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never" codeName="ThisWorkbook" defaultThemeVersion="153222"/>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0490" windowHeight="7455" activeTab="1"/>
  </bookViews>
  <sheets>
    <sheet name="Ajouter BRC" sheetId="1" r:id="rId1"/>
    <sheet name="RT-C" sheetId="3" r:id="rId2"/>
    <sheet name="Suivi financier" sheetId="4" r:id="rId3"/>
    <sheet name="Global" sheetId="7" r:id="rId4"/>
    <sheet name="Extraction" sheetId="8" r:id="rId5"/>
    <sheet name="BORD LORRAINE" sheetId="10" r:id="rId6"/>
    <sheet name="BORD fin de lot" sheetId="11" r:id="rId7"/>
    <sheet name="Secteur NANCY" sheetId="5" r:id="rId8"/>
    <sheet name="Matrice " sheetId="2" r:id="rId9"/>
  </sheets>
  <definedNames>
    <definedName name="_xlnm._FilterDatabase" localSheetId="1" hidden="1">'RT-C'!$A$4:$AH$4</definedName>
    <definedName name="_xlnm._FilterDatabase" localSheetId="7" hidden="1">'Secteur NANCY'!$A$2:$Z$1861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11" l="1"/>
  <c r="I24" i="8"/>
  <c r="I22" i="8" a="1"/>
  <c r="I22" i="8" s="1"/>
  <c r="K22" i="8" a="1"/>
  <c r="K22" i="8" s="1"/>
  <c r="E8" i="11" a="1"/>
  <c r="E8" i="11" s="1"/>
  <c r="E9" i="11" l="1" a="1"/>
  <c r="E9" i="11" s="1"/>
  <c r="G6" i="11"/>
  <c r="S5" i="3" a="1"/>
  <c r="S5" i="3" s="1"/>
  <c r="R5" i="3" a="1"/>
  <c r="R5" i="3" s="1"/>
  <c r="AD5" i="3" l="1" a="1"/>
  <c r="AD5" i="3" s="1"/>
  <c r="J5" i="3" s="1" a="1"/>
  <c r="J5" i="3" s="1"/>
  <c r="AF5" i="3" a="1"/>
  <c r="AF5" i="3" s="1"/>
  <c r="AE5" i="3"/>
  <c r="E15" i="11" a="1"/>
  <c r="E16" i="11" a="1"/>
  <c r="E17" i="11" a="1"/>
  <c r="E18" i="11" a="1"/>
  <c r="E14" i="11" a="1"/>
  <c r="E24" i="11"/>
  <c r="G22" i="11"/>
  <c r="J5" i="11" s="1"/>
  <c r="K17" i="11" a="1"/>
  <c r="K15" i="11" a="1"/>
  <c r="K16" i="11" l="1" a="1"/>
  <c r="K18" i="11" a="1"/>
  <c r="K14" i="11" a="1"/>
  <c r="S6" i="3" a="1"/>
  <c r="S6" i="3" s="1"/>
  <c r="R6" i="3" a="1"/>
  <c r="R6" i="3" s="1"/>
  <c r="S7" i="3" a="1"/>
  <c r="S7" i="3" s="1"/>
  <c r="R7" i="3" a="1"/>
  <c r="R7" i="3" s="1"/>
  <c r="S8" i="3" a="1"/>
  <c r="S8" i="3" s="1"/>
  <c r="AD8" i="3" s="1" a="1"/>
  <c r="AD8" i="3" s="1"/>
  <c r="J8" i="3" s="1" a="1"/>
  <c r="J8" i="3" s="1"/>
  <c r="R8" i="3" a="1"/>
  <c r="R8" i="3" s="1"/>
  <c r="S9" i="3" a="1"/>
  <c r="S9" i="3" s="1"/>
  <c r="R9" i="3" a="1"/>
  <c r="R9" i="3" s="1"/>
  <c r="S10" i="3" a="1"/>
  <c r="S10" i="3" s="1"/>
  <c r="R10" i="3" a="1"/>
  <c r="R10" i="3" s="1"/>
  <c r="S11" i="3" a="1"/>
  <c r="S11" i="3" s="1"/>
  <c r="R11" i="3" a="1"/>
  <c r="R11" i="3" s="1"/>
  <c r="S12" i="3" a="1"/>
  <c r="S12" i="3" s="1"/>
  <c r="R12" i="3" a="1"/>
  <c r="R12" i="3" s="1"/>
  <c r="S13" i="3" a="1"/>
  <c r="S13" i="3" s="1"/>
  <c r="R13" i="3" a="1"/>
  <c r="R13" i="3" s="1"/>
  <c r="S14" i="3" a="1"/>
  <c r="S14" i="3" s="1"/>
  <c r="R14" i="3" a="1"/>
  <c r="R14" i="3" s="1"/>
  <c r="S15" i="3" a="1"/>
  <c r="S15" i="3" s="1"/>
  <c r="R15" i="3" a="1"/>
  <c r="R15" i="3" s="1"/>
  <c r="S16" i="3" a="1"/>
  <c r="S16" i="3" s="1"/>
  <c r="R16" i="3" a="1"/>
  <c r="R16" i="3" s="1"/>
  <c r="S17" i="3" a="1"/>
  <c r="S17" i="3" s="1"/>
  <c r="R17" i="3" a="1"/>
  <c r="R17" i="3" s="1"/>
  <c r="S18" i="3" a="1"/>
  <c r="S18" i="3" s="1"/>
  <c r="R18" i="3" a="1"/>
  <c r="R18" i="3" s="1"/>
  <c r="S19" i="3" a="1"/>
  <c r="S19" i="3" s="1"/>
  <c r="R19" i="3" a="1"/>
  <c r="R19" i="3" s="1"/>
  <c r="S20" i="3" a="1"/>
  <c r="S20" i="3" s="1"/>
  <c r="R20" i="3" a="1"/>
  <c r="R20" i="3" s="1"/>
  <c r="S21" i="3" a="1"/>
  <c r="S21" i="3" s="1"/>
  <c r="R21" i="3" a="1"/>
  <c r="R21" i="3" s="1"/>
  <c r="S22" i="3" a="1"/>
  <c r="S22" i="3" s="1"/>
  <c r="R22" i="3" a="1"/>
  <c r="R22" i="3" s="1"/>
  <c r="S23" i="3" a="1"/>
  <c r="S23" i="3" s="1"/>
  <c r="R23" i="3" a="1"/>
  <c r="R23" i="3" s="1"/>
  <c r="S24" i="3" a="1"/>
  <c r="S24" i="3" s="1"/>
  <c r="R24" i="3" a="1"/>
  <c r="R24" i="3" s="1"/>
  <c r="S25" i="3" a="1"/>
  <c r="S25" i="3" s="1"/>
  <c r="AD25" i="3" s="1" a="1"/>
  <c r="AD25" i="3" s="1"/>
  <c r="J25" i="3" s="1" a="1"/>
  <c r="J25" i="3" s="1"/>
  <c r="R25" i="3" a="1"/>
  <c r="R25" i="3" s="1"/>
  <c r="S26" i="3" a="1"/>
  <c r="S26" i="3" s="1"/>
  <c r="R26" i="3" a="1"/>
  <c r="R26" i="3" s="1"/>
  <c r="S27" i="3" a="1"/>
  <c r="S27" i="3" s="1"/>
  <c r="R27" i="3" a="1"/>
  <c r="R27" i="3" s="1"/>
  <c r="S28" i="3" a="1"/>
  <c r="S28" i="3" s="1"/>
  <c r="AE28" i="3" s="1"/>
  <c r="R28" i="3" a="1"/>
  <c r="R28" i="3" s="1"/>
  <c r="S29" i="3" a="1"/>
  <c r="S29" i="3" s="1"/>
  <c r="R29" i="3" a="1"/>
  <c r="R29" i="3" s="1"/>
  <c r="S30" i="3" a="1"/>
  <c r="S30" i="3" s="1"/>
  <c r="R30" i="3" a="1"/>
  <c r="R30" i="3" s="1"/>
  <c r="S31" i="3" a="1"/>
  <c r="S31" i="3" s="1"/>
  <c r="R31" i="3" a="1"/>
  <c r="R31" i="3" s="1"/>
  <c r="S32" i="3" a="1"/>
  <c r="S32" i="3" s="1"/>
  <c r="R32" i="3" a="1"/>
  <c r="R32" i="3" s="1"/>
  <c r="AD6" i="3" l="1" a="1"/>
  <c r="AD6" i="3" s="1"/>
  <c r="J6" i="3" s="1" a="1"/>
  <c r="J6" i="3" s="1"/>
  <c r="AF6" i="3" a="1"/>
  <c r="AF6" i="3" s="1"/>
  <c r="AE6" i="3"/>
  <c r="AD7" i="3" a="1"/>
  <c r="AD7" i="3" s="1"/>
  <c r="J7" i="3" s="1" a="1"/>
  <c r="J7" i="3" s="1"/>
  <c r="AF7" i="3" a="1"/>
  <c r="AF7" i="3" s="1"/>
  <c r="AE7" i="3"/>
  <c r="AE8" i="3"/>
  <c r="AF8" i="3" a="1"/>
  <c r="AF8" i="3" s="1"/>
  <c r="AD9" i="3" a="1"/>
  <c r="AD9" i="3" s="1"/>
  <c r="J9" i="3" s="1" a="1"/>
  <c r="J9" i="3" s="1"/>
  <c r="AF9" i="3" a="1"/>
  <c r="AF9" i="3" s="1"/>
  <c r="AE9" i="3"/>
  <c r="AD10" i="3" a="1"/>
  <c r="AD10" i="3" s="1"/>
  <c r="J10" i="3" s="1" a="1"/>
  <c r="J10" i="3" s="1"/>
  <c r="AF10" i="3" a="1"/>
  <c r="AF10" i="3" s="1"/>
  <c r="AE10" i="3"/>
  <c r="AD11" i="3" a="1"/>
  <c r="AD11" i="3" s="1"/>
  <c r="J11" i="3" s="1" a="1"/>
  <c r="J11" i="3" s="1"/>
  <c r="AF11" i="3" a="1"/>
  <c r="AF11" i="3" s="1"/>
  <c r="AE11" i="3"/>
  <c r="AD12" i="3" a="1"/>
  <c r="AD12" i="3" s="1"/>
  <c r="J12" i="3" s="1" a="1"/>
  <c r="J12" i="3" s="1"/>
  <c r="AF12" i="3" a="1"/>
  <c r="AF12" i="3" s="1"/>
  <c r="AE12" i="3"/>
  <c r="AD13" i="3" a="1"/>
  <c r="AD13" i="3" s="1"/>
  <c r="J13" i="3" s="1" a="1"/>
  <c r="J13" i="3" s="1"/>
  <c r="AF13" i="3" a="1"/>
  <c r="AF13" i="3" s="1"/>
  <c r="AE13" i="3"/>
  <c r="AD14" i="3" a="1"/>
  <c r="AD14" i="3" s="1"/>
  <c r="J14" i="3" s="1" a="1"/>
  <c r="J14" i="3" s="1"/>
  <c r="AF14" i="3" a="1"/>
  <c r="AF14" i="3" s="1"/>
  <c r="AE14" i="3"/>
  <c r="AD15" i="3" a="1"/>
  <c r="AD15" i="3" s="1"/>
  <c r="J15" i="3" s="1" a="1"/>
  <c r="J15" i="3" s="1"/>
  <c r="AF15" i="3" a="1"/>
  <c r="AF15" i="3" s="1"/>
  <c r="AE15" i="3"/>
  <c r="AD16" i="3" a="1"/>
  <c r="AD16" i="3" s="1"/>
  <c r="J16" i="3" s="1" a="1"/>
  <c r="J16" i="3" s="1"/>
  <c r="AF16" i="3" a="1"/>
  <c r="AF16" i="3" s="1"/>
  <c r="AE16" i="3"/>
  <c r="AD17" i="3" a="1"/>
  <c r="AD17" i="3" s="1"/>
  <c r="J17" i="3" s="1" a="1"/>
  <c r="J17" i="3" s="1"/>
  <c r="AF17" i="3" a="1"/>
  <c r="AF17" i="3" s="1"/>
  <c r="AE17" i="3"/>
  <c r="AD18" i="3" a="1"/>
  <c r="AD18" i="3" s="1"/>
  <c r="J18" i="3" s="1" a="1"/>
  <c r="J18" i="3" s="1"/>
  <c r="AF18" i="3" a="1"/>
  <c r="AF18" i="3" s="1"/>
  <c r="AE18" i="3"/>
  <c r="AD19" i="3" a="1"/>
  <c r="AD19" i="3" s="1"/>
  <c r="J19" i="3" s="1" a="1"/>
  <c r="J19" i="3" s="1"/>
  <c r="AF19" i="3" a="1"/>
  <c r="AF19" i="3" s="1"/>
  <c r="AE19" i="3"/>
  <c r="AD20" i="3" a="1"/>
  <c r="AD20" i="3" s="1"/>
  <c r="J20" i="3" s="1" a="1"/>
  <c r="J20" i="3" s="1"/>
  <c r="AF20" i="3" a="1"/>
  <c r="AF20" i="3" s="1"/>
  <c r="AE20" i="3"/>
  <c r="AD21" i="3" a="1"/>
  <c r="AD21" i="3" s="1"/>
  <c r="J21" i="3" s="1" a="1"/>
  <c r="J21" i="3" s="1"/>
  <c r="AF21" i="3" a="1"/>
  <c r="AF21" i="3" s="1"/>
  <c r="AE21" i="3"/>
  <c r="AD22" i="3" a="1"/>
  <c r="AD22" i="3" s="1"/>
  <c r="J22" i="3" s="1" a="1"/>
  <c r="J22" i="3" s="1"/>
  <c r="AF22" i="3" a="1"/>
  <c r="AF22" i="3" s="1"/>
  <c r="AE22" i="3"/>
  <c r="AD23" i="3" a="1"/>
  <c r="AD23" i="3" s="1"/>
  <c r="J23" i="3" s="1" a="1"/>
  <c r="J23" i="3" s="1"/>
  <c r="AF23" i="3" a="1"/>
  <c r="AF23" i="3" s="1"/>
  <c r="AE23" i="3"/>
  <c r="AD24" i="3" a="1"/>
  <c r="AD24" i="3" s="1"/>
  <c r="J24" i="3" s="1" a="1"/>
  <c r="J24" i="3" s="1"/>
  <c r="AF24" i="3" a="1"/>
  <c r="AF24" i="3" s="1"/>
  <c r="AE24" i="3"/>
  <c r="AE25" i="3"/>
  <c r="AF25" i="3" a="1"/>
  <c r="AF25" i="3" s="1"/>
  <c r="AD26" i="3" a="1"/>
  <c r="AD26" i="3" s="1"/>
  <c r="J26" i="3" s="1" a="1"/>
  <c r="J26" i="3" s="1"/>
  <c r="AF26" i="3" a="1"/>
  <c r="AF26" i="3" s="1"/>
  <c r="AE26" i="3"/>
  <c r="AD27" i="3" a="1"/>
  <c r="AD27" i="3" s="1"/>
  <c r="J27" i="3" s="1" a="1"/>
  <c r="J27" i="3" s="1"/>
  <c r="AF27" i="3" a="1"/>
  <c r="AF27" i="3" s="1"/>
  <c r="AE27" i="3"/>
  <c r="AF28" i="3" a="1"/>
  <c r="AF28" i="3" s="1"/>
  <c r="AD28" i="3" a="1"/>
  <c r="AD28" i="3" s="1"/>
  <c r="J28" i="3" s="1" a="1"/>
  <c r="J28" i="3" s="1"/>
  <c r="AD29" i="3" a="1"/>
  <c r="AD29" i="3" s="1"/>
  <c r="J29" i="3" s="1" a="1"/>
  <c r="J29" i="3" s="1"/>
  <c r="AF29" i="3" a="1"/>
  <c r="AF29" i="3" s="1"/>
  <c r="AE29" i="3"/>
  <c r="AD30" i="3" a="1"/>
  <c r="AD30" i="3" s="1"/>
  <c r="J30" i="3" s="1" a="1"/>
  <c r="J30" i="3" s="1"/>
  <c r="AF30" i="3" a="1"/>
  <c r="AF30" i="3" s="1"/>
  <c r="AE30" i="3"/>
  <c r="AD31" i="3" a="1"/>
  <c r="AD31" i="3" s="1"/>
  <c r="J31" i="3" s="1" a="1"/>
  <c r="J31" i="3" s="1"/>
  <c r="AF31" i="3" a="1"/>
  <c r="AF31" i="3" s="1"/>
  <c r="AE31" i="3"/>
  <c r="AD32" i="3" a="1"/>
  <c r="AD32" i="3" s="1"/>
  <c r="J32" i="3" s="1" a="1"/>
  <c r="J32" i="3" s="1"/>
  <c r="AF32" i="3" a="1"/>
  <c r="AF32" i="3" s="1"/>
  <c r="AE32" i="3"/>
  <c r="S33" i="3" l="1" a="1"/>
  <c r="S33" i="3" s="1"/>
  <c r="R33" i="3" a="1"/>
  <c r="R33" i="3" s="1"/>
  <c r="S34" i="3" a="1"/>
  <c r="S34" i="3" s="1"/>
  <c r="R34" i="3" a="1"/>
  <c r="R34" i="3" s="1"/>
  <c r="S35" i="3" a="1"/>
  <c r="S35" i="3" s="1"/>
  <c r="R35" i="3" a="1"/>
  <c r="R35" i="3" s="1"/>
  <c r="S36" i="3" a="1"/>
  <c r="S36" i="3" s="1"/>
  <c r="AD36" i="3" s="1" a="1"/>
  <c r="AD36" i="3" s="1"/>
  <c r="J36" i="3" s="1" a="1"/>
  <c r="J36" i="3" s="1"/>
  <c r="R36" i="3" a="1"/>
  <c r="R36" i="3" s="1"/>
  <c r="S37" i="3" a="1"/>
  <c r="S37" i="3" s="1"/>
  <c r="R37" i="3" a="1"/>
  <c r="R37" i="3" s="1"/>
  <c r="S38" i="3" a="1"/>
  <c r="S38" i="3" s="1"/>
  <c r="R38" i="3" a="1"/>
  <c r="R38" i="3" s="1"/>
  <c r="S39" i="3" a="1"/>
  <c r="S39" i="3" s="1"/>
  <c r="R39" i="3" a="1"/>
  <c r="R39" i="3" s="1"/>
  <c r="S40" i="3" a="1"/>
  <c r="S40" i="3" s="1"/>
  <c r="R40" i="3" a="1"/>
  <c r="R40" i="3" s="1"/>
  <c r="S41" i="3" a="1"/>
  <c r="S41" i="3" s="1"/>
  <c r="R41" i="3" a="1"/>
  <c r="R41" i="3" s="1"/>
  <c r="S42" i="3" a="1"/>
  <c r="S42" i="3" s="1"/>
  <c r="R42" i="3" a="1"/>
  <c r="R42" i="3" s="1"/>
  <c r="S43" i="3" a="1"/>
  <c r="S43" i="3" s="1"/>
  <c r="R43" i="3" a="1"/>
  <c r="R43" i="3" s="1"/>
  <c r="S44" i="3" a="1"/>
  <c r="S44" i="3" s="1"/>
  <c r="R44" i="3" a="1"/>
  <c r="R44" i="3" s="1"/>
  <c r="S45" i="3" a="1"/>
  <c r="S45" i="3" s="1"/>
  <c r="R45" i="3" a="1"/>
  <c r="R45" i="3" s="1"/>
  <c r="S46" i="3" a="1"/>
  <c r="S46" i="3" s="1"/>
  <c r="AD46" i="3" s="1" a="1"/>
  <c r="AD46" i="3" s="1"/>
  <c r="J46" i="3" s="1" a="1"/>
  <c r="J46" i="3" s="1"/>
  <c r="R46" i="3" a="1"/>
  <c r="R46" i="3" s="1"/>
  <c r="S47" i="3" a="1"/>
  <c r="S47" i="3" s="1"/>
  <c r="AD47" i="3" s="1" a="1"/>
  <c r="AD47" i="3" s="1"/>
  <c r="J47" i="3" s="1" a="1"/>
  <c r="J47" i="3" s="1"/>
  <c r="R47" i="3" a="1"/>
  <c r="R47" i="3" s="1"/>
  <c r="S48" i="3" a="1"/>
  <c r="S48" i="3" s="1"/>
  <c r="R48" i="3" a="1"/>
  <c r="R48" i="3" s="1"/>
  <c r="S49" i="3" a="1"/>
  <c r="S49" i="3" s="1"/>
  <c r="AE49" i="3" s="1"/>
  <c r="R49" i="3" a="1"/>
  <c r="R49" i="3" s="1"/>
  <c r="AD33" i="3" l="1" a="1"/>
  <c r="AD33" i="3" s="1"/>
  <c r="J33" i="3" s="1" a="1"/>
  <c r="J33" i="3" s="1"/>
  <c r="AF33" i="3" a="1"/>
  <c r="AF33" i="3" s="1"/>
  <c r="AE33" i="3"/>
  <c r="AD34" i="3" a="1"/>
  <c r="AD34" i="3" s="1"/>
  <c r="J34" i="3" s="1" a="1"/>
  <c r="J34" i="3" s="1"/>
  <c r="AF34" i="3" a="1"/>
  <c r="AF34" i="3" s="1"/>
  <c r="AE34" i="3"/>
  <c r="AD35" i="3" a="1"/>
  <c r="AD35" i="3" s="1"/>
  <c r="J35" i="3" s="1" a="1"/>
  <c r="J35" i="3" s="1"/>
  <c r="AF35" i="3" a="1"/>
  <c r="AF35" i="3" s="1"/>
  <c r="AE35" i="3"/>
  <c r="AE36" i="3"/>
  <c r="AF36" i="3" a="1"/>
  <c r="AF36" i="3" s="1"/>
  <c r="AD37" i="3" a="1"/>
  <c r="AD37" i="3" s="1"/>
  <c r="J37" i="3" s="1" a="1"/>
  <c r="J37" i="3" s="1"/>
  <c r="AF37" i="3" a="1"/>
  <c r="AF37" i="3" s="1"/>
  <c r="AE37" i="3"/>
  <c r="AD38" i="3" a="1"/>
  <c r="AD38" i="3" s="1"/>
  <c r="J38" i="3" s="1" a="1"/>
  <c r="J38" i="3" s="1"/>
  <c r="AF38" i="3" a="1"/>
  <c r="AF38" i="3" s="1"/>
  <c r="AE38" i="3"/>
  <c r="AD39" i="3" a="1"/>
  <c r="AD39" i="3" s="1"/>
  <c r="J39" i="3" s="1" a="1"/>
  <c r="J39" i="3" s="1"/>
  <c r="AF39" i="3" a="1"/>
  <c r="AF39" i="3" s="1"/>
  <c r="AE39" i="3"/>
  <c r="AD40" i="3" a="1"/>
  <c r="AD40" i="3" s="1"/>
  <c r="J40" i="3" s="1" a="1"/>
  <c r="J40" i="3" s="1"/>
  <c r="AF40" i="3" a="1"/>
  <c r="AF40" i="3" s="1"/>
  <c r="AE40" i="3"/>
  <c r="AD41" i="3" a="1"/>
  <c r="AD41" i="3" s="1"/>
  <c r="J41" i="3" s="1" a="1"/>
  <c r="J41" i="3" s="1"/>
  <c r="AF41" i="3" a="1"/>
  <c r="AF41" i="3" s="1"/>
  <c r="AE41" i="3"/>
  <c r="AD42" i="3" a="1"/>
  <c r="AD42" i="3" s="1"/>
  <c r="J42" i="3" s="1" a="1"/>
  <c r="J42" i="3" s="1"/>
  <c r="AF42" i="3" a="1"/>
  <c r="AF42" i="3" s="1"/>
  <c r="AE42" i="3"/>
  <c r="AD43" i="3" a="1"/>
  <c r="AD43" i="3" s="1"/>
  <c r="J43" i="3" s="1" a="1"/>
  <c r="J43" i="3" s="1"/>
  <c r="AF43" i="3" a="1"/>
  <c r="AF43" i="3" s="1"/>
  <c r="AE43" i="3"/>
  <c r="AD44" i="3" a="1"/>
  <c r="AD44" i="3" s="1"/>
  <c r="J44" i="3" s="1" a="1"/>
  <c r="J44" i="3" s="1"/>
  <c r="AE44" i="3"/>
  <c r="AF44" i="3" a="1"/>
  <c r="AF44" i="3" s="1"/>
  <c r="AD45" i="3" a="1"/>
  <c r="AD45" i="3" s="1"/>
  <c r="J45" i="3" s="1" a="1"/>
  <c r="J45" i="3" s="1"/>
  <c r="AF45" i="3" a="1"/>
  <c r="AF45" i="3" s="1"/>
  <c r="AE45" i="3"/>
  <c r="AE46" i="3"/>
  <c r="AF46" i="3" a="1"/>
  <c r="AF46" i="3" s="1"/>
  <c r="AE47" i="3"/>
  <c r="AF47" i="3" a="1"/>
  <c r="AF47" i="3" s="1"/>
  <c r="AF48" i="3" a="1"/>
  <c r="AF48" i="3" s="1"/>
  <c r="AE48" i="3"/>
  <c r="AD48" i="3" a="1"/>
  <c r="AD48" i="3" s="1"/>
  <c r="J48" i="3" s="1" a="1"/>
  <c r="J48" i="3" s="1"/>
  <c r="AF49" i="3" a="1"/>
  <c r="AF49" i="3" s="1"/>
  <c r="AD49" i="3" a="1"/>
  <c r="AD49" i="3" s="1"/>
  <c r="J49" i="3" s="1" a="1"/>
  <c r="J49" i="3" s="1"/>
  <c r="S50" i="3" a="1"/>
  <c r="S50" i="3" s="1"/>
  <c r="R50" i="3" a="1"/>
  <c r="R50" i="3" s="1"/>
  <c r="S51" i="3" a="1"/>
  <c r="S51" i="3" s="1"/>
  <c r="R51" i="3" a="1"/>
  <c r="R51" i="3" s="1"/>
  <c r="S52" i="3" a="1"/>
  <c r="S52" i="3" s="1"/>
  <c r="R52" i="3" a="1"/>
  <c r="R52" i="3" s="1"/>
  <c r="S53" i="3" a="1"/>
  <c r="S53" i="3" s="1"/>
  <c r="AD53" i="3" s="1" a="1"/>
  <c r="AD53" i="3" s="1"/>
  <c r="J53" i="3" s="1" a="1"/>
  <c r="J53" i="3" s="1"/>
  <c r="R53" i="3" a="1"/>
  <c r="R53" i="3" s="1"/>
  <c r="S54" i="3" a="1"/>
  <c r="S54" i="3" s="1"/>
  <c r="R54" i="3" a="1"/>
  <c r="R54" i="3" s="1"/>
  <c r="S55" i="3" a="1"/>
  <c r="S55" i="3" s="1"/>
  <c r="R55" i="3" a="1"/>
  <c r="R55" i="3" s="1"/>
  <c r="S56" i="3" a="1"/>
  <c r="S56" i="3" s="1"/>
  <c r="AD56" i="3" s="1" a="1"/>
  <c r="AD56" i="3" s="1"/>
  <c r="J56" i="3" s="1" a="1"/>
  <c r="J56" i="3" s="1"/>
  <c r="R56" i="3" a="1"/>
  <c r="R56" i="3" s="1"/>
  <c r="S57" i="3" a="1"/>
  <c r="S57" i="3" s="1"/>
  <c r="R57" i="3" a="1"/>
  <c r="R57" i="3" s="1"/>
  <c r="S58" i="3" a="1"/>
  <c r="S58" i="3" s="1"/>
  <c r="R58" i="3" a="1"/>
  <c r="R58" i="3" s="1"/>
  <c r="S59" i="3" a="1"/>
  <c r="S59" i="3" s="1"/>
  <c r="AE59" i="3" s="1"/>
  <c r="R59" i="3" a="1"/>
  <c r="R59" i="3" s="1"/>
  <c r="S60" i="3" a="1"/>
  <c r="S60" i="3" s="1"/>
  <c r="R60" i="3" a="1"/>
  <c r="R60" i="3" s="1"/>
  <c r="S61" i="3" a="1"/>
  <c r="S61" i="3" s="1"/>
  <c r="AD61" i="3" s="1" a="1"/>
  <c r="AD61" i="3" s="1"/>
  <c r="J61" i="3" s="1" a="1"/>
  <c r="J61" i="3" s="1"/>
  <c r="R61" i="3" a="1"/>
  <c r="R61" i="3" s="1"/>
  <c r="S62" i="3" a="1"/>
  <c r="S62" i="3" s="1"/>
  <c r="R62" i="3" a="1"/>
  <c r="R62" i="3" s="1"/>
  <c r="S63" i="3" a="1"/>
  <c r="S63" i="3" s="1"/>
  <c r="R63" i="3" a="1"/>
  <c r="R63" i="3" s="1"/>
  <c r="S64" i="3" a="1"/>
  <c r="S64" i="3" s="1"/>
  <c r="R64" i="3" a="1"/>
  <c r="R64" i="3" s="1"/>
  <c r="S65" i="3" a="1"/>
  <c r="S65" i="3" s="1"/>
  <c r="R65" i="3" a="1"/>
  <c r="R65" i="3" s="1"/>
  <c r="S66" i="3" a="1"/>
  <c r="S66" i="3" s="1"/>
  <c r="R66" i="3" a="1"/>
  <c r="R66" i="3" s="1"/>
  <c r="S67" i="3" a="1"/>
  <c r="S67" i="3" s="1"/>
  <c r="R67" i="3" a="1"/>
  <c r="R67" i="3" s="1"/>
  <c r="S68" i="3" a="1"/>
  <c r="S68" i="3" s="1"/>
  <c r="R68" i="3" a="1"/>
  <c r="R68" i="3" s="1"/>
  <c r="S69" i="3" a="1"/>
  <c r="S69" i="3" s="1"/>
  <c r="R69" i="3" a="1"/>
  <c r="R69" i="3" s="1"/>
  <c r="S70" i="3" a="1"/>
  <c r="S70" i="3" s="1"/>
  <c r="R70" i="3" a="1"/>
  <c r="R70" i="3" s="1"/>
  <c r="S71" i="3" a="1"/>
  <c r="S71" i="3" s="1"/>
  <c r="AD71" i="3" s="1" a="1"/>
  <c r="AD71" i="3" s="1"/>
  <c r="J71" i="3" s="1" a="1"/>
  <c r="J71" i="3" s="1"/>
  <c r="R71" i="3" a="1"/>
  <c r="R71" i="3" s="1"/>
  <c r="S72" i="3" a="1"/>
  <c r="S72" i="3" s="1"/>
  <c r="R72" i="3" a="1"/>
  <c r="R72" i="3" s="1"/>
  <c r="AD50" i="3" l="1" a="1"/>
  <c r="AD50" i="3" s="1"/>
  <c r="J50" i="3" s="1" a="1"/>
  <c r="J50" i="3" s="1"/>
  <c r="AF50" i="3" a="1"/>
  <c r="AF50" i="3" s="1"/>
  <c r="AE50" i="3"/>
  <c r="AD51" i="3" a="1"/>
  <c r="AD51" i="3" s="1"/>
  <c r="J51" i="3" s="1" a="1"/>
  <c r="J51" i="3" s="1"/>
  <c r="I761" i="5" s="1" a="1"/>
  <c r="I761" i="5" s="1"/>
  <c r="AF51" i="3" a="1"/>
  <c r="AF51" i="3" s="1"/>
  <c r="AE51" i="3"/>
  <c r="AD52" i="3" a="1"/>
  <c r="AD52" i="3" s="1"/>
  <c r="J52" i="3" s="1" a="1"/>
  <c r="J52" i="3" s="1"/>
  <c r="I819" i="5" s="1" a="1"/>
  <c r="I819" i="5" s="1"/>
  <c r="AF52" i="3" a="1"/>
  <c r="AF52" i="3" s="1"/>
  <c r="AE52" i="3"/>
  <c r="AE53" i="3"/>
  <c r="AF53" i="3" a="1"/>
  <c r="AF53" i="3" s="1"/>
  <c r="AD54" i="3" a="1"/>
  <c r="AD54" i="3" s="1"/>
  <c r="J54" i="3" s="1" a="1"/>
  <c r="J54" i="3" s="1"/>
  <c r="I775" i="5" s="1" a="1"/>
  <c r="I775" i="5" s="1"/>
  <c r="AF54" i="3" a="1"/>
  <c r="AF54" i="3" s="1"/>
  <c r="AE54" i="3"/>
  <c r="AD55" i="3" a="1"/>
  <c r="AD55" i="3" s="1"/>
  <c r="J55" i="3" s="1" a="1"/>
  <c r="J55" i="3" s="1"/>
  <c r="I774" i="5" s="1" a="1"/>
  <c r="I774" i="5" s="1"/>
  <c r="AF55" i="3" a="1"/>
  <c r="AF55" i="3" s="1"/>
  <c r="AE55" i="3"/>
  <c r="AE56" i="3"/>
  <c r="AF56" i="3" a="1"/>
  <c r="AF56" i="3" s="1"/>
  <c r="AD57" i="3" a="1"/>
  <c r="AD57" i="3" s="1"/>
  <c r="J57" i="3" s="1" a="1"/>
  <c r="J57" i="3" s="1"/>
  <c r="I765" i="5" s="1" a="1"/>
  <c r="I765" i="5" s="1"/>
  <c r="AF57" i="3" a="1"/>
  <c r="AF57" i="3" s="1"/>
  <c r="AE57" i="3"/>
  <c r="AD58" i="3" a="1"/>
  <c r="AD58" i="3" s="1"/>
  <c r="J58" i="3" s="1" a="1"/>
  <c r="J58" i="3" s="1"/>
  <c r="AF58" i="3" a="1"/>
  <c r="AF58" i="3" s="1"/>
  <c r="AE58" i="3"/>
  <c r="AF59" i="3" a="1"/>
  <c r="AF59" i="3" s="1"/>
  <c r="AD59" i="3" a="1"/>
  <c r="AD59" i="3" s="1"/>
  <c r="J59" i="3" s="1" a="1"/>
  <c r="J59" i="3" s="1"/>
  <c r="I772" i="5" s="1" a="1"/>
  <c r="I772" i="5" s="1"/>
  <c r="AD60" i="3" a="1"/>
  <c r="AD60" i="3" s="1"/>
  <c r="J60" i="3" s="1" a="1"/>
  <c r="J60" i="3" s="1"/>
  <c r="I773" i="5" s="1" a="1"/>
  <c r="I773" i="5" s="1"/>
  <c r="AF60" i="3" a="1"/>
  <c r="AF60" i="3" s="1"/>
  <c r="AE60" i="3"/>
  <c r="AE61" i="3"/>
  <c r="AF61" i="3" a="1"/>
  <c r="AF61" i="3" s="1"/>
  <c r="AD62" i="3" a="1"/>
  <c r="AD62" i="3" s="1"/>
  <c r="J62" i="3" s="1" a="1"/>
  <c r="J62" i="3" s="1"/>
  <c r="AF62" i="3" a="1"/>
  <c r="AF62" i="3" s="1"/>
  <c r="AE62" i="3"/>
  <c r="AD63" i="3" a="1"/>
  <c r="AD63" i="3" s="1"/>
  <c r="J63" i="3" s="1" a="1"/>
  <c r="J63" i="3" s="1"/>
  <c r="AF63" i="3" a="1"/>
  <c r="AF63" i="3" s="1"/>
  <c r="AE63" i="3"/>
  <c r="AD64" i="3" a="1"/>
  <c r="AD64" i="3" s="1"/>
  <c r="J64" i="3" s="1" a="1"/>
  <c r="J64" i="3" s="1"/>
  <c r="I845" i="5" s="1" a="1"/>
  <c r="I845" i="5" s="1"/>
  <c r="AF64" i="3" a="1"/>
  <c r="AF64" i="3" s="1"/>
  <c r="AE64" i="3"/>
  <c r="AD65" i="3" a="1"/>
  <c r="AD65" i="3" s="1"/>
  <c r="J65" i="3" s="1" a="1"/>
  <c r="J65" i="3" s="1"/>
  <c r="AF65" i="3" a="1"/>
  <c r="AF65" i="3" s="1"/>
  <c r="AE65" i="3"/>
  <c r="J847" i="5" s="1" a="1"/>
  <c r="J847" i="5" s="1"/>
  <c r="AF66" i="3" a="1"/>
  <c r="AF66" i="3" s="1"/>
  <c r="AE66" i="3"/>
  <c r="AD66" i="3" a="1"/>
  <c r="AD66" i="3" s="1"/>
  <c r="J66" i="3" s="1" a="1"/>
  <c r="J66" i="3" s="1"/>
  <c r="I846" i="5" s="1" a="1"/>
  <c r="I846" i="5" s="1"/>
  <c r="AD67" i="3" a="1"/>
  <c r="AD67" i="3" s="1"/>
  <c r="J67" i="3" s="1" a="1"/>
  <c r="J67" i="3" s="1"/>
  <c r="I844" i="5" s="1" a="1"/>
  <c r="I844" i="5" s="1"/>
  <c r="AF67" i="3" a="1"/>
  <c r="AF67" i="3" s="1"/>
  <c r="AE67" i="3"/>
  <c r="AD68" i="3" a="1"/>
  <c r="AD68" i="3" s="1"/>
  <c r="J68" i="3" s="1" a="1"/>
  <c r="J68" i="3" s="1"/>
  <c r="AF68" i="3" a="1"/>
  <c r="AF68" i="3" s="1"/>
  <c r="AE68" i="3"/>
  <c r="AD69" i="3" a="1"/>
  <c r="AD69" i="3" s="1"/>
  <c r="J69" i="3" s="1" a="1"/>
  <c r="J69" i="3" s="1"/>
  <c r="AF69" i="3" a="1"/>
  <c r="AF69" i="3" s="1"/>
  <c r="AE69" i="3"/>
  <c r="J842" i="5" s="1" a="1"/>
  <c r="J842" i="5" s="1"/>
  <c r="AD70" i="3" a="1"/>
  <c r="AD70" i="3" s="1"/>
  <c r="J70" i="3" s="1" a="1"/>
  <c r="J70" i="3" s="1"/>
  <c r="AF70" i="3" a="1"/>
  <c r="AF70" i="3" s="1"/>
  <c r="AE70" i="3"/>
  <c r="AE71" i="3"/>
  <c r="J839" i="5" s="1" a="1"/>
  <c r="J839" i="5" s="1"/>
  <c r="AF71" i="3" a="1"/>
  <c r="AF71" i="3" s="1"/>
  <c r="AF72" i="3" a="1"/>
  <c r="AF72" i="3" s="1"/>
  <c r="AE72" i="3"/>
  <c r="AD72" i="3" a="1"/>
  <c r="AD72" i="3" s="1"/>
  <c r="J72" i="3" s="1" a="1"/>
  <c r="J72" i="3" s="1"/>
  <c r="I838" i="5" s="1" a="1"/>
  <c r="I838" i="5" s="1"/>
  <c r="I4" i="5" a="1"/>
  <c r="I4" i="5" s="1"/>
  <c r="J4" i="5" a="1"/>
  <c r="J4" i="5" s="1"/>
  <c r="K4" i="5" a="1"/>
  <c r="K4" i="5" s="1"/>
  <c r="L4" i="5" a="1"/>
  <c r="L4" i="5" s="1"/>
  <c r="M4" i="5" a="1"/>
  <c r="M4" i="5" s="1"/>
  <c r="N4" i="5" a="1"/>
  <c r="N4" i="5" s="1"/>
  <c r="O4" i="5" a="1"/>
  <c r="O4" i="5" s="1"/>
  <c r="I5" i="5" a="1"/>
  <c r="I5" i="5" s="1"/>
  <c r="J5" i="5" a="1"/>
  <c r="J5" i="5" s="1"/>
  <c r="K5" i="5" a="1"/>
  <c r="K5" i="5" s="1"/>
  <c r="L5" i="5" a="1"/>
  <c r="L5" i="5" s="1"/>
  <c r="M5" i="5" a="1"/>
  <c r="M5" i="5" s="1"/>
  <c r="N5" i="5" a="1"/>
  <c r="N5" i="5" s="1"/>
  <c r="O5" i="5" a="1"/>
  <c r="O5" i="5" s="1"/>
  <c r="I6" i="5" a="1"/>
  <c r="I6" i="5" s="1"/>
  <c r="J6" i="5" a="1"/>
  <c r="J6" i="5" s="1"/>
  <c r="K6" i="5" a="1"/>
  <c r="K6" i="5" s="1"/>
  <c r="L6" i="5" a="1"/>
  <c r="L6" i="5" s="1"/>
  <c r="M6" i="5" a="1"/>
  <c r="M6" i="5" s="1"/>
  <c r="N6" i="5" a="1"/>
  <c r="N6" i="5" s="1"/>
  <c r="O6" i="5" a="1"/>
  <c r="O6" i="5" s="1"/>
  <c r="K7" i="5" a="1"/>
  <c r="K7" i="5" s="1"/>
  <c r="L7" i="5" a="1"/>
  <c r="L7" i="5" s="1"/>
  <c r="M7" i="5" a="1"/>
  <c r="M7" i="5" s="1"/>
  <c r="N7" i="5" a="1"/>
  <c r="N7" i="5" s="1"/>
  <c r="I8" i="5" a="1"/>
  <c r="I8" i="5" s="1"/>
  <c r="J8" i="5" a="1"/>
  <c r="J8" i="5" s="1"/>
  <c r="K8" i="5" a="1"/>
  <c r="K8" i="5" s="1"/>
  <c r="L8" i="5" a="1"/>
  <c r="L8" i="5" s="1"/>
  <c r="M8" i="5" a="1"/>
  <c r="M8" i="5" s="1"/>
  <c r="N8" i="5" a="1"/>
  <c r="N8" i="5" s="1"/>
  <c r="O8" i="5" a="1"/>
  <c r="O8" i="5" s="1"/>
  <c r="I9" i="5" a="1"/>
  <c r="I9" i="5" s="1"/>
  <c r="J9" i="5" a="1"/>
  <c r="J9" i="5" s="1"/>
  <c r="K9" i="5" a="1"/>
  <c r="K9" i="5" s="1"/>
  <c r="L9" i="5" a="1"/>
  <c r="L9" i="5" s="1"/>
  <c r="M9" i="5" a="1"/>
  <c r="M9" i="5" s="1"/>
  <c r="N9" i="5" a="1"/>
  <c r="N9" i="5" s="1"/>
  <c r="O9" i="5" a="1"/>
  <c r="O9" i="5" s="1"/>
  <c r="I10" i="5" a="1"/>
  <c r="I10" i="5" s="1"/>
  <c r="J10" i="5" a="1"/>
  <c r="J10" i="5" s="1"/>
  <c r="K10" i="5" a="1"/>
  <c r="K10" i="5" s="1"/>
  <c r="L10" i="5" a="1"/>
  <c r="L10" i="5" s="1"/>
  <c r="M10" i="5" a="1"/>
  <c r="M10" i="5" s="1"/>
  <c r="N10" i="5" a="1"/>
  <c r="N10" i="5" s="1"/>
  <c r="O10" i="5" a="1"/>
  <c r="O10" i="5" s="1"/>
  <c r="I11" i="5" a="1"/>
  <c r="I11" i="5" s="1"/>
  <c r="J11" i="5" a="1"/>
  <c r="J11" i="5" s="1"/>
  <c r="K11" i="5" a="1"/>
  <c r="K11" i="5" s="1"/>
  <c r="L11" i="5" a="1"/>
  <c r="L11" i="5" s="1"/>
  <c r="M11" i="5" a="1"/>
  <c r="M11" i="5" s="1"/>
  <c r="N11" i="5" a="1"/>
  <c r="N11" i="5" s="1"/>
  <c r="O11" i="5" a="1"/>
  <c r="O11" i="5" s="1"/>
  <c r="I12" i="5" a="1"/>
  <c r="I12" i="5" s="1"/>
  <c r="J12" i="5" a="1"/>
  <c r="J12" i="5" s="1"/>
  <c r="K12" i="5" a="1"/>
  <c r="K12" i="5" s="1"/>
  <c r="L12" i="5" a="1"/>
  <c r="L12" i="5" s="1"/>
  <c r="M12" i="5" a="1"/>
  <c r="M12" i="5" s="1"/>
  <c r="N12" i="5" a="1"/>
  <c r="N12" i="5" s="1"/>
  <c r="O12" i="5" a="1"/>
  <c r="O12" i="5" s="1"/>
  <c r="I13" i="5" a="1"/>
  <c r="I13" i="5" s="1"/>
  <c r="J13" i="5" a="1"/>
  <c r="J13" i="5" s="1"/>
  <c r="K13" i="5" a="1"/>
  <c r="K13" i="5" s="1"/>
  <c r="L13" i="5" a="1"/>
  <c r="L13" i="5" s="1"/>
  <c r="M13" i="5" a="1"/>
  <c r="M13" i="5" s="1"/>
  <c r="N13" i="5" a="1"/>
  <c r="N13" i="5" s="1"/>
  <c r="O13" i="5" a="1"/>
  <c r="O13" i="5" s="1"/>
  <c r="I14" i="5" a="1"/>
  <c r="I14" i="5" s="1"/>
  <c r="J14" i="5" a="1"/>
  <c r="J14" i="5" s="1"/>
  <c r="K14" i="5" a="1"/>
  <c r="K14" i="5" s="1"/>
  <c r="L14" i="5" a="1"/>
  <c r="L14" i="5" s="1"/>
  <c r="M14" i="5" a="1"/>
  <c r="M14" i="5" s="1"/>
  <c r="N14" i="5" a="1"/>
  <c r="N14" i="5" s="1"/>
  <c r="O14" i="5" a="1"/>
  <c r="O14" i="5" s="1"/>
  <c r="I15" i="5" a="1"/>
  <c r="I15" i="5" s="1"/>
  <c r="J15" i="5" a="1"/>
  <c r="J15" i="5" s="1"/>
  <c r="K15" i="5" a="1"/>
  <c r="K15" i="5" s="1"/>
  <c r="L15" i="5" a="1"/>
  <c r="L15" i="5" s="1"/>
  <c r="M15" i="5" a="1"/>
  <c r="M15" i="5" s="1"/>
  <c r="N15" i="5" a="1"/>
  <c r="N15" i="5" s="1"/>
  <c r="O15" i="5" a="1"/>
  <c r="O15" i="5" s="1"/>
  <c r="I16" i="5" a="1"/>
  <c r="I16" i="5" s="1"/>
  <c r="J16" i="5" a="1"/>
  <c r="J16" i="5" s="1"/>
  <c r="K16" i="5" a="1"/>
  <c r="K16" i="5" s="1"/>
  <c r="L16" i="5" a="1"/>
  <c r="L16" i="5" s="1"/>
  <c r="M16" i="5" a="1"/>
  <c r="M16" i="5" s="1"/>
  <c r="N16" i="5" a="1"/>
  <c r="N16" i="5" s="1"/>
  <c r="O16" i="5" a="1"/>
  <c r="O16" i="5" s="1"/>
  <c r="I17" i="5" a="1"/>
  <c r="I17" i="5" s="1"/>
  <c r="J17" i="5" a="1"/>
  <c r="J17" i="5" s="1"/>
  <c r="K17" i="5" a="1"/>
  <c r="K17" i="5" s="1"/>
  <c r="L17" i="5" a="1"/>
  <c r="L17" i="5" s="1"/>
  <c r="M17" i="5" a="1"/>
  <c r="M17" i="5" s="1"/>
  <c r="N17" i="5" a="1"/>
  <c r="N17" i="5" s="1"/>
  <c r="O17" i="5" a="1"/>
  <c r="O17" i="5" s="1"/>
  <c r="I18" i="5" a="1"/>
  <c r="I18" i="5" s="1"/>
  <c r="J18" i="5" a="1"/>
  <c r="J18" i="5" s="1"/>
  <c r="K18" i="5" a="1"/>
  <c r="K18" i="5" s="1"/>
  <c r="L18" i="5" a="1"/>
  <c r="L18" i="5" s="1"/>
  <c r="M18" i="5" a="1"/>
  <c r="M18" i="5" s="1"/>
  <c r="N18" i="5" a="1"/>
  <c r="N18" i="5" s="1"/>
  <c r="O18" i="5" a="1"/>
  <c r="O18" i="5" s="1"/>
  <c r="I19" i="5" a="1"/>
  <c r="I19" i="5" s="1"/>
  <c r="J19" i="5" a="1"/>
  <c r="J19" i="5" s="1"/>
  <c r="K19" i="5" a="1"/>
  <c r="K19" i="5" s="1"/>
  <c r="L19" i="5" a="1"/>
  <c r="L19" i="5" s="1"/>
  <c r="M19" i="5" a="1"/>
  <c r="M19" i="5" s="1"/>
  <c r="N19" i="5" a="1"/>
  <c r="N19" i="5" s="1"/>
  <c r="O19" i="5" a="1"/>
  <c r="O19" i="5" s="1"/>
  <c r="I20" i="5" a="1"/>
  <c r="I20" i="5" s="1"/>
  <c r="J20" i="5" a="1"/>
  <c r="J20" i="5" s="1"/>
  <c r="K20" i="5" a="1"/>
  <c r="K20" i="5" s="1"/>
  <c r="L20" i="5" a="1"/>
  <c r="L20" i="5" s="1"/>
  <c r="M20" i="5" a="1"/>
  <c r="M20" i="5" s="1"/>
  <c r="N20" i="5" a="1"/>
  <c r="N20" i="5" s="1"/>
  <c r="O20" i="5" a="1"/>
  <c r="O20" i="5" s="1"/>
  <c r="I21" i="5" a="1"/>
  <c r="I21" i="5" s="1"/>
  <c r="J21" i="5" a="1"/>
  <c r="J21" i="5" s="1"/>
  <c r="K21" i="5" a="1"/>
  <c r="K21" i="5" s="1"/>
  <c r="L21" i="5" a="1"/>
  <c r="L21" i="5" s="1"/>
  <c r="M21" i="5" a="1"/>
  <c r="M21" i="5" s="1"/>
  <c r="N21" i="5" a="1"/>
  <c r="N21" i="5" s="1"/>
  <c r="O21" i="5" a="1"/>
  <c r="O21" i="5" s="1"/>
  <c r="I22" i="5" a="1"/>
  <c r="I22" i="5" s="1"/>
  <c r="J22" i="5" a="1"/>
  <c r="J22" i="5" s="1"/>
  <c r="K22" i="5" a="1"/>
  <c r="K22" i="5" s="1"/>
  <c r="L22" i="5" a="1"/>
  <c r="L22" i="5" s="1"/>
  <c r="M22" i="5" a="1"/>
  <c r="M22" i="5" s="1"/>
  <c r="N22" i="5" a="1"/>
  <c r="N22" i="5" s="1"/>
  <c r="O22" i="5" a="1"/>
  <c r="O22" i="5" s="1"/>
  <c r="I23" i="5" a="1"/>
  <c r="I23" i="5" s="1"/>
  <c r="J23" i="5" a="1"/>
  <c r="J23" i="5" s="1"/>
  <c r="K23" i="5" a="1"/>
  <c r="K23" i="5" s="1"/>
  <c r="L23" i="5" a="1"/>
  <c r="L23" i="5" s="1"/>
  <c r="M23" i="5" a="1"/>
  <c r="M23" i="5" s="1"/>
  <c r="N23" i="5" a="1"/>
  <c r="N23" i="5" s="1"/>
  <c r="O23" i="5" a="1"/>
  <c r="O23" i="5" s="1"/>
  <c r="I24" i="5" a="1"/>
  <c r="I24" i="5" s="1"/>
  <c r="J24" i="5" a="1"/>
  <c r="J24" i="5" s="1"/>
  <c r="K24" i="5" a="1"/>
  <c r="K24" i="5" s="1"/>
  <c r="L24" i="5" a="1"/>
  <c r="L24" i="5" s="1"/>
  <c r="M24" i="5" a="1"/>
  <c r="M24" i="5" s="1"/>
  <c r="N24" i="5" a="1"/>
  <c r="N24" i="5" s="1"/>
  <c r="O24" i="5" a="1"/>
  <c r="O24" i="5" s="1"/>
  <c r="I25" i="5" a="1"/>
  <c r="I25" i="5" s="1"/>
  <c r="J25" i="5" a="1"/>
  <c r="J25" i="5" s="1"/>
  <c r="K25" i="5" a="1"/>
  <c r="K25" i="5" s="1"/>
  <c r="L25" i="5" a="1"/>
  <c r="L25" i="5" s="1"/>
  <c r="M25" i="5" a="1"/>
  <c r="M25" i="5" s="1"/>
  <c r="N25" i="5" a="1"/>
  <c r="N25" i="5" s="1"/>
  <c r="O25" i="5" a="1"/>
  <c r="O25" i="5" s="1"/>
  <c r="I26" i="5" a="1"/>
  <c r="I26" i="5" s="1"/>
  <c r="J26" i="5" a="1"/>
  <c r="J26" i="5" s="1"/>
  <c r="K26" i="5" a="1"/>
  <c r="K26" i="5" s="1"/>
  <c r="L26" i="5" a="1"/>
  <c r="L26" i="5" s="1"/>
  <c r="M26" i="5" a="1"/>
  <c r="M26" i="5" s="1"/>
  <c r="N26" i="5" a="1"/>
  <c r="N26" i="5" s="1"/>
  <c r="O26" i="5" a="1"/>
  <c r="O26" i="5" s="1"/>
  <c r="I27" i="5" a="1"/>
  <c r="I27" i="5" s="1"/>
  <c r="J27" i="5" a="1"/>
  <c r="J27" i="5" s="1"/>
  <c r="K27" i="5" a="1"/>
  <c r="K27" i="5" s="1"/>
  <c r="L27" i="5" a="1"/>
  <c r="L27" i="5" s="1"/>
  <c r="M27" i="5" a="1"/>
  <c r="M27" i="5" s="1"/>
  <c r="N27" i="5" a="1"/>
  <c r="N27" i="5" s="1"/>
  <c r="O27" i="5" a="1"/>
  <c r="O27" i="5" s="1"/>
  <c r="I28" i="5" a="1"/>
  <c r="I28" i="5" s="1"/>
  <c r="J28" i="5" a="1"/>
  <c r="J28" i="5" s="1"/>
  <c r="K28" i="5" a="1"/>
  <c r="K28" i="5" s="1"/>
  <c r="L28" i="5" a="1"/>
  <c r="L28" i="5" s="1"/>
  <c r="M28" i="5" a="1"/>
  <c r="M28" i="5" s="1"/>
  <c r="N28" i="5" a="1"/>
  <c r="N28" i="5" s="1"/>
  <c r="O28" i="5" a="1"/>
  <c r="O28" i="5" s="1"/>
  <c r="I29" i="5" a="1"/>
  <c r="I29" i="5" s="1"/>
  <c r="J29" i="5" a="1"/>
  <c r="J29" i="5" s="1"/>
  <c r="K29" i="5" a="1"/>
  <c r="K29" i="5" s="1"/>
  <c r="L29" i="5" a="1"/>
  <c r="L29" i="5" s="1"/>
  <c r="M29" i="5" a="1"/>
  <c r="M29" i="5" s="1"/>
  <c r="N29" i="5" a="1"/>
  <c r="N29" i="5" s="1"/>
  <c r="O29" i="5" a="1"/>
  <c r="O29" i="5" s="1"/>
  <c r="I30" i="5" a="1"/>
  <c r="I30" i="5" s="1"/>
  <c r="J30" i="5" a="1"/>
  <c r="J30" i="5" s="1"/>
  <c r="K30" i="5" a="1"/>
  <c r="K30" i="5" s="1"/>
  <c r="L30" i="5" a="1"/>
  <c r="L30" i="5" s="1"/>
  <c r="M30" i="5" a="1"/>
  <c r="M30" i="5" s="1"/>
  <c r="N30" i="5" a="1"/>
  <c r="N30" i="5" s="1"/>
  <c r="O30" i="5" a="1"/>
  <c r="O30" i="5" s="1"/>
  <c r="I31" i="5" a="1"/>
  <c r="I31" i="5" s="1"/>
  <c r="J31" i="5" a="1"/>
  <c r="J31" i="5" s="1"/>
  <c r="K31" i="5" a="1"/>
  <c r="K31" i="5" s="1"/>
  <c r="L31" i="5" a="1"/>
  <c r="L31" i="5" s="1"/>
  <c r="M31" i="5" a="1"/>
  <c r="M31" i="5" s="1"/>
  <c r="N31" i="5" a="1"/>
  <c r="N31" i="5" s="1"/>
  <c r="O31" i="5" a="1"/>
  <c r="O31" i="5" s="1"/>
  <c r="I32" i="5" a="1"/>
  <c r="I32" i="5" s="1"/>
  <c r="J32" i="5" a="1"/>
  <c r="J32" i="5" s="1"/>
  <c r="K32" i="5" a="1"/>
  <c r="K32" i="5" s="1"/>
  <c r="L32" i="5" a="1"/>
  <c r="L32" i="5" s="1"/>
  <c r="M32" i="5" a="1"/>
  <c r="M32" i="5" s="1"/>
  <c r="N32" i="5" a="1"/>
  <c r="N32" i="5" s="1"/>
  <c r="O32" i="5" a="1"/>
  <c r="O32" i="5" s="1"/>
  <c r="I33" i="5" a="1"/>
  <c r="I33" i="5" s="1"/>
  <c r="J33" i="5" a="1"/>
  <c r="J33" i="5" s="1"/>
  <c r="K33" i="5" a="1"/>
  <c r="K33" i="5" s="1"/>
  <c r="L33" i="5" a="1"/>
  <c r="L33" i="5" s="1"/>
  <c r="M33" i="5" a="1"/>
  <c r="M33" i="5" s="1"/>
  <c r="N33" i="5" a="1"/>
  <c r="N33" i="5" s="1"/>
  <c r="O33" i="5" a="1"/>
  <c r="O33" i="5" s="1"/>
  <c r="I34" i="5" a="1"/>
  <c r="I34" i="5" s="1"/>
  <c r="J34" i="5" a="1"/>
  <c r="J34" i="5" s="1"/>
  <c r="K34" i="5" a="1"/>
  <c r="K34" i="5" s="1"/>
  <c r="L34" i="5" a="1"/>
  <c r="L34" i="5" s="1"/>
  <c r="M34" i="5" a="1"/>
  <c r="M34" i="5" s="1"/>
  <c r="N34" i="5" a="1"/>
  <c r="N34" i="5" s="1"/>
  <c r="O34" i="5" a="1"/>
  <c r="O34" i="5" s="1"/>
  <c r="I35" i="5" a="1"/>
  <c r="I35" i="5" s="1"/>
  <c r="J35" i="5" a="1"/>
  <c r="J35" i="5" s="1"/>
  <c r="K35" i="5" a="1"/>
  <c r="K35" i="5" s="1"/>
  <c r="L35" i="5" a="1"/>
  <c r="L35" i="5" s="1"/>
  <c r="M35" i="5" a="1"/>
  <c r="M35" i="5" s="1"/>
  <c r="N35" i="5" a="1"/>
  <c r="N35" i="5" s="1"/>
  <c r="O35" i="5" a="1"/>
  <c r="O35" i="5" s="1"/>
  <c r="I36" i="5" a="1"/>
  <c r="I36" i="5" s="1"/>
  <c r="J36" i="5" a="1"/>
  <c r="J36" i="5" s="1"/>
  <c r="K36" i="5" a="1"/>
  <c r="K36" i="5" s="1"/>
  <c r="L36" i="5" a="1"/>
  <c r="L36" i="5" s="1"/>
  <c r="M36" i="5" a="1"/>
  <c r="M36" i="5" s="1"/>
  <c r="N36" i="5" a="1"/>
  <c r="N36" i="5" s="1"/>
  <c r="O36" i="5" a="1"/>
  <c r="O36" i="5" s="1"/>
  <c r="I37" i="5" a="1"/>
  <c r="I37" i="5" s="1"/>
  <c r="J37" i="5" a="1"/>
  <c r="J37" i="5" s="1"/>
  <c r="K37" i="5" a="1"/>
  <c r="K37" i="5" s="1"/>
  <c r="L37" i="5" a="1"/>
  <c r="L37" i="5" s="1"/>
  <c r="M37" i="5" a="1"/>
  <c r="M37" i="5" s="1"/>
  <c r="N37" i="5" a="1"/>
  <c r="N37" i="5" s="1"/>
  <c r="O37" i="5" a="1"/>
  <c r="O37" i="5" s="1"/>
  <c r="I38" i="5" a="1"/>
  <c r="I38" i="5" s="1"/>
  <c r="J38" i="5" a="1"/>
  <c r="J38" i="5" s="1"/>
  <c r="K38" i="5" a="1"/>
  <c r="K38" i="5" s="1"/>
  <c r="L38" i="5" a="1"/>
  <c r="L38" i="5" s="1"/>
  <c r="M38" i="5" a="1"/>
  <c r="M38" i="5" s="1"/>
  <c r="N38" i="5" a="1"/>
  <c r="N38" i="5" s="1"/>
  <c r="O38" i="5" a="1"/>
  <c r="O38" i="5" s="1"/>
  <c r="I39" i="5" a="1"/>
  <c r="I39" i="5" s="1"/>
  <c r="J39" i="5" a="1"/>
  <c r="J39" i="5" s="1"/>
  <c r="K39" i="5" a="1"/>
  <c r="K39" i="5" s="1"/>
  <c r="L39" i="5" a="1"/>
  <c r="L39" i="5" s="1"/>
  <c r="M39" i="5" a="1"/>
  <c r="M39" i="5" s="1"/>
  <c r="N39" i="5" a="1"/>
  <c r="N39" i="5" s="1"/>
  <c r="O39" i="5" a="1"/>
  <c r="O39" i="5" s="1"/>
  <c r="I40" i="5" a="1"/>
  <c r="I40" i="5" s="1"/>
  <c r="J40" i="5" a="1"/>
  <c r="J40" i="5" s="1"/>
  <c r="K40" i="5" a="1"/>
  <c r="K40" i="5" s="1"/>
  <c r="L40" i="5" a="1"/>
  <c r="L40" i="5" s="1"/>
  <c r="M40" i="5" a="1"/>
  <c r="M40" i="5" s="1"/>
  <c r="N40" i="5" a="1"/>
  <c r="N40" i="5" s="1"/>
  <c r="O40" i="5" a="1"/>
  <c r="O40" i="5" s="1"/>
  <c r="I41" i="5" a="1"/>
  <c r="I41" i="5" s="1"/>
  <c r="J41" i="5" a="1"/>
  <c r="J41" i="5" s="1"/>
  <c r="K41" i="5" a="1"/>
  <c r="K41" i="5" s="1"/>
  <c r="L41" i="5" a="1"/>
  <c r="L41" i="5" s="1"/>
  <c r="M41" i="5" a="1"/>
  <c r="M41" i="5" s="1"/>
  <c r="N41" i="5" a="1"/>
  <c r="N41" i="5" s="1"/>
  <c r="O41" i="5" a="1"/>
  <c r="O41" i="5" s="1"/>
  <c r="I42" i="5" a="1"/>
  <c r="I42" i="5" s="1"/>
  <c r="J42" i="5" a="1"/>
  <c r="J42" i="5" s="1"/>
  <c r="K42" i="5" a="1"/>
  <c r="K42" i="5" s="1"/>
  <c r="L42" i="5" a="1"/>
  <c r="L42" i="5" s="1"/>
  <c r="M42" i="5" a="1"/>
  <c r="M42" i="5" s="1"/>
  <c r="N42" i="5" a="1"/>
  <c r="N42" i="5" s="1"/>
  <c r="O42" i="5" a="1"/>
  <c r="O42" i="5" s="1"/>
  <c r="I43" i="5" a="1"/>
  <c r="I43" i="5" s="1"/>
  <c r="J43" i="5" a="1"/>
  <c r="J43" i="5" s="1"/>
  <c r="K43" i="5" a="1"/>
  <c r="K43" i="5" s="1"/>
  <c r="L43" i="5" a="1"/>
  <c r="L43" i="5" s="1"/>
  <c r="M43" i="5" a="1"/>
  <c r="M43" i="5" s="1"/>
  <c r="N43" i="5" a="1"/>
  <c r="N43" i="5" s="1"/>
  <c r="O43" i="5" a="1"/>
  <c r="O43" i="5" s="1"/>
  <c r="I44" i="5" a="1"/>
  <c r="I44" i="5" s="1"/>
  <c r="J44" i="5" a="1"/>
  <c r="J44" i="5" s="1"/>
  <c r="K44" i="5" a="1"/>
  <c r="K44" i="5" s="1"/>
  <c r="L44" i="5" a="1"/>
  <c r="L44" i="5" s="1"/>
  <c r="M44" i="5" a="1"/>
  <c r="M44" i="5" s="1"/>
  <c r="N44" i="5" a="1"/>
  <c r="N44" i="5" s="1"/>
  <c r="O44" i="5" a="1"/>
  <c r="O44" i="5" s="1"/>
  <c r="I45" i="5" a="1"/>
  <c r="I45" i="5" s="1"/>
  <c r="J45" i="5" a="1"/>
  <c r="J45" i="5" s="1"/>
  <c r="K45" i="5" a="1"/>
  <c r="K45" i="5" s="1"/>
  <c r="L45" i="5" a="1"/>
  <c r="L45" i="5" s="1"/>
  <c r="M45" i="5" a="1"/>
  <c r="M45" i="5" s="1"/>
  <c r="N45" i="5" a="1"/>
  <c r="N45" i="5" s="1"/>
  <c r="O45" i="5" a="1"/>
  <c r="O45" i="5" s="1"/>
  <c r="I46" i="5" a="1"/>
  <c r="I46" i="5" s="1"/>
  <c r="J46" i="5" a="1"/>
  <c r="J46" i="5" s="1"/>
  <c r="K46" i="5" a="1"/>
  <c r="K46" i="5" s="1"/>
  <c r="L46" i="5" a="1"/>
  <c r="L46" i="5" s="1"/>
  <c r="M46" i="5" a="1"/>
  <c r="M46" i="5" s="1"/>
  <c r="N46" i="5" a="1"/>
  <c r="N46" i="5" s="1"/>
  <c r="O46" i="5" a="1"/>
  <c r="O46" i="5" s="1"/>
  <c r="I47" i="5" a="1"/>
  <c r="I47" i="5" s="1"/>
  <c r="J47" i="5" a="1"/>
  <c r="J47" i="5" s="1"/>
  <c r="K47" i="5" a="1"/>
  <c r="K47" i="5" s="1"/>
  <c r="L47" i="5" a="1"/>
  <c r="L47" i="5" s="1"/>
  <c r="M47" i="5" a="1"/>
  <c r="M47" i="5" s="1"/>
  <c r="N47" i="5" a="1"/>
  <c r="N47" i="5" s="1"/>
  <c r="O47" i="5" a="1"/>
  <c r="O47" i="5" s="1"/>
  <c r="I48" i="5" a="1"/>
  <c r="I48" i="5" s="1"/>
  <c r="J48" i="5" a="1"/>
  <c r="J48" i="5" s="1"/>
  <c r="K48" i="5" a="1"/>
  <c r="K48" i="5" s="1"/>
  <c r="L48" i="5" a="1"/>
  <c r="L48" i="5" s="1"/>
  <c r="M48" i="5" a="1"/>
  <c r="M48" i="5" s="1"/>
  <c r="N48" i="5" a="1"/>
  <c r="N48" i="5" s="1"/>
  <c r="O48" i="5" a="1"/>
  <c r="O48" i="5" s="1"/>
  <c r="I49" i="5" a="1"/>
  <c r="I49" i="5" s="1"/>
  <c r="J49" i="5" a="1"/>
  <c r="J49" i="5" s="1"/>
  <c r="K49" i="5" a="1"/>
  <c r="K49" i="5" s="1"/>
  <c r="L49" i="5" a="1"/>
  <c r="L49" i="5" s="1"/>
  <c r="M49" i="5" a="1"/>
  <c r="M49" i="5" s="1"/>
  <c r="N49" i="5" a="1"/>
  <c r="N49" i="5" s="1"/>
  <c r="O49" i="5" a="1"/>
  <c r="O49" i="5" s="1"/>
  <c r="I50" i="5" a="1"/>
  <c r="I50" i="5" s="1"/>
  <c r="J50" i="5" a="1"/>
  <c r="J50" i="5" s="1"/>
  <c r="K50" i="5" a="1"/>
  <c r="K50" i="5" s="1"/>
  <c r="L50" i="5" a="1"/>
  <c r="L50" i="5" s="1"/>
  <c r="M50" i="5" a="1"/>
  <c r="M50" i="5" s="1"/>
  <c r="N50" i="5" a="1"/>
  <c r="N50" i="5" s="1"/>
  <c r="O50" i="5" a="1"/>
  <c r="O50" i="5" s="1"/>
  <c r="I51" i="5" a="1"/>
  <c r="I51" i="5" s="1"/>
  <c r="J51" i="5" a="1"/>
  <c r="J51" i="5" s="1"/>
  <c r="K51" i="5" a="1"/>
  <c r="K51" i="5" s="1"/>
  <c r="L51" i="5" a="1"/>
  <c r="L51" i="5" s="1"/>
  <c r="M51" i="5" a="1"/>
  <c r="M51" i="5" s="1"/>
  <c r="N51" i="5" a="1"/>
  <c r="N51" i="5" s="1"/>
  <c r="O51" i="5" a="1"/>
  <c r="O51" i="5" s="1"/>
  <c r="I52" i="5" a="1"/>
  <c r="I52" i="5" s="1"/>
  <c r="J52" i="5" a="1"/>
  <c r="J52" i="5" s="1"/>
  <c r="K52" i="5" a="1"/>
  <c r="K52" i="5" s="1"/>
  <c r="L52" i="5" a="1"/>
  <c r="L52" i="5" s="1"/>
  <c r="M52" i="5" a="1"/>
  <c r="M52" i="5" s="1"/>
  <c r="N52" i="5" a="1"/>
  <c r="N52" i="5" s="1"/>
  <c r="O52" i="5" a="1"/>
  <c r="O52" i="5" s="1"/>
  <c r="I53" i="5" a="1"/>
  <c r="I53" i="5" s="1"/>
  <c r="J53" i="5" a="1"/>
  <c r="J53" i="5" s="1"/>
  <c r="K53" i="5" a="1"/>
  <c r="K53" i="5" s="1"/>
  <c r="L53" i="5" a="1"/>
  <c r="L53" i="5" s="1"/>
  <c r="M53" i="5" a="1"/>
  <c r="M53" i="5" s="1"/>
  <c r="N53" i="5" a="1"/>
  <c r="N53" i="5" s="1"/>
  <c r="O53" i="5" a="1"/>
  <c r="O53" i="5" s="1"/>
  <c r="I54" i="5" a="1"/>
  <c r="I54" i="5" s="1"/>
  <c r="J54" i="5" a="1"/>
  <c r="J54" i="5" s="1"/>
  <c r="K54" i="5" a="1"/>
  <c r="K54" i="5" s="1"/>
  <c r="L54" i="5" a="1"/>
  <c r="L54" i="5" s="1"/>
  <c r="M54" i="5" a="1"/>
  <c r="M54" i="5" s="1"/>
  <c r="N54" i="5" a="1"/>
  <c r="N54" i="5" s="1"/>
  <c r="O54" i="5" a="1"/>
  <c r="O54" i="5" s="1"/>
  <c r="I55" i="5" a="1"/>
  <c r="I55" i="5" s="1"/>
  <c r="J55" i="5" a="1"/>
  <c r="J55" i="5" s="1"/>
  <c r="K55" i="5" a="1"/>
  <c r="K55" i="5" s="1"/>
  <c r="L55" i="5" a="1"/>
  <c r="L55" i="5" s="1"/>
  <c r="M55" i="5" a="1"/>
  <c r="M55" i="5" s="1"/>
  <c r="N55" i="5" a="1"/>
  <c r="N55" i="5" s="1"/>
  <c r="O55" i="5" a="1"/>
  <c r="O55" i="5" s="1"/>
  <c r="I56" i="5" a="1"/>
  <c r="I56" i="5" s="1"/>
  <c r="J56" i="5" a="1"/>
  <c r="J56" i="5" s="1"/>
  <c r="K56" i="5" a="1"/>
  <c r="K56" i="5" s="1"/>
  <c r="L56" i="5" a="1"/>
  <c r="L56" i="5" s="1"/>
  <c r="M56" i="5" a="1"/>
  <c r="M56" i="5" s="1"/>
  <c r="N56" i="5" a="1"/>
  <c r="N56" i="5" s="1"/>
  <c r="O56" i="5" a="1"/>
  <c r="O56" i="5" s="1"/>
  <c r="I57" i="5" a="1"/>
  <c r="I57" i="5" s="1"/>
  <c r="J57" i="5" a="1"/>
  <c r="J57" i="5" s="1"/>
  <c r="K57" i="5" a="1"/>
  <c r="K57" i="5" s="1"/>
  <c r="L57" i="5" a="1"/>
  <c r="L57" i="5" s="1"/>
  <c r="M57" i="5" a="1"/>
  <c r="M57" i="5" s="1"/>
  <c r="N57" i="5" a="1"/>
  <c r="N57" i="5" s="1"/>
  <c r="O57" i="5" a="1"/>
  <c r="O57" i="5" s="1"/>
  <c r="I58" i="5" a="1"/>
  <c r="I58" i="5" s="1"/>
  <c r="J58" i="5" a="1"/>
  <c r="J58" i="5" s="1"/>
  <c r="K58" i="5" a="1"/>
  <c r="K58" i="5" s="1"/>
  <c r="L58" i="5" a="1"/>
  <c r="L58" i="5" s="1"/>
  <c r="M58" i="5" a="1"/>
  <c r="M58" i="5" s="1"/>
  <c r="N58" i="5" a="1"/>
  <c r="N58" i="5" s="1"/>
  <c r="O58" i="5" a="1"/>
  <c r="O58" i="5" s="1"/>
  <c r="I59" i="5" a="1"/>
  <c r="I59" i="5" s="1"/>
  <c r="J59" i="5" a="1"/>
  <c r="J59" i="5" s="1"/>
  <c r="K59" i="5" a="1"/>
  <c r="K59" i="5" s="1"/>
  <c r="L59" i="5" a="1"/>
  <c r="L59" i="5" s="1"/>
  <c r="M59" i="5" a="1"/>
  <c r="M59" i="5" s="1"/>
  <c r="N59" i="5" a="1"/>
  <c r="N59" i="5" s="1"/>
  <c r="O59" i="5" a="1"/>
  <c r="O59" i="5" s="1"/>
  <c r="I60" i="5" a="1"/>
  <c r="I60" i="5" s="1"/>
  <c r="J60" i="5" a="1"/>
  <c r="J60" i="5" s="1"/>
  <c r="K60" i="5" a="1"/>
  <c r="K60" i="5" s="1"/>
  <c r="L60" i="5" a="1"/>
  <c r="L60" i="5" s="1"/>
  <c r="M60" i="5" a="1"/>
  <c r="M60" i="5" s="1"/>
  <c r="N60" i="5" a="1"/>
  <c r="N60" i="5" s="1"/>
  <c r="O60" i="5" a="1"/>
  <c r="O60" i="5" s="1"/>
  <c r="I61" i="5" a="1"/>
  <c r="I61" i="5" s="1"/>
  <c r="J61" i="5" a="1"/>
  <c r="J61" i="5" s="1"/>
  <c r="K61" i="5" a="1"/>
  <c r="K61" i="5" s="1"/>
  <c r="L61" i="5" a="1"/>
  <c r="L61" i="5" s="1"/>
  <c r="M61" i="5" a="1"/>
  <c r="M61" i="5" s="1"/>
  <c r="N61" i="5" a="1"/>
  <c r="N61" i="5" s="1"/>
  <c r="O61" i="5" a="1"/>
  <c r="O61" i="5" s="1"/>
  <c r="I62" i="5" a="1"/>
  <c r="I62" i="5" s="1"/>
  <c r="J62" i="5" a="1"/>
  <c r="J62" i="5" s="1"/>
  <c r="K62" i="5" a="1"/>
  <c r="K62" i="5" s="1"/>
  <c r="L62" i="5" a="1"/>
  <c r="L62" i="5" s="1"/>
  <c r="M62" i="5" a="1"/>
  <c r="M62" i="5" s="1"/>
  <c r="N62" i="5" a="1"/>
  <c r="N62" i="5" s="1"/>
  <c r="O62" i="5" a="1"/>
  <c r="O62" i="5" s="1"/>
  <c r="I63" i="5" a="1"/>
  <c r="I63" i="5" s="1"/>
  <c r="J63" i="5" a="1"/>
  <c r="J63" i="5" s="1"/>
  <c r="K63" i="5" a="1"/>
  <c r="K63" i="5" s="1"/>
  <c r="L63" i="5" a="1"/>
  <c r="L63" i="5" s="1"/>
  <c r="M63" i="5" a="1"/>
  <c r="M63" i="5" s="1"/>
  <c r="N63" i="5" a="1"/>
  <c r="N63" i="5" s="1"/>
  <c r="O63" i="5" a="1"/>
  <c r="O63" i="5" s="1"/>
  <c r="I64" i="5" a="1"/>
  <c r="I64" i="5" s="1"/>
  <c r="J64" i="5" a="1"/>
  <c r="J64" i="5" s="1"/>
  <c r="K64" i="5" a="1"/>
  <c r="K64" i="5" s="1"/>
  <c r="L64" i="5" a="1"/>
  <c r="L64" i="5" s="1"/>
  <c r="M64" i="5" a="1"/>
  <c r="M64" i="5" s="1"/>
  <c r="N64" i="5" a="1"/>
  <c r="N64" i="5" s="1"/>
  <c r="O64" i="5" a="1"/>
  <c r="O64" i="5" s="1"/>
  <c r="I65" i="5" a="1"/>
  <c r="I65" i="5" s="1"/>
  <c r="J65" i="5" a="1"/>
  <c r="J65" i="5" s="1"/>
  <c r="K65" i="5" a="1"/>
  <c r="K65" i="5" s="1"/>
  <c r="L65" i="5" a="1"/>
  <c r="L65" i="5" s="1"/>
  <c r="M65" i="5" a="1"/>
  <c r="M65" i="5" s="1"/>
  <c r="N65" i="5" a="1"/>
  <c r="N65" i="5" s="1"/>
  <c r="O65" i="5" a="1"/>
  <c r="O65" i="5" s="1"/>
  <c r="I66" i="5" a="1"/>
  <c r="I66" i="5" s="1"/>
  <c r="J66" i="5" a="1"/>
  <c r="J66" i="5" s="1"/>
  <c r="K66" i="5" a="1"/>
  <c r="K66" i="5" s="1"/>
  <c r="L66" i="5" a="1"/>
  <c r="L66" i="5" s="1"/>
  <c r="M66" i="5" a="1"/>
  <c r="M66" i="5" s="1"/>
  <c r="N66" i="5" a="1"/>
  <c r="N66" i="5" s="1"/>
  <c r="O66" i="5" a="1"/>
  <c r="O66" i="5" s="1"/>
  <c r="I67" i="5" a="1"/>
  <c r="I67" i="5" s="1"/>
  <c r="J67" i="5" a="1"/>
  <c r="J67" i="5" s="1"/>
  <c r="K67" i="5" a="1"/>
  <c r="K67" i="5" s="1"/>
  <c r="L67" i="5" a="1"/>
  <c r="L67" i="5" s="1"/>
  <c r="M67" i="5" a="1"/>
  <c r="M67" i="5" s="1"/>
  <c r="N67" i="5" a="1"/>
  <c r="N67" i="5" s="1"/>
  <c r="O67" i="5" a="1"/>
  <c r="O67" i="5" s="1"/>
  <c r="I68" i="5" a="1"/>
  <c r="I68" i="5" s="1"/>
  <c r="J68" i="5" a="1"/>
  <c r="J68" i="5" s="1"/>
  <c r="K68" i="5" a="1"/>
  <c r="K68" i="5" s="1"/>
  <c r="L68" i="5" a="1"/>
  <c r="L68" i="5" s="1"/>
  <c r="M68" i="5" a="1"/>
  <c r="M68" i="5" s="1"/>
  <c r="N68" i="5" a="1"/>
  <c r="N68" i="5" s="1"/>
  <c r="O68" i="5" a="1"/>
  <c r="O68" i="5" s="1"/>
  <c r="I69" i="5" a="1"/>
  <c r="I69" i="5" s="1"/>
  <c r="J69" i="5" a="1"/>
  <c r="J69" i="5" s="1"/>
  <c r="K69" i="5" a="1"/>
  <c r="K69" i="5" s="1"/>
  <c r="L69" i="5" a="1"/>
  <c r="L69" i="5" s="1"/>
  <c r="M69" i="5" a="1"/>
  <c r="M69" i="5" s="1"/>
  <c r="N69" i="5" a="1"/>
  <c r="N69" i="5" s="1"/>
  <c r="O69" i="5" a="1"/>
  <c r="O69" i="5" s="1"/>
  <c r="I70" i="5" a="1"/>
  <c r="I70" i="5" s="1"/>
  <c r="J70" i="5" a="1"/>
  <c r="J70" i="5" s="1"/>
  <c r="K70" i="5" a="1"/>
  <c r="K70" i="5" s="1"/>
  <c r="L70" i="5" a="1"/>
  <c r="L70" i="5" s="1"/>
  <c r="M70" i="5" a="1"/>
  <c r="M70" i="5" s="1"/>
  <c r="N70" i="5" a="1"/>
  <c r="N70" i="5" s="1"/>
  <c r="O70" i="5" a="1"/>
  <c r="O70" i="5" s="1"/>
  <c r="I71" i="5" a="1"/>
  <c r="I71" i="5" s="1"/>
  <c r="J71" i="5" a="1"/>
  <c r="J71" i="5" s="1"/>
  <c r="K71" i="5" a="1"/>
  <c r="K71" i="5" s="1"/>
  <c r="L71" i="5" a="1"/>
  <c r="L71" i="5" s="1"/>
  <c r="M71" i="5" a="1"/>
  <c r="M71" i="5" s="1"/>
  <c r="N71" i="5" a="1"/>
  <c r="N71" i="5" s="1"/>
  <c r="O71" i="5" a="1"/>
  <c r="O71" i="5" s="1"/>
  <c r="I72" i="5" a="1"/>
  <c r="I72" i="5" s="1"/>
  <c r="J72" i="5" a="1"/>
  <c r="J72" i="5" s="1"/>
  <c r="K72" i="5" a="1"/>
  <c r="K72" i="5" s="1"/>
  <c r="L72" i="5" a="1"/>
  <c r="L72" i="5" s="1"/>
  <c r="M72" i="5" a="1"/>
  <c r="M72" i="5" s="1"/>
  <c r="N72" i="5" a="1"/>
  <c r="N72" i="5" s="1"/>
  <c r="O72" i="5" a="1"/>
  <c r="O72" i="5" s="1"/>
  <c r="I73" i="5" a="1"/>
  <c r="I73" i="5" s="1"/>
  <c r="J73" i="5" a="1"/>
  <c r="J73" i="5" s="1"/>
  <c r="K73" i="5" a="1"/>
  <c r="K73" i="5" s="1"/>
  <c r="L73" i="5" a="1"/>
  <c r="L73" i="5" s="1"/>
  <c r="M73" i="5" a="1"/>
  <c r="M73" i="5" s="1"/>
  <c r="N73" i="5" a="1"/>
  <c r="N73" i="5" s="1"/>
  <c r="O73" i="5" a="1"/>
  <c r="O73" i="5" s="1"/>
  <c r="I74" i="5" a="1"/>
  <c r="I74" i="5" s="1"/>
  <c r="J74" i="5" a="1"/>
  <c r="J74" i="5" s="1"/>
  <c r="K74" i="5" a="1"/>
  <c r="K74" i="5" s="1"/>
  <c r="L74" i="5" a="1"/>
  <c r="L74" i="5" s="1"/>
  <c r="M74" i="5" a="1"/>
  <c r="M74" i="5" s="1"/>
  <c r="N74" i="5" a="1"/>
  <c r="N74" i="5" s="1"/>
  <c r="O74" i="5" a="1"/>
  <c r="O74" i="5" s="1"/>
  <c r="I75" i="5" a="1"/>
  <c r="I75" i="5" s="1"/>
  <c r="J75" i="5" a="1"/>
  <c r="J75" i="5" s="1"/>
  <c r="K75" i="5" a="1"/>
  <c r="K75" i="5" s="1"/>
  <c r="L75" i="5" a="1"/>
  <c r="L75" i="5" s="1"/>
  <c r="M75" i="5" a="1"/>
  <c r="M75" i="5" s="1"/>
  <c r="N75" i="5" a="1"/>
  <c r="N75" i="5" s="1"/>
  <c r="O75" i="5" a="1"/>
  <c r="O75" i="5" s="1"/>
  <c r="I76" i="5" a="1"/>
  <c r="I76" i="5" s="1"/>
  <c r="J76" i="5" a="1"/>
  <c r="J76" i="5" s="1"/>
  <c r="K76" i="5" a="1"/>
  <c r="K76" i="5" s="1"/>
  <c r="L76" i="5" a="1"/>
  <c r="L76" i="5" s="1"/>
  <c r="M76" i="5" a="1"/>
  <c r="M76" i="5" s="1"/>
  <c r="N76" i="5" a="1"/>
  <c r="N76" i="5" s="1"/>
  <c r="O76" i="5" a="1"/>
  <c r="O76" i="5" s="1"/>
  <c r="I77" i="5" a="1"/>
  <c r="I77" i="5" s="1"/>
  <c r="J77" i="5" a="1"/>
  <c r="J77" i="5" s="1"/>
  <c r="K77" i="5" a="1"/>
  <c r="K77" i="5" s="1"/>
  <c r="L77" i="5" a="1"/>
  <c r="L77" i="5" s="1"/>
  <c r="M77" i="5" a="1"/>
  <c r="M77" i="5" s="1"/>
  <c r="N77" i="5" a="1"/>
  <c r="N77" i="5" s="1"/>
  <c r="O77" i="5" a="1"/>
  <c r="O77" i="5" s="1"/>
  <c r="I78" i="5" a="1"/>
  <c r="I78" i="5" s="1"/>
  <c r="J78" i="5" a="1"/>
  <c r="J78" i="5" s="1"/>
  <c r="K78" i="5" a="1"/>
  <c r="K78" i="5" s="1"/>
  <c r="L78" i="5" a="1"/>
  <c r="L78" i="5" s="1"/>
  <c r="M78" i="5" a="1"/>
  <c r="M78" i="5" s="1"/>
  <c r="N78" i="5" a="1"/>
  <c r="N78" i="5" s="1"/>
  <c r="O78" i="5" a="1"/>
  <c r="O78" i="5" s="1"/>
  <c r="I79" i="5" a="1"/>
  <c r="I79" i="5" s="1"/>
  <c r="J79" i="5" a="1"/>
  <c r="J79" i="5" s="1"/>
  <c r="K79" i="5" a="1"/>
  <c r="K79" i="5" s="1"/>
  <c r="L79" i="5" a="1"/>
  <c r="L79" i="5" s="1"/>
  <c r="M79" i="5" a="1"/>
  <c r="M79" i="5" s="1"/>
  <c r="N79" i="5" a="1"/>
  <c r="N79" i="5" s="1"/>
  <c r="O79" i="5" a="1"/>
  <c r="O79" i="5" s="1"/>
  <c r="I80" i="5" a="1"/>
  <c r="I80" i="5" s="1"/>
  <c r="J80" i="5" a="1"/>
  <c r="J80" i="5" s="1"/>
  <c r="K80" i="5" a="1"/>
  <c r="K80" i="5" s="1"/>
  <c r="L80" i="5" a="1"/>
  <c r="L80" i="5" s="1"/>
  <c r="M80" i="5" a="1"/>
  <c r="M80" i="5" s="1"/>
  <c r="N80" i="5" a="1"/>
  <c r="N80" i="5" s="1"/>
  <c r="O80" i="5" a="1"/>
  <c r="O80" i="5" s="1"/>
  <c r="I81" i="5" a="1"/>
  <c r="I81" i="5" s="1"/>
  <c r="J81" i="5" a="1"/>
  <c r="J81" i="5" s="1"/>
  <c r="K81" i="5" a="1"/>
  <c r="K81" i="5" s="1"/>
  <c r="L81" i="5" a="1"/>
  <c r="L81" i="5" s="1"/>
  <c r="M81" i="5" a="1"/>
  <c r="M81" i="5" s="1"/>
  <c r="N81" i="5" a="1"/>
  <c r="N81" i="5" s="1"/>
  <c r="O81" i="5" a="1"/>
  <c r="O81" i="5" s="1"/>
  <c r="I82" i="5" a="1"/>
  <c r="I82" i="5" s="1"/>
  <c r="J82" i="5" a="1"/>
  <c r="J82" i="5" s="1"/>
  <c r="K82" i="5" a="1"/>
  <c r="K82" i="5" s="1"/>
  <c r="L82" i="5" a="1"/>
  <c r="L82" i="5" s="1"/>
  <c r="M82" i="5" a="1"/>
  <c r="M82" i="5" s="1"/>
  <c r="N82" i="5" a="1"/>
  <c r="N82" i="5" s="1"/>
  <c r="O82" i="5" a="1"/>
  <c r="O82" i="5" s="1"/>
  <c r="I83" i="5" a="1"/>
  <c r="I83" i="5" s="1"/>
  <c r="J83" i="5" a="1"/>
  <c r="J83" i="5" s="1"/>
  <c r="K83" i="5" a="1"/>
  <c r="K83" i="5" s="1"/>
  <c r="L83" i="5" a="1"/>
  <c r="L83" i="5" s="1"/>
  <c r="M83" i="5" a="1"/>
  <c r="M83" i="5" s="1"/>
  <c r="N83" i="5" a="1"/>
  <c r="N83" i="5" s="1"/>
  <c r="O83" i="5" a="1"/>
  <c r="O83" i="5" s="1"/>
  <c r="I84" i="5" a="1"/>
  <c r="I84" i="5" s="1"/>
  <c r="J84" i="5" a="1"/>
  <c r="J84" i="5" s="1"/>
  <c r="K84" i="5" a="1"/>
  <c r="K84" i="5" s="1"/>
  <c r="L84" i="5" a="1"/>
  <c r="L84" i="5" s="1"/>
  <c r="M84" i="5" a="1"/>
  <c r="M84" i="5" s="1"/>
  <c r="N84" i="5" a="1"/>
  <c r="N84" i="5" s="1"/>
  <c r="O84" i="5" a="1"/>
  <c r="O84" i="5" s="1"/>
  <c r="I85" i="5" a="1"/>
  <c r="I85" i="5" s="1"/>
  <c r="J85" i="5" a="1"/>
  <c r="J85" i="5" s="1"/>
  <c r="K85" i="5" a="1"/>
  <c r="K85" i="5" s="1"/>
  <c r="L85" i="5" a="1"/>
  <c r="L85" i="5" s="1"/>
  <c r="M85" i="5" a="1"/>
  <c r="M85" i="5" s="1"/>
  <c r="N85" i="5" a="1"/>
  <c r="N85" i="5" s="1"/>
  <c r="O85" i="5" a="1"/>
  <c r="O85" i="5" s="1"/>
  <c r="I86" i="5" a="1"/>
  <c r="I86" i="5" s="1"/>
  <c r="J86" i="5" a="1"/>
  <c r="J86" i="5" s="1"/>
  <c r="K86" i="5" a="1"/>
  <c r="K86" i="5" s="1"/>
  <c r="L86" i="5" a="1"/>
  <c r="L86" i="5" s="1"/>
  <c r="M86" i="5" a="1"/>
  <c r="M86" i="5" s="1"/>
  <c r="N86" i="5" a="1"/>
  <c r="N86" i="5" s="1"/>
  <c r="O86" i="5" a="1"/>
  <c r="O86" i="5" s="1"/>
  <c r="I87" i="5" a="1"/>
  <c r="I87" i="5" s="1"/>
  <c r="J87" i="5" a="1"/>
  <c r="J87" i="5" s="1"/>
  <c r="K87" i="5" a="1"/>
  <c r="K87" i="5" s="1"/>
  <c r="L87" i="5" a="1"/>
  <c r="L87" i="5" s="1"/>
  <c r="M87" i="5" a="1"/>
  <c r="M87" i="5" s="1"/>
  <c r="N87" i="5" a="1"/>
  <c r="N87" i="5" s="1"/>
  <c r="O87" i="5" a="1"/>
  <c r="O87" i="5" s="1"/>
  <c r="I88" i="5" a="1"/>
  <c r="I88" i="5" s="1"/>
  <c r="J88" i="5" a="1"/>
  <c r="J88" i="5" s="1"/>
  <c r="K88" i="5" a="1"/>
  <c r="K88" i="5" s="1"/>
  <c r="L88" i="5" a="1"/>
  <c r="L88" i="5" s="1"/>
  <c r="M88" i="5" a="1"/>
  <c r="M88" i="5" s="1"/>
  <c r="N88" i="5" a="1"/>
  <c r="N88" i="5" s="1"/>
  <c r="O88" i="5" a="1"/>
  <c r="O88" i="5" s="1"/>
  <c r="I89" i="5" a="1"/>
  <c r="I89" i="5" s="1"/>
  <c r="J89" i="5" a="1"/>
  <c r="J89" i="5" s="1"/>
  <c r="K89" i="5" a="1"/>
  <c r="K89" i="5" s="1"/>
  <c r="L89" i="5" a="1"/>
  <c r="L89" i="5" s="1"/>
  <c r="M89" i="5" a="1"/>
  <c r="M89" i="5" s="1"/>
  <c r="N89" i="5" a="1"/>
  <c r="N89" i="5" s="1"/>
  <c r="O89" i="5" a="1"/>
  <c r="O89" i="5" s="1"/>
  <c r="I90" i="5" a="1"/>
  <c r="I90" i="5" s="1"/>
  <c r="J90" i="5" a="1"/>
  <c r="J90" i="5" s="1"/>
  <c r="K90" i="5" a="1"/>
  <c r="K90" i="5" s="1"/>
  <c r="L90" i="5" a="1"/>
  <c r="L90" i="5" s="1"/>
  <c r="M90" i="5" a="1"/>
  <c r="M90" i="5" s="1"/>
  <c r="N90" i="5" a="1"/>
  <c r="N90" i="5" s="1"/>
  <c r="O90" i="5" a="1"/>
  <c r="O90" i="5" s="1"/>
  <c r="I91" i="5" a="1"/>
  <c r="I91" i="5" s="1"/>
  <c r="J91" i="5" a="1"/>
  <c r="J91" i="5" s="1"/>
  <c r="K91" i="5" a="1"/>
  <c r="K91" i="5" s="1"/>
  <c r="L91" i="5" a="1"/>
  <c r="L91" i="5" s="1"/>
  <c r="M91" i="5" a="1"/>
  <c r="M91" i="5" s="1"/>
  <c r="N91" i="5" a="1"/>
  <c r="N91" i="5" s="1"/>
  <c r="O91" i="5" a="1"/>
  <c r="O91" i="5" s="1"/>
  <c r="I92" i="5" a="1"/>
  <c r="I92" i="5" s="1"/>
  <c r="J92" i="5" a="1"/>
  <c r="J92" i="5" s="1"/>
  <c r="K92" i="5" a="1"/>
  <c r="K92" i="5" s="1"/>
  <c r="L92" i="5" a="1"/>
  <c r="L92" i="5" s="1"/>
  <c r="M92" i="5" a="1"/>
  <c r="M92" i="5" s="1"/>
  <c r="N92" i="5" a="1"/>
  <c r="N92" i="5" s="1"/>
  <c r="O92" i="5" a="1"/>
  <c r="O92" i="5" s="1"/>
  <c r="I93" i="5" a="1"/>
  <c r="I93" i="5" s="1"/>
  <c r="J93" i="5" a="1"/>
  <c r="J93" i="5" s="1"/>
  <c r="K93" i="5" a="1"/>
  <c r="K93" i="5" s="1"/>
  <c r="L93" i="5" a="1"/>
  <c r="L93" i="5" s="1"/>
  <c r="M93" i="5" a="1"/>
  <c r="M93" i="5" s="1"/>
  <c r="N93" i="5" a="1"/>
  <c r="N93" i="5" s="1"/>
  <c r="O93" i="5" a="1"/>
  <c r="O93" i="5" s="1"/>
  <c r="I94" i="5" a="1"/>
  <c r="I94" i="5" s="1"/>
  <c r="J94" i="5" a="1"/>
  <c r="J94" i="5" s="1"/>
  <c r="K94" i="5" a="1"/>
  <c r="K94" i="5" s="1"/>
  <c r="L94" i="5" a="1"/>
  <c r="L94" i="5" s="1"/>
  <c r="M94" i="5" a="1"/>
  <c r="M94" i="5" s="1"/>
  <c r="N94" i="5" a="1"/>
  <c r="N94" i="5" s="1"/>
  <c r="O94" i="5" a="1"/>
  <c r="O94" i="5" s="1"/>
  <c r="I95" i="5" a="1"/>
  <c r="I95" i="5" s="1"/>
  <c r="J95" i="5" a="1"/>
  <c r="J95" i="5" s="1"/>
  <c r="K95" i="5" a="1"/>
  <c r="K95" i="5" s="1"/>
  <c r="L95" i="5" a="1"/>
  <c r="L95" i="5" s="1"/>
  <c r="M95" i="5" a="1"/>
  <c r="M95" i="5" s="1"/>
  <c r="N95" i="5" a="1"/>
  <c r="N95" i="5" s="1"/>
  <c r="O95" i="5" a="1"/>
  <c r="O95" i="5" s="1"/>
  <c r="I96" i="5" a="1"/>
  <c r="I96" i="5" s="1"/>
  <c r="J96" i="5" a="1"/>
  <c r="J96" i="5" s="1"/>
  <c r="K96" i="5" a="1"/>
  <c r="K96" i="5" s="1"/>
  <c r="L96" i="5" a="1"/>
  <c r="L96" i="5" s="1"/>
  <c r="M96" i="5" a="1"/>
  <c r="M96" i="5" s="1"/>
  <c r="N96" i="5" a="1"/>
  <c r="N96" i="5" s="1"/>
  <c r="O96" i="5" a="1"/>
  <c r="O96" i="5" s="1"/>
  <c r="I97" i="5" a="1"/>
  <c r="I97" i="5" s="1"/>
  <c r="J97" i="5" a="1"/>
  <c r="J97" i="5" s="1"/>
  <c r="K97" i="5" a="1"/>
  <c r="K97" i="5" s="1"/>
  <c r="L97" i="5" a="1"/>
  <c r="L97" i="5" s="1"/>
  <c r="M97" i="5" a="1"/>
  <c r="M97" i="5" s="1"/>
  <c r="N97" i="5" a="1"/>
  <c r="N97" i="5" s="1"/>
  <c r="O97" i="5" a="1"/>
  <c r="O97" i="5" s="1"/>
  <c r="I98" i="5" a="1"/>
  <c r="I98" i="5" s="1"/>
  <c r="J98" i="5" a="1"/>
  <c r="J98" i="5" s="1"/>
  <c r="K98" i="5" a="1"/>
  <c r="K98" i="5" s="1"/>
  <c r="L98" i="5" a="1"/>
  <c r="L98" i="5" s="1"/>
  <c r="M98" i="5" a="1"/>
  <c r="M98" i="5" s="1"/>
  <c r="N98" i="5" a="1"/>
  <c r="N98" i="5" s="1"/>
  <c r="O98" i="5" a="1"/>
  <c r="O98" i="5" s="1"/>
  <c r="I99" i="5" a="1"/>
  <c r="I99" i="5" s="1"/>
  <c r="J99" i="5" a="1"/>
  <c r="J99" i="5" s="1"/>
  <c r="K99" i="5" a="1"/>
  <c r="K99" i="5" s="1"/>
  <c r="L99" i="5" a="1"/>
  <c r="L99" i="5" s="1"/>
  <c r="M99" i="5" a="1"/>
  <c r="M99" i="5" s="1"/>
  <c r="N99" i="5" a="1"/>
  <c r="N99" i="5" s="1"/>
  <c r="O99" i="5" a="1"/>
  <c r="O99" i="5" s="1"/>
  <c r="I100" i="5" a="1"/>
  <c r="I100" i="5" s="1"/>
  <c r="J100" i="5" a="1"/>
  <c r="J100" i="5" s="1"/>
  <c r="K100" i="5" a="1"/>
  <c r="K100" i="5" s="1"/>
  <c r="L100" i="5" a="1"/>
  <c r="L100" i="5" s="1"/>
  <c r="M100" i="5" a="1"/>
  <c r="M100" i="5" s="1"/>
  <c r="N100" i="5" a="1"/>
  <c r="N100" i="5" s="1"/>
  <c r="O100" i="5" a="1"/>
  <c r="O100" i="5" s="1"/>
  <c r="I101" i="5" a="1"/>
  <c r="I101" i="5" s="1"/>
  <c r="J101" i="5" a="1"/>
  <c r="J101" i="5" s="1"/>
  <c r="K101" i="5" a="1"/>
  <c r="K101" i="5" s="1"/>
  <c r="L101" i="5" a="1"/>
  <c r="L101" i="5" s="1"/>
  <c r="M101" i="5" a="1"/>
  <c r="M101" i="5" s="1"/>
  <c r="N101" i="5" a="1"/>
  <c r="N101" i="5" s="1"/>
  <c r="O101" i="5" a="1"/>
  <c r="O101" i="5" s="1"/>
  <c r="I102" i="5" a="1"/>
  <c r="I102" i="5" s="1"/>
  <c r="J102" i="5" a="1"/>
  <c r="J102" i="5" s="1"/>
  <c r="K102" i="5" a="1"/>
  <c r="K102" i="5" s="1"/>
  <c r="L102" i="5" a="1"/>
  <c r="L102" i="5" s="1"/>
  <c r="M102" i="5" a="1"/>
  <c r="M102" i="5" s="1"/>
  <c r="N102" i="5" a="1"/>
  <c r="N102" i="5" s="1"/>
  <c r="O102" i="5" a="1"/>
  <c r="O102" i="5" s="1"/>
  <c r="I103" i="5" a="1"/>
  <c r="I103" i="5" s="1"/>
  <c r="J103" i="5" a="1"/>
  <c r="J103" i="5" s="1"/>
  <c r="K103" i="5" a="1"/>
  <c r="K103" i="5" s="1"/>
  <c r="L103" i="5" a="1"/>
  <c r="L103" i="5" s="1"/>
  <c r="M103" i="5" a="1"/>
  <c r="M103" i="5" s="1"/>
  <c r="N103" i="5" a="1"/>
  <c r="N103" i="5" s="1"/>
  <c r="O103" i="5" a="1"/>
  <c r="O103" i="5" s="1"/>
  <c r="I104" i="5" a="1"/>
  <c r="I104" i="5" s="1"/>
  <c r="J104" i="5" a="1"/>
  <c r="J104" i="5" s="1"/>
  <c r="K104" i="5" a="1"/>
  <c r="K104" i="5" s="1"/>
  <c r="L104" i="5" a="1"/>
  <c r="L104" i="5" s="1"/>
  <c r="M104" i="5" a="1"/>
  <c r="M104" i="5" s="1"/>
  <c r="N104" i="5" a="1"/>
  <c r="N104" i="5" s="1"/>
  <c r="O104" i="5" a="1"/>
  <c r="O104" i="5" s="1"/>
  <c r="I105" i="5" a="1"/>
  <c r="I105" i="5" s="1"/>
  <c r="J105" i="5" a="1"/>
  <c r="J105" i="5" s="1"/>
  <c r="K105" i="5" a="1"/>
  <c r="K105" i="5" s="1"/>
  <c r="L105" i="5" a="1"/>
  <c r="L105" i="5" s="1"/>
  <c r="M105" i="5" a="1"/>
  <c r="M105" i="5" s="1"/>
  <c r="N105" i="5" a="1"/>
  <c r="N105" i="5" s="1"/>
  <c r="O105" i="5" a="1"/>
  <c r="O105" i="5" s="1"/>
  <c r="I106" i="5" a="1"/>
  <c r="I106" i="5" s="1"/>
  <c r="J106" i="5" a="1"/>
  <c r="J106" i="5" s="1"/>
  <c r="K106" i="5" a="1"/>
  <c r="K106" i="5" s="1"/>
  <c r="L106" i="5" a="1"/>
  <c r="L106" i="5" s="1"/>
  <c r="M106" i="5" a="1"/>
  <c r="M106" i="5" s="1"/>
  <c r="N106" i="5" a="1"/>
  <c r="N106" i="5" s="1"/>
  <c r="O106" i="5" a="1"/>
  <c r="O106" i="5" s="1"/>
  <c r="I107" i="5" a="1"/>
  <c r="I107" i="5" s="1"/>
  <c r="J107" i="5" a="1"/>
  <c r="J107" i="5" s="1"/>
  <c r="K107" i="5" a="1"/>
  <c r="K107" i="5" s="1"/>
  <c r="L107" i="5" a="1"/>
  <c r="L107" i="5" s="1"/>
  <c r="M107" i="5" a="1"/>
  <c r="M107" i="5" s="1"/>
  <c r="N107" i="5" a="1"/>
  <c r="N107" i="5" s="1"/>
  <c r="O107" i="5" a="1"/>
  <c r="O107" i="5" s="1"/>
  <c r="I108" i="5" a="1"/>
  <c r="I108" i="5" s="1"/>
  <c r="J108" i="5" a="1"/>
  <c r="J108" i="5" s="1"/>
  <c r="K108" i="5" a="1"/>
  <c r="K108" i="5" s="1"/>
  <c r="L108" i="5" a="1"/>
  <c r="L108" i="5" s="1"/>
  <c r="M108" i="5" a="1"/>
  <c r="M108" i="5" s="1"/>
  <c r="N108" i="5" a="1"/>
  <c r="N108" i="5" s="1"/>
  <c r="O108" i="5" a="1"/>
  <c r="O108" i="5" s="1"/>
  <c r="I109" i="5" a="1"/>
  <c r="I109" i="5" s="1"/>
  <c r="J109" i="5" a="1"/>
  <c r="J109" i="5" s="1"/>
  <c r="K109" i="5" a="1"/>
  <c r="K109" i="5" s="1"/>
  <c r="L109" i="5" a="1"/>
  <c r="L109" i="5" s="1"/>
  <c r="M109" i="5" a="1"/>
  <c r="M109" i="5" s="1"/>
  <c r="N109" i="5" a="1"/>
  <c r="N109" i="5" s="1"/>
  <c r="O109" i="5" a="1"/>
  <c r="O109" i="5" s="1"/>
  <c r="I110" i="5" a="1"/>
  <c r="I110" i="5" s="1"/>
  <c r="J110" i="5" a="1"/>
  <c r="J110" i="5" s="1"/>
  <c r="K110" i="5" a="1"/>
  <c r="K110" i="5" s="1"/>
  <c r="L110" i="5" a="1"/>
  <c r="L110" i="5" s="1"/>
  <c r="M110" i="5" a="1"/>
  <c r="M110" i="5" s="1"/>
  <c r="N110" i="5" a="1"/>
  <c r="N110" i="5" s="1"/>
  <c r="O110" i="5" a="1"/>
  <c r="O110" i="5" s="1"/>
  <c r="I111" i="5" a="1"/>
  <c r="I111" i="5" s="1"/>
  <c r="J111" i="5" a="1"/>
  <c r="J111" i="5" s="1"/>
  <c r="K111" i="5" a="1"/>
  <c r="K111" i="5" s="1"/>
  <c r="L111" i="5" a="1"/>
  <c r="L111" i="5" s="1"/>
  <c r="M111" i="5" a="1"/>
  <c r="M111" i="5" s="1"/>
  <c r="N111" i="5" a="1"/>
  <c r="N111" i="5" s="1"/>
  <c r="O111" i="5" a="1"/>
  <c r="O111" i="5" s="1"/>
  <c r="I112" i="5" a="1"/>
  <c r="I112" i="5" s="1"/>
  <c r="J112" i="5" a="1"/>
  <c r="J112" i="5" s="1"/>
  <c r="K112" i="5" a="1"/>
  <c r="K112" i="5" s="1"/>
  <c r="L112" i="5" a="1"/>
  <c r="L112" i="5" s="1"/>
  <c r="M112" i="5" a="1"/>
  <c r="M112" i="5" s="1"/>
  <c r="N112" i="5" a="1"/>
  <c r="N112" i="5" s="1"/>
  <c r="O112" i="5" a="1"/>
  <c r="O112" i="5" s="1"/>
  <c r="I113" i="5" a="1"/>
  <c r="I113" i="5" s="1"/>
  <c r="J113" i="5" a="1"/>
  <c r="J113" i="5" s="1"/>
  <c r="K113" i="5" a="1"/>
  <c r="K113" i="5" s="1"/>
  <c r="L113" i="5" a="1"/>
  <c r="L113" i="5" s="1"/>
  <c r="M113" i="5" a="1"/>
  <c r="M113" i="5" s="1"/>
  <c r="N113" i="5" a="1"/>
  <c r="N113" i="5" s="1"/>
  <c r="O113" i="5" a="1"/>
  <c r="O113" i="5" s="1"/>
  <c r="I114" i="5" a="1"/>
  <c r="I114" i="5" s="1"/>
  <c r="J114" i="5" a="1"/>
  <c r="J114" i="5" s="1"/>
  <c r="K114" i="5" a="1"/>
  <c r="K114" i="5" s="1"/>
  <c r="L114" i="5" a="1"/>
  <c r="L114" i="5" s="1"/>
  <c r="M114" i="5" a="1"/>
  <c r="M114" i="5" s="1"/>
  <c r="N114" i="5" a="1"/>
  <c r="N114" i="5" s="1"/>
  <c r="O114" i="5" a="1"/>
  <c r="O114" i="5" s="1"/>
  <c r="I115" i="5" a="1"/>
  <c r="I115" i="5" s="1"/>
  <c r="J115" i="5" a="1"/>
  <c r="J115" i="5" s="1"/>
  <c r="K115" i="5" a="1"/>
  <c r="K115" i="5" s="1"/>
  <c r="L115" i="5" a="1"/>
  <c r="L115" i="5" s="1"/>
  <c r="M115" i="5" a="1"/>
  <c r="M115" i="5" s="1"/>
  <c r="N115" i="5" a="1"/>
  <c r="N115" i="5" s="1"/>
  <c r="O115" i="5" a="1"/>
  <c r="O115" i="5" s="1"/>
  <c r="I116" i="5" a="1"/>
  <c r="I116" i="5" s="1"/>
  <c r="J116" i="5" a="1"/>
  <c r="J116" i="5" s="1"/>
  <c r="K116" i="5" a="1"/>
  <c r="K116" i="5" s="1"/>
  <c r="L116" i="5" a="1"/>
  <c r="L116" i="5" s="1"/>
  <c r="M116" i="5" a="1"/>
  <c r="M116" i="5" s="1"/>
  <c r="N116" i="5" a="1"/>
  <c r="N116" i="5" s="1"/>
  <c r="O116" i="5" a="1"/>
  <c r="O116" i="5" s="1"/>
  <c r="I117" i="5" a="1"/>
  <c r="I117" i="5" s="1"/>
  <c r="J117" i="5" a="1"/>
  <c r="J117" i="5" s="1"/>
  <c r="K117" i="5" a="1"/>
  <c r="K117" i="5" s="1"/>
  <c r="L117" i="5" a="1"/>
  <c r="L117" i="5" s="1"/>
  <c r="M117" i="5" a="1"/>
  <c r="M117" i="5" s="1"/>
  <c r="N117" i="5" a="1"/>
  <c r="N117" i="5" s="1"/>
  <c r="O117" i="5" a="1"/>
  <c r="O117" i="5" s="1"/>
  <c r="I118" i="5" a="1"/>
  <c r="I118" i="5" s="1"/>
  <c r="J118" i="5" a="1"/>
  <c r="J118" i="5" s="1"/>
  <c r="K118" i="5" a="1"/>
  <c r="K118" i="5" s="1"/>
  <c r="L118" i="5" a="1"/>
  <c r="L118" i="5" s="1"/>
  <c r="M118" i="5" a="1"/>
  <c r="M118" i="5" s="1"/>
  <c r="N118" i="5" a="1"/>
  <c r="N118" i="5" s="1"/>
  <c r="O118" i="5" a="1"/>
  <c r="O118" i="5" s="1"/>
  <c r="I119" i="5" a="1"/>
  <c r="I119" i="5" s="1"/>
  <c r="J119" i="5" a="1"/>
  <c r="J119" i="5" s="1"/>
  <c r="K119" i="5" a="1"/>
  <c r="K119" i="5" s="1"/>
  <c r="L119" i="5" a="1"/>
  <c r="L119" i="5" s="1"/>
  <c r="M119" i="5" a="1"/>
  <c r="M119" i="5" s="1"/>
  <c r="N119" i="5" a="1"/>
  <c r="N119" i="5" s="1"/>
  <c r="O119" i="5" a="1"/>
  <c r="O119" i="5" s="1"/>
  <c r="I120" i="5" a="1"/>
  <c r="I120" i="5" s="1"/>
  <c r="J120" i="5" a="1"/>
  <c r="J120" i="5" s="1"/>
  <c r="K120" i="5" a="1"/>
  <c r="K120" i="5" s="1"/>
  <c r="L120" i="5" a="1"/>
  <c r="L120" i="5" s="1"/>
  <c r="M120" i="5" a="1"/>
  <c r="M120" i="5" s="1"/>
  <c r="N120" i="5" a="1"/>
  <c r="N120" i="5" s="1"/>
  <c r="O120" i="5" a="1"/>
  <c r="O120" i="5" s="1"/>
  <c r="I121" i="5" a="1"/>
  <c r="I121" i="5" s="1"/>
  <c r="J121" i="5" a="1"/>
  <c r="J121" i="5" s="1"/>
  <c r="K121" i="5" a="1"/>
  <c r="K121" i="5" s="1"/>
  <c r="L121" i="5" a="1"/>
  <c r="L121" i="5" s="1"/>
  <c r="M121" i="5" a="1"/>
  <c r="M121" i="5" s="1"/>
  <c r="N121" i="5" a="1"/>
  <c r="N121" i="5" s="1"/>
  <c r="O121" i="5" a="1"/>
  <c r="O121" i="5" s="1"/>
  <c r="I122" i="5" a="1"/>
  <c r="I122" i="5" s="1"/>
  <c r="J122" i="5" a="1"/>
  <c r="J122" i="5" s="1"/>
  <c r="K122" i="5" a="1"/>
  <c r="K122" i="5" s="1"/>
  <c r="L122" i="5" a="1"/>
  <c r="L122" i="5" s="1"/>
  <c r="M122" i="5" a="1"/>
  <c r="M122" i="5" s="1"/>
  <c r="N122" i="5" a="1"/>
  <c r="N122" i="5" s="1"/>
  <c r="O122" i="5" a="1"/>
  <c r="O122" i="5" s="1"/>
  <c r="I123" i="5" a="1"/>
  <c r="I123" i="5" s="1"/>
  <c r="J123" i="5" a="1"/>
  <c r="J123" i="5" s="1"/>
  <c r="K123" i="5" a="1"/>
  <c r="K123" i="5" s="1"/>
  <c r="L123" i="5" a="1"/>
  <c r="L123" i="5" s="1"/>
  <c r="M123" i="5" a="1"/>
  <c r="M123" i="5" s="1"/>
  <c r="N123" i="5" a="1"/>
  <c r="N123" i="5" s="1"/>
  <c r="O123" i="5" a="1"/>
  <c r="O123" i="5" s="1"/>
  <c r="I124" i="5" a="1"/>
  <c r="I124" i="5" s="1"/>
  <c r="J124" i="5" a="1"/>
  <c r="J124" i="5" s="1"/>
  <c r="K124" i="5" a="1"/>
  <c r="K124" i="5" s="1"/>
  <c r="L124" i="5" a="1"/>
  <c r="L124" i="5" s="1"/>
  <c r="M124" i="5" a="1"/>
  <c r="M124" i="5" s="1"/>
  <c r="N124" i="5" a="1"/>
  <c r="N124" i="5" s="1"/>
  <c r="O124" i="5" a="1"/>
  <c r="O124" i="5" s="1"/>
  <c r="I125" i="5" a="1"/>
  <c r="I125" i="5" s="1"/>
  <c r="J125" i="5" a="1"/>
  <c r="J125" i="5" s="1"/>
  <c r="K125" i="5" a="1"/>
  <c r="K125" i="5" s="1"/>
  <c r="L125" i="5" a="1"/>
  <c r="L125" i="5" s="1"/>
  <c r="M125" i="5" a="1"/>
  <c r="M125" i="5" s="1"/>
  <c r="N125" i="5" a="1"/>
  <c r="N125" i="5" s="1"/>
  <c r="O125" i="5" a="1"/>
  <c r="O125" i="5" s="1"/>
  <c r="I126" i="5" a="1"/>
  <c r="I126" i="5" s="1"/>
  <c r="J126" i="5" a="1"/>
  <c r="J126" i="5" s="1"/>
  <c r="K126" i="5" a="1"/>
  <c r="K126" i="5" s="1"/>
  <c r="L126" i="5" a="1"/>
  <c r="L126" i="5" s="1"/>
  <c r="M126" i="5" a="1"/>
  <c r="M126" i="5" s="1"/>
  <c r="N126" i="5" a="1"/>
  <c r="N126" i="5" s="1"/>
  <c r="O126" i="5" a="1"/>
  <c r="O126" i="5" s="1"/>
  <c r="I127" i="5" a="1"/>
  <c r="I127" i="5" s="1"/>
  <c r="J127" i="5" a="1"/>
  <c r="J127" i="5" s="1"/>
  <c r="K127" i="5" a="1"/>
  <c r="K127" i="5" s="1"/>
  <c r="L127" i="5" a="1"/>
  <c r="L127" i="5" s="1"/>
  <c r="M127" i="5" a="1"/>
  <c r="M127" i="5" s="1"/>
  <c r="N127" i="5" a="1"/>
  <c r="N127" i="5" s="1"/>
  <c r="O127" i="5" a="1"/>
  <c r="O127" i="5" s="1"/>
  <c r="I128" i="5" a="1"/>
  <c r="I128" i="5" s="1"/>
  <c r="J128" i="5" a="1"/>
  <c r="J128" i="5" s="1"/>
  <c r="K128" i="5" a="1"/>
  <c r="K128" i="5" s="1"/>
  <c r="L128" i="5" a="1"/>
  <c r="L128" i="5" s="1"/>
  <c r="M128" i="5" a="1"/>
  <c r="M128" i="5" s="1"/>
  <c r="N128" i="5" a="1"/>
  <c r="N128" i="5" s="1"/>
  <c r="O128" i="5" a="1"/>
  <c r="O128" i="5" s="1"/>
  <c r="I129" i="5" a="1"/>
  <c r="I129" i="5" s="1"/>
  <c r="J129" i="5" a="1"/>
  <c r="J129" i="5" s="1"/>
  <c r="K129" i="5" a="1"/>
  <c r="K129" i="5" s="1"/>
  <c r="L129" i="5" a="1"/>
  <c r="L129" i="5" s="1"/>
  <c r="M129" i="5" a="1"/>
  <c r="M129" i="5" s="1"/>
  <c r="N129" i="5" a="1"/>
  <c r="N129" i="5" s="1"/>
  <c r="O129" i="5" a="1"/>
  <c r="O129" i="5" s="1"/>
  <c r="I130" i="5" a="1"/>
  <c r="I130" i="5" s="1"/>
  <c r="J130" i="5" a="1"/>
  <c r="J130" i="5" s="1"/>
  <c r="K130" i="5" a="1"/>
  <c r="K130" i="5" s="1"/>
  <c r="L130" i="5" a="1"/>
  <c r="L130" i="5" s="1"/>
  <c r="M130" i="5" a="1"/>
  <c r="M130" i="5" s="1"/>
  <c r="N130" i="5" a="1"/>
  <c r="N130" i="5" s="1"/>
  <c r="O130" i="5" a="1"/>
  <c r="O130" i="5" s="1"/>
  <c r="I131" i="5" a="1"/>
  <c r="I131" i="5" s="1"/>
  <c r="J131" i="5" a="1"/>
  <c r="J131" i="5" s="1"/>
  <c r="K131" i="5" a="1"/>
  <c r="K131" i="5" s="1"/>
  <c r="L131" i="5" a="1"/>
  <c r="L131" i="5" s="1"/>
  <c r="M131" i="5" a="1"/>
  <c r="M131" i="5" s="1"/>
  <c r="N131" i="5" a="1"/>
  <c r="N131" i="5" s="1"/>
  <c r="O131" i="5" a="1"/>
  <c r="O131" i="5" s="1"/>
  <c r="I132" i="5" a="1"/>
  <c r="I132" i="5" s="1"/>
  <c r="J132" i="5" a="1"/>
  <c r="J132" i="5" s="1"/>
  <c r="K132" i="5" a="1"/>
  <c r="K132" i="5" s="1"/>
  <c r="L132" i="5" a="1"/>
  <c r="L132" i="5" s="1"/>
  <c r="M132" i="5" a="1"/>
  <c r="M132" i="5" s="1"/>
  <c r="N132" i="5" a="1"/>
  <c r="N132" i="5" s="1"/>
  <c r="O132" i="5" a="1"/>
  <c r="O132" i="5" s="1"/>
  <c r="I133" i="5" a="1"/>
  <c r="I133" i="5" s="1"/>
  <c r="J133" i="5" a="1"/>
  <c r="J133" i="5" s="1"/>
  <c r="K133" i="5" a="1"/>
  <c r="K133" i="5" s="1"/>
  <c r="L133" i="5" a="1"/>
  <c r="L133" i="5" s="1"/>
  <c r="M133" i="5" a="1"/>
  <c r="M133" i="5" s="1"/>
  <c r="N133" i="5" a="1"/>
  <c r="N133" i="5" s="1"/>
  <c r="O133" i="5" a="1"/>
  <c r="O133" i="5" s="1"/>
  <c r="I134" i="5" a="1"/>
  <c r="I134" i="5" s="1"/>
  <c r="J134" i="5" a="1"/>
  <c r="J134" i="5" s="1"/>
  <c r="K134" i="5" a="1"/>
  <c r="K134" i="5" s="1"/>
  <c r="L134" i="5" a="1"/>
  <c r="L134" i="5" s="1"/>
  <c r="M134" i="5" a="1"/>
  <c r="M134" i="5" s="1"/>
  <c r="N134" i="5" a="1"/>
  <c r="N134" i="5" s="1"/>
  <c r="O134" i="5" a="1"/>
  <c r="O134" i="5" s="1"/>
  <c r="I135" i="5" a="1"/>
  <c r="I135" i="5" s="1"/>
  <c r="J135" i="5" a="1"/>
  <c r="J135" i="5" s="1"/>
  <c r="K135" i="5" a="1"/>
  <c r="K135" i="5" s="1"/>
  <c r="L135" i="5" a="1"/>
  <c r="L135" i="5" s="1"/>
  <c r="M135" i="5" a="1"/>
  <c r="M135" i="5" s="1"/>
  <c r="N135" i="5" a="1"/>
  <c r="N135" i="5" s="1"/>
  <c r="O135" i="5" a="1"/>
  <c r="O135" i="5" s="1"/>
  <c r="I136" i="5" a="1"/>
  <c r="I136" i="5" s="1"/>
  <c r="J136" i="5" a="1"/>
  <c r="J136" i="5" s="1"/>
  <c r="K136" i="5" a="1"/>
  <c r="K136" i="5" s="1"/>
  <c r="L136" i="5" a="1"/>
  <c r="L136" i="5" s="1"/>
  <c r="M136" i="5" a="1"/>
  <c r="M136" i="5" s="1"/>
  <c r="N136" i="5" a="1"/>
  <c r="N136" i="5" s="1"/>
  <c r="O136" i="5" a="1"/>
  <c r="O136" i="5" s="1"/>
  <c r="I137" i="5" a="1"/>
  <c r="I137" i="5" s="1"/>
  <c r="J137" i="5" a="1"/>
  <c r="J137" i="5" s="1"/>
  <c r="K137" i="5" a="1"/>
  <c r="K137" i="5" s="1"/>
  <c r="L137" i="5" a="1"/>
  <c r="L137" i="5" s="1"/>
  <c r="M137" i="5" a="1"/>
  <c r="M137" i="5" s="1"/>
  <c r="N137" i="5" a="1"/>
  <c r="N137" i="5" s="1"/>
  <c r="O137" i="5" a="1"/>
  <c r="O137" i="5" s="1"/>
  <c r="I138" i="5" a="1"/>
  <c r="I138" i="5" s="1"/>
  <c r="J138" i="5" a="1"/>
  <c r="J138" i="5" s="1"/>
  <c r="K138" i="5" a="1"/>
  <c r="K138" i="5" s="1"/>
  <c r="L138" i="5" a="1"/>
  <c r="L138" i="5" s="1"/>
  <c r="M138" i="5" a="1"/>
  <c r="M138" i="5" s="1"/>
  <c r="N138" i="5" a="1"/>
  <c r="N138" i="5" s="1"/>
  <c r="O138" i="5" a="1"/>
  <c r="O138" i="5" s="1"/>
  <c r="I139" i="5" a="1"/>
  <c r="I139" i="5" s="1"/>
  <c r="J139" i="5" a="1"/>
  <c r="J139" i="5" s="1"/>
  <c r="K139" i="5" a="1"/>
  <c r="K139" i="5" s="1"/>
  <c r="L139" i="5" a="1"/>
  <c r="L139" i="5" s="1"/>
  <c r="M139" i="5" a="1"/>
  <c r="M139" i="5" s="1"/>
  <c r="N139" i="5" a="1"/>
  <c r="N139" i="5" s="1"/>
  <c r="O139" i="5" a="1"/>
  <c r="O139" i="5" s="1"/>
  <c r="I140" i="5" a="1"/>
  <c r="I140" i="5" s="1"/>
  <c r="J140" i="5" a="1"/>
  <c r="J140" i="5" s="1"/>
  <c r="K140" i="5" a="1"/>
  <c r="K140" i="5" s="1"/>
  <c r="L140" i="5" a="1"/>
  <c r="L140" i="5" s="1"/>
  <c r="M140" i="5" a="1"/>
  <c r="M140" i="5" s="1"/>
  <c r="N140" i="5" a="1"/>
  <c r="N140" i="5" s="1"/>
  <c r="O140" i="5" a="1"/>
  <c r="O140" i="5" s="1"/>
  <c r="I141" i="5" a="1"/>
  <c r="I141" i="5" s="1"/>
  <c r="J141" i="5" a="1"/>
  <c r="J141" i="5" s="1"/>
  <c r="K141" i="5" a="1"/>
  <c r="K141" i="5" s="1"/>
  <c r="L141" i="5" a="1"/>
  <c r="L141" i="5" s="1"/>
  <c r="M141" i="5" a="1"/>
  <c r="M141" i="5" s="1"/>
  <c r="N141" i="5" a="1"/>
  <c r="N141" i="5" s="1"/>
  <c r="O141" i="5" a="1"/>
  <c r="O141" i="5" s="1"/>
  <c r="I142" i="5" a="1"/>
  <c r="I142" i="5" s="1"/>
  <c r="J142" i="5" a="1"/>
  <c r="J142" i="5" s="1"/>
  <c r="K142" i="5" a="1"/>
  <c r="K142" i="5" s="1"/>
  <c r="L142" i="5" a="1"/>
  <c r="L142" i="5" s="1"/>
  <c r="M142" i="5" a="1"/>
  <c r="M142" i="5" s="1"/>
  <c r="N142" i="5" a="1"/>
  <c r="N142" i="5" s="1"/>
  <c r="O142" i="5" a="1"/>
  <c r="O142" i="5" s="1"/>
  <c r="I143" i="5" a="1"/>
  <c r="I143" i="5" s="1"/>
  <c r="J143" i="5" a="1"/>
  <c r="J143" i="5" s="1"/>
  <c r="K143" i="5" a="1"/>
  <c r="K143" i="5" s="1"/>
  <c r="L143" i="5" a="1"/>
  <c r="L143" i="5" s="1"/>
  <c r="M143" i="5" a="1"/>
  <c r="M143" i="5" s="1"/>
  <c r="N143" i="5" a="1"/>
  <c r="N143" i="5" s="1"/>
  <c r="O143" i="5" a="1"/>
  <c r="O143" i="5" s="1"/>
  <c r="I144" i="5" a="1"/>
  <c r="I144" i="5" s="1"/>
  <c r="J144" i="5" a="1"/>
  <c r="J144" i="5" s="1"/>
  <c r="K144" i="5" a="1"/>
  <c r="K144" i="5" s="1"/>
  <c r="L144" i="5" a="1"/>
  <c r="L144" i="5" s="1"/>
  <c r="M144" i="5" a="1"/>
  <c r="M144" i="5" s="1"/>
  <c r="N144" i="5" a="1"/>
  <c r="N144" i="5" s="1"/>
  <c r="O144" i="5" a="1"/>
  <c r="O144" i="5" s="1"/>
  <c r="I145" i="5" a="1"/>
  <c r="I145" i="5" s="1"/>
  <c r="J145" i="5" a="1"/>
  <c r="J145" i="5" s="1"/>
  <c r="K145" i="5" a="1"/>
  <c r="K145" i="5" s="1"/>
  <c r="L145" i="5" a="1"/>
  <c r="L145" i="5" s="1"/>
  <c r="M145" i="5" a="1"/>
  <c r="M145" i="5" s="1"/>
  <c r="N145" i="5" a="1"/>
  <c r="N145" i="5" s="1"/>
  <c r="O145" i="5" a="1"/>
  <c r="O145" i="5" s="1"/>
  <c r="I146" i="5" a="1"/>
  <c r="I146" i="5" s="1"/>
  <c r="J146" i="5" a="1"/>
  <c r="J146" i="5" s="1"/>
  <c r="K146" i="5" a="1"/>
  <c r="K146" i="5" s="1"/>
  <c r="L146" i="5" a="1"/>
  <c r="L146" i="5" s="1"/>
  <c r="M146" i="5" a="1"/>
  <c r="M146" i="5" s="1"/>
  <c r="N146" i="5" a="1"/>
  <c r="N146" i="5" s="1"/>
  <c r="O146" i="5" a="1"/>
  <c r="O146" i="5" s="1"/>
  <c r="I147" i="5" a="1"/>
  <c r="I147" i="5" s="1"/>
  <c r="J147" i="5" a="1"/>
  <c r="J147" i="5" s="1"/>
  <c r="K147" i="5" a="1"/>
  <c r="K147" i="5" s="1"/>
  <c r="L147" i="5" a="1"/>
  <c r="L147" i="5" s="1"/>
  <c r="M147" i="5" a="1"/>
  <c r="M147" i="5" s="1"/>
  <c r="N147" i="5" a="1"/>
  <c r="N147" i="5" s="1"/>
  <c r="O147" i="5" a="1"/>
  <c r="O147" i="5" s="1"/>
  <c r="I148" i="5" a="1"/>
  <c r="I148" i="5" s="1"/>
  <c r="J148" i="5" a="1"/>
  <c r="J148" i="5" s="1"/>
  <c r="K148" i="5" a="1"/>
  <c r="K148" i="5" s="1"/>
  <c r="L148" i="5" a="1"/>
  <c r="L148" i="5" s="1"/>
  <c r="M148" i="5" a="1"/>
  <c r="M148" i="5" s="1"/>
  <c r="N148" i="5" a="1"/>
  <c r="N148" i="5" s="1"/>
  <c r="O148" i="5" a="1"/>
  <c r="O148" i="5" s="1"/>
  <c r="I149" i="5" a="1"/>
  <c r="I149" i="5" s="1"/>
  <c r="J149" i="5" a="1"/>
  <c r="J149" i="5" s="1"/>
  <c r="K149" i="5" a="1"/>
  <c r="K149" i="5" s="1"/>
  <c r="L149" i="5" a="1"/>
  <c r="L149" i="5" s="1"/>
  <c r="M149" i="5" a="1"/>
  <c r="M149" i="5" s="1"/>
  <c r="N149" i="5" a="1"/>
  <c r="N149" i="5" s="1"/>
  <c r="O149" i="5" a="1"/>
  <c r="O149" i="5" s="1"/>
  <c r="I150" i="5" a="1"/>
  <c r="I150" i="5" s="1"/>
  <c r="J150" i="5" a="1"/>
  <c r="J150" i="5" s="1"/>
  <c r="K150" i="5" a="1"/>
  <c r="K150" i="5" s="1"/>
  <c r="L150" i="5" a="1"/>
  <c r="L150" i="5" s="1"/>
  <c r="M150" i="5" a="1"/>
  <c r="M150" i="5" s="1"/>
  <c r="N150" i="5" a="1"/>
  <c r="N150" i="5" s="1"/>
  <c r="O150" i="5" a="1"/>
  <c r="O150" i="5" s="1"/>
  <c r="I151" i="5" a="1"/>
  <c r="I151" i="5" s="1"/>
  <c r="J151" i="5" a="1"/>
  <c r="J151" i="5" s="1"/>
  <c r="K151" i="5" a="1"/>
  <c r="K151" i="5" s="1"/>
  <c r="L151" i="5" a="1"/>
  <c r="L151" i="5" s="1"/>
  <c r="M151" i="5" a="1"/>
  <c r="M151" i="5" s="1"/>
  <c r="N151" i="5" a="1"/>
  <c r="N151" i="5" s="1"/>
  <c r="O151" i="5" a="1"/>
  <c r="O151" i="5" s="1"/>
  <c r="I152" i="5" a="1"/>
  <c r="I152" i="5" s="1"/>
  <c r="J152" i="5" a="1"/>
  <c r="J152" i="5" s="1"/>
  <c r="K152" i="5" a="1"/>
  <c r="K152" i="5" s="1"/>
  <c r="L152" i="5" a="1"/>
  <c r="L152" i="5" s="1"/>
  <c r="M152" i="5" a="1"/>
  <c r="M152" i="5" s="1"/>
  <c r="N152" i="5" a="1"/>
  <c r="N152" i="5" s="1"/>
  <c r="O152" i="5" a="1"/>
  <c r="O152" i="5" s="1"/>
  <c r="I153" i="5" a="1"/>
  <c r="I153" i="5" s="1"/>
  <c r="J153" i="5" a="1"/>
  <c r="J153" i="5" s="1"/>
  <c r="K153" i="5" a="1"/>
  <c r="K153" i="5" s="1"/>
  <c r="L153" i="5" a="1"/>
  <c r="L153" i="5" s="1"/>
  <c r="M153" i="5" a="1"/>
  <c r="M153" i="5" s="1"/>
  <c r="N153" i="5" a="1"/>
  <c r="N153" i="5" s="1"/>
  <c r="O153" i="5" a="1"/>
  <c r="O153" i="5" s="1"/>
  <c r="I154" i="5" a="1"/>
  <c r="I154" i="5" s="1"/>
  <c r="J154" i="5" a="1"/>
  <c r="J154" i="5" s="1"/>
  <c r="K154" i="5" a="1"/>
  <c r="K154" i="5" s="1"/>
  <c r="L154" i="5" a="1"/>
  <c r="L154" i="5" s="1"/>
  <c r="M154" i="5" a="1"/>
  <c r="M154" i="5" s="1"/>
  <c r="N154" i="5" a="1"/>
  <c r="N154" i="5" s="1"/>
  <c r="O154" i="5" a="1"/>
  <c r="O154" i="5" s="1"/>
  <c r="I155" i="5" a="1"/>
  <c r="I155" i="5" s="1"/>
  <c r="J155" i="5" a="1"/>
  <c r="J155" i="5" s="1"/>
  <c r="K155" i="5" a="1"/>
  <c r="K155" i="5" s="1"/>
  <c r="L155" i="5" a="1"/>
  <c r="L155" i="5" s="1"/>
  <c r="M155" i="5" a="1"/>
  <c r="M155" i="5" s="1"/>
  <c r="N155" i="5" a="1"/>
  <c r="N155" i="5" s="1"/>
  <c r="O155" i="5" a="1"/>
  <c r="O155" i="5" s="1"/>
  <c r="I156" i="5" a="1"/>
  <c r="I156" i="5" s="1"/>
  <c r="J156" i="5" a="1"/>
  <c r="J156" i="5" s="1"/>
  <c r="K156" i="5" a="1"/>
  <c r="K156" i="5" s="1"/>
  <c r="L156" i="5" a="1"/>
  <c r="L156" i="5" s="1"/>
  <c r="M156" i="5" a="1"/>
  <c r="M156" i="5" s="1"/>
  <c r="N156" i="5" a="1"/>
  <c r="N156" i="5" s="1"/>
  <c r="O156" i="5" a="1"/>
  <c r="O156" i="5" s="1"/>
  <c r="I157" i="5" a="1"/>
  <c r="I157" i="5" s="1"/>
  <c r="J157" i="5" a="1"/>
  <c r="J157" i="5" s="1"/>
  <c r="K157" i="5" a="1"/>
  <c r="K157" i="5" s="1"/>
  <c r="L157" i="5" a="1"/>
  <c r="L157" i="5" s="1"/>
  <c r="M157" i="5" a="1"/>
  <c r="M157" i="5" s="1"/>
  <c r="N157" i="5" a="1"/>
  <c r="N157" i="5" s="1"/>
  <c r="O157" i="5" a="1"/>
  <c r="O157" i="5" s="1"/>
  <c r="I158" i="5" a="1"/>
  <c r="I158" i="5" s="1"/>
  <c r="J158" i="5" a="1"/>
  <c r="J158" i="5" s="1"/>
  <c r="K158" i="5" a="1"/>
  <c r="K158" i="5" s="1"/>
  <c r="L158" i="5" a="1"/>
  <c r="L158" i="5" s="1"/>
  <c r="M158" i="5" a="1"/>
  <c r="M158" i="5" s="1"/>
  <c r="N158" i="5" a="1"/>
  <c r="N158" i="5" s="1"/>
  <c r="O158" i="5" a="1"/>
  <c r="O158" i="5" s="1"/>
  <c r="I159" i="5" a="1"/>
  <c r="I159" i="5" s="1"/>
  <c r="J159" i="5" a="1"/>
  <c r="J159" i="5" s="1"/>
  <c r="K159" i="5" a="1"/>
  <c r="K159" i="5" s="1"/>
  <c r="L159" i="5" a="1"/>
  <c r="L159" i="5" s="1"/>
  <c r="M159" i="5" a="1"/>
  <c r="M159" i="5" s="1"/>
  <c r="N159" i="5" a="1"/>
  <c r="N159" i="5" s="1"/>
  <c r="O159" i="5" a="1"/>
  <c r="O159" i="5" s="1"/>
  <c r="I160" i="5" a="1"/>
  <c r="I160" i="5" s="1"/>
  <c r="J160" i="5" a="1"/>
  <c r="J160" i="5" s="1"/>
  <c r="K160" i="5" a="1"/>
  <c r="K160" i="5" s="1"/>
  <c r="L160" i="5" a="1"/>
  <c r="L160" i="5" s="1"/>
  <c r="M160" i="5" a="1"/>
  <c r="M160" i="5" s="1"/>
  <c r="N160" i="5" a="1"/>
  <c r="N160" i="5" s="1"/>
  <c r="O160" i="5" a="1"/>
  <c r="O160" i="5" s="1"/>
  <c r="I161" i="5" a="1"/>
  <c r="I161" i="5" s="1"/>
  <c r="J161" i="5" a="1"/>
  <c r="J161" i="5" s="1"/>
  <c r="K161" i="5" a="1"/>
  <c r="K161" i="5" s="1"/>
  <c r="L161" i="5" a="1"/>
  <c r="L161" i="5" s="1"/>
  <c r="M161" i="5" a="1"/>
  <c r="M161" i="5" s="1"/>
  <c r="N161" i="5" a="1"/>
  <c r="N161" i="5" s="1"/>
  <c r="O161" i="5" a="1"/>
  <c r="O161" i="5" s="1"/>
  <c r="I162" i="5" a="1"/>
  <c r="I162" i="5" s="1"/>
  <c r="J162" i="5" a="1"/>
  <c r="J162" i="5" s="1"/>
  <c r="K162" i="5" a="1"/>
  <c r="K162" i="5" s="1"/>
  <c r="L162" i="5" a="1"/>
  <c r="L162" i="5" s="1"/>
  <c r="M162" i="5" a="1"/>
  <c r="M162" i="5" s="1"/>
  <c r="N162" i="5" a="1"/>
  <c r="N162" i="5" s="1"/>
  <c r="O162" i="5" a="1"/>
  <c r="O162" i="5" s="1"/>
  <c r="I163" i="5" a="1"/>
  <c r="I163" i="5" s="1"/>
  <c r="J163" i="5" a="1"/>
  <c r="J163" i="5" s="1"/>
  <c r="K163" i="5" a="1"/>
  <c r="K163" i="5" s="1"/>
  <c r="L163" i="5" a="1"/>
  <c r="L163" i="5" s="1"/>
  <c r="M163" i="5" a="1"/>
  <c r="M163" i="5" s="1"/>
  <c r="N163" i="5" a="1"/>
  <c r="N163" i="5" s="1"/>
  <c r="O163" i="5" a="1"/>
  <c r="O163" i="5" s="1"/>
  <c r="I164" i="5" a="1"/>
  <c r="I164" i="5" s="1"/>
  <c r="J164" i="5" a="1"/>
  <c r="J164" i="5" s="1"/>
  <c r="K164" i="5" a="1"/>
  <c r="K164" i="5" s="1"/>
  <c r="L164" i="5" a="1"/>
  <c r="L164" i="5" s="1"/>
  <c r="M164" i="5" a="1"/>
  <c r="M164" i="5" s="1"/>
  <c r="N164" i="5" a="1"/>
  <c r="N164" i="5" s="1"/>
  <c r="O164" i="5" a="1"/>
  <c r="O164" i="5" s="1"/>
  <c r="I165" i="5" a="1"/>
  <c r="I165" i="5" s="1"/>
  <c r="J165" i="5" a="1"/>
  <c r="J165" i="5" s="1"/>
  <c r="K165" i="5" a="1"/>
  <c r="K165" i="5" s="1"/>
  <c r="L165" i="5" a="1"/>
  <c r="L165" i="5" s="1"/>
  <c r="M165" i="5" a="1"/>
  <c r="M165" i="5" s="1"/>
  <c r="N165" i="5" a="1"/>
  <c r="N165" i="5" s="1"/>
  <c r="O165" i="5" a="1"/>
  <c r="O165" i="5" s="1"/>
  <c r="I166" i="5" a="1"/>
  <c r="I166" i="5" s="1"/>
  <c r="J166" i="5" a="1"/>
  <c r="J166" i="5" s="1"/>
  <c r="K166" i="5" a="1"/>
  <c r="K166" i="5" s="1"/>
  <c r="L166" i="5" a="1"/>
  <c r="L166" i="5" s="1"/>
  <c r="M166" i="5" a="1"/>
  <c r="M166" i="5" s="1"/>
  <c r="N166" i="5" a="1"/>
  <c r="N166" i="5" s="1"/>
  <c r="O166" i="5" a="1"/>
  <c r="O166" i="5" s="1"/>
  <c r="I167" i="5" a="1"/>
  <c r="I167" i="5" s="1"/>
  <c r="J167" i="5" a="1"/>
  <c r="J167" i="5" s="1"/>
  <c r="K167" i="5" a="1"/>
  <c r="K167" i="5" s="1"/>
  <c r="L167" i="5" a="1"/>
  <c r="L167" i="5" s="1"/>
  <c r="M167" i="5" a="1"/>
  <c r="M167" i="5" s="1"/>
  <c r="N167" i="5" a="1"/>
  <c r="N167" i="5" s="1"/>
  <c r="O167" i="5" a="1"/>
  <c r="O167" i="5" s="1"/>
  <c r="I168" i="5" a="1"/>
  <c r="I168" i="5" s="1"/>
  <c r="J168" i="5" a="1"/>
  <c r="J168" i="5" s="1"/>
  <c r="K168" i="5" a="1"/>
  <c r="K168" i="5" s="1"/>
  <c r="L168" i="5" a="1"/>
  <c r="L168" i="5" s="1"/>
  <c r="M168" i="5" a="1"/>
  <c r="M168" i="5" s="1"/>
  <c r="N168" i="5" a="1"/>
  <c r="N168" i="5" s="1"/>
  <c r="O168" i="5" a="1"/>
  <c r="O168" i="5" s="1"/>
  <c r="I169" i="5" a="1"/>
  <c r="I169" i="5" s="1"/>
  <c r="J169" i="5" a="1"/>
  <c r="J169" i="5" s="1"/>
  <c r="K169" i="5" a="1"/>
  <c r="K169" i="5" s="1"/>
  <c r="L169" i="5" a="1"/>
  <c r="L169" i="5" s="1"/>
  <c r="M169" i="5" a="1"/>
  <c r="M169" i="5" s="1"/>
  <c r="N169" i="5" a="1"/>
  <c r="N169" i="5" s="1"/>
  <c r="O169" i="5" a="1"/>
  <c r="O169" i="5" s="1"/>
  <c r="I170" i="5" a="1"/>
  <c r="I170" i="5" s="1"/>
  <c r="J170" i="5" a="1"/>
  <c r="J170" i="5" s="1"/>
  <c r="K170" i="5" a="1"/>
  <c r="K170" i="5" s="1"/>
  <c r="L170" i="5" a="1"/>
  <c r="L170" i="5" s="1"/>
  <c r="M170" i="5" a="1"/>
  <c r="M170" i="5" s="1"/>
  <c r="N170" i="5" a="1"/>
  <c r="N170" i="5" s="1"/>
  <c r="O170" i="5" a="1"/>
  <c r="O170" i="5" s="1"/>
  <c r="I171" i="5" a="1"/>
  <c r="I171" i="5" s="1"/>
  <c r="J171" i="5" a="1"/>
  <c r="J171" i="5" s="1"/>
  <c r="K171" i="5" a="1"/>
  <c r="K171" i="5" s="1"/>
  <c r="L171" i="5" a="1"/>
  <c r="L171" i="5" s="1"/>
  <c r="M171" i="5" a="1"/>
  <c r="M171" i="5" s="1"/>
  <c r="N171" i="5" a="1"/>
  <c r="N171" i="5" s="1"/>
  <c r="O171" i="5" a="1"/>
  <c r="O171" i="5" s="1"/>
  <c r="I172" i="5" a="1"/>
  <c r="I172" i="5" s="1"/>
  <c r="J172" i="5" a="1"/>
  <c r="J172" i="5" s="1"/>
  <c r="K172" i="5" a="1"/>
  <c r="K172" i="5" s="1"/>
  <c r="L172" i="5" a="1"/>
  <c r="L172" i="5" s="1"/>
  <c r="M172" i="5" a="1"/>
  <c r="M172" i="5" s="1"/>
  <c r="N172" i="5" a="1"/>
  <c r="N172" i="5" s="1"/>
  <c r="O172" i="5" a="1"/>
  <c r="O172" i="5" s="1"/>
  <c r="I173" i="5" a="1"/>
  <c r="I173" i="5" s="1"/>
  <c r="J173" i="5" a="1"/>
  <c r="J173" i="5" s="1"/>
  <c r="K173" i="5" a="1"/>
  <c r="K173" i="5" s="1"/>
  <c r="L173" i="5" a="1"/>
  <c r="L173" i="5" s="1"/>
  <c r="M173" i="5" a="1"/>
  <c r="M173" i="5" s="1"/>
  <c r="N173" i="5" a="1"/>
  <c r="N173" i="5" s="1"/>
  <c r="O173" i="5" a="1"/>
  <c r="O173" i="5" s="1"/>
  <c r="I174" i="5" a="1"/>
  <c r="I174" i="5" s="1"/>
  <c r="J174" i="5" a="1"/>
  <c r="J174" i="5" s="1"/>
  <c r="K174" i="5" a="1"/>
  <c r="K174" i="5" s="1"/>
  <c r="L174" i="5" a="1"/>
  <c r="L174" i="5" s="1"/>
  <c r="M174" i="5" a="1"/>
  <c r="M174" i="5" s="1"/>
  <c r="N174" i="5" a="1"/>
  <c r="N174" i="5" s="1"/>
  <c r="O174" i="5" a="1"/>
  <c r="O174" i="5" s="1"/>
  <c r="I175" i="5" a="1"/>
  <c r="I175" i="5" s="1"/>
  <c r="J175" i="5" a="1"/>
  <c r="J175" i="5" s="1"/>
  <c r="K175" i="5" a="1"/>
  <c r="K175" i="5" s="1"/>
  <c r="L175" i="5" a="1"/>
  <c r="L175" i="5" s="1"/>
  <c r="M175" i="5" a="1"/>
  <c r="M175" i="5" s="1"/>
  <c r="N175" i="5" a="1"/>
  <c r="N175" i="5" s="1"/>
  <c r="O175" i="5" a="1"/>
  <c r="O175" i="5" s="1"/>
  <c r="I176" i="5" a="1"/>
  <c r="I176" i="5" s="1"/>
  <c r="J176" i="5" a="1"/>
  <c r="J176" i="5" s="1"/>
  <c r="K176" i="5" a="1"/>
  <c r="K176" i="5" s="1"/>
  <c r="L176" i="5" a="1"/>
  <c r="L176" i="5" s="1"/>
  <c r="M176" i="5" a="1"/>
  <c r="M176" i="5" s="1"/>
  <c r="N176" i="5" a="1"/>
  <c r="N176" i="5" s="1"/>
  <c r="O176" i="5" a="1"/>
  <c r="O176" i="5" s="1"/>
  <c r="I177" i="5" a="1"/>
  <c r="I177" i="5" s="1"/>
  <c r="J177" i="5" a="1"/>
  <c r="J177" i="5" s="1"/>
  <c r="K177" i="5" a="1"/>
  <c r="K177" i="5" s="1"/>
  <c r="L177" i="5" a="1"/>
  <c r="L177" i="5" s="1"/>
  <c r="M177" i="5" a="1"/>
  <c r="M177" i="5" s="1"/>
  <c r="N177" i="5" a="1"/>
  <c r="N177" i="5" s="1"/>
  <c r="O177" i="5" a="1"/>
  <c r="O177" i="5" s="1"/>
  <c r="I178" i="5" a="1"/>
  <c r="I178" i="5" s="1"/>
  <c r="J178" i="5" a="1"/>
  <c r="J178" i="5" s="1"/>
  <c r="K178" i="5" a="1"/>
  <c r="K178" i="5" s="1"/>
  <c r="L178" i="5" a="1"/>
  <c r="L178" i="5" s="1"/>
  <c r="M178" i="5" a="1"/>
  <c r="M178" i="5" s="1"/>
  <c r="N178" i="5" a="1"/>
  <c r="N178" i="5" s="1"/>
  <c r="O178" i="5" a="1"/>
  <c r="O178" i="5" s="1"/>
  <c r="I179" i="5" a="1"/>
  <c r="I179" i="5" s="1"/>
  <c r="J179" i="5" a="1"/>
  <c r="J179" i="5" s="1"/>
  <c r="K179" i="5" a="1"/>
  <c r="K179" i="5" s="1"/>
  <c r="L179" i="5" a="1"/>
  <c r="L179" i="5" s="1"/>
  <c r="M179" i="5" a="1"/>
  <c r="M179" i="5" s="1"/>
  <c r="N179" i="5" a="1"/>
  <c r="N179" i="5" s="1"/>
  <c r="O179" i="5" a="1"/>
  <c r="O179" i="5" s="1"/>
  <c r="I180" i="5" a="1"/>
  <c r="I180" i="5" s="1"/>
  <c r="J180" i="5" a="1"/>
  <c r="J180" i="5" s="1"/>
  <c r="K180" i="5" a="1"/>
  <c r="K180" i="5" s="1"/>
  <c r="L180" i="5" a="1"/>
  <c r="L180" i="5" s="1"/>
  <c r="M180" i="5" a="1"/>
  <c r="M180" i="5" s="1"/>
  <c r="N180" i="5" a="1"/>
  <c r="N180" i="5" s="1"/>
  <c r="O180" i="5" a="1"/>
  <c r="O180" i="5" s="1"/>
  <c r="I181" i="5" a="1"/>
  <c r="I181" i="5" s="1"/>
  <c r="J181" i="5" a="1"/>
  <c r="J181" i="5" s="1"/>
  <c r="K181" i="5" a="1"/>
  <c r="K181" i="5" s="1"/>
  <c r="L181" i="5" a="1"/>
  <c r="L181" i="5" s="1"/>
  <c r="M181" i="5" a="1"/>
  <c r="M181" i="5" s="1"/>
  <c r="N181" i="5" a="1"/>
  <c r="N181" i="5" s="1"/>
  <c r="O181" i="5" a="1"/>
  <c r="O181" i="5" s="1"/>
  <c r="I182" i="5" a="1"/>
  <c r="I182" i="5" s="1"/>
  <c r="J182" i="5" a="1"/>
  <c r="J182" i="5" s="1"/>
  <c r="K182" i="5" a="1"/>
  <c r="K182" i="5" s="1"/>
  <c r="L182" i="5" a="1"/>
  <c r="L182" i="5" s="1"/>
  <c r="M182" i="5" a="1"/>
  <c r="M182" i="5" s="1"/>
  <c r="N182" i="5" a="1"/>
  <c r="N182" i="5" s="1"/>
  <c r="O182" i="5" a="1"/>
  <c r="O182" i="5" s="1"/>
  <c r="I183" i="5" a="1"/>
  <c r="I183" i="5" s="1"/>
  <c r="J183" i="5" a="1"/>
  <c r="J183" i="5" s="1"/>
  <c r="K183" i="5" a="1"/>
  <c r="K183" i="5" s="1"/>
  <c r="L183" i="5" a="1"/>
  <c r="L183" i="5" s="1"/>
  <c r="M183" i="5" a="1"/>
  <c r="M183" i="5" s="1"/>
  <c r="N183" i="5" a="1"/>
  <c r="N183" i="5" s="1"/>
  <c r="O183" i="5" a="1"/>
  <c r="O183" i="5" s="1"/>
  <c r="I184" i="5" a="1"/>
  <c r="I184" i="5" s="1"/>
  <c r="J184" i="5" a="1"/>
  <c r="J184" i="5" s="1"/>
  <c r="K184" i="5" a="1"/>
  <c r="K184" i="5" s="1"/>
  <c r="L184" i="5" a="1"/>
  <c r="L184" i="5" s="1"/>
  <c r="M184" i="5" a="1"/>
  <c r="M184" i="5" s="1"/>
  <c r="N184" i="5" a="1"/>
  <c r="N184" i="5" s="1"/>
  <c r="O184" i="5" a="1"/>
  <c r="O184" i="5" s="1"/>
  <c r="I185" i="5" a="1"/>
  <c r="I185" i="5" s="1"/>
  <c r="J185" i="5" a="1"/>
  <c r="J185" i="5" s="1"/>
  <c r="K185" i="5" a="1"/>
  <c r="K185" i="5" s="1"/>
  <c r="L185" i="5" a="1"/>
  <c r="L185" i="5" s="1"/>
  <c r="M185" i="5" a="1"/>
  <c r="M185" i="5" s="1"/>
  <c r="N185" i="5" a="1"/>
  <c r="N185" i="5" s="1"/>
  <c r="O185" i="5" a="1"/>
  <c r="O185" i="5" s="1"/>
  <c r="I186" i="5" a="1"/>
  <c r="I186" i="5" s="1"/>
  <c r="J186" i="5" a="1"/>
  <c r="J186" i="5" s="1"/>
  <c r="K186" i="5" a="1"/>
  <c r="K186" i="5" s="1"/>
  <c r="L186" i="5" a="1"/>
  <c r="L186" i="5" s="1"/>
  <c r="M186" i="5" a="1"/>
  <c r="M186" i="5" s="1"/>
  <c r="N186" i="5" a="1"/>
  <c r="N186" i="5" s="1"/>
  <c r="O186" i="5" a="1"/>
  <c r="O186" i="5" s="1"/>
  <c r="I187" i="5" a="1"/>
  <c r="I187" i="5" s="1"/>
  <c r="J187" i="5" a="1"/>
  <c r="J187" i="5" s="1"/>
  <c r="K187" i="5" a="1"/>
  <c r="K187" i="5" s="1"/>
  <c r="L187" i="5" a="1"/>
  <c r="L187" i="5" s="1"/>
  <c r="M187" i="5" a="1"/>
  <c r="M187" i="5" s="1"/>
  <c r="N187" i="5" a="1"/>
  <c r="N187" i="5" s="1"/>
  <c r="O187" i="5" a="1"/>
  <c r="O187" i="5" s="1"/>
  <c r="I188" i="5" a="1"/>
  <c r="I188" i="5" s="1"/>
  <c r="J188" i="5" a="1"/>
  <c r="J188" i="5" s="1"/>
  <c r="K188" i="5" a="1"/>
  <c r="K188" i="5" s="1"/>
  <c r="L188" i="5" a="1"/>
  <c r="L188" i="5" s="1"/>
  <c r="M188" i="5" a="1"/>
  <c r="M188" i="5" s="1"/>
  <c r="N188" i="5" a="1"/>
  <c r="N188" i="5" s="1"/>
  <c r="O188" i="5" a="1"/>
  <c r="O188" i="5" s="1"/>
  <c r="I189" i="5" a="1"/>
  <c r="I189" i="5" s="1"/>
  <c r="J189" i="5" a="1"/>
  <c r="J189" i="5" s="1"/>
  <c r="K189" i="5" a="1"/>
  <c r="K189" i="5" s="1"/>
  <c r="L189" i="5" a="1"/>
  <c r="L189" i="5" s="1"/>
  <c r="M189" i="5" a="1"/>
  <c r="M189" i="5" s="1"/>
  <c r="N189" i="5" a="1"/>
  <c r="N189" i="5" s="1"/>
  <c r="O189" i="5" a="1"/>
  <c r="O189" i="5" s="1"/>
  <c r="I190" i="5" a="1"/>
  <c r="I190" i="5" s="1"/>
  <c r="J190" i="5" a="1"/>
  <c r="J190" i="5" s="1"/>
  <c r="K190" i="5" a="1"/>
  <c r="K190" i="5" s="1"/>
  <c r="L190" i="5" a="1"/>
  <c r="L190" i="5" s="1"/>
  <c r="M190" i="5" a="1"/>
  <c r="M190" i="5" s="1"/>
  <c r="N190" i="5" a="1"/>
  <c r="N190" i="5" s="1"/>
  <c r="O190" i="5" a="1"/>
  <c r="O190" i="5" s="1"/>
  <c r="I191" i="5" a="1"/>
  <c r="I191" i="5" s="1"/>
  <c r="J191" i="5" a="1"/>
  <c r="J191" i="5" s="1"/>
  <c r="K191" i="5" a="1"/>
  <c r="K191" i="5" s="1"/>
  <c r="L191" i="5" a="1"/>
  <c r="L191" i="5" s="1"/>
  <c r="M191" i="5" a="1"/>
  <c r="M191" i="5" s="1"/>
  <c r="N191" i="5" a="1"/>
  <c r="N191" i="5" s="1"/>
  <c r="O191" i="5" a="1"/>
  <c r="O191" i="5" s="1"/>
  <c r="I192" i="5" a="1"/>
  <c r="I192" i="5" s="1"/>
  <c r="J192" i="5" a="1"/>
  <c r="J192" i="5" s="1"/>
  <c r="K192" i="5" a="1"/>
  <c r="K192" i="5" s="1"/>
  <c r="L192" i="5" a="1"/>
  <c r="L192" i="5" s="1"/>
  <c r="M192" i="5" a="1"/>
  <c r="M192" i="5" s="1"/>
  <c r="N192" i="5" a="1"/>
  <c r="N192" i="5" s="1"/>
  <c r="O192" i="5" a="1"/>
  <c r="O192" i="5" s="1"/>
  <c r="I193" i="5" a="1"/>
  <c r="I193" i="5" s="1"/>
  <c r="J193" i="5" a="1"/>
  <c r="J193" i="5" s="1"/>
  <c r="K193" i="5" a="1"/>
  <c r="K193" i="5" s="1"/>
  <c r="L193" i="5" a="1"/>
  <c r="L193" i="5" s="1"/>
  <c r="M193" i="5" a="1"/>
  <c r="M193" i="5" s="1"/>
  <c r="N193" i="5" a="1"/>
  <c r="N193" i="5" s="1"/>
  <c r="O193" i="5" a="1"/>
  <c r="O193" i="5" s="1"/>
  <c r="I194" i="5" a="1"/>
  <c r="I194" i="5" s="1"/>
  <c r="J194" i="5" a="1"/>
  <c r="J194" i="5" s="1"/>
  <c r="K194" i="5" a="1"/>
  <c r="K194" i="5" s="1"/>
  <c r="L194" i="5" a="1"/>
  <c r="L194" i="5" s="1"/>
  <c r="M194" i="5" a="1"/>
  <c r="M194" i="5" s="1"/>
  <c r="N194" i="5" a="1"/>
  <c r="N194" i="5" s="1"/>
  <c r="O194" i="5" a="1"/>
  <c r="O194" i="5" s="1"/>
  <c r="I195" i="5" a="1"/>
  <c r="I195" i="5" s="1"/>
  <c r="J195" i="5" a="1"/>
  <c r="J195" i="5" s="1"/>
  <c r="K195" i="5" a="1"/>
  <c r="K195" i="5" s="1"/>
  <c r="L195" i="5" a="1"/>
  <c r="L195" i="5" s="1"/>
  <c r="M195" i="5" a="1"/>
  <c r="M195" i="5" s="1"/>
  <c r="N195" i="5" a="1"/>
  <c r="N195" i="5" s="1"/>
  <c r="O195" i="5" a="1"/>
  <c r="O195" i="5" s="1"/>
  <c r="I196" i="5" a="1"/>
  <c r="I196" i="5" s="1"/>
  <c r="J196" i="5" a="1"/>
  <c r="J196" i="5" s="1"/>
  <c r="K196" i="5" a="1"/>
  <c r="K196" i="5" s="1"/>
  <c r="L196" i="5" a="1"/>
  <c r="L196" i="5" s="1"/>
  <c r="M196" i="5" a="1"/>
  <c r="M196" i="5" s="1"/>
  <c r="N196" i="5" a="1"/>
  <c r="N196" i="5" s="1"/>
  <c r="O196" i="5" a="1"/>
  <c r="O196" i="5" s="1"/>
  <c r="I197" i="5" a="1"/>
  <c r="I197" i="5" s="1"/>
  <c r="J197" i="5" a="1"/>
  <c r="J197" i="5" s="1"/>
  <c r="K197" i="5" a="1"/>
  <c r="K197" i="5" s="1"/>
  <c r="L197" i="5" a="1"/>
  <c r="L197" i="5" s="1"/>
  <c r="M197" i="5" a="1"/>
  <c r="M197" i="5" s="1"/>
  <c r="N197" i="5" a="1"/>
  <c r="N197" i="5" s="1"/>
  <c r="O197" i="5" a="1"/>
  <c r="O197" i="5" s="1"/>
  <c r="I198" i="5" a="1"/>
  <c r="I198" i="5" s="1"/>
  <c r="J198" i="5" a="1"/>
  <c r="J198" i="5" s="1"/>
  <c r="K198" i="5" a="1"/>
  <c r="K198" i="5" s="1"/>
  <c r="L198" i="5" a="1"/>
  <c r="L198" i="5" s="1"/>
  <c r="M198" i="5" a="1"/>
  <c r="M198" i="5" s="1"/>
  <c r="N198" i="5" a="1"/>
  <c r="N198" i="5" s="1"/>
  <c r="O198" i="5" a="1"/>
  <c r="O198" i="5" s="1"/>
  <c r="I199" i="5" a="1"/>
  <c r="I199" i="5" s="1"/>
  <c r="J199" i="5" a="1"/>
  <c r="J199" i="5" s="1"/>
  <c r="K199" i="5" a="1"/>
  <c r="K199" i="5" s="1"/>
  <c r="L199" i="5" a="1"/>
  <c r="L199" i="5" s="1"/>
  <c r="M199" i="5" a="1"/>
  <c r="M199" i="5" s="1"/>
  <c r="N199" i="5" a="1"/>
  <c r="N199" i="5" s="1"/>
  <c r="O199" i="5" a="1"/>
  <c r="O199" i="5" s="1"/>
  <c r="I200" i="5" a="1"/>
  <c r="I200" i="5" s="1"/>
  <c r="J200" i="5" a="1"/>
  <c r="J200" i="5" s="1"/>
  <c r="K200" i="5" a="1"/>
  <c r="K200" i="5" s="1"/>
  <c r="L200" i="5" a="1"/>
  <c r="L200" i="5" s="1"/>
  <c r="M200" i="5" a="1"/>
  <c r="M200" i="5" s="1"/>
  <c r="N200" i="5" a="1"/>
  <c r="N200" i="5" s="1"/>
  <c r="O200" i="5" a="1"/>
  <c r="O200" i="5" s="1"/>
  <c r="I201" i="5" a="1"/>
  <c r="I201" i="5" s="1"/>
  <c r="J201" i="5" a="1"/>
  <c r="J201" i="5" s="1"/>
  <c r="K201" i="5" a="1"/>
  <c r="K201" i="5" s="1"/>
  <c r="L201" i="5" a="1"/>
  <c r="L201" i="5" s="1"/>
  <c r="M201" i="5" a="1"/>
  <c r="M201" i="5" s="1"/>
  <c r="N201" i="5" a="1"/>
  <c r="N201" i="5" s="1"/>
  <c r="O201" i="5" a="1"/>
  <c r="O201" i="5" s="1"/>
  <c r="I202" i="5" a="1"/>
  <c r="I202" i="5" s="1"/>
  <c r="J202" i="5" a="1"/>
  <c r="J202" i="5" s="1"/>
  <c r="K202" i="5" a="1"/>
  <c r="K202" i="5" s="1"/>
  <c r="L202" i="5" a="1"/>
  <c r="L202" i="5" s="1"/>
  <c r="M202" i="5" a="1"/>
  <c r="M202" i="5" s="1"/>
  <c r="N202" i="5" a="1"/>
  <c r="N202" i="5" s="1"/>
  <c r="O202" i="5" a="1"/>
  <c r="O202" i="5" s="1"/>
  <c r="I203" i="5" a="1"/>
  <c r="I203" i="5" s="1"/>
  <c r="J203" i="5" a="1"/>
  <c r="J203" i="5" s="1"/>
  <c r="K203" i="5" a="1"/>
  <c r="K203" i="5" s="1"/>
  <c r="L203" i="5" a="1"/>
  <c r="L203" i="5" s="1"/>
  <c r="M203" i="5" a="1"/>
  <c r="M203" i="5" s="1"/>
  <c r="N203" i="5" a="1"/>
  <c r="N203" i="5" s="1"/>
  <c r="O203" i="5" a="1"/>
  <c r="O203" i="5" s="1"/>
  <c r="I204" i="5" a="1"/>
  <c r="I204" i="5" s="1"/>
  <c r="J204" i="5" a="1"/>
  <c r="J204" i="5" s="1"/>
  <c r="K204" i="5" a="1"/>
  <c r="K204" i="5" s="1"/>
  <c r="L204" i="5" a="1"/>
  <c r="L204" i="5" s="1"/>
  <c r="M204" i="5" a="1"/>
  <c r="M204" i="5" s="1"/>
  <c r="N204" i="5" a="1"/>
  <c r="N204" i="5" s="1"/>
  <c r="O204" i="5" a="1"/>
  <c r="O204" i="5" s="1"/>
  <c r="I205" i="5" a="1"/>
  <c r="I205" i="5" s="1"/>
  <c r="J205" i="5" a="1"/>
  <c r="J205" i="5" s="1"/>
  <c r="K205" i="5" a="1"/>
  <c r="K205" i="5" s="1"/>
  <c r="L205" i="5" a="1"/>
  <c r="L205" i="5" s="1"/>
  <c r="M205" i="5" a="1"/>
  <c r="M205" i="5" s="1"/>
  <c r="N205" i="5" a="1"/>
  <c r="N205" i="5" s="1"/>
  <c r="O205" i="5" a="1"/>
  <c r="O205" i="5" s="1"/>
  <c r="I206" i="5" a="1"/>
  <c r="I206" i="5" s="1"/>
  <c r="J206" i="5" a="1"/>
  <c r="J206" i="5" s="1"/>
  <c r="K206" i="5" a="1"/>
  <c r="K206" i="5" s="1"/>
  <c r="L206" i="5" a="1"/>
  <c r="L206" i="5" s="1"/>
  <c r="M206" i="5" a="1"/>
  <c r="M206" i="5" s="1"/>
  <c r="N206" i="5" a="1"/>
  <c r="N206" i="5" s="1"/>
  <c r="O206" i="5" a="1"/>
  <c r="O206" i="5" s="1"/>
  <c r="I207" i="5" a="1"/>
  <c r="I207" i="5" s="1"/>
  <c r="J207" i="5" a="1"/>
  <c r="J207" i="5" s="1"/>
  <c r="K207" i="5" a="1"/>
  <c r="K207" i="5" s="1"/>
  <c r="L207" i="5" a="1"/>
  <c r="L207" i="5" s="1"/>
  <c r="M207" i="5" a="1"/>
  <c r="M207" i="5" s="1"/>
  <c r="N207" i="5" a="1"/>
  <c r="N207" i="5" s="1"/>
  <c r="O207" i="5" a="1"/>
  <c r="O207" i="5" s="1"/>
  <c r="I208" i="5" a="1"/>
  <c r="I208" i="5" s="1"/>
  <c r="J208" i="5" a="1"/>
  <c r="J208" i="5" s="1"/>
  <c r="K208" i="5" a="1"/>
  <c r="K208" i="5" s="1"/>
  <c r="L208" i="5" a="1"/>
  <c r="L208" i="5" s="1"/>
  <c r="M208" i="5" a="1"/>
  <c r="M208" i="5" s="1"/>
  <c r="N208" i="5" a="1"/>
  <c r="N208" i="5" s="1"/>
  <c r="O208" i="5" a="1"/>
  <c r="O208" i="5" s="1"/>
  <c r="I209" i="5" a="1"/>
  <c r="I209" i="5" s="1"/>
  <c r="J209" i="5" a="1"/>
  <c r="J209" i="5" s="1"/>
  <c r="K209" i="5" a="1"/>
  <c r="K209" i="5" s="1"/>
  <c r="L209" i="5" a="1"/>
  <c r="L209" i="5" s="1"/>
  <c r="M209" i="5" a="1"/>
  <c r="M209" i="5" s="1"/>
  <c r="N209" i="5" a="1"/>
  <c r="N209" i="5" s="1"/>
  <c r="O209" i="5" a="1"/>
  <c r="O209" i="5" s="1"/>
  <c r="I210" i="5" a="1"/>
  <c r="I210" i="5" s="1"/>
  <c r="J210" i="5" a="1"/>
  <c r="J210" i="5" s="1"/>
  <c r="K210" i="5" a="1"/>
  <c r="K210" i="5" s="1"/>
  <c r="L210" i="5" a="1"/>
  <c r="L210" i="5" s="1"/>
  <c r="M210" i="5" a="1"/>
  <c r="M210" i="5" s="1"/>
  <c r="N210" i="5" a="1"/>
  <c r="N210" i="5" s="1"/>
  <c r="O210" i="5" a="1"/>
  <c r="O210" i="5" s="1"/>
  <c r="I211" i="5" a="1"/>
  <c r="I211" i="5" s="1"/>
  <c r="J211" i="5" a="1"/>
  <c r="J211" i="5" s="1"/>
  <c r="K211" i="5" a="1"/>
  <c r="K211" i="5" s="1"/>
  <c r="L211" i="5" a="1"/>
  <c r="L211" i="5" s="1"/>
  <c r="M211" i="5" a="1"/>
  <c r="M211" i="5" s="1"/>
  <c r="N211" i="5" a="1"/>
  <c r="N211" i="5" s="1"/>
  <c r="O211" i="5" a="1"/>
  <c r="O211" i="5" s="1"/>
  <c r="I212" i="5" a="1"/>
  <c r="I212" i="5" s="1"/>
  <c r="J212" i="5" a="1"/>
  <c r="J212" i="5" s="1"/>
  <c r="K212" i="5" a="1"/>
  <c r="K212" i="5" s="1"/>
  <c r="L212" i="5" a="1"/>
  <c r="L212" i="5" s="1"/>
  <c r="M212" i="5" a="1"/>
  <c r="M212" i="5" s="1"/>
  <c r="N212" i="5" a="1"/>
  <c r="N212" i="5" s="1"/>
  <c r="O212" i="5" a="1"/>
  <c r="O212" i="5" s="1"/>
  <c r="I213" i="5" a="1"/>
  <c r="I213" i="5" s="1"/>
  <c r="J213" i="5" a="1"/>
  <c r="J213" i="5" s="1"/>
  <c r="K213" i="5" a="1"/>
  <c r="K213" i="5" s="1"/>
  <c r="L213" i="5" a="1"/>
  <c r="L213" i="5" s="1"/>
  <c r="M213" i="5" a="1"/>
  <c r="M213" i="5" s="1"/>
  <c r="N213" i="5" a="1"/>
  <c r="N213" i="5" s="1"/>
  <c r="O213" i="5" a="1"/>
  <c r="O213" i="5" s="1"/>
  <c r="I214" i="5" a="1"/>
  <c r="I214" i="5" s="1"/>
  <c r="J214" i="5" a="1"/>
  <c r="J214" i="5" s="1"/>
  <c r="K214" i="5" a="1"/>
  <c r="K214" i="5" s="1"/>
  <c r="L214" i="5" a="1"/>
  <c r="L214" i="5" s="1"/>
  <c r="M214" i="5" a="1"/>
  <c r="M214" i="5" s="1"/>
  <c r="N214" i="5" a="1"/>
  <c r="N214" i="5" s="1"/>
  <c r="O214" i="5" a="1"/>
  <c r="O214" i="5" s="1"/>
  <c r="I215" i="5" a="1"/>
  <c r="I215" i="5" s="1"/>
  <c r="J215" i="5" a="1"/>
  <c r="J215" i="5" s="1"/>
  <c r="K215" i="5" a="1"/>
  <c r="K215" i="5" s="1"/>
  <c r="L215" i="5" a="1"/>
  <c r="L215" i="5" s="1"/>
  <c r="M215" i="5" a="1"/>
  <c r="M215" i="5" s="1"/>
  <c r="N215" i="5" a="1"/>
  <c r="N215" i="5" s="1"/>
  <c r="O215" i="5" a="1"/>
  <c r="O215" i="5" s="1"/>
  <c r="I216" i="5" a="1"/>
  <c r="I216" i="5" s="1"/>
  <c r="J216" i="5" a="1"/>
  <c r="J216" i="5" s="1"/>
  <c r="K216" i="5" a="1"/>
  <c r="K216" i="5" s="1"/>
  <c r="L216" i="5" a="1"/>
  <c r="L216" i="5" s="1"/>
  <c r="M216" i="5" a="1"/>
  <c r="M216" i="5" s="1"/>
  <c r="N216" i="5" a="1"/>
  <c r="N216" i="5" s="1"/>
  <c r="O216" i="5" a="1"/>
  <c r="O216" i="5" s="1"/>
  <c r="I217" i="5" a="1"/>
  <c r="I217" i="5" s="1"/>
  <c r="J217" i="5" a="1"/>
  <c r="J217" i="5" s="1"/>
  <c r="K217" i="5" a="1"/>
  <c r="K217" i="5" s="1"/>
  <c r="L217" i="5" a="1"/>
  <c r="L217" i="5" s="1"/>
  <c r="M217" i="5" a="1"/>
  <c r="M217" i="5" s="1"/>
  <c r="N217" i="5" a="1"/>
  <c r="N217" i="5" s="1"/>
  <c r="O217" i="5" a="1"/>
  <c r="O217" i="5" s="1"/>
  <c r="I218" i="5" a="1"/>
  <c r="I218" i="5" s="1"/>
  <c r="J218" i="5" a="1"/>
  <c r="J218" i="5" s="1"/>
  <c r="K218" i="5" a="1"/>
  <c r="K218" i="5" s="1"/>
  <c r="L218" i="5" a="1"/>
  <c r="L218" i="5" s="1"/>
  <c r="M218" i="5" a="1"/>
  <c r="M218" i="5" s="1"/>
  <c r="N218" i="5" a="1"/>
  <c r="N218" i="5" s="1"/>
  <c r="O218" i="5" a="1"/>
  <c r="O218" i="5" s="1"/>
  <c r="I219" i="5" a="1"/>
  <c r="I219" i="5" s="1"/>
  <c r="J219" i="5" a="1"/>
  <c r="J219" i="5" s="1"/>
  <c r="K219" i="5" a="1"/>
  <c r="K219" i="5" s="1"/>
  <c r="L219" i="5" a="1"/>
  <c r="L219" i="5" s="1"/>
  <c r="M219" i="5" a="1"/>
  <c r="M219" i="5" s="1"/>
  <c r="N219" i="5" a="1"/>
  <c r="N219" i="5" s="1"/>
  <c r="O219" i="5" a="1"/>
  <c r="O219" i="5" s="1"/>
  <c r="I220" i="5" a="1"/>
  <c r="I220" i="5" s="1"/>
  <c r="J220" i="5" a="1"/>
  <c r="J220" i="5" s="1"/>
  <c r="K220" i="5" a="1"/>
  <c r="K220" i="5" s="1"/>
  <c r="L220" i="5" a="1"/>
  <c r="L220" i="5" s="1"/>
  <c r="M220" i="5" a="1"/>
  <c r="M220" i="5" s="1"/>
  <c r="N220" i="5" a="1"/>
  <c r="N220" i="5" s="1"/>
  <c r="O220" i="5" a="1"/>
  <c r="O220" i="5" s="1"/>
  <c r="I221" i="5" a="1"/>
  <c r="I221" i="5" s="1"/>
  <c r="J221" i="5" a="1"/>
  <c r="J221" i="5" s="1"/>
  <c r="K221" i="5" a="1"/>
  <c r="K221" i="5" s="1"/>
  <c r="L221" i="5" a="1"/>
  <c r="L221" i="5" s="1"/>
  <c r="M221" i="5" a="1"/>
  <c r="M221" i="5" s="1"/>
  <c r="N221" i="5" a="1"/>
  <c r="N221" i="5" s="1"/>
  <c r="O221" i="5" a="1"/>
  <c r="O221" i="5" s="1"/>
  <c r="I222" i="5" a="1"/>
  <c r="I222" i="5" s="1"/>
  <c r="J222" i="5" a="1"/>
  <c r="J222" i="5" s="1"/>
  <c r="K222" i="5" a="1"/>
  <c r="K222" i="5" s="1"/>
  <c r="L222" i="5" a="1"/>
  <c r="L222" i="5" s="1"/>
  <c r="M222" i="5" a="1"/>
  <c r="M222" i="5" s="1"/>
  <c r="N222" i="5" a="1"/>
  <c r="N222" i="5" s="1"/>
  <c r="O222" i="5" a="1"/>
  <c r="O222" i="5" s="1"/>
  <c r="I223" i="5" a="1"/>
  <c r="I223" i="5" s="1"/>
  <c r="J223" i="5" a="1"/>
  <c r="J223" i="5" s="1"/>
  <c r="K223" i="5" a="1"/>
  <c r="K223" i="5" s="1"/>
  <c r="L223" i="5" a="1"/>
  <c r="L223" i="5" s="1"/>
  <c r="M223" i="5" a="1"/>
  <c r="M223" i="5" s="1"/>
  <c r="N223" i="5" a="1"/>
  <c r="N223" i="5" s="1"/>
  <c r="O223" i="5" a="1"/>
  <c r="O223" i="5" s="1"/>
  <c r="I224" i="5" a="1"/>
  <c r="I224" i="5" s="1"/>
  <c r="J224" i="5" a="1"/>
  <c r="J224" i="5" s="1"/>
  <c r="K224" i="5" a="1"/>
  <c r="K224" i="5" s="1"/>
  <c r="L224" i="5" a="1"/>
  <c r="L224" i="5" s="1"/>
  <c r="M224" i="5" a="1"/>
  <c r="M224" i="5" s="1"/>
  <c r="N224" i="5" a="1"/>
  <c r="N224" i="5" s="1"/>
  <c r="O224" i="5" a="1"/>
  <c r="O224" i="5" s="1"/>
  <c r="I225" i="5" a="1"/>
  <c r="I225" i="5" s="1"/>
  <c r="J225" i="5" a="1"/>
  <c r="J225" i="5" s="1"/>
  <c r="K225" i="5" a="1"/>
  <c r="K225" i="5" s="1"/>
  <c r="L225" i="5" a="1"/>
  <c r="L225" i="5" s="1"/>
  <c r="M225" i="5" a="1"/>
  <c r="M225" i="5" s="1"/>
  <c r="N225" i="5" a="1"/>
  <c r="N225" i="5" s="1"/>
  <c r="O225" i="5" a="1"/>
  <c r="O225" i="5" s="1"/>
  <c r="I226" i="5" a="1"/>
  <c r="I226" i="5" s="1"/>
  <c r="J226" i="5" a="1"/>
  <c r="J226" i="5" s="1"/>
  <c r="K226" i="5" a="1"/>
  <c r="K226" i="5" s="1"/>
  <c r="L226" i="5" a="1"/>
  <c r="L226" i="5" s="1"/>
  <c r="M226" i="5" a="1"/>
  <c r="M226" i="5" s="1"/>
  <c r="N226" i="5" a="1"/>
  <c r="N226" i="5" s="1"/>
  <c r="O226" i="5" a="1"/>
  <c r="O226" i="5" s="1"/>
  <c r="I227" i="5" a="1"/>
  <c r="I227" i="5" s="1"/>
  <c r="J227" i="5" a="1"/>
  <c r="J227" i="5" s="1"/>
  <c r="K227" i="5" a="1"/>
  <c r="K227" i="5" s="1"/>
  <c r="L227" i="5" a="1"/>
  <c r="L227" i="5" s="1"/>
  <c r="M227" i="5" a="1"/>
  <c r="M227" i="5" s="1"/>
  <c r="N227" i="5" a="1"/>
  <c r="N227" i="5" s="1"/>
  <c r="O227" i="5" a="1"/>
  <c r="O227" i="5" s="1"/>
  <c r="I228" i="5" a="1"/>
  <c r="I228" i="5" s="1"/>
  <c r="J228" i="5" a="1"/>
  <c r="J228" i="5" s="1"/>
  <c r="K228" i="5" a="1"/>
  <c r="K228" i="5" s="1"/>
  <c r="L228" i="5" a="1"/>
  <c r="L228" i="5" s="1"/>
  <c r="M228" i="5" a="1"/>
  <c r="M228" i="5" s="1"/>
  <c r="N228" i="5" a="1"/>
  <c r="N228" i="5" s="1"/>
  <c r="O228" i="5" a="1"/>
  <c r="O228" i="5" s="1"/>
  <c r="I229" i="5" a="1"/>
  <c r="I229" i="5" s="1"/>
  <c r="J229" i="5" a="1"/>
  <c r="J229" i="5" s="1"/>
  <c r="K229" i="5" a="1"/>
  <c r="K229" i="5" s="1"/>
  <c r="L229" i="5" a="1"/>
  <c r="L229" i="5" s="1"/>
  <c r="M229" i="5" a="1"/>
  <c r="M229" i="5" s="1"/>
  <c r="N229" i="5" a="1"/>
  <c r="N229" i="5" s="1"/>
  <c r="O229" i="5" a="1"/>
  <c r="O229" i="5" s="1"/>
  <c r="I230" i="5" a="1"/>
  <c r="I230" i="5" s="1"/>
  <c r="J230" i="5" a="1"/>
  <c r="J230" i="5" s="1"/>
  <c r="K230" i="5" a="1"/>
  <c r="K230" i="5" s="1"/>
  <c r="L230" i="5" a="1"/>
  <c r="L230" i="5" s="1"/>
  <c r="M230" i="5" a="1"/>
  <c r="M230" i="5" s="1"/>
  <c r="N230" i="5" a="1"/>
  <c r="N230" i="5" s="1"/>
  <c r="O230" i="5" a="1"/>
  <c r="O230" i="5" s="1"/>
  <c r="I231" i="5" a="1"/>
  <c r="I231" i="5" s="1"/>
  <c r="J231" i="5" a="1"/>
  <c r="J231" i="5" s="1"/>
  <c r="K231" i="5" a="1"/>
  <c r="K231" i="5" s="1"/>
  <c r="L231" i="5" a="1"/>
  <c r="L231" i="5" s="1"/>
  <c r="M231" i="5" a="1"/>
  <c r="M231" i="5" s="1"/>
  <c r="N231" i="5" a="1"/>
  <c r="N231" i="5" s="1"/>
  <c r="O231" i="5" a="1"/>
  <c r="O231" i="5" s="1"/>
  <c r="I232" i="5" a="1"/>
  <c r="I232" i="5" s="1"/>
  <c r="J232" i="5" a="1"/>
  <c r="J232" i="5" s="1"/>
  <c r="K232" i="5" a="1"/>
  <c r="K232" i="5" s="1"/>
  <c r="L232" i="5" a="1"/>
  <c r="L232" i="5" s="1"/>
  <c r="M232" i="5" a="1"/>
  <c r="M232" i="5" s="1"/>
  <c r="N232" i="5" a="1"/>
  <c r="N232" i="5" s="1"/>
  <c r="O232" i="5" a="1"/>
  <c r="O232" i="5" s="1"/>
  <c r="I233" i="5" a="1"/>
  <c r="I233" i="5" s="1"/>
  <c r="J233" i="5" a="1"/>
  <c r="J233" i="5" s="1"/>
  <c r="K233" i="5" a="1"/>
  <c r="K233" i="5" s="1"/>
  <c r="L233" i="5" a="1"/>
  <c r="L233" i="5" s="1"/>
  <c r="M233" i="5" a="1"/>
  <c r="M233" i="5" s="1"/>
  <c r="N233" i="5" a="1"/>
  <c r="N233" i="5" s="1"/>
  <c r="O233" i="5" a="1"/>
  <c r="O233" i="5" s="1"/>
  <c r="I234" i="5" a="1"/>
  <c r="I234" i="5" s="1"/>
  <c r="J234" i="5" a="1"/>
  <c r="J234" i="5" s="1"/>
  <c r="K234" i="5" a="1"/>
  <c r="K234" i="5" s="1"/>
  <c r="L234" i="5" a="1"/>
  <c r="L234" i="5" s="1"/>
  <c r="M234" i="5" a="1"/>
  <c r="M234" i="5" s="1"/>
  <c r="N234" i="5" a="1"/>
  <c r="N234" i="5" s="1"/>
  <c r="O234" i="5" a="1"/>
  <c r="O234" i="5" s="1"/>
  <c r="I235" i="5" a="1"/>
  <c r="I235" i="5" s="1"/>
  <c r="J235" i="5" a="1"/>
  <c r="J235" i="5" s="1"/>
  <c r="K235" i="5" a="1"/>
  <c r="K235" i="5" s="1"/>
  <c r="L235" i="5" a="1"/>
  <c r="L235" i="5" s="1"/>
  <c r="M235" i="5" a="1"/>
  <c r="M235" i="5" s="1"/>
  <c r="N235" i="5" a="1"/>
  <c r="N235" i="5" s="1"/>
  <c r="O235" i="5" a="1"/>
  <c r="O235" i="5" s="1"/>
  <c r="I236" i="5" a="1"/>
  <c r="I236" i="5" s="1"/>
  <c r="J236" i="5" a="1"/>
  <c r="J236" i="5" s="1"/>
  <c r="K236" i="5" a="1"/>
  <c r="K236" i="5" s="1"/>
  <c r="L236" i="5" a="1"/>
  <c r="L236" i="5" s="1"/>
  <c r="M236" i="5" a="1"/>
  <c r="M236" i="5" s="1"/>
  <c r="N236" i="5" a="1"/>
  <c r="N236" i="5" s="1"/>
  <c r="O236" i="5" a="1"/>
  <c r="O236" i="5" s="1"/>
  <c r="I237" i="5" a="1"/>
  <c r="I237" i="5" s="1"/>
  <c r="J237" i="5" a="1"/>
  <c r="J237" i="5" s="1"/>
  <c r="K237" i="5" a="1"/>
  <c r="K237" i="5" s="1"/>
  <c r="L237" i="5" a="1"/>
  <c r="L237" i="5" s="1"/>
  <c r="M237" i="5" a="1"/>
  <c r="M237" i="5" s="1"/>
  <c r="N237" i="5" a="1"/>
  <c r="N237" i="5" s="1"/>
  <c r="O237" i="5" a="1"/>
  <c r="O237" i="5" s="1"/>
  <c r="I238" i="5" a="1"/>
  <c r="I238" i="5" s="1"/>
  <c r="J238" i="5" a="1"/>
  <c r="J238" i="5" s="1"/>
  <c r="K238" i="5" a="1"/>
  <c r="K238" i="5" s="1"/>
  <c r="L238" i="5" a="1"/>
  <c r="L238" i="5" s="1"/>
  <c r="M238" i="5" a="1"/>
  <c r="M238" i="5" s="1"/>
  <c r="N238" i="5" a="1"/>
  <c r="N238" i="5" s="1"/>
  <c r="O238" i="5" a="1"/>
  <c r="O238" i="5" s="1"/>
  <c r="I239" i="5" a="1"/>
  <c r="I239" i="5" s="1"/>
  <c r="J239" i="5" a="1"/>
  <c r="J239" i="5" s="1"/>
  <c r="K239" i="5" a="1"/>
  <c r="K239" i="5" s="1"/>
  <c r="L239" i="5" a="1"/>
  <c r="L239" i="5" s="1"/>
  <c r="M239" i="5" a="1"/>
  <c r="M239" i="5" s="1"/>
  <c r="N239" i="5" a="1"/>
  <c r="N239" i="5" s="1"/>
  <c r="O239" i="5" a="1"/>
  <c r="O239" i="5" s="1"/>
  <c r="I240" i="5" a="1"/>
  <c r="I240" i="5" s="1"/>
  <c r="J240" i="5" a="1"/>
  <c r="J240" i="5" s="1"/>
  <c r="K240" i="5" a="1"/>
  <c r="K240" i="5" s="1"/>
  <c r="L240" i="5" a="1"/>
  <c r="L240" i="5" s="1"/>
  <c r="M240" i="5" a="1"/>
  <c r="M240" i="5" s="1"/>
  <c r="N240" i="5" a="1"/>
  <c r="N240" i="5" s="1"/>
  <c r="O240" i="5" a="1"/>
  <c r="O240" i="5" s="1"/>
  <c r="I241" i="5" a="1"/>
  <c r="I241" i="5" s="1"/>
  <c r="J241" i="5" a="1"/>
  <c r="J241" i="5" s="1"/>
  <c r="K241" i="5" a="1"/>
  <c r="K241" i="5" s="1"/>
  <c r="L241" i="5" a="1"/>
  <c r="L241" i="5" s="1"/>
  <c r="M241" i="5" a="1"/>
  <c r="M241" i="5" s="1"/>
  <c r="N241" i="5" a="1"/>
  <c r="N241" i="5" s="1"/>
  <c r="O241" i="5" a="1"/>
  <c r="O241" i="5" s="1"/>
  <c r="I242" i="5" a="1"/>
  <c r="I242" i="5" s="1"/>
  <c r="J242" i="5" a="1"/>
  <c r="J242" i="5" s="1"/>
  <c r="K242" i="5" a="1"/>
  <c r="K242" i="5" s="1"/>
  <c r="L242" i="5" a="1"/>
  <c r="L242" i="5" s="1"/>
  <c r="M242" i="5" a="1"/>
  <c r="M242" i="5" s="1"/>
  <c r="N242" i="5" a="1"/>
  <c r="N242" i="5" s="1"/>
  <c r="O242" i="5" a="1"/>
  <c r="O242" i="5" s="1"/>
  <c r="I243" i="5" a="1"/>
  <c r="I243" i="5" s="1"/>
  <c r="J243" i="5" a="1"/>
  <c r="J243" i="5" s="1"/>
  <c r="K243" i="5" a="1"/>
  <c r="K243" i="5" s="1"/>
  <c r="L243" i="5" a="1"/>
  <c r="L243" i="5" s="1"/>
  <c r="M243" i="5" a="1"/>
  <c r="M243" i="5" s="1"/>
  <c r="N243" i="5" a="1"/>
  <c r="N243" i="5" s="1"/>
  <c r="O243" i="5" a="1"/>
  <c r="O243" i="5" s="1"/>
  <c r="I244" i="5" a="1"/>
  <c r="I244" i="5" s="1"/>
  <c r="J244" i="5" a="1"/>
  <c r="J244" i="5" s="1"/>
  <c r="K244" i="5" a="1"/>
  <c r="K244" i="5" s="1"/>
  <c r="L244" i="5" a="1"/>
  <c r="L244" i="5" s="1"/>
  <c r="M244" i="5" a="1"/>
  <c r="M244" i="5" s="1"/>
  <c r="N244" i="5" a="1"/>
  <c r="N244" i="5" s="1"/>
  <c r="O244" i="5" a="1"/>
  <c r="O244" i="5" s="1"/>
  <c r="I245" i="5" a="1"/>
  <c r="I245" i="5" s="1"/>
  <c r="J245" i="5" a="1"/>
  <c r="J245" i="5" s="1"/>
  <c r="K245" i="5" a="1"/>
  <c r="K245" i="5" s="1"/>
  <c r="L245" i="5" a="1"/>
  <c r="L245" i="5" s="1"/>
  <c r="M245" i="5" a="1"/>
  <c r="M245" i="5" s="1"/>
  <c r="N245" i="5" a="1"/>
  <c r="N245" i="5" s="1"/>
  <c r="O245" i="5" a="1"/>
  <c r="O245" i="5" s="1"/>
  <c r="I246" i="5" a="1"/>
  <c r="I246" i="5" s="1"/>
  <c r="J246" i="5" a="1"/>
  <c r="J246" i="5" s="1"/>
  <c r="K246" i="5" a="1"/>
  <c r="K246" i="5" s="1"/>
  <c r="L246" i="5" a="1"/>
  <c r="L246" i="5" s="1"/>
  <c r="M246" i="5" a="1"/>
  <c r="M246" i="5" s="1"/>
  <c r="N246" i="5" a="1"/>
  <c r="N246" i="5" s="1"/>
  <c r="O246" i="5" a="1"/>
  <c r="O246" i="5" s="1"/>
  <c r="I247" i="5" a="1"/>
  <c r="I247" i="5" s="1"/>
  <c r="J247" i="5" a="1"/>
  <c r="J247" i="5" s="1"/>
  <c r="K247" i="5" a="1"/>
  <c r="K247" i="5" s="1"/>
  <c r="L247" i="5" a="1"/>
  <c r="L247" i="5" s="1"/>
  <c r="M247" i="5" a="1"/>
  <c r="M247" i="5" s="1"/>
  <c r="N247" i="5" a="1"/>
  <c r="N247" i="5" s="1"/>
  <c r="O247" i="5" a="1"/>
  <c r="O247" i="5" s="1"/>
  <c r="I248" i="5" a="1"/>
  <c r="I248" i="5" s="1"/>
  <c r="J248" i="5" a="1"/>
  <c r="J248" i="5" s="1"/>
  <c r="K248" i="5" a="1"/>
  <c r="K248" i="5" s="1"/>
  <c r="L248" i="5" a="1"/>
  <c r="L248" i="5" s="1"/>
  <c r="M248" i="5" a="1"/>
  <c r="M248" i="5" s="1"/>
  <c r="N248" i="5" a="1"/>
  <c r="N248" i="5" s="1"/>
  <c r="O248" i="5" a="1"/>
  <c r="O248" i="5" s="1"/>
  <c r="I249" i="5" a="1"/>
  <c r="I249" i="5" s="1"/>
  <c r="J249" i="5" a="1"/>
  <c r="J249" i="5" s="1"/>
  <c r="K249" i="5" a="1"/>
  <c r="K249" i="5" s="1"/>
  <c r="L249" i="5" a="1"/>
  <c r="L249" i="5" s="1"/>
  <c r="M249" i="5" a="1"/>
  <c r="M249" i="5" s="1"/>
  <c r="N249" i="5" a="1"/>
  <c r="N249" i="5" s="1"/>
  <c r="O249" i="5" a="1"/>
  <c r="O249" i="5" s="1"/>
  <c r="I250" i="5" a="1"/>
  <c r="I250" i="5" s="1"/>
  <c r="J250" i="5" a="1"/>
  <c r="J250" i="5" s="1"/>
  <c r="K250" i="5" a="1"/>
  <c r="K250" i="5" s="1"/>
  <c r="L250" i="5" a="1"/>
  <c r="L250" i="5" s="1"/>
  <c r="M250" i="5" a="1"/>
  <c r="M250" i="5" s="1"/>
  <c r="N250" i="5" a="1"/>
  <c r="N250" i="5" s="1"/>
  <c r="O250" i="5" a="1"/>
  <c r="O250" i="5" s="1"/>
  <c r="I251" i="5" a="1"/>
  <c r="I251" i="5" s="1"/>
  <c r="J251" i="5" a="1"/>
  <c r="J251" i="5" s="1"/>
  <c r="K251" i="5" a="1"/>
  <c r="K251" i="5" s="1"/>
  <c r="L251" i="5" a="1"/>
  <c r="L251" i="5" s="1"/>
  <c r="M251" i="5" a="1"/>
  <c r="M251" i="5" s="1"/>
  <c r="N251" i="5" a="1"/>
  <c r="N251" i="5" s="1"/>
  <c r="O251" i="5" a="1"/>
  <c r="O251" i="5" s="1"/>
  <c r="I252" i="5" a="1"/>
  <c r="I252" i="5" s="1"/>
  <c r="J252" i="5" a="1"/>
  <c r="J252" i="5" s="1"/>
  <c r="K252" i="5" a="1"/>
  <c r="K252" i="5" s="1"/>
  <c r="L252" i="5" a="1"/>
  <c r="L252" i="5" s="1"/>
  <c r="M252" i="5" a="1"/>
  <c r="M252" i="5" s="1"/>
  <c r="N252" i="5" a="1"/>
  <c r="N252" i="5" s="1"/>
  <c r="O252" i="5" a="1"/>
  <c r="O252" i="5" s="1"/>
  <c r="I253" i="5" a="1"/>
  <c r="I253" i="5" s="1"/>
  <c r="J253" i="5" a="1"/>
  <c r="J253" i="5" s="1"/>
  <c r="K253" i="5" a="1"/>
  <c r="K253" i="5" s="1"/>
  <c r="L253" i="5" a="1"/>
  <c r="L253" i="5" s="1"/>
  <c r="M253" i="5" a="1"/>
  <c r="M253" i="5" s="1"/>
  <c r="N253" i="5" a="1"/>
  <c r="N253" i="5" s="1"/>
  <c r="O253" i="5" a="1"/>
  <c r="O253" i="5" s="1"/>
  <c r="I254" i="5" a="1"/>
  <c r="I254" i="5" s="1"/>
  <c r="J254" i="5" a="1"/>
  <c r="J254" i="5" s="1"/>
  <c r="K254" i="5" a="1"/>
  <c r="K254" i="5" s="1"/>
  <c r="L254" i="5" a="1"/>
  <c r="L254" i="5" s="1"/>
  <c r="M254" i="5" a="1"/>
  <c r="M254" i="5" s="1"/>
  <c r="N254" i="5" a="1"/>
  <c r="N254" i="5" s="1"/>
  <c r="O254" i="5" a="1"/>
  <c r="O254" i="5" s="1"/>
  <c r="I255" i="5" a="1"/>
  <c r="I255" i="5" s="1"/>
  <c r="J255" i="5" a="1"/>
  <c r="J255" i="5" s="1"/>
  <c r="K255" i="5" a="1"/>
  <c r="K255" i="5" s="1"/>
  <c r="L255" i="5" a="1"/>
  <c r="L255" i="5" s="1"/>
  <c r="M255" i="5" a="1"/>
  <c r="M255" i="5" s="1"/>
  <c r="N255" i="5" a="1"/>
  <c r="N255" i="5" s="1"/>
  <c r="O255" i="5" a="1"/>
  <c r="O255" i="5" s="1"/>
  <c r="I256" i="5" a="1"/>
  <c r="I256" i="5" s="1"/>
  <c r="J256" i="5" a="1"/>
  <c r="J256" i="5" s="1"/>
  <c r="K256" i="5" a="1"/>
  <c r="K256" i="5" s="1"/>
  <c r="L256" i="5" a="1"/>
  <c r="L256" i="5" s="1"/>
  <c r="M256" i="5" a="1"/>
  <c r="M256" i="5" s="1"/>
  <c r="N256" i="5" a="1"/>
  <c r="N256" i="5" s="1"/>
  <c r="O256" i="5" a="1"/>
  <c r="O256" i="5" s="1"/>
  <c r="I257" i="5" a="1"/>
  <c r="I257" i="5" s="1"/>
  <c r="J257" i="5" a="1"/>
  <c r="J257" i="5" s="1"/>
  <c r="K257" i="5" a="1"/>
  <c r="K257" i="5" s="1"/>
  <c r="L257" i="5" a="1"/>
  <c r="L257" i="5" s="1"/>
  <c r="M257" i="5" a="1"/>
  <c r="M257" i="5" s="1"/>
  <c r="N257" i="5" a="1"/>
  <c r="N257" i="5" s="1"/>
  <c r="O257" i="5" a="1"/>
  <c r="O257" i="5" s="1"/>
  <c r="I258" i="5" a="1"/>
  <c r="I258" i="5" s="1"/>
  <c r="J258" i="5" a="1"/>
  <c r="J258" i="5" s="1"/>
  <c r="K258" i="5" a="1"/>
  <c r="K258" i="5" s="1"/>
  <c r="L258" i="5" a="1"/>
  <c r="L258" i="5" s="1"/>
  <c r="M258" i="5" a="1"/>
  <c r="M258" i="5" s="1"/>
  <c r="N258" i="5" a="1"/>
  <c r="N258" i="5" s="1"/>
  <c r="O258" i="5" a="1"/>
  <c r="O258" i="5" s="1"/>
  <c r="I259" i="5" a="1"/>
  <c r="I259" i="5" s="1"/>
  <c r="J259" i="5" a="1"/>
  <c r="J259" i="5" s="1"/>
  <c r="K259" i="5" a="1"/>
  <c r="K259" i="5" s="1"/>
  <c r="L259" i="5" a="1"/>
  <c r="L259" i="5" s="1"/>
  <c r="M259" i="5" a="1"/>
  <c r="M259" i="5" s="1"/>
  <c r="N259" i="5" a="1"/>
  <c r="N259" i="5" s="1"/>
  <c r="O259" i="5" a="1"/>
  <c r="O259" i="5" s="1"/>
  <c r="I260" i="5" a="1"/>
  <c r="I260" i="5" s="1"/>
  <c r="J260" i="5" a="1"/>
  <c r="J260" i="5" s="1"/>
  <c r="K260" i="5" a="1"/>
  <c r="K260" i="5" s="1"/>
  <c r="L260" i="5" a="1"/>
  <c r="L260" i="5" s="1"/>
  <c r="M260" i="5" a="1"/>
  <c r="M260" i="5" s="1"/>
  <c r="N260" i="5" a="1"/>
  <c r="N260" i="5" s="1"/>
  <c r="O260" i="5" a="1"/>
  <c r="O260" i="5" s="1"/>
  <c r="I261" i="5" a="1"/>
  <c r="I261" i="5" s="1"/>
  <c r="J261" i="5" a="1"/>
  <c r="J261" i="5" s="1"/>
  <c r="K261" i="5" a="1"/>
  <c r="K261" i="5" s="1"/>
  <c r="L261" i="5" a="1"/>
  <c r="L261" i="5" s="1"/>
  <c r="M261" i="5" a="1"/>
  <c r="M261" i="5" s="1"/>
  <c r="N261" i="5" a="1"/>
  <c r="N261" i="5" s="1"/>
  <c r="O261" i="5" a="1"/>
  <c r="O261" i="5" s="1"/>
  <c r="I262" i="5" a="1"/>
  <c r="I262" i="5" s="1"/>
  <c r="J262" i="5" a="1"/>
  <c r="J262" i="5" s="1"/>
  <c r="K262" i="5" a="1"/>
  <c r="K262" i="5" s="1"/>
  <c r="L262" i="5" a="1"/>
  <c r="L262" i="5" s="1"/>
  <c r="M262" i="5" a="1"/>
  <c r="M262" i="5" s="1"/>
  <c r="N262" i="5" a="1"/>
  <c r="N262" i="5" s="1"/>
  <c r="O262" i="5" a="1"/>
  <c r="O262" i="5" s="1"/>
  <c r="I263" i="5" a="1"/>
  <c r="I263" i="5" s="1"/>
  <c r="J263" i="5" a="1"/>
  <c r="J263" i="5" s="1"/>
  <c r="K263" i="5" a="1"/>
  <c r="K263" i="5" s="1"/>
  <c r="L263" i="5" a="1"/>
  <c r="L263" i="5" s="1"/>
  <c r="M263" i="5" a="1"/>
  <c r="M263" i="5" s="1"/>
  <c r="N263" i="5" a="1"/>
  <c r="N263" i="5" s="1"/>
  <c r="O263" i="5" a="1"/>
  <c r="O263" i="5" s="1"/>
  <c r="I264" i="5" a="1"/>
  <c r="I264" i="5" s="1"/>
  <c r="J264" i="5" a="1"/>
  <c r="J264" i="5" s="1"/>
  <c r="K264" i="5" a="1"/>
  <c r="K264" i="5" s="1"/>
  <c r="L264" i="5" a="1"/>
  <c r="L264" i="5" s="1"/>
  <c r="M264" i="5" a="1"/>
  <c r="M264" i="5" s="1"/>
  <c r="N264" i="5" a="1"/>
  <c r="N264" i="5" s="1"/>
  <c r="O264" i="5" a="1"/>
  <c r="O264" i="5" s="1"/>
  <c r="I265" i="5" a="1"/>
  <c r="I265" i="5" s="1"/>
  <c r="J265" i="5" a="1"/>
  <c r="J265" i="5" s="1"/>
  <c r="K265" i="5" a="1"/>
  <c r="K265" i="5" s="1"/>
  <c r="L265" i="5" a="1"/>
  <c r="L265" i="5" s="1"/>
  <c r="M265" i="5" a="1"/>
  <c r="M265" i="5" s="1"/>
  <c r="N265" i="5" a="1"/>
  <c r="N265" i="5" s="1"/>
  <c r="O265" i="5" a="1"/>
  <c r="O265" i="5" s="1"/>
  <c r="I266" i="5" a="1"/>
  <c r="I266" i="5" s="1"/>
  <c r="J266" i="5" a="1"/>
  <c r="J266" i="5" s="1"/>
  <c r="K266" i="5" a="1"/>
  <c r="K266" i="5" s="1"/>
  <c r="L266" i="5" a="1"/>
  <c r="L266" i="5" s="1"/>
  <c r="M266" i="5" a="1"/>
  <c r="M266" i="5" s="1"/>
  <c r="N266" i="5" a="1"/>
  <c r="N266" i="5" s="1"/>
  <c r="O266" i="5" a="1"/>
  <c r="O266" i="5" s="1"/>
  <c r="I267" i="5" a="1"/>
  <c r="I267" i="5" s="1"/>
  <c r="J267" i="5" a="1"/>
  <c r="J267" i="5" s="1"/>
  <c r="K267" i="5" a="1"/>
  <c r="K267" i="5" s="1"/>
  <c r="L267" i="5" a="1"/>
  <c r="L267" i="5" s="1"/>
  <c r="M267" i="5" a="1"/>
  <c r="M267" i="5" s="1"/>
  <c r="N267" i="5" a="1"/>
  <c r="N267" i="5" s="1"/>
  <c r="O267" i="5" a="1"/>
  <c r="O267" i="5" s="1"/>
  <c r="I268" i="5" a="1"/>
  <c r="I268" i="5" s="1"/>
  <c r="J268" i="5" a="1"/>
  <c r="J268" i="5" s="1"/>
  <c r="K268" i="5" a="1"/>
  <c r="K268" i="5" s="1"/>
  <c r="L268" i="5" a="1"/>
  <c r="L268" i="5" s="1"/>
  <c r="M268" i="5" a="1"/>
  <c r="M268" i="5" s="1"/>
  <c r="N268" i="5" a="1"/>
  <c r="N268" i="5" s="1"/>
  <c r="O268" i="5" a="1"/>
  <c r="O268" i="5" s="1"/>
  <c r="I269" i="5" a="1"/>
  <c r="I269" i="5" s="1"/>
  <c r="J269" i="5" a="1"/>
  <c r="J269" i="5" s="1"/>
  <c r="K269" i="5" a="1"/>
  <c r="K269" i="5" s="1"/>
  <c r="L269" i="5" a="1"/>
  <c r="L269" i="5" s="1"/>
  <c r="M269" i="5" a="1"/>
  <c r="M269" i="5" s="1"/>
  <c r="N269" i="5" a="1"/>
  <c r="N269" i="5" s="1"/>
  <c r="O269" i="5" a="1"/>
  <c r="O269" i="5" s="1"/>
  <c r="I270" i="5" a="1"/>
  <c r="I270" i="5" s="1"/>
  <c r="J270" i="5" a="1"/>
  <c r="J270" i="5" s="1"/>
  <c r="K270" i="5" a="1"/>
  <c r="K270" i="5" s="1"/>
  <c r="L270" i="5" a="1"/>
  <c r="L270" i="5" s="1"/>
  <c r="M270" i="5" a="1"/>
  <c r="M270" i="5" s="1"/>
  <c r="N270" i="5" a="1"/>
  <c r="N270" i="5" s="1"/>
  <c r="O270" i="5" a="1"/>
  <c r="O270" i="5" s="1"/>
  <c r="I271" i="5" a="1"/>
  <c r="I271" i="5" s="1"/>
  <c r="J271" i="5" a="1"/>
  <c r="J271" i="5" s="1"/>
  <c r="K271" i="5" a="1"/>
  <c r="K271" i="5" s="1"/>
  <c r="L271" i="5" a="1"/>
  <c r="L271" i="5" s="1"/>
  <c r="M271" i="5" a="1"/>
  <c r="M271" i="5" s="1"/>
  <c r="N271" i="5" a="1"/>
  <c r="N271" i="5" s="1"/>
  <c r="O271" i="5" a="1"/>
  <c r="O271" i="5" s="1"/>
  <c r="I272" i="5" a="1"/>
  <c r="I272" i="5" s="1"/>
  <c r="J272" i="5" a="1"/>
  <c r="J272" i="5" s="1"/>
  <c r="K272" i="5" a="1"/>
  <c r="K272" i="5" s="1"/>
  <c r="L272" i="5" a="1"/>
  <c r="L272" i="5" s="1"/>
  <c r="M272" i="5" a="1"/>
  <c r="M272" i="5" s="1"/>
  <c r="N272" i="5" a="1"/>
  <c r="N272" i="5" s="1"/>
  <c r="O272" i="5" a="1"/>
  <c r="O272" i="5" s="1"/>
  <c r="I273" i="5" a="1"/>
  <c r="I273" i="5" s="1"/>
  <c r="J273" i="5" a="1"/>
  <c r="J273" i="5" s="1"/>
  <c r="K273" i="5" a="1"/>
  <c r="K273" i="5" s="1"/>
  <c r="L273" i="5" a="1"/>
  <c r="L273" i="5" s="1"/>
  <c r="M273" i="5" a="1"/>
  <c r="M273" i="5" s="1"/>
  <c r="N273" i="5" a="1"/>
  <c r="N273" i="5" s="1"/>
  <c r="O273" i="5" a="1"/>
  <c r="O273" i="5" s="1"/>
  <c r="I274" i="5" a="1"/>
  <c r="I274" i="5" s="1"/>
  <c r="J274" i="5" a="1"/>
  <c r="J274" i="5" s="1"/>
  <c r="K274" i="5" a="1"/>
  <c r="K274" i="5" s="1"/>
  <c r="L274" i="5" a="1"/>
  <c r="L274" i="5" s="1"/>
  <c r="M274" i="5" a="1"/>
  <c r="M274" i="5" s="1"/>
  <c r="N274" i="5" a="1"/>
  <c r="N274" i="5" s="1"/>
  <c r="O274" i="5" a="1"/>
  <c r="O274" i="5" s="1"/>
  <c r="I275" i="5" a="1"/>
  <c r="I275" i="5" s="1"/>
  <c r="J275" i="5" a="1"/>
  <c r="J275" i="5" s="1"/>
  <c r="K275" i="5" a="1"/>
  <c r="K275" i="5" s="1"/>
  <c r="L275" i="5" a="1"/>
  <c r="L275" i="5" s="1"/>
  <c r="M275" i="5" a="1"/>
  <c r="M275" i="5" s="1"/>
  <c r="N275" i="5" a="1"/>
  <c r="N275" i="5" s="1"/>
  <c r="O275" i="5" a="1"/>
  <c r="O275" i="5" s="1"/>
  <c r="I276" i="5" a="1"/>
  <c r="I276" i="5" s="1"/>
  <c r="J276" i="5" a="1"/>
  <c r="J276" i="5" s="1"/>
  <c r="K276" i="5" a="1"/>
  <c r="K276" i="5" s="1"/>
  <c r="L276" i="5" a="1"/>
  <c r="L276" i="5" s="1"/>
  <c r="M276" i="5" a="1"/>
  <c r="M276" i="5" s="1"/>
  <c r="N276" i="5" a="1"/>
  <c r="N276" i="5" s="1"/>
  <c r="O276" i="5" a="1"/>
  <c r="O276" i="5" s="1"/>
  <c r="I277" i="5" a="1"/>
  <c r="I277" i="5" s="1"/>
  <c r="J277" i="5" a="1"/>
  <c r="J277" i="5" s="1"/>
  <c r="K277" i="5" a="1"/>
  <c r="K277" i="5" s="1"/>
  <c r="L277" i="5" a="1"/>
  <c r="L277" i="5" s="1"/>
  <c r="M277" i="5" a="1"/>
  <c r="M277" i="5" s="1"/>
  <c r="N277" i="5" a="1"/>
  <c r="N277" i="5" s="1"/>
  <c r="O277" i="5" a="1"/>
  <c r="O277" i="5" s="1"/>
  <c r="I278" i="5" a="1"/>
  <c r="I278" i="5" s="1"/>
  <c r="J278" i="5" a="1"/>
  <c r="J278" i="5" s="1"/>
  <c r="K278" i="5" a="1"/>
  <c r="K278" i="5" s="1"/>
  <c r="L278" i="5" a="1"/>
  <c r="L278" i="5" s="1"/>
  <c r="M278" i="5" a="1"/>
  <c r="M278" i="5" s="1"/>
  <c r="N278" i="5" a="1"/>
  <c r="N278" i="5" s="1"/>
  <c r="O278" i="5" a="1"/>
  <c r="O278" i="5" s="1"/>
  <c r="I279" i="5" a="1"/>
  <c r="I279" i="5" s="1"/>
  <c r="J279" i="5" a="1"/>
  <c r="J279" i="5" s="1"/>
  <c r="K279" i="5" a="1"/>
  <c r="K279" i="5" s="1"/>
  <c r="L279" i="5" a="1"/>
  <c r="L279" i="5" s="1"/>
  <c r="M279" i="5" a="1"/>
  <c r="M279" i="5" s="1"/>
  <c r="N279" i="5" a="1"/>
  <c r="N279" i="5" s="1"/>
  <c r="O279" i="5" a="1"/>
  <c r="O279" i="5" s="1"/>
  <c r="I280" i="5" a="1"/>
  <c r="I280" i="5" s="1"/>
  <c r="J280" i="5" a="1"/>
  <c r="J280" i="5" s="1"/>
  <c r="K280" i="5" a="1"/>
  <c r="K280" i="5" s="1"/>
  <c r="L280" i="5" a="1"/>
  <c r="L280" i="5" s="1"/>
  <c r="M280" i="5" a="1"/>
  <c r="M280" i="5" s="1"/>
  <c r="N280" i="5" a="1"/>
  <c r="N280" i="5" s="1"/>
  <c r="O280" i="5" a="1"/>
  <c r="O280" i="5" s="1"/>
  <c r="I281" i="5" a="1"/>
  <c r="I281" i="5" s="1"/>
  <c r="J281" i="5" a="1"/>
  <c r="J281" i="5" s="1"/>
  <c r="K281" i="5" a="1"/>
  <c r="K281" i="5" s="1"/>
  <c r="L281" i="5" a="1"/>
  <c r="L281" i="5" s="1"/>
  <c r="M281" i="5" a="1"/>
  <c r="M281" i="5" s="1"/>
  <c r="N281" i="5" a="1"/>
  <c r="N281" i="5" s="1"/>
  <c r="O281" i="5" a="1"/>
  <c r="O281" i="5" s="1"/>
  <c r="I282" i="5" a="1"/>
  <c r="I282" i="5" s="1"/>
  <c r="J282" i="5" a="1"/>
  <c r="J282" i="5" s="1"/>
  <c r="K282" i="5" a="1"/>
  <c r="K282" i="5" s="1"/>
  <c r="L282" i="5" a="1"/>
  <c r="L282" i="5" s="1"/>
  <c r="M282" i="5" a="1"/>
  <c r="M282" i="5" s="1"/>
  <c r="N282" i="5" a="1"/>
  <c r="N282" i="5" s="1"/>
  <c r="O282" i="5" a="1"/>
  <c r="O282" i="5" s="1"/>
  <c r="I283" i="5" a="1"/>
  <c r="I283" i="5" s="1"/>
  <c r="J283" i="5" a="1"/>
  <c r="J283" i="5" s="1"/>
  <c r="K283" i="5" a="1"/>
  <c r="K283" i="5" s="1"/>
  <c r="L283" i="5" a="1"/>
  <c r="L283" i="5" s="1"/>
  <c r="M283" i="5" a="1"/>
  <c r="M283" i="5" s="1"/>
  <c r="N283" i="5" a="1"/>
  <c r="N283" i="5" s="1"/>
  <c r="O283" i="5" a="1"/>
  <c r="O283" i="5" s="1"/>
  <c r="I284" i="5" a="1"/>
  <c r="I284" i="5" s="1"/>
  <c r="J284" i="5" a="1"/>
  <c r="J284" i="5" s="1"/>
  <c r="K284" i="5" a="1"/>
  <c r="K284" i="5" s="1"/>
  <c r="L284" i="5" a="1"/>
  <c r="L284" i="5" s="1"/>
  <c r="M284" i="5" a="1"/>
  <c r="M284" i="5" s="1"/>
  <c r="N284" i="5" a="1"/>
  <c r="N284" i="5" s="1"/>
  <c r="O284" i="5" a="1"/>
  <c r="O284" i="5" s="1"/>
  <c r="I285" i="5" a="1"/>
  <c r="I285" i="5" s="1"/>
  <c r="J285" i="5" a="1"/>
  <c r="J285" i="5" s="1"/>
  <c r="K285" i="5" a="1"/>
  <c r="K285" i="5" s="1"/>
  <c r="L285" i="5" a="1"/>
  <c r="L285" i="5" s="1"/>
  <c r="M285" i="5" a="1"/>
  <c r="M285" i="5" s="1"/>
  <c r="N285" i="5" a="1"/>
  <c r="N285" i="5" s="1"/>
  <c r="O285" i="5" a="1"/>
  <c r="O285" i="5" s="1"/>
  <c r="I286" i="5" a="1"/>
  <c r="I286" i="5" s="1"/>
  <c r="J286" i="5" a="1"/>
  <c r="J286" i="5" s="1"/>
  <c r="K286" i="5" a="1"/>
  <c r="K286" i="5" s="1"/>
  <c r="L286" i="5" a="1"/>
  <c r="L286" i="5" s="1"/>
  <c r="M286" i="5" a="1"/>
  <c r="M286" i="5" s="1"/>
  <c r="N286" i="5" a="1"/>
  <c r="N286" i="5" s="1"/>
  <c r="O286" i="5" a="1"/>
  <c r="O286" i="5" s="1"/>
  <c r="I287" i="5" a="1"/>
  <c r="I287" i="5" s="1"/>
  <c r="J287" i="5" a="1"/>
  <c r="J287" i="5" s="1"/>
  <c r="K287" i="5" a="1"/>
  <c r="K287" i="5" s="1"/>
  <c r="L287" i="5" a="1"/>
  <c r="L287" i="5" s="1"/>
  <c r="M287" i="5" a="1"/>
  <c r="M287" i="5" s="1"/>
  <c r="N287" i="5" a="1"/>
  <c r="N287" i="5" s="1"/>
  <c r="O287" i="5" a="1"/>
  <c r="O287" i="5" s="1"/>
  <c r="I288" i="5" a="1"/>
  <c r="I288" i="5" s="1"/>
  <c r="J288" i="5" a="1"/>
  <c r="J288" i="5" s="1"/>
  <c r="K288" i="5" a="1"/>
  <c r="K288" i="5" s="1"/>
  <c r="L288" i="5" a="1"/>
  <c r="L288" i="5" s="1"/>
  <c r="M288" i="5" a="1"/>
  <c r="M288" i="5" s="1"/>
  <c r="N288" i="5" a="1"/>
  <c r="N288" i="5" s="1"/>
  <c r="O288" i="5" a="1"/>
  <c r="O288" i="5" s="1"/>
  <c r="I289" i="5" a="1"/>
  <c r="I289" i="5" s="1"/>
  <c r="J289" i="5" a="1"/>
  <c r="J289" i="5" s="1"/>
  <c r="K289" i="5" a="1"/>
  <c r="K289" i="5" s="1"/>
  <c r="L289" i="5" a="1"/>
  <c r="L289" i="5" s="1"/>
  <c r="M289" i="5" a="1"/>
  <c r="M289" i="5" s="1"/>
  <c r="N289" i="5" a="1"/>
  <c r="N289" i="5" s="1"/>
  <c r="O289" i="5" a="1"/>
  <c r="O289" i="5" s="1"/>
  <c r="I290" i="5" a="1"/>
  <c r="I290" i="5" s="1"/>
  <c r="J290" i="5" a="1"/>
  <c r="J290" i="5" s="1"/>
  <c r="K290" i="5" a="1"/>
  <c r="K290" i="5" s="1"/>
  <c r="L290" i="5" a="1"/>
  <c r="L290" i="5" s="1"/>
  <c r="M290" i="5" a="1"/>
  <c r="M290" i="5" s="1"/>
  <c r="N290" i="5" a="1"/>
  <c r="N290" i="5" s="1"/>
  <c r="O290" i="5" a="1"/>
  <c r="O290" i="5" s="1"/>
  <c r="I291" i="5" a="1"/>
  <c r="I291" i="5" s="1"/>
  <c r="J291" i="5" a="1"/>
  <c r="J291" i="5" s="1"/>
  <c r="K291" i="5" a="1"/>
  <c r="K291" i="5" s="1"/>
  <c r="L291" i="5" a="1"/>
  <c r="L291" i="5" s="1"/>
  <c r="M291" i="5" a="1"/>
  <c r="M291" i="5" s="1"/>
  <c r="N291" i="5" a="1"/>
  <c r="N291" i="5" s="1"/>
  <c r="O291" i="5" a="1"/>
  <c r="O291" i="5" s="1"/>
  <c r="I292" i="5" a="1"/>
  <c r="I292" i="5" s="1"/>
  <c r="J292" i="5" a="1"/>
  <c r="J292" i="5" s="1"/>
  <c r="K292" i="5" a="1"/>
  <c r="K292" i="5" s="1"/>
  <c r="L292" i="5" a="1"/>
  <c r="L292" i="5" s="1"/>
  <c r="M292" i="5" a="1"/>
  <c r="M292" i="5" s="1"/>
  <c r="N292" i="5" a="1"/>
  <c r="N292" i="5" s="1"/>
  <c r="O292" i="5" a="1"/>
  <c r="O292" i="5" s="1"/>
  <c r="I293" i="5" a="1"/>
  <c r="I293" i="5" s="1"/>
  <c r="J293" i="5" a="1"/>
  <c r="J293" i="5" s="1"/>
  <c r="K293" i="5" a="1"/>
  <c r="K293" i="5" s="1"/>
  <c r="L293" i="5" a="1"/>
  <c r="L293" i="5" s="1"/>
  <c r="M293" i="5" a="1"/>
  <c r="M293" i="5" s="1"/>
  <c r="N293" i="5" a="1"/>
  <c r="N293" i="5" s="1"/>
  <c r="O293" i="5" a="1"/>
  <c r="O293" i="5" s="1"/>
  <c r="I294" i="5" a="1"/>
  <c r="I294" i="5" s="1"/>
  <c r="J294" i="5" a="1"/>
  <c r="J294" i="5" s="1"/>
  <c r="K294" i="5" a="1"/>
  <c r="K294" i="5" s="1"/>
  <c r="L294" i="5" a="1"/>
  <c r="L294" i="5" s="1"/>
  <c r="M294" i="5" a="1"/>
  <c r="M294" i="5" s="1"/>
  <c r="N294" i="5" a="1"/>
  <c r="N294" i="5" s="1"/>
  <c r="O294" i="5" a="1"/>
  <c r="O294" i="5" s="1"/>
  <c r="I295" i="5" a="1"/>
  <c r="I295" i="5" s="1"/>
  <c r="J295" i="5" a="1"/>
  <c r="J295" i="5" s="1"/>
  <c r="K295" i="5" a="1"/>
  <c r="K295" i="5" s="1"/>
  <c r="L295" i="5" a="1"/>
  <c r="L295" i="5" s="1"/>
  <c r="M295" i="5" a="1"/>
  <c r="M295" i="5" s="1"/>
  <c r="N295" i="5" a="1"/>
  <c r="N295" i="5" s="1"/>
  <c r="O295" i="5" a="1"/>
  <c r="O295" i="5" s="1"/>
  <c r="I296" i="5" a="1"/>
  <c r="I296" i="5" s="1"/>
  <c r="J296" i="5" a="1"/>
  <c r="J296" i="5" s="1"/>
  <c r="K296" i="5" a="1"/>
  <c r="K296" i="5" s="1"/>
  <c r="L296" i="5" a="1"/>
  <c r="L296" i="5" s="1"/>
  <c r="M296" i="5" a="1"/>
  <c r="M296" i="5" s="1"/>
  <c r="N296" i="5" a="1"/>
  <c r="N296" i="5" s="1"/>
  <c r="O296" i="5" a="1"/>
  <c r="O296" i="5" s="1"/>
  <c r="I297" i="5" a="1"/>
  <c r="I297" i="5" s="1"/>
  <c r="J297" i="5" a="1"/>
  <c r="J297" i="5" s="1"/>
  <c r="K297" i="5" a="1"/>
  <c r="K297" i="5" s="1"/>
  <c r="L297" i="5" a="1"/>
  <c r="L297" i="5" s="1"/>
  <c r="M297" i="5" a="1"/>
  <c r="M297" i="5" s="1"/>
  <c r="N297" i="5" a="1"/>
  <c r="N297" i="5" s="1"/>
  <c r="O297" i="5" a="1"/>
  <c r="O297" i="5" s="1"/>
  <c r="I298" i="5" a="1"/>
  <c r="I298" i="5" s="1"/>
  <c r="J298" i="5" a="1"/>
  <c r="J298" i="5" s="1"/>
  <c r="K298" i="5" a="1"/>
  <c r="K298" i="5" s="1"/>
  <c r="L298" i="5" a="1"/>
  <c r="L298" i="5" s="1"/>
  <c r="M298" i="5" a="1"/>
  <c r="M298" i="5" s="1"/>
  <c r="N298" i="5" a="1"/>
  <c r="N298" i="5" s="1"/>
  <c r="O298" i="5" a="1"/>
  <c r="O298" i="5" s="1"/>
  <c r="I299" i="5" a="1"/>
  <c r="I299" i="5" s="1"/>
  <c r="J299" i="5" a="1"/>
  <c r="J299" i="5" s="1"/>
  <c r="K299" i="5" a="1"/>
  <c r="K299" i="5" s="1"/>
  <c r="L299" i="5" a="1"/>
  <c r="L299" i="5" s="1"/>
  <c r="M299" i="5" a="1"/>
  <c r="M299" i="5" s="1"/>
  <c r="N299" i="5" a="1"/>
  <c r="N299" i="5" s="1"/>
  <c r="O299" i="5" a="1"/>
  <c r="O299" i="5" s="1"/>
  <c r="I300" i="5" a="1"/>
  <c r="I300" i="5" s="1"/>
  <c r="J300" i="5" a="1"/>
  <c r="J300" i="5" s="1"/>
  <c r="K300" i="5" a="1"/>
  <c r="K300" i="5" s="1"/>
  <c r="L300" i="5" a="1"/>
  <c r="L300" i="5" s="1"/>
  <c r="M300" i="5" a="1"/>
  <c r="M300" i="5" s="1"/>
  <c r="N300" i="5" a="1"/>
  <c r="N300" i="5" s="1"/>
  <c r="O300" i="5" a="1"/>
  <c r="O300" i="5" s="1"/>
  <c r="I301" i="5" a="1"/>
  <c r="I301" i="5" s="1"/>
  <c r="J301" i="5" a="1"/>
  <c r="J301" i="5" s="1"/>
  <c r="K301" i="5" a="1"/>
  <c r="K301" i="5" s="1"/>
  <c r="L301" i="5" a="1"/>
  <c r="L301" i="5" s="1"/>
  <c r="M301" i="5" a="1"/>
  <c r="M301" i="5" s="1"/>
  <c r="N301" i="5" a="1"/>
  <c r="N301" i="5" s="1"/>
  <c r="O301" i="5" a="1"/>
  <c r="O301" i="5" s="1"/>
  <c r="I302" i="5" a="1"/>
  <c r="I302" i="5" s="1"/>
  <c r="J302" i="5" a="1"/>
  <c r="J302" i="5" s="1"/>
  <c r="K302" i="5" a="1"/>
  <c r="K302" i="5" s="1"/>
  <c r="L302" i="5" a="1"/>
  <c r="L302" i="5" s="1"/>
  <c r="M302" i="5" a="1"/>
  <c r="M302" i="5" s="1"/>
  <c r="N302" i="5" a="1"/>
  <c r="N302" i="5" s="1"/>
  <c r="O302" i="5" a="1"/>
  <c r="O302" i="5" s="1"/>
  <c r="I303" i="5" a="1"/>
  <c r="I303" i="5" s="1"/>
  <c r="J303" i="5" a="1"/>
  <c r="J303" i="5" s="1"/>
  <c r="K303" i="5" a="1"/>
  <c r="K303" i="5" s="1"/>
  <c r="L303" i="5" a="1"/>
  <c r="L303" i="5" s="1"/>
  <c r="M303" i="5" a="1"/>
  <c r="M303" i="5" s="1"/>
  <c r="N303" i="5" a="1"/>
  <c r="N303" i="5" s="1"/>
  <c r="O303" i="5" a="1"/>
  <c r="O303" i="5" s="1"/>
  <c r="I304" i="5" a="1"/>
  <c r="I304" i="5" s="1"/>
  <c r="J304" i="5" a="1"/>
  <c r="J304" i="5" s="1"/>
  <c r="K304" i="5" a="1"/>
  <c r="K304" i="5" s="1"/>
  <c r="L304" i="5" a="1"/>
  <c r="L304" i="5" s="1"/>
  <c r="M304" i="5" a="1"/>
  <c r="M304" i="5" s="1"/>
  <c r="N304" i="5" a="1"/>
  <c r="N304" i="5" s="1"/>
  <c r="O304" i="5" a="1"/>
  <c r="O304" i="5" s="1"/>
  <c r="I305" i="5" a="1"/>
  <c r="I305" i="5" s="1"/>
  <c r="J305" i="5" a="1"/>
  <c r="J305" i="5" s="1"/>
  <c r="K305" i="5" a="1"/>
  <c r="K305" i="5" s="1"/>
  <c r="L305" i="5" a="1"/>
  <c r="L305" i="5" s="1"/>
  <c r="M305" i="5" a="1"/>
  <c r="M305" i="5" s="1"/>
  <c r="N305" i="5" a="1"/>
  <c r="N305" i="5" s="1"/>
  <c r="O305" i="5" a="1"/>
  <c r="O305" i="5" s="1"/>
  <c r="I306" i="5" a="1"/>
  <c r="I306" i="5" s="1"/>
  <c r="J306" i="5" a="1"/>
  <c r="J306" i="5" s="1"/>
  <c r="K306" i="5" a="1"/>
  <c r="K306" i="5" s="1"/>
  <c r="L306" i="5" a="1"/>
  <c r="L306" i="5" s="1"/>
  <c r="M306" i="5" a="1"/>
  <c r="M306" i="5" s="1"/>
  <c r="N306" i="5" a="1"/>
  <c r="N306" i="5" s="1"/>
  <c r="O306" i="5" a="1"/>
  <c r="O306" i="5" s="1"/>
  <c r="I307" i="5" a="1"/>
  <c r="I307" i="5" s="1"/>
  <c r="J307" i="5" a="1"/>
  <c r="J307" i="5" s="1"/>
  <c r="K307" i="5" a="1"/>
  <c r="K307" i="5" s="1"/>
  <c r="L307" i="5" a="1"/>
  <c r="L307" i="5" s="1"/>
  <c r="M307" i="5" a="1"/>
  <c r="M307" i="5" s="1"/>
  <c r="N307" i="5" a="1"/>
  <c r="N307" i="5" s="1"/>
  <c r="O307" i="5" a="1"/>
  <c r="O307" i="5" s="1"/>
  <c r="I308" i="5" a="1"/>
  <c r="I308" i="5" s="1"/>
  <c r="J308" i="5" a="1"/>
  <c r="J308" i="5" s="1"/>
  <c r="K308" i="5" a="1"/>
  <c r="K308" i="5" s="1"/>
  <c r="L308" i="5" a="1"/>
  <c r="L308" i="5" s="1"/>
  <c r="M308" i="5" a="1"/>
  <c r="M308" i="5" s="1"/>
  <c r="N308" i="5" a="1"/>
  <c r="N308" i="5" s="1"/>
  <c r="O308" i="5" a="1"/>
  <c r="O308" i="5" s="1"/>
  <c r="I309" i="5" a="1"/>
  <c r="I309" i="5" s="1"/>
  <c r="J309" i="5" a="1"/>
  <c r="J309" i="5" s="1"/>
  <c r="K309" i="5" a="1"/>
  <c r="K309" i="5" s="1"/>
  <c r="L309" i="5" a="1"/>
  <c r="L309" i="5" s="1"/>
  <c r="M309" i="5" a="1"/>
  <c r="M309" i="5" s="1"/>
  <c r="N309" i="5" a="1"/>
  <c r="N309" i="5" s="1"/>
  <c r="O309" i="5" a="1"/>
  <c r="O309" i="5" s="1"/>
  <c r="I310" i="5" a="1"/>
  <c r="I310" i="5" s="1"/>
  <c r="J310" i="5" a="1"/>
  <c r="J310" i="5" s="1"/>
  <c r="K310" i="5" a="1"/>
  <c r="K310" i="5" s="1"/>
  <c r="L310" i="5" a="1"/>
  <c r="L310" i="5" s="1"/>
  <c r="M310" i="5" a="1"/>
  <c r="M310" i="5" s="1"/>
  <c r="N310" i="5" a="1"/>
  <c r="N310" i="5" s="1"/>
  <c r="O310" i="5" a="1"/>
  <c r="O310" i="5" s="1"/>
  <c r="I311" i="5" a="1"/>
  <c r="I311" i="5" s="1"/>
  <c r="J311" i="5" a="1"/>
  <c r="J311" i="5" s="1"/>
  <c r="K311" i="5" a="1"/>
  <c r="K311" i="5" s="1"/>
  <c r="L311" i="5" a="1"/>
  <c r="L311" i="5" s="1"/>
  <c r="M311" i="5" a="1"/>
  <c r="M311" i="5" s="1"/>
  <c r="N311" i="5" a="1"/>
  <c r="N311" i="5" s="1"/>
  <c r="O311" i="5" a="1"/>
  <c r="O311" i="5" s="1"/>
  <c r="I312" i="5" a="1"/>
  <c r="I312" i="5" s="1"/>
  <c r="J312" i="5" a="1"/>
  <c r="J312" i="5" s="1"/>
  <c r="K312" i="5" a="1"/>
  <c r="K312" i="5" s="1"/>
  <c r="L312" i="5" a="1"/>
  <c r="L312" i="5" s="1"/>
  <c r="M312" i="5" a="1"/>
  <c r="M312" i="5" s="1"/>
  <c r="N312" i="5" a="1"/>
  <c r="N312" i="5" s="1"/>
  <c r="O312" i="5" a="1"/>
  <c r="O312" i="5" s="1"/>
  <c r="I313" i="5" a="1"/>
  <c r="I313" i="5" s="1"/>
  <c r="J313" i="5" a="1"/>
  <c r="J313" i="5" s="1"/>
  <c r="K313" i="5" a="1"/>
  <c r="K313" i="5" s="1"/>
  <c r="L313" i="5" a="1"/>
  <c r="L313" i="5" s="1"/>
  <c r="M313" i="5" a="1"/>
  <c r="M313" i="5" s="1"/>
  <c r="N313" i="5" a="1"/>
  <c r="N313" i="5" s="1"/>
  <c r="O313" i="5" a="1"/>
  <c r="O313" i="5" s="1"/>
  <c r="I314" i="5" a="1"/>
  <c r="I314" i="5" s="1"/>
  <c r="J314" i="5" a="1"/>
  <c r="J314" i="5" s="1"/>
  <c r="K314" i="5" a="1"/>
  <c r="K314" i="5" s="1"/>
  <c r="L314" i="5" a="1"/>
  <c r="L314" i="5" s="1"/>
  <c r="M314" i="5" a="1"/>
  <c r="M314" i="5" s="1"/>
  <c r="N314" i="5" a="1"/>
  <c r="N314" i="5" s="1"/>
  <c r="O314" i="5" a="1"/>
  <c r="O314" i="5" s="1"/>
  <c r="I315" i="5" a="1"/>
  <c r="I315" i="5" s="1"/>
  <c r="J315" i="5" a="1"/>
  <c r="J315" i="5" s="1"/>
  <c r="K315" i="5" a="1"/>
  <c r="K315" i="5" s="1"/>
  <c r="L315" i="5" a="1"/>
  <c r="L315" i="5" s="1"/>
  <c r="M315" i="5" a="1"/>
  <c r="M315" i="5" s="1"/>
  <c r="N315" i="5" a="1"/>
  <c r="N315" i="5" s="1"/>
  <c r="O315" i="5" a="1"/>
  <c r="O315" i="5" s="1"/>
  <c r="I316" i="5" a="1"/>
  <c r="I316" i="5" s="1"/>
  <c r="J316" i="5" a="1"/>
  <c r="J316" i="5" s="1"/>
  <c r="K316" i="5" a="1"/>
  <c r="K316" i="5" s="1"/>
  <c r="L316" i="5" a="1"/>
  <c r="L316" i="5" s="1"/>
  <c r="M316" i="5" a="1"/>
  <c r="M316" i="5" s="1"/>
  <c r="N316" i="5" a="1"/>
  <c r="N316" i="5" s="1"/>
  <c r="O316" i="5" a="1"/>
  <c r="O316" i="5" s="1"/>
  <c r="I317" i="5" a="1"/>
  <c r="I317" i="5" s="1"/>
  <c r="J317" i="5" a="1"/>
  <c r="J317" i="5" s="1"/>
  <c r="K317" i="5" a="1"/>
  <c r="K317" i="5" s="1"/>
  <c r="L317" i="5" a="1"/>
  <c r="L317" i="5" s="1"/>
  <c r="M317" i="5" a="1"/>
  <c r="M317" i="5" s="1"/>
  <c r="N317" i="5" a="1"/>
  <c r="N317" i="5" s="1"/>
  <c r="O317" i="5" a="1"/>
  <c r="O317" i="5" s="1"/>
  <c r="I318" i="5" a="1"/>
  <c r="I318" i="5" s="1"/>
  <c r="J318" i="5" a="1"/>
  <c r="J318" i="5" s="1"/>
  <c r="K318" i="5" a="1"/>
  <c r="K318" i="5" s="1"/>
  <c r="L318" i="5" a="1"/>
  <c r="L318" i="5" s="1"/>
  <c r="M318" i="5" a="1"/>
  <c r="M318" i="5" s="1"/>
  <c r="N318" i="5" a="1"/>
  <c r="N318" i="5" s="1"/>
  <c r="O318" i="5" a="1"/>
  <c r="O318" i="5" s="1"/>
  <c r="I319" i="5" a="1"/>
  <c r="I319" i="5" s="1"/>
  <c r="J319" i="5" a="1"/>
  <c r="J319" i="5" s="1"/>
  <c r="K319" i="5" a="1"/>
  <c r="K319" i="5" s="1"/>
  <c r="L319" i="5" a="1"/>
  <c r="L319" i="5" s="1"/>
  <c r="M319" i="5" a="1"/>
  <c r="M319" i="5" s="1"/>
  <c r="N319" i="5" a="1"/>
  <c r="N319" i="5" s="1"/>
  <c r="O319" i="5" a="1"/>
  <c r="O319" i="5" s="1"/>
  <c r="I320" i="5" a="1"/>
  <c r="I320" i="5" s="1"/>
  <c r="J320" i="5" a="1"/>
  <c r="J320" i="5" s="1"/>
  <c r="K320" i="5" a="1"/>
  <c r="K320" i="5" s="1"/>
  <c r="L320" i="5" a="1"/>
  <c r="L320" i="5" s="1"/>
  <c r="M320" i="5" a="1"/>
  <c r="M320" i="5" s="1"/>
  <c r="N320" i="5" a="1"/>
  <c r="N320" i="5" s="1"/>
  <c r="O320" i="5" a="1"/>
  <c r="O320" i="5" s="1"/>
  <c r="I321" i="5" a="1"/>
  <c r="I321" i="5" s="1"/>
  <c r="J321" i="5" a="1"/>
  <c r="J321" i="5" s="1"/>
  <c r="K321" i="5" a="1"/>
  <c r="K321" i="5" s="1"/>
  <c r="L321" i="5" a="1"/>
  <c r="L321" i="5" s="1"/>
  <c r="M321" i="5" a="1"/>
  <c r="M321" i="5" s="1"/>
  <c r="N321" i="5" a="1"/>
  <c r="N321" i="5" s="1"/>
  <c r="O321" i="5" a="1"/>
  <c r="O321" i="5" s="1"/>
  <c r="I322" i="5" a="1"/>
  <c r="I322" i="5" s="1"/>
  <c r="J322" i="5" a="1"/>
  <c r="J322" i="5" s="1"/>
  <c r="K322" i="5" a="1"/>
  <c r="K322" i="5" s="1"/>
  <c r="L322" i="5" a="1"/>
  <c r="L322" i="5" s="1"/>
  <c r="M322" i="5" a="1"/>
  <c r="M322" i="5" s="1"/>
  <c r="N322" i="5" a="1"/>
  <c r="N322" i="5" s="1"/>
  <c r="O322" i="5" a="1"/>
  <c r="O322" i="5" s="1"/>
  <c r="I323" i="5" a="1"/>
  <c r="I323" i="5" s="1"/>
  <c r="J323" i="5" a="1"/>
  <c r="J323" i="5" s="1"/>
  <c r="K323" i="5" a="1"/>
  <c r="K323" i="5" s="1"/>
  <c r="L323" i="5" a="1"/>
  <c r="L323" i="5" s="1"/>
  <c r="M323" i="5" a="1"/>
  <c r="M323" i="5" s="1"/>
  <c r="N323" i="5" a="1"/>
  <c r="N323" i="5" s="1"/>
  <c r="O323" i="5" a="1"/>
  <c r="O323" i="5" s="1"/>
  <c r="I324" i="5" a="1"/>
  <c r="I324" i="5" s="1"/>
  <c r="J324" i="5" a="1"/>
  <c r="J324" i="5" s="1"/>
  <c r="K324" i="5" a="1"/>
  <c r="K324" i="5" s="1"/>
  <c r="L324" i="5" a="1"/>
  <c r="L324" i="5" s="1"/>
  <c r="M324" i="5" a="1"/>
  <c r="M324" i="5" s="1"/>
  <c r="N324" i="5" a="1"/>
  <c r="N324" i="5" s="1"/>
  <c r="O324" i="5" a="1"/>
  <c r="O324" i="5" s="1"/>
  <c r="I325" i="5" a="1"/>
  <c r="I325" i="5" s="1"/>
  <c r="J325" i="5" a="1"/>
  <c r="J325" i="5" s="1"/>
  <c r="K325" i="5" a="1"/>
  <c r="K325" i="5" s="1"/>
  <c r="L325" i="5" a="1"/>
  <c r="L325" i="5" s="1"/>
  <c r="M325" i="5" a="1"/>
  <c r="M325" i="5" s="1"/>
  <c r="N325" i="5" a="1"/>
  <c r="N325" i="5" s="1"/>
  <c r="O325" i="5" a="1"/>
  <c r="O325" i="5" s="1"/>
  <c r="I326" i="5" a="1"/>
  <c r="I326" i="5" s="1"/>
  <c r="J326" i="5" a="1"/>
  <c r="J326" i="5" s="1"/>
  <c r="K326" i="5" a="1"/>
  <c r="K326" i="5" s="1"/>
  <c r="L326" i="5" a="1"/>
  <c r="L326" i="5" s="1"/>
  <c r="M326" i="5" a="1"/>
  <c r="M326" i="5" s="1"/>
  <c r="N326" i="5" a="1"/>
  <c r="N326" i="5" s="1"/>
  <c r="O326" i="5" a="1"/>
  <c r="O326" i="5" s="1"/>
  <c r="I327" i="5" a="1"/>
  <c r="I327" i="5" s="1"/>
  <c r="J327" i="5" a="1"/>
  <c r="J327" i="5" s="1"/>
  <c r="K327" i="5" a="1"/>
  <c r="K327" i="5" s="1"/>
  <c r="L327" i="5" a="1"/>
  <c r="L327" i="5" s="1"/>
  <c r="M327" i="5" a="1"/>
  <c r="M327" i="5" s="1"/>
  <c r="N327" i="5" a="1"/>
  <c r="N327" i="5" s="1"/>
  <c r="O327" i="5" a="1"/>
  <c r="O327" i="5" s="1"/>
  <c r="I328" i="5" a="1"/>
  <c r="I328" i="5" s="1"/>
  <c r="J328" i="5" a="1"/>
  <c r="J328" i="5" s="1"/>
  <c r="K328" i="5" a="1"/>
  <c r="K328" i="5" s="1"/>
  <c r="L328" i="5" a="1"/>
  <c r="L328" i="5" s="1"/>
  <c r="M328" i="5" a="1"/>
  <c r="M328" i="5" s="1"/>
  <c r="N328" i="5" a="1"/>
  <c r="N328" i="5" s="1"/>
  <c r="O328" i="5" a="1"/>
  <c r="O328" i="5" s="1"/>
  <c r="I329" i="5" a="1"/>
  <c r="I329" i="5" s="1"/>
  <c r="J329" i="5" a="1"/>
  <c r="J329" i="5" s="1"/>
  <c r="K329" i="5" a="1"/>
  <c r="K329" i="5" s="1"/>
  <c r="L329" i="5" a="1"/>
  <c r="L329" i="5" s="1"/>
  <c r="M329" i="5" a="1"/>
  <c r="M329" i="5" s="1"/>
  <c r="N329" i="5" a="1"/>
  <c r="N329" i="5" s="1"/>
  <c r="O329" i="5" a="1"/>
  <c r="O329" i="5" s="1"/>
  <c r="I330" i="5" a="1"/>
  <c r="I330" i="5" s="1"/>
  <c r="J330" i="5" a="1"/>
  <c r="J330" i="5" s="1"/>
  <c r="K330" i="5" a="1"/>
  <c r="K330" i="5" s="1"/>
  <c r="L330" i="5" a="1"/>
  <c r="L330" i="5" s="1"/>
  <c r="M330" i="5" a="1"/>
  <c r="M330" i="5" s="1"/>
  <c r="N330" i="5" a="1"/>
  <c r="N330" i="5" s="1"/>
  <c r="O330" i="5" a="1"/>
  <c r="O330" i="5" s="1"/>
  <c r="I331" i="5" a="1"/>
  <c r="I331" i="5" s="1"/>
  <c r="J331" i="5" a="1"/>
  <c r="J331" i="5" s="1"/>
  <c r="K331" i="5" a="1"/>
  <c r="K331" i="5" s="1"/>
  <c r="L331" i="5" a="1"/>
  <c r="L331" i="5" s="1"/>
  <c r="M331" i="5" a="1"/>
  <c r="M331" i="5" s="1"/>
  <c r="N331" i="5" a="1"/>
  <c r="N331" i="5" s="1"/>
  <c r="O331" i="5" a="1"/>
  <c r="O331" i="5" s="1"/>
  <c r="I332" i="5" a="1"/>
  <c r="I332" i="5" s="1"/>
  <c r="J332" i="5" a="1"/>
  <c r="J332" i="5" s="1"/>
  <c r="K332" i="5" a="1"/>
  <c r="K332" i="5" s="1"/>
  <c r="L332" i="5" a="1"/>
  <c r="L332" i="5" s="1"/>
  <c r="M332" i="5" a="1"/>
  <c r="M332" i="5" s="1"/>
  <c r="N332" i="5" a="1"/>
  <c r="N332" i="5" s="1"/>
  <c r="O332" i="5" a="1"/>
  <c r="O332" i="5" s="1"/>
  <c r="I333" i="5" a="1"/>
  <c r="I333" i="5" s="1"/>
  <c r="J333" i="5" a="1"/>
  <c r="J333" i="5" s="1"/>
  <c r="K333" i="5" a="1"/>
  <c r="K333" i="5" s="1"/>
  <c r="L333" i="5" a="1"/>
  <c r="L333" i="5" s="1"/>
  <c r="M333" i="5" a="1"/>
  <c r="M333" i="5" s="1"/>
  <c r="N333" i="5" a="1"/>
  <c r="N333" i="5" s="1"/>
  <c r="O333" i="5" a="1"/>
  <c r="O333" i="5" s="1"/>
  <c r="I334" i="5" a="1"/>
  <c r="I334" i="5" s="1"/>
  <c r="J334" i="5" a="1"/>
  <c r="J334" i="5" s="1"/>
  <c r="K334" i="5" a="1"/>
  <c r="K334" i="5" s="1"/>
  <c r="L334" i="5" a="1"/>
  <c r="L334" i="5" s="1"/>
  <c r="M334" i="5" a="1"/>
  <c r="M334" i="5" s="1"/>
  <c r="N334" i="5" a="1"/>
  <c r="N334" i="5" s="1"/>
  <c r="O334" i="5" a="1"/>
  <c r="O334" i="5" s="1"/>
  <c r="I335" i="5" a="1"/>
  <c r="I335" i="5" s="1"/>
  <c r="J335" i="5" a="1"/>
  <c r="J335" i="5" s="1"/>
  <c r="K335" i="5" a="1"/>
  <c r="K335" i="5" s="1"/>
  <c r="L335" i="5" a="1"/>
  <c r="L335" i="5" s="1"/>
  <c r="M335" i="5" a="1"/>
  <c r="M335" i="5" s="1"/>
  <c r="N335" i="5" a="1"/>
  <c r="N335" i="5" s="1"/>
  <c r="O335" i="5" a="1"/>
  <c r="O335" i="5" s="1"/>
  <c r="I336" i="5" a="1"/>
  <c r="I336" i="5" s="1"/>
  <c r="J336" i="5" a="1"/>
  <c r="J336" i="5" s="1"/>
  <c r="K336" i="5" a="1"/>
  <c r="K336" i="5" s="1"/>
  <c r="L336" i="5" a="1"/>
  <c r="L336" i="5" s="1"/>
  <c r="M336" i="5" a="1"/>
  <c r="M336" i="5" s="1"/>
  <c r="N336" i="5" a="1"/>
  <c r="N336" i="5" s="1"/>
  <c r="O336" i="5" a="1"/>
  <c r="O336" i="5" s="1"/>
  <c r="I337" i="5" a="1"/>
  <c r="I337" i="5" s="1"/>
  <c r="J337" i="5" a="1"/>
  <c r="J337" i="5" s="1"/>
  <c r="K337" i="5" a="1"/>
  <c r="K337" i="5" s="1"/>
  <c r="L337" i="5" a="1"/>
  <c r="L337" i="5" s="1"/>
  <c r="M337" i="5" a="1"/>
  <c r="M337" i="5" s="1"/>
  <c r="N337" i="5" a="1"/>
  <c r="N337" i="5" s="1"/>
  <c r="O337" i="5" a="1"/>
  <c r="O337" i="5" s="1"/>
  <c r="I338" i="5" a="1"/>
  <c r="I338" i="5" s="1"/>
  <c r="J338" i="5" a="1"/>
  <c r="J338" i="5" s="1"/>
  <c r="K338" i="5" a="1"/>
  <c r="K338" i="5" s="1"/>
  <c r="L338" i="5" a="1"/>
  <c r="L338" i="5" s="1"/>
  <c r="M338" i="5" a="1"/>
  <c r="M338" i="5" s="1"/>
  <c r="N338" i="5" a="1"/>
  <c r="N338" i="5" s="1"/>
  <c r="O338" i="5" a="1"/>
  <c r="O338" i="5" s="1"/>
  <c r="I339" i="5" a="1"/>
  <c r="I339" i="5" s="1"/>
  <c r="J339" i="5" a="1"/>
  <c r="J339" i="5" s="1"/>
  <c r="K339" i="5" a="1"/>
  <c r="K339" i="5" s="1"/>
  <c r="L339" i="5" a="1"/>
  <c r="L339" i="5" s="1"/>
  <c r="M339" i="5" a="1"/>
  <c r="M339" i="5" s="1"/>
  <c r="N339" i="5" a="1"/>
  <c r="N339" i="5" s="1"/>
  <c r="O339" i="5" a="1"/>
  <c r="O339" i="5" s="1"/>
  <c r="I340" i="5" a="1"/>
  <c r="I340" i="5" s="1"/>
  <c r="J340" i="5" a="1"/>
  <c r="J340" i="5" s="1"/>
  <c r="K340" i="5" a="1"/>
  <c r="K340" i="5" s="1"/>
  <c r="L340" i="5" a="1"/>
  <c r="L340" i="5" s="1"/>
  <c r="M340" i="5" a="1"/>
  <c r="M340" i="5" s="1"/>
  <c r="N340" i="5" a="1"/>
  <c r="N340" i="5" s="1"/>
  <c r="O340" i="5" a="1"/>
  <c r="O340" i="5" s="1"/>
  <c r="I341" i="5" a="1"/>
  <c r="I341" i="5" s="1"/>
  <c r="J341" i="5" a="1"/>
  <c r="J341" i="5" s="1"/>
  <c r="K341" i="5" a="1"/>
  <c r="K341" i="5" s="1"/>
  <c r="L341" i="5" a="1"/>
  <c r="L341" i="5" s="1"/>
  <c r="M341" i="5" a="1"/>
  <c r="M341" i="5" s="1"/>
  <c r="N341" i="5" a="1"/>
  <c r="N341" i="5" s="1"/>
  <c r="O341" i="5" a="1"/>
  <c r="O341" i="5" s="1"/>
  <c r="I342" i="5" a="1"/>
  <c r="I342" i="5" s="1"/>
  <c r="J342" i="5" a="1"/>
  <c r="J342" i="5" s="1"/>
  <c r="K342" i="5" a="1"/>
  <c r="K342" i="5" s="1"/>
  <c r="L342" i="5" a="1"/>
  <c r="L342" i="5" s="1"/>
  <c r="M342" i="5" a="1"/>
  <c r="M342" i="5" s="1"/>
  <c r="N342" i="5" a="1"/>
  <c r="N342" i="5" s="1"/>
  <c r="O342" i="5" a="1"/>
  <c r="O342" i="5" s="1"/>
  <c r="I343" i="5" a="1"/>
  <c r="I343" i="5" s="1"/>
  <c r="J343" i="5" a="1"/>
  <c r="J343" i="5" s="1"/>
  <c r="K343" i="5" a="1"/>
  <c r="K343" i="5" s="1"/>
  <c r="L343" i="5" a="1"/>
  <c r="L343" i="5" s="1"/>
  <c r="M343" i="5" a="1"/>
  <c r="M343" i="5" s="1"/>
  <c r="N343" i="5" a="1"/>
  <c r="N343" i="5" s="1"/>
  <c r="O343" i="5" a="1"/>
  <c r="O343" i="5" s="1"/>
  <c r="I344" i="5" a="1"/>
  <c r="I344" i="5" s="1"/>
  <c r="J344" i="5" a="1"/>
  <c r="J344" i="5" s="1"/>
  <c r="K344" i="5" a="1"/>
  <c r="K344" i="5" s="1"/>
  <c r="L344" i="5" a="1"/>
  <c r="L344" i="5" s="1"/>
  <c r="M344" i="5" a="1"/>
  <c r="M344" i="5" s="1"/>
  <c r="N344" i="5" a="1"/>
  <c r="N344" i="5" s="1"/>
  <c r="O344" i="5" a="1"/>
  <c r="O344" i="5" s="1"/>
  <c r="I345" i="5" a="1"/>
  <c r="I345" i="5" s="1"/>
  <c r="J345" i="5" a="1"/>
  <c r="J345" i="5" s="1"/>
  <c r="K345" i="5" a="1"/>
  <c r="K345" i="5" s="1"/>
  <c r="L345" i="5" a="1"/>
  <c r="L345" i="5" s="1"/>
  <c r="M345" i="5" a="1"/>
  <c r="M345" i="5" s="1"/>
  <c r="N345" i="5" a="1"/>
  <c r="N345" i="5" s="1"/>
  <c r="O345" i="5" a="1"/>
  <c r="O345" i="5" s="1"/>
  <c r="I346" i="5" a="1"/>
  <c r="I346" i="5" s="1"/>
  <c r="J346" i="5" a="1"/>
  <c r="J346" i="5" s="1"/>
  <c r="K346" i="5" a="1"/>
  <c r="K346" i="5" s="1"/>
  <c r="L346" i="5" a="1"/>
  <c r="L346" i="5" s="1"/>
  <c r="M346" i="5" a="1"/>
  <c r="M346" i="5" s="1"/>
  <c r="N346" i="5" a="1"/>
  <c r="N346" i="5" s="1"/>
  <c r="O346" i="5" a="1"/>
  <c r="O346" i="5" s="1"/>
  <c r="I347" i="5" a="1"/>
  <c r="I347" i="5" s="1"/>
  <c r="J347" i="5" a="1"/>
  <c r="J347" i="5" s="1"/>
  <c r="K347" i="5" a="1"/>
  <c r="K347" i="5" s="1"/>
  <c r="L347" i="5" a="1"/>
  <c r="L347" i="5" s="1"/>
  <c r="M347" i="5" a="1"/>
  <c r="M347" i="5" s="1"/>
  <c r="N347" i="5" a="1"/>
  <c r="N347" i="5" s="1"/>
  <c r="O347" i="5" a="1"/>
  <c r="O347" i="5" s="1"/>
  <c r="I348" i="5" a="1"/>
  <c r="I348" i="5" s="1"/>
  <c r="J348" i="5" a="1"/>
  <c r="J348" i="5" s="1"/>
  <c r="K348" i="5" a="1"/>
  <c r="K348" i="5" s="1"/>
  <c r="L348" i="5" a="1"/>
  <c r="L348" i="5" s="1"/>
  <c r="M348" i="5" a="1"/>
  <c r="M348" i="5" s="1"/>
  <c r="N348" i="5" a="1"/>
  <c r="N348" i="5" s="1"/>
  <c r="O348" i="5" a="1"/>
  <c r="O348" i="5" s="1"/>
  <c r="I349" i="5" a="1"/>
  <c r="I349" i="5" s="1"/>
  <c r="J349" i="5" a="1"/>
  <c r="J349" i="5" s="1"/>
  <c r="K349" i="5" a="1"/>
  <c r="K349" i="5" s="1"/>
  <c r="L349" i="5" a="1"/>
  <c r="L349" i="5" s="1"/>
  <c r="M349" i="5" a="1"/>
  <c r="M349" i="5" s="1"/>
  <c r="N349" i="5" a="1"/>
  <c r="N349" i="5" s="1"/>
  <c r="O349" i="5" a="1"/>
  <c r="O349" i="5" s="1"/>
  <c r="I350" i="5" a="1"/>
  <c r="I350" i="5" s="1"/>
  <c r="J350" i="5" a="1"/>
  <c r="J350" i="5" s="1"/>
  <c r="K350" i="5" a="1"/>
  <c r="K350" i="5" s="1"/>
  <c r="L350" i="5" a="1"/>
  <c r="L350" i="5" s="1"/>
  <c r="M350" i="5" a="1"/>
  <c r="M350" i="5" s="1"/>
  <c r="N350" i="5" a="1"/>
  <c r="N350" i="5" s="1"/>
  <c r="O350" i="5" a="1"/>
  <c r="O350" i="5" s="1"/>
  <c r="I351" i="5" a="1"/>
  <c r="I351" i="5" s="1"/>
  <c r="J351" i="5" a="1"/>
  <c r="J351" i="5" s="1"/>
  <c r="K351" i="5" a="1"/>
  <c r="K351" i="5" s="1"/>
  <c r="L351" i="5" a="1"/>
  <c r="L351" i="5" s="1"/>
  <c r="M351" i="5" a="1"/>
  <c r="M351" i="5" s="1"/>
  <c r="N351" i="5" a="1"/>
  <c r="N351" i="5" s="1"/>
  <c r="O351" i="5" a="1"/>
  <c r="O351" i="5" s="1"/>
  <c r="I352" i="5" a="1"/>
  <c r="I352" i="5" s="1"/>
  <c r="J352" i="5" a="1"/>
  <c r="J352" i="5" s="1"/>
  <c r="K352" i="5" a="1"/>
  <c r="K352" i="5" s="1"/>
  <c r="L352" i="5" a="1"/>
  <c r="L352" i="5" s="1"/>
  <c r="M352" i="5" a="1"/>
  <c r="M352" i="5" s="1"/>
  <c r="N352" i="5" a="1"/>
  <c r="N352" i="5" s="1"/>
  <c r="O352" i="5" a="1"/>
  <c r="O352" i="5" s="1"/>
  <c r="I353" i="5" a="1"/>
  <c r="I353" i="5" s="1"/>
  <c r="J353" i="5" a="1"/>
  <c r="J353" i="5" s="1"/>
  <c r="K353" i="5" a="1"/>
  <c r="K353" i="5" s="1"/>
  <c r="L353" i="5" a="1"/>
  <c r="L353" i="5" s="1"/>
  <c r="M353" i="5" a="1"/>
  <c r="M353" i="5" s="1"/>
  <c r="N353" i="5" a="1"/>
  <c r="N353" i="5" s="1"/>
  <c r="O353" i="5" a="1"/>
  <c r="O353" i="5" s="1"/>
  <c r="I354" i="5" a="1"/>
  <c r="I354" i="5" s="1"/>
  <c r="J354" i="5" a="1"/>
  <c r="J354" i="5" s="1"/>
  <c r="K354" i="5" a="1"/>
  <c r="K354" i="5" s="1"/>
  <c r="L354" i="5" a="1"/>
  <c r="L354" i="5" s="1"/>
  <c r="M354" i="5" a="1"/>
  <c r="M354" i="5" s="1"/>
  <c r="N354" i="5" a="1"/>
  <c r="N354" i="5" s="1"/>
  <c r="O354" i="5" a="1"/>
  <c r="O354" i="5" s="1"/>
  <c r="I355" i="5" a="1"/>
  <c r="I355" i="5" s="1"/>
  <c r="J355" i="5" a="1"/>
  <c r="J355" i="5" s="1"/>
  <c r="K355" i="5" a="1"/>
  <c r="K355" i="5" s="1"/>
  <c r="L355" i="5" a="1"/>
  <c r="L355" i="5" s="1"/>
  <c r="M355" i="5" a="1"/>
  <c r="M355" i="5" s="1"/>
  <c r="N355" i="5" a="1"/>
  <c r="N355" i="5" s="1"/>
  <c r="O355" i="5" a="1"/>
  <c r="O355" i="5" s="1"/>
  <c r="I356" i="5" a="1"/>
  <c r="I356" i="5" s="1"/>
  <c r="J356" i="5" a="1"/>
  <c r="J356" i="5" s="1"/>
  <c r="K356" i="5" a="1"/>
  <c r="K356" i="5" s="1"/>
  <c r="L356" i="5" a="1"/>
  <c r="L356" i="5" s="1"/>
  <c r="M356" i="5" a="1"/>
  <c r="M356" i="5" s="1"/>
  <c r="N356" i="5" a="1"/>
  <c r="N356" i="5" s="1"/>
  <c r="O356" i="5" a="1"/>
  <c r="O356" i="5" s="1"/>
  <c r="I357" i="5" a="1"/>
  <c r="I357" i="5" s="1"/>
  <c r="J357" i="5" a="1"/>
  <c r="J357" i="5" s="1"/>
  <c r="K357" i="5" a="1"/>
  <c r="K357" i="5" s="1"/>
  <c r="L357" i="5" a="1"/>
  <c r="L357" i="5" s="1"/>
  <c r="M357" i="5" a="1"/>
  <c r="M357" i="5" s="1"/>
  <c r="N357" i="5" a="1"/>
  <c r="N357" i="5" s="1"/>
  <c r="O357" i="5" a="1"/>
  <c r="O357" i="5" s="1"/>
  <c r="I358" i="5" a="1"/>
  <c r="I358" i="5" s="1"/>
  <c r="J358" i="5" a="1"/>
  <c r="J358" i="5" s="1"/>
  <c r="K358" i="5" a="1"/>
  <c r="K358" i="5" s="1"/>
  <c r="L358" i="5" a="1"/>
  <c r="L358" i="5" s="1"/>
  <c r="M358" i="5" a="1"/>
  <c r="M358" i="5" s="1"/>
  <c r="N358" i="5" a="1"/>
  <c r="N358" i="5" s="1"/>
  <c r="O358" i="5" a="1"/>
  <c r="O358" i="5" s="1"/>
  <c r="I359" i="5" a="1"/>
  <c r="I359" i="5" s="1"/>
  <c r="J359" i="5" a="1"/>
  <c r="J359" i="5" s="1"/>
  <c r="K359" i="5" a="1"/>
  <c r="K359" i="5" s="1"/>
  <c r="L359" i="5" a="1"/>
  <c r="L359" i="5" s="1"/>
  <c r="M359" i="5" a="1"/>
  <c r="M359" i="5" s="1"/>
  <c r="N359" i="5" a="1"/>
  <c r="N359" i="5" s="1"/>
  <c r="O359" i="5" a="1"/>
  <c r="O359" i="5" s="1"/>
  <c r="I360" i="5" a="1"/>
  <c r="I360" i="5" s="1"/>
  <c r="J360" i="5" a="1"/>
  <c r="J360" i="5" s="1"/>
  <c r="K360" i="5" a="1"/>
  <c r="K360" i="5" s="1"/>
  <c r="L360" i="5" a="1"/>
  <c r="L360" i="5" s="1"/>
  <c r="M360" i="5" a="1"/>
  <c r="M360" i="5" s="1"/>
  <c r="N360" i="5" a="1"/>
  <c r="N360" i="5" s="1"/>
  <c r="O360" i="5" a="1"/>
  <c r="O360" i="5" s="1"/>
  <c r="I361" i="5" a="1"/>
  <c r="I361" i="5" s="1"/>
  <c r="J361" i="5" a="1"/>
  <c r="J361" i="5" s="1"/>
  <c r="K361" i="5" a="1"/>
  <c r="K361" i="5" s="1"/>
  <c r="L361" i="5" a="1"/>
  <c r="L361" i="5" s="1"/>
  <c r="M361" i="5" a="1"/>
  <c r="M361" i="5" s="1"/>
  <c r="N361" i="5" a="1"/>
  <c r="N361" i="5" s="1"/>
  <c r="O361" i="5" a="1"/>
  <c r="O361" i="5" s="1"/>
  <c r="I362" i="5" a="1"/>
  <c r="I362" i="5" s="1"/>
  <c r="J362" i="5" a="1"/>
  <c r="J362" i="5" s="1"/>
  <c r="K362" i="5" a="1"/>
  <c r="K362" i="5" s="1"/>
  <c r="L362" i="5" a="1"/>
  <c r="L362" i="5" s="1"/>
  <c r="M362" i="5" a="1"/>
  <c r="M362" i="5" s="1"/>
  <c r="N362" i="5" a="1"/>
  <c r="N362" i="5" s="1"/>
  <c r="O362" i="5" a="1"/>
  <c r="O362" i="5" s="1"/>
  <c r="I363" i="5" a="1"/>
  <c r="I363" i="5" s="1"/>
  <c r="J363" i="5" a="1"/>
  <c r="J363" i="5" s="1"/>
  <c r="K363" i="5" a="1"/>
  <c r="K363" i="5" s="1"/>
  <c r="L363" i="5" a="1"/>
  <c r="L363" i="5" s="1"/>
  <c r="M363" i="5" a="1"/>
  <c r="M363" i="5" s="1"/>
  <c r="N363" i="5" a="1"/>
  <c r="N363" i="5" s="1"/>
  <c r="O363" i="5" a="1"/>
  <c r="O363" i="5" s="1"/>
  <c r="I364" i="5" a="1"/>
  <c r="I364" i="5" s="1"/>
  <c r="J364" i="5" a="1"/>
  <c r="J364" i="5" s="1"/>
  <c r="K364" i="5" a="1"/>
  <c r="K364" i="5" s="1"/>
  <c r="L364" i="5" a="1"/>
  <c r="L364" i="5" s="1"/>
  <c r="M364" i="5" a="1"/>
  <c r="M364" i="5" s="1"/>
  <c r="N364" i="5" a="1"/>
  <c r="N364" i="5" s="1"/>
  <c r="O364" i="5" a="1"/>
  <c r="O364" i="5" s="1"/>
  <c r="I365" i="5" a="1"/>
  <c r="I365" i="5" s="1"/>
  <c r="J365" i="5" a="1"/>
  <c r="J365" i="5" s="1"/>
  <c r="K365" i="5" a="1"/>
  <c r="K365" i="5" s="1"/>
  <c r="L365" i="5" a="1"/>
  <c r="L365" i="5" s="1"/>
  <c r="M365" i="5" a="1"/>
  <c r="M365" i="5" s="1"/>
  <c r="N365" i="5" a="1"/>
  <c r="N365" i="5" s="1"/>
  <c r="O365" i="5" a="1"/>
  <c r="O365" i="5" s="1"/>
  <c r="I366" i="5" a="1"/>
  <c r="I366" i="5" s="1"/>
  <c r="J366" i="5" a="1"/>
  <c r="J366" i="5" s="1"/>
  <c r="K366" i="5" a="1"/>
  <c r="K366" i="5" s="1"/>
  <c r="L366" i="5" a="1"/>
  <c r="L366" i="5" s="1"/>
  <c r="M366" i="5" a="1"/>
  <c r="M366" i="5" s="1"/>
  <c r="N366" i="5" a="1"/>
  <c r="N366" i="5" s="1"/>
  <c r="O366" i="5" a="1"/>
  <c r="O366" i="5" s="1"/>
  <c r="I367" i="5" a="1"/>
  <c r="I367" i="5" s="1"/>
  <c r="J367" i="5" a="1"/>
  <c r="J367" i="5" s="1"/>
  <c r="K367" i="5" a="1"/>
  <c r="K367" i="5" s="1"/>
  <c r="L367" i="5" a="1"/>
  <c r="L367" i="5" s="1"/>
  <c r="M367" i="5" a="1"/>
  <c r="M367" i="5" s="1"/>
  <c r="N367" i="5" a="1"/>
  <c r="N367" i="5" s="1"/>
  <c r="O367" i="5" a="1"/>
  <c r="O367" i="5" s="1"/>
  <c r="I368" i="5" a="1"/>
  <c r="I368" i="5" s="1"/>
  <c r="J368" i="5" a="1"/>
  <c r="J368" i="5" s="1"/>
  <c r="K368" i="5" a="1"/>
  <c r="K368" i="5" s="1"/>
  <c r="L368" i="5" a="1"/>
  <c r="L368" i="5" s="1"/>
  <c r="M368" i="5" a="1"/>
  <c r="M368" i="5" s="1"/>
  <c r="N368" i="5" a="1"/>
  <c r="N368" i="5" s="1"/>
  <c r="O368" i="5" a="1"/>
  <c r="O368" i="5" s="1"/>
  <c r="I369" i="5" a="1"/>
  <c r="I369" i="5" s="1"/>
  <c r="J369" i="5" a="1"/>
  <c r="J369" i="5" s="1"/>
  <c r="K369" i="5" a="1"/>
  <c r="K369" i="5" s="1"/>
  <c r="L369" i="5" a="1"/>
  <c r="L369" i="5" s="1"/>
  <c r="M369" i="5" a="1"/>
  <c r="M369" i="5" s="1"/>
  <c r="N369" i="5" a="1"/>
  <c r="N369" i="5" s="1"/>
  <c r="O369" i="5" a="1"/>
  <c r="O369" i="5" s="1"/>
  <c r="I370" i="5" a="1"/>
  <c r="I370" i="5" s="1"/>
  <c r="J370" i="5" a="1"/>
  <c r="J370" i="5" s="1"/>
  <c r="K370" i="5" a="1"/>
  <c r="K370" i="5" s="1"/>
  <c r="L370" i="5" a="1"/>
  <c r="L370" i="5" s="1"/>
  <c r="M370" i="5" a="1"/>
  <c r="M370" i="5" s="1"/>
  <c r="N370" i="5" a="1"/>
  <c r="N370" i="5" s="1"/>
  <c r="O370" i="5" a="1"/>
  <c r="O370" i="5" s="1"/>
  <c r="I371" i="5" a="1"/>
  <c r="I371" i="5" s="1"/>
  <c r="J371" i="5" a="1"/>
  <c r="J371" i="5" s="1"/>
  <c r="K371" i="5" a="1"/>
  <c r="K371" i="5" s="1"/>
  <c r="L371" i="5" a="1"/>
  <c r="L371" i="5" s="1"/>
  <c r="M371" i="5" a="1"/>
  <c r="M371" i="5" s="1"/>
  <c r="N371" i="5" a="1"/>
  <c r="N371" i="5" s="1"/>
  <c r="O371" i="5" a="1"/>
  <c r="O371" i="5" s="1"/>
  <c r="I372" i="5" a="1"/>
  <c r="I372" i="5" s="1"/>
  <c r="J372" i="5" a="1"/>
  <c r="J372" i="5" s="1"/>
  <c r="K372" i="5" a="1"/>
  <c r="K372" i="5" s="1"/>
  <c r="L372" i="5" a="1"/>
  <c r="L372" i="5" s="1"/>
  <c r="M372" i="5" a="1"/>
  <c r="M372" i="5" s="1"/>
  <c r="N372" i="5" a="1"/>
  <c r="N372" i="5" s="1"/>
  <c r="O372" i="5" a="1"/>
  <c r="O372" i="5" s="1"/>
  <c r="I373" i="5" a="1"/>
  <c r="I373" i="5" s="1"/>
  <c r="J373" i="5" a="1"/>
  <c r="J373" i="5" s="1"/>
  <c r="K373" i="5" a="1"/>
  <c r="K373" i="5" s="1"/>
  <c r="L373" i="5" a="1"/>
  <c r="L373" i="5" s="1"/>
  <c r="M373" i="5" a="1"/>
  <c r="M373" i="5" s="1"/>
  <c r="N373" i="5" a="1"/>
  <c r="N373" i="5" s="1"/>
  <c r="O373" i="5" a="1"/>
  <c r="O373" i="5" s="1"/>
  <c r="I374" i="5" a="1"/>
  <c r="I374" i="5" s="1"/>
  <c r="J374" i="5" a="1"/>
  <c r="J374" i="5" s="1"/>
  <c r="K374" i="5" a="1"/>
  <c r="K374" i="5" s="1"/>
  <c r="L374" i="5" a="1"/>
  <c r="L374" i="5" s="1"/>
  <c r="M374" i="5" a="1"/>
  <c r="M374" i="5" s="1"/>
  <c r="N374" i="5" a="1"/>
  <c r="N374" i="5" s="1"/>
  <c r="O374" i="5" a="1"/>
  <c r="O374" i="5" s="1"/>
  <c r="I375" i="5" a="1"/>
  <c r="I375" i="5" s="1"/>
  <c r="J375" i="5" a="1"/>
  <c r="J375" i="5" s="1"/>
  <c r="K375" i="5" a="1"/>
  <c r="K375" i="5" s="1"/>
  <c r="L375" i="5" a="1"/>
  <c r="L375" i="5" s="1"/>
  <c r="M375" i="5" a="1"/>
  <c r="M375" i="5" s="1"/>
  <c r="N375" i="5" a="1"/>
  <c r="N375" i="5" s="1"/>
  <c r="O375" i="5" a="1"/>
  <c r="O375" i="5" s="1"/>
  <c r="I376" i="5" a="1"/>
  <c r="I376" i="5" s="1"/>
  <c r="J376" i="5" a="1"/>
  <c r="J376" i="5" s="1"/>
  <c r="K376" i="5" a="1"/>
  <c r="K376" i="5" s="1"/>
  <c r="L376" i="5" a="1"/>
  <c r="L376" i="5" s="1"/>
  <c r="M376" i="5" a="1"/>
  <c r="M376" i="5" s="1"/>
  <c r="N376" i="5" a="1"/>
  <c r="N376" i="5" s="1"/>
  <c r="O376" i="5" a="1"/>
  <c r="O376" i="5" s="1"/>
  <c r="I377" i="5" a="1"/>
  <c r="I377" i="5" s="1"/>
  <c r="J377" i="5" a="1"/>
  <c r="J377" i="5" s="1"/>
  <c r="K377" i="5" a="1"/>
  <c r="K377" i="5" s="1"/>
  <c r="L377" i="5" a="1"/>
  <c r="L377" i="5" s="1"/>
  <c r="M377" i="5" a="1"/>
  <c r="M377" i="5" s="1"/>
  <c r="N377" i="5" a="1"/>
  <c r="N377" i="5" s="1"/>
  <c r="O377" i="5" a="1"/>
  <c r="O377" i="5" s="1"/>
  <c r="I378" i="5" a="1"/>
  <c r="I378" i="5" s="1"/>
  <c r="J378" i="5" a="1"/>
  <c r="J378" i="5" s="1"/>
  <c r="K378" i="5" a="1"/>
  <c r="K378" i="5" s="1"/>
  <c r="L378" i="5" a="1"/>
  <c r="L378" i="5" s="1"/>
  <c r="M378" i="5" a="1"/>
  <c r="M378" i="5" s="1"/>
  <c r="N378" i="5" a="1"/>
  <c r="N378" i="5" s="1"/>
  <c r="O378" i="5" a="1"/>
  <c r="O378" i="5" s="1"/>
  <c r="I379" i="5" a="1"/>
  <c r="I379" i="5" s="1"/>
  <c r="J379" i="5" a="1"/>
  <c r="J379" i="5" s="1"/>
  <c r="K379" i="5" a="1"/>
  <c r="K379" i="5" s="1"/>
  <c r="L379" i="5" a="1"/>
  <c r="L379" i="5" s="1"/>
  <c r="M379" i="5" a="1"/>
  <c r="M379" i="5" s="1"/>
  <c r="N379" i="5" a="1"/>
  <c r="N379" i="5" s="1"/>
  <c r="O379" i="5" a="1"/>
  <c r="O379" i="5" s="1"/>
  <c r="I380" i="5" a="1"/>
  <c r="I380" i="5" s="1"/>
  <c r="J380" i="5" a="1"/>
  <c r="J380" i="5" s="1"/>
  <c r="K380" i="5" a="1"/>
  <c r="K380" i="5" s="1"/>
  <c r="L380" i="5" a="1"/>
  <c r="L380" i="5" s="1"/>
  <c r="M380" i="5" a="1"/>
  <c r="M380" i="5" s="1"/>
  <c r="N380" i="5" a="1"/>
  <c r="N380" i="5" s="1"/>
  <c r="O380" i="5" a="1"/>
  <c r="O380" i="5" s="1"/>
  <c r="I381" i="5" a="1"/>
  <c r="I381" i="5" s="1"/>
  <c r="J381" i="5" a="1"/>
  <c r="J381" i="5" s="1"/>
  <c r="K381" i="5" a="1"/>
  <c r="K381" i="5" s="1"/>
  <c r="L381" i="5" a="1"/>
  <c r="L381" i="5" s="1"/>
  <c r="M381" i="5" a="1"/>
  <c r="M381" i="5" s="1"/>
  <c r="N381" i="5" a="1"/>
  <c r="N381" i="5" s="1"/>
  <c r="O381" i="5" a="1"/>
  <c r="O381" i="5" s="1"/>
  <c r="I382" i="5" a="1"/>
  <c r="I382" i="5" s="1"/>
  <c r="J382" i="5" a="1"/>
  <c r="J382" i="5" s="1"/>
  <c r="K382" i="5" a="1"/>
  <c r="K382" i="5" s="1"/>
  <c r="L382" i="5" a="1"/>
  <c r="L382" i="5" s="1"/>
  <c r="M382" i="5" a="1"/>
  <c r="M382" i="5" s="1"/>
  <c r="N382" i="5" a="1"/>
  <c r="N382" i="5" s="1"/>
  <c r="O382" i="5" a="1"/>
  <c r="O382" i="5" s="1"/>
  <c r="I383" i="5" a="1"/>
  <c r="I383" i="5" s="1"/>
  <c r="J383" i="5" a="1"/>
  <c r="J383" i="5" s="1"/>
  <c r="K383" i="5" a="1"/>
  <c r="K383" i="5" s="1"/>
  <c r="L383" i="5" a="1"/>
  <c r="L383" i="5" s="1"/>
  <c r="M383" i="5" a="1"/>
  <c r="M383" i="5" s="1"/>
  <c r="N383" i="5" a="1"/>
  <c r="N383" i="5" s="1"/>
  <c r="O383" i="5" a="1"/>
  <c r="O383" i="5" s="1"/>
  <c r="I384" i="5" a="1"/>
  <c r="I384" i="5" s="1"/>
  <c r="J384" i="5" a="1"/>
  <c r="J384" i="5" s="1"/>
  <c r="K384" i="5" a="1"/>
  <c r="K384" i="5" s="1"/>
  <c r="L384" i="5" a="1"/>
  <c r="L384" i="5" s="1"/>
  <c r="M384" i="5" a="1"/>
  <c r="M384" i="5" s="1"/>
  <c r="N384" i="5" a="1"/>
  <c r="N384" i="5" s="1"/>
  <c r="O384" i="5" a="1"/>
  <c r="O384" i="5" s="1"/>
  <c r="I385" i="5" a="1"/>
  <c r="I385" i="5" s="1"/>
  <c r="J385" i="5" a="1"/>
  <c r="J385" i="5" s="1"/>
  <c r="K385" i="5" a="1"/>
  <c r="K385" i="5" s="1"/>
  <c r="L385" i="5" a="1"/>
  <c r="L385" i="5" s="1"/>
  <c r="M385" i="5" a="1"/>
  <c r="M385" i="5" s="1"/>
  <c r="N385" i="5" a="1"/>
  <c r="N385" i="5" s="1"/>
  <c r="O385" i="5" a="1"/>
  <c r="O385" i="5" s="1"/>
  <c r="I386" i="5" a="1"/>
  <c r="I386" i="5" s="1"/>
  <c r="J386" i="5" a="1"/>
  <c r="J386" i="5" s="1"/>
  <c r="K386" i="5" a="1"/>
  <c r="K386" i="5" s="1"/>
  <c r="L386" i="5" a="1"/>
  <c r="L386" i="5" s="1"/>
  <c r="M386" i="5" a="1"/>
  <c r="M386" i="5" s="1"/>
  <c r="N386" i="5" a="1"/>
  <c r="N386" i="5" s="1"/>
  <c r="O386" i="5" a="1"/>
  <c r="O386" i="5" s="1"/>
  <c r="I387" i="5" a="1"/>
  <c r="I387" i="5" s="1"/>
  <c r="J387" i="5" a="1"/>
  <c r="J387" i="5" s="1"/>
  <c r="K387" i="5" a="1"/>
  <c r="K387" i="5" s="1"/>
  <c r="L387" i="5" a="1"/>
  <c r="L387" i="5" s="1"/>
  <c r="M387" i="5" a="1"/>
  <c r="M387" i="5" s="1"/>
  <c r="N387" i="5" a="1"/>
  <c r="N387" i="5" s="1"/>
  <c r="O387" i="5" a="1"/>
  <c r="O387" i="5" s="1"/>
  <c r="I388" i="5" a="1"/>
  <c r="I388" i="5" s="1"/>
  <c r="J388" i="5" a="1"/>
  <c r="J388" i="5" s="1"/>
  <c r="K388" i="5" a="1"/>
  <c r="K388" i="5" s="1"/>
  <c r="L388" i="5" a="1"/>
  <c r="L388" i="5" s="1"/>
  <c r="M388" i="5" a="1"/>
  <c r="M388" i="5" s="1"/>
  <c r="N388" i="5" a="1"/>
  <c r="N388" i="5" s="1"/>
  <c r="O388" i="5" a="1"/>
  <c r="O388" i="5" s="1"/>
  <c r="I389" i="5" a="1"/>
  <c r="I389" i="5" s="1"/>
  <c r="J389" i="5" a="1"/>
  <c r="J389" i="5" s="1"/>
  <c r="K389" i="5" a="1"/>
  <c r="K389" i="5" s="1"/>
  <c r="L389" i="5" a="1"/>
  <c r="L389" i="5" s="1"/>
  <c r="M389" i="5" a="1"/>
  <c r="M389" i="5" s="1"/>
  <c r="N389" i="5" a="1"/>
  <c r="N389" i="5" s="1"/>
  <c r="O389" i="5" a="1"/>
  <c r="O389" i="5" s="1"/>
  <c r="I390" i="5" a="1"/>
  <c r="I390" i="5" s="1"/>
  <c r="J390" i="5" a="1"/>
  <c r="J390" i="5" s="1"/>
  <c r="K390" i="5" a="1"/>
  <c r="K390" i="5" s="1"/>
  <c r="L390" i="5" a="1"/>
  <c r="L390" i="5" s="1"/>
  <c r="M390" i="5" a="1"/>
  <c r="M390" i="5" s="1"/>
  <c r="N390" i="5" a="1"/>
  <c r="N390" i="5" s="1"/>
  <c r="O390" i="5" a="1"/>
  <c r="O390" i="5" s="1"/>
  <c r="I391" i="5" a="1"/>
  <c r="I391" i="5" s="1"/>
  <c r="J391" i="5" a="1"/>
  <c r="J391" i="5" s="1"/>
  <c r="K391" i="5" a="1"/>
  <c r="K391" i="5" s="1"/>
  <c r="L391" i="5" a="1"/>
  <c r="L391" i="5" s="1"/>
  <c r="M391" i="5" a="1"/>
  <c r="M391" i="5" s="1"/>
  <c r="N391" i="5" a="1"/>
  <c r="N391" i="5" s="1"/>
  <c r="O391" i="5" a="1"/>
  <c r="O391" i="5" s="1"/>
  <c r="I392" i="5" a="1"/>
  <c r="I392" i="5" s="1"/>
  <c r="J392" i="5" a="1"/>
  <c r="J392" i="5" s="1"/>
  <c r="K392" i="5" a="1"/>
  <c r="K392" i="5" s="1"/>
  <c r="L392" i="5" a="1"/>
  <c r="L392" i="5" s="1"/>
  <c r="M392" i="5" a="1"/>
  <c r="M392" i="5" s="1"/>
  <c r="N392" i="5" a="1"/>
  <c r="N392" i="5" s="1"/>
  <c r="O392" i="5" a="1"/>
  <c r="O392" i="5" s="1"/>
  <c r="I393" i="5" a="1"/>
  <c r="I393" i="5" s="1"/>
  <c r="J393" i="5" a="1"/>
  <c r="J393" i="5" s="1"/>
  <c r="K393" i="5" a="1"/>
  <c r="K393" i="5" s="1"/>
  <c r="L393" i="5" a="1"/>
  <c r="L393" i="5" s="1"/>
  <c r="M393" i="5" a="1"/>
  <c r="M393" i="5" s="1"/>
  <c r="N393" i="5" a="1"/>
  <c r="N393" i="5" s="1"/>
  <c r="O393" i="5" a="1"/>
  <c r="O393" i="5" s="1"/>
  <c r="I394" i="5" a="1"/>
  <c r="I394" i="5" s="1"/>
  <c r="J394" i="5" a="1"/>
  <c r="J394" i="5" s="1"/>
  <c r="K394" i="5" a="1"/>
  <c r="K394" i="5" s="1"/>
  <c r="L394" i="5" a="1"/>
  <c r="L394" i="5" s="1"/>
  <c r="M394" i="5" a="1"/>
  <c r="M394" i="5" s="1"/>
  <c r="N394" i="5" a="1"/>
  <c r="N394" i="5" s="1"/>
  <c r="O394" i="5" a="1"/>
  <c r="O394" i="5" s="1"/>
  <c r="I395" i="5" a="1"/>
  <c r="I395" i="5" s="1"/>
  <c r="J395" i="5" a="1"/>
  <c r="J395" i="5" s="1"/>
  <c r="K395" i="5" a="1"/>
  <c r="K395" i="5" s="1"/>
  <c r="L395" i="5" a="1"/>
  <c r="L395" i="5" s="1"/>
  <c r="M395" i="5" a="1"/>
  <c r="M395" i="5" s="1"/>
  <c r="N395" i="5" a="1"/>
  <c r="N395" i="5" s="1"/>
  <c r="O395" i="5" a="1"/>
  <c r="O395" i="5" s="1"/>
  <c r="I396" i="5" a="1"/>
  <c r="I396" i="5" s="1"/>
  <c r="J396" i="5" a="1"/>
  <c r="J396" i="5" s="1"/>
  <c r="K396" i="5" a="1"/>
  <c r="K396" i="5" s="1"/>
  <c r="L396" i="5" a="1"/>
  <c r="L396" i="5" s="1"/>
  <c r="M396" i="5" a="1"/>
  <c r="M396" i="5" s="1"/>
  <c r="N396" i="5" a="1"/>
  <c r="N396" i="5" s="1"/>
  <c r="O396" i="5" a="1"/>
  <c r="O396" i="5" s="1"/>
  <c r="I397" i="5" a="1"/>
  <c r="I397" i="5" s="1"/>
  <c r="J397" i="5" a="1"/>
  <c r="J397" i="5" s="1"/>
  <c r="K397" i="5" a="1"/>
  <c r="K397" i="5" s="1"/>
  <c r="L397" i="5" a="1"/>
  <c r="L397" i="5" s="1"/>
  <c r="M397" i="5" a="1"/>
  <c r="M397" i="5" s="1"/>
  <c r="N397" i="5" a="1"/>
  <c r="N397" i="5" s="1"/>
  <c r="O397" i="5" a="1"/>
  <c r="O397" i="5" s="1"/>
  <c r="I398" i="5" a="1"/>
  <c r="I398" i="5" s="1"/>
  <c r="J398" i="5" a="1"/>
  <c r="J398" i="5" s="1"/>
  <c r="K398" i="5" a="1"/>
  <c r="K398" i="5" s="1"/>
  <c r="L398" i="5" a="1"/>
  <c r="L398" i="5" s="1"/>
  <c r="M398" i="5" a="1"/>
  <c r="M398" i="5" s="1"/>
  <c r="N398" i="5" a="1"/>
  <c r="N398" i="5" s="1"/>
  <c r="O398" i="5" a="1"/>
  <c r="O398" i="5" s="1"/>
  <c r="I399" i="5" a="1"/>
  <c r="I399" i="5" s="1"/>
  <c r="J399" i="5" a="1"/>
  <c r="J399" i="5" s="1"/>
  <c r="K399" i="5" a="1"/>
  <c r="K399" i="5" s="1"/>
  <c r="L399" i="5" a="1"/>
  <c r="L399" i="5" s="1"/>
  <c r="M399" i="5" a="1"/>
  <c r="M399" i="5" s="1"/>
  <c r="N399" i="5" a="1"/>
  <c r="N399" i="5" s="1"/>
  <c r="O399" i="5" a="1"/>
  <c r="O399" i="5" s="1"/>
  <c r="I400" i="5" a="1"/>
  <c r="I400" i="5" s="1"/>
  <c r="J400" i="5" a="1"/>
  <c r="J400" i="5" s="1"/>
  <c r="K400" i="5" a="1"/>
  <c r="K400" i="5" s="1"/>
  <c r="L400" i="5" a="1"/>
  <c r="L400" i="5" s="1"/>
  <c r="M400" i="5" a="1"/>
  <c r="M400" i="5" s="1"/>
  <c r="N400" i="5" a="1"/>
  <c r="N400" i="5" s="1"/>
  <c r="O400" i="5" a="1"/>
  <c r="O400" i="5" s="1"/>
  <c r="I401" i="5" a="1"/>
  <c r="I401" i="5" s="1"/>
  <c r="J401" i="5" a="1"/>
  <c r="J401" i="5" s="1"/>
  <c r="K401" i="5" a="1"/>
  <c r="K401" i="5" s="1"/>
  <c r="L401" i="5" a="1"/>
  <c r="L401" i="5" s="1"/>
  <c r="M401" i="5" a="1"/>
  <c r="M401" i="5" s="1"/>
  <c r="N401" i="5" a="1"/>
  <c r="N401" i="5" s="1"/>
  <c r="O401" i="5" a="1"/>
  <c r="O401" i="5" s="1"/>
  <c r="I402" i="5" a="1"/>
  <c r="I402" i="5" s="1"/>
  <c r="J402" i="5" a="1"/>
  <c r="J402" i="5" s="1"/>
  <c r="K402" i="5" a="1"/>
  <c r="K402" i="5" s="1"/>
  <c r="L402" i="5" a="1"/>
  <c r="L402" i="5" s="1"/>
  <c r="M402" i="5" a="1"/>
  <c r="M402" i="5" s="1"/>
  <c r="N402" i="5" a="1"/>
  <c r="N402" i="5" s="1"/>
  <c r="O402" i="5" a="1"/>
  <c r="O402" i="5" s="1"/>
  <c r="I403" i="5" a="1"/>
  <c r="I403" i="5" s="1"/>
  <c r="J403" i="5" a="1"/>
  <c r="J403" i="5" s="1"/>
  <c r="K403" i="5" a="1"/>
  <c r="K403" i="5" s="1"/>
  <c r="L403" i="5" a="1"/>
  <c r="L403" i="5" s="1"/>
  <c r="M403" i="5" a="1"/>
  <c r="M403" i="5" s="1"/>
  <c r="N403" i="5" a="1"/>
  <c r="N403" i="5" s="1"/>
  <c r="O403" i="5" a="1"/>
  <c r="O403" i="5" s="1"/>
  <c r="I404" i="5" a="1"/>
  <c r="I404" i="5" s="1"/>
  <c r="J404" i="5" a="1"/>
  <c r="J404" i="5" s="1"/>
  <c r="K404" i="5" a="1"/>
  <c r="K404" i="5" s="1"/>
  <c r="L404" i="5" a="1"/>
  <c r="L404" i="5" s="1"/>
  <c r="M404" i="5" a="1"/>
  <c r="M404" i="5" s="1"/>
  <c r="N404" i="5" a="1"/>
  <c r="N404" i="5" s="1"/>
  <c r="O404" i="5" a="1"/>
  <c r="O404" i="5" s="1"/>
  <c r="I405" i="5" a="1"/>
  <c r="I405" i="5" s="1"/>
  <c r="J405" i="5" a="1"/>
  <c r="J405" i="5" s="1"/>
  <c r="K405" i="5" a="1"/>
  <c r="K405" i="5" s="1"/>
  <c r="L405" i="5" a="1"/>
  <c r="L405" i="5" s="1"/>
  <c r="M405" i="5" a="1"/>
  <c r="M405" i="5" s="1"/>
  <c r="N405" i="5" a="1"/>
  <c r="N405" i="5" s="1"/>
  <c r="O405" i="5" a="1"/>
  <c r="O405" i="5" s="1"/>
  <c r="I406" i="5" a="1"/>
  <c r="I406" i="5" s="1"/>
  <c r="J406" i="5" a="1"/>
  <c r="J406" i="5" s="1"/>
  <c r="K406" i="5" a="1"/>
  <c r="K406" i="5" s="1"/>
  <c r="L406" i="5" a="1"/>
  <c r="L406" i="5" s="1"/>
  <c r="M406" i="5" a="1"/>
  <c r="M406" i="5" s="1"/>
  <c r="N406" i="5" a="1"/>
  <c r="N406" i="5" s="1"/>
  <c r="O406" i="5" a="1"/>
  <c r="O406" i="5" s="1"/>
  <c r="I407" i="5" a="1"/>
  <c r="I407" i="5" s="1"/>
  <c r="J407" i="5" a="1"/>
  <c r="J407" i="5" s="1"/>
  <c r="K407" i="5" a="1"/>
  <c r="K407" i="5" s="1"/>
  <c r="L407" i="5" a="1"/>
  <c r="L407" i="5" s="1"/>
  <c r="M407" i="5" a="1"/>
  <c r="M407" i="5" s="1"/>
  <c r="N407" i="5" a="1"/>
  <c r="N407" i="5" s="1"/>
  <c r="O407" i="5" a="1"/>
  <c r="O407" i="5" s="1"/>
  <c r="I408" i="5" a="1"/>
  <c r="I408" i="5" s="1"/>
  <c r="J408" i="5" a="1"/>
  <c r="J408" i="5" s="1"/>
  <c r="K408" i="5" a="1"/>
  <c r="K408" i="5" s="1"/>
  <c r="L408" i="5" a="1"/>
  <c r="L408" i="5" s="1"/>
  <c r="M408" i="5" a="1"/>
  <c r="M408" i="5" s="1"/>
  <c r="N408" i="5" a="1"/>
  <c r="N408" i="5" s="1"/>
  <c r="O408" i="5" a="1"/>
  <c r="O408" i="5" s="1"/>
  <c r="I409" i="5" a="1"/>
  <c r="I409" i="5" s="1"/>
  <c r="J409" i="5" a="1"/>
  <c r="J409" i="5" s="1"/>
  <c r="K409" i="5" a="1"/>
  <c r="K409" i="5" s="1"/>
  <c r="L409" i="5" a="1"/>
  <c r="L409" i="5" s="1"/>
  <c r="M409" i="5" a="1"/>
  <c r="M409" i="5" s="1"/>
  <c r="N409" i="5" a="1"/>
  <c r="N409" i="5" s="1"/>
  <c r="O409" i="5" a="1"/>
  <c r="O409" i="5" s="1"/>
  <c r="I410" i="5" a="1"/>
  <c r="I410" i="5" s="1"/>
  <c r="J410" i="5" a="1"/>
  <c r="J410" i="5" s="1"/>
  <c r="K410" i="5" a="1"/>
  <c r="K410" i="5" s="1"/>
  <c r="L410" i="5" a="1"/>
  <c r="L410" i="5" s="1"/>
  <c r="M410" i="5" a="1"/>
  <c r="M410" i="5" s="1"/>
  <c r="N410" i="5" a="1"/>
  <c r="N410" i="5" s="1"/>
  <c r="O410" i="5" a="1"/>
  <c r="O410" i="5" s="1"/>
  <c r="I411" i="5" a="1"/>
  <c r="I411" i="5" s="1"/>
  <c r="J411" i="5" a="1"/>
  <c r="J411" i="5" s="1"/>
  <c r="K411" i="5" a="1"/>
  <c r="K411" i="5" s="1"/>
  <c r="L411" i="5" a="1"/>
  <c r="L411" i="5" s="1"/>
  <c r="M411" i="5" a="1"/>
  <c r="M411" i="5" s="1"/>
  <c r="N411" i="5" a="1"/>
  <c r="N411" i="5" s="1"/>
  <c r="O411" i="5" a="1"/>
  <c r="O411" i="5" s="1"/>
  <c r="I412" i="5" a="1"/>
  <c r="I412" i="5" s="1"/>
  <c r="J412" i="5" a="1"/>
  <c r="J412" i="5" s="1"/>
  <c r="K412" i="5" a="1"/>
  <c r="K412" i="5" s="1"/>
  <c r="L412" i="5" a="1"/>
  <c r="L412" i="5" s="1"/>
  <c r="M412" i="5" a="1"/>
  <c r="M412" i="5" s="1"/>
  <c r="N412" i="5" a="1"/>
  <c r="N412" i="5" s="1"/>
  <c r="O412" i="5" a="1"/>
  <c r="O412" i="5" s="1"/>
  <c r="I413" i="5" a="1"/>
  <c r="I413" i="5" s="1"/>
  <c r="J413" i="5" a="1"/>
  <c r="J413" i="5" s="1"/>
  <c r="K413" i="5" a="1"/>
  <c r="K413" i="5" s="1"/>
  <c r="L413" i="5" a="1"/>
  <c r="L413" i="5" s="1"/>
  <c r="M413" i="5" a="1"/>
  <c r="M413" i="5" s="1"/>
  <c r="N413" i="5" a="1"/>
  <c r="N413" i="5" s="1"/>
  <c r="O413" i="5" a="1"/>
  <c r="O413" i="5" s="1"/>
  <c r="I414" i="5" a="1"/>
  <c r="I414" i="5" s="1"/>
  <c r="J414" i="5" a="1"/>
  <c r="J414" i="5" s="1"/>
  <c r="K414" i="5" a="1"/>
  <c r="K414" i="5" s="1"/>
  <c r="L414" i="5" a="1"/>
  <c r="L414" i="5" s="1"/>
  <c r="M414" i="5" a="1"/>
  <c r="M414" i="5" s="1"/>
  <c r="N414" i="5" a="1"/>
  <c r="N414" i="5" s="1"/>
  <c r="O414" i="5" a="1"/>
  <c r="O414" i="5" s="1"/>
  <c r="I415" i="5" a="1"/>
  <c r="I415" i="5" s="1"/>
  <c r="J415" i="5" a="1"/>
  <c r="J415" i="5" s="1"/>
  <c r="K415" i="5" a="1"/>
  <c r="K415" i="5" s="1"/>
  <c r="L415" i="5" a="1"/>
  <c r="L415" i="5" s="1"/>
  <c r="M415" i="5" a="1"/>
  <c r="M415" i="5" s="1"/>
  <c r="N415" i="5" a="1"/>
  <c r="N415" i="5" s="1"/>
  <c r="O415" i="5" a="1"/>
  <c r="O415" i="5" s="1"/>
  <c r="I416" i="5" a="1"/>
  <c r="I416" i="5" s="1"/>
  <c r="J416" i="5" a="1"/>
  <c r="J416" i="5" s="1"/>
  <c r="K416" i="5" a="1"/>
  <c r="K416" i="5" s="1"/>
  <c r="L416" i="5" a="1"/>
  <c r="L416" i="5" s="1"/>
  <c r="M416" i="5" a="1"/>
  <c r="M416" i="5" s="1"/>
  <c r="N416" i="5" a="1"/>
  <c r="N416" i="5" s="1"/>
  <c r="O416" i="5" a="1"/>
  <c r="O416" i="5" s="1"/>
  <c r="I417" i="5" a="1"/>
  <c r="I417" i="5" s="1"/>
  <c r="J417" i="5" a="1"/>
  <c r="J417" i="5" s="1"/>
  <c r="K417" i="5" a="1"/>
  <c r="K417" i="5" s="1"/>
  <c r="L417" i="5" a="1"/>
  <c r="L417" i="5" s="1"/>
  <c r="M417" i="5" a="1"/>
  <c r="M417" i="5" s="1"/>
  <c r="N417" i="5" a="1"/>
  <c r="N417" i="5" s="1"/>
  <c r="O417" i="5" a="1"/>
  <c r="O417" i="5" s="1"/>
  <c r="I418" i="5" a="1"/>
  <c r="I418" i="5" s="1"/>
  <c r="J418" i="5" a="1"/>
  <c r="J418" i="5" s="1"/>
  <c r="K418" i="5" a="1"/>
  <c r="K418" i="5" s="1"/>
  <c r="L418" i="5" a="1"/>
  <c r="L418" i="5" s="1"/>
  <c r="M418" i="5" a="1"/>
  <c r="M418" i="5" s="1"/>
  <c r="N418" i="5" a="1"/>
  <c r="N418" i="5" s="1"/>
  <c r="O418" i="5" a="1"/>
  <c r="O418" i="5" s="1"/>
  <c r="I419" i="5" a="1"/>
  <c r="I419" i="5" s="1"/>
  <c r="J419" i="5" a="1"/>
  <c r="J419" i="5" s="1"/>
  <c r="K419" i="5" a="1"/>
  <c r="K419" i="5" s="1"/>
  <c r="L419" i="5" a="1"/>
  <c r="L419" i="5" s="1"/>
  <c r="M419" i="5" a="1"/>
  <c r="M419" i="5" s="1"/>
  <c r="N419" i="5" a="1"/>
  <c r="N419" i="5" s="1"/>
  <c r="O419" i="5" a="1"/>
  <c r="O419" i="5" s="1"/>
  <c r="I420" i="5" a="1"/>
  <c r="I420" i="5" s="1"/>
  <c r="J420" i="5" a="1"/>
  <c r="J420" i="5" s="1"/>
  <c r="K420" i="5" a="1"/>
  <c r="K420" i="5" s="1"/>
  <c r="L420" i="5" a="1"/>
  <c r="L420" i="5" s="1"/>
  <c r="M420" i="5" a="1"/>
  <c r="M420" i="5" s="1"/>
  <c r="N420" i="5" a="1"/>
  <c r="N420" i="5" s="1"/>
  <c r="O420" i="5" a="1"/>
  <c r="O420" i="5" s="1"/>
  <c r="I421" i="5" a="1"/>
  <c r="I421" i="5" s="1"/>
  <c r="J421" i="5" a="1"/>
  <c r="J421" i="5" s="1"/>
  <c r="K421" i="5" a="1"/>
  <c r="K421" i="5" s="1"/>
  <c r="L421" i="5" a="1"/>
  <c r="L421" i="5" s="1"/>
  <c r="M421" i="5" a="1"/>
  <c r="M421" i="5" s="1"/>
  <c r="N421" i="5" a="1"/>
  <c r="N421" i="5" s="1"/>
  <c r="O421" i="5" a="1"/>
  <c r="O421" i="5" s="1"/>
  <c r="I422" i="5" a="1"/>
  <c r="I422" i="5" s="1"/>
  <c r="J422" i="5" a="1"/>
  <c r="J422" i="5" s="1"/>
  <c r="K422" i="5" a="1"/>
  <c r="K422" i="5" s="1"/>
  <c r="L422" i="5" a="1"/>
  <c r="L422" i="5" s="1"/>
  <c r="M422" i="5" a="1"/>
  <c r="M422" i="5" s="1"/>
  <c r="N422" i="5" a="1"/>
  <c r="N422" i="5" s="1"/>
  <c r="O422" i="5" a="1"/>
  <c r="O422" i="5" s="1"/>
  <c r="I423" i="5" a="1"/>
  <c r="I423" i="5" s="1"/>
  <c r="J423" i="5" a="1"/>
  <c r="J423" i="5" s="1"/>
  <c r="K423" i="5" a="1"/>
  <c r="K423" i="5" s="1"/>
  <c r="L423" i="5" a="1"/>
  <c r="L423" i="5" s="1"/>
  <c r="M423" i="5" a="1"/>
  <c r="M423" i="5" s="1"/>
  <c r="N423" i="5" a="1"/>
  <c r="N423" i="5" s="1"/>
  <c r="O423" i="5" a="1"/>
  <c r="O423" i="5" s="1"/>
  <c r="I424" i="5" a="1"/>
  <c r="I424" i="5" s="1"/>
  <c r="J424" i="5" a="1"/>
  <c r="J424" i="5" s="1"/>
  <c r="K424" i="5" a="1"/>
  <c r="K424" i="5" s="1"/>
  <c r="L424" i="5" a="1"/>
  <c r="L424" i="5" s="1"/>
  <c r="M424" i="5" a="1"/>
  <c r="M424" i="5" s="1"/>
  <c r="N424" i="5" a="1"/>
  <c r="N424" i="5" s="1"/>
  <c r="O424" i="5" a="1"/>
  <c r="O424" i="5" s="1"/>
  <c r="I425" i="5" a="1"/>
  <c r="I425" i="5" s="1"/>
  <c r="J425" i="5" a="1"/>
  <c r="J425" i="5" s="1"/>
  <c r="K425" i="5" a="1"/>
  <c r="K425" i="5" s="1"/>
  <c r="L425" i="5" a="1"/>
  <c r="L425" i="5" s="1"/>
  <c r="M425" i="5" a="1"/>
  <c r="M425" i="5" s="1"/>
  <c r="N425" i="5" a="1"/>
  <c r="N425" i="5" s="1"/>
  <c r="O425" i="5" a="1"/>
  <c r="O425" i="5" s="1"/>
  <c r="I426" i="5" a="1"/>
  <c r="I426" i="5" s="1"/>
  <c r="J426" i="5" a="1"/>
  <c r="J426" i="5" s="1"/>
  <c r="K426" i="5" a="1"/>
  <c r="K426" i="5" s="1"/>
  <c r="L426" i="5" a="1"/>
  <c r="L426" i="5" s="1"/>
  <c r="M426" i="5" a="1"/>
  <c r="M426" i="5" s="1"/>
  <c r="N426" i="5" a="1"/>
  <c r="N426" i="5" s="1"/>
  <c r="O426" i="5" a="1"/>
  <c r="O426" i="5" s="1"/>
  <c r="I427" i="5" a="1"/>
  <c r="I427" i="5" s="1"/>
  <c r="J427" i="5" a="1"/>
  <c r="J427" i="5" s="1"/>
  <c r="K427" i="5" a="1"/>
  <c r="K427" i="5" s="1"/>
  <c r="L427" i="5" a="1"/>
  <c r="L427" i="5" s="1"/>
  <c r="M427" i="5" a="1"/>
  <c r="M427" i="5" s="1"/>
  <c r="N427" i="5" a="1"/>
  <c r="N427" i="5" s="1"/>
  <c r="O427" i="5" a="1"/>
  <c r="O427" i="5" s="1"/>
  <c r="I428" i="5" a="1"/>
  <c r="I428" i="5" s="1"/>
  <c r="J428" i="5" a="1"/>
  <c r="J428" i="5" s="1"/>
  <c r="K428" i="5" a="1"/>
  <c r="K428" i="5" s="1"/>
  <c r="L428" i="5" a="1"/>
  <c r="L428" i="5" s="1"/>
  <c r="M428" i="5" a="1"/>
  <c r="M428" i="5" s="1"/>
  <c r="N428" i="5" a="1"/>
  <c r="N428" i="5" s="1"/>
  <c r="O428" i="5" a="1"/>
  <c r="O428" i="5" s="1"/>
  <c r="I429" i="5" a="1"/>
  <c r="I429" i="5" s="1"/>
  <c r="J429" i="5" a="1"/>
  <c r="J429" i="5" s="1"/>
  <c r="K429" i="5" a="1"/>
  <c r="K429" i="5" s="1"/>
  <c r="L429" i="5" a="1"/>
  <c r="L429" i="5" s="1"/>
  <c r="M429" i="5" a="1"/>
  <c r="M429" i="5" s="1"/>
  <c r="N429" i="5" a="1"/>
  <c r="N429" i="5" s="1"/>
  <c r="O429" i="5" a="1"/>
  <c r="O429" i="5" s="1"/>
  <c r="I430" i="5" a="1"/>
  <c r="I430" i="5" s="1"/>
  <c r="J430" i="5" a="1"/>
  <c r="J430" i="5" s="1"/>
  <c r="K430" i="5" a="1"/>
  <c r="K430" i="5" s="1"/>
  <c r="L430" i="5" a="1"/>
  <c r="L430" i="5" s="1"/>
  <c r="M430" i="5" a="1"/>
  <c r="M430" i="5" s="1"/>
  <c r="N430" i="5" a="1"/>
  <c r="N430" i="5" s="1"/>
  <c r="O430" i="5" a="1"/>
  <c r="O430" i="5" s="1"/>
  <c r="I431" i="5" a="1"/>
  <c r="I431" i="5" s="1"/>
  <c r="J431" i="5" a="1"/>
  <c r="J431" i="5" s="1"/>
  <c r="K431" i="5" a="1"/>
  <c r="K431" i="5" s="1"/>
  <c r="L431" i="5" a="1"/>
  <c r="L431" i="5" s="1"/>
  <c r="M431" i="5" a="1"/>
  <c r="M431" i="5" s="1"/>
  <c r="N431" i="5" a="1"/>
  <c r="N431" i="5" s="1"/>
  <c r="O431" i="5" a="1"/>
  <c r="O431" i="5" s="1"/>
  <c r="I432" i="5" a="1"/>
  <c r="I432" i="5" s="1"/>
  <c r="J432" i="5" a="1"/>
  <c r="J432" i="5" s="1"/>
  <c r="K432" i="5" a="1"/>
  <c r="K432" i="5" s="1"/>
  <c r="L432" i="5" a="1"/>
  <c r="L432" i="5" s="1"/>
  <c r="M432" i="5" a="1"/>
  <c r="M432" i="5" s="1"/>
  <c r="N432" i="5" a="1"/>
  <c r="N432" i="5" s="1"/>
  <c r="O432" i="5" a="1"/>
  <c r="O432" i="5" s="1"/>
  <c r="I433" i="5" a="1"/>
  <c r="I433" i="5" s="1"/>
  <c r="J433" i="5" a="1"/>
  <c r="J433" i="5" s="1"/>
  <c r="K433" i="5" a="1"/>
  <c r="K433" i="5" s="1"/>
  <c r="L433" i="5" a="1"/>
  <c r="L433" i="5" s="1"/>
  <c r="M433" i="5" a="1"/>
  <c r="M433" i="5" s="1"/>
  <c r="N433" i="5" a="1"/>
  <c r="N433" i="5" s="1"/>
  <c r="O433" i="5" a="1"/>
  <c r="O433" i="5" s="1"/>
  <c r="I434" i="5" a="1"/>
  <c r="I434" i="5" s="1"/>
  <c r="J434" i="5" a="1"/>
  <c r="J434" i="5" s="1"/>
  <c r="K434" i="5" a="1"/>
  <c r="K434" i="5" s="1"/>
  <c r="L434" i="5" a="1"/>
  <c r="L434" i="5" s="1"/>
  <c r="M434" i="5" a="1"/>
  <c r="M434" i="5" s="1"/>
  <c r="N434" i="5" a="1"/>
  <c r="N434" i="5" s="1"/>
  <c r="O434" i="5" a="1"/>
  <c r="O434" i="5" s="1"/>
  <c r="I435" i="5" a="1"/>
  <c r="I435" i="5" s="1"/>
  <c r="J435" i="5" a="1"/>
  <c r="J435" i="5" s="1"/>
  <c r="K435" i="5" a="1"/>
  <c r="K435" i="5" s="1"/>
  <c r="L435" i="5" a="1"/>
  <c r="L435" i="5" s="1"/>
  <c r="M435" i="5" a="1"/>
  <c r="M435" i="5" s="1"/>
  <c r="N435" i="5" a="1"/>
  <c r="N435" i="5" s="1"/>
  <c r="O435" i="5" a="1"/>
  <c r="O435" i="5" s="1"/>
  <c r="I436" i="5" a="1"/>
  <c r="I436" i="5" s="1"/>
  <c r="J436" i="5" a="1"/>
  <c r="J436" i="5" s="1"/>
  <c r="K436" i="5" a="1"/>
  <c r="K436" i="5" s="1"/>
  <c r="L436" i="5" a="1"/>
  <c r="L436" i="5" s="1"/>
  <c r="M436" i="5" a="1"/>
  <c r="M436" i="5" s="1"/>
  <c r="N436" i="5" a="1"/>
  <c r="N436" i="5" s="1"/>
  <c r="O436" i="5" a="1"/>
  <c r="O436" i="5" s="1"/>
  <c r="I437" i="5" a="1"/>
  <c r="I437" i="5" s="1"/>
  <c r="J437" i="5" a="1"/>
  <c r="J437" i="5" s="1"/>
  <c r="K437" i="5" a="1"/>
  <c r="K437" i="5" s="1"/>
  <c r="L437" i="5" a="1"/>
  <c r="L437" i="5" s="1"/>
  <c r="M437" i="5" a="1"/>
  <c r="M437" i="5" s="1"/>
  <c r="N437" i="5" a="1"/>
  <c r="N437" i="5" s="1"/>
  <c r="O437" i="5" a="1"/>
  <c r="O437" i="5" s="1"/>
  <c r="I438" i="5" a="1"/>
  <c r="I438" i="5" s="1"/>
  <c r="J438" i="5" a="1"/>
  <c r="J438" i="5" s="1"/>
  <c r="K438" i="5" a="1"/>
  <c r="K438" i="5" s="1"/>
  <c r="L438" i="5" a="1"/>
  <c r="L438" i="5" s="1"/>
  <c r="M438" i="5" a="1"/>
  <c r="M438" i="5" s="1"/>
  <c r="N438" i="5" a="1"/>
  <c r="N438" i="5" s="1"/>
  <c r="O438" i="5" a="1"/>
  <c r="O438" i="5" s="1"/>
  <c r="I439" i="5" a="1"/>
  <c r="I439" i="5" s="1"/>
  <c r="J439" i="5" a="1"/>
  <c r="J439" i="5" s="1"/>
  <c r="K439" i="5" a="1"/>
  <c r="K439" i="5" s="1"/>
  <c r="L439" i="5" a="1"/>
  <c r="L439" i="5" s="1"/>
  <c r="M439" i="5" a="1"/>
  <c r="M439" i="5" s="1"/>
  <c r="N439" i="5" a="1"/>
  <c r="N439" i="5" s="1"/>
  <c r="O439" i="5" a="1"/>
  <c r="O439" i="5" s="1"/>
  <c r="I440" i="5" a="1"/>
  <c r="I440" i="5" s="1"/>
  <c r="J440" i="5" a="1"/>
  <c r="J440" i="5" s="1"/>
  <c r="K440" i="5" a="1"/>
  <c r="K440" i="5" s="1"/>
  <c r="L440" i="5" a="1"/>
  <c r="L440" i="5" s="1"/>
  <c r="M440" i="5" a="1"/>
  <c r="M440" i="5" s="1"/>
  <c r="N440" i="5" a="1"/>
  <c r="N440" i="5" s="1"/>
  <c r="O440" i="5" a="1"/>
  <c r="O440" i="5" s="1"/>
  <c r="I441" i="5" a="1"/>
  <c r="I441" i="5" s="1"/>
  <c r="J441" i="5" a="1"/>
  <c r="J441" i="5" s="1"/>
  <c r="K441" i="5" a="1"/>
  <c r="K441" i="5" s="1"/>
  <c r="L441" i="5" a="1"/>
  <c r="L441" i="5" s="1"/>
  <c r="M441" i="5" a="1"/>
  <c r="M441" i="5" s="1"/>
  <c r="N441" i="5" a="1"/>
  <c r="N441" i="5" s="1"/>
  <c r="O441" i="5" a="1"/>
  <c r="O441" i="5" s="1"/>
  <c r="I442" i="5" a="1"/>
  <c r="I442" i="5" s="1"/>
  <c r="J442" i="5" a="1"/>
  <c r="J442" i="5" s="1"/>
  <c r="K442" i="5" a="1"/>
  <c r="K442" i="5" s="1"/>
  <c r="L442" i="5" a="1"/>
  <c r="L442" i="5" s="1"/>
  <c r="M442" i="5" a="1"/>
  <c r="M442" i="5" s="1"/>
  <c r="N442" i="5" a="1"/>
  <c r="N442" i="5" s="1"/>
  <c r="O442" i="5" a="1"/>
  <c r="O442" i="5" s="1"/>
  <c r="I443" i="5" a="1"/>
  <c r="I443" i="5" s="1"/>
  <c r="J443" i="5" a="1"/>
  <c r="J443" i="5" s="1"/>
  <c r="K443" i="5" a="1"/>
  <c r="K443" i="5" s="1"/>
  <c r="L443" i="5" a="1"/>
  <c r="L443" i="5" s="1"/>
  <c r="M443" i="5" a="1"/>
  <c r="M443" i="5" s="1"/>
  <c r="N443" i="5" a="1"/>
  <c r="N443" i="5" s="1"/>
  <c r="O443" i="5" a="1"/>
  <c r="O443" i="5" s="1"/>
  <c r="I444" i="5" a="1"/>
  <c r="I444" i="5" s="1"/>
  <c r="J444" i="5" a="1"/>
  <c r="J444" i="5" s="1"/>
  <c r="K444" i="5" a="1"/>
  <c r="K444" i="5" s="1"/>
  <c r="L444" i="5" a="1"/>
  <c r="L444" i="5" s="1"/>
  <c r="M444" i="5" a="1"/>
  <c r="M444" i="5" s="1"/>
  <c r="N444" i="5" a="1"/>
  <c r="N444" i="5" s="1"/>
  <c r="O444" i="5" a="1"/>
  <c r="O444" i="5" s="1"/>
  <c r="I445" i="5" a="1"/>
  <c r="I445" i="5" s="1"/>
  <c r="J445" i="5" a="1"/>
  <c r="J445" i="5" s="1"/>
  <c r="K445" i="5" a="1"/>
  <c r="K445" i="5" s="1"/>
  <c r="L445" i="5" a="1"/>
  <c r="L445" i="5" s="1"/>
  <c r="M445" i="5" a="1"/>
  <c r="M445" i="5" s="1"/>
  <c r="N445" i="5" a="1"/>
  <c r="N445" i="5" s="1"/>
  <c r="O445" i="5" a="1"/>
  <c r="O445" i="5" s="1"/>
  <c r="I446" i="5" a="1"/>
  <c r="I446" i="5" s="1"/>
  <c r="J446" i="5" a="1"/>
  <c r="J446" i="5" s="1"/>
  <c r="K446" i="5" a="1"/>
  <c r="K446" i="5" s="1"/>
  <c r="L446" i="5" a="1"/>
  <c r="L446" i="5" s="1"/>
  <c r="M446" i="5" a="1"/>
  <c r="M446" i="5" s="1"/>
  <c r="N446" i="5" a="1"/>
  <c r="N446" i="5" s="1"/>
  <c r="O446" i="5" a="1"/>
  <c r="O446" i="5" s="1"/>
  <c r="I447" i="5" a="1"/>
  <c r="I447" i="5" s="1"/>
  <c r="J447" i="5" a="1"/>
  <c r="J447" i="5" s="1"/>
  <c r="K447" i="5" a="1"/>
  <c r="K447" i="5" s="1"/>
  <c r="L447" i="5" a="1"/>
  <c r="L447" i="5" s="1"/>
  <c r="M447" i="5" a="1"/>
  <c r="M447" i="5" s="1"/>
  <c r="N447" i="5" a="1"/>
  <c r="N447" i="5" s="1"/>
  <c r="O447" i="5" a="1"/>
  <c r="O447" i="5" s="1"/>
  <c r="I448" i="5" a="1"/>
  <c r="I448" i="5" s="1"/>
  <c r="J448" i="5" a="1"/>
  <c r="J448" i="5" s="1"/>
  <c r="K448" i="5" a="1"/>
  <c r="K448" i="5" s="1"/>
  <c r="L448" i="5" a="1"/>
  <c r="L448" i="5" s="1"/>
  <c r="M448" i="5" a="1"/>
  <c r="M448" i="5" s="1"/>
  <c r="N448" i="5" a="1"/>
  <c r="N448" i="5" s="1"/>
  <c r="O448" i="5" a="1"/>
  <c r="O448" i="5" s="1"/>
  <c r="I449" i="5" a="1"/>
  <c r="I449" i="5" s="1"/>
  <c r="J449" i="5" a="1"/>
  <c r="J449" i="5" s="1"/>
  <c r="K449" i="5" a="1"/>
  <c r="K449" i="5" s="1"/>
  <c r="L449" i="5" a="1"/>
  <c r="L449" i="5" s="1"/>
  <c r="M449" i="5" a="1"/>
  <c r="M449" i="5" s="1"/>
  <c r="N449" i="5" a="1"/>
  <c r="N449" i="5" s="1"/>
  <c r="O449" i="5" a="1"/>
  <c r="O449" i="5" s="1"/>
  <c r="I450" i="5" a="1"/>
  <c r="I450" i="5" s="1"/>
  <c r="J450" i="5" a="1"/>
  <c r="J450" i="5" s="1"/>
  <c r="K450" i="5" a="1"/>
  <c r="K450" i="5" s="1"/>
  <c r="L450" i="5" a="1"/>
  <c r="L450" i="5" s="1"/>
  <c r="M450" i="5" a="1"/>
  <c r="M450" i="5" s="1"/>
  <c r="N450" i="5" a="1"/>
  <c r="N450" i="5" s="1"/>
  <c r="O450" i="5" a="1"/>
  <c r="O450" i="5" s="1"/>
  <c r="I451" i="5" a="1"/>
  <c r="I451" i="5" s="1"/>
  <c r="J451" i="5" a="1"/>
  <c r="J451" i="5" s="1"/>
  <c r="K451" i="5" a="1"/>
  <c r="K451" i="5" s="1"/>
  <c r="L451" i="5" a="1"/>
  <c r="L451" i="5" s="1"/>
  <c r="M451" i="5" a="1"/>
  <c r="M451" i="5" s="1"/>
  <c r="N451" i="5" a="1"/>
  <c r="N451" i="5" s="1"/>
  <c r="O451" i="5" a="1"/>
  <c r="O451" i="5" s="1"/>
  <c r="I452" i="5" a="1"/>
  <c r="I452" i="5" s="1"/>
  <c r="J452" i="5" a="1"/>
  <c r="J452" i="5" s="1"/>
  <c r="K452" i="5" a="1"/>
  <c r="K452" i="5" s="1"/>
  <c r="L452" i="5" a="1"/>
  <c r="L452" i="5" s="1"/>
  <c r="M452" i="5" a="1"/>
  <c r="M452" i="5" s="1"/>
  <c r="N452" i="5" a="1"/>
  <c r="N452" i="5" s="1"/>
  <c r="O452" i="5" a="1"/>
  <c r="O452" i="5" s="1"/>
  <c r="I453" i="5" a="1"/>
  <c r="I453" i="5" s="1"/>
  <c r="J453" i="5" a="1"/>
  <c r="J453" i="5" s="1"/>
  <c r="K453" i="5" a="1"/>
  <c r="K453" i="5" s="1"/>
  <c r="L453" i="5" a="1"/>
  <c r="L453" i="5" s="1"/>
  <c r="M453" i="5" a="1"/>
  <c r="M453" i="5" s="1"/>
  <c r="N453" i="5" a="1"/>
  <c r="N453" i="5" s="1"/>
  <c r="O453" i="5" a="1"/>
  <c r="O453" i="5" s="1"/>
  <c r="I454" i="5" a="1"/>
  <c r="I454" i="5" s="1"/>
  <c r="J454" i="5" a="1"/>
  <c r="J454" i="5" s="1"/>
  <c r="K454" i="5" a="1"/>
  <c r="K454" i="5" s="1"/>
  <c r="L454" i="5" a="1"/>
  <c r="L454" i="5" s="1"/>
  <c r="M454" i="5" a="1"/>
  <c r="M454" i="5" s="1"/>
  <c r="N454" i="5" a="1"/>
  <c r="N454" i="5" s="1"/>
  <c r="O454" i="5" a="1"/>
  <c r="O454" i="5" s="1"/>
  <c r="I455" i="5" a="1"/>
  <c r="I455" i="5" s="1"/>
  <c r="J455" i="5" a="1"/>
  <c r="J455" i="5" s="1"/>
  <c r="K455" i="5" a="1"/>
  <c r="K455" i="5" s="1"/>
  <c r="L455" i="5" a="1"/>
  <c r="L455" i="5" s="1"/>
  <c r="M455" i="5" a="1"/>
  <c r="M455" i="5" s="1"/>
  <c r="N455" i="5" a="1"/>
  <c r="N455" i="5" s="1"/>
  <c r="O455" i="5" a="1"/>
  <c r="O455" i="5" s="1"/>
  <c r="I456" i="5" a="1"/>
  <c r="I456" i="5" s="1"/>
  <c r="J456" i="5" a="1"/>
  <c r="J456" i="5" s="1"/>
  <c r="K456" i="5" a="1"/>
  <c r="K456" i="5" s="1"/>
  <c r="L456" i="5" a="1"/>
  <c r="L456" i="5" s="1"/>
  <c r="M456" i="5" a="1"/>
  <c r="M456" i="5" s="1"/>
  <c r="N456" i="5" a="1"/>
  <c r="N456" i="5" s="1"/>
  <c r="O456" i="5" a="1"/>
  <c r="O456" i="5" s="1"/>
  <c r="I457" i="5" a="1"/>
  <c r="I457" i="5" s="1"/>
  <c r="J457" i="5" a="1"/>
  <c r="J457" i="5" s="1"/>
  <c r="K457" i="5" a="1"/>
  <c r="K457" i="5" s="1"/>
  <c r="L457" i="5" a="1"/>
  <c r="L457" i="5" s="1"/>
  <c r="M457" i="5" a="1"/>
  <c r="M457" i="5" s="1"/>
  <c r="N457" i="5" a="1"/>
  <c r="N457" i="5" s="1"/>
  <c r="O457" i="5" a="1"/>
  <c r="O457" i="5" s="1"/>
  <c r="I458" i="5" a="1"/>
  <c r="I458" i="5" s="1"/>
  <c r="J458" i="5" a="1"/>
  <c r="J458" i="5" s="1"/>
  <c r="K458" i="5" a="1"/>
  <c r="K458" i="5" s="1"/>
  <c r="L458" i="5" a="1"/>
  <c r="L458" i="5" s="1"/>
  <c r="M458" i="5" a="1"/>
  <c r="M458" i="5" s="1"/>
  <c r="N458" i="5" a="1"/>
  <c r="N458" i="5" s="1"/>
  <c r="O458" i="5" a="1"/>
  <c r="O458" i="5" s="1"/>
  <c r="I459" i="5" a="1"/>
  <c r="I459" i="5" s="1"/>
  <c r="J459" i="5" a="1"/>
  <c r="J459" i="5" s="1"/>
  <c r="K459" i="5" a="1"/>
  <c r="K459" i="5" s="1"/>
  <c r="L459" i="5" a="1"/>
  <c r="L459" i="5" s="1"/>
  <c r="M459" i="5" a="1"/>
  <c r="M459" i="5" s="1"/>
  <c r="N459" i="5" a="1"/>
  <c r="N459" i="5" s="1"/>
  <c r="O459" i="5" a="1"/>
  <c r="O459" i="5" s="1"/>
  <c r="K460" i="5" a="1"/>
  <c r="K460" i="5" s="1"/>
  <c r="L460" i="5" a="1"/>
  <c r="L460" i="5" s="1"/>
  <c r="M460" i="5" a="1"/>
  <c r="M460" i="5" s="1"/>
  <c r="N460" i="5" a="1"/>
  <c r="N460" i="5" s="1"/>
  <c r="K461" i="5" a="1"/>
  <c r="K461" i="5" s="1"/>
  <c r="L461" i="5" a="1"/>
  <c r="L461" i="5" s="1"/>
  <c r="M461" i="5" a="1"/>
  <c r="M461" i="5" s="1"/>
  <c r="N461" i="5" a="1"/>
  <c r="N461" i="5" s="1"/>
  <c r="I462" i="5" a="1"/>
  <c r="I462" i="5" s="1"/>
  <c r="J462" i="5" a="1"/>
  <c r="J462" i="5" s="1"/>
  <c r="K462" i="5" a="1"/>
  <c r="K462" i="5" s="1"/>
  <c r="L462" i="5" a="1"/>
  <c r="L462" i="5" s="1"/>
  <c r="M462" i="5" a="1"/>
  <c r="M462" i="5" s="1"/>
  <c r="N462" i="5" a="1"/>
  <c r="N462" i="5" s="1"/>
  <c r="O462" i="5" a="1"/>
  <c r="O462" i="5" s="1"/>
  <c r="I463" i="5" a="1"/>
  <c r="I463" i="5" s="1"/>
  <c r="J463" i="5" a="1"/>
  <c r="J463" i="5" s="1"/>
  <c r="K463" i="5" a="1"/>
  <c r="K463" i="5" s="1"/>
  <c r="L463" i="5" a="1"/>
  <c r="L463" i="5" s="1"/>
  <c r="M463" i="5" a="1"/>
  <c r="M463" i="5" s="1"/>
  <c r="N463" i="5" a="1"/>
  <c r="N463" i="5" s="1"/>
  <c r="O463" i="5" a="1"/>
  <c r="O463" i="5" s="1"/>
  <c r="I464" i="5" a="1"/>
  <c r="I464" i="5" s="1"/>
  <c r="J464" i="5" a="1"/>
  <c r="J464" i="5" s="1"/>
  <c r="K464" i="5" a="1"/>
  <c r="K464" i="5" s="1"/>
  <c r="L464" i="5" a="1"/>
  <c r="L464" i="5" s="1"/>
  <c r="M464" i="5" a="1"/>
  <c r="M464" i="5" s="1"/>
  <c r="N464" i="5" a="1"/>
  <c r="N464" i="5" s="1"/>
  <c r="O464" i="5" a="1"/>
  <c r="O464" i="5" s="1"/>
  <c r="K465" i="5" a="1"/>
  <c r="K465" i="5" s="1"/>
  <c r="L465" i="5" a="1"/>
  <c r="L465" i="5" s="1"/>
  <c r="M465" i="5" a="1"/>
  <c r="M465" i="5" s="1"/>
  <c r="N465" i="5" a="1"/>
  <c r="N465" i="5" s="1"/>
  <c r="K466" i="5" a="1"/>
  <c r="K466" i="5" s="1"/>
  <c r="L466" i="5" a="1"/>
  <c r="L466" i="5" s="1"/>
  <c r="M466" i="5" a="1"/>
  <c r="M466" i="5" s="1"/>
  <c r="N466" i="5" a="1"/>
  <c r="N466" i="5" s="1"/>
  <c r="K467" i="5" a="1"/>
  <c r="K467" i="5" s="1"/>
  <c r="L467" i="5" a="1"/>
  <c r="L467" i="5" s="1"/>
  <c r="M467" i="5" a="1"/>
  <c r="M467" i="5" s="1"/>
  <c r="N467" i="5" a="1"/>
  <c r="N467" i="5" s="1"/>
  <c r="K468" i="5" a="1"/>
  <c r="K468" i="5" s="1"/>
  <c r="L468" i="5" a="1"/>
  <c r="L468" i="5" s="1"/>
  <c r="M468" i="5" a="1"/>
  <c r="M468" i="5" s="1"/>
  <c r="N468" i="5" a="1"/>
  <c r="N468" i="5" s="1"/>
  <c r="K469" i="5" a="1"/>
  <c r="K469" i="5" s="1"/>
  <c r="L469" i="5" a="1"/>
  <c r="L469" i="5" s="1"/>
  <c r="M469" i="5" a="1"/>
  <c r="M469" i="5" s="1"/>
  <c r="N469" i="5" a="1"/>
  <c r="N469" i="5" s="1"/>
  <c r="K470" i="5" a="1"/>
  <c r="K470" i="5" s="1"/>
  <c r="L470" i="5" a="1"/>
  <c r="L470" i="5" s="1"/>
  <c r="M470" i="5" a="1"/>
  <c r="M470" i="5" s="1"/>
  <c r="N470" i="5" a="1"/>
  <c r="N470" i="5" s="1"/>
  <c r="K471" i="5" a="1"/>
  <c r="K471" i="5" s="1"/>
  <c r="L471" i="5" a="1"/>
  <c r="L471" i="5" s="1"/>
  <c r="M471" i="5" a="1"/>
  <c r="M471" i="5" s="1"/>
  <c r="N471" i="5" a="1"/>
  <c r="N471" i="5" s="1"/>
  <c r="K472" i="5" a="1"/>
  <c r="K472" i="5" s="1"/>
  <c r="L472" i="5" a="1"/>
  <c r="L472" i="5" s="1"/>
  <c r="M472" i="5" a="1"/>
  <c r="M472" i="5" s="1"/>
  <c r="N472" i="5" a="1"/>
  <c r="N472" i="5" s="1"/>
  <c r="K473" i="5" a="1"/>
  <c r="K473" i="5" s="1"/>
  <c r="L473" i="5" a="1"/>
  <c r="L473" i="5" s="1"/>
  <c r="M473" i="5" a="1"/>
  <c r="M473" i="5" s="1"/>
  <c r="N473" i="5" a="1"/>
  <c r="N473" i="5" s="1"/>
  <c r="K474" i="5" a="1"/>
  <c r="K474" i="5" s="1"/>
  <c r="L474" i="5" a="1"/>
  <c r="L474" i="5" s="1"/>
  <c r="M474" i="5" a="1"/>
  <c r="M474" i="5" s="1"/>
  <c r="N474" i="5" a="1"/>
  <c r="N474" i="5" s="1"/>
  <c r="K475" i="5" a="1"/>
  <c r="K475" i="5" s="1"/>
  <c r="L475" i="5" a="1"/>
  <c r="L475" i="5" s="1"/>
  <c r="M475" i="5" a="1"/>
  <c r="M475" i="5" s="1"/>
  <c r="N475" i="5" a="1"/>
  <c r="N475" i="5" s="1"/>
  <c r="K476" i="5" a="1"/>
  <c r="K476" i="5" s="1"/>
  <c r="L476" i="5" a="1"/>
  <c r="L476" i="5" s="1"/>
  <c r="M476" i="5" a="1"/>
  <c r="M476" i="5" s="1"/>
  <c r="N476" i="5" a="1"/>
  <c r="N476" i="5" s="1"/>
  <c r="K477" i="5" a="1"/>
  <c r="K477" i="5" s="1"/>
  <c r="L477" i="5" a="1"/>
  <c r="L477" i="5" s="1"/>
  <c r="M477" i="5" a="1"/>
  <c r="M477" i="5" s="1"/>
  <c r="N477" i="5" a="1"/>
  <c r="N477" i="5" s="1"/>
  <c r="I478" i="5" a="1"/>
  <c r="I478" i="5" s="1"/>
  <c r="J478" i="5" a="1"/>
  <c r="J478" i="5" s="1"/>
  <c r="K478" i="5" a="1"/>
  <c r="K478" i="5" s="1"/>
  <c r="L478" i="5" a="1"/>
  <c r="L478" i="5" s="1"/>
  <c r="M478" i="5" a="1"/>
  <c r="M478" i="5" s="1"/>
  <c r="N478" i="5" a="1"/>
  <c r="N478" i="5" s="1"/>
  <c r="O478" i="5" a="1"/>
  <c r="O478" i="5" s="1"/>
  <c r="I479" i="5" a="1"/>
  <c r="I479" i="5" s="1"/>
  <c r="J479" i="5" a="1"/>
  <c r="J479" i="5" s="1"/>
  <c r="K479" i="5" a="1"/>
  <c r="K479" i="5" s="1"/>
  <c r="L479" i="5" a="1"/>
  <c r="L479" i="5" s="1"/>
  <c r="M479" i="5" a="1"/>
  <c r="M479" i="5" s="1"/>
  <c r="N479" i="5" a="1"/>
  <c r="N479" i="5" s="1"/>
  <c r="O479" i="5" a="1"/>
  <c r="O479" i="5" s="1"/>
  <c r="K480" i="5" a="1"/>
  <c r="K480" i="5" s="1"/>
  <c r="L480" i="5" a="1"/>
  <c r="L480" i="5" s="1"/>
  <c r="M480" i="5" a="1"/>
  <c r="M480" i="5" s="1"/>
  <c r="N480" i="5" a="1"/>
  <c r="N480" i="5" s="1"/>
  <c r="I481" i="5" a="1"/>
  <c r="I481" i="5" s="1"/>
  <c r="J481" i="5" a="1"/>
  <c r="J481" i="5" s="1"/>
  <c r="K481" i="5" a="1"/>
  <c r="K481" i="5" s="1"/>
  <c r="L481" i="5" a="1"/>
  <c r="L481" i="5" s="1"/>
  <c r="M481" i="5" a="1"/>
  <c r="M481" i="5" s="1"/>
  <c r="N481" i="5" a="1"/>
  <c r="N481" i="5" s="1"/>
  <c r="O481" i="5" a="1"/>
  <c r="O481" i="5" s="1"/>
  <c r="I482" i="5" a="1"/>
  <c r="I482" i="5" s="1"/>
  <c r="J482" i="5" a="1"/>
  <c r="J482" i="5" s="1"/>
  <c r="K482" i="5" a="1"/>
  <c r="K482" i="5" s="1"/>
  <c r="L482" i="5" a="1"/>
  <c r="L482" i="5" s="1"/>
  <c r="M482" i="5" a="1"/>
  <c r="M482" i="5" s="1"/>
  <c r="N482" i="5" a="1"/>
  <c r="N482" i="5" s="1"/>
  <c r="O482" i="5" a="1"/>
  <c r="O482" i="5" s="1"/>
  <c r="I483" i="5" a="1"/>
  <c r="I483" i="5" s="1"/>
  <c r="J483" i="5" a="1"/>
  <c r="J483" i="5" s="1"/>
  <c r="K483" i="5" a="1"/>
  <c r="K483" i="5" s="1"/>
  <c r="L483" i="5" a="1"/>
  <c r="L483" i="5" s="1"/>
  <c r="M483" i="5" a="1"/>
  <c r="M483" i="5" s="1"/>
  <c r="N483" i="5" a="1"/>
  <c r="N483" i="5" s="1"/>
  <c r="O483" i="5" a="1"/>
  <c r="O483" i="5" s="1"/>
  <c r="I484" i="5" a="1"/>
  <c r="I484" i="5" s="1"/>
  <c r="J484" i="5" a="1"/>
  <c r="J484" i="5" s="1"/>
  <c r="K484" i="5" a="1"/>
  <c r="K484" i="5" s="1"/>
  <c r="L484" i="5" a="1"/>
  <c r="L484" i="5" s="1"/>
  <c r="M484" i="5" a="1"/>
  <c r="M484" i="5" s="1"/>
  <c r="N484" i="5" a="1"/>
  <c r="N484" i="5" s="1"/>
  <c r="O484" i="5" a="1"/>
  <c r="O484" i="5" s="1"/>
  <c r="I485" i="5" a="1"/>
  <c r="I485" i="5" s="1"/>
  <c r="J485" i="5" a="1"/>
  <c r="J485" i="5" s="1"/>
  <c r="K485" i="5" a="1"/>
  <c r="K485" i="5" s="1"/>
  <c r="L485" i="5" a="1"/>
  <c r="L485" i="5" s="1"/>
  <c r="M485" i="5" a="1"/>
  <c r="M485" i="5" s="1"/>
  <c r="N485" i="5" a="1"/>
  <c r="N485" i="5" s="1"/>
  <c r="O485" i="5" a="1"/>
  <c r="O485" i="5" s="1"/>
  <c r="K486" i="5" a="1"/>
  <c r="K486" i="5" s="1"/>
  <c r="L486" i="5" a="1"/>
  <c r="L486" i="5" s="1"/>
  <c r="M486" i="5" a="1"/>
  <c r="M486" i="5" s="1"/>
  <c r="N486" i="5" a="1"/>
  <c r="N486" i="5" s="1"/>
  <c r="I487" i="5" a="1"/>
  <c r="I487" i="5" s="1"/>
  <c r="J487" i="5" a="1"/>
  <c r="J487" i="5" s="1"/>
  <c r="K487" i="5" a="1"/>
  <c r="K487" i="5" s="1"/>
  <c r="L487" i="5" a="1"/>
  <c r="L487" i="5" s="1"/>
  <c r="M487" i="5" a="1"/>
  <c r="M487" i="5" s="1"/>
  <c r="N487" i="5" a="1"/>
  <c r="N487" i="5" s="1"/>
  <c r="O487" i="5" a="1"/>
  <c r="O487" i="5" s="1"/>
  <c r="I488" i="5" a="1"/>
  <c r="I488" i="5" s="1"/>
  <c r="J488" i="5" a="1"/>
  <c r="J488" i="5" s="1"/>
  <c r="K488" i="5" a="1"/>
  <c r="K488" i="5" s="1"/>
  <c r="L488" i="5" a="1"/>
  <c r="L488" i="5" s="1"/>
  <c r="M488" i="5" a="1"/>
  <c r="M488" i="5" s="1"/>
  <c r="N488" i="5" a="1"/>
  <c r="N488" i="5" s="1"/>
  <c r="O488" i="5" a="1"/>
  <c r="O488" i="5" s="1"/>
  <c r="I489" i="5" a="1"/>
  <c r="I489" i="5" s="1"/>
  <c r="J489" i="5" a="1"/>
  <c r="J489" i="5" s="1"/>
  <c r="K489" i="5" a="1"/>
  <c r="K489" i="5" s="1"/>
  <c r="L489" i="5" a="1"/>
  <c r="L489" i="5" s="1"/>
  <c r="M489" i="5" a="1"/>
  <c r="M489" i="5" s="1"/>
  <c r="N489" i="5" a="1"/>
  <c r="N489" i="5" s="1"/>
  <c r="O489" i="5" a="1"/>
  <c r="O489" i="5" s="1"/>
  <c r="I490" i="5" a="1"/>
  <c r="I490" i="5" s="1"/>
  <c r="J490" i="5" a="1"/>
  <c r="J490" i="5" s="1"/>
  <c r="K490" i="5" a="1"/>
  <c r="K490" i="5" s="1"/>
  <c r="L490" i="5" a="1"/>
  <c r="L490" i="5" s="1"/>
  <c r="M490" i="5" a="1"/>
  <c r="M490" i="5" s="1"/>
  <c r="N490" i="5" a="1"/>
  <c r="N490" i="5" s="1"/>
  <c r="O490" i="5" a="1"/>
  <c r="O490" i="5" s="1"/>
  <c r="I491" i="5" a="1"/>
  <c r="I491" i="5" s="1"/>
  <c r="J491" i="5" a="1"/>
  <c r="J491" i="5" s="1"/>
  <c r="K491" i="5" a="1"/>
  <c r="K491" i="5" s="1"/>
  <c r="L491" i="5" a="1"/>
  <c r="L491" i="5" s="1"/>
  <c r="M491" i="5" a="1"/>
  <c r="M491" i="5" s="1"/>
  <c r="N491" i="5" a="1"/>
  <c r="N491" i="5" s="1"/>
  <c r="O491" i="5" a="1"/>
  <c r="O491" i="5" s="1"/>
  <c r="I492" i="5" a="1"/>
  <c r="I492" i="5" s="1"/>
  <c r="J492" i="5" a="1"/>
  <c r="J492" i="5" s="1"/>
  <c r="K492" i="5" a="1"/>
  <c r="K492" i="5" s="1"/>
  <c r="L492" i="5" a="1"/>
  <c r="L492" i="5" s="1"/>
  <c r="M492" i="5" a="1"/>
  <c r="M492" i="5" s="1"/>
  <c r="N492" i="5" a="1"/>
  <c r="N492" i="5" s="1"/>
  <c r="O492" i="5" a="1"/>
  <c r="O492" i="5" s="1"/>
  <c r="I493" i="5" a="1"/>
  <c r="I493" i="5" s="1"/>
  <c r="J493" i="5" a="1"/>
  <c r="J493" i="5" s="1"/>
  <c r="K493" i="5" a="1"/>
  <c r="K493" i="5" s="1"/>
  <c r="L493" i="5" a="1"/>
  <c r="L493" i="5" s="1"/>
  <c r="M493" i="5" a="1"/>
  <c r="M493" i="5" s="1"/>
  <c r="N493" i="5" a="1"/>
  <c r="N493" i="5" s="1"/>
  <c r="O493" i="5" a="1"/>
  <c r="O493" i="5" s="1"/>
  <c r="K494" i="5" a="1"/>
  <c r="K494" i="5" s="1"/>
  <c r="L494" i="5" a="1"/>
  <c r="L494" i="5" s="1"/>
  <c r="M494" i="5" a="1"/>
  <c r="M494" i="5" s="1"/>
  <c r="N494" i="5" a="1"/>
  <c r="N494" i="5" s="1"/>
  <c r="K495" i="5" a="1"/>
  <c r="K495" i="5" s="1"/>
  <c r="L495" i="5" a="1"/>
  <c r="L495" i="5" s="1"/>
  <c r="M495" i="5" a="1"/>
  <c r="M495" i="5" s="1"/>
  <c r="N495" i="5" a="1"/>
  <c r="N495" i="5" s="1"/>
  <c r="K496" i="5" a="1"/>
  <c r="K496" i="5" s="1"/>
  <c r="L496" i="5" a="1"/>
  <c r="L496" i="5" s="1"/>
  <c r="M496" i="5" a="1"/>
  <c r="M496" i="5" s="1"/>
  <c r="N496" i="5" a="1"/>
  <c r="N496" i="5" s="1"/>
  <c r="K497" i="5" a="1"/>
  <c r="K497" i="5" s="1"/>
  <c r="L497" i="5" a="1"/>
  <c r="L497" i="5" s="1"/>
  <c r="M497" i="5" a="1"/>
  <c r="M497" i="5" s="1"/>
  <c r="N497" i="5" a="1"/>
  <c r="N497" i="5" s="1"/>
  <c r="K498" i="5" a="1"/>
  <c r="K498" i="5" s="1"/>
  <c r="L498" i="5" a="1"/>
  <c r="L498" i="5" s="1"/>
  <c r="M498" i="5" a="1"/>
  <c r="M498" i="5" s="1"/>
  <c r="N498" i="5" a="1"/>
  <c r="N498" i="5" s="1"/>
  <c r="K499" i="5" a="1"/>
  <c r="K499" i="5" s="1"/>
  <c r="L499" i="5" a="1"/>
  <c r="L499" i="5" s="1"/>
  <c r="M499" i="5" a="1"/>
  <c r="M499" i="5" s="1"/>
  <c r="N499" i="5" a="1"/>
  <c r="N499" i="5" s="1"/>
  <c r="K500" i="5" a="1"/>
  <c r="K500" i="5" s="1"/>
  <c r="L500" i="5" a="1"/>
  <c r="L500" i="5" s="1"/>
  <c r="M500" i="5" a="1"/>
  <c r="M500" i="5" s="1"/>
  <c r="N500" i="5" a="1"/>
  <c r="N500" i="5" s="1"/>
  <c r="I501" i="5" a="1"/>
  <c r="I501" i="5" s="1"/>
  <c r="J501" i="5" a="1"/>
  <c r="J501" i="5" s="1"/>
  <c r="K501" i="5" a="1"/>
  <c r="K501" i="5" s="1"/>
  <c r="L501" i="5" a="1"/>
  <c r="L501" i="5" s="1"/>
  <c r="M501" i="5" a="1"/>
  <c r="M501" i="5" s="1"/>
  <c r="N501" i="5" a="1"/>
  <c r="N501" i="5" s="1"/>
  <c r="O501" i="5" a="1"/>
  <c r="O501" i="5" s="1"/>
  <c r="I502" i="5" a="1"/>
  <c r="I502" i="5" s="1"/>
  <c r="J502" i="5" a="1"/>
  <c r="J502" i="5" s="1"/>
  <c r="K502" i="5" a="1"/>
  <c r="K502" i="5" s="1"/>
  <c r="L502" i="5" a="1"/>
  <c r="L502" i="5" s="1"/>
  <c r="M502" i="5" a="1"/>
  <c r="M502" i="5" s="1"/>
  <c r="N502" i="5" a="1"/>
  <c r="N502" i="5" s="1"/>
  <c r="O502" i="5" a="1"/>
  <c r="O502" i="5" s="1"/>
  <c r="I503" i="5" a="1"/>
  <c r="I503" i="5" s="1"/>
  <c r="J503" i="5" a="1"/>
  <c r="J503" i="5" s="1"/>
  <c r="K503" i="5" a="1"/>
  <c r="K503" i="5" s="1"/>
  <c r="L503" i="5" a="1"/>
  <c r="L503" i="5" s="1"/>
  <c r="M503" i="5" a="1"/>
  <c r="M503" i="5" s="1"/>
  <c r="N503" i="5" a="1"/>
  <c r="N503" i="5" s="1"/>
  <c r="O503" i="5" a="1"/>
  <c r="O503" i="5" s="1"/>
  <c r="I504" i="5" a="1"/>
  <c r="I504" i="5" s="1"/>
  <c r="J504" i="5" a="1"/>
  <c r="J504" i="5" s="1"/>
  <c r="K504" i="5" a="1"/>
  <c r="K504" i="5" s="1"/>
  <c r="L504" i="5" a="1"/>
  <c r="L504" i="5" s="1"/>
  <c r="M504" i="5" a="1"/>
  <c r="M504" i="5" s="1"/>
  <c r="N504" i="5" a="1"/>
  <c r="N504" i="5" s="1"/>
  <c r="O504" i="5" a="1"/>
  <c r="O504" i="5" s="1"/>
  <c r="I505" i="5" a="1"/>
  <c r="I505" i="5" s="1"/>
  <c r="J505" i="5" a="1"/>
  <c r="J505" i="5" s="1"/>
  <c r="K505" i="5" a="1"/>
  <c r="K505" i="5" s="1"/>
  <c r="L505" i="5" a="1"/>
  <c r="L505" i="5" s="1"/>
  <c r="M505" i="5" a="1"/>
  <c r="M505" i="5" s="1"/>
  <c r="N505" i="5" a="1"/>
  <c r="N505" i="5" s="1"/>
  <c r="O505" i="5" a="1"/>
  <c r="O505" i="5" s="1"/>
  <c r="I506" i="5" a="1"/>
  <c r="I506" i="5" s="1"/>
  <c r="J506" i="5" a="1"/>
  <c r="J506" i="5" s="1"/>
  <c r="K506" i="5" a="1"/>
  <c r="K506" i="5" s="1"/>
  <c r="L506" i="5" a="1"/>
  <c r="L506" i="5" s="1"/>
  <c r="M506" i="5" a="1"/>
  <c r="M506" i="5" s="1"/>
  <c r="N506" i="5" a="1"/>
  <c r="N506" i="5" s="1"/>
  <c r="O506" i="5" a="1"/>
  <c r="O506" i="5" s="1"/>
  <c r="I507" i="5" a="1"/>
  <c r="I507" i="5" s="1"/>
  <c r="J507" i="5" a="1"/>
  <c r="J507" i="5" s="1"/>
  <c r="K507" i="5" a="1"/>
  <c r="K507" i="5" s="1"/>
  <c r="L507" i="5" a="1"/>
  <c r="L507" i="5" s="1"/>
  <c r="M507" i="5" a="1"/>
  <c r="M507" i="5" s="1"/>
  <c r="N507" i="5" a="1"/>
  <c r="N507" i="5" s="1"/>
  <c r="O507" i="5" a="1"/>
  <c r="O507" i="5" s="1"/>
  <c r="I508" i="5" a="1"/>
  <c r="I508" i="5" s="1"/>
  <c r="J508" i="5" a="1"/>
  <c r="J508" i="5" s="1"/>
  <c r="K508" i="5" a="1"/>
  <c r="K508" i="5" s="1"/>
  <c r="L508" i="5" a="1"/>
  <c r="L508" i="5" s="1"/>
  <c r="M508" i="5" a="1"/>
  <c r="M508" i="5" s="1"/>
  <c r="N508" i="5" a="1"/>
  <c r="N508" i="5" s="1"/>
  <c r="O508" i="5" a="1"/>
  <c r="O508" i="5" s="1"/>
  <c r="I509" i="5" a="1"/>
  <c r="I509" i="5" s="1"/>
  <c r="J509" i="5" a="1"/>
  <c r="J509" i="5" s="1"/>
  <c r="K509" i="5" a="1"/>
  <c r="K509" i="5" s="1"/>
  <c r="L509" i="5" a="1"/>
  <c r="L509" i="5" s="1"/>
  <c r="M509" i="5" a="1"/>
  <c r="M509" i="5" s="1"/>
  <c r="N509" i="5" a="1"/>
  <c r="N509" i="5" s="1"/>
  <c r="O509" i="5" a="1"/>
  <c r="O509" i="5" s="1"/>
  <c r="I510" i="5" a="1"/>
  <c r="I510" i="5" s="1"/>
  <c r="J510" i="5" a="1"/>
  <c r="J510" i="5" s="1"/>
  <c r="K510" i="5" a="1"/>
  <c r="K510" i="5" s="1"/>
  <c r="L510" i="5" a="1"/>
  <c r="L510" i="5" s="1"/>
  <c r="M510" i="5" a="1"/>
  <c r="M510" i="5" s="1"/>
  <c r="N510" i="5" a="1"/>
  <c r="N510" i="5" s="1"/>
  <c r="O510" i="5" a="1"/>
  <c r="O510" i="5" s="1"/>
  <c r="K511" i="5" a="1"/>
  <c r="K511" i="5" s="1"/>
  <c r="L511" i="5" a="1"/>
  <c r="L511" i="5" s="1"/>
  <c r="M511" i="5" a="1"/>
  <c r="M511" i="5" s="1"/>
  <c r="N511" i="5" a="1"/>
  <c r="N511" i="5" s="1"/>
  <c r="K512" i="5" a="1"/>
  <c r="K512" i="5" s="1"/>
  <c r="L512" i="5" a="1"/>
  <c r="L512" i="5" s="1"/>
  <c r="M512" i="5" a="1"/>
  <c r="M512" i="5" s="1"/>
  <c r="N512" i="5" a="1"/>
  <c r="N512" i="5" s="1"/>
  <c r="K513" i="5" a="1"/>
  <c r="K513" i="5" s="1"/>
  <c r="L513" i="5" a="1"/>
  <c r="L513" i="5" s="1"/>
  <c r="M513" i="5" a="1"/>
  <c r="M513" i="5" s="1"/>
  <c r="N513" i="5" a="1"/>
  <c r="N513" i="5" s="1"/>
  <c r="K514" i="5" a="1"/>
  <c r="K514" i="5" s="1"/>
  <c r="L514" i="5" a="1"/>
  <c r="L514" i="5" s="1"/>
  <c r="M514" i="5" a="1"/>
  <c r="M514" i="5" s="1"/>
  <c r="N514" i="5" a="1"/>
  <c r="N514" i="5" s="1"/>
  <c r="K515" i="5" a="1"/>
  <c r="K515" i="5" s="1"/>
  <c r="L515" i="5" a="1"/>
  <c r="L515" i="5" s="1"/>
  <c r="M515" i="5" a="1"/>
  <c r="M515" i="5" s="1"/>
  <c r="N515" i="5" a="1"/>
  <c r="N515" i="5" s="1"/>
  <c r="K516" i="5" a="1"/>
  <c r="K516" i="5" s="1"/>
  <c r="L516" i="5" a="1"/>
  <c r="L516" i="5" s="1"/>
  <c r="M516" i="5" a="1"/>
  <c r="M516" i="5" s="1"/>
  <c r="N516" i="5" a="1"/>
  <c r="N516" i="5" s="1"/>
  <c r="K517" i="5" a="1"/>
  <c r="K517" i="5" s="1"/>
  <c r="L517" i="5" a="1"/>
  <c r="L517" i="5" s="1"/>
  <c r="M517" i="5" a="1"/>
  <c r="M517" i="5" s="1"/>
  <c r="N517" i="5" a="1"/>
  <c r="N517" i="5" s="1"/>
  <c r="K518" i="5" a="1"/>
  <c r="K518" i="5" s="1"/>
  <c r="L518" i="5" a="1"/>
  <c r="L518" i="5" s="1"/>
  <c r="M518" i="5" a="1"/>
  <c r="M518" i="5" s="1"/>
  <c r="N518" i="5" a="1"/>
  <c r="N518" i="5" s="1"/>
  <c r="I519" i="5" a="1"/>
  <c r="I519" i="5" s="1"/>
  <c r="J519" i="5" a="1"/>
  <c r="J519" i="5" s="1"/>
  <c r="K519" i="5" a="1"/>
  <c r="K519" i="5" s="1"/>
  <c r="L519" i="5" a="1"/>
  <c r="L519" i="5" s="1"/>
  <c r="M519" i="5" a="1"/>
  <c r="M519" i="5" s="1"/>
  <c r="N519" i="5" a="1"/>
  <c r="N519" i="5" s="1"/>
  <c r="O519" i="5" a="1"/>
  <c r="O519" i="5" s="1"/>
  <c r="K520" i="5" a="1"/>
  <c r="K520" i="5" s="1"/>
  <c r="L520" i="5" a="1"/>
  <c r="L520" i="5" s="1"/>
  <c r="M520" i="5" a="1"/>
  <c r="M520" i="5" s="1"/>
  <c r="N520" i="5" a="1"/>
  <c r="N520" i="5" s="1"/>
  <c r="K521" i="5" a="1"/>
  <c r="K521" i="5" s="1"/>
  <c r="L521" i="5" a="1"/>
  <c r="L521" i="5" s="1"/>
  <c r="M521" i="5" a="1"/>
  <c r="M521" i="5" s="1"/>
  <c r="N521" i="5" a="1"/>
  <c r="N521" i="5" s="1"/>
  <c r="K522" i="5" a="1"/>
  <c r="K522" i="5" s="1"/>
  <c r="L522" i="5" a="1"/>
  <c r="L522" i="5" s="1"/>
  <c r="M522" i="5" a="1"/>
  <c r="M522" i="5" s="1"/>
  <c r="N522" i="5" a="1"/>
  <c r="N522" i="5" s="1"/>
  <c r="K523" i="5" a="1"/>
  <c r="K523" i="5" s="1"/>
  <c r="L523" i="5" a="1"/>
  <c r="L523" i="5" s="1"/>
  <c r="M523" i="5" a="1"/>
  <c r="M523" i="5" s="1"/>
  <c r="N523" i="5" a="1"/>
  <c r="N523" i="5" s="1"/>
  <c r="I524" i="5" a="1"/>
  <c r="I524" i="5" s="1"/>
  <c r="J524" i="5" a="1"/>
  <c r="J524" i="5" s="1"/>
  <c r="K524" i="5" a="1"/>
  <c r="K524" i="5" s="1"/>
  <c r="L524" i="5" a="1"/>
  <c r="L524" i="5" s="1"/>
  <c r="M524" i="5" a="1"/>
  <c r="M524" i="5" s="1"/>
  <c r="N524" i="5" a="1"/>
  <c r="N524" i="5" s="1"/>
  <c r="O524" i="5" a="1"/>
  <c r="O524" i="5" s="1"/>
  <c r="I525" i="5" a="1"/>
  <c r="I525" i="5" s="1"/>
  <c r="J525" i="5" a="1"/>
  <c r="J525" i="5" s="1"/>
  <c r="K525" i="5" a="1"/>
  <c r="K525" i="5" s="1"/>
  <c r="L525" i="5" a="1"/>
  <c r="L525" i="5" s="1"/>
  <c r="M525" i="5" a="1"/>
  <c r="M525" i="5" s="1"/>
  <c r="N525" i="5" a="1"/>
  <c r="N525" i="5" s="1"/>
  <c r="O525" i="5" a="1"/>
  <c r="O525" i="5" s="1"/>
  <c r="K526" i="5" a="1"/>
  <c r="K526" i="5" s="1"/>
  <c r="L526" i="5" a="1"/>
  <c r="L526" i="5" s="1"/>
  <c r="M526" i="5" a="1"/>
  <c r="M526" i="5" s="1"/>
  <c r="N526" i="5" a="1"/>
  <c r="N526" i="5" s="1"/>
  <c r="K527" i="5" a="1"/>
  <c r="K527" i="5" s="1"/>
  <c r="L527" i="5" a="1"/>
  <c r="L527" i="5" s="1"/>
  <c r="M527" i="5" a="1"/>
  <c r="M527" i="5" s="1"/>
  <c r="N527" i="5" a="1"/>
  <c r="N527" i="5" s="1"/>
  <c r="K528" i="5" a="1"/>
  <c r="K528" i="5" s="1"/>
  <c r="L528" i="5" a="1"/>
  <c r="L528" i="5" s="1"/>
  <c r="M528" i="5" a="1"/>
  <c r="M528" i="5" s="1"/>
  <c r="N528" i="5" a="1"/>
  <c r="N528" i="5" s="1"/>
  <c r="K529" i="5" a="1"/>
  <c r="K529" i="5" s="1"/>
  <c r="L529" i="5" a="1"/>
  <c r="L529" i="5" s="1"/>
  <c r="M529" i="5" a="1"/>
  <c r="M529" i="5" s="1"/>
  <c r="N529" i="5" a="1"/>
  <c r="N529" i="5" s="1"/>
  <c r="I530" i="5" a="1"/>
  <c r="I530" i="5" s="1"/>
  <c r="J530" i="5" a="1"/>
  <c r="J530" i="5" s="1"/>
  <c r="K530" i="5" a="1"/>
  <c r="K530" i="5" s="1"/>
  <c r="L530" i="5" a="1"/>
  <c r="L530" i="5" s="1"/>
  <c r="M530" i="5" a="1"/>
  <c r="M530" i="5" s="1"/>
  <c r="N530" i="5" a="1"/>
  <c r="N530" i="5" s="1"/>
  <c r="O530" i="5" a="1"/>
  <c r="O530" i="5" s="1"/>
  <c r="I531" i="5" a="1"/>
  <c r="I531" i="5" s="1"/>
  <c r="J531" i="5" a="1"/>
  <c r="J531" i="5" s="1"/>
  <c r="K531" i="5" a="1"/>
  <c r="K531" i="5" s="1"/>
  <c r="L531" i="5" a="1"/>
  <c r="L531" i="5" s="1"/>
  <c r="M531" i="5" a="1"/>
  <c r="M531" i="5" s="1"/>
  <c r="N531" i="5" a="1"/>
  <c r="N531" i="5" s="1"/>
  <c r="O531" i="5" a="1"/>
  <c r="O531" i="5" s="1"/>
  <c r="I532" i="5" a="1"/>
  <c r="I532" i="5" s="1"/>
  <c r="J532" i="5" a="1"/>
  <c r="J532" i="5" s="1"/>
  <c r="K532" i="5" a="1"/>
  <c r="K532" i="5" s="1"/>
  <c r="L532" i="5" a="1"/>
  <c r="L532" i="5" s="1"/>
  <c r="M532" i="5" a="1"/>
  <c r="M532" i="5" s="1"/>
  <c r="N532" i="5" a="1"/>
  <c r="N532" i="5" s="1"/>
  <c r="O532" i="5" a="1"/>
  <c r="O532" i="5" s="1"/>
  <c r="I533" i="5" a="1"/>
  <c r="I533" i="5" s="1"/>
  <c r="J533" i="5" a="1"/>
  <c r="J533" i="5" s="1"/>
  <c r="K533" i="5" a="1"/>
  <c r="K533" i="5" s="1"/>
  <c r="L533" i="5" a="1"/>
  <c r="L533" i="5" s="1"/>
  <c r="M533" i="5" a="1"/>
  <c r="M533" i="5" s="1"/>
  <c r="N533" i="5" a="1"/>
  <c r="N533" i="5" s="1"/>
  <c r="O533" i="5" a="1"/>
  <c r="O533" i="5" s="1"/>
  <c r="I534" i="5" a="1"/>
  <c r="I534" i="5" s="1"/>
  <c r="J534" i="5" a="1"/>
  <c r="J534" i="5" s="1"/>
  <c r="K534" i="5" a="1"/>
  <c r="K534" i="5" s="1"/>
  <c r="L534" i="5" a="1"/>
  <c r="L534" i="5" s="1"/>
  <c r="M534" i="5" a="1"/>
  <c r="M534" i="5" s="1"/>
  <c r="N534" i="5" a="1"/>
  <c r="N534" i="5" s="1"/>
  <c r="O534" i="5" a="1"/>
  <c r="O534" i="5" s="1"/>
  <c r="I535" i="5" a="1"/>
  <c r="I535" i="5" s="1"/>
  <c r="J535" i="5" a="1"/>
  <c r="J535" i="5" s="1"/>
  <c r="K535" i="5" a="1"/>
  <c r="K535" i="5" s="1"/>
  <c r="L535" i="5" a="1"/>
  <c r="L535" i="5" s="1"/>
  <c r="M535" i="5" a="1"/>
  <c r="M535" i="5" s="1"/>
  <c r="N535" i="5" a="1"/>
  <c r="N535" i="5" s="1"/>
  <c r="O535" i="5" a="1"/>
  <c r="O535" i="5" s="1"/>
  <c r="I536" i="5" a="1"/>
  <c r="I536" i="5" s="1"/>
  <c r="J536" i="5" a="1"/>
  <c r="J536" i="5" s="1"/>
  <c r="K536" i="5" a="1"/>
  <c r="K536" i="5" s="1"/>
  <c r="L536" i="5" a="1"/>
  <c r="L536" i="5" s="1"/>
  <c r="M536" i="5" a="1"/>
  <c r="M536" i="5" s="1"/>
  <c r="N536" i="5" a="1"/>
  <c r="N536" i="5" s="1"/>
  <c r="O536" i="5" a="1"/>
  <c r="O536" i="5" s="1"/>
  <c r="I537" i="5" a="1"/>
  <c r="I537" i="5" s="1"/>
  <c r="J537" i="5" a="1"/>
  <c r="J537" i="5" s="1"/>
  <c r="K537" i="5" a="1"/>
  <c r="K537" i="5" s="1"/>
  <c r="L537" i="5" a="1"/>
  <c r="L537" i="5" s="1"/>
  <c r="M537" i="5" a="1"/>
  <c r="M537" i="5" s="1"/>
  <c r="N537" i="5" a="1"/>
  <c r="N537" i="5" s="1"/>
  <c r="O537" i="5" a="1"/>
  <c r="O537" i="5" s="1"/>
  <c r="I538" i="5" a="1"/>
  <c r="I538" i="5" s="1"/>
  <c r="J538" i="5" a="1"/>
  <c r="J538" i="5" s="1"/>
  <c r="K538" i="5" a="1"/>
  <c r="K538" i="5" s="1"/>
  <c r="L538" i="5" a="1"/>
  <c r="L538" i="5" s="1"/>
  <c r="M538" i="5" a="1"/>
  <c r="M538" i="5" s="1"/>
  <c r="N538" i="5" a="1"/>
  <c r="N538" i="5" s="1"/>
  <c r="O538" i="5" a="1"/>
  <c r="O538" i="5" s="1"/>
  <c r="I539" i="5" a="1"/>
  <c r="I539" i="5" s="1"/>
  <c r="J539" i="5" a="1"/>
  <c r="J539" i="5" s="1"/>
  <c r="K539" i="5" a="1"/>
  <c r="K539" i="5" s="1"/>
  <c r="L539" i="5" a="1"/>
  <c r="L539" i="5" s="1"/>
  <c r="M539" i="5" a="1"/>
  <c r="M539" i="5" s="1"/>
  <c r="N539" i="5" a="1"/>
  <c r="N539" i="5" s="1"/>
  <c r="O539" i="5" a="1"/>
  <c r="O539" i="5" s="1"/>
  <c r="I540" i="5" a="1"/>
  <c r="I540" i="5" s="1"/>
  <c r="J540" i="5" a="1"/>
  <c r="J540" i="5" s="1"/>
  <c r="K540" i="5" a="1"/>
  <c r="K540" i="5" s="1"/>
  <c r="L540" i="5" a="1"/>
  <c r="L540" i="5" s="1"/>
  <c r="M540" i="5" a="1"/>
  <c r="M540" i="5" s="1"/>
  <c r="N540" i="5" a="1"/>
  <c r="N540" i="5" s="1"/>
  <c r="O540" i="5" a="1"/>
  <c r="O540" i="5" s="1"/>
  <c r="I541" i="5" a="1"/>
  <c r="I541" i="5" s="1"/>
  <c r="J541" i="5" a="1"/>
  <c r="J541" i="5" s="1"/>
  <c r="K541" i="5" a="1"/>
  <c r="K541" i="5" s="1"/>
  <c r="L541" i="5" a="1"/>
  <c r="L541" i="5" s="1"/>
  <c r="M541" i="5" a="1"/>
  <c r="M541" i="5" s="1"/>
  <c r="N541" i="5" a="1"/>
  <c r="N541" i="5" s="1"/>
  <c r="O541" i="5" a="1"/>
  <c r="O541" i="5" s="1"/>
  <c r="I542" i="5" a="1"/>
  <c r="I542" i="5" s="1"/>
  <c r="J542" i="5" a="1"/>
  <c r="J542" i="5" s="1"/>
  <c r="K542" i="5" a="1"/>
  <c r="K542" i="5" s="1"/>
  <c r="L542" i="5" a="1"/>
  <c r="L542" i="5" s="1"/>
  <c r="M542" i="5" a="1"/>
  <c r="M542" i="5" s="1"/>
  <c r="N542" i="5" a="1"/>
  <c r="N542" i="5" s="1"/>
  <c r="O542" i="5" a="1"/>
  <c r="O542" i="5" s="1"/>
  <c r="I543" i="5" a="1"/>
  <c r="I543" i="5" s="1"/>
  <c r="J543" i="5" a="1"/>
  <c r="J543" i="5" s="1"/>
  <c r="K543" i="5" a="1"/>
  <c r="K543" i="5" s="1"/>
  <c r="L543" i="5" a="1"/>
  <c r="L543" i="5" s="1"/>
  <c r="M543" i="5" a="1"/>
  <c r="M543" i="5" s="1"/>
  <c r="N543" i="5" a="1"/>
  <c r="N543" i="5" s="1"/>
  <c r="O543" i="5" a="1"/>
  <c r="O543" i="5" s="1"/>
  <c r="I544" i="5" a="1"/>
  <c r="I544" i="5" s="1"/>
  <c r="J544" i="5" a="1"/>
  <c r="J544" i="5" s="1"/>
  <c r="K544" i="5" a="1"/>
  <c r="K544" i="5" s="1"/>
  <c r="L544" i="5" a="1"/>
  <c r="L544" i="5" s="1"/>
  <c r="M544" i="5" a="1"/>
  <c r="M544" i="5" s="1"/>
  <c r="N544" i="5" a="1"/>
  <c r="N544" i="5" s="1"/>
  <c r="O544" i="5" a="1"/>
  <c r="O544" i="5" s="1"/>
  <c r="I545" i="5" a="1"/>
  <c r="I545" i="5" s="1"/>
  <c r="J545" i="5" a="1"/>
  <c r="J545" i="5" s="1"/>
  <c r="K545" i="5" a="1"/>
  <c r="K545" i="5" s="1"/>
  <c r="L545" i="5" a="1"/>
  <c r="L545" i="5" s="1"/>
  <c r="M545" i="5" a="1"/>
  <c r="M545" i="5" s="1"/>
  <c r="N545" i="5" a="1"/>
  <c r="N545" i="5" s="1"/>
  <c r="O545" i="5" a="1"/>
  <c r="O545" i="5" s="1"/>
  <c r="I546" i="5" a="1"/>
  <c r="I546" i="5" s="1"/>
  <c r="J546" i="5" a="1"/>
  <c r="J546" i="5" s="1"/>
  <c r="K546" i="5" a="1"/>
  <c r="K546" i="5" s="1"/>
  <c r="L546" i="5" a="1"/>
  <c r="L546" i="5" s="1"/>
  <c r="M546" i="5" a="1"/>
  <c r="M546" i="5" s="1"/>
  <c r="N546" i="5" a="1"/>
  <c r="N546" i="5" s="1"/>
  <c r="O546" i="5" a="1"/>
  <c r="O546" i="5" s="1"/>
  <c r="I547" i="5" a="1"/>
  <c r="I547" i="5" s="1"/>
  <c r="J547" i="5" a="1"/>
  <c r="J547" i="5" s="1"/>
  <c r="K547" i="5" a="1"/>
  <c r="K547" i="5" s="1"/>
  <c r="L547" i="5" a="1"/>
  <c r="L547" i="5" s="1"/>
  <c r="M547" i="5" a="1"/>
  <c r="M547" i="5" s="1"/>
  <c r="N547" i="5" a="1"/>
  <c r="N547" i="5" s="1"/>
  <c r="O547" i="5" a="1"/>
  <c r="O547" i="5" s="1"/>
  <c r="I548" i="5" a="1"/>
  <c r="I548" i="5" s="1"/>
  <c r="J548" i="5" a="1"/>
  <c r="J548" i="5" s="1"/>
  <c r="K548" i="5" a="1"/>
  <c r="K548" i="5" s="1"/>
  <c r="L548" i="5" a="1"/>
  <c r="L548" i="5" s="1"/>
  <c r="M548" i="5" a="1"/>
  <c r="M548" i="5" s="1"/>
  <c r="N548" i="5" a="1"/>
  <c r="N548" i="5" s="1"/>
  <c r="O548" i="5" a="1"/>
  <c r="O548" i="5" s="1"/>
  <c r="I549" i="5" a="1"/>
  <c r="I549" i="5" s="1"/>
  <c r="J549" i="5" a="1"/>
  <c r="J549" i="5" s="1"/>
  <c r="K549" i="5" a="1"/>
  <c r="K549" i="5" s="1"/>
  <c r="L549" i="5" a="1"/>
  <c r="L549" i="5" s="1"/>
  <c r="M549" i="5" a="1"/>
  <c r="M549" i="5" s="1"/>
  <c r="N549" i="5" a="1"/>
  <c r="N549" i="5" s="1"/>
  <c r="O549" i="5" a="1"/>
  <c r="O549" i="5" s="1"/>
  <c r="I550" i="5" a="1"/>
  <c r="I550" i="5" s="1"/>
  <c r="J550" i="5" a="1"/>
  <c r="J550" i="5" s="1"/>
  <c r="K550" i="5" a="1"/>
  <c r="K550" i="5" s="1"/>
  <c r="L550" i="5" a="1"/>
  <c r="L550" i="5" s="1"/>
  <c r="M550" i="5" a="1"/>
  <c r="M550" i="5" s="1"/>
  <c r="N550" i="5" a="1"/>
  <c r="N550" i="5" s="1"/>
  <c r="O550" i="5" a="1"/>
  <c r="O550" i="5" s="1"/>
  <c r="I551" i="5" a="1"/>
  <c r="I551" i="5" s="1"/>
  <c r="J551" i="5" a="1"/>
  <c r="J551" i="5" s="1"/>
  <c r="K551" i="5" a="1"/>
  <c r="K551" i="5" s="1"/>
  <c r="L551" i="5" a="1"/>
  <c r="L551" i="5" s="1"/>
  <c r="M551" i="5" a="1"/>
  <c r="M551" i="5" s="1"/>
  <c r="N551" i="5" a="1"/>
  <c r="N551" i="5" s="1"/>
  <c r="O551" i="5" a="1"/>
  <c r="O551" i="5" s="1"/>
  <c r="I552" i="5" a="1"/>
  <c r="I552" i="5" s="1"/>
  <c r="J552" i="5" a="1"/>
  <c r="J552" i="5" s="1"/>
  <c r="K552" i="5" a="1"/>
  <c r="K552" i="5" s="1"/>
  <c r="L552" i="5" a="1"/>
  <c r="L552" i="5" s="1"/>
  <c r="M552" i="5" a="1"/>
  <c r="M552" i="5" s="1"/>
  <c r="N552" i="5" a="1"/>
  <c r="N552" i="5" s="1"/>
  <c r="O552" i="5" a="1"/>
  <c r="O552" i="5" s="1"/>
  <c r="I553" i="5" a="1"/>
  <c r="I553" i="5" s="1"/>
  <c r="J553" i="5" a="1"/>
  <c r="J553" i="5" s="1"/>
  <c r="K553" i="5" a="1"/>
  <c r="K553" i="5" s="1"/>
  <c r="L553" i="5" a="1"/>
  <c r="L553" i="5" s="1"/>
  <c r="M553" i="5" a="1"/>
  <c r="M553" i="5" s="1"/>
  <c r="N553" i="5" a="1"/>
  <c r="N553" i="5" s="1"/>
  <c r="O553" i="5" a="1"/>
  <c r="O553" i="5" s="1"/>
  <c r="I554" i="5" a="1"/>
  <c r="I554" i="5" s="1"/>
  <c r="J554" i="5" a="1"/>
  <c r="J554" i="5" s="1"/>
  <c r="K554" i="5" a="1"/>
  <c r="K554" i="5" s="1"/>
  <c r="L554" i="5" a="1"/>
  <c r="L554" i="5" s="1"/>
  <c r="M554" i="5" a="1"/>
  <c r="M554" i="5" s="1"/>
  <c r="N554" i="5" a="1"/>
  <c r="N554" i="5" s="1"/>
  <c r="O554" i="5" a="1"/>
  <c r="O554" i="5" s="1"/>
  <c r="I555" i="5" a="1"/>
  <c r="I555" i="5" s="1"/>
  <c r="J555" i="5" a="1"/>
  <c r="J555" i="5" s="1"/>
  <c r="K555" i="5" a="1"/>
  <c r="K555" i="5" s="1"/>
  <c r="L555" i="5" a="1"/>
  <c r="L555" i="5" s="1"/>
  <c r="M555" i="5" a="1"/>
  <c r="M555" i="5" s="1"/>
  <c r="N555" i="5" a="1"/>
  <c r="N555" i="5" s="1"/>
  <c r="O555" i="5" a="1"/>
  <c r="O555" i="5" s="1"/>
  <c r="I556" i="5" a="1"/>
  <c r="I556" i="5" s="1"/>
  <c r="J556" i="5" a="1"/>
  <c r="J556" i="5" s="1"/>
  <c r="K556" i="5" a="1"/>
  <c r="K556" i="5" s="1"/>
  <c r="L556" i="5" a="1"/>
  <c r="L556" i="5" s="1"/>
  <c r="M556" i="5" a="1"/>
  <c r="M556" i="5" s="1"/>
  <c r="N556" i="5" a="1"/>
  <c r="N556" i="5" s="1"/>
  <c r="O556" i="5" a="1"/>
  <c r="O556" i="5" s="1"/>
  <c r="I557" i="5" a="1"/>
  <c r="I557" i="5" s="1"/>
  <c r="J557" i="5" a="1"/>
  <c r="J557" i="5" s="1"/>
  <c r="K557" i="5" a="1"/>
  <c r="K557" i="5" s="1"/>
  <c r="L557" i="5" a="1"/>
  <c r="L557" i="5" s="1"/>
  <c r="M557" i="5" a="1"/>
  <c r="M557" i="5" s="1"/>
  <c r="N557" i="5" a="1"/>
  <c r="N557" i="5" s="1"/>
  <c r="O557" i="5" a="1"/>
  <c r="O557" i="5" s="1"/>
  <c r="I558" i="5" a="1"/>
  <c r="I558" i="5" s="1"/>
  <c r="J558" i="5" a="1"/>
  <c r="J558" i="5" s="1"/>
  <c r="K558" i="5" a="1"/>
  <c r="K558" i="5" s="1"/>
  <c r="L558" i="5" a="1"/>
  <c r="L558" i="5" s="1"/>
  <c r="M558" i="5" a="1"/>
  <c r="M558" i="5" s="1"/>
  <c r="N558" i="5" a="1"/>
  <c r="N558" i="5" s="1"/>
  <c r="O558" i="5" a="1"/>
  <c r="O558" i="5" s="1"/>
  <c r="I559" i="5" a="1"/>
  <c r="I559" i="5" s="1"/>
  <c r="J559" i="5" a="1"/>
  <c r="J559" i="5" s="1"/>
  <c r="K559" i="5" a="1"/>
  <c r="K559" i="5" s="1"/>
  <c r="L559" i="5" a="1"/>
  <c r="L559" i="5" s="1"/>
  <c r="M559" i="5" a="1"/>
  <c r="M559" i="5" s="1"/>
  <c r="N559" i="5" a="1"/>
  <c r="N559" i="5" s="1"/>
  <c r="O559" i="5" a="1"/>
  <c r="O559" i="5" s="1"/>
  <c r="I560" i="5" a="1"/>
  <c r="I560" i="5" s="1"/>
  <c r="J560" i="5" a="1"/>
  <c r="J560" i="5" s="1"/>
  <c r="K560" i="5" a="1"/>
  <c r="K560" i="5" s="1"/>
  <c r="L560" i="5" a="1"/>
  <c r="L560" i="5" s="1"/>
  <c r="M560" i="5" a="1"/>
  <c r="M560" i="5" s="1"/>
  <c r="N560" i="5" a="1"/>
  <c r="N560" i="5" s="1"/>
  <c r="O560" i="5" a="1"/>
  <c r="O560" i="5" s="1"/>
  <c r="I561" i="5" a="1"/>
  <c r="I561" i="5" s="1"/>
  <c r="J561" i="5" a="1"/>
  <c r="J561" i="5" s="1"/>
  <c r="K561" i="5" a="1"/>
  <c r="K561" i="5" s="1"/>
  <c r="L561" i="5" a="1"/>
  <c r="L561" i="5" s="1"/>
  <c r="M561" i="5" a="1"/>
  <c r="M561" i="5" s="1"/>
  <c r="N561" i="5" a="1"/>
  <c r="N561" i="5" s="1"/>
  <c r="O561" i="5" a="1"/>
  <c r="O561" i="5" s="1"/>
  <c r="I562" i="5" a="1"/>
  <c r="I562" i="5" s="1"/>
  <c r="J562" i="5" a="1"/>
  <c r="J562" i="5" s="1"/>
  <c r="K562" i="5" a="1"/>
  <c r="K562" i="5" s="1"/>
  <c r="L562" i="5" a="1"/>
  <c r="L562" i="5" s="1"/>
  <c r="M562" i="5" a="1"/>
  <c r="M562" i="5" s="1"/>
  <c r="N562" i="5" a="1"/>
  <c r="N562" i="5" s="1"/>
  <c r="O562" i="5" a="1"/>
  <c r="O562" i="5" s="1"/>
  <c r="I563" i="5" a="1"/>
  <c r="I563" i="5" s="1"/>
  <c r="J563" i="5" a="1"/>
  <c r="J563" i="5" s="1"/>
  <c r="K563" i="5" a="1"/>
  <c r="K563" i="5" s="1"/>
  <c r="L563" i="5" a="1"/>
  <c r="L563" i="5" s="1"/>
  <c r="M563" i="5" a="1"/>
  <c r="M563" i="5" s="1"/>
  <c r="N563" i="5" a="1"/>
  <c r="N563" i="5" s="1"/>
  <c r="O563" i="5" a="1"/>
  <c r="O563" i="5" s="1"/>
  <c r="I564" i="5" a="1"/>
  <c r="I564" i="5" s="1"/>
  <c r="J564" i="5" a="1"/>
  <c r="J564" i="5" s="1"/>
  <c r="K564" i="5" a="1"/>
  <c r="K564" i="5" s="1"/>
  <c r="L564" i="5" a="1"/>
  <c r="L564" i="5" s="1"/>
  <c r="M564" i="5" a="1"/>
  <c r="M564" i="5" s="1"/>
  <c r="N564" i="5" a="1"/>
  <c r="N564" i="5" s="1"/>
  <c r="O564" i="5" a="1"/>
  <c r="O564" i="5" s="1"/>
  <c r="I565" i="5" a="1"/>
  <c r="I565" i="5" s="1"/>
  <c r="J565" i="5" a="1"/>
  <c r="J565" i="5" s="1"/>
  <c r="K565" i="5" a="1"/>
  <c r="K565" i="5" s="1"/>
  <c r="L565" i="5" a="1"/>
  <c r="L565" i="5" s="1"/>
  <c r="M565" i="5" a="1"/>
  <c r="M565" i="5" s="1"/>
  <c r="N565" i="5" a="1"/>
  <c r="N565" i="5" s="1"/>
  <c r="O565" i="5" a="1"/>
  <c r="O565" i="5" s="1"/>
  <c r="I566" i="5" a="1"/>
  <c r="I566" i="5" s="1"/>
  <c r="J566" i="5" a="1"/>
  <c r="J566" i="5" s="1"/>
  <c r="K566" i="5" a="1"/>
  <c r="K566" i="5" s="1"/>
  <c r="L566" i="5" a="1"/>
  <c r="L566" i="5" s="1"/>
  <c r="M566" i="5" a="1"/>
  <c r="M566" i="5" s="1"/>
  <c r="N566" i="5" a="1"/>
  <c r="N566" i="5" s="1"/>
  <c r="O566" i="5" a="1"/>
  <c r="O566" i="5" s="1"/>
  <c r="I567" i="5" a="1"/>
  <c r="I567" i="5" s="1"/>
  <c r="J567" i="5" a="1"/>
  <c r="J567" i="5" s="1"/>
  <c r="K567" i="5" a="1"/>
  <c r="K567" i="5" s="1"/>
  <c r="L567" i="5" a="1"/>
  <c r="L567" i="5" s="1"/>
  <c r="M567" i="5" a="1"/>
  <c r="M567" i="5" s="1"/>
  <c r="N567" i="5" a="1"/>
  <c r="N567" i="5" s="1"/>
  <c r="O567" i="5" a="1"/>
  <c r="O567" i="5" s="1"/>
  <c r="I568" i="5" a="1"/>
  <c r="I568" i="5" s="1"/>
  <c r="J568" i="5" a="1"/>
  <c r="J568" i="5" s="1"/>
  <c r="K568" i="5" a="1"/>
  <c r="K568" i="5" s="1"/>
  <c r="L568" i="5" a="1"/>
  <c r="L568" i="5" s="1"/>
  <c r="M568" i="5" a="1"/>
  <c r="M568" i="5" s="1"/>
  <c r="N568" i="5" a="1"/>
  <c r="N568" i="5" s="1"/>
  <c r="O568" i="5" a="1"/>
  <c r="O568" i="5" s="1"/>
  <c r="I569" i="5" a="1"/>
  <c r="I569" i="5" s="1"/>
  <c r="J569" i="5" a="1"/>
  <c r="J569" i="5" s="1"/>
  <c r="K569" i="5" a="1"/>
  <c r="K569" i="5" s="1"/>
  <c r="L569" i="5" a="1"/>
  <c r="L569" i="5" s="1"/>
  <c r="M569" i="5" a="1"/>
  <c r="M569" i="5" s="1"/>
  <c r="N569" i="5" a="1"/>
  <c r="N569" i="5" s="1"/>
  <c r="O569" i="5" a="1"/>
  <c r="O569" i="5" s="1"/>
  <c r="I570" i="5" a="1"/>
  <c r="I570" i="5" s="1"/>
  <c r="J570" i="5" a="1"/>
  <c r="J570" i="5" s="1"/>
  <c r="K570" i="5" a="1"/>
  <c r="K570" i="5" s="1"/>
  <c r="L570" i="5" a="1"/>
  <c r="L570" i="5" s="1"/>
  <c r="M570" i="5" a="1"/>
  <c r="M570" i="5" s="1"/>
  <c r="N570" i="5" a="1"/>
  <c r="N570" i="5" s="1"/>
  <c r="O570" i="5" a="1"/>
  <c r="O570" i="5" s="1"/>
  <c r="I571" i="5" a="1"/>
  <c r="I571" i="5" s="1"/>
  <c r="J571" i="5" a="1"/>
  <c r="J571" i="5" s="1"/>
  <c r="K571" i="5" a="1"/>
  <c r="K571" i="5" s="1"/>
  <c r="L571" i="5" a="1"/>
  <c r="L571" i="5" s="1"/>
  <c r="M571" i="5" a="1"/>
  <c r="M571" i="5" s="1"/>
  <c r="N571" i="5" a="1"/>
  <c r="N571" i="5" s="1"/>
  <c r="O571" i="5" a="1"/>
  <c r="O571" i="5" s="1"/>
  <c r="I572" i="5" a="1"/>
  <c r="I572" i="5" s="1"/>
  <c r="J572" i="5" a="1"/>
  <c r="J572" i="5" s="1"/>
  <c r="K572" i="5" a="1"/>
  <c r="K572" i="5" s="1"/>
  <c r="L572" i="5" a="1"/>
  <c r="L572" i="5" s="1"/>
  <c r="M572" i="5" a="1"/>
  <c r="M572" i="5" s="1"/>
  <c r="N572" i="5" a="1"/>
  <c r="N572" i="5" s="1"/>
  <c r="O572" i="5" a="1"/>
  <c r="O572" i="5" s="1"/>
  <c r="I573" i="5" a="1"/>
  <c r="I573" i="5" s="1"/>
  <c r="J573" i="5" a="1"/>
  <c r="J573" i="5" s="1"/>
  <c r="K573" i="5" a="1"/>
  <c r="K573" i="5" s="1"/>
  <c r="L573" i="5" a="1"/>
  <c r="L573" i="5" s="1"/>
  <c r="M573" i="5" a="1"/>
  <c r="M573" i="5" s="1"/>
  <c r="N573" i="5" a="1"/>
  <c r="N573" i="5" s="1"/>
  <c r="O573" i="5" a="1"/>
  <c r="O573" i="5" s="1"/>
  <c r="I574" i="5" a="1"/>
  <c r="I574" i="5" s="1"/>
  <c r="J574" i="5" a="1"/>
  <c r="J574" i="5" s="1"/>
  <c r="K574" i="5" a="1"/>
  <c r="K574" i="5" s="1"/>
  <c r="L574" i="5" a="1"/>
  <c r="L574" i="5" s="1"/>
  <c r="M574" i="5" a="1"/>
  <c r="M574" i="5" s="1"/>
  <c r="N574" i="5" a="1"/>
  <c r="N574" i="5" s="1"/>
  <c r="O574" i="5" a="1"/>
  <c r="O574" i="5" s="1"/>
  <c r="I575" i="5" a="1"/>
  <c r="I575" i="5" s="1"/>
  <c r="J575" i="5" a="1"/>
  <c r="J575" i="5" s="1"/>
  <c r="K575" i="5" a="1"/>
  <c r="K575" i="5" s="1"/>
  <c r="L575" i="5" a="1"/>
  <c r="L575" i="5" s="1"/>
  <c r="M575" i="5" a="1"/>
  <c r="M575" i="5" s="1"/>
  <c r="N575" i="5" a="1"/>
  <c r="N575" i="5" s="1"/>
  <c r="O575" i="5" a="1"/>
  <c r="O575" i="5" s="1"/>
  <c r="I576" i="5" a="1"/>
  <c r="I576" i="5" s="1"/>
  <c r="J576" i="5" a="1"/>
  <c r="J576" i="5" s="1"/>
  <c r="K576" i="5" a="1"/>
  <c r="K576" i="5" s="1"/>
  <c r="L576" i="5" a="1"/>
  <c r="L576" i="5" s="1"/>
  <c r="M576" i="5" a="1"/>
  <c r="M576" i="5" s="1"/>
  <c r="N576" i="5" a="1"/>
  <c r="N576" i="5" s="1"/>
  <c r="O576" i="5" a="1"/>
  <c r="O576" i="5" s="1"/>
  <c r="I577" i="5" a="1"/>
  <c r="I577" i="5" s="1"/>
  <c r="J577" i="5" a="1"/>
  <c r="J577" i="5" s="1"/>
  <c r="K577" i="5" a="1"/>
  <c r="K577" i="5" s="1"/>
  <c r="L577" i="5" a="1"/>
  <c r="L577" i="5" s="1"/>
  <c r="M577" i="5" a="1"/>
  <c r="M577" i="5" s="1"/>
  <c r="N577" i="5" a="1"/>
  <c r="N577" i="5" s="1"/>
  <c r="O577" i="5" a="1"/>
  <c r="O577" i="5" s="1"/>
  <c r="I578" i="5" a="1"/>
  <c r="I578" i="5" s="1"/>
  <c r="J578" i="5" a="1"/>
  <c r="J578" i="5" s="1"/>
  <c r="K578" i="5" a="1"/>
  <c r="K578" i="5" s="1"/>
  <c r="L578" i="5" a="1"/>
  <c r="L578" i="5" s="1"/>
  <c r="M578" i="5" a="1"/>
  <c r="M578" i="5" s="1"/>
  <c r="N578" i="5" a="1"/>
  <c r="N578" i="5" s="1"/>
  <c r="O578" i="5" a="1"/>
  <c r="O578" i="5" s="1"/>
  <c r="I579" i="5" a="1"/>
  <c r="I579" i="5" s="1"/>
  <c r="J579" i="5" a="1"/>
  <c r="J579" i="5" s="1"/>
  <c r="K579" i="5" a="1"/>
  <c r="K579" i="5" s="1"/>
  <c r="L579" i="5" a="1"/>
  <c r="L579" i="5" s="1"/>
  <c r="M579" i="5" a="1"/>
  <c r="M579" i="5" s="1"/>
  <c r="N579" i="5" a="1"/>
  <c r="N579" i="5" s="1"/>
  <c r="O579" i="5" a="1"/>
  <c r="O579" i="5" s="1"/>
  <c r="I580" i="5" a="1"/>
  <c r="I580" i="5" s="1"/>
  <c r="J580" i="5" a="1"/>
  <c r="J580" i="5" s="1"/>
  <c r="K580" i="5" a="1"/>
  <c r="K580" i="5" s="1"/>
  <c r="L580" i="5" a="1"/>
  <c r="L580" i="5" s="1"/>
  <c r="M580" i="5" a="1"/>
  <c r="M580" i="5" s="1"/>
  <c r="N580" i="5" a="1"/>
  <c r="N580" i="5" s="1"/>
  <c r="O580" i="5" a="1"/>
  <c r="O580" i="5" s="1"/>
  <c r="I581" i="5" a="1"/>
  <c r="I581" i="5" s="1"/>
  <c r="J581" i="5" a="1"/>
  <c r="J581" i="5" s="1"/>
  <c r="K581" i="5" a="1"/>
  <c r="K581" i="5" s="1"/>
  <c r="L581" i="5" a="1"/>
  <c r="L581" i="5" s="1"/>
  <c r="M581" i="5" a="1"/>
  <c r="M581" i="5" s="1"/>
  <c r="N581" i="5" a="1"/>
  <c r="N581" i="5" s="1"/>
  <c r="O581" i="5" a="1"/>
  <c r="O581" i="5" s="1"/>
  <c r="I582" i="5" a="1"/>
  <c r="I582" i="5" s="1"/>
  <c r="J582" i="5" a="1"/>
  <c r="J582" i="5" s="1"/>
  <c r="K582" i="5" a="1"/>
  <c r="K582" i="5" s="1"/>
  <c r="L582" i="5" a="1"/>
  <c r="L582" i="5" s="1"/>
  <c r="M582" i="5" a="1"/>
  <c r="M582" i="5" s="1"/>
  <c r="N582" i="5" a="1"/>
  <c r="N582" i="5" s="1"/>
  <c r="O582" i="5" a="1"/>
  <c r="O582" i="5" s="1"/>
  <c r="I583" i="5" a="1"/>
  <c r="I583" i="5" s="1"/>
  <c r="J583" i="5" a="1"/>
  <c r="J583" i="5" s="1"/>
  <c r="K583" i="5" a="1"/>
  <c r="K583" i="5" s="1"/>
  <c r="L583" i="5" a="1"/>
  <c r="L583" i="5" s="1"/>
  <c r="M583" i="5" a="1"/>
  <c r="M583" i="5" s="1"/>
  <c r="N583" i="5" a="1"/>
  <c r="N583" i="5" s="1"/>
  <c r="O583" i="5" a="1"/>
  <c r="O583" i="5" s="1"/>
  <c r="I584" i="5" a="1"/>
  <c r="I584" i="5" s="1"/>
  <c r="J584" i="5" a="1"/>
  <c r="J584" i="5" s="1"/>
  <c r="K584" i="5" a="1"/>
  <c r="K584" i="5" s="1"/>
  <c r="L584" i="5" a="1"/>
  <c r="L584" i="5" s="1"/>
  <c r="M584" i="5" a="1"/>
  <c r="M584" i="5" s="1"/>
  <c r="N584" i="5" a="1"/>
  <c r="N584" i="5" s="1"/>
  <c r="O584" i="5" a="1"/>
  <c r="O584" i="5" s="1"/>
  <c r="I585" i="5" a="1"/>
  <c r="I585" i="5" s="1"/>
  <c r="J585" i="5" a="1"/>
  <c r="J585" i="5" s="1"/>
  <c r="K585" i="5" a="1"/>
  <c r="K585" i="5" s="1"/>
  <c r="L585" i="5" a="1"/>
  <c r="L585" i="5" s="1"/>
  <c r="M585" i="5" a="1"/>
  <c r="M585" i="5" s="1"/>
  <c r="N585" i="5" a="1"/>
  <c r="N585" i="5" s="1"/>
  <c r="O585" i="5" a="1"/>
  <c r="O585" i="5" s="1"/>
  <c r="I586" i="5" a="1"/>
  <c r="I586" i="5" s="1"/>
  <c r="J586" i="5" a="1"/>
  <c r="J586" i="5" s="1"/>
  <c r="K586" i="5" a="1"/>
  <c r="K586" i="5" s="1"/>
  <c r="L586" i="5" a="1"/>
  <c r="L586" i="5" s="1"/>
  <c r="M586" i="5" a="1"/>
  <c r="M586" i="5" s="1"/>
  <c r="N586" i="5" a="1"/>
  <c r="N586" i="5" s="1"/>
  <c r="O586" i="5" a="1"/>
  <c r="O586" i="5" s="1"/>
  <c r="I587" i="5" a="1"/>
  <c r="I587" i="5" s="1"/>
  <c r="J587" i="5" a="1"/>
  <c r="J587" i="5" s="1"/>
  <c r="K587" i="5" a="1"/>
  <c r="K587" i="5" s="1"/>
  <c r="L587" i="5" a="1"/>
  <c r="L587" i="5" s="1"/>
  <c r="M587" i="5" a="1"/>
  <c r="M587" i="5" s="1"/>
  <c r="N587" i="5" a="1"/>
  <c r="N587" i="5" s="1"/>
  <c r="O587" i="5" a="1"/>
  <c r="O587" i="5" s="1"/>
  <c r="I588" i="5" a="1"/>
  <c r="I588" i="5" s="1"/>
  <c r="J588" i="5" a="1"/>
  <c r="J588" i="5" s="1"/>
  <c r="K588" i="5" a="1"/>
  <c r="K588" i="5" s="1"/>
  <c r="L588" i="5" a="1"/>
  <c r="L588" i="5" s="1"/>
  <c r="M588" i="5" a="1"/>
  <c r="M588" i="5" s="1"/>
  <c r="N588" i="5" a="1"/>
  <c r="N588" i="5" s="1"/>
  <c r="O588" i="5" a="1"/>
  <c r="O588" i="5" s="1"/>
  <c r="I589" i="5" a="1"/>
  <c r="I589" i="5" s="1"/>
  <c r="J589" i="5" a="1"/>
  <c r="J589" i="5" s="1"/>
  <c r="K589" i="5" a="1"/>
  <c r="K589" i="5" s="1"/>
  <c r="L589" i="5" a="1"/>
  <c r="L589" i="5" s="1"/>
  <c r="M589" i="5" a="1"/>
  <c r="M589" i="5" s="1"/>
  <c r="N589" i="5" a="1"/>
  <c r="N589" i="5" s="1"/>
  <c r="O589" i="5" a="1"/>
  <c r="O589" i="5" s="1"/>
  <c r="I590" i="5" a="1"/>
  <c r="I590" i="5" s="1"/>
  <c r="J590" i="5" a="1"/>
  <c r="J590" i="5" s="1"/>
  <c r="K590" i="5" a="1"/>
  <c r="K590" i="5" s="1"/>
  <c r="L590" i="5" a="1"/>
  <c r="L590" i="5" s="1"/>
  <c r="M590" i="5" a="1"/>
  <c r="M590" i="5" s="1"/>
  <c r="N590" i="5" a="1"/>
  <c r="N590" i="5" s="1"/>
  <c r="O590" i="5" a="1"/>
  <c r="O590" i="5" s="1"/>
  <c r="I591" i="5" a="1"/>
  <c r="I591" i="5" s="1"/>
  <c r="J591" i="5" a="1"/>
  <c r="J591" i="5" s="1"/>
  <c r="K591" i="5" a="1"/>
  <c r="K591" i="5" s="1"/>
  <c r="L591" i="5" a="1"/>
  <c r="L591" i="5" s="1"/>
  <c r="M591" i="5" a="1"/>
  <c r="M591" i="5" s="1"/>
  <c r="N591" i="5" a="1"/>
  <c r="N591" i="5" s="1"/>
  <c r="O591" i="5" a="1"/>
  <c r="O591" i="5" s="1"/>
  <c r="I592" i="5" a="1"/>
  <c r="I592" i="5" s="1"/>
  <c r="J592" i="5" a="1"/>
  <c r="J592" i="5" s="1"/>
  <c r="K592" i="5" a="1"/>
  <c r="K592" i="5" s="1"/>
  <c r="L592" i="5" a="1"/>
  <c r="L592" i="5" s="1"/>
  <c r="M592" i="5" a="1"/>
  <c r="M592" i="5" s="1"/>
  <c r="N592" i="5" a="1"/>
  <c r="N592" i="5" s="1"/>
  <c r="O592" i="5" a="1"/>
  <c r="O592" i="5" s="1"/>
  <c r="I593" i="5" a="1"/>
  <c r="I593" i="5" s="1"/>
  <c r="J593" i="5" a="1"/>
  <c r="J593" i="5" s="1"/>
  <c r="K593" i="5" a="1"/>
  <c r="K593" i="5" s="1"/>
  <c r="L593" i="5" a="1"/>
  <c r="L593" i="5" s="1"/>
  <c r="M593" i="5" a="1"/>
  <c r="M593" i="5" s="1"/>
  <c r="N593" i="5" a="1"/>
  <c r="N593" i="5" s="1"/>
  <c r="O593" i="5" a="1"/>
  <c r="O593" i="5" s="1"/>
  <c r="I594" i="5" a="1"/>
  <c r="I594" i="5" s="1"/>
  <c r="J594" i="5" a="1"/>
  <c r="J594" i="5" s="1"/>
  <c r="K594" i="5" a="1"/>
  <c r="K594" i="5" s="1"/>
  <c r="L594" i="5" a="1"/>
  <c r="L594" i="5" s="1"/>
  <c r="M594" i="5" a="1"/>
  <c r="M594" i="5" s="1"/>
  <c r="N594" i="5" a="1"/>
  <c r="N594" i="5" s="1"/>
  <c r="O594" i="5" a="1"/>
  <c r="O594" i="5" s="1"/>
  <c r="I595" i="5" a="1"/>
  <c r="I595" i="5" s="1"/>
  <c r="J595" i="5" a="1"/>
  <c r="J595" i="5" s="1"/>
  <c r="K595" i="5" a="1"/>
  <c r="K595" i="5" s="1"/>
  <c r="L595" i="5" a="1"/>
  <c r="L595" i="5" s="1"/>
  <c r="M595" i="5" a="1"/>
  <c r="M595" i="5" s="1"/>
  <c r="N595" i="5" a="1"/>
  <c r="N595" i="5" s="1"/>
  <c r="O595" i="5" a="1"/>
  <c r="O595" i="5" s="1"/>
  <c r="I596" i="5" a="1"/>
  <c r="I596" i="5" s="1"/>
  <c r="J596" i="5" a="1"/>
  <c r="J596" i="5" s="1"/>
  <c r="K596" i="5" a="1"/>
  <c r="K596" i="5" s="1"/>
  <c r="L596" i="5" a="1"/>
  <c r="L596" i="5" s="1"/>
  <c r="M596" i="5" a="1"/>
  <c r="M596" i="5" s="1"/>
  <c r="N596" i="5" a="1"/>
  <c r="N596" i="5" s="1"/>
  <c r="O596" i="5" a="1"/>
  <c r="O596" i="5" s="1"/>
  <c r="I597" i="5" a="1"/>
  <c r="I597" i="5" s="1"/>
  <c r="J597" i="5" a="1"/>
  <c r="J597" i="5" s="1"/>
  <c r="K597" i="5" a="1"/>
  <c r="K597" i="5" s="1"/>
  <c r="L597" i="5" a="1"/>
  <c r="L597" i="5" s="1"/>
  <c r="M597" i="5" a="1"/>
  <c r="M597" i="5" s="1"/>
  <c r="N597" i="5" a="1"/>
  <c r="N597" i="5" s="1"/>
  <c r="O597" i="5" a="1"/>
  <c r="O597" i="5" s="1"/>
  <c r="I598" i="5" a="1"/>
  <c r="I598" i="5" s="1"/>
  <c r="J598" i="5" a="1"/>
  <c r="J598" i="5" s="1"/>
  <c r="K598" i="5" a="1"/>
  <c r="K598" i="5" s="1"/>
  <c r="L598" i="5" a="1"/>
  <c r="L598" i="5" s="1"/>
  <c r="M598" i="5" a="1"/>
  <c r="M598" i="5" s="1"/>
  <c r="N598" i="5" a="1"/>
  <c r="N598" i="5" s="1"/>
  <c r="O598" i="5" a="1"/>
  <c r="O598" i="5" s="1"/>
  <c r="I599" i="5" a="1"/>
  <c r="I599" i="5" s="1"/>
  <c r="J599" i="5" a="1"/>
  <c r="J599" i="5" s="1"/>
  <c r="K599" i="5" a="1"/>
  <c r="K599" i="5" s="1"/>
  <c r="L599" i="5" a="1"/>
  <c r="L599" i="5" s="1"/>
  <c r="M599" i="5" a="1"/>
  <c r="M599" i="5" s="1"/>
  <c r="N599" i="5" a="1"/>
  <c r="N599" i="5" s="1"/>
  <c r="O599" i="5" a="1"/>
  <c r="O599" i="5" s="1"/>
  <c r="I600" i="5" a="1"/>
  <c r="I600" i="5" s="1"/>
  <c r="J600" i="5" a="1"/>
  <c r="J600" i="5" s="1"/>
  <c r="K600" i="5" a="1"/>
  <c r="K600" i="5" s="1"/>
  <c r="L600" i="5" a="1"/>
  <c r="L600" i="5" s="1"/>
  <c r="M600" i="5" a="1"/>
  <c r="M600" i="5" s="1"/>
  <c r="N600" i="5" a="1"/>
  <c r="N600" i="5" s="1"/>
  <c r="O600" i="5" a="1"/>
  <c r="O600" i="5" s="1"/>
  <c r="I601" i="5" a="1"/>
  <c r="I601" i="5" s="1"/>
  <c r="J601" i="5" a="1"/>
  <c r="J601" i="5" s="1"/>
  <c r="K601" i="5" a="1"/>
  <c r="K601" i="5" s="1"/>
  <c r="L601" i="5" a="1"/>
  <c r="L601" i="5" s="1"/>
  <c r="M601" i="5" a="1"/>
  <c r="M601" i="5" s="1"/>
  <c r="N601" i="5" a="1"/>
  <c r="N601" i="5" s="1"/>
  <c r="O601" i="5" a="1"/>
  <c r="O601" i="5" s="1"/>
  <c r="I602" i="5" a="1"/>
  <c r="I602" i="5" s="1"/>
  <c r="J602" i="5" a="1"/>
  <c r="J602" i="5" s="1"/>
  <c r="K602" i="5" a="1"/>
  <c r="K602" i="5" s="1"/>
  <c r="L602" i="5" a="1"/>
  <c r="L602" i="5" s="1"/>
  <c r="M602" i="5" a="1"/>
  <c r="M602" i="5" s="1"/>
  <c r="N602" i="5" a="1"/>
  <c r="N602" i="5" s="1"/>
  <c r="O602" i="5" a="1"/>
  <c r="O602" i="5" s="1"/>
  <c r="I603" i="5" a="1"/>
  <c r="I603" i="5" s="1"/>
  <c r="J603" i="5" a="1"/>
  <c r="J603" i="5" s="1"/>
  <c r="K603" i="5" a="1"/>
  <c r="K603" i="5" s="1"/>
  <c r="L603" i="5" a="1"/>
  <c r="L603" i="5" s="1"/>
  <c r="M603" i="5" a="1"/>
  <c r="M603" i="5" s="1"/>
  <c r="N603" i="5" a="1"/>
  <c r="N603" i="5" s="1"/>
  <c r="O603" i="5" a="1"/>
  <c r="O603" i="5" s="1"/>
  <c r="I604" i="5" a="1"/>
  <c r="I604" i="5" s="1"/>
  <c r="J604" i="5" a="1"/>
  <c r="J604" i="5" s="1"/>
  <c r="K604" i="5" a="1"/>
  <c r="K604" i="5" s="1"/>
  <c r="L604" i="5" a="1"/>
  <c r="L604" i="5" s="1"/>
  <c r="M604" i="5" a="1"/>
  <c r="M604" i="5" s="1"/>
  <c r="N604" i="5" a="1"/>
  <c r="N604" i="5" s="1"/>
  <c r="O604" i="5" a="1"/>
  <c r="O604" i="5" s="1"/>
  <c r="I605" i="5" a="1"/>
  <c r="I605" i="5" s="1"/>
  <c r="J605" i="5" a="1"/>
  <c r="J605" i="5" s="1"/>
  <c r="K605" i="5" a="1"/>
  <c r="K605" i="5" s="1"/>
  <c r="L605" i="5" a="1"/>
  <c r="L605" i="5" s="1"/>
  <c r="M605" i="5" a="1"/>
  <c r="M605" i="5" s="1"/>
  <c r="N605" i="5" a="1"/>
  <c r="N605" i="5" s="1"/>
  <c r="O605" i="5" a="1"/>
  <c r="O605" i="5" s="1"/>
  <c r="I606" i="5" a="1"/>
  <c r="I606" i="5" s="1"/>
  <c r="J606" i="5" a="1"/>
  <c r="J606" i="5" s="1"/>
  <c r="K606" i="5" a="1"/>
  <c r="K606" i="5" s="1"/>
  <c r="L606" i="5" a="1"/>
  <c r="L606" i="5" s="1"/>
  <c r="M606" i="5" a="1"/>
  <c r="M606" i="5" s="1"/>
  <c r="N606" i="5" a="1"/>
  <c r="N606" i="5" s="1"/>
  <c r="O606" i="5" a="1"/>
  <c r="O606" i="5" s="1"/>
  <c r="I607" i="5" a="1"/>
  <c r="I607" i="5" s="1"/>
  <c r="J607" i="5" a="1"/>
  <c r="J607" i="5" s="1"/>
  <c r="K607" i="5" a="1"/>
  <c r="K607" i="5" s="1"/>
  <c r="L607" i="5" a="1"/>
  <c r="L607" i="5" s="1"/>
  <c r="M607" i="5" a="1"/>
  <c r="M607" i="5" s="1"/>
  <c r="N607" i="5" a="1"/>
  <c r="N607" i="5" s="1"/>
  <c r="O607" i="5" a="1"/>
  <c r="O607" i="5" s="1"/>
  <c r="I608" i="5" a="1"/>
  <c r="I608" i="5" s="1"/>
  <c r="J608" i="5" a="1"/>
  <c r="J608" i="5" s="1"/>
  <c r="K608" i="5" a="1"/>
  <c r="K608" i="5" s="1"/>
  <c r="L608" i="5" a="1"/>
  <c r="L608" i="5" s="1"/>
  <c r="M608" i="5" a="1"/>
  <c r="M608" i="5" s="1"/>
  <c r="N608" i="5" a="1"/>
  <c r="N608" i="5" s="1"/>
  <c r="O608" i="5" a="1"/>
  <c r="O608" i="5" s="1"/>
  <c r="I609" i="5" a="1"/>
  <c r="I609" i="5" s="1"/>
  <c r="J609" i="5" a="1"/>
  <c r="J609" i="5" s="1"/>
  <c r="K609" i="5" a="1"/>
  <c r="K609" i="5" s="1"/>
  <c r="L609" i="5" a="1"/>
  <c r="L609" i="5" s="1"/>
  <c r="M609" i="5" a="1"/>
  <c r="M609" i="5" s="1"/>
  <c r="N609" i="5" a="1"/>
  <c r="N609" i="5" s="1"/>
  <c r="O609" i="5" a="1"/>
  <c r="O609" i="5" s="1"/>
  <c r="I610" i="5" a="1"/>
  <c r="I610" i="5" s="1"/>
  <c r="J610" i="5" a="1"/>
  <c r="J610" i="5" s="1"/>
  <c r="K610" i="5" a="1"/>
  <c r="K610" i="5" s="1"/>
  <c r="L610" i="5" a="1"/>
  <c r="L610" i="5" s="1"/>
  <c r="M610" i="5" a="1"/>
  <c r="M610" i="5" s="1"/>
  <c r="N610" i="5" a="1"/>
  <c r="N610" i="5" s="1"/>
  <c r="O610" i="5" a="1"/>
  <c r="O610" i="5" s="1"/>
  <c r="I611" i="5" a="1"/>
  <c r="I611" i="5" s="1"/>
  <c r="J611" i="5" a="1"/>
  <c r="J611" i="5" s="1"/>
  <c r="K611" i="5" a="1"/>
  <c r="K611" i="5" s="1"/>
  <c r="L611" i="5" a="1"/>
  <c r="L611" i="5" s="1"/>
  <c r="M611" i="5" a="1"/>
  <c r="M611" i="5" s="1"/>
  <c r="N611" i="5" a="1"/>
  <c r="N611" i="5" s="1"/>
  <c r="O611" i="5" a="1"/>
  <c r="O611" i="5" s="1"/>
  <c r="I612" i="5" a="1"/>
  <c r="I612" i="5" s="1"/>
  <c r="J612" i="5" a="1"/>
  <c r="J612" i="5" s="1"/>
  <c r="K612" i="5" a="1"/>
  <c r="K612" i="5" s="1"/>
  <c r="L612" i="5" a="1"/>
  <c r="L612" i="5" s="1"/>
  <c r="M612" i="5" a="1"/>
  <c r="M612" i="5" s="1"/>
  <c r="N612" i="5" a="1"/>
  <c r="N612" i="5" s="1"/>
  <c r="O612" i="5" a="1"/>
  <c r="O612" i="5" s="1"/>
  <c r="I613" i="5" a="1"/>
  <c r="I613" i="5" s="1"/>
  <c r="J613" i="5" a="1"/>
  <c r="J613" i="5" s="1"/>
  <c r="K613" i="5" a="1"/>
  <c r="K613" i="5" s="1"/>
  <c r="L613" i="5" a="1"/>
  <c r="L613" i="5" s="1"/>
  <c r="M613" i="5" a="1"/>
  <c r="M613" i="5" s="1"/>
  <c r="N613" i="5" a="1"/>
  <c r="N613" i="5" s="1"/>
  <c r="O613" i="5" a="1"/>
  <c r="O613" i="5" s="1"/>
  <c r="I614" i="5" a="1"/>
  <c r="I614" i="5" s="1"/>
  <c r="J614" i="5" a="1"/>
  <c r="J614" i="5" s="1"/>
  <c r="K614" i="5" a="1"/>
  <c r="K614" i="5" s="1"/>
  <c r="L614" i="5" a="1"/>
  <c r="L614" i="5" s="1"/>
  <c r="M614" i="5" a="1"/>
  <c r="M614" i="5" s="1"/>
  <c r="N614" i="5" a="1"/>
  <c r="N614" i="5" s="1"/>
  <c r="O614" i="5" a="1"/>
  <c r="O614" i="5" s="1"/>
  <c r="I615" i="5" a="1"/>
  <c r="I615" i="5" s="1"/>
  <c r="J615" i="5" a="1"/>
  <c r="J615" i="5" s="1"/>
  <c r="K615" i="5" a="1"/>
  <c r="K615" i="5" s="1"/>
  <c r="L615" i="5" a="1"/>
  <c r="L615" i="5" s="1"/>
  <c r="M615" i="5" a="1"/>
  <c r="M615" i="5" s="1"/>
  <c r="N615" i="5" a="1"/>
  <c r="N615" i="5" s="1"/>
  <c r="O615" i="5" a="1"/>
  <c r="O615" i="5" s="1"/>
  <c r="I616" i="5" a="1"/>
  <c r="I616" i="5" s="1"/>
  <c r="J616" i="5" a="1"/>
  <c r="J616" i="5" s="1"/>
  <c r="K616" i="5" a="1"/>
  <c r="K616" i="5" s="1"/>
  <c r="L616" i="5" a="1"/>
  <c r="L616" i="5" s="1"/>
  <c r="M616" i="5" a="1"/>
  <c r="M616" i="5" s="1"/>
  <c r="N616" i="5" a="1"/>
  <c r="N616" i="5" s="1"/>
  <c r="O616" i="5" a="1"/>
  <c r="O616" i="5" s="1"/>
  <c r="I617" i="5" a="1"/>
  <c r="I617" i="5" s="1"/>
  <c r="J617" i="5" a="1"/>
  <c r="J617" i="5" s="1"/>
  <c r="K617" i="5" a="1"/>
  <c r="K617" i="5" s="1"/>
  <c r="L617" i="5" a="1"/>
  <c r="L617" i="5" s="1"/>
  <c r="M617" i="5" a="1"/>
  <c r="M617" i="5" s="1"/>
  <c r="N617" i="5" a="1"/>
  <c r="N617" i="5" s="1"/>
  <c r="O617" i="5" a="1"/>
  <c r="O617" i="5" s="1"/>
  <c r="K618" i="5" a="1"/>
  <c r="K618" i="5" s="1"/>
  <c r="L618" i="5" a="1"/>
  <c r="L618" i="5" s="1"/>
  <c r="M618" i="5" a="1"/>
  <c r="M618" i="5" s="1"/>
  <c r="N618" i="5" a="1"/>
  <c r="N618" i="5" s="1"/>
  <c r="I619" i="5" a="1"/>
  <c r="I619" i="5" s="1"/>
  <c r="J619" i="5" a="1"/>
  <c r="J619" i="5" s="1"/>
  <c r="K619" i="5" a="1"/>
  <c r="K619" i="5" s="1"/>
  <c r="L619" i="5" a="1"/>
  <c r="L619" i="5" s="1"/>
  <c r="M619" i="5" a="1"/>
  <c r="M619" i="5" s="1"/>
  <c r="N619" i="5" a="1"/>
  <c r="N619" i="5" s="1"/>
  <c r="O619" i="5" a="1"/>
  <c r="O619" i="5" s="1"/>
  <c r="I620" i="5" a="1"/>
  <c r="I620" i="5" s="1"/>
  <c r="J620" i="5" a="1"/>
  <c r="J620" i="5" s="1"/>
  <c r="K620" i="5" a="1"/>
  <c r="K620" i="5" s="1"/>
  <c r="L620" i="5" a="1"/>
  <c r="L620" i="5" s="1"/>
  <c r="M620" i="5" a="1"/>
  <c r="M620" i="5" s="1"/>
  <c r="N620" i="5" a="1"/>
  <c r="N620" i="5" s="1"/>
  <c r="O620" i="5" a="1"/>
  <c r="O620" i="5" s="1"/>
  <c r="I621" i="5" a="1"/>
  <c r="I621" i="5" s="1"/>
  <c r="J621" i="5" a="1"/>
  <c r="J621" i="5" s="1"/>
  <c r="K621" i="5" a="1"/>
  <c r="K621" i="5" s="1"/>
  <c r="L621" i="5" a="1"/>
  <c r="L621" i="5" s="1"/>
  <c r="M621" i="5" a="1"/>
  <c r="M621" i="5" s="1"/>
  <c r="N621" i="5" a="1"/>
  <c r="N621" i="5" s="1"/>
  <c r="O621" i="5" a="1"/>
  <c r="O621" i="5" s="1"/>
  <c r="I622" i="5" a="1"/>
  <c r="I622" i="5" s="1"/>
  <c r="J622" i="5" a="1"/>
  <c r="J622" i="5" s="1"/>
  <c r="K622" i="5" a="1"/>
  <c r="K622" i="5" s="1"/>
  <c r="L622" i="5" a="1"/>
  <c r="L622" i="5" s="1"/>
  <c r="M622" i="5" a="1"/>
  <c r="M622" i="5" s="1"/>
  <c r="N622" i="5" a="1"/>
  <c r="N622" i="5" s="1"/>
  <c r="O622" i="5" a="1"/>
  <c r="O622" i="5" s="1"/>
  <c r="I623" i="5" a="1"/>
  <c r="I623" i="5" s="1"/>
  <c r="J623" i="5" a="1"/>
  <c r="J623" i="5" s="1"/>
  <c r="K623" i="5" a="1"/>
  <c r="K623" i="5" s="1"/>
  <c r="L623" i="5" a="1"/>
  <c r="L623" i="5" s="1"/>
  <c r="M623" i="5" a="1"/>
  <c r="M623" i="5" s="1"/>
  <c r="N623" i="5" a="1"/>
  <c r="N623" i="5" s="1"/>
  <c r="O623" i="5" a="1"/>
  <c r="O623" i="5" s="1"/>
  <c r="I624" i="5" a="1"/>
  <c r="I624" i="5" s="1"/>
  <c r="J624" i="5" a="1"/>
  <c r="J624" i="5" s="1"/>
  <c r="K624" i="5" a="1"/>
  <c r="K624" i="5" s="1"/>
  <c r="L624" i="5" a="1"/>
  <c r="L624" i="5" s="1"/>
  <c r="M624" i="5" a="1"/>
  <c r="M624" i="5" s="1"/>
  <c r="N624" i="5" a="1"/>
  <c r="N624" i="5" s="1"/>
  <c r="O624" i="5" a="1"/>
  <c r="O624" i="5" s="1"/>
  <c r="I625" i="5" a="1"/>
  <c r="I625" i="5" s="1"/>
  <c r="J625" i="5" a="1"/>
  <c r="J625" i="5" s="1"/>
  <c r="K625" i="5" a="1"/>
  <c r="K625" i="5" s="1"/>
  <c r="L625" i="5" a="1"/>
  <c r="L625" i="5" s="1"/>
  <c r="M625" i="5" a="1"/>
  <c r="M625" i="5" s="1"/>
  <c r="N625" i="5" a="1"/>
  <c r="N625" i="5" s="1"/>
  <c r="O625" i="5" a="1"/>
  <c r="O625" i="5" s="1"/>
  <c r="I626" i="5" a="1"/>
  <c r="I626" i="5" s="1"/>
  <c r="J626" i="5" a="1"/>
  <c r="J626" i="5" s="1"/>
  <c r="K626" i="5" a="1"/>
  <c r="K626" i="5" s="1"/>
  <c r="L626" i="5" a="1"/>
  <c r="L626" i="5" s="1"/>
  <c r="M626" i="5" a="1"/>
  <c r="M626" i="5" s="1"/>
  <c r="N626" i="5" a="1"/>
  <c r="N626" i="5" s="1"/>
  <c r="O626" i="5" a="1"/>
  <c r="O626" i="5" s="1"/>
  <c r="I627" i="5" a="1"/>
  <c r="I627" i="5" s="1"/>
  <c r="J627" i="5" a="1"/>
  <c r="J627" i="5" s="1"/>
  <c r="K627" i="5" a="1"/>
  <c r="K627" i="5" s="1"/>
  <c r="L627" i="5" a="1"/>
  <c r="L627" i="5" s="1"/>
  <c r="M627" i="5" a="1"/>
  <c r="M627" i="5" s="1"/>
  <c r="N627" i="5" a="1"/>
  <c r="N627" i="5" s="1"/>
  <c r="O627" i="5" a="1"/>
  <c r="O627" i="5" s="1"/>
  <c r="I628" i="5" a="1"/>
  <c r="I628" i="5" s="1"/>
  <c r="J628" i="5" a="1"/>
  <c r="J628" i="5" s="1"/>
  <c r="K628" i="5" a="1"/>
  <c r="K628" i="5" s="1"/>
  <c r="L628" i="5" a="1"/>
  <c r="L628" i="5" s="1"/>
  <c r="M628" i="5" a="1"/>
  <c r="M628" i="5" s="1"/>
  <c r="N628" i="5" a="1"/>
  <c r="N628" i="5" s="1"/>
  <c r="O628" i="5" a="1"/>
  <c r="O628" i="5" s="1"/>
  <c r="I629" i="5" a="1"/>
  <c r="I629" i="5" s="1"/>
  <c r="J629" i="5" a="1"/>
  <c r="J629" i="5" s="1"/>
  <c r="K629" i="5" a="1"/>
  <c r="K629" i="5" s="1"/>
  <c r="L629" i="5" a="1"/>
  <c r="L629" i="5" s="1"/>
  <c r="M629" i="5" a="1"/>
  <c r="M629" i="5" s="1"/>
  <c r="N629" i="5" a="1"/>
  <c r="N629" i="5" s="1"/>
  <c r="O629" i="5" a="1"/>
  <c r="O629" i="5" s="1"/>
  <c r="I630" i="5" a="1"/>
  <c r="I630" i="5" s="1"/>
  <c r="J630" i="5" a="1"/>
  <c r="J630" i="5" s="1"/>
  <c r="K630" i="5" a="1"/>
  <c r="K630" i="5" s="1"/>
  <c r="L630" i="5" a="1"/>
  <c r="L630" i="5" s="1"/>
  <c r="M630" i="5" a="1"/>
  <c r="M630" i="5" s="1"/>
  <c r="N630" i="5" a="1"/>
  <c r="N630" i="5" s="1"/>
  <c r="O630" i="5" a="1"/>
  <c r="O630" i="5" s="1"/>
  <c r="I631" i="5" a="1"/>
  <c r="I631" i="5" s="1"/>
  <c r="J631" i="5" a="1"/>
  <c r="J631" i="5" s="1"/>
  <c r="K631" i="5" a="1"/>
  <c r="K631" i="5" s="1"/>
  <c r="L631" i="5" a="1"/>
  <c r="L631" i="5" s="1"/>
  <c r="M631" i="5" a="1"/>
  <c r="M631" i="5" s="1"/>
  <c r="N631" i="5" a="1"/>
  <c r="N631" i="5" s="1"/>
  <c r="O631" i="5" a="1"/>
  <c r="O631" i="5" s="1"/>
  <c r="I632" i="5" a="1"/>
  <c r="I632" i="5" s="1"/>
  <c r="J632" i="5" a="1"/>
  <c r="J632" i="5" s="1"/>
  <c r="K632" i="5" a="1"/>
  <c r="K632" i="5" s="1"/>
  <c r="L632" i="5" a="1"/>
  <c r="L632" i="5" s="1"/>
  <c r="M632" i="5" a="1"/>
  <c r="M632" i="5" s="1"/>
  <c r="N632" i="5" a="1"/>
  <c r="N632" i="5" s="1"/>
  <c r="O632" i="5" a="1"/>
  <c r="O632" i="5" s="1"/>
  <c r="I633" i="5" a="1"/>
  <c r="I633" i="5" s="1"/>
  <c r="J633" i="5" a="1"/>
  <c r="J633" i="5" s="1"/>
  <c r="K633" i="5" a="1"/>
  <c r="K633" i="5" s="1"/>
  <c r="L633" i="5" a="1"/>
  <c r="L633" i="5" s="1"/>
  <c r="M633" i="5" a="1"/>
  <c r="M633" i="5" s="1"/>
  <c r="N633" i="5" a="1"/>
  <c r="N633" i="5" s="1"/>
  <c r="O633" i="5" a="1"/>
  <c r="O633" i="5" s="1"/>
  <c r="I634" i="5" a="1"/>
  <c r="I634" i="5" s="1"/>
  <c r="J634" i="5" a="1"/>
  <c r="J634" i="5" s="1"/>
  <c r="K634" i="5" a="1"/>
  <c r="K634" i="5" s="1"/>
  <c r="L634" i="5" a="1"/>
  <c r="L634" i="5" s="1"/>
  <c r="M634" i="5" a="1"/>
  <c r="M634" i="5" s="1"/>
  <c r="N634" i="5" a="1"/>
  <c r="N634" i="5" s="1"/>
  <c r="O634" i="5" a="1"/>
  <c r="O634" i="5" s="1"/>
  <c r="I635" i="5" a="1"/>
  <c r="I635" i="5" s="1"/>
  <c r="J635" i="5" a="1"/>
  <c r="J635" i="5" s="1"/>
  <c r="K635" i="5" a="1"/>
  <c r="K635" i="5" s="1"/>
  <c r="L635" i="5" a="1"/>
  <c r="L635" i="5" s="1"/>
  <c r="M635" i="5" a="1"/>
  <c r="M635" i="5" s="1"/>
  <c r="N635" i="5" a="1"/>
  <c r="N635" i="5" s="1"/>
  <c r="O635" i="5" a="1"/>
  <c r="O635" i="5" s="1"/>
  <c r="I636" i="5" a="1"/>
  <c r="I636" i="5" s="1"/>
  <c r="J636" i="5" a="1"/>
  <c r="J636" i="5" s="1"/>
  <c r="K636" i="5" a="1"/>
  <c r="K636" i="5" s="1"/>
  <c r="L636" i="5" a="1"/>
  <c r="L636" i="5" s="1"/>
  <c r="M636" i="5" a="1"/>
  <c r="M636" i="5" s="1"/>
  <c r="N636" i="5" a="1"/>
  <c r="N636" i="5" s="1"/>
  <c r="O636" i="5" a="1"/>
  <c r="O636" i="5" s="1"/>
  <c r="I637" i="5" a="1"/>
  <c r="I637" i="5" s="1"/>
  <c r="J637" i="5" a="1"/>
  <c r="J637" i="5" s="1"/>
  <c r="K637" i="5" a="1"/>
  <c r="K637" i="5" s="1"/>
  <c r="L637" i="5" a="1"/>
  <c r="L637" i="5" s="1"/>
  <c r="M637" i="5" a="1"/>
  <c r="M637" i="5" s="1"/>
  <c r="N637" i="5" a="1"/>
  <c r="N637" i="5" s="1"/>
  <c r="O637" i="5" a="1"/>
  <c r="O637" i="5" s="1"/>
  <c r="I638" i="5" a="1"/>
  <c r="I638" i="5" s="1"/>
  <c r="J638" i="5" a="1"/>
  <c r="J638" i="5" s="1"/>
  <c r="K638" i="5" a="1"/>
  <c r="K638" i="5" s="1"/>
  <c r="L638" i="5" a="1"/>
  <c r="L638" i="5" s="1"/>
  <c r="M638" i="5" a="1"/>
  <c r="M638" i="5" s="1"/>
  <c r="N638" i="5" a="1"/>
  <c r="N638" i="5" s="1"/>
  <c r="O638" i="5" a="1"/>
  <c r="O638" i="5" s="1"/>
  <c r="I639" i="5" a="1"/>
  <c r="I639" i="5" s="1"/>
  <c r="J639" i="5" a="1"/>
  <c r="J639" i="5" s="1"/>
  <c r="K639" i="5" a="1"/>
  <c r="K639" i="5" s="1"/>
  <c r="L639" i="5" a="1"/>
  <c r="L639" i="5" s="1"/>
  <c r="M639" i="5" a="1"/>
  <c r="M639" i="5" s="1"/>
  <c r="N639" i="5" a="1"/>
  <c r="N639" i="5" s="1"/>
  <c r="O639" i="5" a="1"/>
  <c r="O639" i="5" s="1"/>
  <c r="I640" i="5" a="1"/>
  <c r="I640" i="5" s="1"/>
  <c r="J640" i="5" a="1"/>
  <c r="J640" i="5" s="1"/>
  <c r="K640" i="5" a="1"/>
  <c r="K640" i="5" s="1"/>
  <c r="L640" i="5" a="1"/>
  <c r="L640" i="5" s="1"/>
  <c r="M640" i="5" a="1"/>
  <c r="M640" i="5" s="1"/>
  <c r="N640" i="5" a="1"/>
  <c r="N640" i="5" s="1"/>
  <c r="O640" i="5" a="1"/>
  <c r="O640" i="5" s="1"/>
  <c r="I641" i="5" a="1"/>
  <c r="I641" i="5" s="1"/>
  <c r="J641" i="5" a="1"/>
  <c r="J641" i="5" s="1"/>
  <c r="K641" i="5" a="1"/>
  <c r="K641" i="5" s="1"/>
  <c r="L641" i="5" a="1"/>
  <c r="L641" i="5" s="1"/>
  <c r="M641" i="5" a="1"/>
  <c r="M641" i="5" s="1"/>
  <c r="N641" i="5" a="1"/>
  <c r="N641" i="5" s="1"/>
  <c r="O641" i="5" a="1"/>
  <c r="O641" i="5" s="1"/>
  <c r="I642" i="5" a="1"/>
  <c r="I642" i="5" s="1"/>
  <c r="J642" i="5" a="1"/>
  <c r="J642" i="5" s="1"/>
  <c r="K642" i="5" a="1"/>
  <c r="K642" i="5" s="1"/>
  <c r="L642" i="5" a="1"/>
  <c r="L642" i="5" s="1"/>
  <c r="M642" i="5" a="1"/>
  <c r="M642" i="5" s="1"/>
  <c r="N642" i="5" a="1"/>
  <c r="N642" i="5" s="1"/>
  <c r="O642" i="5" a="1"/>
  <c r="O642" i="5" s="1"/>
  <c r="I643" i="5" a="1"/>
  <c r="I643" i="5" s="1"/>
  <c r="J643" i="5" a="1"/>
  <c r="J643" i="5" s="1"/>
  <c r="K643" i="5" a="1"/>
  <c r="K643" i="5" s="1"/>
  <c r="L643" i="5" a="1"/>
  <c r="L643" i="5" s="1"/>
  <c r="M643" i="5" a="1"/>
  <c r="M643" i="5" s="1"/>
  <c r="N643" i="5" a="1"/>
  <c r="N643" i="5" s="1"/>
  <c r="O643" i="5" a="1"/>
  <c r="O643" i="5" s="1"/>
  <c r="I644" i="5" a="1"/>
  <c r="I644" i="5" s="1"/>
  <c r="J644" i="5" a="1"/>
  <c r="J644" i="5" s="1"/>
  <c r="K644" i="5" a="1"/>
  <c r="K644" i="5" s="1"/>
  <c r="L644" i="5" a="1"/>
  <c r="L644" i="5" s="1"/>
  <c r="M644" i="5" a="1"/>
  <c r="M644" i="5" s="1"/>
  <c r="N644" i="5" a="1"/>
  <c r="N644" i="5" s="1"/>
  <c r="O644" i="5" a="1"/>
  <c r="O644" i="5" s="1"/>
  <c r="I645" i="5" a="1"/>
  <c r="I645" i="5" s="1"/>
  <c r="J645" i="5" a="1"/>
  <c r="J645" i="5" s="1"/>
  <c r="K645" i="5" a="1"/>
  <c r="K645" i="5" s="1"/>
  <c r="L645" i="5" a="1"/>
  <c r="L645" i="5" s="1"/>
  <c r="M645" i="5" a="1"/>
  <c r="M645" i="5" s="1"/>
  <c r="N645" i="5" a="1"/>
  <c r="N645" i="5" s="1"/>
  <c r="O645" i="5" a="1"/>
  <c r="O645" i="5" s="1"/>
  <c r="I646" i="5" a="1"/>
  <c r="I646" i="5" s="1"/>
  <c r="J646" i="5" a="1"/>
  <c r="J646" i="5" s="1"/>
  <c r="K646" i="5" a="1"/>
  <c r="K646" i="5" s="1"/>
  <c r="L646" i="5" a="1"/>
  <c r="L646" i="5" s="1"/>
  <c r="M646" i="5" a="1"/>
  <c r="M646" i="5" s="1"/>
  <c r="N646" i="5" a="1"/>
  <c r="N646" i="5" s="1"/>
  <c r="O646" i="5" a="1"/>
  <c r="O646" i="5" s="1"/>
  <c r="I647" i="5" a="1"/>
  <c r="I647" i="5" s="1"/>
  <c r="J647" i="5" a="1"/>
  <c r="J647" i="5" s="1"/>
  <c r="K647" i="5" a="1"/>
  <c r="K647" i="5" s="1"/>
  <c r="L647" i="5" a="1"/>
  <c r="L647" i="5" s="1"/>
  <c r="M647" i="5" a="1"/>
  <c r="M647" i="5" s="1"/>
  <c r="N647" i="5" a="1"/>
  <c r="N647" i="5" s="1"/>
  <c r="O647" i="5" a="1"/>
  <c r="O647" i="5" s="1"/>
  <c r="I648" i="5" a="1"/>
  <c r="I648" i="5" s="1"/>
  <c r="J648" i="5" a="1"/>
  <c r="J648" i="5" s="1"/>
  <c r="K648" i="5" a="1"/>
  <c r="K648" i="5" s="1"/>
  <c r="L648" i="5" a="1"/>
  <c r="L648" i="5" s="1"/>
  <c r="M648" i="5" a="1"/>
  <c r="M648" i="5" s="1"/>
  <c r="N648" i="5" a="1"/>
  <c r="N648" i="5" s="1"/>
  <c r="O648" i="5" a="1"/>
  <c r="O648" i="5" s="1"/>
  <c r="I649" i="5" a="1"/>
  <c r="I649" i="5" s="1"/>
  <c r="J649" i="5" a="1"/>
  <c r="J649" i="5" s="1"/>
  <c r="K649" i="5" a="1"/>
  <c r="K649" i="5" s="1"/>
  <c r="L649" i="5" a="1"/>
  <c r="L649" i="5" s="1"/>
  <c r="M649" i="5" a="1"/>
  <c r="M649" i="5" s="1"/>
  <c r="N649" i="5" a="1"/>
  <c r="N649" i="5" s="1"/>
  <c r="O649" i="5" a="1"/>
  <c r="O649" i="5" s="1"/>
  <c r="I650" i="5" a="1"/>
  <c r="I650" i="5" s="1"/>
  <c r="J650" i="5" a="1"/>
  <c r="J650" i="5" s="1"/>
  <c r="K650" i="5" a="1"/>
  <c r="K650" i="5" s="1"/>
  <c r="L650" i="5" a="1"/>
  <c r="L650" i="5" s="1"/>
  <c r="M650" i="5" a="1"/>
  <c r="M650" i="5" s="1"/>
  <c r="N650" i="5" a="1"/>
  <c r="N650" i="5" s="1"/>
  <c r="O650" i="5" a="1"/>
  <c r="O650" i="5" s="1"/>
  <c r="I651" i="5" a="1"/>
  <c r="I651" i="5" s="1"/>
  <c r="J651" i="5" a="1"/>
  <c r="J651" i="5" s="1"/>
  <c r="K651" i="5" a="1"/>
  <c r="K651" i="5" s="1"/>
  <c r="L651" i="5" a="1"/>
  <c r="L651" i="5" s="1"/>
  <c r="M651" i="5" a="1"/>
  <c r="M651" i="5" s="1"/>
  <c r="N651" i="5" a="1"/>
  <c r="N651" i="5" s="1"/>
  <c r="O651" i="5" a="1"/>
  <c r="O651" i="5" s="1"/>
  <c r="I652" i="5" a="1"/>
  <c r="I652" i="5" s="1"/>
  <c r="J652" i="5" a="1"/>
  <c r="J652" i="5" s="1"/>
  <c r="K652" i="5" a="1"/>
  <c r="K652" i="5" s="1"/>
  <c r="L652" i="5" a="1"/>
  <c r="L652" i="5" s="1"/>
  <c r="M652" i="5" a="1"/>
  <c r="M652" i="5" s="1"/>
  <c r="N652" i="5" a="1"/>
  <c r="N652" i="5" s="1"/>
  <c r="O652" i="5" a="1"/>
  <c r="O652" i="5" s="1"/>
  <c r="I653" i="5" a="1"/>
  <c r="I653" i="5" s="1"/>
  <c r="J653" i="5" a="1"/>
  <c r="J653" i="5" s="1"/>
  <c r="K653" i="5" a="1"/>
  <c r="K653" i="5" s="1"/>
  <c r="L653" i="5" a="1"/>
  <c r="L653" i="5" s="1"/>
  <c r="M653" i="5" a="1"/>
  <c r="M653" i="5" s="1"/>
  <c r="N653" i="5" a="1"/>
  <c r="N653" i="5" s="1"/>
  <c r="O653" i="5" a="1"/>
  <c r="O653" i="5" s="1"/>
  <c r="I654" i="5" a="1"/>
  <c r="I654" i="5" s="1"/>
  <c r="J654" i="5" a="1"/>
  <c r="J654" i="5" s="1"/>
  <c r="K654" i="5" a="1"/>
  <c r="K654" i="5" s="1"/>
  <c r="L654" i="5" a="1"/>
  <c r="L654" i="5" s="1"/>
  <c r="M654" i="5" a="1"/>
  <c r="M654" i="5" s="1"/>
  <c r="N654" i="5" a="1"/>
  <c r="N654" i="5" s="1"/>
  <c r="O654" i="5" a="1"/>
  <c r="O654" i="5" s="1"/>
  <c r="I655" i="5" a="1"/>
  <c r="I655" i="5" s="1"/>
  <c r="J655" i="5" a="1"/>
  <c r="J655" i="5" s="1"/>
  <c r="K655" i="5" a="1"/>
  <c r="K655" i="5" s="1"/>
  <c r="L655" i="5" a="1"/>
  <c r="L655" i="5" s="1"/>
  <c r="M655" i="5" a="1"/>
  <c r="M655" i="5" s="1"/>
  <c r="N655" i="5" a="1"/>
  <c r="N655" i="5" s="1"/>
  <c r="O655" i="5" a="1"/>
  <c r="O655" i="5" s="1"/>
  <c r="I656" i="5" a="1"/>
  <c r="I656" i="5" s="1"/>
  <c r="J656" i="5" a="1"/>
  <c r="J656" i="5" s="1"/>
  <c r="K656" i="5" a="1"/>
  <c r="K656" i="5" s="1"/>
  <c r="L656" i="5" a="1"/>
  <c r="L656" i="5" s="1"/>
  <c r="M656" i="5" a="1"/>
  <c r="M656" i="5" s="1"/>
  <c r="N656" i="5" a="1"/>
  <c r="N656" i="5" s="1"/>
  <c r="O656" i="5" a="1"/>
  <c r="O656" i="5" s="1"/>
  <c r="I657" i="5" a="1"/>
  <c r="I657" i="5" s="1"/>
  <c r="J657" i="5" a="1"/>
  <c r="J657" i="5" s="1"/>
  <c r="K657" i="5" a="1"/>
  <c r="K657" i="5" s="1"/>
  <c r="L657" i="5" a="1"/>
  <c r="L657" i="5" s="1"/>
  <c r="M657" i="5" a="1"/>
  <c r="M657" i="5" s="1"/>
  <c r="N657" i="5" a="1"/>
  <c r="N657" i="5" s="1"/>
  <c r="O657" i="5" a="1"/>
  <c r="O657" i="5" s="1"/>
  <c r="I658" i="5" a="1"/>
  <c r="I658" i="5" s="1"/>
  <c r="J658" i="5" a="1"/>
  <c r="J658" i="5" s="1"/>
  <c r="K658" i="5" a="1"/>
  <c r="K658" i="5" s="1"/>
  <c r="L658" i="5" a="1"/>
  <c r="L658" i="5" s="1"/>
  <c r="M658" i="5" a="1"/>
  <c r="M658" i="5" s="1"/>
  <c r="N658" i="5" a="1"/>
  <c r="N658" i="5" s="1"/>
  <c r="O658" i="5" a="1"/>
  <c r="O658" i="5" s="1"/>
  <c r="I659" i="5" a="1"/>
  <c r="I659" i="5" s="1"/>
  <c r="J659" i="5" a="1"/>
  <c r="J659" i="5" s="1"/>
  <c r="K659" i="5" a="1"/>
  <c r="K659" i="5" s="1"/>
  <c r="L659" i="5" a="1"/>
  <c r="L659" i="5" s="1"/>
  <c r="M659" i="5" a="1"/>
  <c r="M659" i="5" s="1"/>
  <c r="N659" i="5" a="1"/>
  <c r="N659" i="5" s="1"/>
  <c r="O659" i="5" a="1"/>
  <c r="O659" i="5" s="1"/>
  <c r="I660" i="5" a="1"/>
  <c r="I660" i="5" s="1"/>
  <c r="J660" i="5" a="1"/>
  <c r="J660" i="5" s="1"/>
  <c r="K660" i="5" a="1"/>
  <c r="K660" i="5" s="1"/>
  <c r="L660" i="5" a="1"/>
  <c r="L660" i="5" s="1"/>
  <c r="M660" i="5" a="1"/>
  <c r="M660" i="5" s="1"/>
  <c r="N660" i="5" a="1"/>
  <c r="N660" i="5" s="1"/>
  <c r="O660" i="5" a="1"/>
  <c r="O660" i="5" s="1"/>
  <c r="I661" i="5" a="1"/>
  <c r="I661" i="5" s="1"/>
  <c r="J661" i="5" a="1"/>
  <c r="J661" i="5" s="1"/>
  <c r="K661" i="5" a="1"/>
  <c r="K661" i="5" s="1"/>
  <c r="L661" i="5" a="1"/>
  <c r="L661" i="5" s="1"/>
  <c r="M661" i="5" a="1"/>
  <c r="M661" i="5" s="1"/>
  <c r="N661" i="5" a="1"/>
  <c r="N661" i="5" s="1"/>
  <c r="O661" i="5" a="1"/>
  <c r="O661" i="5" s="1"/>
  <c r="I662" i="5" a="1"/>
  <c r="I662" i="5" s="1"/>
  <c r="J662" i="5" a="1"/>
  <c r="J662" i="5" s="1"/>
  <c r="K662" i="5" a="1"/>
  <c r="K662" i="5" s="1"/>
  <c r="L662" i="5" a="1"/>
  <c r="L662" i="5" s="1"/>
  <c r="M662" i="5" a="1"/>
  <c r="M662" i="5" s="1"/>
  <c r="N662" i="5" a="1"/>
  <c r="N662" i="5" s="1"/>
  <c r="O662" i="5" a="1"/>
  <c r="O662" i="5" s="1"/>
  <c r="I663" i="5" a="1"/>
  <c r="I663" i="5" s="1"/>
  <c r="J663" i="5" a="1"/>
  <c r="J663" i="5" s="1"/>
  <c r="K663" i="5" a="1"/>
  <c r="K663" i="5" s="1"/>
  <c r="L663" i="5" a="1"/>
  <c r="L663" i="5" s="1"/>
  <c r="M663" i="5" a="1"/>
  <c r="M663" i="5" s="1"/>
  <c r="N663" i="5" a="1"/>
  <c r="N663" i="5" s="1"/>
  <c r="O663" i="5" a="1"/>
  <c r="O663" i="5" s="1"/>
  <c r="I664" i="5" a="1"/>
  <c r="I664" i="5" s="1"/>
  <c r="J664" i="5" a="1"/>
  <c r="J664" i="5" s="1"/>
  <c r="K664" i="5" a="1"/>
  <c r="K664" i="5" s="1"/>
  <c r="L664" i="5" a="1"/>
  <c r="L664" i="5" s="1"/>
  <c r="M664" i="5" a="1"/>
  <c r="M664" i="5" s="1"/>
  <c r="N664" i="5" a="1"/>
  <c r="N664" i="5" s="1"/>
  <c r="O664" i="5" a="1"/>
  <c r="O664" i="5" s="1"/>
  <c r="I665" i="5" a="1"/>
  <c r="I665" i="5" s="1"/>
  <c r="J665" i="5" a="1"/>
  <c r="J665" i="5" s="1"/>
  <c r="K665" i="5" a="1"/>
  <c r="K665" i="5" s="1"/>
  <c r="L665" i="5" a="1"/>
  <c r="L665" i="5" s="1"/>
  <c r="M665" i="5" a="1"/>
  <c r="M665" i="5" s="1"/>
  <c r="N665" i="5" a="1"/>
  <c r="N665" i="5" s="1"/>
  <c r="O665" i="5" a="1"/>
  <c r="O665" i="5" s="1"/>
  <c r="I666" i="5" a="1"/>
  <c r="I666" i="5" s="1"/>
  <c r="J666" i="5" a="1"/>
  <c r="J666" i="5" s="1"/>
  <c r="K666" i="5" a="1"/>
  <c r="K666" i="5" s="1"/>
  <c r="L666" i="5" a="1"/>
  <c r="L666" i="5" s="1"/>
  <c r="M666" i="5" a="1"/>
  <c r="M666" i="5" s="1"/>
  <c r="N666" i="5" a="1"/>
  <c r="N666" i="5" s="1"/>
  <c r="O666" i="5" a="1"/>
  <c r="O666" i="5" s="1"/>
  <c r="I667" i="5" a="1"/>
  <c r="I667" i="5" s="1"/>
  <c r="J667" i="5" a="1"/>
  <c r="J667" i="5" s="1"/>
  <c r="K667" i="5" a="1"/>
  <c r="K667" i="5" s="1"/>
  <c r="L667" i="5" a="1"/>
  <c r="L667" i="5" s="1"/>
  <c r="M667" i="5" a="1"/>
  <c r="M667" i="5" s="1"/>
  <c r="N667" i="5" a="1"/>
  <c r="N667" i="5" s="1"/>
  <c r="O667" i="5" a="1"/>
  <c r="O667" i="5" s="1"/>
  <c r="I668" i="5" a="1"/>
  <c r="I668" i="5" s="1"/>
  <c r="J668" i="5" a="1"/>
  <c r="J668" i="5" s="1"/>
  <c r="K668" i="5" a="1"/>
  <c r="K668" i="5" s="1"/>
  <c r="L668" i="5" a="1"/>
  <c r="L668" i="5" s="1"/>
  <c r="M668" i="5" a="1"/>
  <c r="M668" i="5" s="1"/>
  <c r="N668" i="5" a="1"/>
  <c r="N668" i="5" s="1"/>
  <c r="O668" i="5" a="1"/>
  <c r="O668" i="5" s="1"/>
  <c r="I669" i="5" a="1"/>
  <c r="I669" i="5" s="1"/>
  <c r="J669" i="5" a="1"/>
  <c r="J669" i="5" s="1"/>
  <c r="K669" i="5" a="1"/>
  <c r="K669" i="5" s="1"/>
  <c r="L669" i="5" a="1"/>
  <c r="L669" i="5" s="1"/>
  <c r="M669" i="5" a="1"/>
  <c r="M669" i="5" s="1"/>
  <c r="N669" i="5" a="1"/>
  <c r="N669" i="5" s="1"/>
  <c r="O669" i="5" a="1"/>
  <c r="O669" i="5" s="1"/>
  <c r="I670" i="5" a="1"/>
  <c r="I670" i="5" s="1"/>
  <c r="J670" i="5" a="1"/>
  <c r="J670" i="5" s="1"/>
  <c r="K670" i="5" a="1"/>
  <c r="K670" i="5" s="1"/>
  <c r="L670" i="5" a="1"/>
  <c r="L670" i="5" s="1"/>
  <c r="M670" i="5" a="1"/>
  <c r="M670" i="5" s="1"/>
  <c r="N670" i="5" a="1"/>
  <c r="N670" i="5" s="1"/>
  <c r="O670" i="5" a="1"/>
  <c r="O670" i="5" s="1"/>
  <c r="I671" i="5" a="1"/>
  <c r="I671" i="5" s="1"/>
  <c r="J671" i="5" a="1"/>
  <c r="J671" i="5" s="1"/>
  <c r="K671" i="5" a="1"/>
  <c r="K671" i="5" s="1"/>
  <c r="L671" i="5" a="1"/>
  <c r="L671" i="5" s="1"/>
  <c r="M671" i="5" a="1"/>
  <c r="M671" i="5" s="1"/>
  <c r="N671" i="5" a="1"/>
  <c r="N671" i="5" s="1"/>
  <c r="O671" i="5" a="1"/>
  <c r="O671" i="5" s="1"/>
  <c r="I672" i="5" a="1"/>
  <c r="I672" i="5" s="1"/>
  <c r="J672" i="5" a="1"/>
  <c r="J672" i="5" s="1"/>
  <c r="K672" i="5" a="1"/>
  <c r="K672" i="5" s="1"/>
  <c r="L672" i="5" a="1"/>
  <c r="L672" i="5" s="1"/>
  <c r="M672" i="5" a="1"/>
  <c r="M672" i="5" s="1"/>
  <c r="N672" i="5" a="1"/>
  <c r="N672" i="5" s="1"/>
  <c r="O672" i="5" a="1"/>
  <c r="O672" i="5" s="1"/>
  <c r="I673" i="5" a="1"/>
  <c r="I673" i="5" s="1"/>
  <c r="J673" i="5" a="1"/>
  <c r="J673" i="5" s="1"/>
  <c r="K673" i="5" a="1"/>
  <c r="K673" i="5" s="1"/>
  <c r="L673" i="5" a="1"/>
  <c r="L673" i="5" s="1"/>
  <c r="M673" i="5" a="1"/>
  <c r="M673" i="5" s="1"/>
  <c r="N673" i="5" a="1"/>
  <c r="N673" i="5" s="1"/>
  <c r="O673" i="5" a="1"/>
  <c r="O673" i="5" s="1"/>
  <c r="I674" i="5" a="1"/>
  <c r="I674" i="5" s="1"/>
  <c r="J674" i="5" a="1"/>
  <c r="J674" i="5" s="1"/>
  <c r="K674" i="5" a="1"/>
  <c r="K674" i="5" s="1"/>
  <c r="L674" i="5" a="1"/>
  <c r="L674" i="5" s="1"/>
  <c r="M674" i="5" a="1"/>
  <c r="M674" i="5" s="1"/>
  <c r="N674" i="5" a="1"/>
  <c r="N674" i="5" s="1"/>
  <c r="O674" i="5" a="1"/>
  <c r="O674" i="5" s="1"/>
  <c r="I675" i="5" a="1"/>
  <c r="I675" i="5" s="1"/>
  <c r="J675" i="5" a="1"/>
  <c r="J675" i="5" s="1"/>
  <c r="K675" i="5" a="1"/>
  <c r="K675" i="5" s="1"/>
  <c r="L675" i="5" a="1"/>
  <c r="L675" i="5" s="1"/>
  <c r="M675" i="5" a="1"/>
  <c r="M675" i="5" s="1"/>
  <c r="N675" i="5" a="1"/>
  <c r="N675" i="5" s="1"/>
  <c r="O675" i="5" a="1"/>
  <c r="O675" i="5" s="1"/>
  <c r="I676" i="5" a="1"/>
  <c r="I676" i="5" s="1"/>
  <c r="J676" i="5" a="1"/>
  <c r="J676" i="5" s="1"/>
  <c r="K676" i="5" a="1"/>
  <c r="K676" i="5" s="1"/>
  <c r="L676" i="5" a="1"/>
  <c r="L676" i="5" s="1"/>
  <c r="M676" i="5" a="1"/>
  <c r="M676" i="5" s="1"/>
  <c r="N676" i="5" a="1"/>
  <c r="N676" i="5" s="1"/>
  <c r="O676" i="5" a="1"/>
  <c r="O676" i="5" s="1"/>
  <c r="I677" i="5" a="1"/>
  <c r="I677" i="5" s="1"/>
  <c r="J677" i="5" a="1"/>
  <c r="J677" i="5" s="1"/>
  <c r="K677" i="5" a="1"/>
  <c r="K677" i="5" s="1"/>
  <c r="L677" i="5" a="1"/>
  <c r="L677" i="5" s="1"/>
  <c r="M677" i="5" a="1"/>
  <c r="M677" i="5" s="1"/>
  <c r="N677" i="5" a="1"/>
  <c r="N677" i="5" s="1"/>
  <c r="O677" i="5" a="1"/>
  <c r="O677" i="5" s="1"/>
  <c r="I678" i="5" a="1"/>
  <c r="I678" i="5" s="1"/>
  <c r="J678" i="5" a="1"/>
  <c r="J678" i="5" s="1"/>
  <c r="K678" i="5" a="1"/>
  <c r="K678" i="5" s="1"/>
  <c r="L678" i="5" a="1"/>
  <c r="L678" i="5" s="1"/>
  <c r="M678" i="5" a="1"/>
  <c r="M678" i="5" s="1"/>
  <c r="N678" i="5" a="1"/>
  <c r="N678" i="5" s="1"/>
  <c r="O678" i="5" a="1"/>
  <c r="O678" i="5" s="1"/>
  <c r="I679" i="5" a="1"/>
  <c r="I679" i="5" s="1"/>
  <c r="J679" i="5" a="1"/>
  <c r="J679" i="5" s="1"/>
  <c r="K679" i="5" a="1"/>
  <c r="K679" i="5" s="1"/>
  <c r="L679" i="5" a="1"/>
  <c r="L679" i="5" s="1"/>
  <c r="M679" i="5" a="1"/>
  <c r="M679" i="5" s="1"/>
  <c r="N679" i="5" a="1"/>
  <c r="N679" i="5" s="1"/>
  <c r="O679" i="5" a="1"/>
  <c r="O679" i="5" s="1"/>
  <c r="I680" i="5" a="1"/>
  <c r="I680" i="5" s="1"/>
  <c r="J680" i="5" a="1"/>
  <c r="J680" i="5" s="1"/>
  <c r="K680" i="5" a="1"/>
  <c r="K680" i="5" s="1"/>
  <c r="L680" i="5" a="1"/>
  <c r="L680" i="5" s="1"/>
  <c r="M680" i="5" a="1"/>
  <c r="M680" i="5" s="1"/>
  <c r="N680" i="5" a="1"/>
  <c r="N680" i="5" s="1"/>
  <c r="O680" i="5" a="1"/>
  <c r="O680" i="5" s="1"/>
  <c r="I681" i="5" a="1"/>
  <c r="I681" i="5" s="1"/>
  <c r="J681" i="5" a="1"/>
  <c r="J681" i="5" s="1"/>
  <c r="K681" i="5" a="1"/>
  <c r="K681" i="5" s="1"/>
  <c r="L681" i="5" a="1"/>
  <c r="L681" i="5" s="1"/>
  <c r="M681" i="5" a="1"/>
  <c r="M681" i="5" s="1"/>
  <c r="N681" i="5" a="1"/>
  <c r="N681" i="5" s="1"/>
  <c r="O681" i="5" a="1"/>
  <c r="O681" i="5" s="1"/>
  <c r="I682" i="5" a="1"/>
  <c r="I682" i="5" s="1"/>
  <c r="J682" i="5" a="1"/>
  <c r="J682" i="5" s="1"/>
  <c r="K682" i="5" a="1"/>
  <c r="K682" i="5" s="1"/>
  <c r="L682" i="5" a="1"/>
  <c r="L682" i="5" s="1"/>
  <c r="M682" i="5" a="1"/>
  <c r="M682" i="5" s="1"/>
  <c r="N682" i="5" a="1"/>
  <c r="N682" i="5" s="1"/>
  <c r="O682" i="5" a="1"/>
  <c r="O682" i="5" s="1"/>
  <c r="I683" i="5" a="1"/>
  <c r="I683" i="5" s="1"/>
  <c r="J683" i="5" a="1"/>
  <c r="J683" i="5" s="1"/>
  <c r="K683" i="5" a="1"/>
  <c r="K683" i="5" s="1"/>
  <c r="L683" i="5" a="1"/>
  <c r="L683" i="5" s="1"/>
  <c r="M683" i="5" a="1"/>
  <c r="M683" i="5" s="1"/>
  <c r="N683" i="5" a="1"/>
  <c r="N683" i="5" s="1"/>
  <c r="O683" i="5" a="1"/>
  <c r="O683" i="5" s="1"/>
  <c r="I684" i="5" a="1"/>
  <c r="I684" i="5" s="1"/>
  <c r="J684" i="5" a="1"/>
  <c r="J684" i="5" s="1"/>
  <c r="K684" i="5" a="1"/>
  <c r="K684" i="5" s="1"/>
  <c r="L684" i="5" a="1"/>
  <c r="L684" i="5" s="1"/>
  <c r="M684" i="5" a="1"/>
  <c r="M684" i="5" s="1"/>
  <c r="N684" i="5" a="1"/>
  <c r="N684" i="5" s="1"/>
  <c r="O684" i="5" a="1"/>
  <c r="O684" i="5" s="1"/>
  <c r="I685" i="5" a="1"/>
  <c r="I685" i="5" s="1"/>
  <c r="J685" i="5" a="1"/>
  <c r="J685" i="5" s="1"/>
  <c r="K685" i="5" a="1"/>
  <c r="K685" i="5" s="1"/>
  <c r="L685" i="5" a="1"/>
  <c r="L685" i="5" s="1"/>
  <c r="M685" i="5" a="1"/>
  <c r="M685" i="5" s="1"/>
  <c r="N685" i="5" a="1"/>
  <c r="N685" i="5" s="1"/>
  <c r="O685" i="5" a="1"/>
  <c r="O685" i="5" s="1"/>
  <c r="I686" i="5" a="1"/>
  <c r="I686" i="5" s="1"/>
  <c r="J686" i="5" a="1"/>
  <c r="J686" i="5" s="1"/>
  <c r="K686" i="5" a="1"/>
  <c r="K686" i="5" s="1"/>
  <c r="L686" i="5" a="1"/>
  <c r="L686" i="5" s="1"/>
  <c r="M686" i="5" a="1"/>
  <c r="M686" i="5" s="1"/>
  <c r="N686" i="5" a="1"/>
  <c r="N686" i="5" s="1"/>
  <c r="O686" i="5" a="1"/>
  <c r="O686" i="5" s="1"/>
  <c r="I687" i="5" a="1"/>
  <c r="I687" i="5" s="1"/>
  <c r="J687" i="5" a="1"/>
  <c r="J687" i="5" s="1"/>
  <c r="K687" i="5" a="1"/>
  <c r="K687" i="5" s="1"/>
  <c r="L687" i="5" a="1"/>
  <c r="L687" i="5" s="1"/>
  <c r="M687" i="5" a="1"/>
  <c r="M687" i="5" s="1"/>
  <c r="N687" i="5" a="1"/>
  <c r="N687" i="5" s="1"/>
  <c r="O687" i="5" a="1"/>
  <c r="O687" i="5" s="1"/>
  <c r="I688" i="5" a="1"/>
  <c r="I688" i="5" s="1"/>
  <c r="J688" i="5" a="1"/>
  <c r="J688" i="5" s="1"/>
  <c r="K688" i="5" a="1"/>
  <c r="K688" i="5" s="1"/>
  <c r="L688" i="5" a="1"/>
  <c r="L688" i="5" s="1"/>
  <c r="M688" i="5" a="1"/>
  <c r="M688" i="5" s="1"/>
  <c r="N688" i="5" a="1"/>
  <c r="N688" i="5" s="1"/>
  <c r="O688" i="5" a="1"/>
  <c r="O688" i="5" s="1"/>
  <c r="I689" i="5" a="1"/>
  <c r="I689" i="5" s="1"/>
  <c r="J689" i="5" a="1"/>
  <c r="J689" i="5" s="1"/>
  <c r="K689" i="5" a="1"/>
  <c r="K689" i="5" s="1"/>
  <c r="L689" i="5" a="1"/>
  <c r="L689" i="5" s="1"/>
  <c r="M689" i="5" a="1"/>
  <c r="M689" i="5" s="1"/>
  <c r="N689" i="5" a="1"/>
  <c r="N689" i="5" s="1"/>
  <c r="O689" i="5" a="1"/>
  <c r="O689" i="5" s="1"/>
  <c r="K690" i="5" a="1"/>
  <c r="K690" i="5" s="1"/>
  <c r="L690" i="5" a="1"/>
  <c r="L690" i="5" s="1"/>
  <c r="M690" i="5" a="1"/>
  <c r="M690" i="5" s="1"/>
  <c r="N690" i="5" a="1"/>
  <c r="N690" i="5" s="1"/>
  <c r="K691" i="5" a="1"/>
  <c r="K691" i="5" s="1"/>
  <c r="L691" i="5" a="1"/>
  <c r="L691" i="5" s="1"/>
  <c r="M691" i="5" a="1"/>
  <c r="M691" i="5" s="1"/>
  <c r="N691" i="5" a="1"/>
  <c r="N691" i="5" s="1"/>
  <c r="I692" i="5" a="1"/>
  <c r="I692" i="5" s="1"/>
  <c r="J692" i="5" a="1"/>
  <c r="J692" i="5" s="1"/>
  <c r="K692" i="5" a="1"/>
  <c r="K692" i="5" s="1"/>
  <c r="L692" i="5" a="1"/>
  <c r="L692" i="5" s="1"/>
  <c r="M692" i="5" a="1"/>
  <c r="M692" i="5" s="1"/>
  <c r="N692" i="5" a="1"/>
  <c r="N692" i="5" s="1"/>
  <c r="O692" i="5" a="1"/>
  <c r="O692" i="5" s="1"/>
  <c r="I693" i="5" a="1"/>
  <c r="I693" i="5" s="1"/>
  <c r="J693" i="5" a="1"/>
  <c r="J693" i="5" s="1"/>
  <c r="K693" i="5" a="1"/>
  <c r="K693" i="5" s="1"/>
  <c r="L693" i="5" a="1"/>
  <c r="L693" i="5" s="1"/>
  <c r="M693" i="5" a="1"/>
  <c r="M693" i="5" s="1"/>
  <c r="N693" i="5" a="1"/>
  <c r="N693" i="5" s="1"/>
  <c r="O693" i="5" a="1"/>
  <c r="O693" i="5" s="1"/>
  <c r="I694" i="5" a="1"/>
  <c r="I694" i="5" s="1"/>
  <c r="J694" i="5" a="1"/>
  <c r="J694" i="5" s="1"/>
  <c r="K694" i="5" a="1"/>
  <c r="K694" i="5" s="1"/>
  <c r="L694" i="5" a="1"/>
  <c r="L694" i="5" s="1"/>
  <c r="M694" i="5" a="1"/>
  <c r="M694" i="5" s="1"/>
  <c r="N694" i="5" a="1"/>
  <c r="N694" i="5" s="1"/>
  <c r="O694" i="5" a="1"/>
  <c r="O694" i="5" s="1"/>
  <c r="I695" i="5" a="1"/>
  <c r="I695" i="5" s="1"/>
  <c r="J695" i="5" a="1"/>
  <c r="J695" i="5" s="1"/>
  <c r="K695" i="5" a="1"/>
  <c r="K695" i="5" s="1"/>
  <c r="L695" i="5" a="1"/>
  <c r="L695" i="5" s="1"/>
  <c r="M695" i="5" a="1"/>
  <c r="M695" i="5" s="1"/>
  <c r="N695" i="5" a="1"/>
  <c r="N695" i="5" s="1"/>
  <c r="O695" i="5" a="1"/>
  <c r="O695" i="5" s="1"/>
  <c r="I696" i="5" a="1"/>
  <c r="I696" i="5" s="1"/>
  <c r="J696" i="5" a="1"/>
  <c r="J696" i="5" s="1"/>
  <c r="K696" i="5" a="1"/>
  <c r="K696" i="5" s="1"/>
  <c r="L696" i="5" a="1"/>
  <c r="L696" i="5" s="1"/>
  <c r="M696" i="5" a="1"/>
  <c r="M696" i="5" s="1"/>
  <c r="N696" i="5" a="1"/>
  <c r="N696" i="5" s="1"/>
  <c r="O696" i="5" a="1"/>
  <c r="O696" i="5" s="1"/>
  <c r="K697" i="5" a="1"/>
  <c r="K697" i="5" s="1"/>
  <c r="L697" i="5" a="1"/>
  <c r="L697" i="5" s="1"/>
  <c r="M697" i="5" a="1"/>
  <c r="M697" i="5" s="1"/>
  <c r="N697" i="5" a="1"/>
  <c r="N697" i="5" s="1"/>
  <c r="I698" i="5" a="1"/>
  <c r="I698" i="5" s="1"/>
  <c r="J698" i="5" a="1"/>
  <c r="J698" i="5" s="1"/>
  <c r="K698" i="5" a="1"/>
  <c r="K698" i="5" s="1"/>
  <c r="L698" i="5" a="1"/>
  <c r="L698" i="5" s="1"/>
  <c r="M698" i="5" a="1"/>
  <c r="M698" i="5" s="1"/>
  <c r="N698" i="5" a="1"/>
  <c r="N698" i="5" s="1"/>
  <c r="O698" i="5" a="1"/>
  <c r="O698" i="5" s="1"/>
  <c r="K699" i="5" a="1"/>
  <c r="K699" i="5" s="1"/>
  <c r="L699" i="5" a="1"/>
  <c r="L699" i="5" s="1"/>
  <c r="M699" i="5" a="1"/>
  <c r="M699" i="5" s="1"/>
  <c r="N699" i="5" a="1"/>
  <c r="N699" i="5" s="1"/>
  <c r="I700" i="5" a="1"/>
  <c r="I700" i="5" s="1"/>
  <c r="J700" i="5" a="1"/>
  <c r="J700" i="5" s="1"/>
  <c r="K700" i="5" a="1"/>
  <c r="K700" i="5" s="1"/>
  <c r="L700" i="5" a="1"/>
  <c r="L700" i="5" s="1"/>
  <c r="M700" i="5" a="1"/>
  <c r="M700" i="5" s="1"/>
  <c r="N700" i="5" a="1"/>
  <c r="N700" i="5" s="1"/>
  <c r="O700" i="5" a="1"/>
  <c r="O700" i="5" s="1"/>
  <c r="I701" i="5" a="1"/>
  <c r="I701" i="5" s="1"/>
  <c r="J701" i="5" a="1"/>
  <c r="J701" i="5" s="1"/>
  <c r="K701" i="5" a="1"/>
  <c r="K701" i="5" s="1"/>
  <c r="L701" i="5" a="1"/>
  <c r="L701" i="5" s="1"/>
  <c r="M701" i="5" a="1"/>
  <c r="M701" i="5" s="1"/>
  <c r="N701" i="5" a="1"/>
  <c r="N701" i="5" s="1"/>
  <c r="O701" i="5" a="1"/>
  <c r="O701" i="5" s="1"/>
  <c r="K702" i="5" a="1"/>
  <c r="K702" i="5" s="1"/>
  <c r="L702" i="5" a="1"/>
  <c r="L702" i="5" s="1"/>
  <c r="M702" i="5" a="1"/>
  <c r="M702" i="5" s="1"/>
  <c r="N702" i="5" a="1"/>
  <c r="N702" i="5" s="1"/>
  <c r="I703" i="5" a="1"/>
  <c r="I703" i="5" s="1"/>
  <c r="J703" i="5" a="1"/>
  <c r="J703" i="5" s="1"/>
  <c r="K703" i="5" a="1"/>
  <c r="K703" i="5" s="1"/>
  <c r="L703" i="5" a="1"/>
  <c r="L703" i="5" s="1"/>
  <c r="M703" i="5" a="1"/>
  <c r="M703" i="5" s="1"/>
  <c r="N703" i="5" a="1"/>
  <c r="N703" i="5" s="1"/>
  <c r="O703" i="5" a="1"/>
  <c r="O703" i="5" s="1"/>
  <c r="I704" i="5" a="1"/>
  <c r="I704" i="5" s="1"/>
  <c r="J704" i="5" a="1"/>
  <c r="J704" i="5" s="1"/>
  <c r="K704" i="5" a="1"/>
  <c r="K704" i="5" s="1"/>
  <c r="L704" i="5" a="1"/>
  <c r="L704" i="5" s="1"/>
  <c r="M704" i="5" a="1"/>
  <c r="M704" i="5" s="1"/>
  <c r="N704" i="5" a="1"/>
  <c r="N704" i="5" s="1"/>
  <c r="O704" i="5" a="1"/>
  <c r="O704" i="5" s="1"/>
  <c r="I705" i="5" a="1"/>
  <c r="I705" i="5" s="1"/>
  <c r="J705" i="5" a="1"/>
  <c r="J705" i="5" s="1"/>
  <c r="K705" i="5" a="1"/>
  <c r="K705" i="5" s="1"/>
  <c r="L705" i="5" a="1"/>
  <c r="L705" i="5" s="1"/>
  <c r="M705" i="5" a="1"/>
  <c r="M705" i="5" s="1"/>
  <c r="N705" i="5" a="1"/>
  <c r="N705" i="5" s="1"/>
  <c r="O705" i="5" a="1"/>
  <c r="O705" i="5" s="1"/>
  <c r="I706" i="5" a="1"/>
  <c r="I706" i="5" s="1"/>
  <c r="J706" i="5" a="1"/>
  <c r="J706" i="5" s="1"/>
  <c r="K706" i="5" a="1"/>
  <c r="K706" i="5" s="1"/>
  <c r="L706" i="5" a="1"/>
  <c r="L706" i="5" s="1"/>
  <c r="M706" i="5" a="1"/>
  <c r="M706" i="5" s="1"/>
  <c r="N706" i="5" a="1"/>
  <c r="N706" i="5" s="1"/>
  <c r="O706" i="5" a="1"/>
  <c r="O706" i="5" s="1"/>
  <c r="I707" i="5" a="1"/>
  <c r="I707" i="5" s="1"/>
  <c r="J707" i="5" a="1"/>
  <c r="J707" i="5" s="1"/>
  <c r="K707" i="5" a="1"/>
  <c r="K707" i="5" s="1"/>
  <c r="L707" i="5" a="1"/>
  <c r="L707" i="5" s="1"/>
  <c r="M707" i="5" a="1"/>
  <c r="M707" i="5" s="1"/>
  <c r="N707" i="5" a="1"/>
  <c r="N707" i="5" s="1"/>
  <c r="O707" i="5" a="1"/>
  <c r="O707" i="5" s="1"/>
  <c r="I708" i="5" a="1"/>
  <c r="I708" i="5" s="1"/>
  <c r="J708" i="5" a="1"/>
  <c r="J708" i="5" s="1"/>
  <c r="K708" i="5" a="1"/>
  <c r="K708" i="5" s="1"/>
  <c r="L708" i="5" a="1"/>
  <c r="L708" i="5" s="1"/>
  <c r="M708" i="5" a="1"/>
  <c r="M708" i="5" s="1"/>
  <c r="N708" i="5" a="1"/>
  <c r="N708" i="5" s="1"/>
  <c r="O708" i="5" a="1"/>
  <c r="O708" i="5" s="1"/>
  <c r="I709" i="5" a="1"/>
  <c r="I709" i="5" s="1"/>
  <c r="J709" i="5" a="1"/>
  <c r="J709" i="5" s="1"/>
  <c r="K709" i="5" a="1"/>
  <c r="K709" i="5" s="1"/>
  <c r="L709" i="5" a="1"/>
  <c r="L709" i="5" s="1"/>
  <c r="M709" i="5" a="1"/>
  <c r="M709" i="5" s="1"/>
  <c r="N709" i="5" a="1"/>
  <c r="N709" i="5" s="1"/>
  <c r="O709" i="5" a="1"/>
  <c r="O709" i="5" s="1"/>
  <c r="I710" i="5" a="1"/>
  <c r="I710" i="5" s="1"/>
  <c r="J710" i="5" a="1"/>
  <c r="J710" i="5" s="1"/>
  <c r="K710" i="5" a="1"/>
  <c r="K710" i="5" s="1"/>
  <c r="L710" i="5" a="1"/>
  <c r="L710" i="5" s="1"/>
  <c r="M710" i="5" a="1"/>
  <c r="M710" i="5" s="1"/>
  <c r="N710" i="5" a="1"/>
  <c r="N710" i="5" s="1"/>
  <c r="O710" i="5" a="1"/>
  <c r="O710" i="5" s="1"/>
  <c r="K711" i="5" a="1"/>
  <c r="K711" i="5" s="1"/>
  <c r="L711" i="5" a="1"/>
  <c r="L711" i="5" s="1"/>
  <c r="M711" i="5" a="1"/>
  <c r="M711" i="5" s="1"/>
  <c r="N711" i="5" a="1"/>
  <c r="N711" i="5" s="1"/>
  <c r="K712" i="5" a="1"/>
  <c r="K712" i="5" s="1"/>
  <c r="L712" i="5" a="1"/>
  <c r="L712" i="5" s="1"/>
  <c r="M712" i="5" a="1"/>
  <c r="M712" i="5" s="1"/>
  <c r="N712" i="5" a="1"/>
  <c r="N712" i="5" s="1"/>
  <c r="I713" i="5" a="1"/>
  <c r="I713" i="5" s="1"/>
  <c r="J713" i="5" a="1"/>
  <c r="J713" i="5" s="1"/>
  <c r="K713" i="5" a="1"/>
  <c r="K713" i="5" s="1"/>
  <c r="L713" i="5" a="1"/>
  <c r="L713" i="5" s="1"/>
  <c r="M713" i="5" a="1"/>
  <c r="M713" i="5" s="1"/>
  <c r="N713" i="5" a="1"/>
  <c r="N713" i="5" s="1"/>
  <c r="O713" i="5" a="1"/>
  <c r="O713" i="5" s="1"/>
  <c r="I714" i="5" a="1"/>
  <c r="I714" i="5" s="1"/>
  <c r="J714" i="5" a="1"/>
  <c r="J714" i="5" s="1"/>
  <c r="K714" i="5" a="1"/>
  <c r="K714" i="5" s="1"/>
  <c r="L714" i="5" a="1"/>
  <c r="L714" i="5" s="1"/>
  <c r="M714" i="5" a="1"/>
  <c r="M714" i="5" s="1"/>
  <c r="N714" i="5" a="1"/>
  <c r="N714" i="5" s="1"/>
  <c r="O714" i="5" a="1"/>
  <c r="O714" i="5" s="1"/>
  <c r="I715" i="5" a="1"/>
  <c r="I715" i="5" s="1"/>
  <c r="J715" i="5" a="1"/>
  <c r="J715" i="5" s="1"/>
  <c r="K715" i="5" a="1"/>
  <c r="K715" i="5" s="1"/>
  <c r="L715" i="5" a="1"/>
  <c r="L715" i="5" s="1"/>
  <c r="M715" i="5" a="1"/>
  <c r="M715" i="5" s="1"/>
  <c r="N715" i="5" a="1"/>
  <c r="N715" i="5" s="1"/>
  <c r="O715" i="5" a="1"/>
  <c r="O715" i="5" s="1"/>
  <c r="I716" i="5" a="1"/>
  <c r="I716" i="5" s="1"/>
  <c r="J716" i="5" a="1"/>
  <c r="J716" i="5" s="1"/>
  <c r="K716" i="5" a="1"/>
  <c r="K716" i="5" s="1"/>
  <c r="L716" i="5" a="1"/>
  <c r="L716" i="5" s="1"/>
  <c r="M716" i="5" a="1"/>
  <c r="M716" i="5" s="1"/>
  <c r="N716" i="5" a="1"/>
  <c r="N716" i="5" s="1"/>
  <c r="O716" i="5" a="1"/>
  <c r="O716" i="5" s="1"/>
  <c r="I717" i="5" a="1"/>
  <c r="I717" i="5" s="1"/>
  <c r="J717" i="5" a="1"/>
  <c r="J717" i="5" s="1"/>
  <c r="K717" i="5" a="1"/>
  <c r="K717" i="5" s="1"/>
  <c r="L717" i="5" a="1"/>
  <c r="L717" i="5" s="1"/>
  <c r="M717" i="5" a="1"/>
  <c r="M717" i="5" s="1"/>
  <c r="N717" i="5" a="1"/>
  <c r="N717" i="5" s="1"/>
  <c r="O717" i="5" a="1"/>
  <c r="O717" i="5" s="1"/>
  <c r="I718" i="5" a="1"/>
  <c r="I718" i="5" s="1"/>
  <c r="J718" i="5" a="1"/>
  <c r="J718" i="5" s="1"/>
  <c r="K718" i="5" a="1"/>
  <c r="K718" i="5" s="1"/>
  <c r="L718" i="5" a="1"/>
  <c r="L718" i="5" s="1"/>
  <c r="M718" i="5" a="1"/>
  <c r="M718" i="5" s="1"/>
  <c r="N718" i="5" a="1"/>
  <c r="N718" i="5" s="1"/>
  <c r="O718" i="5" a="1"/>
  <c r="O718" i="5" s="1"/>
  <c r="I719" i="5" a="1"/>
  <c r="I719" i="5" s="1"/>
  <c r="J719" i="5" a="1"/>
  <c r="J719" i="5" s="1"/>
  <c r="K719" i="5" a="1"/>
  <c r="K719" i="5" s="1"/>
  <c r="L719" i="5" a="1"/>
  <c r="L719" i="5" s="1"/>
  <c r="M719" i="5" a="1"/>
  <c r="M719" i="5" s="1"/>
  <c r="N719" i="5" a="1"/>
  <c r="N719" i="5" s="1"/>
  <c r="O719" i="5" a="1"/>
  <c r="O719" i="5" s="1"/>
  <c r="K720" i="5" a="1"/>
  <c r="K720" i="5" s="1"/>
  <c r="L720" i="5" a="1"/>
  <c r="L720" i="5" s="1"/>
  <c r="M720" i="5" a="1"/>
  <c r="M720" i="5" s="1"/>
  <c r="N720" i="5" a="1"/>
  <c r="N720" i="5" s="1"/>
  <c r="K721" i="5" a="1"/>
  <c r="K721" i="5" s="1"/>
  <c r="L721" i="5" a="1"/>
  <c r="L721" i="5" s="1"/>
  <c r="M721" i="5" a="1"/>
  <c r="M721" i="5" s="1"/>
  <c r="N721" i="5" a="1"/>
  <c r="N721" i="5" s="1"/>
  <c r="I722" i="5" a="1"/>
  <c r="I722" i="5" s="1"/>
  <c r="J722" i="5" a="1"/>
  <c r="J722" i="5" s="1"/>
  <c r="K722" i="5" a="1"/>
  <c r="K722" i="5" s="1"/>
  <c r="L722" i="5" a="1"/>
  <c r="L722" i="5" s="1"/>
  <c r="M722" i="5" a="1"/>
  <c r="M722" i="5" s="1"/>
  <c r="N722" i="5" a="1"/>
  <c r="N722" i="5" s="1"/>
  <c r="O722" i="5" a="1"/>
  <c r="O722" i="5" s="1"/>
  <c r="I723" i="5" a="1"/>
  <c r="I723" i="5" s="1"/>
  <c r="J723" i="5" a="1"/>
  <c r="J723" i="5" s="1"/>
  <c r="K723" i="5" a="1"/>
  <c r="K723" i="5" s="1"/>
  <c r="L723" i="5" a="1"/>
  <c r="L723" i="5" s="1"/>
  <c r="M723" i="5" a="1"/>
  <c r="M723" i="5" s="1"/>
  <c r="N723" i="5" a="1"/>
  <c r="N723" i="5" s="1"/>
  <c r="O723" i="5" a="1"/>
  <c r="O723" i="5" s="1"/>
  <c r="I724" i="5" a="1"/>
  <c r="I724" i="5" s="1"/>
  <c r="J724" i="5" a="1"/>
  <c r="J724" i="5" s="1"/>
  <c r="K724" i="5" a="1"/>
  <c r="K724" i="5" s="1"/>
  <c r="L724" i="5" a="1"/>
  <c r="L724" i="5" s="1"/>
  <c r="M724" i="5" a="1"/>
  <c r="M724" i="5" s="1"/>
  <c r="N724" i="5" a="1"/>
  <c r="N724" i="5" s="1"/>
  <c r="O724" i="5" a="1"/>
  <c r="O724" i="5" s="1"/>
  <c r="I725" i="5" a="1"/>
  <c r="I725" i="5" s="1"/>
  <c r="J725" i="5" a="1"/>
  <c r="J725" i="5" s="1"/>
  <c r="K725" i="5" a="1"/>
  <c r="K725" i="5" s="1"/>
  <c r="L725" i="5" a="1"/>
  <c r="L725" i="5" s="1"/>
  <c r="M725" i="5" a="1"/>
  <c r="M725" i="5" s="1"/>
  <c r="N725" i="5" a="1"/>
  <c r="N725" i="5" s="1"/>
  <c r="O725" i="5" a="1"/>
  <c r="O725" i="5" s="1"/>
  <c r="I726" i="5" a="1"/>
  <c r="I726" i="5" s="1"/>
  <c r="J726" i="5" a="1"/>
  <c r="J726" i="5" s="1"/>
  <c r="K726" i="5" a="1"/>
  <c r="K726" i="5" s="1"/>
  <c r="L726" i="5" a="1"/>
  <c r="L726" i="5" s="1"/>
  <c r="M726" i="5" a="1"/>
  <c r="M726" i="5" s="1"/>
  <c r="N726" i="5" a="1"/>
  <c r="N726" i="5" s="1"/>
  <c r="O726" i="5" a="1"/>
  <c r="O726" i="5" s="1"/>
  <c r="I727" i="5" a="1"/>
  <c r="I727" i="5" s="1"/>
  <c r="J727" i="5" a="1"/>
  <c r="J727" i="5" s="1"/>
  <c r="K727" i="5" a="1"/>
  <c r="K727" i="5" s="1"/>
  <c r="L727" i="5" a="1"/>
  <c r="L727" i="5" s="1"/>
  <c r="M727" i="5" a="1"/>
  <c r="M727" i="5" s="1"/>
  <c r="N727" i="5" a="1"/>
  <c r="N727" i="5" s="1"/>
  <c r="O727" i="5" a="1"/>
  <c r="O727" i="5" s="1"/>
  <c r="K728" i="5" a="1"/>
  <c r="K728" i="5" s="1"/>
  <c r="L728" i="5" a="1"/>
  <c r="L728" i="5" s="1"/>
  <c r="M728" i="5" a="1"/>
  <c r="M728" i="5" s="1"/>
  <c r="N728" i="5" a="1"/>
  <c r="N728" i="5" s="1"/>
  <c r="I729" i="5" a="1"/>
  <c r="I729" i="5" s="1"/>
  <c r="J729" i="5" a="1"/>
  <c r="J729" i="5" s="1"/>
  <c r="K729" i="5" a="1"/>
  <c r="K729" i="5" s="1"/>
  <c r="L729" i="5" a="1"/>
  <c r="L729" i="5" s="1"/>
  <c r="M729" i="5" a="1"/>
  <c r="M729" i="5" s="1"/>
  <c r="N729" i="5" a="1"/>
  <c r="N729" i="5" s="1"/>
  <c r="O729" i="5" a="1"/>
  <c r="O729" i="5" s="1"/>
  <c r="I730" i="5" a="1"/>
  <c r="I730" i="5" s="1"/>
  <c r="J730" i="5" a="1"/>
  <c r="J730" i="5" s="1"/>
  <c r="K730" i="5" a="1"/>
  <c r="K730" i="5" s="1"/>
  <c r="L730" i="5" a="1"/>
  <c r="L730" i="5" s="1"/>
  <c r="M730" i="5" a="1"/>
  <c r="M730" i="5" s="1"/>
  <c r="N730" i="5" a="1"/>
  <c r="N730" i="5" s="1"/>
  <c r="O730" i="5" a="1"/>
  <c r="O730" i="5" s="1"/>
  <c r="I731" i="5" a="1"/>
  <c r="I731" i="5" s="1"/>
  <c r="J731" i="5" a="1"/>
  <c r="J731" i="5" s="1"/>
  <c r="K731" i="5" a="1"/>
  <c r="K731" i="5" s="1"/>
  <c r="L731" i="5" a="1"/>
  <c r="L731" i="5" s="1"/>
  <c r="M731" i="5" a="1"/>
  <c r="M731" i="5" s="1"/>
  <c r="N731" i="5" a="1"/>
  <c r="N731" i="5" s="1"/>
  <c r="O731" i="5" a="1"/>
  <c r="O731" i="5" s="1"/>
  <c r="K732" i="5" a="1"/>
  <c r="K732" i="5" s="1"/>
  <c r="L732" i="5" a="1"/>
  <c r="L732" i="5" s="1"/>
  <c r="M732" i="5" a="1"/>
  <c r="M732" i="5" s="1"/>
  <c r="N732" i="5" a="1"/>
  <c r="N732" i="5" s="1"/>
  <c r="K733" i="5" a="1"/>
  <c r="K733" i="5" s="1"/>
  <c r="L733" i="5" a="1"/>
  <c r="L733" i="5" s="1"/>
  <c r="M733" i="5" a="1"/>
  <c r="M733" i="5" s="1"/>
  <c r="N733" i="5" a="1"/>
  <c r="N733" i="5" s="1"/>
  <c r="I734" i="5" a="1"/>
  <c r="I734" i="5" s="1"/>
  <c r="J734" i="5" a="1"/>
  <c r="J734" i="5" s="1"/>
  <c r="K734" i="5" a="1"/>
  <c r="K734" i="5" s="1"/>
  <c r="L734" i="5" a="1"/>
  <c r="L734" i="5" s="1"/>
  <c r="M734" i="5" a="1"/>
  <c r="M734" i="5" s="1"/>
  <c r="N734" i="5" a="1"/>
  <c r="N734" i="5" s="1"/>
  <c r="O734" i="5" a="1"/>
  <c r="O734" i="5" s="1"/>
  <c r="K735" i="5" a="1"/>
  <c r="K735" i="5" s="1"/>
  <c r="L735" i="5" a="1"/>
  <c r="L735" i="5" s="1"/>
  <c r="M735" i="5" a="1"/>
  <c r="M735" i="5" s="1"/>
  <c r="N735" i="5" a="1"/>
  <c r="N735" i="5" s="1"/>
  <c r="I736" i="5" a="1"/>
  <c r="I736" i="5" s="1"/>
  <c r="J736" i="5" a="1"/>
  <c r="J736" i="5" s="1"/>
  <c r="K736" i="5" a="1"/>
  <c r="K736" i="5" s="1"/>
  <c r="L736" i="5" a="1"/>
  <c r="L736" i="5" s="1"/>
  <c r="M736" i="5" a="1"/>
  <c r="M736" i="5" s="1"/>
  <c r="N736" i="5" a="1"/>
  <c r="N736" i="5" s="1"/>
  <c r="O736" i="5" a="1"/>
  <c r="O736" i="5" s="1"/>
  <c r="K737" i="5" a="1"/>
  <c r="K737" i="5" s="1"/>
  <c r="L737" i="5" a="1"/>
  <c r="L737" i="5" s="1"/>
  <c r="M737" i="5" a="1"/>
  <c r="M737" i="5" s="1"/>
  <c r="N737" i="5" a="1"/>
  <c r="N737" i="5" s="1"/>
  <c r="K738" i="5" a="1"/>
  <c r="K738" i="5" s="1"/>
  <c r="L738" i="5" a="1"/>
  <c r="L738" i="5" s="1"/>
  <c r="M738" i="5" a="1"/>
  <c r="M738" i="5" s="1"/>
  <c r="N738" i="5" a="1"/>
  <c r="N738" i="5" s="1"/>
  <c r="K739" i="5" a="1"/>
  <c r="K739" i="5" s="1"/>
  <c r="L739" i="5" a="1"/>
  <c r="L739" i="5" s="1"/>
  <c r="M739" i="5" a="1"/>
  <c r="M739" i="5" s="1"/>
  <c r="N739" i="5" a="1"/>
  <c r="N739" i="5" s="1"/>
  <c r="K740" i="5" a="1"/>
  <c r="K740" i="5" s="1"/>
  <c r="L740" i="5" a="1"/>
  <c r="L740" i="5" s="1"/>
  <c r="M740" i="5" a="1"/>
  <c r="M740" i="5" s="1"/>
  <c r="N740" i="5" a="1"/>
  <c r="N740" i="5" s="1"/>
  <c r="I741" i="5" a="1"/>
  <c r="I741" i="5" s="1"/>
  <c r="J741" i="5" a="1"/>
  <c r="J741" i="5" s="1"/>
  <c r="K741" i="5" a="1"/>
  <c r="K741" i="5" s="1"/>
  <c r="L741" i="5" a="1"/>
  <c r="L741" i="5" s="1"/>
  <c r="M741" i="5" a="1"/>
  <c r="M741" i="5" s="1"/>
  <c r="N741" i="5" a="1"/>
  <c r="N741" i="5" s="1"/>
  <c r="O741" i="5" a="1"/>
  <c r="O741" i="5" s="1"/>
  <c r="I742" i="5" a="1"/>
  <c r="I742" i="5" s="1"/>
  <c r="J742" i="5" a="1"/>
  <c r="J742" i="5" s="1"/>
  <c r="K742" i="5" a="1"/>
  <c r="K742" i="5" s="1"/>
  <c r="L742" i="5" a="1"/>
  <c r="L742" i="5" s="1"/>
  <c r="M742" i="5" a="1"/>
  <c r="M742" i="5" s="1"/>
  <c r="N742" i="5" a="1"/>
  <c r="N742" i="5" s="1"/>
  <c r="O742" i="5" a="1"/>
  <c r="O742" i="5" s="1"/>
  <c r="I743" i="5" a="1"/>
  <c r="I743" i="5" s="1"/>
  <c r="J743" i="5" a="1"/>
  <c r="J743" i="5" s="1"/>
  <c r="K743" i="5" a="1"/>
  <c r="K743" i="5" s="1"/>
  <c r="L743" i="5" a="1"/>
  <c r="L743" i="5" s="1"/>
  <c r="M743" i="5" a="1"/>
  <c r="M743" i="5" s="1"/>
  <c r="N743" i="5" a="1"/>
  <c r="N743" i="5" s="1"/>
  <c r="O743" i="5" a="1"/>
  <c r="O743" i="5" s="1"/>
  <c r="I744" i="5" a="1"/>
  <c r="I744" i="5" s="1"/>
  <c r="J744" i="5" a="1"/>
  <c r="J744" i="5" s="1"/>
  <c r="K744" i="5" a="1"/>
  <c r="K744" i="5" s="1"/>
  <c r="L744" i="5" a="1"/>
  <c r="L744" i="5" s="1"/>
  <c r="M744" i="5" a="1"/>
  <c r="M744" i="5" s="1"/>
  <c r="N744" i="5" a="1"/>
  <c r="N744" i="5" s="1"/>
  <c r="O744" i="5" a="1"/>
  <c r="O744" i="5" s="1"/>
  <c r="I745" i="5" a="1"/>
  <c r="I745" i="5" s="1"/>
  <c r="J745" i="5" a="1"/>
  <c r="J745" i="5" s="1"/>
  <c r="K745" i="5" a="1"/>
  <c r="K745" i="5" s="1"/>
  <c r="L745" i="5" a="1"/>
  <c r="L745" i="5" s="1"/>
  <c r="M745" i="5" a="1"/>
  <c r="M745" i="5" s="1"/>
  <c r="N745" i="5" a="1"/>
  <c r="N745" i="5" s="1"/>
  <c r="O745" i="5" a="1"/>
  <c r="O745" i="5" s="1"/>
  <c r="I746" i="5" a="1"/>
  <c r="I746" i="5" s="1"/>
  <c r="J746" i="5" a="1"/>
  <c r="J746" i="5" s="1"/>
  <c r="K746" i="5" a="1"/>
  <c r="K746" i="5" s="1"/>
  <c r="L746" i="5" a="1"/>
  <c r="L746" i="5" s="1"/>
  <c r="M746" i="5" a="1"/>
  <c r="M746" i="5" s="1"/>
  <c r="N746" i="5" a="1"/>
  <c r="N746" i="5" s="1"/>
  <c r="O746" i="5" a="1"/>
  <c r="O746" i="5" s="1"/>
  <c r="I747" i="5" a="1"/>
  <c r="I747" i="5" s="1"/>
  <c r="J747" i="5" a="1"/>
  <c r="J747" i="5" s="1"/>
  <c r="K747" i="5" a="1"/>
  <c r="K747" i="5" s="1"/>
  <c r="L747" i="5" a="1"/>
  <c r="L747" i="5" s="1"/>
  <c r="M747" i="5" a="1"/>
  <c r="M747" i="5" s="1"/>
  <c r="N747" i="5" a="1"/>
  <c r="N747" i="5" s="1"/>
  <c r="O747" i="5" a="1"/>
  <c r="O747" i="5" s="1"/>
  <c r="K748" i="5" a="1"/>
  <c r="K748" i="5" s="1"/>
  <c r="L748" i="5" a="1"/>
  <c r="L748" i="5" s="1"/>
  <c r="M748" i="5" a="1"/>
  <c r="M748" i="5" s="1"/>
  <c r="N748" i="5" a="1"/>
  <c r="N748" i="5" s="1"/>
  <c r="I749" i="5" a="1"/>
  <c r="I749" i="5" s="1"/>
  <c r="J749" i="5" a="1"/>
  <c r="J749" i="5" s="1"/>
  <c r="K749" i="5" a="1"/>
  <c r="K749" i="5" s="1"/>
  <c r="L749" i="5" a="1"/>
  <c r="L749" i="5" s="1"/>
  <c r="M749" i="5" a="1"/>
  <c r="M749" i="5" s="1"/>
  <c r="N749" i="5" a="1"/>
  <c r="N749" i="5" s="1"/>
  <c r="O749" i="5" a="1"/>
  <c r="O749" i="5" s="1"/>
  <c r="I750" i="5" a="1"/>
  <c r="I750" i="5" s="1"/>
  <c r="J750" i="5" a="1"/>
  <c r="J750" i="5" s="1"/>
  <c r="K750" i="5" a="1"/>
  <c r="K750" i="5" s="1"/>
  <c r="L750" i="5" a="1"/>
  <c r="L750" i="5" s="1"/>
  <c r="M750" i="5" a="1"/>
  <c r="M750" i="5" s="1"/>
  <c r="N750" i="5" a="1"/>
  <c r="N750" i="5" s="1"/>
  <c r="O750" i="5" a="1"/>
  <c r="O750" i="5" s="1"/>
  <c r="I751" i="5" a="1"/>
  <c r="I751" i="5" s="1"/>
  <c r="J751" i="5" a="1"/>
  <c r="J751" i="5" s="1"/>
  <c r="K751" i="5" a="1"/>
  <c r="K751" i="5" s="1"/>
  <c r="L751" i="5" a="1"/>
  <c r="L751" i="5" s="1"/>
  <c r="M751" i="5" a="1"/>
  <c r="M751" i="5" s="1"/>
  <c r="N751" i="5" a="1"/>
  <c r="N751" i="5" s="1"/>
  <c r="O751" i="5" a="1"/>
  <c r="O751" i="5" s="1"/>
  <c r="I752" i="5" a="1"/>
  <c r="I752" i="5" s="1"/>
  <c r="J752" i="5" a="1"/>
  <c r="J752" i="5" s="1"/>
  <c r="K752" i="5" a="1"/>
  <c r="K752" i="5" s="1"/>
  <c r="L752" i="5" a="1"/>
  <c r="L752" i="5" s="1"/>
  <c r="M752" i="5" a="1"/>
  <c r="M752" i="5" s="1"/>
  <c r="N752" i="5" a="1"/>
  <c r="N752" i="5" s="1"/>
  <c r="O752" i="5" a="1"/>
  <c r="O752" i="5" s="1"/>
  <c r="I753" i="5" a="1"/>
  <c r="I753" i="5" s="1"/>
  <c r="J753" i="5" a="1"/>
  <c r="J753" i="5" s="1"/>
  <c r="K753" i="5" a="1"/>
  <c r="K753" i="5" s="1"/>
  <c r="L753" i="5" a="1"/>
  <c r="L753" i="5" s="1"/>
  <c r="M753" i="5" a="1"/>
  <c r="M753" i="5" s="1"/>
  <c r="N753" i="5" a="1"/>
  <c r="N753" i="5" s="1"/>
  <c r="O753" i="5" a="1"/>
  <c r="O753" i="5" s="1"/>
  <c r="I754" i="5" a="1"/>
  <c r="I754" i="5" s="1"/>
  <c r="J754" i="5" a="1"/>
  <c r="J754" i="5" s="1"/>
  <c r="K754" i="5" a="1"/>
  <c r="K754" i="5" s="1"/>
  <c r="L754" i="5" a="1"/>
  <c r="L754" i="5" s="1"/>
  <c r="M754" i="5" a="1"/>
  <c r="M754" i="5" s="1"/>
  <c r="N754" i="5" a="1"/>
  <c r="N754" i="5" s="1"/>
  <c r="O754" i="5" a="1"/>
  <c r="O754" i="5" s="1"/>
  <c r="K755" i="5" a="1"/>
  <c r="K755" i="5" s="1"/>
  <c r="L755" i="5" a="1"/>
  <c r="L755" i="5" s="1"/>
  <c r="M755" i="5" a="1"/>
  <c r="M755" i="5" s="1"/>
  <c r="N755" i="5" a="1"/>
  <c r="N755" i="5" s="1"/>
  <c r="I756" i="5" a="1"/>
  <c r="I756" i="5" s="1"/>
  <c r="J756" i="5" a="1"/>
  <c r="J756" i="5" s="1"/>
  <c r="K756" i="5" a="1"/>
  <c r="K756" i="5" s="1"/>
  <c r="L756" i="5" a="1"/>
  <c r="L756" i="5" s="1"/>
  <c r="M756" i="5" a="1"/>
  <c r="M756" i="5" s="1"/>
  <c r="N756" i="5" a="1"/>
  <c r="N756" i="5" s="1"/>
  <c r="O756" i="5" a="1"/>
  <c r="O756" i="5" s="1"/>
  <c r="I757" i="5" a="1"/>
  <c r="I757" i="5" s="1"/>
  <c r="J757" i="5" a="1"/>
  <c r="J757" i="5" s="1"/>
  <c r="K757" i="5" a="1"/>
  <c r="K757" i="5" s="1"/>
  <c r="L757" i="5" a="1"/>
  <c r="L757" i="5" s="1"/>
  <c r="M757" i="5" a="1"/>
  <c r="M757" i="5" s="1"/>
  <c r="N757" i="5" a="1"/>
  <c r="N757" i="5" s="1"/>
  <c r="O757" i="5" a="1"/>
  <c r="O757" i="5" s="1"/>
  <c r="K758" i="5" a="1"/>
  <c r="K758" i="5" s="1"/>
  <c r="L758" i="5" a="1"/>
  <c r="L758" i="5" s="1"/>
  <c r="M758" i="5" a="1"/>
  <c r="M758" i="5" s="1"/>
  <c r="N758" i="5" a="1"/>
  <c r="N758" i="5" s="1"/>
  <c r="I759" i="5" a="1"/>
  <c r="I759" i="5" s="1"/>
  <c r="J759" i="5" a="1"/>
  <c r="J759" i="5" s="1"/>
  <c r="K759" i="5" a="1"/>
  <c r="K759" i="5" s="1"/>
  <c r="L759" i="5" a="1"/>
  <c r="L759" i="5" s="1"/>
  <c r="M759" i="5" a="1"/>
  <c r="M759" i="5" s="1"/>
  <c r="N759" i="5" a="1"/>
  <c r="N759" i="5" s="1"/>
  <c r="O759" i="5" a="1"/>
  <c r="O759" i="5" s="1"/>
  <c r="I760" i="5" a="1"/>
  <c r="I760" i="5" s="1"/>
  <c r="J760" i="5" a="1"/>
  <c r="J760" i="5" s="1"/>
  <c r="K760" i="5" a="1"/>
  <c r="K760" i="5" s="1"/>
  <c r="L760" i="5" a="1"/>
  <c r="L760" i="5" s="1"/>
  <c r="M760" i="5" a="1"/>
  <c r="M760" i="5" s="1"/>
  <c r="N760" i="5" a="1"/>
  <c r="N760" i="5" s="1"/>
  <c r="O760" i="5" a="1"/>
  <c r="O760" i="5" s="1"/>
  <c r="J761" i="5" a="1"/>
  <c r="J761" i="5" s="1"/>
  <c r="K761" i="5" a="1"/>
  <c r="K761" i="5" s="1"/>
  <c r="L761" i="5" a="1"/>
  <c r="L761" i="5" s="1"/>
  <c r="M761" i="5" a="1"/>
  <c r="M761" i="5" s="1"/>
  <c r="N761" i="5" a="1"/>
  <c r="N761" i="5" s="1"/>
  <c r="O761" i="5" a="1"/>
  <c r="O761" i="5" s="1"/>
  <c r="I762" i="5" a="1"/>
  <c r="I762" i="5" s="1"/>
  <c r="J762" i="5" a="1"/>
  <c r="J762" i="5" s="1"/>
  <c r="K762" i="5" a="1"/>
  <c r="K762" i="5" s="1"/>
  <c r="L762" i="5" a="1"/>
  <c r="L762" i="5" s="1"/>
  <c r="M762" i="5" a="1"/>
  <c r="M762" i="5" s="1"/>
  <c r="N762" i="5" a="1"/>
  <c r="N762" i="5" s="1"/>
  <c r="O762" i="5" a="1"/>
  <c r="O762" i="5" s="1"/>
  <c r="I763" i="5" a="1"/>
  <c r="I763" i="5" s="1"/>
  <c r="J763" i="5" a="1"/>
  <c r="J763" i="5" s="1"/>
  <c r="K763" i="5" a="1"/>
  <c r="K763" i="5" s="1"/>
  <c r="L763" i="5" a="1"/>
  <c r="L763" i="5" s="1"/>
  <c r="M763" i="5" a="1"/>
  <c r="M763" i="5" s="1"/>
  <c r="N763" i="5" a="1"/>
  <c r="N763" i="5" s="1"/>
  <c r="O763" i="5" a="1"/>
  <c r="O763" i="5" s="1"/>
  <c r="I764" i="5" a="1"/>
  <c r="I764" i="5" s="1"/>
  <c r="J764" i="5" a="1"/>
  <c r="J764" i="5" s="1"/>
  <c r="K764" i="5" a="1"/>
  <c r="K764" i="5" s="1"/>
  <c r="L764" i="5" a="1"/>
  <c r="L764" i="5" s="1"/>
  <c r="M764" i="5" a="1"/>
  <c r="M764" i="5" s="1"/>
  <c r="N764" i="5" a="1"/>
  <c r="N764" i="5" s="1"/>
  <c r="O764" i="5" a="1"/>
  <c r="O764" i="5" s="1"/>
  <c r="J765" i="5" a="1"/>
  <c r="J765" i="5" s="1"/>
  <c r="K765" i="5" a="1"/>
  <c r="K765" i="5" s="1"/>
  <c r="L765" i="5" a="1"/>
  <c r="L765" i="5" s="1"/>
  <c r="M765" i="5" a="1"/>
  <c r="M765" i="5" s="1"/>
  <c r="N765" i="5" a="1"/>
  <c r="N765" i="5" s="1"/>
  <c r="O765" i="5" a="1"/>
  <c r="O765" i="5" s="1"/>
  <c r="I766" i="5" a="1"/>
  <c r="I766" i="5" s="1"/>
  <c r="J766" i="5" a="1"/>
  <c r="J766" i="5" s="1"/>
  <c r="K766" i="5" a="1"/>
  <c r="K766" i="5" s="1"/>
  <c r="L766" i="5" a="1"/>
  <c r="L766" i="5" s="1"/>
  <c r="M766" i="5" a="1"/>
  <c r="M766" i="5" s="1"/>
  <c r="N766" i="5" a="1"/>
  <c r="N766" i="5" s="1"/>
  <c r="O766" i="5" a="1"/>
  <c r="O766" i="5" s="1"/>
  <c r="I767" i="5" a="1"/>
  <c r="I767" i="5" s="1"/>
  <c r="J767" i="5" a="1"/>
  <c r="J767" i="5" s="1"/>
  <c r="K767" i="5" a="1"/>
  <c r="K767" i="5" s="1"/>
  <c r="L767" i="5" a="1"/>
  <c r="L767" i="5" s="1"/>
  <c r="M767" i="5" a="1"/>
  <c r="M767" i="5" s="1"/>
  <c r="N767" i="5" a="1"/>
  <c r="N767" i="5" s="1"/>
  <c r="O767" i="5" a="1"/>
  <c r="O767" i="5" s="1"/>
  <c r="I768" i="5" a="1"/>
  <c r="I768" i="5" s="1"/>
  <c r="J768" i="5" a="1"/>
  <c r="J768" i="5" s="1"/>
  <c r="K768" i="5" a="1"/>
  <c r="K768" i="5" s="1"/>
  <c r="L768" i="5" a="1"/>
  <c r="L768" i="5" s="1"/>
  <c r="M768" i="5" a="1"/>
  <c r="M768" i="5" s="1"/>
  <c r="N768" i="5" a="1"/>
  <c r="N768" i="5" s="1"/>
  <c r="O768" i="5" a="1"/>
  <c r="O768" i="5" s="1"/>
  <c r="I769" i="5" a="1"/>
  <c r="I769" i="5" s="1"/>
  <c r="J769" i="5" a="1"/>
  <c r="J769" i="5" s="1"/>
  <c r="K769" i="5" a="1"/>
  <c r="K769" i="5" s="1"/>
  <c r="L769" i="5" a="1"/>
  <c r="L769" i="5" s="1"/>
  <c r="M769" i="5" a="1"/>
  <c r="M769" i="5" s="1"/>
  <c r="N769" i="5" a="1"/>
  <c r="N769" i="5" s="1"/>
  <c r="O769" i="5" a="1"/>
  <c r="O769" i="5" s="1"/>
  <c r="I770" i="5" a="1"/>
  <c r="I770" i="5" s="1"/>
  <c r="J770" i="5" a="1"/>
  <c r="J770" i="5" s="1"/>
  <c r="K770" i="5" a="1"/>
  <c r="K770" i="5" s="1"/>
  <c r="L770" i="5" a="1"/>
  <c r="L770" i="5" s="1"/>
  <c r="M770" i="5" a="1"/>
  <c r="M770" i="5" s="1"/>
  <c r="N770" i="5" a="1"/>
  <c r="N770" i="5" s="1"/>
  <c r="O770" i="5" a="1"/>
  <c r="O770" i="5" s="1"/>
  <c r="I771" i="5" a="1"/>
  <c r="I771" i="5" s="1"/>
  <c r="J771" i="5" a="1"/>
  <c r="J771" i="5" s="1"/>
  <c r="K771" i="5" a="1"/>
  <c r="K771" i="5" s="1"/>
  <c r="L771" i="5" a="1"/>
  <c r="L771" i="5" s="1"/>
  <c r="M771" i="5" a="1"/>
  <c r="M771" i="5" s="1"/>
  <c r="N771" i="5" a="1"/>
  <c r="N771" i="5" s="1"/>
  <c r="O771" i="5" a="1"/>
  <c r="O771" i="5" s="1"/>
  <c r="J772" i="5" a="1"/>
  <c r="J772" i="5" s="1"/>
  <c r="K772" i="5" a="1"/>
  <c r="K772" i="5" s="1"/>
  <c r="L772" i="5" a="1"/>
  <c r="L772" i="5" s="1"/>
  <c r="M772" i="5" a="1"/>
  <c r="M772" i="5" s="1"/>
  <c r="N772" i="5" a="1"/>
  <c r="N772" i="5" s="1"/>
  <c r="O772" i="5" a="1"/>
  <c r="O772" i="5" s="1"/>
  <c r="J773" i="5" a="1"/>
  <c r="J773" i="5" s="1"/>
  <c r="K773" i="5" a="1"/>
  <c r="K773" i="5" s="1"/>
  <c r="L773" i="5" a="1"/>
  <c r="L773" i="5" s="1"/>
  <c r="M773" i="5" a="1"/>
  <c r="M773" i="5" s="1"/>
  <c r="N773" i="5" a="1"/>
  <c r="N773" i="5" s="1"/>
  <c r="O773" i="5" a="1"/>
  <c r="O773" i="5" s="1"/>
  <c r="J774" i="5" a="1"/>
  <c r="J774" i="5" s="1"/>
  <c r="K774" i="5" a="1"/>
  <c r="K774" i="5" s="1"/>
  <c r="L774" i="5" a="1"/>
  <c r="L774" i="5" s="1"/>
  <c r="M774" i="5" a="1"/>
  <c r="M774" i="5" s="1"/>
  <c r="N774" i="5" a="1"/>
  <c r="N774" i="5" s="1"/>
  <c r="O774" i="5" a="1"/>
  <c r="O774" i="5" s="1"/>
  <c r="J775" i="5" a="1"/>
  <c r="J775" i="5" s="1"/>
  <c r="K775" i="5" a="1"/>
  <c r="K775" i="5" s="1"/>
  <c r="L775" i="5" a="1"/>
  <c r="L775" i="5" s="1"/>
  <c r="M775" i="5" a="1"/>
  <c r="M775" i="5" s="1"/>
  <c r="N775" i="5" a="1"/>
  <c r="N775" i="5" s="1"/>
  <c r="O775" i="5" a="1"/>
  <c r="O775" i="5" s="1"/>
  <c r="I776" i="5" a="1"/>
  <c r="I776" i="5" s="1"/>
  <c r="J776" i="5" a="1"/>
  <c r="J776" i="5" s="1"/>
  <c r="K776" i="5" a="1"/>
  <c r="K776" i="5" s="1"/>
  <c r="L776" i="5" a="1"/>
  <c r="L776" i="5" s="1"/>
  <c r="M776" i="5" a="1"/>
  <c r="M776" i="5" s="1"/>
  <c r="N776" i="5" a="1"/>
  <c r="N776" i="5" s="1"/>
  <c r="O776" i="5" a="1"/>
  <c r="O776" i="5" s="1"/>
  <c r="I777" i="5" a="1"/>
  <c r="I777" i="5" s="1"/>
  <c r="J777" i="5" a="1"/>
  <c r="J777" i="5" s="1"/>
  <c r="K777" i="5" a="1"/>
  <c r="K777" i="5" s="1"/>
  <c r="L777" i="5" a="1"/>
  <c r="L777" i="5" s="1"/>
  <c r="M777" i="5" a="1"/>
  <c r="M777" i="5" s="1"/>
  <c r="N777" i="5" a="1"/>
  <c r="N777" i="5" s="1"/>
  <c r="O777" i="5" a="1"/>
  <c r="O777" i="5" s="1"/>
  <c r="K778" i="5" a="1"/>
  <c r="K778" i="5" s="1"/>
  <c r="L778" i="5" a="1"/>
  <c r="L778" i="5" s="1"/>
  <c r="M778" i="5" a="1"/>
  <c r="M778" i="5" s="1"/>
  <c r="N778" i="5" a="1"/>
  <c r="N778" i="5" s="1"/>
  <c r="K779" i="5" a="1"/>
  <c r="K779" i="5" s="1"/>
  <c r="L779" i="5" a="1"/>
  <c r="L779" i="5" s="1"/>
  <c r="M779" i="5" a="1"/>
  <c r="M779" i="5" s="1"/>
  <c r="N779" i="5" a="1"/>
  <c r="N779" i="5" s="1"/>
  <c r="K780" i="5" a="1"/>
  <c r="K780" i="5" s="1"/>
  <c r="L780" i="5" a="1"/>
  <c r="L780" i="5" s="1"/>
  <c r="M780" i="5" a="1"/>
  <c r="M780" i="5" s="1"/>
  <c r="N780" i="5" a="1"/>
  <c r="N780" i="5" s="1"/>
  <c r="I781" i="5" a="1"/>
  <c r="I781" i="5" s="1"/>
  <c r="J781" i="5" a="1"/>
  <c r="J781" i="5" s="1"/>
  <c r="K781" i="5" a="1"/>
  <c r="K781" i="5" s="1"/>
  <c r="L781" i="5" a="1"/>
  <c r="L781" i="5" s="1"/>
  <c r="M781" i="5" a="1"/>
  <c r="M781" i="5" s="1"/>
  <c r="N781" i="5" a="1"/>
  <c r="N781" i="5" s="1"/>
  <c r="O781" i="5" a="1"/>
  <c r="O781" i="5" s="1"/>
  <c r="I782" i="5" a="1"/>
  <c r="I782" i="5" s="1"/>
  <c r="J782" i="5" a="1"/>
  <c r="J782" i="5" s="1"/>
  <c r="K782" i="5" a="1"/>
  <c r="K782" i="5" s="1"/>
  <c r="L782" i="5" a="1"/>
  <c r="L782" i="5" s="1"/>
  <c r="M782" i="5" a="1"/>
  <c r="M782" i="5" s="1"/>
  <c r="N782" i="5" a="1"/>
  <c r="N782" i="5" s="1"/>
  <c r="O782" i="5" a="1"/>
  <c r="O782" i="5" s="1"/>
  <c r="K783" i="5" a="1"/>
  <c r="K783" i="5" s="1"/>
  <c r="L783" i="5" a="1"/>
  <c r="L783" i="5" s="1"/>
  <c r="M783" i="5" a="1"/>
  <c r="M783" i="5" s="1"/>
  <c r="N783" i="5" a="1"/>
  <c r="N783" i="5" s="1"/>
  <c r="K784" i="5" a="1"/>
  <c r="K784" i="5" s="1"/>
  <c r="L784" i="5" a="1"/>
  <c r="L784" i="5" s="1"/>
  <c r="M784" i="5" a="1"/>
  <c r="M784" i="5" s="1"/>
  <c r="N784" i="5" a="1"/>
  <c r="N784" i="5" s="1"/>
  <c r="I785" i="5" a="1"/>
  <c r="I785" i="5" s="1"/>
  <c r="J785" i="5" a="1"/>
  <c r="J785" i="5" s="1"/>
  <c r="K785" i="5" a="1"/>
  <c r="K785" i="5" s="1"/>
  <c r="L785" i="5" a="1"/>
  <c r="L785" i="5" s="1"/>
  <c r="M785" i="5" a="1"/>
  <c r="M785" i="5" s="1"/>
  <c r="N785" i="5" a="1"/>
  <c r="N785" i="5" s="1"/>
  <c r="O785" i="5" a="1"/>
  <c r="O785" i="5" s="1"/>
  <c r="I786" i="5" a="1"/>
  <c r="I786" i="5" s="1"/>
  <c r="J786" i="5" a="1"/>
  <c r="J786" i="5" s="1"/>
  <c r="K786" i="5" a="1"/>
  <c r="K786" i="5" s="1"/>
  <c r="L786" i="5" a="1"/>
  <c r="L786" i="5" s="1"/>
  <c r="M786" i="5" a="1"/>
  <c r="M786" i="5" s="1"/>
  <c r="N786" i="5" a="1"/>
  <c r="N786" i="5" s="1"/>
  <c r="O786" i="5" a="1"/>
  <c r="O786" i="5" s="1"/>
  <c r="I787" i="5" a="1"/>
  <c r="I787" i="5" s="1"/>
  <c r="J787" i="5" a="1"/>
  <c r="J787" i="5" s="1"/>
  <c r="K787" i="5" a="1"/>
  <c r="K787" i="5" s="1"/>
  <c r="L787" i="5" a="1"/>
  <c r="L787" i="5" s="1"/>
  <c r="M787" i="5" a="1"/>
  <c r="M787" i="5" s="1"/>
  <c r="N787" i="5" a="1"/>
  <c r="N787" i="5" s="1"/>
  <c r="O787" i="5" a="1"/>
  <c r="O787" i="5" s="1"/>
  <c r="I788" i="5" a="1"/>
  <c r="I788" i="5" s="1"/>
  <c r="J788" i="5" a="1"/>
  <c r="J788" i="5" s="1"/>
  <c r="K788" i="5" a="1"/>
  <c r="K788" i="5" s="1"/>
  <c r="L788" i="5" a="1"/>
  <c r="L788" i="5" s="1"/>
  <c r="M788" i="5" a="1"/>
  <c r="M788" i="5" s="1"/>
  <c r="N788" i="5" a="1"/>
  <c r="N788" i="5" s="1"/>
  <c r="O788" i="5" a="1"/>
  <c r="O788" i="5" s="1"/>
  <c r="I789" i="5" a="1"/>
  <c r="I789" i="5" s="1"/>
  <c r="J789" i="5" a="1"/>
  <c r="J789" i="5" s="1"/>
  <c r="K789" i="5" a="1"/>
  <c r="K789" i="5" s="1"/>
  <c r="L789" i="5" a="1"/>
  <c r="L789" i="5" s="1"/>
  <c r="M789" i="5" a="1"/>
  <c r="M789" i="5" s="1"/>
  <c r="N789" i="5" a="1"/>
  <c r="N789" i="5" s="1"/>
  <c r="O789" i="5" a="1"/>
  <c r="O789" i="5" s="1"/>
  <c r="K790" i="5" a="1"/>
  <c r="K790" i="5" s="1"/>
  <c r="L790" i="5" a="1"/>
  <c r="L790" i="5" s="1"/>
  <c r="M790" i="5" a="1"/>
  <c r="M790" i="5" s="1"/>
  <c r="N790" i="5" a="1"/>
  <c r="N790" i="5" s="1"/>
  <c r="I791" i="5" a="1"/>
  <c r="I791" i="5" s="1"/>
  <c r="J791" i="5" a="1"/>
  <c r="J791" i="5" s="1"/>
  <c r="K791" i="5" a="1"/>
  <c r="K791" i="5" s="1"/>
  <c r="L791" i="5" a="1"/>
  <c r="L791" i="5" s="1"/>
  <c r="M791" i="5" a="1"/>
  <c r="M791" i="5" s="1"/>
  <c r="N791" i="5" a="1"/>
  <c r="N791" i="5" s="1"/>
  <c r="O791" i="5" a="1"/>
  <c r="O791" i="5" s="1"/>
  <c r="K792" i="5" a="1"/>
  <c r="K792" i="5" s="1"/>
  <c r="L792" i="5" a="1"/>
  <c r="L792" i="5" s="1"/>
  <c r="M792" i="5" a="1"/>
  <c r="M792" i="5" s="1"/>
  <c r="N792" i="5" a="1"/>
  <c r="N792" i="5" s="1"/>
  <c r="K793" i="5" a="1"/>
  <c r="K793" i="5" s="1"/>
  <c r="L793" i="5" a="1"/>
  <c r="L793" i="5" s="1"/>
  <c r="M793" i="5" a="1"/>
  <c r="M793" i="5" s="1"/>
  <c r="N793" i="5" a="1"/>
  <c r="N793" i="5" s="1"/>
  <c r="K794" i="5" a="1"/>
  <c r="K794" i="5" s="1"/>
  <c r="L794" i="5" a="1"/>
  <c r="L794" i="5" s="1"/>
  <c r="M794" i="5" a="1"/>
  <c r="M794" i="5" s="1"/>
  <c r="N794" i="5" a="1"/>
  <c r="N794" i="5" s="1"/>
  <c r="K795" i="5" a="1"/>
  <c r="K795" i="5" s="1"/>
  <c r="L795" i="5" a="1"/>
  <c r="L795" i="5" s="1"/>
  <c r="M795" i="5" a="1"/>
  <c r="M795" i="5" s="1"/>
  <c r="N795" i="5" a="1"/>
  <c r="N795" i="5" s="1"/>
  <c r="K796" i="5" a="1"/>
  <c r="K796" i="5" s="1"/>
  <c r="L796" i="5" a="1"/>
  <c r="L796" i="5" s="1"/>
  <c r="M796" i="5" a="1"/>
  <c r="M796" i="5" s="1"/>
  <c r="N796" i="5" a="1"/>
  <c r="N796" i="5" s="1"/>
  <c r="I797" i="5" a="1"/>
  <c r="I797" i="5" s="1"/>
  <c r="J797" i="5" a="1"/>
  <c r="J797" i="5" s="1"/>
  <c r="K797" i="5" a="1"/>
  <c r="K797" i="5" s="1"/>
  <c r="L797" i="5" a="1"/>
  <c r="L797" i="5" s="1"/>
  <c r="M797" i="5" a="1"/>
  <c r="M797" i="5" s="1"/>
  <c r="N797" i="5" a="1"/>
  <c r="N797" i="5" s="1"/>
  <c r="O797" i="5" a="1"/>
  <c r="O797" i="5" s="1"/>
  <c r="I798" i="5" a="1"/>
  <c r="I798" i="5" s="1"/>
  <c r="J798" i="5" a="1"/>
  <c r="J798" i="5" s="1"/>
  <c r="K798" i="5" a="1"/>
  <c r="K798" i="5" s="1"/>
  <c r="L798" i="5" a="1"/>
  <c r="L798" i="5" s="1"/>
  <c r="M798" i="5" a="1"/>
  <c r="M798" i="5" s="1"/>
  <c r="N798" i="5" a="1"/>
  <c r="N798" i="5" s="1"/>
  <c r="O798" i="5" a="1"/>
  <c r="O798" i="5" s="1"/>
  <c r="I799" i="5" a="1"/>
  <c r="I799" i="5" s="1"/>
  <c r="J799" i="5" a="1"/>
  <c r="J799" i="5" s="1"/>
  <c r="K799" i="5" a="1"/>
  <c r="K799" i="5" s="1"/>
  <c r="L799" i="5" a="1"/>
  <c r="L799" i="5" s="1"/>
  <c r="M799" i="5" a="1"/>
  <c r="M799" i="5" s="1"/>
  <c r="N799" i="5" a="1"/>
  <c r="N799" i="5" s="1"/>
  <c r="O799" i="5" a="1"/>
  <c r="O799" i="5" s="1"/>
  <c r="I800" i="5" a="1"/>
  <c r="I800" i="5" s="1"/>
  <c r="J800" i="5" a="1"/>
  <c r="J800" i="5" s="1"/>
  <c r="K800" i="5" a="1"/>
  <c r="K800" i="5" s="1"/>
  <c r="L800" i="5" a="1"/>
  <c r="L800" i="5" s="1"/>
  <c r="M800" i="5" a="1"/>
  <c r="M800" i="5" s="1"/>
  <c r="N800" i="5" a="1"/>
  <c r="N800" i="5" s="1"/>
  <c r="O800" i="5" a="1"/>
  <c r="O800" i="5" s="1"/>
  <c r="K801" i="5" a="1"/>
  <c r="K801" i="5" s="1"/>
  <c r="L801" i="5" a="1"/>
  <c r="L801" i="5" s="1"/>
  <c r="M801" i="5" a="1"/>
  <c r="M801" i="5" s="1"/>
  <c r="N801" i="5" a="1"/>
  <c r="N801" i="5" s="1"/>
  <c r="I802" i="5" a="1"/>
  <c r="I802" i="5" s="1"/>
  <c r="J802" i="5" a="1"/>
  <c r="J802" i="5" s="1"/>
  <c r="K802" i="5" a="1"/>
  <c r="K802" i="5" s="1"/>
  <c r="L802" i="5" a="1"/>
  <c r="L802" i="5" s="1"/>
  <c r="M802" i="5" a="1"/>
  <c r="M802" i="5" s="1"/>
  <c r="N802" i="5" a="1"/>
  <c r="N802" i="5" s="1"/>
  <c r="O802" i="5" a="1"/>
  <c r="O802" i="5" s="1"/>
  <c r="K803" i="5" a="1"/>
  <c r="K803" i="5" s="1"/>
  <c r="L803" i="5" a="1"/>
  <c r="L803" i="5" s="1"/>
  <c r="M803" i="5" a="1"/>
  <c r="M803" i="5" s="1"/>
  <c r="N803" i="5" a="1"/>
  <c r="N803" i="5" s="1"/>
  <c r="K804" i="5" a="1"/>
  <c r="K804" i="5" s="1"/>
  <c r="L804" i="5" a="1"/>
  <c r="L804" i="5" s="1"/>
  <c r="M804" i="5" a="1"/>
  <c r="M804" i="5" s="1"/>
  <c r="N804" i="5" a="1"/>
  <c r="N804" i="5" s="1"/>
  <c r="K805" i="5" a="1"/>
  <c r="K805" i="5" s="1"/>
  <c r="L805" i="5" a="1"/>
  <c r="L805" i="5" s="1"/>
  <c r="M805" i="5" a="1"/>
  <c r="M805" i="5" s="1"/>
  <c r="N805" i="5" a="1"/>
  <c r="N805" i="5" s="1"/>
  <c r="K806" i="5" a="1"/>
  <c r="K806" i="5" s="1"/>
  <c r="L806" i="5" a="1"/>
  <c r="L806" i="5" s="1"/>
  <c r="M806" i="5" a="1"/>
  <c r="M806" i="5" s="1"/>
  <c r="N806" i="5" a="1"/>
  <c r="N806" i="5" s="1"/>
  <c r="I807" i="5" a="1"/>
  <c r="I807" i="5" s="1"/>
  <c r="J807" i="5" a="1"/>
  <c r="J807" i="5" s="1"/>
  <c r="K807" i="5" a="1"/>
  <c r="K807" i="5" s="1"/>
  <c r="L807" i="5" a="1"/>
  <c r="L807" i="5" s="1"/>
  <c r="M807" i="5" a="1"/>
  <c r="M807" i="5" s="1"/>
  <c r="N807" i="5" a="1"/>
  <c r="N807" i="5" s="1"/>
  <c r="O807" i="5" a="1"/>
  <c r="O807" i="5" s="1"/>
  <c r="K808" i="5" a="1"/>
  <c r="K808" i="5" s="1"/>
  <c r="L808" i="5" a="1"/>
  <c r="L808" i="5" s="1"/>
  <c r="M808" i="5" a="1"/>
  <c r="M808" i="5" s="1"/>
  <c r="N808" i="5" a="1"/>
  <c r="N808" i="5" s="1"/>
  <c r="I809" i="5" a="1"/>
  <c r="I809" i="5" s="1"/>
  <c r="J809" i="5" a="1"/>
  <c r="J809" i="5" s="1"/>
  <c r="K809" i="5" a="1"/>
  <c r="K809" i="5" s="1"/>
  <c r="L809" i="5" a="1"/>
  <c r="L809" i="5" s="1"/>
  <c r="M809" i="5" a="1"/>
  <c r="M809" i="5" s="1"/>
  <c r="N809" i="5" a="1"/>
  <c r="N809" i="5" s="1"/>
  <c r="O809" i="5" a="1"/>
  <c r="O809" i="5" s="1"/>
  <c r="K810" i="5" a="1"/>
  <c r="K810" i="5" s="1"/>
  <c r="L810" i="5" a="1"/>
  <c r="L810" i="5" s="1"/>
  <c r="M810" i="5" a="1"/>
  <c r="M810" i="5" s="1"/>
  <c r="N810" i="5" a="1"/>
  <c r="N810" i="5" s="1"/>
  <c r="I811" i="5" a="1"/>
  <c r="I811" i="5" s="1"/>
  <c r="J811" i="5" a="1"/>
  <c r="J811" i="5" s="1"/>
  <c r="K811" i="5" a="1"/>
  <c r="K811" i="5" s="1"/>
  <c r="L811" i="5" a="1"/>
  <c r="L811" i="5" s="1"/>
  <c r="M811" i="5" a="1"/>
  <c r="M811" i="5" s="1"/>
  <c r="N811" i="5" a="1"/>
  <c r="N811" i="5" s="1"/>
  <c r="O811" i="5" a="1"/>
  <c r="O811" i="5" s="1"/>
  <c r="K812" i="5" a="1"/>
  <c r="K812" i="5" s="1"/>
  <c r="L812" i="5" a="1"/>
  <c r="L812" i="5" s="1"/>
  <c r="M812" i="5" a="1"/>
  <c r="M812" i="5" s="1"/>
  <c r="N812" i="5" a="1"/>
  <c r="N812" i="5" s="1"/>
  <c r="I813" i="5" a="1"/>
  <c r="I813" i="5" s="1"/>
  <c r="J813" i="5" a="1"/>
  <c r="J813" i="5" s="1"/>
  <c r="K813" i="5" a="1"/>
  <c r="K813" i="5" s="1"/>
  <c r="L813" i="5" a="1"/>
  <c r="L813" i="5" s="1"/>
  <c r="M813" i="5" a="1"/>
  <c r="M813" i="5" s="1"/>
  <c r="N813" i="5" a="1"/>
  <c r="N813" i="5" s="1"/>
  <c r="O813" i="5" a="1"/>
  <c r="O813" i="5" s="1"/>
  <c r="K814" i="5" a="1"/>
  <c r="K814" i="5" s="1"/>
  <c r="L814" i="5" a="1"/>
  <c r="L814" i="5" s="1"/>
  <c r="M814" i="5" a="1"/>
  <c r="M814" i="5" s="1"/>
  <c r="N814" i="5" a="1"/>
  <c r="N814" i="5" s="1"/>
  <c r="I815" i="5" a="1"/>
  <c r="I815" i="5" s="1"/>
  <c r="J815" i="5" a="1"/>
  <c r="J815" i="5" s="1"/>
  <c r="K815" i="5" a="1"/>
  <c r="K815" i="5" s="1"/>
  <c r="L815" i="5" a="1"/>
  <c r="L815" i="5" s="1"/>
  <c r="M815" i="5" a="1"/>
  <c r="M815" i="5" s="1"/>
  <c r="N815" i="5" a="1"/>
  <c r="N815" i="5" s="1"/>
  <c r="O815" i="5" a="1"/>
  <c r="O815" i="5" s="1"/>
  <c r="K816" i="5" a="1"/>
  <c r="K816" i="5" s="1"/>
  <c r="L816" i="5" a="1"/>
  <c r="L816" i="5" s="1"/>
  <c r="M816" i="5" a="1"/>
  <c r="M816" i="5" s="1"/>
  <c r="N816" i="5" a="1"/>
  <c r="N816" i="5" s="1"/>
  <c r="I817" i="5" a="1"/>
  <c r="I817" i="5" s="1"/>
  <c r="J817" i="5" a="1"/>
  <c r="J817" i="5" s="1"/>
  <c r="K817" i="5" a="1"/>
  <c r="K817" i="5" s="1"/>
  <c r="L817" i="5" a="1"/>
  <c r="L817" i="5" s="1"/>
  <c r="M817" i="5" a="1"/>
  <c r="M817" i="5" s="1"/>
  <c r="N817" i="5" a="1"/>
  <c r="N817" i="5" s="1"/>
  <c r="O817" i="5" a="1"/>
  <c r="O817" i="5" s="1"/>
  <c r="I818" i="5" a="1"/>
  <c r="I818" i="5" s="1"/>
  <c r="J818" i="5" a="1"/>
  <c r="J818" i="5" s="1"/>
  <c r="K818" i="5" a="1"/>
  <c r="K818" i="5" s="1"/>
  <c r="L818" i="5" a="1"/>
  <c r="L818" i="5" s="1"/>
  <c r="M818" i="5" a="1"/>
  <c r="M818" i="5" s="1"/>
  <c r="N818" i="5" a="1"/>
  <c r="N818" i="5" s="1"/>
  <c r="O818" i="5" a="1"/>
  <c r="O818" i="5" s="1"/>
  <c r="J819" i="5" a="1"/>
  <c r="J819" i="5" s="1"/>
  <c r="K819" i="5" a="1"/>
  <c r="K819" i="5" s="1"/>
  <c r="L819" i="5" a="1"/>
  <c r="L819" i="5" s="1"/>
  <c r="M819" i="5" a="1"/>
  <c r="M819" i="5" s="1"/>
  <c r="N819" i="5" a="1"/>
  <c r="N819" i="5" s="1"/>
  <c r="O819" i="5" a="1"/>
  <c r="O819" i="5" s="1"/>
  <c r="K820" i="5" a="1"/>
  <c r="K820" i="5" s="1"/>
  <c r="L820" i="5" a="1"/>
  <c r="L820" i="5" s="1"/>
  <c r="M820" i="5" a="1"/>
  <c r="M820" i="5" s="1"/>
  <c r="N820" i="5" a="1"/>
  <c r="N820" i="5" s="1"/>
  <c r="K821" i="5" a="1"/>
  <c r="K821" i="5" s="1"/>
  <c r="L821" i="5" a="1"/>
  <c r="L821" i="5" s="1"/>
  <c r="M821" i="5" a="1"/>
  <c r="M821" i="5" s="1"/>
  <c r="N821" i="5" a="1"/>
  <c r="N821" i="5" s="1"/>
  <c r="I822" i="5" a="1"/>
  <c r="I822" i="5" s="1"/>
  <c r="J822" i="5" a="1"/>
  <c r="J822" i="5" s="1"/>
  <c r="K822" i="5" a="1"/>
  <c r="K822" i="5" s="1"/>
  <c r="L822" i="5" a="1"/>
  <c r="L822" i="5" s="1"/>
  <c r="M822" i="5" a="1"/>
  <c r="M822" i="5" s="1"/>
  <c r="N822" i="5" a="1"/>
  <c r="N822" i="5" s="1"/>
  <c r="O822" i="5" a="1"/>
  <c r="O822" i="5" s="1"/>
  <c r="K823" i="5" a="1"/>
  <c r="K823" i="5" s="1"/>
  <c r="L823" i="5" a="1"/>
  <c r="L823" i="5" s="1"/>
  <c r="M823" i="5" a="1"/>
  <c r="M823" i="5" s="1"/>
  <c r="N823" i="5" a="1"/>
  <c r="N823" i="5" s="1"/>
  <c r="K824" i="5" a="1"/>
  <c r="K824" i="5" s="1"/>
  <c r="L824" i="5" a="1"/>
  <c r="L824" i="5" s="1"/>
  <c r="M824" i="5" a="1"/>
  <c r="M824" i="5" s="1"/>
  <c r="N824" i="5" a="1"/>
  <c r="N824" i="5" s="1"/>
  <c r="I825" i="5" a="1"/>
  <c r="I825" i="5" s="1"/>
  <c r="J825" i="5" a="1"/>
  <c r="J825" i="5" s="1"/>
  <c r="K825" i="5" a="1"/>
  <c r="K825" i="5" s="1"/>
  <c r="L825" i="5" a="1"/>
  <c r="L825" i="5" s="1"/>
  <c r="M825" i="5" a="1"/>
  <c r="M825" i="5" s="1"/>
  <c r="N825" i="5" a="1"/>
  <c r="N825" i="5" s="1"/>
  <c r="O825" i="5" a="1"/>
  <c r="O825" i="5" s="1"/>
  <c r="K826" i="5" a="1"/>
  <c r="K826" i="5" s="1"/>
  <c r="L826" i="5" a="1"/>
  <c r="L826" i="5" s="1"/>
  <c r="M826" i="5" a="1"/>
  <c r="M826" i="5" s="1"/>
  <c r="N826" i="5" a="1"/>
  <c r="N826" i="5" s="1"/>
  <c r="I827" i="5" a="1"/>
  <c r="I827" i="5" s="1"/>
  <c r="J827" i="5" a="1"/>
  <c r="J827" i="5" s="1"/>
  <c r="K827" i="5" a="1"/>
  <c r="K827" i="5" s="1"/>
  <c r="L827" i="5" a="1"/>
  <c r="L827" i="5" s="1"/>
  <c r="M827" i="5" a="1"/>
  <c r="M827" i="5" s="1"/>
  <c r="N827" i="5" a="1"/>
  <c r="N827" i="5" s="1"/>
  <c r="O827" i="5" a="1"/>
  <c r="O827" i="5" s="1"/>
  <c r="K828" i="5" a="1"/>
  <c r="K828" i="5" s="1"/>
  <c r="L828" i="5" a="1"/>
  <c r="L828" i="5" s="1"/>
  <c r="M828" i="5" a="1"/>
  <c r="M828" i="5" s="1"/>
  <c r="N828" i="5" a="1"/>
  <c r="N828" i="5" s="1"/>
  <c r="K829" i="5" a="1"/>
  <c r="K829" i="5" s="1"/>
  <c r="L829" i="5" a="1"/>
  <c r="L829" i="5" s="1"/>
  <c r="M829" i="5" a="1"/>
  <c r="M829" i="5" s="1"/>
  <c r="N829" i="5" a="1"/>
  <c r="N829" i="5" s="1"/>
  <c r="I830" i="5" a="1"/>
  <c r="I830" i="5" s="1"/>
  <c r="J830" i="5" a="1"/>
  <c r="J830" i="5" s="1"/>
  <c r="K830" i="5" a="1"/>
  <c r="K830" i="5" s="1"/>
  <c r="L830" i="5" a="1"/>
  <c r="L830" i="5" s="1"/>
  <c r="M830" i="5" a="1"/>
  <c r="M830" i="5" s="1"/>
  <c r="N830" i="5" a="1"/>
  <c r="N830" i="5" s="1"/>
  <c r="O830" i="5" a="1"/>
  <c r="O830" i="5" s="1"/>
  <c r="I831" i="5" a="1"/>
  <c r="I831" i="5" s="1"/>
  <c r="J831" i="5" a="1"/>
  <c r="J831" i="5" s="1"/>
  <c r="K831" i="5" a="1"/>
  <c r="K831" i="5" s="1"/>
  <c r="L831" i="5" a="1"/>
  <c r="L831" i="5" s="1"/>
  <c r="M831" i="5" a="1"/>
  <c r="M831" i="5" s="1"/>
  <c r="N831" i="5" a="1"/>
  <c r="N831" i="5" s="1"/>
  <c r="O831" i="5" a="1"/>
  <c r="O831" i="5" s="1"/>
  <c r="K832" i="5" a="1"/>
  <c r="K832" i="5" s="1"/>
  <c r="L832" i="5" a="1"/>
  <c r="L832" i="5" s="1"/>
  <c r="M832" i="5" a="1"/>
  <c r="M832" i="5" s="1"/>
  <c r="N832" i="5" a="1"/>
  <c r="N832" i="5" s="1"/>
  <c r="K833" i="5" a="1"/>
  <c r="K833" i="5" s="1"/>
  <c r="L833" i="5" a="1"/>
  <c r="L833" i="5" s="1"/>
  <c r="M833" i="5" a="1"/>
  <c r="M833" i="5" s="1"/>
  <c r="N833" i="5" a="1"/>
  <c r="N833" i="5" s="1"/>
  <c r="K834" i="5" a="1"/>
  <c r="K834" i="5" s="1"/>
  <c r="L834" i="5" a="1"/>
  <c r="L834" i="5" s="1"/>
  <c r="M834" i="5" a="1"/>
  <c r="M834" i="5" s="1"/>
  <c r="N834" i="5" a="1"/>
  <c r="N834" i="5" s="1"/>
  <c r="K835" i="5" a="1"/>
  <c r="K835" i="5" s="1"/>
  <c r="L835" i="5" a="1"/>
  <c r="L835" i="5" s="1"/>
  <c r="M835" i="5" a="1"/>
  <c r="M835" i="5" s="1"/>
  <c r="N835" i="5" a="1"/>
  <c r="N835" i="5" s="1"/>
  <c r="I836" i="5" a="1"/>
  <c r="I836" i="5" s="1"/>
  <c r="J836" i="5" a="1"/>
  <c r="J836" i="5" s="1"/>
  <c r="K836" i="5" a="1"/>
  <c r="K836" i="5" s="1"/>
  <c r="L836" i="5" a="1"/>
  <c r="L836" i="5" s="1"/>
  <c r="M836" i="5" a="1"/>
  <c r="M836" i="5" s="1"/>
  <c r="N836" i="5" a="1"/>
  <c r="N836" i="5" s="1"/>
  <c r="O836" i="5" a="1"/>
  <c r="O836" i="5" s="1"/>
  <c r="K837" i="5" a="1"/>
  <c r="K837" i="5" s="1"/>
  <c r="L837" i="5" a="1"/>
  <c r="L837" i="5" s="1"/>
  <c r="M837" i="5" a="1"/>
  <c r="M837" i="5" s="1"/>
  <c r="N837" i="5" a="1"/>
  <c r="N837" i="5" s="1"/>
  <c r="J838" i="5" a="1"/>
  <c r="J838" i="5" s="1"/>
  <c r="K838" i="5" a="1"/>
  <c r="K838" i="5" s="1"/>
  <c r="L838" i="5" a="1"/>
  <c r="L838" i="5" s="1"/>
  <c r="M838" i="5" a="1"/>
  <c r="M838" i="5" s="1"/>
  <c r="N838" i="5" a="1"/>
  <c r="N838" i="5" s="1"/>
  <c r="O838" i="5" a="1"/>
  <c r="O838" i="5" s="1"/>
  <c r="I839" i="5" a="1"/>
  <c r="I839" i="5" s="1"/>
  <c r="K839" i="5" a="1"/>
  <c r="K839" i="5" s="1"/>
  <c r="L839" i="5" a="1"/>
  <c r="L839" i="5" s="1"/>
  <c r="M839" i="5" a="1"/>
  <c r="M839" i="5" s="1"/>
  <c r="N839" i="5" a="1"/>
  <c r="N839" i="5" s="1"/>
  <c r="O839" i="5" a="1"/>
  <c r="O839" i="5" s="1"/>
  <c r="I840" i="5" a="1"/>
  <c r="I840" i="5" s="1"/>
  <c r="J840" i="5" a="1"/>
  <c r="J840" i="5" s="1"/>
  <c r="K840" i="5" a="1"/>
  <c r="K840" i="5" s="1"/>
  <c r="L840" i="5" a="1"/>
  <c r="L840" i="5" s="1"/>
  <c r="M840" i="5" a="1"/>
  <c r="M840" i="5" s="1"/>
  <c r="N840" i="5" a="1"/>
  <c r="N840" i="5" s="1"/>
  <c r="O840" i="5" a="1"/>
  <c r="O840" i="5" s="1"/>
  <c r="I841" i="5" a="1"/>
  <c r="I841" i="5" s="1"/>
  <c r="J841" i="5" a="1"/>
  <c r="J841" i="5" s="1"/>
  <c r="K841" i="5" a="1"/>
  <c r="K841" i="5" s="1"/>
  <c r="L841" i="5" a="1"/>
  <c r="L841" i="5" s="1"/>
  <c r="M841" i="5" a="1"/>
  <c r="M841" i="5" s="1"/>
  <c r="N841" i="5" a="1"/>
  <c r="N841" i="5" s="1"/>
  <c r="O841" i="5" a="1"/>
  <c r="O841" i="5" s="1"/>
  <c r="I842" i="5" a="1"/>
  <c r="I842" i="5" s="1"/>
  <c r="K842" i="5" a="1"/>
  <c r="K842" i="5" s="1"/>
  <c r="L842" i="5" a="1"/>
  <c r="L842" i="5" s="1"/>
  <c r="M842" i="5" a="1"/>
  <c r="M842" i="5" s="1"/>
  <c r="N842" i="5" a="1"/>
  <c r="N842" i="5" s="1"/>
  <c r="O842" i="5" a="1"/>
  <c r="O842" i="5" s="1"/>
  <c r="I843" i="5" a="1"/>
  <c r="I843" i="5" s="1"/>
  <c r="J843" i="5" a="1"/>
  <c r="J843" i="5" s="1"/>
  <c r="K843" i="5" a="1"/>
  <c r="K843" i="5" s="1"/>
  <c r="L843" i="5" a="1"/>
  <c r="L843" i="5" s="1"/>
  <c r="M843" i="5" a="1"/>
  <c r="M843" i="5" s="1"/>
  <c r="N843" i="5" a="1"/>
  <c r="N843" i="5" s="1"/>
  <c r="O843" i="5" a="1"/>
  <c r="O843" i="5" s="1"/>
  <c r="J844" i="5" a="1"/>
  <c r="J844" i="5" s="1"/>
  <c r="K844" i="5" a="1"/>
  <c r="K844" i="5" s="1"/>
  <c r="L844" i="5" a="1"/>
  <c r="L844" i="5" s="1"/>
  <c r="M844" i="5" a="1"/>
  <c r="M844" i="5" s="1"/>
  <c r="N844" i="5" a="1"/>
  <c r="N844" i="5" s="1"/>
  <c r="O844" i="5" a="1"/>
  <c r="O844" i="5" s="1"/>
  <c r="J845" i="5" a="1"/>
  <c r="J845" i="5" s="1"/>
  <c r="K845" i="5" a="1"/>
  <c r="K845" i="5" s="1"/>
  <c r="L845" i="5" a="1"/>
  <c r="L845" i="5" s="1"/>
  <c r="M845" i="5" a="1"/>
  <c r="M845" i="5" s="1"/>
  <c r="N845" i="5" a="1"/>
  <c r="N845" i="5" s="1"/>
  <c r="O845" i="5" a="1"/>
  <c r="O845" i="5" s="1"/>
  <c r="J846" i="5" a="1"/>
  <c r="J846" i="5" s="1"/>
  <c r="K846" i="5" a="1"/>
  <c r="K846" i="5" s="1"/>
  <c r="L846" i="5" a="1"/>
  <c r="L846" i="5" s="1"/>
  <c r="M846" i="5" a="1"/>
  <c r="M846" i="5" s="1"/>
  <c r="N846" i="5" a="1"/>
  <c r="N846" i="5" s="1"/>
  <c r="O846" i="5" a="1"/>
  <c r="O846" i="5" s="1"/>
  <c r="I847" i="5" a="1"/>
  <c r="I847" i="5" s="1"/>
  <c r="K847" i="5" a="1"/>
  <c r="K847" i="5" s="1"/>
  <c r="L847" i="5" a="1"/>
  <c r="L847" i="5" s="1"/>
  <c r="M847" i="5" a="1"/>
  <c r="M847" i="5" s="1"/>
  <c r="N847" i="5" a="1"/>
  <c r="N847" i="5" s="1"/>
  <c r="O847" i="5" a="1"/>
  <c r="O847" i="5" s="1"/>
  <c r="I848" i="5" a="1"/>
  <c r="I848" i="5" s="1"/>
  <c r="J848" i="5" a="1"/>
  <c r="J848" i="5" s="1"/>
  <c r="K848" i="5" a="1"/>
  <c r="K848" i="5" s="1"/>
  <c r="L848" i="5" a="1"/>
  <c r="L848" i="5" s="1"/>
  <c r="M848" i="5" a="1"/>
  <c r="M848" i="5" s="1"/>
  <c r="N848" i="5" a="1"/>
  <c r="N848" i="5" s="1"/>
  <c r="O848" i="5" a="1"/>
  <c r="O848" i="5" s="1"/>
  <c r="I849" i="5" a="1"/>
  <c r="I849" i="5" s="1"/>
  <c r="J849" i="5" a="1"/>
  <c r="J849" i="5" s="1"/>
  <c r="K849" i="5" a="1"/>
  <c r="K849" i="5" s="1"/>
  <c r="L849" i="5" a="1"/>
  <c r="L849" i="5" s="1"/>
  <c r="M849" i="5" a="1"/>
  <c r="M849" i="5" s="1"/>
  <c r="N849" i="5" a="1"/>
  <c r="N849" i="5" s="1"/>
  <c r="O849" i="5" a="1"/>
  <c r="O849" i="5" s="1"/>
  <c r="I850" i="5" a="1"/>
  <c r="I850" i="5" s="1"/>
  <c r="J850" i="5" a="1"/>
  <c r="J850" i="5" s="1"/>
  <c r="K850" i="5" a="1"/>
  <c r="K850" i="5" s="1"/>
  <c r="L850" i="5" a="1"/>
  <c r="L850" i="5" s="1"/>
  <c r="M850" i="5" a="1"/>
  <c r="M850" i="5" s="1"/>
  <c r="N850" i="5" a="1"/>
  <c r="N850" i="5" s="1"/>
  <c r="O850" i="5" a="1"/>
  <c r="O850" i="5" s="1"/>
  <c r="K851" i="5" a="1"/>
  <c r="K851" i="5" s="1"/>
  <c r="L851" i="5" a="1"/>
  <c r="L851" i="5" s="1"/>
  <c r="M851" i="5" a="1"/>
  <c r="M851" i="5" s="1"/>
  <c r="N851" i="5" a="1"/>
  <c r="N851" i="5" s="1"/>
  <c r="K852" i="5" a="1"/>
  <c r="K852" i="5" s="1"/>
  <c r="L852" i="5" a="1"/>
  <c r="L852" i="5" s="1"/>
  <c r="M852" i="5" a="1"/>
  <c r="M852" i="5" s="1"/>
  <c r="N852" i="5" a="1"/>
  <c r="N852" i="5" s="1"/>
  <c r="K853" i="5" a="1"/>
  <c r="K853" i="5" s="1"/>
  <c r="L853" i="5" a="1"/>
  <c r="L853" i="5" s="1"/>
  <c r="M853" i="5" a="1"/>
  <c r="M853" i="5" s="1"/>
  <c r="N853" i="5" a="1"/>
  <c r="N853" i="5" s="1"/>
  <c r="K854" i="5" a="1"/>
  <c r="K854" i="5" s="1"/>
  <c r="L854" i="5" a="1"/>
  <c r="L854" i="5" s="1"/>
  <c r="M854" i="5" a="1"/>
  <c r="M854" i="5" s="1"/>
  <c r="N854" i="5" a="1"/>
  <c r="N854" i="5" s="1"/>
  <c r="K855" i="5" a="1"/>
  <c r="K855" i="5" s="1"/>
  <c r="L855" i="5" a="1"/>
  <c r="L855" i="5" s="1"/>
  <c r="M855" i="5" a="1"/>
  <c r="M855" i="5" s="1"/>
  <c r="N855" i="5" a="1"/>
  <c r="N855" i="5" s="1"/>
  <c r="I856" i="5" a="1"/>
  <c r="I856" i="5" s="1"/>
  <c r="J856" i="5" a="1"/>
  <c r="J856" i="5" s="1"/>
  <c r="K856" i="5" a="1"/>
  <c r="K856" i="5" s="1"/>
  <c r="L856" i="5" a="1"/>
  <c r="L856" i="5" s="1"/>
  <c r="M856" i="5" a="1"/>
  <c r="M856" i="5" s="1"/>
  <c r="N856" i="5" a="1"/>
  <c r="N856" i="5" s="1"/>
  <c r="O856" i="5" a="1"/>
  <c r="O856" i="5" s="1"/>
  <c r="I857" i="5" a="1"/>
  <c r="I857" i="5" s="1"/>
  <c r="J857" i="5" a="1"/>
  <c r="J857" i="5" s="1"/>
  <c r="K857" i="5" a="1"/>
  <c r="K857" i="5" s="1"/>
  <c r="L857" i="5" a="1"/>
  <c r="L857" i="5" s="1"/>
  <c r="M857" i="5" a="1"/>
  <c r="M857" i="5" s="1"/>
  <c r="N857" i="5" a="1"/>
  <c r="N857" i="5" s="1"/>
  <c r="O857" i="5" a="1"/>
  <c r="O857" i="5" s="1"/>
  <c r="I858" i="5" a="1"/>
  <c r="I858" i="5" s="1"/>
  <c r="J858" i="5" a="1"/>
  <c r="J858" i="5" s="1"/>
  <c r="K858" i="5" a="1"/>
  <c r="K858" i="5" s="1"/>
  <c r="L858" i="5" a="1"/>
  <c r="L858" i="5" s="1"/>
  <c r="M858" i="5" a="1"/>
  <c r="M858" i="5" s="1"/>
  <c r="N858" i="5" a="1"/>
  <c r="N858" i="5" s="1"/>
  <c r="O858" i="5" a="1"/>
  <c r="O858" i="5" s="1"/>
  <c r="K859" i="5" a="1"/>
  <c r="K859" i="5" s="1"/>
  <c r="L859" i="5" a="1"/>
  <c r="L859" i="5" s="1"/>
  <c r="M859" i="5" a="1"/>
  <c r="M859" i="5" s="1"/>
  <c r="N859" i="5" a="1"/>
  <c r="N859" i="5" s="1"/>
  <c r="K860" i="5" a="1"/>
  <c r="K860" i="5" s="1"/>
  <c r="L860" i="5" a="1"/>
  <c r="L860" i="5" s="1"/>
  <c r="M860" i="5" a="1"/>
  <c r="M860" i="5" s="1"/>
  <c r="N860" i="5" a="1"/>
  <c r="N860" i="5" s="1"/>
  <c r="K861" i="5" a="1"/>
  <c r="K861" i="5" s="1"/>
  <c r="L861" i="5" a="1"/>
  <c r="L861" i="5" s="1"/>
  <c r="M861" i="5" a="1"/>
  <c r="M861" i="5" s="1"/>
  <c r="N861" i="5" a="1"/>
  <c r="N861" i="5" s="1"/>
  <c r="K862" i="5" a="1"/>
  <c r="K862" i="5" s="1"/>
  <c r="L862" i="5" a="1"/>
  <c r="L862" i="5" s="1"/>
  <c r="M862" i="5" a="1"/>
  <c r="M862" i="5" s="1"/>
  <c r="N862" i="5" a="1"/>
  <c r="N862" i="5" s="1"/>
  <c r="I863" i="5" a="1"/>
  <c r="I863" i="5" s="1"/>
  <c r="J863" i="5" a="1"/>
  <c r="J863" i="5" s="1"/>
  <c r="K863" i="5" a="1"/>
  <c r="K863" i="5" s="1"/>
  <c r="L863" i="5" a="1"/>
  <c r="L863" i="5" s="1"/>
  <c r="M863" i="5" a="1"/>
  <c r="M863" i="5" s="1"/>
  <c r="N863" i="5" a="1"/>
  <c r="N863" i="5" s="1"/>
  <c r="O863" i="5" a="1"/>
  <c r="O863" i="5" s="1"/>
  <c r="I864" i="5" a="1"/>
  <c r="I864" i="5" s="1"/>
  <c r="J864" i="5" a="1"/>
  <c r="J864" i="5" s="1"/>
  <c r="K864" i="5" a="1"/>
  <c r="K864" i="5" s="1"/>
  <c r="L864" i="5" a="1"/>
  <c r="L864" i="5" s="1"/>
  <c r="M864" i="5" a="1"/>
  <c r="M864" i="5" s="1"/>
  <c r="N864" i="5" a="1"/>
  <c r="N864" i="5" s="1"/>
  <c r="O864" i="5" a="1"/>
  <c r="O864" i="5" s="1"/>
  <c r="I865" i="5" a="1"/>
  <c r="I865" i="5" s="1"/>
  <c r="J865" i="5" a="1"/>
  <c r="J865" i="5" s="1"/>
  <c r="K865" i="5" a="1"/>
  <c r="K865" i="5" s="1"/>
  <c r="L865" i="5" a="1"/>
  <c r="L865" i="5" s="1"/>
  <c r="M865" i="5" a="1"/>
  <c r="M865" i="5" s="1"/>
  <c r="N865" i="5" a="1"/>
  <c r="N865" i="5" s="1"/>
  <c r="O865" i="5" a="1"/>
  <c r="O865" i="5" s="1"/>
  <c r="K866" i="5" a="1"/>
  <c r="K866" i="5" s="1"/>
  <c r="L866" i="5" a="1"/>
  <c r="L866" i="5" s="1"/>
  <c r="M866" i="5" a="1"/>
  <c r="M866" i="5" s="1"/>
  <c r="N866" i="5" a="1"/>
  <c r="N866" i="5" s="1"/>
  <c r="K867" i="5" a="1"/>
  <c r="K867" i="5" s="1"/>
  <c r="L867" i="5" a="1"/>
  <c r="L867" i="5" s="1"/>
  <c r="M867" i="5" a="1"/>
  <c r="M867" i="5" s="1"/>
  <c r="N867" i="5" a="1"/>
  <c r="N867" i="5" s="1"/>
  <c r="K868" i="5" a="1"/>
  <c r="K868" i="5" s="1"/>
  <c r="L868" i="5" a="1"/>
  <c r="L868" i="5" s="1"/>
  <c r="M868" i="5" a="1"/>
  <c r="M868" i="5" s="1"/>
  <c r="N868" i="5" a="1"/>
  <c r="N868" i="5" s="1"/>
  <c r="K869" i="5" a="1"/>
  <c r="K869" i="5" s="1"/>
  <c r="L869" i="5" a="1"/>
  <c r="L869" i="5" s="1"/>
  <c r="M869" i="5" a="1"/>
  <c r="M869" i="5" s="1"/>
  <c r="N869" i="5" a="1"/>
  <c r="N869" i="5" s="1"/>
  <c r="K870" i="5" a="1"/>
  <c r="K870" i="5" s="1"/>
  <c r="L870" i="5" a="1"/>
  <c r="L870" i="5" s="1"/>
  <c r="M870" i="5" a="1"/>
  <c r="M870" i="5" s="1"/>
  <c r="N870" i="5" a="1"/>
  <c r="N870" i="5" s="1"/>
  <c r="K871" i="5" a="1"/>
  <c r="K871" i="5" s="1"/>
  <c r="L871" i="5" a="1"/>
  <c r="L871" i="5" s="1"/>
  <c r="M871" i="5" a="1"/>
  <c r="M871" i="5" s="1"/>
  <c r="N871" i="5" a="1"/>
  <c r="N871" i="5" s="1"/>
  <c r="K872" i="5" a="1"/>
  <c r="K872" i="5" s="1"/>
  <c r="L872" i="5" a="1"/>
  <c r="L872" i="5" s="1"/>
  <c r="M872" i="5" a="1"/>
  <c r="M872" i="5" s="1"/>
  <c r="N872" i="5" a="1"/>
  <c r="N872" i="5" s="1"/>
  <c r="K873" i="5" a="1"/>
  <c r="K873" i="5" s="1"/>
  <c r="L873" i="5" a="1"/>
  <c r="L873" i="5" s="1"/>
  <c r="M873" i="5" a="1"/>
  <c r="M873" i="5" s="1"/>
  <c r="N873" i="5" a="1"/>
  <c r="N873" i="5" s="1"/>
  <c r="I874" i="5" a="1"/>
  <c r="I874" i="5" s="1"/>
  <c r="J874" i="5" a="1"/>
  <c r="J874" i="5" s="1"/>
  <c r="K874" i="5" a="1"/>
  <c r="K874" i="5" s="1"/>
  <c r="L874" i="5" a="1"/>
  <c r="L874" i="5" s="1"/>
  <c r="M874" i="5" a="1"/>
  <c r="M874" i="5" s="1"/>
  <c r="N874" i="5" a="1"/>
  <c r="N874" i="5" s="1"/>
  <c r="O874" i="5" a="1"/>
  <c r="O874" i="5" s="1"/>
  <c r="K875" i="5" a="1"/>
  <c r="K875" i="5" s="1"/>
  <c r="L875" i="5" a="1"/>
  <c r="L875" i="5" s="1"/>
  <c r="M875" i="5" a="1"/>
  <c r="M875" i="5" s="1"/>
  <c r="N875" i="5" a="1"/>
  <c r="N875" i="5" s="1"/>
  <c r="K876" i="5" a="1"/>
  <c r="K876" i="5" s="1"/>
  <c r="L876" i="5" a="1"/>
  <c r="L876" i="5" s="1"/>
  <c r="M876" i="5" a="1"/>
  <c r="M876" i="5" s="1"/>
  <c r="N876" i="5" a="1"/>
  <c r="N876" i="5" s="1"/>
  <c r="K877" i="5" a="1"/>
  <c r="K877" i="5" s="1"/>
  <c r="L877" i="5" a="1"/>
  <c r="L877" i="5" s="1"/>
  <c r="M877" i="5" a="1"/>
  <c r="M877" i="5" s="1"/>
  <c r="N877" i="5" a="1"/>
  <c r="N877" i="5" s="1"/>
  <c r="K878" i="5" a="1"/>
  <c r="K878" i="5" s="1"/>
  <c r="L878" i="5" a="1"/>
  <c r="L878" i="5" s="1"/>
  <c r="M878" i="5" a="1"/>
  <c r="M878" i="5" s="1"/>
  <c r="N878" i="5" a="1"/>
  <c r="N878" i="5" s="1"/>
  <c r="K879" i="5" a="1"/>
  <c r="K879" i="5" s="1"/>
  <c r="L879" i="5" a="1"/>
  <c r="L879" i="5" s="1"/>
  <c r="M879" i="5" a="1"/>
  <c r="M879" i="5" s="1"/>
  <c r="N879" i="5" a="1"/>
  <c r="N879" i="5" s="1"/>
  <c r="I880" i="5" a="1"/>
  <c r="I880" i="5" s="1"/>
  <c r="J880" i="5" a="1"/>
  <c r="J880" i="5" s="1"/>
  <c r="K880" i="5" a="1"/>
  <c r="K880" i="5" s="1"/>
  <c r="L880" i="5" a="1"/>
  <c r="L880" i="5" s="1"/>
  <c r="M880" i="5" a="1"/>
  <c r="M880" i="5" s="1"/>
  <c r="N880" i="5" a="1"/>
  <c r="N880" i="5" s="1"/>
  <c r="O880" i="5" a="1"/>
  <c r="O880" i="5" s="1"/>
  <c r="K881" i="5" a="1"/>
  <c r="K881" i="5" s="1"/>
  <c r="L881" i="5" a="1"/>
  <c r="L881" i="5" s="1"/>
  <c r="M881" i="5" a="1"/>
  <c r="M881" i="5" s="1"/>
  <c r="N881" i="5" a="1"/>
  <c r="N881" i="5" s="1"/>
  <c r="K882" i="5" a="1"/>
  <c r="K882" i="5" s="1"/>
  <c r="L882" i="5" a="1"/>
  <c r="L882" i="5" s="1"/>
  <c r="M882" i="5" a="1"/>
  <c r="M882" i="5" s="1"/>
  <c r="N882" i="5" a="1"/>
  <c r="N882" i="5" s="1"/>
  <c r="I883" i="5" a="1"/>
  <c r="I883" i="5" s="1"/>
  <c r="J883" i="5" a="1"/>
  <c r="J883" i="5" s="1"/>
  <c r="K883" i="5" a="1"/>
  <c r="K883" i="5" s="1"/>
  <c r="L883" i="5" a="1"/>
  <c r="L883" i="5" s="1"/>
  <c r="M883" i="5" a="1"/>
  <c r="M883" i="5" s="1"/>
  <c r="N883" i="5" a="1"/>
  <c r="N883" i="5" s="1"/>
  <c r="O883" i="5" a="1"/>
  <c r="O883" i="5" s="1"/>
  <c r="K884" i="5" a="1"/>
  <c r="K884" i="5" s="1"/>
  <c r="L884" i="5" a="1"/>
  <c r="L884" i="5" s="1"/>
  <c r="M884" i="5" a="1"/>
  <c r="M884" i="5" s="1"/>
  <c r="N884" i="5" a="1"/>
  <c r="N884" i="5" s="1"/>
  <c r="K885" i="5" a="1"/>
  <c r="K885" i="5" s="1"/>
  <c r="L885" i="5" a="1"/>
  <c r="L885" i="5" s="1"/>
  <c r="M885" i="5" a="1"/>
  <c r="M885" i="5" s="1"/>
  <c r="N885" i="5" a="1"/>
  <c r="N885" i="5" s="1"/>
  <c r="K886" i="5" a="1"/>
  <c r="K886" i="5" s="1"/>
  <c r="L886" i="5" a="1"/>
  <c r="L886" i="5" s="1"/>
  <c r="M886" i="5" a="1"/>
  <c r="M886" i="5" s="1"/>
  <c r="N886" i="5" a="1"/>
  <c r="N886" i="5" s="1"/>
  <c r="K887" i="5" a="1"/>
  <c r="K887" i="5" s="1"/>
  <c r="L887" i="5" a="1"/>
  <c r="L887" i="5" s="1"/>
  <c r="M887" i="5" a="1"/>
  <c r="M887" i="5" s="1"/>
  <c r="N887" i="5" a="1"/>
  <c r="N887" i="5" s="1"/>
  <c r="K888" i="5" a="1"/>
  <c r="K888" i="5" s="1"/>
  <c r="L888" i="5" a="1"/>
  <c r="L888" i="5" s="1"/>
  <c r="M888" i="5" a="1"/>
  <c r="M888" i="5" s="1"/>
  <c r="N888" i="5" a="1"/>
  <c r="N888" i="5" s="1"/>
  <c r="K889" i="5" a="1"/>
  <c r="K889" i="5" s="1"/>
  <c r="L889" i="5" a="1"/>
  <c r="L889" i="5" s="1"/>
  <c r="M889" i="5" a="1"/>
  <c r="M889" i="5" s="1"/>
  <c r="N889" i="5" a="1"/>
  <c r="N889" i="5" s="1"/>
  <c r="K890" i="5" a="1"/>
  <c r="K890" i="5" s="1"/>
  <c r="L890" i="5" a="1"/>
  <c r="L890" i="5" s="1"/>
  <c r="M890" i="5" a="1"/>
  <c r="M890" i="5" s="1"/>
  <c r="N890" i="5" a="1"/>
  <c r="N890" i="5" s="1"/>
  <c r="I891" i="5" a="1"/>
  <c r="I891" i="5" s="1"/>
  <c r="J891" i="5" a="1"/>
  <c r="J891" i="5" s="1"/>
  <c r="K891" i="5" a="1"/>
  <c r="K891" i="5" s="1"/>
  <c r="L891" i="5" a="1"/>
  <c r="L891" i="5" s="1"/>
  <c r="M891" i="5" a="1"/>
  <c r="M891" i="5" s="1"/>
  <c r="N891" i="5" a="1"/>
  <c r="N891" i="5" s="1"/>
  <c r="O891" i="5" a="1"/>
  <c r="O891" i="5" s="1"/>
  <c r="I892" i="5" a="1"/>
  <c r="I892" i="5" s="1"/>
  <c r="J892" i="5" a="1"/>
  <c r="J892" i="5" s="1"/>
  <c r="K892" i="5" a="1"/>
  <c r="K892" i="5" s="1"/>
  <c r="L892" i="5" a="1"/>
  <c r="L892" i="5" s="1"/>
  <c r="M892" i="5" a="1"/>
  <c r="M892" i="5" s="1"/>
  <c r="N892" i="5" a="1"/>
  <c r="N892" i="5" s="1"/>
  <c r="O892" i="5" a="1"/>
  <c r="O892" i="5" s="1"/>
  <c r="I893" i="5" a="1"/>
  <c r="I893" i="5" s="1"/>
  <c r="J893" i="5" a="1"/>
  <c r="J893" i="5" s="1"/>
  <c r="K893" i="5" a="1"/>
  <c r="K893" i="5" s="1"/>
  <c r="L893" i="5" a="1"/>
  <c r="L893" i="5" s="1"/>
  <c r="M893" i="5" a="1"/>
  <c r="M893" i="5" s="1"/>
  <c r="N893" i="5" a="1"/>
  <c r="N893" i="5" s="1"/>
  <c r="O893" i="5" a="1"/>
  <c r="O893" i="5" s="1"/>
  <c r="K894" i="5" a="1"/>
  <c r="K894" i="5" s="1"/>
  <c r="L894" i="5" a="1"/>
  <c r="L894" i="5" s="1"/>
  <c r="M894" i="5" a="1"/>
  <c r="M894" i="5" s="1"/>
  <c r="N894" i="5" a="1"/>
  <c r="N894" i="5" s="1"/>
  <c r="K895" i="5" a="1"/>
  <c r="K895" i="5" s="1"/>
  <c r="L895" i="5" a="1"/>
  <c r="L895" i="5" s="1"/>
  <c r="M895" i="5" a="1"/>
  <c r="M895" i="5" s="1"/>
  <c r="N895" i="5" a="1"/>
  <c r="N895" i="5" s="1"/>
  <c r="K896" i="5" a="1"/>
  <c r="K896" i="5" s="1"/>
  <c r="L896" i="5" a="1"/>
  <c r="L896" i="5" s="1"/>
  <c r="M896" i="5" a="1"/>
  <c r="M896" i="5" s="1"/>
  <c r="N896" i="5" a="1"/>
  <c r="N896" i="5" s="1"/>
  <c r="K897" i="5" a="1"/>
  <c r="K897" i="5" s="1"/>
  <c r="L897" i="5" a="1"/>
  <c r="L897" i="5" s="1"/>
  <c r="M897" i="5" a="1"/>
  <c r="M897" i="5" s="1"/>
  <c r="N897" i="5" a="1"/>
  <c r="N897" i="5" s="1"/>
  <c r="K898" i="5" a="1"/>
  <c r="K898" i="5" s="1"/>
  <c r="L898" i="5" a="1"/>
  <c r="L898" i="5" s="1"/>
  <c r="M898" i="5" a="1"/>
  <c r="M898" i="5" s="1"/>
  <c r="N898" i="5" a="1"/>
  <c r="N898" i="5" s="1"/>
  <c r="K899" i="5" a="1"/>
  <c r="K899" i="5" s="1"/>
  <c r="L899" i="5" a="1"/>
  <c r="L899" i="5" s="1"/>
  <c r="M899" i="5" a="1"/>
  <c r="M899" i="5" s="1"/>
  <c r="N899" i="5" a="1"/>
  <c r="N899" i="5" s="1"/>
  <c r="K900" i="5" a="1"/>
  <c r="K900" i="5" s="1"/>
  <c r="L900" i="5" a="1"/>
  <c r="L900" i="5" s="1"/>
  <c r="M900" i="5" a="1"/>
  <c r="M900" i="5" s="1"/>
  <c r="N900" i="5" a="1"/>
  <c r="N900" i="5" s="1"/>
  <c r="K901" i="5" a="1"/>
  <c r="K901" i="5" s="1"/>
  <c r="L901" i="5" a="1"/>
  <c r="L901" i="5" s="1"/>
  <c r="M901" i="5" a="1"/>
  <c r="M901" i="5" s="1"/>
  <c r="N901" i="5" a="1"/>
  <c r="N901" i="5" s="1"/>
  <c r="K902" i="5" a="1"/>
  <c r="K902" i="5" s="1"/>
  <c r="L902" i="5" a="1"/>
  <c r="L902" i="5" s="1"/>
  <c r="M902" i="5" a="1"/>
  <c r="M902" i="5" s="1"/>
  <c r="N902" i="5" a="1"/>
  <c r="N902" i="5" s="1"/>
  <c r="K903" i="5" a="1"/>
  <c r="K903" i="5" s="1"/>
  <c r="L903" i="5" a="1"/>
  <c r="L903" i="5" s="1"/>
  <c r="M903" i="5" a="1"/>
  <c r="M903" i="5" s="1"/>
  <c r="N903" i="5" a="1"/>
  <c r="N903" i="5" s="1"/>
  <c r="K904" i="5" a="1"/>
  <c r="K904" i="5" s="1"/>
  <c r="L904" i="5" a="1"/>
  <c r="L904" i="5" s="1"/>
  <c r="M904" i="5" a="1"/>
  <c r="M904" i="5" s="1"/>
  <c r="N904" i="5" a="1"/>
  <c r="N904" i="5" s="1"/>
  <c r="K905" i="5" a="1"/>
  <c r="K905" i="5" s="1"/>
  <c r="L905" i="5" a="1"/>
  <c r="L905" i="5" s="1"/>
  <c r="M905" i="5" a="1"/>
  <c r="M905" i="5" s="1"/>
  <c r="N905" i="5" a="1"/>
  <c r="N905" i="5" s="1"/>
  <c r="I906" i="5" a="1"/>
  <c r="I906" i="5" s="1"/>
  <c r="J906" i="5" a="1"/>
  <c r="J906" i="5" s="1"/>
  <c r="K906" i="5" a="1"/>
  <c r="K906" i="5" s="1"/>
  <c r="L906" i="5" a="1"/>
  <c r="L906" i="5" s="1"/>
  <c r="M906" i="5" a="1"/>
  <c r="M906" i="5" s="1"/>
  <c r="N906" i="5" a="1"/>
  <c r="N906" i="5" s="1"/>
  <c r="O906" i="5" a="1"/>
  <c r="O906" i="5" s="1"/>
  <c r="K907" i="5" a="1"/>
  <c r="K907" i="5" s="1"/>
  <c r="L907" i="5" a="1"/>
  <c r="L907" i="5" s="1"/>
  <c r="M907" i="5" a="1"/>
  <c r="M907" i="5" s="1"/>
  <c r="N907" i="5" a="1"/>
  <c r="N907" i="5" s="1"/>
  <c r="K908" i="5" a="1"/>
  <c r="K908" i="5" s="1"/>
  <c r="L908" i="5" a="1"/>
  <c r="L908" i="5" s="1"/>
  <c r="M908" i="5" a="1"/>
  <c r="M908" i="5" s="1"/>
  <c r="N908" i="5" a="1"/>
  <c r="N908" i="5" s="1"/>
  <c r="I909" i="5" a="1"/>
  <c r="I909" i="5" s="1"/>
  <c r="J909" i="5" a="1"/>
  <c r="J909" i="5" s="1"/>
  <c r="K909" i="5" a="1"/>
  <c r="K909" i="5" s="1"/>
  <c r="L909" i="5" a="1"/>
  <c r="L909" i="5" s="1"/>
  <c r="M909" i="5" a="1"/>
  <c r="M909" i="5" s="1"/>
  <c r="N909" i="5" a="1"/>
  <c r="N909" i="5" s="1"/>
  <c r="O909" i="5" a="1"/>
  <c r="O909" i="5" s="1"/>
  <c r="I910" i="5" a="1"/>
  <c r="I910" i="5" s="1"/>
  <c r="J910" i="5" a="1"/>
  <c r="J910" i="5" s="1"/>
  <c r="K910" i="5" a="1"/>
  <c r="K910" i="5" s="1"/>
  <c r="L910" i="5" a="1"/>
  <c r="L910" i="5" s="1"/>
  <c r="M910" i="5" a="1"/>
  <c r="M910" i="5" s="1"/>
  <c r="N910" i="5" a="1"/>
  <c r="N910" i="5" s="1"/>
  <c r="O910" i="5" a="1"/>
  <c r="O910" i="5" s="1"/>
  <c r="I911" i="5" a="1"/>
  <c r="I911" i="5" s="1"/>
  <c r="J911" i="5" a="1"/>
  <c r="J911" i="5" s="1"/>
  <c r="K911" i="5" a="1"/>
  <c r="K911" i="5" s="1"/>
  <c r="L911" i="5" a="1"/>
  <c r="L911" i="5" s="1"/>
  <c r="M911" i="5" a="1"/>
  <c r="M911" i="5" s="1"/>
  <c r="N911" i="5" a="1"/>
  <c r="N911" i="5" s="1"/>
  <c r="O911" i="5" a="1"/>
  <c r="O911" i="5" s="1"/>
  <c r="I912" i="5" a="1"/>
  <c r="I912" i="5" s="1"/>
  <c r="J912" i="5" a="1"/>
  <c r="J912" i="5" s="1"/>
  <c r="K912" i="5" a="1"/>
  <c r="K912" i="5" s="1"/>
  <c r="L912" i="5" a="1"/>
  <c r="L912" i="5" s="1"/>
  <c r="M912" i="5" a="1"/>
  <c r="M912" i="5" s="1"/>
  <c r="N912" i="5" a="1"/>
  <c r="N912" i="5" s="1"/>
  <c r="O912" i="5" a="1"/>
  <c r="O912" i="5" s="1"/>
  <c r="I913" i="5" a="1"/>
  <c r="I913" i="5" s="1"/>
  <c r="J913" i="5" a="1"/>
  <c r="J913" i="5" s="1"/>
  <c r="K913" i="5" a="1"/>
  <c r="K913" i="5" s="1"/>
  <c r="L913" i="5" a="1"/>
  <c r="L913" i="5" s="1"/>
  <c r="M913" i="5" a="1"/>
  <c r="M913" i="5" s="1"/>
  <c r="N913" i="5" a="1"/>
  <c r="N913" i="5" s="1"/>
  <c r="O913" i="5" a="1"/>
  <c r="O913" i="5" s="1"/>
  <c r="I914" i="5" a="1"/>
  <c r="I914" i="5" s="1"/>
  <c r="J914" i="5" a="1"/>
  <c r="J914" i="5" s="1"/>
  <c r="K914" i="5" a="1"/>
  <c r="K914" i="5" s="1"/>
  <c r="L914" i="5" a="1"/>
  <c r="L914" i="5" s="1"/>
  <c r="M914" i="5" a="1"/>
  <c r="M914" i="5" s="1"/>
  <c r="N914" i="5" a="1"/>
  <c r="N914" i="5" s="1"/>
  <c r="O914" i="5" a="1"/>
  <c r="O914" i="5" s="1"/>
  <c r="I915" i="5" a="1"/>
  <c r="I915" i="5" s="1"/>
  <c r="J915" i="5" a="1"/>
  <c r="J915" i="5" s="1"/>
  <c r="K915" i="5" a="1"/>
  <c r="K915" i="5" s="1"/>
  <c r="L915" i="5" a="1"/>
  <c r="L915" i="5" s="1"/>
  <c r="M915" i="5" a="1"/>
  <c r="M915" i="5" s="1"/>
  <c r="N915" i="5" a="1"/>
  <c r="N915" i="5" s="1"/>
  <c r="O915" i="5" a="1"/>
  <c r="O915" i="5" s="1"/>
  <c r="I916" i="5" a="1"/>
  <c r="I916" i="5" s="1"/>
  <c r="J916" i="5" a="1"/>
  <c r="J916" i="5" s="1"/>
  <c r="K916" i="5" a="1"/>
  <c r="K916" i="5" s="1"/>
  <c r="L916" i="5" a="1"/>
  <c r="L916" i="5" s="1"/>
  <c r="M916" i="5" a="1"/>
  <c r="M916" i="5" s="1"/>
  <c r="N916" i="5" a="1"/>
  <c r="N916" i="5" s="1"/>
  <c r="O916" i="5" a="1"/>
  <c r="O916" i="5" s="1"/>
  <c r="I917" i="5" a="1"/>
  <c r="I917" i="5" s="1"/>
  <c r="J917" i="5" a="1"/>
  <c r="J917" i="5" s="1"/>
  <c r="K917" i="5" a="1"/>
  <c r="K917" i="5" s="1"/>
  <c r="L917" i="5" a="1"/>
  <c r="L917" i="5" s="1"/>
  <c r="M917" i="5" a="1"/>
  <c r="M917" i="5" s="1"/>
  <c r="N917" i="5" a="1"/>
  <c r="N917" i="5" s="1"/>
  <c r="O917" i="5" a="1"/>
  <c r="O917" i="5" s="1"/>
  <c r="I918" i="5" a="1"/>
  <c r="I918" i="5" s="1"/>
  <c r="J918" i="5" a="1"/>
  <c r="J918" i="5" s="1"/>
  <c r="K918" i="5" a="1"/>
  <c r="K918" i="5" s="1"/>
  <c r="L918" i="5" a="1"/>
  <c r="L918" i="5" s="1"/>
  <c r="M918" i="5" a="1"/>
  <c r="M918" i="5" s="1"/>
  <c r="N918" i="5" a="1"/>
  <c r="N918" i="5" s="1"/>
  <c r="O918" i="5" a="1"/>
  <c r="O918" i="5" s="1"/>
  <c r="I919" i="5" a="1"/>
  <c r="I919" i="5" s="1"/>
  <c r="J919" i="5" a="1"/>
  <c r="J919" i="5" s="1"/>
  <c r="K919" i="5" a="1"/>
  <c r="K919" i="5" s="1"/>
  <c r="L919" i="5" a="1"/>
  <c r="L919" i="5" s="1"/>
  <c r="M919" i="5" a="1"/>
  <c r="M919" i="5" s="1"/>
  <c r="N919" i="5" a="1"/>
  <c r="N919" i="5" s="1"/>
  <c r="O919" i="5" a="1"/>
  <c r="O919" i="5" s="1"/>
  <c r="I920" i="5" a="1"/>
  <c r="I920" i="5" s="1"/>
  <c r="J920" i="5" a="1"/>
  <c r="J920" i="5" s="1"/>
  <c r="K920" i="5" a="1"/>
  <c r="K920" i="5" s="1"/>
  <c r="L920" i="5" a="1"/>
  <c r="L920" i="5" s="1"/>
  <c r="M920" i="5" a="1"/>
  <c r="M920" i="5" s="1"/>
  <c r="N920" i="5" a="1"/>
  <c r="N920" i="5" s="1"/>
  <c r="O920" i="5" a="1"/>
  <c r="O920" i="5" s="1"/>
  <c r="I921" i="5" a="1"/>
  <c r="I921" i="5" s="1"/>
  <c r="J921" i="5" a="1"/>
  <c r="J921" i="5" s="1"/>
  <c r="K921" i="5" a="1"/>
  <c r="K921" i="5" s="1"/>
  <c r="L921" i="5" a="1"/>
  <c r="L921" i="5" s="1"/>
  <c r="M921" i="5" a="1"/>
  <c r="M921" i="5" s="1"/>
  <c r="N921" i="5" a="1"/>
  <c r="N921" i="5" s="1"/>
  <c r="O921" i="5" a="1"/>
  <c r="O921" i="5" s="1"/>
  <c r="I922" i="5" a="1"/>
  <c r="I922" i="5" s="1"/>
  <c r="J922" i="5" a="1"/>
  <c r="J922" i="5" s="1"/>
  <c r="K922" i="5" a="1"/>
  <c r="K922" i="5" s="1"/>
  <c r="L922" i="5" a="1"/>
  <c r="L922" i="5" s="1"/>
  <c r="M922" i="5" a="1"/>
  <c r="M922" i="5" s="1"/>
  <c r="N922" i="5" a="1"/>
  <c r="N922" i="5" s="1"/>
  <c r="O922" i="5" a="1"/>
  <c r="O922" i="5" s="1"/>
  <c r="I923" i="5" a="1"/>
  <c r="I923" i="5" s="1"/>
  <c r="J923" i="5" a="1"/>
  <c r="J923" i="5" s="1"/>
  <c r="K923" i="5" a="1"/>
  <c r="K923" i="5" s="1"/>
  <c r="L923" i="5" a="1"/>
  <c r="L923" i="5" s="1"/>
  <c r="M923" i="5" a="1"/>
  <c r="M923" i="5" s="1"/>
  <c r="N923" i="5" a="1"/>
  <c r="N923" i="5" s="1"/>
  <c r="O923" i="5" a="1"/>
  <c r="O923" i="5" s="1"/>
  <c r="I924" i="5" a="1"/>
  <c r="I924" i="5" s="1"/>
  <c r="J924" i="5" a="1"/>
  <c r="J924" i="5" s="1"/>
  <c r="K924" i="5" a="1"/>
  <c r="K924" i="5" s="1"/>
  <c r="L924" i="5" a="1"/>
  <c r="L924" i="5" s="1"/>
  <c r="M924" i="5" a="1"/>
  <c r="M924" i="5" s="1"/>
  <c r="N924" i="5" a="1"/>
  <c r="N924" i="5" s="1"/>
  <c r="O924" i="5" a="1"/>
  <c r="O924" i="5" s="1"/>
  <c r="I925" i="5" a="1"/>
  <c r="I925" i="5" s="1"/>
  <c r="J925" i="5" a="1"/>
  <c r="J925" i="5" s="1"/>
  <c r="K925" i="5" a="1"/>
  <c r="K925" i="5" s="1"/>
  <c r="L925" i="5" a="1"/>
  <c r="L925" i="5" s="1"/>
  <c r="M925" i="5" a="1"/>
  <c r="M925" i="5" s="1"/>
  <c r="N925" i="5" a="1"/>
  <c r="N925" i="5" s="1"/>
  <c r="O925" i="5" a="1"/>
  <c r="O925" i="5" s="1"/>
  <c r="I926" i="5" a="1"/>
  <c r="I926" i="5" s="1"/>
  <c r="J926" i="5" a="1"/>
  <c r="J926" i="5" s="1"/>
  <c r="K926" i="5" a="1"/>
  <c r="K926" i="5" s="1"/>
  <c r="L926" i="5" a="1"/>
  <c r="L926" i="5" s="1"/>
  <c r="M926" i="5" a="1"/>
  <c r="M926" i="5" s="1"/>
  <c r="N926" i="5" a="1"/>
  <c r="N926" i="5" s="1"/>
  <c r="O926" i="5" a="1"/>
  <c r="O926" i="5" s="1"/>
  <c r="I927" i="5" a="1"/>
  <c r="I927" i="5" s="1"/>
  <c r="J927" i="5" a="1"/>
  <c r="J927" i="5" s="1"/>
  <c r="K927" i="5" a="1"/>
  <c r="K927" i="5" s="1"/>
  <c r="L927" i="5" a="1"/>
  <c r="L927" i="5" s="1"/>
  <c r="M927" i="5" a="1"/>
  <c r="M927" i="5" s="1"/>
  <c r="N927" i="5" a="1"/>
  <c r="N927" i="5" s="1"/>
  <c r="O927" i="5" a="1"/>
  <c r="O927" i="5" s="1"/>
  <c r="I928" i="5" a="1"/>
  <c r="I928" i="5" s="1"/>
  <c r="J928" i="5" a="1"/>
  <c r="J928" i="5" s="1"/>
  <c r="K928" i="5" a="1"/>
  <c r="K928" i="5" s="1"/>
  <c r="L928" i="5" a="1"/>
  <c r="L928" i="5" s="1"/>
  <c r="M928" i="5" a="1"/>
  <c r="M928" i="5" s="1"/>
  <c r="N928" i="5" a="1"/>
  <c r="N928" i="5" s="1"/>
  <c r="O928" i="5" a="1"/>
  <c r="O928" i="5" s="1"/>
  <c r="I929" i="5" a="1"/>
  <c r="I929" i="5" s="1"/>
  <c r="J929" i="5" a="1"/>
  <c r="J929" i="5" s="1"/>
  <c r="K929" i="5" a="1"/>
  <c r="K929" i="5" s="1"/>
  <c r="L929" i="5" a="1"/>
  <c r="L929" i="5" s="1"/>
  <c r="M929" i="5" a="1"/>
  <c r="M929" i="5" s="1"/>
  <c r="N929" i="5" a="1"/>
  <c r="N929" i="5" s="1"/>
  <c r="O929" i="5" a="1"/>
  <c r="O929" i="5" s="1"/>
  <c r="I930" i="5" a="1"/>
  <c r="I930" i="5" s="1"/>
  <c r="J930" i="5" a="1"/>
  <c r="J930" i="5" s="1"/>
  <c r="K930" i="5" a="1"/>
  <c r="K930" i="5" s="1"/>
  <c r="L930" i="5" a="1"/>
  <c r="L930" i="5" s="1"/>
  <c r="M930" i="5" a="1"/>
  <c r="M930" i="5" s="1"/>
  <c r="N930" i="5" a="1"/>
  <c r="N930" i="5" s="1"/>
  <c r="O930" i="5" a="1"/>
  <c r="O930" i="5" s="1"/>
  <c r="I931" i="5" a="1"/>
  <c r="I931" i="5" s="1"/>
  <c r="J931" i="5" a="1"/>
  <c r="J931" i="5" s="1"/>
  <c r="K931" i="5" a="1"/>
  <c r="K931" i="5" s="1"/>
  <c r="L931" i="5" a="1"/>
  <c r="L931" i="5" s="1"/>
  <c r="M931" i="5" a="1"/>
  <c r="M931" i="5" s="1"/>
  <c r="N931" i="5" a="1"/>
  <c r="N931" i="5" s="1"/>
  <c r="O931" i="5" a="1"/>
  <c r="O931" i="5" s="1"/>
  <c r="I932" i="5" a="1"/>
  <c r="I932" i="5" s="1"/>
  <c r="J932" i="5" a="1"/>
  <c r="J932" i="5" s="1"/>
  <c r="K932" i="5" a="1"/>
  <c r="K932" i="5" s="1"/>
  <c r="L932" i="5" a="1"/>
  <c r="L932" i="5" s="1"/>
  <c r="M932" i="5" a="1"/>
  <c r="M932" i="5" s="1"/>
  <c r="N932" i="5" a="1"/>
  <c r="N932" i="5" s="1"/>
  <c r="O932" i="5" a="1"/>
  <c r="O932" i="5" s="1"/>
  <c r="I933" i="5" a="1"/>
  <c r="I933" i="5" s="1"/>
  <c r="J933" i="5" a="1"/>
  <c r="J933" i="5" s="1"/>
  <c r="K933" i="5" a="1"/>
  <c r="K933" i="5" s="1"/>
  <c r="L933" i="5" a="1"/>
  <c r="L933" i="5" s="1"/>
  <c r="M933" i="5" a="1"/>
  <c r="M933" i="5" s="1"/>
  <c r="N933" i="5" a="1"/>
  <c r="N933" i="5" s="1"/>
  <c r="O933" i="5" a="1"/>
  <c r="O933" i="5" s="1"/>
  <c r="I934" i="5" a="1"/>
  <c r="I934" i="5" s="1"/>
  <c r="J934" i="5" a="1"/>
  <c r="J934" i="5" s="1"/>
  <c r="K934" i="5" a="1"/>
  <c r="K934" i="5" s="1"/>
  <c r="L934" i="5" a="1"/>
  <c r="L934" i="5" s="1"/>
  <c r="M934" i="5" a="1"/>
  <c r="M934" i="5" s="1"/>
  <c r="N934" i="5" a="1"/>
  <c r="N934" i="5" s="1"/>
  <c r="O934" i="5" a="1"/>
  <c r="O934" i="5" s="1"/>
  <c r="I935" i="5" a="1"/>
  <c r="I935" i="5" s="1"/>
  <c r="J935" i="5" a="1"/>
  <c r="J935" i="5" s="1"/>
  <c r="K935" i="5" a="1"/>
  <c r="K935" i="5" s="1"/>
  <c r="L935" i="5" a="1"/>
  <c r="L935" i="5" s="1"/>
  <c r="M935" i="5" a="1"/>
  <c r="M935" i="5" s="1"/>
  <c r="N935" i="5" a="1"/>
  <c r="N935" i="5" s="1"/>
  <c r="O935" i="5" a="1"/>
  <c r="O935" i="5" s="1"/>
  <c r="I936" i="5" a="1"/>
  <c r="I936" i="5" s="1"/>
  <c r="J936" i="5" a="1"/>
  <c r="J936" i="5" s="1"/>
  <c r="K936" i="5" a="1"/>
  <c r="K936" i="5" s="1"/>
  <c r="L936" i="5" a="1"/>
  <c r="L936" i="5" s="1"/>
  <c r="M936" i="5" a="1"/>
  <c r="M936" i="5" s="1"/>
  <c r="N936" i="5" a="1"/>
  <c r="N936" i="5" s="1"/>
  <c r="O936" i="5" a="1"/>
  <c r="O936" i="5" s="1"/>
  <c r="I937" i="5" a="1"/>
  <c r="I937" i="5" s="1"/>
  <c r="J937" i="5" a="1"/>
  <c r="J937" i="5" s="1"/>
  <c r="K937" i="5" a="1"/>
  <c r="K937" i="5" s="1"/>
  <c r="L937" i="5" a="1"/>
  <c r="L937" i="5" s="1"/>
  <c r="M937" i="5" a="1"/>
  <c r="M937" i="5" s="1"/>
  <c r="N937" i="5" a="1"/>
  <c r="N937" i="5" s="1"/>
  <c r="O937" i="5" a="1"/>
  <c r="O937" i="5" s="1"/>
  <c r="I938" i="5" a="1"/>
  <c r="I938" i="5" s="1"/>
  <c r="J938" i="5" a="1"/>
  <c r="J938" i="5" s="1"/>
  <c r="K938" i="5" a="1"/>
  <c r="K938" i="5" s="1"/>
  <c r="L938" i="5" a="1"/>
  <c r="L938" i="5" s="1"/>
  <c r="M938" i="5" a="1"/>
  <c r="M938" i="5" s="1"/>
  <c r="N938" i="5" a="1"/>
  <c r="N938" i="5" s="1"/>
  <c r="O938" i="5" a="1"/>
  <c r="O938" i="5" s="1"/>
  <c r="I939" i="5" a="1"/>
  <c r="I939" i="5" s="1"/>
  <c r="J939" i="5" a="1"/>
  <c r="J939" i="5" s="1"/>
  <c r="K939" i="5" a="1"/>
  <c r="K939" i="5" s="1"/>
  <c r="L939" i="5" a="1"/>
  <c r="L939" i="5" s="1"/>
  <c r="M939" i="5" a="1"/>
  <c r="M939" i="5" s="1"/>
  <c r="N939" i="5" a="1"/>
  <c r="N939" i="5" s="1"/>
  <c r="O939" i="5" a="1"/>
  <c r="O939" i="5" s="1"/>
  <c r="I940" i="5" a="1"/>
  <c r="I940" i="5" s="1"/>
  <c r="J940" i="5" a="1"/>
  <c r="J940" i="5" s="1"/>
  <c r="K940" i="5" a="1"/>
  <c r="K940" i="5" s="1"/>
  <c r="L940" i="5" a="1"/>
  <c r="L940" i="5" s="1"/>
  <c r="M940" i="5" a="1"/>
  <c r="M940" i="5" s="1"/>
  <c r="N940" i="5" a="1"/>
  <c r="N940" i="5" s="1"/>
  <c r="O940" i="5" a="1"/>
  <c r="O940" i="5" s="1"/>
  <c r="I941" i="5" a="1"/>
  <c r="I941" i="5" s="1"/>
  <c r="J941" i="5" a="1"/>
  <c r="J941" i="5" s="1"/>
  <c r="K941" i="5" a="1"/>
  <c r="K941" i="5" s="1"/>
  <c r="L941" i="5" a="1"/>
  <c r="L941" i="5" s="1"/>
  <c r="M941" i="5" a="1"/>
  <c r="M941" i="5" s="1"/>
  <c r="N941" i="5" a="1"/>
  <c r="N941" i="5" s="1"/>
  <c r="O941" i="5" a="1"/>
  <c r="O941" i="5" s="1"/>
  <c r="I942" i="5" a="1"/>
  <c r="I942" i="5" s="1"/>
  <c r="J942" i="5" a="1"/>
  <c r="J942" i="5" s="1"/>
  <c r="K942" i="5" a="1"/>
  <c r="K942" i="5" s="1"/>
  <c r="L942" i="5" a="1"/>
  <c r="L942" i="5" s="1"/>
  <c r="M942" i="5" a="1"/>
  <c r="M942" i="5" s="1"/>
  <c r="N942" i="5" a="1"/>
  <c r="N942" i="5" s="1"/>
  <c r="O942" i="5" a="1"/>
  <c r="O942" i="5" s="1"/>
  <c r="I943" i="5" a="1"/>
  <c r="I943" i="5" s="1"/>
  <c r="J943" i="5" a="1"/>
  <c r="J943" i="5" s="1"/>
  <c r="K943" i="5" a="1"/>
  <c r="K943" i="5" s="1"/>
  <c r="L943" i="5" a="1"/>
  <c r="L943" i="5" s="1"/>
  <c r="M943" i="5" a="1"/>
  <c r="M943" i="5" s="1"/>
  <c r="N943" i="5" a="1"/>
  <c r="N943" i="5" s="1"/>
  <c r="O943" i="5" a="1"/>
  <c r="O943" i="5" s="1"/>
  <c r="I944" i="5" a="1"/>
  <c r="I944" i="5" s="1"/>
  <c r="J944" i="5" a="1"/>
  <c r="J944" i="5" s="1"/>
  <c r="K944" i="5" a="1"/>
  <c r="K944" i="5" s="1"/>
  <c r="L944" i="5" a="1"/>
  <c r="L944" i="5" s="1"/>
  <c r="M944" i="5" a="1"/>
  <c r="M944" i="5" s="1"/>
  <c r="N944" i="5" a="1"/>
  <c r="N944" i="5" s="1"/>
  <c r="O944" i="5" a="1"/>
  <c r="O944" i="5" s="1"/>
  <c r="I945" i="5" a="1"/>
  <c r="I945" i="5" s="1"/>
  <c r="J945" i="5" a="1"/>
  <c r="J945" i="5" s="1"/>
  <c r="K945" i="5" a="1"/>
  <c r="K945" i="5" s="1"/>
  <c r="L945" i="5" a="1"/>
  <c r="L945" i="5" s="1"/>
  <c r="M945" i="5" a="1"/>
  <c r="M945" i="5" s="1"/>
  <c r="N945" i="5" a="1"/>
  <c r="N945" i="5" s="1"/>
  <c r="O945" i="5" a="1"/>
  <c r="O945" i="5" s="1"/>
  <c r="I946" i="5" a="1"/>
  <c r="I946" i="5" s="1"/>
  <c r="J946" i="5" a="1"/>
  <c r="J946" i="5" s="1"/>
  <c r="K946" i="5" a="1"/>
  <c r="K946" i="5" s="1"/>
  <c r="L946" i="5" a="1"/>
  <c r="L946" i="5" s="1"/>
  <c r="M946" i="5" a="1"/>
  <c r="M946" i="5" s="1"/>
  <c r="N946" i="5" a="1"/>
  <c r="N946" i="5" s="1"/>
  <c r="O946" i="5" a="1"/>
  <c r="O946" i="5" s="1"/>
  <c r="I947" i="5" a="1"/>
  <c r="I947" i="5" s="1"/>
  <c r="J947" i="5" a="1"/>
  <c r="J947" i="5" s="1"/>
  <c r="K947" i="5" a="1"/>
  <c r="K947" i="5" s="1"/>
  <c r="L947" i="5" a="1"/>
  <c r="L947" i="5" s="1"/>
  <c r="M947" i="5" a="1"/>
  <c r="M947" i="5" s="1"/>
  <c r="N947" i="5" a="1"/>
  <c r="N947" i="5" s="1"/>
  <c r="O947" i="5" a="1"/>
  <c r="O947" i="5" s="1"/>
  <c r="I948" i="5" a="1"/>
  <c r="I948" i="5" s="1"/>
  <c r="J948" i="5" a="1"/>
  <c r="J948" i="5" s="1"/>
  <c r="K948" i="5" a="1"/>
  <c r="K948" i="5" s="1"/>
  <c r="L948" i="5" a="1"/>
  <c r="L948" i="5" s="1"/>
  <c r="M948" i="5" a="1"/>
  <c r="M948" i="5" s="1"/>
  <c r="N948" i="5" a="1"/>
  <c r="N948" i="5" s="1"/>
  <c r="O948" i="5" a="1"/>
  <c r="O948" i="5" s="1"/>
  <c r="I949" i="5" a="1"/>
  <c r="I949" i="5" s="1"/>
  <c r="J949" i="5" a="1"/>
  <c r="J949" i="5" s="1"/>
  <c r="K949" i="5" a="1"/>
  <c r="K949" i="5" s="1"/>
  <c r="L949" i="5" a="1"/>
  <c r="L949" i="5" s="1"/>
  <c r="M949" i="5" a="1"/>
  <c r="M949" i="5" s="1"/>
  <c r="N949" i="5" a="1"/>
  <c r="N949" i="5" s="1"/>
  <c r="O949" i="5" a="1"/>
  <c r="O949" i="5" s="1"/>
  <c r="I950" i="5" a="1"/>
  <c r="I950" i="5" s="1"/>
  <c r="J950" i="5" a="1"/>
  <c r="J950" i="5" s="1"/>
  <c r="K950" i="5" a="1"/>
  <c r="K950" i="5" s="1"/>
  <c r="L950" i="5" a="1"/>
  <c r="L950" i="5" s="1"/>
  <c r="M950" i="5" a="1"/>
  <c r="M950" i="5" s="1"/>
  <c r="N950" i="5" a="1"/>
  <c r="N950" i="5" s="1"/>
  <c r="O950" i="5" a="1"/>
  <c r="O950" i="5" s="1"/>
  <c r="I951" i="5" a="1"/>
  <c r="I951" i="5" s="1"/>
  <c r="J951" i="5" a="1"/>
  <c r="J951" i="5" s="1"/>
  <c r="K951" i="5" a="1"/>
  <c r="K951" i="5" s="1"/>
  <c r="L951" i="5" a="1"/>
  <c r="L951" i="5" s="1"/>
  <c r="M951" i="5" a="1"/>
  <c r="M951" i="5" s="1"/>
  <c r="N951" i="5" a="1"/>
  <c r="N951" i="5" s="1"/>
  <c r="O951" i="5" a="1"/>
  <c r="O951" i="5" s="1"/>
  <c r="I952" i="5" a="1"/>
  <c r="I952" i="5" s="1"/>
  <c r="J952" i="5" a="1"/>
  <c r="J952" i="5" s="1"/>
  <c r="K952" i="5" a="1"/>
  <c r="K952" i="5" s="1"/>
  <c r="L952" i="5" a="1"/>
  <c r="L952" i="5" s="1"/>
  <c r="M952" i="5" a="1"/>
  <c r="M952" i="5" s="1"/>
  <c r="N952" i="5" a="1"/>
  <c r="N952" i="5" s="1"/>
  <c r="O952" i="5" a="1"/>
  <c r="O952" i="5" s="1"/>
  <c r="I953" i="5" a="1"/>
  <c r="I953" i="5" s="1"/>
  <c r="J953" i="5" a="1"/>
  <c r="J953" i="5" s="1"/>
  <c r="K953" i="5" a="1"/>
  <c r="K953" i="5" s="1"/>
  <c r="L953" i="5" a="1"/>
  <c r="L953" i="5" s="1"/>
  <c r="M953" i="5" a="1"/>
  <c r="M953" i="5" s="1"/>
  <c r="N953" i="5" a="1"/>
  <c r="N953" i="5" s="1"/>
  <c r="O953" i="5" a="1"/>
  <c r="O953" i="5" s="1"/>
  <c r="I954" i="5" a="1"/>
  <c r="I954" i="5" s="1"/>
  <c r="J954" i="5" a="1"/>
  <c r="J954" i="5" s="1"/>
  <c r="K954" i="5" a="1"/>
  <c r="K954" i="5" s="1"/>
  <c r="L954" i="5" a="1"/>
  <c r="L954" i="5" s="1"/>
  <c r="M954" i="5" a="1"/>
  <c r="M954" i="5" s="1"/>
  <c r="N954" i="5" a="1"/>
  <c r="N954" i="5" s="1"/>
  <c r="O954" i="5" a="1"/>
  <c r="O954" i="5" s="1"/>
  <c r="I955" i="5" a="1"/>
  <c r="I955" i="5" s="1"/>
  <c r="J955" i="5" a="1"/>
  <c r="J955" i="5" s="1"/>
  <c r="K955" i="5" a="1"/>
  <c r="K955" i="5" s="1"/>
  <c r="L955" i="5" a="1"/>
  <c r="L955" i="5" s="1"/>
  <c r="M955" i="5" a="1"/>
  <c r="M955" i="5" s="1"/>
  <c r="N955" i="5" a="1"/>
  <c r="N955" i="5" s="1"/>
  <c r="O955" i="5" a="1"/>
  <c r="O955" i="5" s="1"/>
  <c r="I956" i="5" a="1"/>
  <c r="I956" i="5" s="1"/>
  <c r="J956" i="5" a="1"/>
  <c r="J956" i="5" s="1"/>
  <c r="K956" i="5" a="1"/>
  <c r="K956" i="5" s="1"/>
  <c r="L956" i="5" a="1"/>
  <c r="L956" i="5" s="1"/>
  <c r="M956" i="5" a="1"/>
  <c r="M956" i="5" s="1"/>
  <c r="N956" i="5" a="1"/>
  <c r="N956" i="5" s="1"/>
  <c r="O956" i="5" a="1"/>
  <c r="O956" i="5" s="1"/>
  <c r="I957" i="5" a="1"/>
  <c r="I957" i="5" s="1"/>
  <c r="J957" i="5" a="1"/>
  <c r="J957" i="5" s="1"/>
  <c r="K957" i="5" a="1"/>
  <c r="K957" i="5" s="1"/>
  <c r="L957" i="5" a="1"/>
  <c r="L957" i="5" s="1"/>
  <c r="M957" i="5" a="1"/>
  <c r="M957" i="5" s="1"/>
  <c r="N957" i="5" a="1"/>
  <c r="N957" i="5" s="1"/>
  <c r="O957" i="5" a="1"/>
  <c r="O957" i="5" s="1"/>
  <c r="I958" i="5" a="1"/>
  <c r="I958" i="5" s="1"/>
  <c r="J958" i="5" a="1"/>
  <c r="J958" i="5" s="1"/>
  <c r="K958" i="5" a="1"/>
  <c r="K958" i="5" s="1"/>
  <c r="L958" i="5" a="1"/>
  <c r="L958" i="5" s="1"/>
  <c r="M958" i="5" a="1"/>
  <c r="M958" i="5" s="1"/>
  <c r="N958" i="5" a="1"/>
  <c r="N958" i="5" s="1"/>
  <c r="O958" i="5" a="1"/>
  <c r="O958" i="5" s="1"/>
  <c r="I959" i="5" a="1"/>
  <c r="I959" i="5" s="1"/>
  <c r="J959" i="5" a="1"/>
  <c r="J959" i="5" s="1"/>
  <c r="K959" i="5" a="1"/>
  <c r="K959" i="5" s="1"/>
  <c r="L959" i="5" a="1"/>
  <c r="L959" i="5" s="1"/>
  <c r="M959" i="5" a="1"/>
  <c r="M959" i="5" s="1"/>
  <c r="N959" i="5" a="1"/>
  <c r="N959" i="5" s="1"/>
  <c r="O959" i="5" a="1"/>
  <c r="O959" i="5" s="1"/>
  <c r="I960" i="5" a="1"/>
  <c r="I960" i="5" s="1"/>
  <c r="J960" i="5" a="1"/>
  <c r="J960" i="5" s="1"/>
  <c r="K960" i="5" a="1"/>
  <c r="K960" i="5" s="1"/>
  <c r="L960" i="5" a="1"/>
  <c r="L960" i="5" s="1"/>
  <c r="M960" i="5" a="1"/>
  <c r="M960" i="5" s="1"/>
  <c r="N960" i="5" a="1"/>
  <c r="N960" i="5" s="1"/>
  <c r="O960" i="5" a="1"/>
  <c r="O960" i="5" s="1"/>
  <c r="I961" i="5" a="1"/>
  <c r="I961" i="5" s="1"/>
  <c r="J961" i="5" a="1"/>
  <c r="J961" i="5" s="1"/>
  <c r="K961" i="5" a="1"/>
  <c r="K961" i="5" s="1"/>
  <c r="L961" i="5" a="1"/>
  <c r="L961" i="5" s="1"/>
  <c r="M961" i="5" a="1"/>
  <c r="M961" i="5" s="1"/>
  <c r="N961" i="5" a="1"/>
  <c r="N961" i="5" s="1"/>
  <c r="O961" i="5" a="1"/>
  <c r="O961" i="5" s="1"/>
  <c r="I962" i="5" a="1"/>
  <c r="I962" i="5" s="1"/>
  <c r="J962" i="5" a="1"/>
  <c r="J962" i="5" s="1"/>
  <c r="K962" i="5" a="1"/>
  <c r="K962" i="5" s="1"/>
  <c r="L962" i="5" a="1"/>
  <c r="L962" i="5" s="1"/>
  <c r="M962" i="5" a="1"/>
  <c r="M962" i="5" s="1"/>
  <c r="N962" i="5" a="1"/>
  <c r="N962" i="5" s="1"/>
  <c r="O962" i="5" a="1"/>
  <c r="O962" i="5" s="1"/>
  <c r="I963" i="5" a="1"/>
  <c r="I963" i="5" s="1"/>
  <c r="J963" i="5" a="1"/>
  <c r="J963" i="5" s="1"/>
  <c r="K963" i="5" a="1"/>
  <c r="K963" i="5" s="1"/>
  <c r="L963" i="5" a="1"/>
  <c r="L963" i="5" s="1"/>
  <c r="M963" i="5" a="1"/>
  <c r="M963" i="5" s="1"/>
  <c r="N963" i="5" a="1"/>
  <c r="N963" i="5" s="1"/>
  <c r="O963" i="5" a="1"/>
  <c r="O963" i="5" s="1"/>
  <c r="I964" i="5" a="1"/>
  <c r="I964" i="5" s="1"/>
  <c r="J964" i="5" a="1"/>
  <c r="J964" i="5" s="1"/>
  <c r="K964" i="5" a="1"/>
  <c r="K964" i="5" s="1"/>
  <c r="L964" i="5" a="1"/>
  <c r="L964" i="5" s="1"/>
  <c r="M964" i="5" a="1"/>
  <c r="M964" i="5" s="1"/>
  <c r="N964" i="5" a="1"/>
  <c r="N964" i="5" s="1"/>
  <c r="O964" i="5" a="1"/>
  <c r="O964" i="5" s="1"/>
  <c r="I965" i="5" a="1"/>
  <c r="I965" i="5" s="1"/>
  <c r="J965" i="5" a="1"/>
  <c r="J965" i="5" s="1"/>
  <c r="K965" i="5" a="1"/>
  <c r="K965" i="5" s="1"/>
  <c r="L965" i="5" a="1"/>
  <c r="L965" i="5" s="1"/>
  <c r="M965" i="5" a="1"/>
  <c r="M965" i="5" s="1"/>
  <c r="N965" i="5" a="1"/>
  <c r="N965" i="5" s="1"/>
  <c r="O965" i="5" a="1"/>
  <c r="O965" i="5" s="1"/>
  <c r="I966" i="5" a="1"/>
  <c r="I966" i="5" s="1"/>
  <c r="J966" i="5" a="1"/>
  <c r="J966" i="5" s="1"/>
  <c r="K966" i="5" a="1"/>
  <c r="K966" i="5" s="1"/>
  <c r="L966" i="5" a="1"/>
  <c r="L966" i="5" s="1"/>
  <c r="M966" i="5" a="1"/>
  <c r="M966" i="5" s="1"/>
  <c r="N966" i="5" a="1"/>
  <c r="N966" i="5" s="1"/>
  <c r="O966" i="5" a="1"/>
  <c r="O966" i="5" s="1"/>
  <c r="I967" i="5" a="1"/>
  <c r="I967" i="5" s="1"/>
  <c r="J967" i="5" a="1"/>
  <c r="J967" i="5" s="1"/>
  <c r="K967" i="5" a="1"/>
  <c r="K967" i="5" s="1"/>
  <c r="L967" i="5" a="1"/>
  <c r="L967" i="5" s="1"/>
  <c r="M967" i="5" a="1"/>
  <c r="M967" i="5" s="1"/>
  <c r="N967" i="5" a="1"/>
  <c r="N967" i="5" s="1"/>
  <c r="O967" i="5" a="1"/>
  <c r="O967" i="5" s="1"/>
  <c r="I968" i="5" a="1"/>
  <c r="I968" i="5" s="1"/>
  <c r="J968" i="5" a="1"/>
  <c r="J968" i="5" s="1"/>
  <c r="K968" i="5" a="1"/>
  <c r="K968" i="5" s="1"/>
  <c r="L968" i="5" a="1"/>
  <c r="L968" i="5" s="1"/>
  <c r="M968" i="5" a="1"/>
  <c r="M968" i="5" s="1"/>
  <c r="N968" i="5" a="1"/>
  <c r="N968" i="5" s="1"/>
  <c r="O968" i="5" a="1"/>
  <c r="O968" i="5" s="1"/>
  <c r="I969" i="5" a="1"/>
  <c r="I969" i="5" s="1"/>
  <c r="J969" i="5" a="1"/>
  <c r="J969" i="5" s="1"/>
  <c r="K969" i="5" a="1"/>
  <c r="K969" i="5" s="1"/>
  <c r="L969" i="5" a="1"/>
  <c r="L969" i="5" s="1"/>
  <c r="M969" i="5" a="1"/>
  <c r="M969" i="5" s="1"/>
  <c r="N969" i="5" a="1"/>
  <c r="N969" i="5" s="1"/>
  <c r="O969" i="5" a="1"/>
  <c r="O969" i="5" s="1"/>
  <c r="I970" i="5" a="1"/>
  <c r="I970" i="5" s="1"/>
  <c r="J970" i="5" a="1"/>
  <c r="J970" i="5" s="1"/>
  <c r="K970" i="5" a="1"/>
  <c r="K970" i="5" s="1"/>
  <c r="L970" i="5" a="1"/>
  <c r="L970" i="5" s="1"/>
  <c r="M970" i="5" a="1"/>
  <c r="M970" i="5" s="1"/>
  <c r="N970" i="5" a="1"/>
  <c r="N970" i="5" s="1"/>
  <c r="O970" i="5" a="1"/>
  <c r="O970" i="5" s="1"/>
  <c r="I971" i="5" a="1"/>
  <c r="I971" i="5" s="1"/>
  <c r="J971" i="5" a="1"/>
  <c r="J971" i="5" s="1"/>
  <c r="K971" i="5" a="1"/>
  <c r="K971" i="5" s="1"/>
  <c r="L971" i="5" a="1"/>
  <c r="L971" i="5" s="1"/>
  <c r="M971" i="5" a="1"/>
  <c r="M971" i="5" s="1"/>
  <c r="N971" i="5" a="1"/>
  <c r="N971" i="5" s="1"/>
  <c r="O971" i="5" a="1"/>
  <c r="O971" i="5" s="1"/>
  <c r="I972" i="5" a="1"/>
  <c r="I972" i="5" s="1"/>
  <c r="J972" i="5" a="1"/>
  <c r="J972" i="5" s="1"/>
  <c r="K972" i="5" a="1"/>
  <c r="K972" i="5" s="1"/>
  <c r="L972" i="5" a="1"/>
  <c r="L972" i="5" s="1"/>
  <c r="M972" i="5" a="1"/>
  <c r="M972" i="5" s="1"/>
  <c r="N972" i="5" a="1"/>
  <c r="N972" i="5" s="1"/>
  <c r="O972" i="5" a="1"/>
  <c r="O972" i="5" s="1"/>
  <c r="I973" i="5" a="1"/>
  <c r="I973" i="5" s="1"/>
  <c r="J973" i="5" a="1"/>
  <c r="J973" i="5" s="1"/>
  <c r="K973" i="5" a="1"/>
  <c r="K973" i="5" s="1"/>
  <c r="L973" i="5" a="1"/>
  <c r="L973" i="5" s="1"/>
  <c r="M973" i="5" a="1"/>
  <c r="M973" i="5" s="1"/>
  <c r="N973" i="5" a="1"/>
  <c r="N973" i="5" s="1"/>
  <c r="O973" i="5" a="1"/>
  <c r="O973" i="5" s="1"/>
  <c r="I974" i="5" a="1"/>
  <c r="I974" i="5" s="1"/>
  <c r="J974" i="5" a="1"/>
  <c r="J974" i="5" s="1"/>
  <c r="K974" i="5" a="1"/>
  <c r="K974" i="5" s="1"/>
  <c r="L974" i="5" a="1"/>
  <c r="L974" i="5" s="1"/>
  <c r="M974" i="5" a="1"/>
  <c r="M974" i="5" s="1"/>
  <c r="N974" i="5" a="1"/>
  <c r="N974" i="5" s="1"/>
  <c r="O974" i="5" a="1"/>
  <c r="O974" i="5" s="1"/>
  <c r="I975" i="5" a="1"/>
  <c r="I975" i="5" s="1"/>
  <c r="J975" i="5" a="1"/>
  <c r="J975" i="5" s="1"/>
  <c r="K975" i="5" a="1"/>
  <c r="K975" i="5" s="1"/>
  <c r="L975" i="5" a="1"/>
  <c r="L975" i="5" s="1"/>
  <c r="M975" i="5" a="1"/>
  <c r="M975" i="5" s="1"/>
  <c r="N975" i="5" a="1"/>
  <c r="N975" i="5" s="1"/>
  <c r="O975" i="5" a="1"/>
  <c r="O975" i="5" s="1"/>
  <c r="I976" i="5" a="1"/>
  <c r="I976" i="5" s="1"/>
  <c r="J976" i="5" a="1"/>
  <c r="J976" i="5" s="1"/>
  <c r="K976" i="5" a="1"/>
  <c r="K976" i="5" s="1"/>
  <c r="L976" i="5" a="1"/>
  <c r="L976" i="5" s="1"/>
  <c r="M976" i="5" a="1"/>
  <c r="M976" i="5" s="1"/>
  <c r="N976" i="5" a="1"/>
  <c r="N976" i="5" s="1"/>
  <c r="O976" i="5" a="1"/>
  <c r="O976" i="5" s="1"/>
  <c r="I977" i="5" a="1"/>
  <c r="I977" i="5" s="1"/>
  <c r="J977" i="5" a="1"/>
  <c r="J977" i="5" s="1"/>
  <c r="K977" i="5" a="1"/>
  <c r="K977" i="5" s="1"/>
  <c r="L977" i="5" a="1"/>
  <c r="L977" i="5" s="1"/>
  <c r="M977" i="5" a="1"/>
  <c r="M977" i="5" s="1"/>
  <c r="N977" i="5" a="1"/>
  <c r="N977" i="5" s="1"/>
  <c r="O977" i="5" a="1"/>
  <c r="O977" i="5" s="1"/>
  <c r="I978" i="5" a="1"/>
  <c r="I978" i="5" s="1"/>
  <c r="J978" i="5" a="1"/>
  <c r="J978" i="5" s="1"/>
  <c r="K978" i="5" a="1"/>
  <c r="K978" i="5" s="1"/>
  <c r="L978" i="5" a="1"/>
  <c r="L978" i="5" s="1"/>
  <c r="M978" i="5" a="1"/>
  <c r="M978" i="5" s="1"/>
  <c r="N978" i="5" a="1"/>
  <c r="N978" i="5" s="1"/>
  <c r="O978" i="5" a="1"/>
  <c r="O978" i="5" s="1"/>
  <c r="I979" i="5" a="1"/>
  <c r="I979" i="5" s="1"/>
  <c r="J979" i="5" a="1"/>
  <c r="J979" i="5" s="1"/>
  <c r="K979" i="5" a="1"/>
  <c r="K979" i="5" s="1"/>
  <c r="L979" i="5" a="1"/>
  <c r="L979" i="5" s="1"/>
  <c r="M979" i="5" a="1"/>
  <c r="M979" i="5" s="1"/>
  <c r="N979" i="5" a="1"/>
  <c r="N979" i="5" s="1"/>
  <c r="O979" i="5" a="1"/>
  <c r="O979" i="5" s="1"/>
  <c r="I980" i="5" a="1"/>
  <c r="I980" i="5" s="1"/>
  <c r="J980" i="5" a="1"/>
  <c r="J980" i="5" s="1"/>
  <c r="K980" i="5" a="1"/>
  <c r="K980" i="5" s="1"/>
  <c r="L980" i="5" a="1"/>
  <c r="L980" i="5" s="1"/>
  <c r="M980" i="5" a="1"/>
  <c r="M980" i="5" s="1"/>
  <c r="N980" i="5" a="1"/>
  <c r="N980" i="5" s="1"/>
  <c r="O980" i="5" a="1"/>
  <c r="O980" i="5" s="1"/>
  <c r="I981" i="5" a="1"/>
  <c r="I981" i="5" s="1"/>
  <c r="J981" i="5" a="1"/>
  <c r="J981" i="5" s="1"/>
  <c r="K981" i="5" a="1"/>
  <c r="K981" i="5" s="1"/>
  <c r="L981" i="5" a="1"/>
  <c r="L981" i="5" s="1"/>
  <c r="M981" i="5" a="1"/>
  <c r="M981" i="5" s="1"/>
  <c r="N981" i="5" a="1"/>
  <c r="N981" i="5" s="1"/>
  <c r="O981" i="5" a="1"/>
  <c r="O981" i="5" s="1"/>
  <c r="I982" i="5" a="1"/>
  <c r="I982" i="5" s="1"/>
  <c r="J982" i="5" a="1"/>
  <c r="J982" i="5" s="1"/>
  <c r="K982" i="5" a="1"/>
  <c r="K982" i="5" s="1"/>
  <c r="L982" i="5" a="1"/>
  <c r="L982" i="5" s="1"/>
  <c r="M982" i="5" a="1"/>
  <c r="M982" i="5" s="1"/>
  <c r="N982" i="5" a="1"/>
  <c r="N982" i="5" s="1"/>
  <c r="O982" i="5" a="1"/>
  <c r="O982" i="5" s="1"/>
  <c r="I983" i="5" a="1"/>
  <c r="I983" i="5" s="1"/>
  <c r="J983" i="5" a="1"/>
  <c r="J983" i="5" s="1"/>
  <c r="K983" i="5" a="1"/>
  <c r="K983" i="5" s="1"/>
  <c r="L983" i="5" a="1"/>
  <c r="L983" i="5" s="1"/>
  <c r="M983" i="5" a="1"/>
  <c r="M983" i="5" s="1"/>
  <c r="N983" i="5" a="1"/>
  <c r="N983" i="5" s="1"/>
  <c r="O983" i="5" a="1"/>
  <c r="O983" i="5" s="1"/>
  <c r="I984" i="5" a="1"/>
  <c r="I984" i="5" s="1"/>
  <c r="J984" i="5" a="1"/>
  <c r="J984" i="5" s="1"/>
  <c r="K984" i="5" a="1"/>
  <c r="K984" i="5" s="1"/>
  <c r="L984" i="5" a="1"/>
  <c r="L984" i="5" s="1"/>
  <c r="M984" i="5" a="1"/>
  <c r="M984" i="5" s="1"/>
  <c r="N984" i="5" a="1"/>
  <c r="N984" i="5" s="1"/>
  <c r="O984" i="5" a="1"/>
  <c r="O984" i="5" s="1"/>
  <c r="I985" i="5" a="1"/>
  <c r="I985" i="5" s="1"/>
  <c r="J985" i="5" a="1"/>
  <c r="J985" i="5" s="1"/>
  <c r="K985" i="5" a="1"/>
  <c r="K985" i="5" s="1"/>
  <c r="L985" i="5" a="1"/>
  <c r="L985" i="5" s="1"/>
  <c r="M985" i="5" a="1"/>
  <c r="M985" i="5" s="1"/>
  <c r="N985" i="5" a="1"/>
  <c r="N985" i="5" s="1"/>
  <c r="O985" i="5" a="1"/>
  <c r="O985" i="5" s="1"/>
  <c r="I986" i="5" a="1"/>
  <c r="I986" i="5" s="1"/>
  <c r="J986" i="5" a="1"/>
  <c r="J986" i="5" s="1"/>
  <c r="K986" i="5" a="1"/>
  <c r="K986" i="5" s="1"/>
  <c r="L986" i="5" a="1"/>
  <c r="L986" i="5" s="1"/>
  <c r="M986" i="5" a="1"/>
  <c r="M986" i="5" s="1"/>
  <c r="N986" i="5" a="1"/>
  <c r="N986" i="5" s="1"/>
  <c r="O986" i="5" a="1"/>
  <c r="O986" i="5" s="1"/>
  <c r="I987" i="5" a="1"/>
  <c r="I987" i="5" s="1"/>
  <c r="J987" i="5" a="1"/>
  <c r="J987" i="5" s="1"/>
  <c r="K987" i="5" a="1"/>
  <c r="K987" i="5" s="1"/>
  <c r="L987" i="5" a="1"/>
  <c r="L987" i="5" s="1"/>
  <c r="M987" i="5" a="1"/>
  <c r="M987" i="5" s="1"/>
  <c r="N987" i="5" a="1"/>
  <c r="N987" i="5" s="1"/>
  <c r="O987" i="5" a="1"/>
  <c r="O987" i="5" s="1"/>
  <c r="I988" i="5" a="1"/>
  <c r="I988" i="5" s="1"/>
  <c r="J988" i="5" a="1"/>
  <c r="J988" i="5" s="1"/>
  <c r="K988" i="5" a="1"/>
  <c r="K988" i="5" s="1"/>
  <c r="L988" i="5" a="1"/>
  <c r="L988" i="5" s="1"/>
  <c r="M988" i="5" a="1"/>
  <c r="M988" i="5" s="1"/>
  <c r="N988" i="5" a="1"/>
  <c r="N988" i="5" s="1"/>
  <c r="O988" i="5" a="1"/>
  <c r="O988" i="5" s="1"/>
  <c r="I989" i="5" a="1"/>
  <c r="I989" i="5" s="1"/>
  <c r="J989" i="5" a="1"/>
  <c r="J989" i="5" s="1"/>
  <c r="K989" i="5" a="1"/>
  <c r="K989" i="5" s="1"/>
  <c r="L989" i="5" a="1"/>
  <c r="L989" i="5" s="1"/>
  <c r="M989" i="5" a="1"/>
  <c r="M989" i="5" s="1"/>
  <c r="N989" i="5" a="1"/>
  <c r="N989" i="5" s="1"/>
  <c r="O989" i="5" a="1"/>
  <c r="O989" i="5" s="1"/>
  <c r="I990" i="5" a="1"/>
  <c r="I990" i="5" s="1"/>
  <c r="J990" i="5" a="1"/>
  <c r="J990" i="5" s="1"/>
  <c r="K990" i="5" a="1"/>
  <c r="K990" i="5" s="1"/>
  <c r="L990" i="5" a="1"/>
  <c r="L990" i="5" s="1"/>
  <c r="M990" i="5" a="1"/>
  <c r="M990" i="5" s="1"/>
  <c r="N990" i="5" a="1"/>
  <c r="N990" i="5" s="1"/>
  <c r="O990" i="5" a="1"/>
  <c r="O990" i="5" s="1"/>
  <c r="I991" i="5" a="1"/>
  <c r="I991" i="5" s="1"/>
  <c r="J991" i="5" a="1"/>
  <c r="J991" i="5" s="1"/>
  <c r="K991" i="5" a="1"/>
  <c r="K991" i="5" s="1"/>
  <c r="L991" i="5" a="1"/>
  <c r="L991" i="5" s="1"/>
  <c r="M991" i="5" a="1"/>
  <c r="M991" i="5" s="1"/>
  <c r="N991" i="5" a="1"/>
  <c r="N991" i="5" s="1"/>
  <c r="O991" i="5" a="1"/>
  <c r="O991" i="5" s="1"/>
  <c r="I992" i="5" a="1"/>
  <c r="I992" i="5" s="1"/>
  <c r="J992" i="5" a="1"/>
  <c r="J992" i="5" s="1"/>
  <c r="K992" i="5" a="1"/>
  <c r="K992" i="5" s="1"/>
  <c r="L992" i="5" a="1"/>
  <c r="L992" i="5" s="1"/>
  <c r="M992" i="5" a="1"/>
  <c r="M992" i="5" s="1"/>
  <c r="N992" i="5" a="1"/>
  <c r="N992" i="5" s="1"/>
  <c r="O992" i="5" a="1"/>
  <c r="O992" i="5" s="1"/>
  <c r="I993" i="5" a="1"/>
  <c r="I993" i="5" s="1"/>
  <c r="J993" i="5" a="1"/>
  <c r="J993" i="5" s="1"/>
  <c r="K993" i="5" a="1"/>
  <c r="K993" i="5" s="1"/>
  <c r="L993" i="5" a="1"/>
  <c r="L993" i="5" s="1"/>
  <c r="M993" i="5" a="1"/>
  <c r="M993" i="5" s="1"/>
  <c r="N993" i="5" a="1"/>
  <c r="N993" i="5" s="1"/>
  <c r="O993" i="5" a="1"/>
  <c r="O993" i="5" s="1"/>
  <c r="I994" i="5" a="1"/>
  <c r="I994" i="5" s="1"/>
  <c r="J994" i="5" a="1"/>
  <c r="J994" i="5" s="1"/>
  <c r="K994" i="5" a="1"/>
  <c r="K994" i="5" s="1"/>
  <c r="L994" i="5" a="1"/>
  <c r="L994" i="5" s="1"/>
  <c r="M994" i="5" a="1"/>
  <c r="M994" i="5" s="1"/>
  <c r="N994" i="5" a="1"/>
  <c r="N994" i="5" s="1"/>
  <c r="O994" i="5" a="1"/>
  <c r="O994" i="5" s="1"/>
  <c r="I995" i="5" a="1"/>
  <c r="I995" i="5" s="1"/>
  <c r="J995" i="5" a="1"/>
  <c r="J995" i="5" s="1"/>
  <c r="K995" i="5" a="1"/>
  <c r="K995" i="5" s="1"/>
  <c r="L995" i="5" a="1"/>
  <c r="L995" i="5" s="1"/>
  <c r="M995" i="5" a="1"/>
  <c r="M995" i="5" s="1"/>
  <c r="N995" i="5" a="1"/>
  <c r="N995" i="5" s="1"/>
  <c r="O995" i="5" a="1"/>
  <c r="O995" i="5" s="1"/>
  <c r="I996" i="5" a="1"/>
  <c r="I996" i="5" s="1"/>
  <c r="J996" i="5" a="1"/>
  <c r="J996" i="5" s="1"/>
  <c r="K996" i="5" a="1"/>
  <c r="K996" i="5" s="1"/>
  <c r="L996" i="5" a="1"/>
  <c r="L996" i="5" s="1"/>
  <c r="M996" i="5" a="1"/>
  <c r="M996" i="5" s="1"/>
  <c r="N996" i="5" a="1"/>
  <c r="N996" i="5" s="1"/>
  <c r="O996" i="5" a="1"/>
  <c r="O996" i="5" s="1"/>
  <c r="I997" i="5" a="1"/>
  <c r="I997" i="5" s="1"/>
  <c r="J997" i="5" a="1"/>
  <c r="J997" i="5" s="1"/>
  <c r="K997" i="5" a="1"/>
  <c r="K997" i="5" s="1"/>
  <c r="L997" i="5" a="1"/>
  <c r="L997" i="5" s="1"/>
  <c r="M997" i="5" a="1"/>
  <c r="M997" i="5" s="1"/>
  <c r="N997" i="5" a="1"/>
  <c r="N997" i="5" s="1"/>
  <c r="O997" i="5" a="1"/>
  <c r="O997" i="5" s="1"/>
  <c r="I998" i="5" a="1"/>
  <c r="I998" i="5" s="1"/>
  <c r="J998" i="5" a="1"/>
  <c r="J998" i="5" s="1"/>
  <c r="K998" i="5" a="1"/>
  <c r="K998" i="5" s="1"/>
  <c r="L998" i="5" a="1"/>
  <c r="L998" i="5" s="1"/>
  <c r="M998" i="5" a="1"/>
  <c r="M998" i="5" s="1"/>
  <c r="N998" i="5" a="1"/>
  <c r="N998" i="5" s="1"/>
  <c r="O998" i="5" a="1"/>
  <c r="O998" i="5" s="1"/>
  <c r="I999" i="5" a="1"/>
  <c r="I999" i="5" s="1"/>
  <c r="J999" i="5" a="1"/>
  <c r="J999" i="5" s="1"/>
  <c r="K999" i="5" a="1"/>
  <c r="K999" i="5" s="1"/>
  <c r="L999" i="5" a="1"/>
  <c r="L999" i="5" s="1"/>
  <c r="M999" i="5" a="1"/>
  <c r="M999" i="5" s="1"/>
  <c r="N999" i="5" a="1"/>
  <c r="N999" i="5" s="1"/>
  <c r="O999" i="5" a="1"/>
  <c r="O999" i="5" s="1"/>
  <c r="I1000" i="5" a="1"/>
  <c r="I1000" i="5" s="1"/>
  <c r="J1000" i="5" a="1"/>
  <c r="J1000" i="5" s="1"/>
  <c r="K1000" i="5" a="1"/>
  <c r="K1000" i="5" s="1"/>
  <c r="L1000" i="5" a="1"/>
  <c r="L1000" i="5" s="1"/>
  <c r="M1000" i="5" a="1"/>
  <c r="M1000" i="5" s="1"/>
  <c r="N1000" i="5" a="1"/>
  <c r="N1000" i="5" s="1"/>
  <c r="O1000" i="5" a="1"/>
  <c r="O1000" i="5" s="1"/>
  <c r="I1001" i="5" a="1"/>
  <c r="I1001" i="5" s="1"/>
  <c r="J1001" i="5" a="1"/>
  <c r="J1001" i="5" s="1"/>
  <c r="K1001" i="5" a="1"/>
  <c r="K1001" i="5" s="1"/>
  <c r="L1001" i="5" a="1"/>
  <c r="L1001" i="5" s="1"/>
  <c r="M1001" i="5" a="1"/>
  <c r="M1001" i="5" s="1"/>
  <c r="N1001" i="5" a="1"/>
  <c r="N1001" i="5" s="1"/>
  <c r="O1001" i="5" a="1"/>
  <c r="O1001" i="5" s="1"/>
  <c r="I1002" i="5" a="1"/>
  <c r="I1002" i="5" s="1"/>
  <c r="J1002" i="5" a="1"/>
  <c r="J1002" i="5" s="1"/>
  <c r="K1002" i="5" a="1"/>
  <c r="K1002" i="5" s="1"/>
  <c r="L1002" i="5" a="1"/>
  <c r="L1002" i="5" s="1"/>
  <c r="M1002" i="5" a="1"/>
  <c r="M1002" i="5" s="1"/>
  <c r="N1002" i="5" a="1"/>
  <c r="N1002" i="5" s="1"/>
  <c r="O1002" i="5" a="1"/>
  <c r="O1002" i="5" s="1"/>
  <c r="I1003" i="5" a="1"/>
  <c r="I1003" i="5" s="1"/>
  <c r="J1003" i="5" a="1"/>
  <c r="J1003" i="5" s="1"/>
  <c r="K1003" i="5" a="1"/>
  <c r="K1003" i="5" s="1"/>
  <c r="L1003" i="5" a="1"/>
  <c r="L1003" i="5" s="1"/>
  <c r="M1003" i="5" a="1"/>
  <c r="M1003" i="5" s="1"/>
  <c r="N1003" i="5" a="1"/>
  <c r="N1003" i="5" s="1"/>
  <c r="O1003" i="5" a="1"/>
  <c r="O1003" i="5" s="1"/>
  <c r="I1004" i="5" a="1"/>
  <c r="I1004" i="5" s="1"/>
  <c r="J1004" i="5" a="1"/>
  <c r="J1004" i="5" s="1"/>
  <c r="K1004" i="5" a="1"/>
  <c r="K1004" i="5" s="1"/>
  <c r="L1004" i="5" a="1"/>
  <c r="L1004" i="5" s="1"/>
  <c r="M1004" i="5" a="1"/>
  <c r="M1004" i="5" s="1"/>
  <c r="N1004" i="5" a="1"/>
  <c r="N1004" i="5" s="1"/>
  <c r="O1004" i="5" a="1"/>
  <c r="O1004" i="5" s="1"/>
  <c r="I1005" i="5" a="1"/>
  <c r="I1005" i="5" s="1"/>
  <c r="J1005" i="5" a="1"/>
  <c r="J1005" i="5" s="1"/>
  <c r="K1005" i="5" a="1"/>
  <c r="K1005" i="5" s="1"/>
  <c r="L1005" i="5" a="1"/>
  <c r="L1005" i="5" s="1"/>
  <c r="M1005" i="5" a="1"/>
  <c r="M1005" i="5" s="1"/>
  <c r="N1005" i="5" a="1"/>
  <c r="N1005" i="5" s="1"/>
  <c r="O1005" i="5" a="1"/>
  <c r="O1005" i="5" s="1"/>
  <c r="I1006" i="5" a="1"/>
  <c r="I1006" i="5" s="1"/>
  <c r="J1006" i="5" a="1"/>
  <c r="J1006" i="5" s="1"/>
  <c r="K1006" i="5" a="1"/>
  <c r="K1006" i="5" s="1"/>
  <c r="L1006" i="5" a="1"/>
  <c r="L1006" i="5" s="1"/>
  <c r="M1006" i="5" a="1"/>
  <c r="M1006" i="5" s="1"/>
  <c r="N1006" i="5" a="1"/>
  <c r="N1006" i="5" s="1"/>
  <c r="O1006" i="5" a="1"/>
  <c r="O1006" i="5" s="1"/>
  <c r="I1007" i="5" a="1"/>
  <c r="I1007" i="5" s="1"/>
  <c r="J1007" i="5" a="1"/>
  <c r="J1007" i="5" s="1"/>
  <c r="K1007" i="5" a="1"/>
  <c r="K1007" i="5" s="1"/>
  <c r="L1007" i="5" a="1"/>
  <c r="L1007" i="5" s="1"/>
  <c r="M1007" i="5" a="1"/>
  <c r="M1007" i="5" s="1"/>
  <c r="N1007" i="5" a="1"/>
  <c r="N1007" i="5" s="1"/>
  <c r="O1007" i="5" a="1"/>
  <c r="O1007" i="5" s="1"/>
  <c r="I1008" i="5" a="1"/>
  <c r="I1008" i="5" s="1"/>
  <c r="J1008" i="5" a="1"/>
  <c r="J1008" i="5" s="1"/>
  <c r="K1008" i="5" a="1"/>
  <c r="K1008" i="5" s="1"/>
  <c r="L1008" i="5" a="1"/>
  <c r="L1008" i="5" s="1"/>
  <c r="M1008" i="5" a="1"/>
  <c r="M1008" i="5" s="1"/>
  <c r="N1008" i="5" a="1"/>
  <c r="N1008" i="5" s="1"/>
  <c r="O1008" i="5" a="1"/>
  <c r="O1008" i="5" s="1"/>
  <c r="I1009" i="5" a="1"/>
  <c r="I1009" i="5" s="1"/>
  <c r="J1009" i="5" a="1"/>
  <c r="J1009" i="5" s="1"/>
  <c r="K1009" i="5" a="1"/>
  <c r="K1009" i="5" s="1"/>
  <c r="L1009" i="5" a="1"/>
  <c r="L1009" i="5" s="1"/>
  <c r="M1009" i="5" a="1"/>
  <c r="M1009" i="5" s="1"/>
  <c r="N1009" i="5" a="1"/>
  <c r="N1009" i="5" s="1"/>
  <c r="O1009" i="5" a="1"/>
  <c r="O1009" i="5" s="1"/>
  <c r="I1010" i="5" a="1"/>
  <c r="I1010" i="5" s="1"/>
  <c r="J1010" i="5" a="1"/>
  <c r="J1010" i="5" s="1"/>
  <c r="K1010" i="5" a="1"/>
  <c r="K1010" i="5" s="1"/>
  <c r="L1010" i="5" a="1"/>
  <c r="L1010" i="5" s="1"/>
  <c r="M1010" i="5" a="1"/>
  <c r="M1010" i="5" s="1"/>
  <c r="N1010" i="5" a="1"/>
  <c r="N1010" i="5" s="1"/>
  <c r="O1010" i="5" a="1"/>
  <c r="O1010" i="5" s="1"/>
  <c r="I1011" i="5" a="1"/>
  <c r="I1011" i="5" s="1"/>
  <c r="J1011" i="5" a="1"/>
  <c r="J1011" i="5" s="1"/>
  <c r="K1011" i="5" a="1"/>
  <c r="K1011" i="5" s="1"/>
  <c r="L1011" i="5" a="1"/>
  <c r="L1011" i="5" s="1"/>
  <c r="M1011" i="5" a="1"/>
  <c r="M1011" i="5" s="1"/>
  <c r="N1011" i="5" a="1"/>
  <c r="N1011" i="5" s="1"/>
  <c r="O1011" i="5" a="1"/>
  <c r="O1011" i="5" s="1"/>
  <c r="I1012" i="5" a="1"/>
  <c r="I1012" i="5" s="1"/>
  <c r="J1012" i="5" a="1"/>
  <c r="J1012" i="5" s="1"/>
  <c r="K1012" i="5" a="1"/>
  <c r="K1012" i="5" s="1"/>
  <c r="L1012" i="5" a="1"/>
  <c r="L1012" i="5" s="1"/>
  <c r="M1012" i="5" a="1"/>
  <c r="M1012" i="5" s="1"/>
  <c r="N1012" i="5" a="1"/>
  <c r="N1012" i="5" s="1"/>
  <c r="O1012" i="5" a="1"/>
  <c r="O1012" i="5" s="1"/>
  <c r="I1013" i="5" a="1"/>
  <c r="I1013" i="5" s="1"/>
  <c r="J1013" i="5" a="1"/>
  <c r="J1013" i="5" s="1"/>
  <c r="K1013" i="5" a="1"/>
  <c r="K1013" i="5" s="1"/>
  <c r="L1013" i="5" a="1"/>
  <c r="L1013" i="5" s="1"/>
  <c r="M1013" i="5" a="1"/>
  <c r="M1013" i="5" s="1"/>
  <c r="N1013" i="5" a="1"/>
  <c r="N1013" i="5" s="1"/>
  <c r="O1013" i="5" a="1"/>
  <c r="O1013" i="5" s="1"/>
  <c r="I1014" i="5" a="1"/>
  <c r="I1014" i="5" s="1"/>
  <c r="J1014" i="5" a="1"/>
  <c r="J1014" i="5" s="1"/>
  <c r="K1014" i="5" a="1"/>
  <c r="K1014" i="5" s="1"/>
  <c r="L1014" i="5" a="1"/>
  <c r="L1014" i="5" s="1"/>
  <c r="M1014" i="5" a="1"/>
  <c r="M1014" i="5" s="1"/>
  <c r="N1014" i="5" a="1"/>
  <c r="N1014" i="5" s="1"/>
  <c r="O1014" i="5" a="1"/>
  <c r="O1014" i="5" s="1"/>
  <c r="I1015" i="5" a="1"/>
  <c r="I1015" i="5" s="1"/>
  <c r="J1015" i="5" a="1"/>
  <c r="J1015" i="5" s="1"/>
  <c r="K1015" i="5" a="1"/>
  <c r="K1015" i="5" s="1"/>
  <c r="L1015" i="5" a="1"/>
  <c r="L1015" i="5" s="1"/>
  <c r="M1015" i="5" a="1"/>
  <c r="M1015" i="5" s="1"/>
  <c r="N1015" i="5" a="1"/>
  <c r="N1015" i="5" s="1"/>
  <c r="O1015" i="5" a="1"/>
  <c r="O1015" i="5" s="1"/>
  <c r="I1016" i="5" a="1"/>
  <c r="I1016" i="5" s="1"/>
  <c r="J1016" i="5" a="1"/>
  <c r="J1016" i="5" s="1"/>
  <c r="K1016" i="5" a="1"/>
  <c r="K1016" i="5" s="1"/>
  <c r="L1016" i="5" a="1"/>
  <c r="L1016" i="5" s="1"/>
  <c r="M1016" i="5" a="1"/>
  <c r="M1016" i="5" s="1"/>
  <c r="N1016" i="5" a="1"/>
  <c r="N1016" i="5" s="1"/>
  <c r="O1016" i="5" a="1"/>
  <c r="O1016" i="5" s="1"/>
  <c r="I1017" i="5" a="1"/>
  <c r="I1017" i="5" s="1"/>
  <c r="J1017" i="5" a="1"/>
  <c r="J1017" i="5" s="1"/>
  <c r="K1017" i="5" a="1"/>
  <c r="K1017" i="5" s="1"/>
  <c r="L1017" i="5" a="1"/>
  <c r="L1017" i="5" s="1"/>
  <c r="M1017" i="5" a="1"/>
  <c r="M1017" i="5" s="1"/>
  <c r="N1017" i="5" a="1"/>
  <c r="N1017" i="5" s="1"/>
  <c r="O1017" i="5" a="1"/>
  <c r="O1017" i="5" s="1"/>
  <c r="I1018" i="5" a="1"/>
  <c r="I1018" i="5" s="1"/>
  <c r="J1018" i="5" a="1"/>
  <c r="J1018" i="5" s="1"/>
  <c r="K1018" i="5" a="1"/>
  <c r="K1018" i="5" s="1"/>
  <c r="L1018" i="5" a="1"/>
  <c r="L1018" i="5" s="1"/>
  <c r="M1018" i="5" a="1"/>
  <c r="M1018" i="5" s="1"/>
  <c r="N1018" i="5" a="1"/>
  <c r="N1018" i="5" s="1"/>
  <c r="O1018" i="5" a="1"/>
  <c r="O1018" i="5" s="1"/>
  <c r="I1019" i="5" a="1"/>
  <c r="I1019" i="5" s="1"/>
  <c r="J1019" i="5" a="1"/>
  <c r="J1019" i="5" s="1"/>
  <c r="K1019" i="5" a="1"/>
  <c r="K1019" i="5" s="1"/>
  <c r="L1019" i="5" a="1"/>
  <c r="L1019" i="5" s="1"/>
  <c r="M1019" i="5" a="1"/>
  <c r="M1019" i="5" s="1"/>
  <c r="N1019" i="5" a="1"/>
  <c r="N1019" i="5" s="1"/>
  <c r="O1019" i="5" a="1"/>
  <c r="O1019" i="5" s="1"/>
  <c r="I1020" i="5" a="1"/>
  <c r="I1020" i="5" s="1"/>
  <c r="J1020" i="5" a="1"/>
  <c r="J1020" i="5" s="1"/>
  <c r="K1020" i="5" a="1"/>
  <c r="K1020" i="5" s="1"/>
  <c r="L1020" i="5" a="1"/>
  <c r="L1020" i="5" s="1"/>
  <c r="M1020" i="5" a="1"/>
  <c r="M1020" i="5" s="1"/>
  <c r="N1020" i="5" a="1"/>
  <c r="N1020" i="5" s="1"/>
  <c r="O1020" i="5" a="1"/>
  <c r="O1020" i="5" s="1"/>
  <c r="I1021" i="5" a="1"/>
  <c r="I1021" i="5" s="1"/>
  <c r="J1021" i="5" a="1"/>
  <c r="J1021" i="5" s="1"/>
  <c r="K1021" i="5" a="1"/>
  <c r="K1021" i="5" s="1"/>
  <c r="L1021" i="5" a="1"/>
  <c r="L1021" i="5" s="1"/>
  <c r="M1021" i="5" a="1"/>
  <c r="M1021" i="5" s="1"/>
  <c r="N1021" i="5" a="1"/>
  <c r="N1021" i="5" s="1"/>
  <c r="O1021" i="5" a="1"/>
  <c r="O1021" i="5" s="1"/>
  <c r="I1022" i="5" a="1"/>
  <c r="I1022" i="5" s="1"/>
  <c r="J1022" i="5" a="1"/>
  <c r="J1022" i="5" s="1"/>
  <c r="K1022" i="5" a="1"/>
  <c r="K1022" i="5" s="1"/>
  <c r="L1022" i="5" a="1"/>
  <c r="L1022" i="5" s="1"/>
  <c r="M1022" i="5" a="1"/>
  <c r="M1022" i="5" s="1"/>
  <c r="N1022" i="5" a="1"/>
  <c r="N1022" i="5" s="1"/>
  <c r="O1022" i="5" a="1"/>
  <c r="O1022" i="5" s="1"/>
  <c r="I1023" i="5" a="1"/>
  <c r="I1023" i="5" s="1"/>
  <c r="J1023" i="5" a="1"/>
  <c r="J1023" i="5" s="1"/>
  <c r="K1023" i="5" a="1"/>
  <c r="K1023" i="5" s="1"/>
  <c r="L1023" i="5" a="1"/>
  <c r="L1023" i="5" s="1"/>
  <c r="M1023" i="5" a="1"/>
  <c r="M1023" i="5" s="1"/>
  <c r="N1023" i="5" a="1"/>
  <c r="N1023" i="5" s="1"/>
  <c r="O1023" i="5" a="1"/>
  <c r="O1023" i="5" s="1"/>
  <c r="I1024" i="5" a="1"/>
  <c r="I1024" i="5" s="1"/>
  <c r="J1024" i="5" a="1"/>
  <c r="J1024" i="5" s="1"/>
  <c r="K1024" i="5" a="1"/>
  <c r="K1024" i="5" s="1"/>
  <c r="L1024" i="5" a="1"/>
  <c r="L1024" i="5" s="1"/>
  <c r="M1024" i="5" a="1"/>
  <c r="M1024" i="5" s="1"/>
  <c r="N1024" i="5" a="1"/>
  <c r="N1024" i="5" s="1"/>
  <c r="O1024" i="5" a="1"/>
  <c r="O1024" i="5" s="1"/>
  <c r="I1025" i="5" a="1"/>
  <c r="I1025" i="5" s="1"/>
  <c r="J1025" i="5" a="1"/>
  <c r="J1025" i="5" s="1"/>
  <c r="K1025" i="5" a="1"/>
  <c r="K1025" i="5" s="1"/>
  <c r="L1025" i="5" a="1"/>
  <c r="L1025" i="5" s="1"/>
  <c r="M1025" i="5" a="1"/>
  <c r="M1025" i="5" s="1"/>
  <c r="N1025" i="5" a="1"/>
  <c r="N1025" i="5" s="1"/>
  <c r="O1025" i="5" a="1"/>
  <c r="O1025" i="5" s="1"/>
  <c r="I1026" i="5" a="1"/>
  <c r="I1026" i="5" s="1"/>
  <c r="J1026" i="5" a="1"/>
  <c r="J1026" i="5" s="1"/>
  <c r="K1026" i="5" a="1"/>
  <c r="K1026" i="5" s="1"/>
  <c r="L1026" i="5" a="1"/>
  <c r="L1026" i="5" s="1"/>
  <c r="M1026" i="5" a="1"/>
  <c r="M1026" i="5" s="1"/>
  <c r="N1026" i="5" a="1"/>
  <c r="N1026" i="5" s="1"/>
  <c r="O1026" i="5" a="1"/>
  <c r="O1026" i="5" s="1"/>
  <c r="I1027" i="5" a="1"/>
  <c r="I1027" i="5" s="1"/>
  <c r="J1027" i="5" a="1"/>
  <c r="J1027" i="5" s="1"/>
  <c r="K1027" i="5" a="1"/>
  <c r="K1027" i="5" s="1"/>
  <c r="L1027" i="5" a="1"/>
  <c r="L1027" i="5" s="1"/>
  <c r="M1027" i="5" a="1"/>
  <c r="M1027" i="5" s="1"/>
  <c r="N1027" i="5" a="1"/>
  <c r="N1027" i="5" s="1"/>
  <c r="O1027" i="5" a="1"/>
  <c r="O1027" i="5" s="1"/>
  <c r="I1028" i="5" a="1"/>
  <c r="I1028" i="5" s="1"/>
  <c r="J1028" i="5" a="1"/>
  <c r="J1028" i="5" s="1"/>
  <c r="K1028" i="5" a="1"/>
  <c r="K1028" i="5" s="1"/>
  <c r="L1028" i="5" a="1"/>
  <c r="L1028" i="5" s="1"/>
  <c r="M1028" i="5" a="1"/>
  <c r="M1028" i="5" s="1"/>
  <c r="N1028" i="5" a="1"/>
  <c r="N1028" i="5" s="1"/>
  <c r="O1028" i="5" a="1"/>
  <c r="O1028" i="5" s="1"/>
  <c r="I1029" i="5" a="1"/>
  <c r="I1029" i="5" s="1"/>
  <c r="J1029" i="5" a="1"/>
  <c r="J1029" i="5" s="1"/>
  <c r="K1029" i="5" a="1"/>
  <c r="K1029" i="5" s="1"/>
  <c r="L1029" i="5" a="1"/>
  <c r="L1029" i="5" s="1"/>
  <c r="M1029" i="5" a="1"/>
  <c r="M1029" i="5" s="1"/>
  <c r="N1029" i="5" a="1"/>
  <c r="N1029" i="5" s="1"/>
  <c r="O1029" i="5" a="1"/>
  <c r="O1029" i="5" s="1"/>
  <c r="I1030" i="5" a="1"/>
  <c r="I1030" i="5" s="1"/>
  <c r="J1030" i="5" a="1"/>
  <c r="J1030" i="5" s="1"/>
  <c r="K1030" i="5" a="1"/>
  <c r="K1030" i="5" s="1"/>
  <c r="L1030" i="5" a="1"/>
  <c r="L1030" i="5" s="1"/>
  <c r="M1030" i="5" a="1"/>
  <c r="M1030" i="5" s="1"/>
  <c r="N1030" i="5" a="1"/>
  <c r="N1030" i="5" s="1"/>
  <c r="O1030" i="5" a="1"/>
  <c r="O1030" i="5" s="1"/>
  <c r="I1031" i="5" a="1"/>
  <c r="I1031" i="5" s="1"/>
  <c r="J1031" i="5" a="1"/>
  <c r="J1031" i="5" s="1"/>
  <c r="K1031" i="5" a="1"/>
  <c r="K1031" i="5" s="1"/>
  <c r="L1031" i="5" a="1"/>
  <c r="L1031" i="5" s="1"/>
  <c r="M1031" i="5" a="1"/>
  <c r="M1031" i="5" s="1"/>
  <c r="N1031" i="5" a="1"/>
  <c r="N1031" i="5" s="1"/>
  <c r="O1031" i="5" a="1"/>
  <c r="O1031" i="5" s="1"/>
  <c r="I1032" i="5" a="1"/>
  <c r="I1032" i="5" s="1"/>
  <c r="J1032" i="5" a="1"/>
  <c r="J1032" i="5" s="1"/>
  <c r="K1032" i="5" a="1"/>
  <c r="K1032" i="5" s="1"/>
  <c r="L1032" i="5" a="1"/>
  <c r="L1032" i="5" s="1"/>
  <c r="M1032" i="5" a="1"/>
  <c r="M1032" i="5" s="1"/>
  <c r="N1032" i="5" a="1"/>
  <c r="N1032" i="5" s="1"/>
  <c r="O1032" i="5" a="1"/>
  <c r="O1032" i="5" s="1"/>
  <c r="I1033" i="5" a="1"/>
  <c r="I1033" i="5" s="1"/>
  <c r="J1033" i="5" a="1"/>
  <c r="J1033" i="5" s="1"/>
  <c r="K1033" i="5" a="1"/>
  <c r="K1033" i="5" s="1"/>
  <c r="L1033" i="5" a="1"/>
  <c r="L1033" i="5" s="1"/>
  <c r="M1033" i="5" a="1"/>
  <c r="M1033" i="5" s="1"/>
  <c r="N1033" i="5" a="1"/>
  <c r="N1033" i="5" s="1"/>
  <c r="O1033" i="5" a="1"/>
  <c r="O1033" i="5" s="1"/>
  <c r="I1034" i="5" a="1"/>
  <c r="I1034" i="5" s="1"/>
  <c r="J1034" i="5" a="1"/>
  <c r="J1034" i="5" s="1"/>
  <c r="K1034" i="5" a="1"/>
  <c r="K1034" i="5" s="1"/>
  <c r="L1034" i="5" a="1"/>
  <c r="L1034" i="5" s="1"/>
  <c r="M1034" i="5" a="1"/>
  <c r="M1034" i="5" s="1"/>
  <c r="N1034" i="5" a="1"/>
  <c r="N1034" i="5" s="1"/>
  <c r="O1034" i="5" a="1"/>
  <c r="O1034" i="5" s="1"/>
  <c r="I1035" i="5" a="1"/>
  <c r="I1035" i="5" s="1"/>
  <c r="J1035" i="5" a="1"/>
  <c r="J1035" i="5" s="1"/>
  <c r="K1035" i="5" a="1"/>
  <c r="K1035" i="5" s="1"/>
  <c r="L1035" i="5" a="1"/>
  <c r="L1035" i="5" s="1"/>
  <c r="M1035" i="5" a="1"/>
  <c r="M1035" i="5" s="1"/>
  <c r="N1035" i="5" a="1"/>
  <c r="N1035" i="5" s="1"/>
  <c r="O1035" i="5" a="1"/>
  <c r="O1035" i="5" s="1"/>
  <c r="I1036" i="5" a="1"/>
  <c r="I1036" i="5" s="1"/>
  <c r="J1036" i="5" a="1"/>
  <c r="J1036" i="5" s="1"/>
  <c r="K1036" i="5" a="1"/>
  <c r="K1036" i="5" s="1"/>
  <c r="L1036" i="5" a="1"/>
  <c r="L1036" i="5" s="1"/>
  <c r="M1036" i="5" a="1"/>
  <c r="M1036" i="5" s="1"/>
  <c r="N1036" i="5" a="1"/>
  <c r="N1036" i="5" s="1"/>
  <c r="O1036" i="5" a="1"/>
  <c r="O1036" i="5" s="1"/>
  <c r="I1037" i="5" a="1"/>
  <c r="I1037" i="5" s="1"/>
  <c r="J1037" i="5" a="1"/>
  <c r="J1037" i="5" s="1"/>
  <c r="K1037" i="5" a="1"/>
  <c r="K1037" i="5" s="1"/>
  <c r="L1037" i="5" a="1"/>
  <c r="L1037" i="5" s="1"/>
  <c r="M1037" i="5" a="1"/>
  <c r="M1037" i="5" s="1"/>
  <c r="N1037" i="5" a="1"/>
  <c r="N1037" i="5" s="1"/>
  <c r="O1037" i="5" a="1"/>
  <c r="O1037" i="5" s="1"/>
  <c r="I1038" i="5" a="1"/>
  <c r="I1038" i="5" s="1"/>
  <c r="J1038" i="5" a="1"/>
  <c r="J1038" i="5" s="1"/>
  <c r="K1038" i="5" a="1"/>
  <c r="K1038" i="5" s="1"/>
  <c r="L1038" i="5" a="1"/>
  <c r="L1038" i="5" s="1"/>
  <c r="M1038" i="5" a="1"/>
  <c r="M1038" i="5" s="1"/>
  <c r="N1038" i="5" a="1"/>
  <c r="N1038" i="5" s="1"/>
  <c r="O1038" i="5" a="1"/>
  <c r="O1038" i="5" s="1"/>
  <c r="I1039" i="5" a="1"/>
  <c r="I1039" i="5" s="1"/>
  <c r="J1039" i="5" a="1"/>
  <c r="J1039" i="5" s="1"/>
  <c r="K1039" i="5" a="1"/>
  <c r="K1039" i="5" s="1"/>
  <c r="L1039" i="5" a="1"/>
  <c r="L1039" i="5" s="1"/>
  <c r="M1039" i="5" a="1"/>
  <c r="M1039" i="5" s="1"/>
  <c r="N1039" i="5" a="1"/>
  <c r="N1039" i="5" s="1"/>
  <c r="O1039" i="5" a="1"/>
  <c r="O1039" i="5" s="1"/>
  <c r="I1040" i="5" a="1"/>
  <c r="I1040" i="5" s="1"/>
  <c r="J1040" i="5" a="1"/>
  <c r="J1040" i="5" s="1"/>
  <c r="K1040" i="5" a="1"/>
  <c r="K1040" i="5" s="1"/>
  <c r="L1040" i="5" a="1"/>
  <c r="L1040" i="5" s="1"/>
  <c r="M1040" i="5" a="1"/>
  <c r="M1040" i="5" s="1"/>
  <c r="N1040" i="5" a="1"/>
  <c r="N1040" i="5" s="1"/>
  <c r="O1040" i="5" a="1"/>
  <c r="O1040" i="5" s="1"/>
  <c r="I1041" i="5" a="1"/>
  <c r="I1041" i="5" s="1"/>
  <c r="J1041" i="5" a="1"/>
  <c r="J1041" i="5" s="1"/>
  <c r="K1041" i="5" a="1"/>
  <c r="K1041" i="5" s="1"/>
  <c r="L1041" i="5" a="1"/>
  <c r="L1041" i="5" s="1"/>
  <c r="M1041" i="5" a="1"/>
  <c r="M1041" i="5" s="1"/>
  <c r="N1041" i="5" a="1"/>
  <c r="N1041" i="5" s="1"/>
  <c r="O1041" i="5" a="1"/>
  <c r="O1041" i="5" s="1"/>
  <c r="I1042" i="5" a="1"/>
  <c r="I1042" i="5" s="1"/>
  <c r="J1042" i="5" a="1"/>
  <c r="J1042" i="5" s="1"/>
  <c r="K1042" i="5" a="1"/>
  <c r="K1042" i="5" s="1"/>
  <c r="L1042" i="5" a="1"/>
  <c r="L1042" i="5" s="1"/>
  <c r="M1042" i="5" a="1"/>
  <c r="M1042" i="5" s="1"/>
  <c r="N1042" i="5" a="1"/>
  <c r="N1042" i="5" s="1"/>
  <c r="O1042" i="5" a="1"/>
  <c r="O1042" i="5" s="1"/>
  <c r="I1043" i="5" a="1"/>
  <c r="I1043" i="5" s="1"/>
  <c r="J1043" i="5" a="1"/>
  <c r="J1043" i="5" s="1"/>
  <c r="K1043" i="5" a="1"/>
  <c r="K1043" i="5" s="1"/>
  <c r="L1043" i="5" a="1"/>
  <c r="L1043" i="5" s="1"/>
  <c r="M1043" i="5" a="1"/>
  <c r="M1043" i="5" s="1"/>
  <c r="N1043" i="5" a="1"/>
  <c r="N1043" i="5" s="1"/>
  <c r="O1043" i="5" a="1"/>
  <c r="O1043" i="5" s="1"/>
  <c r="I1044" i="5" a="1"/>
  <c r="I1044" i="5" s="1"/>
  <c r="J1044" i="5" a="1"/>
  <c r="J1044" i="5" s="1"/>
  <c r="K1044" i="5" a="1"/>
  <c r="K1044" i="5" s="1"/>
  <c r="L1044" i="5" a="1"/>
  <c r="L1044" i="5" s="1"/>
  <c r="M1044" i="5" a="1"/>
  <c r="M1044" i="5" s="1"/>
  <c r="N1044" i="5" a="1"/>
  <c r="N1044" i="5" s="1"/>
  <c r="O1044" i="5" a="1"/>
  <c r="O1044" i="5" s="1"/>
  <c r="I1045" i="5" a="1"/>
  <c r="I1045" i="5" s="1"/>
  <c r="J1045" i="5" a="1"/>
  <c r="J1045" i="5" s="1"/>
  <c r="K1045" i="5" a="1"/>
  <c r="K1045" i="5" s="1"/>
  <c r="L1045" i="5" a="1"/>
  <c r="L1045" i="5" s="1"/>
  <c r="M1045" i="5" a="1"/>
  <c r="M1045" i="5" s="1"/>
  <c r="N1045" i="5" a="1"/>
  <c r="N1045" i="5" s="1"/>
  <c r="O1045" i="5" a="1"/>
  <c r="O1045" i="5" s="1"/>
  <c r="I1046" i="5" a="1"/>
  <c r="I1046" i="5" s="1"/>
  <c r="J1046" i="5" a="1"/>
  <c r="J1046" i="5" s="1"/>
  <c r="K1046" i="5" a="1"/>
  <c r="K1046" i="5" s="1"/>
  <c r="L1046" i="5" a="1"/>
  <c r="L1046" i="5" s="1"/>
  <c r="M1046" i="5" a="1"/>
  <c r="M1046" i="5" s="1"/>
  <c r="N1046" i="5" a="1"/>
  <c r="N1046" i="5" s="1"/>
  <c r="O1046" i="5" a="1"/>
  <c r="O1046" i="5" s="1"/>
  <c r="I1047" i="5" a="1"/>
  <c r="I1047" i="5" s="1"/>
  <c r="J1047" i="5" a="1"/>
  <c r="J1047" i="5" s="1"/>
  <c r="K1047" i="5" a="1"/>
  <c r="K1047" i="5" s="1"/>
  <c r="L1047" i="5" a="1"/>
  <c r="L1047" i="5" s="1"/>
  <c r="M1047" i="5" a="1"/>
  <c r="M1047" i="5" s="1"/>
  <c r="N1047" i="5" a="1"/>
  <c r="N1047" i="5" s="1"/>
  <c r="O1047" i="5" a="1"/>
  <c r="O1047" i="5" s="1"/>
  <c r="I1048" i="5" a="1"/>
  <c r="I1048" i="5" s="1"/>
  <c r="J1048" i="5" a="1"/>
  <c r="J1048" i="5" s="1"/>
  <c r="K1048" i="5" a="1"/>
  <c r="K1048" i="5" s="1"/>
  <c r="L1048" i="5" a="1"/>
  <c r="L1048" i="5" s="1"/>
  <c r="M1048" i="5" a="1"/>
  <c r="M1048" i="5" s="1"/>
  <c r="N1048" i="5" a="1"/>
  <c r="N1048" i="5" s="1"/>
  <c r="O1048" i="5" a="1"/>
  <c r="O1048" i="5" s="1"/>
  <c r="I1049" i="5" a="1"/>
  <c r="I1049" i="5" s="1"/>
  <c r="J1049" i="5" a="1"/>
  <c r="J1049" i="5" s="1"/>
  <c r="K1049" i="5" a="1"/>
  <c r="K1049" i="5" s="1"/>
  <c r="L1049" i="5" a="1"/>
  <c r="L1049" i="5" s="1"/>
  <c r="M1049" i="5" a="1"/>
  <c r="M1049" i="5" s="1"/>
  <c r="N1049" i="5" a="1"/>
  <c r="N1049" i="5" s="1"/>
  <c r="O1049" i="5" a="1"/>
  <c r="O1049" i="5" s="1"/>
  <c r="I1050" i="5" a="1"/>
  <c r="I1050" i="5" s="1"/>
  <c r="J1050" i="5" a="1"/>
  <c r="J1050" i="5" s="1"/>
  <c r="K1050" i="5" a="1"/>
  <c r="K1050" i="5" s="1"/>
  <c r="L1050" i="5" a="1"/>
  <c r="L1050" i="5" s="1"/>
  <c r="M1050" i="5" a="1"/>
  <c r="M1050" i="5" s="1"/>
  <c r="N1050" i="5" a="1"/>
  <c r="N1050" i="5" s="1"/>
  <c r="O1050" i="5" a="1"/>
  <c r="O1050" i="5" s="1"/>
  <c r="I1051" i="5" a="1"/>
  <c r="I1051" i="5" s="1"/>
  <c r="J1051" i="5" a="1"/>
  <c r="J1051" i="5" s="1"/>
  <c r="K1051" i="5" a="1"/>
  <c r="K1051" i="5" s="1"/>
  <c r="L1051" i="5" a="1"/>
  <c r="L1051" i="5" s="1"/>
  <c r="M1051" i="5" a="1"/>
  <c r="M1051" i="5" s="1"/>
  <c r="N1051" i="5" a="1"/>
  <c r="N1051" i="5" s="1"/>
  <c r="O1051" i="5" a="1"/>
  <c r="O1051" i="5" s="1"/>
  <c r="I1052" i="5" a="1"/>
  <c r="I1052" i="5" s="1"/>
  <c r="J1052" i="5" a="1"/>
  <c r="J1052" i="5" s="1"/>
  <c r="K1052" i="5" a="1"/>
  <c r="K1052" i="5" s="1"/>
  <c r="L1052" i="5" a="1"/>
  <c r="L1052" i="5" s="1"/>
  <c r="M1052" i="5" a="1"/>
  <c r="M1052" i="5" s="1"/>
  <c r="N1052" i="5" a="1"/>
  <c r="N1052" i="5" s="1"/>
  <c r="O1052" i="5" a="1"/>
  <c r="O1052" i="5" s="1"/>
  <c r="I1053" i="5" a="1"/>
  <c r="I1053" i="5" s="1"/>
  <c r="J1053" i="5" a="1"/>
  <c r="J1053" i="5" s="1"/>
  <c r="K1053" i="5" a="1"/>
  <c r="K1053" i="5" s="1"/>
  <c r="L1053" i="5" a="1"/>
  <c r="L1053" i="5" s="1"/>
  <c r="M1053" i="5" a="1"/>
  <c r="M1053" i="5" s="1"/>
  <c r="N1053" i="5" a="1"/>
  <c r="N1053" i="5" s="1"/>
  <c r="O1053" i="5" a="1"/>
  <c r="O1053" i="5" s="1"/>
  <c r="I1054" i="5" a="1"/>
  <c r="I1054" i="5" s="1"/>
  <c r="J1054" i="5" a="1"/>
  <c r="J1054" i="5" s="1"/>
  <c r="K1054" i="5" a="1"/>
  <c r="K1054" i="5" s="1"/>
  <c r="L1054" i="5" a="1"/>
  <c r="L1054" i="5" s="1"/>
  <c r="M1054" i="5" a="1"/>
  <c r="M1054" i="5" s="1"/>
  <c r="N1054" i="5" a="1"/>
  <c r="N1054" i="5" s="1"/>
  <c r="O1054" i="5" a="1"/>
  <c r="O1054" i="5" s="1"/>
  <c r="I1055" i="5" a="1"/>
  <c r="I1055" i="5" s="1"/>
  <c r="J1055" i="5" a="1"/>
  <c r="J1055" i="5" s="1"/>
  <c r="K1055" i="5" a="1"/>
  <c r="K1055" i="5" s="1"/>
  <c r="L1055" i="5" a="1"/>
  <c r="L1055" i="5" s="1"/>
  <c r="M1055" i="5" a="1"/>
  <c r="M1055" i="5" s="1"/>
  <c r="N1055" i="5" a="1"/>
  <c r="N1055" i="5" s="1"/>
  <c r="O1055" i="5" a="1"/>
  <c r="O1055" i="5" s="1"/>
  <c r="I1056" i="5" a="1"/>
  <c r="I1056" i="5" s="1"/>
  <c r="J1056" i="5" a="1"/>
  <c r="J1056" i="5" s="1"/>
  <c r="K1056" i="5" a="1"/>
  <c r="K1056" i="5" s="1"/>
  <c r="L1056" i="5" a="1"/>
  <c r="L1056" i="5" s="1"/>
  <c r="M1056" i="5" a="1"/>
  <c r="M1056" i="5" s="1"/>
  <c r="N1056" i="5" a="1"/>
  <c r="N1056" i="5" s="1"/>
  <c r="O1056" i="5" a="1"/>
  <c r="O1056" i="5" s="1"/>
  <c r="I1057" i="5" a="1"/>
  <c r="I1057" i="5" s="1"/>
  <c r="J1057" i="5" a="1"/>
  <c r="J1057" i="5" s="1"/>
  <c r="K1057" i="5" a="1"/>
  <c r="K1057" i="5" s="1"/>
  <c r="L1057" i="5" a="1"/>
  <c r="L1057" i="5" s="1"/>
  <c r="M1057" i="5" a="1"/>
  <c r="M1057" i="5" s="1"/>
  <c r="N1057" i="5" a="1"/>
  <c r="N1057" i="5" s="1"/>
  <c r="O1057" i="5" a="1"/>
  <c r="O1057" i="5" s="1"/>
  <c r="I1058" i="5" a="1"/>
  <c r="I1058" i="5" s="1"/>
  <c r="J1058" i="5" a="1"/>
  <c r="J1058" i="5" s="1"/>
  <c r="K1058" i="5" a="1"/>
  <c r="K1058" i="5" s="1"/>
  <c r="L1058" i="5" a="1"/>
  <c r="L1058" i="5" s="1"/>
  <c r="M1058" i="5" a="1"/>
  <c r="M1058" i="5" s="1"/>
  <c r="N1058" i="5" a="1"/>
  <c r="N1058" i="5" s="1"/>
  <c r="O1058" i="5" a="1"/>
  <c r="O1058" i="5" s="1"/>
  <c r="I1059" i="5" a="1"/>
  <c r="I1059" i="5" s="1"/>
  <c r="J1059" i="5" a="1"/>
  <c r="J1059" i="5" s="1"/>
  <c r="K1059" i="5" a="1"/>
  <c r="K1059" i="5" s="1"/>
  <c r="L1059" i="5" a="1"/>
  <c r="L1059" i="5" s="1"/>
  <c r="M1059" i="5" a="1"/>
  <c r="M1059" i="5" s="1"/>
  <c r="N1059" i="5" a="1"/>
  <c r="N1059" i="5" s="1"/>
  <c r="O1059" i="5" a="1"/>
  <c r="O1059" i="5" s="1"/>
  <c r="I1060" i="5" a="1"/>
  <c r="I1060" i="5" s="1"/>
  <c r="J1060" i="5" a="1"/>
  <c r="J1060" i="5" s="1"/>
  <c r="K1060" i="5" a="1"/>
  <c r="K1060" i="5" s="1"/>
  <c r="L1060" i="5" a="1"/>
  <c r="L1060" i="5" s="1"/>
  <c r="M1060" i="5" a="1"/>
  <c r="M1060" i="5" s="1"/>
  <c r="N1060" i="5" a="1"/>
  <c r="N1060" i="5" s="1"/>
  <c r="O1060" i="5" a="1"/>
  <c r="O1060" i="5" s="1"/>
  <c r="I1061" i="5" a="1"/>
  <c r="I1061" i="5" s="1"/>
  <c r="J1061" i="5" a="1"/>
  <c r="J1061" i="5" s="1"/>
  <c r="K1061" i="5" a="1"/>
  <c r="K1061" i="5" s="1"/>
  <c r="L1061" i="5" a="1"/>
  <c r="L1061" i="5" s="1"/>
  <c r="M1061" i="5" a="1"/>
  <c r="M1061" i="5" s="1"/>
  <c r="N1061" i="5" a="1"/>
  <c r="N1061" i="5" s="1"/>
  <c r="O1061" i="5" a="1"/>
  <c r="O1061" i="5" s="1"/>
  <c r="I1062" i="5" a="1"/>
  <c r="I1062" i="5" s="1"/>
  <c r="J1062" i="5" a="1"/>
  <c r="J1062" i="5" s="1"/>
  <c r="K1062" i="5" a="1"/>
  <c r="K1062" i="5" s="1"/>
  <c r="L1062" i="5" a="1"/>
  <c r="L1062" i="5" s="1"/>
  <c r="M1062" i="5" a="1"/>
  <c r="M1062" i="5" s="1"/>
  <c r="N1062" i="5" a="1"/>
  <c r="N1062" i="5" s="1"/>
  <c r="O1062" i="5" a="1"/>
  <c r="O1062" i="5" s="1"/>
  <c r="I1063" i="5" a="1"/>
  <c r="I1063" i="5" s="1"/>
  <c r="J1063" i="5" a="1"/>
  <c r="J1063" i="5" s="1"/>
  <c r="K1063" i="5" a="1"/>
  <c r="K1063" i="5" s="1"/>
  <c r="L1063" i="5" a="1"/>
  <c r="L1063" i="5" s="1"/>
  <c r="M1063" i="5" a="1"/>
  <c r="M1063" i="5" s="1"/>
  <c r="N1063" i="5" a="1"/>
  <c r="N1063" i="5" s="1"/>
  <c r="O1063" i="5" a="1"/>
  <c r="O1063" i="5" s="1"/>
  <c r="I1064" i="5" a="1"/>
  <c r="I1064" i="5" s="1"/>
  <c r="J1064" i="5" a="1"/>
  <c r="J1064" i="5" s="1"/>
  <c r="K1064" i="5" a="1"/>
  <c r="K1064" i="5" s="1"/>
  <c r="L1064" i="5" a="1"/>
  <c r="L1064" i="5" s="1"/>
  <c r="M1064" i="5" a="1"/>
  <c r="M1064" i="5" s="1"/>
  <c r="N1064" i="5" a="1"/>
  <c r="N1064" i="5" s="1"/>
  <c r="O1064" i="5" a="1"/>
  <c r="O1064" i="5" s="1"/>
  <c r="I1065" i="5" a="1"/>
  <c r="I1065" i="5" s="1"/>
  <c r="J1065" i="5" a="1"/>
  <c r="J1065" i="5" s="1"/>
  <c r="K1065" i="5" a="1"/>
  <c r="K1065" i="5" s="1"/>
  <c r="L1065" i="5" a="1"/>
  <c r="L1065" i="5" s="1"/>
  <c r="M1065" i="5" a="1"/>
  <c r="M1065" i="5" s="1"/>
  <c r="N1065" i="5" a="1"/>
  <c r="N1065" i="5" s="1"/>
  <c r="O1065" i="5" a="1"/>
  <c r="O1065" i="5" s="1"/>
  <c r="I1066" i="5" a="1"/>
  <c r="I1066" i="5" s="1"/>
  <c r="J1066" i="5" a="1"/>
  <c r="J1066" i="5" s="1"/>
  <c r="K1066" i="5" a="1"/>
  <c r="K1066" i="5" s="1"/>
  <c r="L1066" i="5" a="1"/>
  <c r="L1066" i="5" s="1"/>
  <c r="M1066" i="5" a="1"/>
  <c r="M1066" i="5" s="1"/>
  <c r="N1066" i="5" a="1"/>
  <c r="N1066" i="5" s="1"/>
  <c r="O1066" i="5" a="1"/>
  <c r="O1066" i="5" s="1"/>
  <c r="I1067" i="5" a="1"/>
  <c r="I1067" i="5" s="1"/>
  <c r="J1067" i="5" a="1"/>
  <c r="J1067" i="5" s="1"/>
  <c r="K1067" i="5" a="1"/>
  <c r="K1067" i="5" s="1"/>
  <c r="L1067" i="5" a="1"/>
  <c r="L1067" i="5" s="1"/>
  <c r="M1067" i="5" a="1"/>
  <c r="M1067" i="5" s="1"/>
  <c r="N1067" i="5" a="1"/>
  <c r="N1067" i="5" s="1"/>
  <c r="O1067" i="5" a="1"/>
  <c r="O1067" i="5" s="1"/>
  <c r="I1068" i="5" a="1"/>
  <c r="I1068" i="5" s="1"/>
  <c r="J1068" i="5" a="1"/>
  <c r="J1068" i="5" s="1"/>
  <c r="K1068" i="5" a="1"/>
  <c r="K1068" i="5" s="1"/>
  <c r="L1068" i="5" a="1"/>
  <c r="L1068" i="5" s="1"/>
  <c r="M1068" i="5" a="1"/>
  <c r="M1068" i="5" s="1"/>
  <c r="N1068" i="5" a="1"/>
  <c r="N1068" i="5" s="1"/>
  <c r="O1068" i="5" a="1"/>
  <c r="O1068" i="5" s="1"/>
  <c r="I1069" i="5" a="1"/>
  <c r="I1069" i="5" s="1"/>
  <c r="J1069" i="5" a="1"/>
  <c r="J1069" i="5" s="1"/>
  <c r="K1069" i="5" a="1"/>
  <c r="K1069" i="5" s="1"/>
  <c r="L1069" i="5" a="1"/>
  <c r="L1069" i="5" s="1"/>
  <c r="M1069" i="5" a="1"/>
  <c r="M1069" i="5" s="1"/>
  <c r="N1069" i="5" a="1"/>
  <c r="N1069" i="5" s="1"/>
  <c r="O1069" i="5" a="1"/>
  <c r="O1069" i="5" s="1"/>
  <c r="I1070" i="5" a="1"/>
  <c r="I1070" i="5" s="1"/>
  <c r="J1070" i="5" a="1"/>
  <c r="J1070" i="5" s="1"/>
  <c r="K1070" i="5" a="1"/>
  <c r="K1070" i="5" s="1"/>
  <c r="L1070" i="5" a="1"/>
  <c r="L1070" i="5" s="1"/>
  <c r="M1070" i="5" a="1"/>
  <c r="M1070" i="5" s="1"/>
  <c r="N1070" i="5" a="1"/>
  <c r="N1070" i="5" s="1"/>
  <c r="O1070" i="5" a="1"/>
  <c r="O1070" i="5" s="1"/>
  <c r="I1071" i="5" a="1"/>
  <c r="I1071" i="5" s="1"/>
  <c r="J1071" i="5" a="1"/>
  <c r="J1071" i="5" s="1"/>
  <c r="K1071" i="5" a="1"/>
  <c r="K1071" i="5" s="1"/>
  <c r="L1071" i="5" a="1"/>
  <c r="L1071" i="5" s="1"/>
  <c r="M1071" i="5" a="1"/>
  <c r="M1071" i="5" s="1"/>
  <c r="N1071" i="5" a="1"/>
  <c r="N1071" i="5" s="1"/>
  <c r="O1071" i="5" a="1"/>
  <c r="O1071" i="5" s="1"/>
  <c r="I1072" i="5" a="1"/>
  <c r="I1072" i="5" s="1"/>
  <c r="J1072" i="5" a="1"/>
  <c r="J1072" i="5" s="1"/>
  <c r="K1072" i="5" a="1"/>
  <c r="K1072" i="5" s="1"/>
  <c r="L1072" i="5" a="1"/>
  <c r="L1072" i="5" s="1"/>
  <c r="M1072" i="5" a="1"/>
  <c r="M1072" i="5" s="1"/>
  <c r="N1072" i="5" a="1"/>
  <c r="N1072" i="5" s="1"/>
  <c r="O1072" i="5" a="1"/>
  <c r="O1072" i="5" s="1"/>
  <c r="I1073" i="5" a="1"/>
  <c r="I1073" i="5" s="1"/>
  <c r="J1073" i="5" a="1"/>
  <c r="J1073" i="5" s="1"/>
  <c r="K1073" i="5" a="1"/>
  <c r="K1073" i="5" s="1"/>
  <c r="L1073" i="5" a="1"/>
  <c r="L1073" i="5" s="1"/>
  <c r="M1073" i="5" a="1"/>
  <c r="M1073" i="5" s="1"/>
  <c r="N1073" i="5" a="1"/>
  <c r="N1073" i="5" s="1"/>
  <c r="O1073" i="5" a="1"/>
  <c r="O1073" i="5" s="1"/>
  <c r="I1074" i="5" a="1"/>
  <c r="I1074" i="5" s="1"/>
  <c r="J1074" i="5" a="1"/>
  <c r="J1074" i="5" s="1"/>
  <c r="K1074" i="5" a="1"/>
  <c r="K1074" i="5" s="1"/>
  <c r="L1074" i="5" a="1"/>
  <c r="L1074" i="5" s="1"/>
  <c r="M1074" i="5" a="1"/>
  <c r="M1074" i="5" s="1"/>
  <c r="N1074" i="5" a="1"/>
  <c r="N1074" i="5" s="1"/>
  <c r="O1074" i="5" a="1"/>
  <c r="O1074" i="5" s="1"/>
  <c r="I1075" i="5" a="1"/>
  <c r="I1075" i="5" s="1"/>
  <c r="J1075" i="5" a="1"/>
  <c r="J1075" i="5" s="1"/>
  <c r="K1075" i="5" a="1"/>
  <c r="K1075" i="5" s="1"/>
  <c r="L1075" i="5" a="1"/>
  <c r="L1075" i="5" s="1"/>
  <c r="M1075" i="5" a="1"/>
  <c r="M1075" i="5" s="1"/>
  <c r="N1075" i="5" a="1"/>
  <c r="N1075" i="5" s="1"/>
  <c r="O1075" i="5" a="1"/>
  <c r="O1075" i="5" s="1"/>
  <c r="I1076" i="5" a="1"/>
  <c r="I1076" i="5" s="1"/>
  <c r="J1076" i="5" a="1"/>
  <c r="J1076" i="5" s="1"/>
  <c r="K1076" i="5" a="1"/>
  <c r="K1076" i="5" s="1"/>
  <c r="L1076" i="5" a="1"/>
  <c r="L1076" i="5" s="1"/>
  <c r="M1076" i="5" a="1"/>
  <c r="M1076" i="5" s="1"/>
  <c r="N1076" i="5" a="1"/>
  <c r="N1076" i="5" s="1"/>
  <c r="O1076" i="5" a="1"/>
  <c r="O1076" i="5" s="1"/>
  <c r="I1077" i="5" a="1"/>
  <c r="I1077" i="5" s="1"/>
  <c r="J1077" i="5" a="1"/>
  <c r="J1077" i="5" s="1"/>
  <c r="K1077" i="5" a="1"/>
  <c r="K1077" i="5" s="1"/>
  <c r="L1077" i="5" a="1"/>
  <c r="L1077" i="5" s="1"/>
  <c r="M1077" i="5" a="1"/>
  <c r="M1077" i="5" s="1"/>
  <c r="N1077" i="5" a="1"/>
  <c r="N1077" i="5" s="1"/>
  <c r="O1077" i="5" a="1"/>
  <c r="O1077" i="5" s="1"/>
  <c r="I1078" i="5" a="1"/>
  <c r="I1078" i="5" s="1"/>
  <c r="J1078" i="5" a="1"/>
  <c r="J1078" i="5" s="1"/>
  <c r="K1078" i="5" a="1"/>
  <c r="K1078" i="5" s="1"/>
  <c r="L1078" i="5" a="1"/>
  <c r="L1078" i="5" s="1"/>
  <c r="M1078" i="5" a="1"/>
  <c r="M1078" i="5" s="1"/>
  <c r="N1078" i="5" a="1"/>
  <c r="N1078" i="5" s="1"/>
  <c r="O1078" i="5" a="1"/>
  <c r="O1078" i="5" s="1"/>
  <c r="I1079" i="5" a="1"/>
  <c r="I1079" i="5" s="1"/>
  <c r="J1079" i="5" a="1"/>
  <c r="J1079" i="5" s="1"/>
  <c r="K1079" i="5" a="1"/>
  <c r="K1079" i="5" s="1"/>
  <c r="L1079" i="5" a="1"/>
  <c r="L1079" i="5" s="1"/>
  <c r="M1079" i="5" a="1"/>
  <c r="M1079" i="5" s="1"/>
  <c r="N1079" i="5" a="1"/>
  <c r="N1079" i="5" s="1"/>
  <c r="O1079" i="5" a="1"/>
  <c r="O1079" i="5" s="1"/>
  <c r="I1080" i="5" a="1"/>
  <c r="I1080" i="5" s="1"/>
  <c r="J1080" i="5" a="1"/>
  <c r="J1080" i="5" s="1"/>
  <c r="K1080" i="5" a="1"/>
  <c r="K1080" i="5" s="1"/>
  <c r="L1080" i="5" a="1"/>
  <c r="L1080" i="5" s="1"/>
  <c r="M1080" i="5" a="1"/>
  <c r="M1080" i="5" s="1"/>
  <c r="N1080" i="5" a="1"/>
  <c r="N1080" i="5" s="1"/>
  <c r="O1080" i="5" a="1"/>
  <c r="O1080" i="5" s="1"/>
  <c r="I1081" i="5" a="1"/>
  <c r="I1081" i="5" s="1"/>
  <c r="J1081" i="5" a="1"/>
  <c r="J1081" i="5" s="1"/>
  <c r="K1081" i="5" a="1"/>
  <c r="K1081" i="5" s="1"/>
  <c r="L1081" i="5" a="1"/>
  <c r="L1081" i="5" s="1"/>
  <c r="M1081" i="5" a="1"/>
  <c r="M1081" i="5" s="1"/>
  <c r="N1081" i="5" a="1"/>
  <c r="N1081" i="5" s="1"/>
  <c r="O1081" i="5" a="1"/>
  <c r="O1081" i="5" s="1"/>
  <c r="I1082" i="5" a="1"/>
  <c r="I1082" i="5" s="1"/>
  <c r="J1082" i="5" a="1"/>
  <c r="J1082" i="5" s="1"/>
  <c r="K1082" i="5" a="1"/>
  <c r="K1082" i="5" s="1"/>
  <c r="L1082" i="5" a="1"/>
  <c r="L1082" i="5" s="1"/>
  <c r="M1082" i="5" a="1"/>
  <c r="M1082" i="5" s="1"/>
  <c r="N1082" i="5" a="1"/>
  <c r="N1082" i="5" s="1"/>
  <c r="O1082" i="5" a="1"/>
  <c r="O1082" i="5" s="1"/>
  <c r="I1083" i="5" a="1"/>
  <c r="I1083" i="5" s="1"/>
  <c r="J1083" i="5" a="1"/>
  <c r="J1083" i="5" s="1"/>
  <c r="K1083" i="5" a="1"/>
  <c r="K1083" i="5" s="1"/>
  <c r="L1083" i="5" a="1"/>
  <c r="L1083" i="5" s="1"/>
  <c r="M1083" i="5" a="1"/>
  <c r="M1083" i="5" s="1"/>
  <c r="N1083" i="5" a="1"/>
  <c r="N1083" i="5" s="1"/>
  <c r="O1083" i="5" a="1"/>
  <c r="O1083" i="5" s="1"/>
  <c r="I1084" i="5" a="1"/>
  <c r="I1084" i="5" s="1"/>
  <c r="J1084" i="5" a="1"/>
  <c r="J1084" i="5" s="1"/>
  <c r="K1084" i="5" a="1"/>
  <c r="K1084" i="5" s="1"/>
  <c r="L1084" i="5" a="1"/>
  <c r="L1084" i="5" s="1"/>
  <c r="M1084" i="5" a="1"/>
  <c r="M1084" i="5" s="1"/>
  <c r="N1084" i="5" a="1"/>
  <c r="N1084" i="5" s="1"/>
  <c r="O1084" i="5" a="1"/>
  <c r="O1084" i="5" s="1"/>
  <c r="I1085" i="5" a="1"/>
  <c r="I1085" i="5" s="1"/>
  <c r="J1085" i="5" a="1"/>
  <c r="J1085" i="5" s="1"/>
  <c r="K1085" i="5" a="1"/>
  <c r="K1085" i="5" s="1"/>
  <c r="L1085" i="5" a="1"/>
  <c r="L1085" i="5" s="1"/>
  <c r="M1085" i="5" a="1"/>
  <c r="M1085" i="5" s="1"/>
  <c r="N1085" i="5" a="1"/>
  <c r="N1085" i="5" s="1"/>
  <c r="O1085" i="5" a="1"/>
  <c r="O1085" i="5" s="1"/>
  <c r="I1086" i="5" a="1"/>
  <c r="I1086" i="5" s="1"/>
  <c r="J1086" i="5" a="1"/>
  <c r="J1086" i="5" s="1"/>
  <c r="K1086" i="5" a="1"/>
  <c r="K1086" i="5" s="1"/>
  <c r="L1086" i="5" a="1"/>
  <c r="L1086" i="5" s="1"/>
  <c r="M1086" i="5" a="1"/>
  <c r="M1086" i="5" s="1"/>
  <c r="N1086" i="5" a="1"/>
  <c r="N1086" i="5" s="1"/>
  <c r="O1086" i="5" a="1"/>
  <c r="O1086" i="5" s="1"/>
  <c r="I1087" i="5" a="1"/>
  <c r="I1087" i="5" s="1"/>
  <c r="J1087" i="5" a="1"/>
  <c r="J1087" i="5" s="1"/>
  <c r="K1087" i="5" a="1"/>
  <c r="K1087" i="5" s="1"/>
  <c r="L1087" i="5" a="1"/>
  <c r="L1087" i="5" s="1"/>
  <c r="M1087" i="5" a="1"/>
  <c r="M1087" i="5" s="1"/>
  <c r="N1087" i="5" a="1"/>
  <c r="N1087" i="5" s="1"/>
  <c r="O1087" i="5" a="1"/>
  <c r="O1087" i="5" s="1"/>
  <c r="I1088" i="5" a="1"/>
  <c r="I1088" i="5" s="1"/>
  <c r="J1088" i="5" a="1"/>
  <c r="J1088" i="5" s="1"/>
  <c r="K1088" i="5" a="1"/>
  <c r="K1088" i="5" s="1"/>
  <c r="L1088" i="5" a="1"/>
  <c r="L1088" i="5" s="1"/>
  <c r="M1088" i="5" a="1"/>
  <c r="M1088" i="5" s="1"/>
  <c r="N1088" i="5" a="1"/>
  <c r="N1088" i="5" s="1"/>
  <c r="O1088" i="5" a="1"/>
  <c r="O1088" i="5" s="1"/>
  <c r="I1089" i="5" a="1"/>
  <c r="I1089" i="5" s="1"/>
  <c r="J1089" i="5" a="1"/>
  <c r="J1089" i="5" s="1"/>
  <c r="K1089" i="5" a="1"/>
  <c r="K1089" i="5" s="1"/>
  <c r="L1089" i="5" a="1"/>
  <c r="L1089" i="5" s="1"/>
  <c r="M1089" i="5" a="1"/>
  <c r="M1089" i="5" s="1"/>
  <c r="N1089" i="5" a="1"/>
  <c r="N1089" i="5" s="1"/>
  <c r="O1089" i="5" a="1"/>
  <c r="O1089" i="5" s="1"/>
  <c r="I1090" i="5" a="1"/>
  <c r="I1090" i="5" s="1"/>
  <c r="J1090" i="5" a="1"/>
  <c r="J1090" i="5" s="1"/>
  <c r="K1090" i="5" a="1"/>
  <c r="K1090" i="5" s="1"/>
  <c r="L1090" i="5" a="1"/>
  <c r="L1090" i="5" s="1"/>
  <c r="M1090" i="5" a="1"/>
  <c r="M1090" i="5" s="1"/>
  <c r="N1090" i="5" a="1"/>
  <c r="N1090" i="5" s="1"/>
  <c r="O1090" i="5" a="1"/>
  <c r="O1090" i="5" s="1"/>
  <c r="I1091" i="5" a="1"/>
  <c r="I1091" i="5" s="1"/>
  <c r="J1091" i="5" a="1"/>
  <c r="J1091" i="5" s="1"/>
  <c r="K1091" i="5" a="1"/>
  <c r="K1091" i="5" s="1"/>
  <c r="L1091" i="5" a="1"/>
  <c r="L1091" i="5" s="1"/>
  <c r="M1091" i="5" a="1"/>
  <c r="M1091" i="5" s="1"/>
  <c r="N1091" i="5" a="1"/>
  <c r="N1091" i="5" s="1"/>
  <c r="O1091" i="5" a="1"/>
  <c r="O1091" i="5" s="1"/>
  <c r="I1092" i="5" a="1"/>
  <c r="I1092" i="5" s="1"/>
  <c r="J1092" i="5" a="1"/>
  <c r="J1092" i="5" s="1"/>
  <c r="K1092" i="5" a="1"/>
  <c r="K1092" i="5" s="1"/>
  <c r="L1092" i="5" a="1"/>
  <c r="L1092" i="5" s="1"/>
  <c r="M1092" i="5" a="1"/>
  <c r="M1092" i="5" s="1"/>
  <c r="N1092" i="5" a="1"/>
  <c r="N1092" i="5" s="1"/>
  <c r="O1092" i="5" a="1"/>
  <c r="O1092" i="5" s="1"/>
  <c r="I1093" i="5" a="1"/>
  <c r="I1093" i="5" s="1"/>
  <c r="J1093" i="5" a="1"/>
  <c r="J1093" i="5" s="1"/>
  <c r="K1093" i="5" a="1"/>
  <c r="K1093" i="5" s="1"/>
  <c r="L1093" i="5" a="1"/>
  <c r="L1093" i="5" s="1"/>
  <c r="M1093" i="5" a="1"/>
  <c r="M1093" i="5" s="1"/>
  <c r="N1093" i="5" a="1"/>
  <c r="N1093" i="5" s="1"/>
  <c r="O1093" i="5" a="1"/>
  <c r="O1093" i="5" s="1"/>
  <c r="I1094" i="5" a="1"/>
  <c r="I1094" i="5" s="1"/>
  <c r="J1094" i="5" a="1"/>
  <c r="J1094" i="5" s="1"/>
  <c r="K1094" i="5" a="1"/>
  <c r="K1094" i="5" s="1"/>
  <c r="L1094" i="5" a="1"/>
  <c r="L1094" i="5" s="1"/>
  <c r="M1094" i="5" a="1"/>
  <c r="M1094" i="5" s="1"/>
  <c r="N1094" i="5" a="1"/>
  <c r="N1094" i="5" s="1"/>
  <c r="O1094" i="5" a="1"/>
  <c r="O1094" i="5" s="1"/>
  <c r="I1095" i="5" a="1"/>
  <c r="I1095" i="5" s="1"/>
  <c r="J1095" i="5" a="1"/>
  <c r="J1095" i="5" s="1"/>
  <c r="K1095" i="5" a="1"/>
  <c r="K1095" i="5" s="1"/>
  <c r="L1095" i="5" a="1"/>
  <c r="L1095" i="5" s="1"/>
  <c r="M1095" i="5" a="1"/>
  <c r="M1095" i="5" s="1"/>
  <c r="N1095" i="5" a="1"/>
  <c r="N1095" i="5" s="1"/>
  <c r="O1095" i="5" a="1"/>
  <c r="O1095" i="5" s="1"/>
  <c r="I1096" i="5" a="1"/>
  <c r="I1096" i="5" s="1"/>
  <c r="J1096" i="5" a="1"/>
  <c r="J1096" i="5" s="1"/>
  <c r="K1096" i="5" a="1"/>
  <c r="K1096" i="5" s="1"/>
  <c r="L1096" i="5" a="1"/>
  <c r="L1096" i="5" s="1"/>
  <c r="M1096" i="5" a="1"/>
  <c r="M1096" i="5" s="1"/>
  <c r="N1096" i="5" a="1"/>
  <c r="N1096" i="5" s="1"/>
  <c r="O1096" i="5" a="1"/>
  <c r="O1096" i="5" s="1"/>
  <c r="I1097" i="5" a="1"/>
  <c r="I1097" i="5" s="1"/>
  <c r="J1097" i="5" a="1"/>
  <c r="J1097" i="5" s="1"/>
  <c r="K1097" i="5" a="1"/>
  <c r="K1097" i="5" s="1"/>
  <c r="L1097" i="5" a="1"/>
  <c r="L1097" i="5" s="1"/>
  <c r="M1097" i="5" a="1"/>
  <c r="M1097" i="5" s="1"/>
  <c r="N1097" i="5" a="1"/>
  <c r="N1097" i="5" s="1"/>
  <c r="O1097" i="5" a="1"/>
  <c r="O1097" i="5" s="1"/>
  <c r="I1098" i="5" a="1"/>
  <c r="I1098" i="5" s="1"/>
  <c r="J1098" i="5" a="1"/>
  <c r="J1098" i="5" s="1"/>
  <c r="K1098" i="5" a="1"/>
  <c r="K1098" i="5" s="1"/>
  <c r="L1098" i="5" a="1"/>
  <c r="L1098" i="5" s="1"/>
  <c r="M1098" i="5" a="1"/>
  <c r="M1098" i="5" s="1"/>
  <c r="N1098" i="5" a="1"/>
  <c r="N1098" i="5" s="1"/>
  <c r="O1098" i="5" a="1"/>
  <c r="O1098" i="5" s="1"/>
  <c r="I1099" i="5" a="1"/>
  <c r="I1099" i="5" s="1"/>
  <c r="J1099" i="5" a="1"/>
  <c r="J1099" i="5" s="1"/>
  <c r="K1099" i="5" a="1"/>
  <c r="K1099" i="5" s="1"/>
  <c r="L1099" i="5" a="1"/>
  <c r="L1099" i="5" s="1"/>
  <c r="M1099" i="5" a="1"/>
  <c r="M1099" i="5" s="1"/>
  <c r="N1099" i="5" a="1"/>
  <c r="N1099" i="5" s="1"/>
  <c r="O1099" i="5" a="1"/>
  <c r="O1099" i="5" s="1"/>
  <c r="I1100" i="5" a="1"/>
  <c r="I1100" i="5" s="1"/>
  <c r="J1100" i="5" a="1"/>
  <c r="J1100" i="5" s="1"/>
  <c r="K1100" i="5" a="1"/>
  <c r="K1100" i="5" s="1"/>
  <c r="L1100" i="5" a="1"/>
  <c r="L1100" i="5" s="1"/>
  <c r="M1100" i="5" a="1"/>
  <c r="M1100" i="5" s="1"/>
  <c r="N1100" i="5" a="1"/>
  <c r="N1100" i="5" s="1"/>
  <c r="O1100" i="5" a="1"/>
  <c r="O1100" i="5" s="1"/>
  <c r="I1101" i="5" a="1"/>
  <c r="I1101" i="5" s="1"/>
  <c r="J1101" i="5" a="1"/>
  <c r="J1101" i="5" s="1"/>
  <c r="K1101" i="5" a="1"/>
  <c r="K1101" i="5" s="1"/>
  <c r="L1101" i="5" a="1"/>
  <c r="L1101" i="5" s="1"/>
  <c r="M1101" i="5" a="1"/>
  <c r="M1101" i="5" s="1"/>
  <c r="N1101" i="5" a="1"/>
  <c r="N1101" i="5" s="1"/>
  <c r="O1101" i="5" a="1"/>
  <c r="O1101" i="5" s="1"/>
  <c r="I1102" i="5" a="1"/>
  <c r="I1102" i="5" s="1"/>
  <c r="J1102" i="5" a="1"/>
  <c r="J1102" i="5" s="1"/>
  <c r="K1102" i="5" a="1"/>
  <c r="K1102" i="5" s="1"/>
  <c r="L1102" i="5" a="1"/>
  <c r="L1102" i="5" s="1"/>
  <c r="M1102" i="5" a="1"/>
  <c r="M1102" i="5" s="1"/>
  <c r="N1102" i="5" a="1"/>
  <c r="N1102" i="5" s="1"/>
  <c r="O1102" i="5" a="1"/>
  <c r="O1102" i="5" s="1"/>
  <c r="I1103" i="5" a="1"/>
  <c r="I1103" i="5" s="1"/>
  <c r="J1103" i="5" a="1"/>
  <c r="J1103" i="5" s="1"/>
  <c r="K1103" i="5" a="1"/>
  <c r="K1103" i="5" s="1"/>
  <c r="L1103" i="5" a="1"/>
  <c r="L1103" i="5" s="1"/>
  <c r="M1103" i="5" a="1"/>
  <c r="M1103" i="5" s="1"/>
  <c r="N1103" i="5" a="1"/>
  <c r="N1103" i="5" s="1"/>
  <c r="O1103" i="5" a="1"/>
  <c r="O1103" i="5" s="1"/>
  <c r="I1104" i="5" a="1"/>
  <c r="I1104" i="5" s="1"/>
  <c r="J1104" i="5" a="1"/>
  <c r="J1104" i="5" s="1"/>
  <c r="K1104" i="5" a="1"/>
  <c r="K1104" i="5" s="1"/>
  <c r="L1104" i="5" a="1"/>
  <c r="L1104" i="5" s="1"/>
  <c r="M1104" i="5" a="1"/>
  <c r="M1104" i="5" s="1"/>
  <c r="N1104" i="5" a="1"/>
  <c r="N1104" i="5" s="1"/>
  <c r="O1104" i="5" a="1"/>
  <c r="O1104" i="5" s="1"/>
  <c r="I1105" i="5" a="1"/>
  <c r="I1105" i="5" s="1"/>
  <c r="J1105" i="5" a="1"/>
  <c r="J1105" i="5" s="1"/>
  <c r="K1105" i="5" a="1"/>
  <c r="K1105" i="5" s="1"/>
  <c r="L1105" i="5" a="1"/>
  <c r="L1105" i="5" s="1"/>
  <c r="M1105" i="5" a="1"/>
  <c r="M1105" i="5" s="1"/>
  <c r="N1105" i="5" a="1"/>
  <c r="N1105" i="5" s="1"/>
  <c r="O1105" i="5" a="1"/>
  <c r="O1105" i="5" s="1"/>
  <c r="I1106" i="5" a="1"/>
  <c r="I1106" i="5" s="1"/>
  <c r="J1106" i="5" a="1"/>
  <c r="J1106" i="5" s="1"/>
  <c r="K1106" i="5" a="1"/>
  <c r="K1106" i="5" s="1"/>
  <c r="L1106" i="5" a="1"/>
  <c r="L1106" i="5" s="1"/>
  <c r="M1106" i="5" a="1"/>
  <c r="M1106" i="5" s="1"/>
  <c r="N1106" i="5" a="1"/>
  <c r="N1106" i="5" s="1"/>
  <c r="O1106" i="5" a="1"/>
  <c r="O1106" i="5" s="1"/>
  <c r="I1107" i="5" a="1"/>
  <c r="I1107" i="5" s="1"/>
  <c r="J1107" i="5" a="1"/>
  <c r="J1107" i="5" s="1"/>
  <c r="K1107" i="5" a="1"/>
  <c r="K1107" i="5" s="1"/>
  <c r="L1107" i="5" a="1"/>
  <c r="L1107" i="5" s="1"/>
  <c r="M1107" i="5" a="1"/>
  <c r="M1107" i="5" s="1"/>
  <c r="N1107" i="5" a="1"/>
  <c r="N1107" i="5" s="1"/>
  <c r="O1107" i="5" a="1"/>
  <c r="O1107" i="5" s="1"/>
  <c r="I1108" i="5" a="1"/>
  <c r="I1108" i="5" s="1"/>
  <c r="J1108" i="5" a="1"/>
  <c r="J1108" i="5" s="1"/>
  <c r="K1108" i="5" a="1"/>
  <c r="K1108" i="5" s="1"/>
  <c r="L1108" i="5" a="1"/>
  <c r="L1108" i="5" s="1"/>
  <c r="M1108" i="5" a="1"/>
  <c r="M1108" i="5" s="1"/>
  <c r="N1108" i="5" a="1"/>
  <c r="N1108" i="5" s="1"/>
  <c r="O1108" i="5" a="1"/>
  <c r="O1108" i="5" s="1"/>
  <c r="I1109" i="5" a="1"/>
  <c r="I1109" i="5" s="1"/>
  <c r="J1109" i="5" a="1"/>
  <c r="J1109" i="5" s="1"/>
  <c r="K1109" i="5" a="1"/>
  <c r="K1109" i="5" s="1"/>
  <c r="L1109" i="5" a="1"/>
  <c r="L1109" i="5" s="1"/>
  <c r="M1109" i="5" a="1"/>
  <c r="M1109" i="5" s="1"/>
  <c r="N1109" i="5" a="1"/>
  <c r="N1109" i="5" s="1"/>
  <c r="O1109" i="5" a="1"/>
  <c r="O1109" i="5" s="1"/>
  <c r="I1110" i="5" a="1"/>
  <c r="I1110" i="5" s="1"/>
  <c r="J1110" i="5" a="1"/>
  <c r="J1110" i="5" s="1"/>
  <c r="K1110" i="5" a="1"/>
  <c r="K1110" i="5" s="1"/>
  <c r="L1110" i="5" a="1"/>
  <c r="L1110" i="5" s="1"/>
  <c r="M1110" i="5" a="1"/>
  <c r="M1110" i="5" s="1"/>
  <c r="N1110" i="5" a="1"/>
  <c r="N1110" i="5" s="1"/>
  <c r="O1110" i="5" a="1"/>
  <c r="O1110" i="5" s="1"/>
  <c r="I1111" i="5" a="1"/>
  <c r="I1111" i="5" s="1"/>
  <c r="J1111" i="5" a="1"/>
  <c r="J1111" i="5" s="1"/>
  <c r="K1111" i="5" a="1"/>
  <c r="K1111" i="5" s="1"/>
  <c r="L1111" i="5" a="1"/>
  <c r="L1111" i="5" s="1"/>
  <c r="M1111" i="5" a="1"/>
  <c r="M1111" i="5" s="1"/>
  <c r="N1111" i="5" a="1"/>
  <c r="N1111" i="5" s="1"/>
  <c r="O1111" i="5" a="1"/>
  <c r="O1111" i="5" s="1"/>
  <c r="I1112" i="5" a="1"/>
  <c r="I1112" i="5" s="1"/>
  <c r="J1112" i="5" a="1"/>
  <c r="J1112" i="5" s="1"/>
  <c r="K1112" i="5" a="1"/>
  <c r="K1112" i="5" s="1"/>
  <c r="L1112" i="5" a="1"/>
  <c r="L1112" i="5" s="1"/>
  <c r="M1112" i="5" a="1"/>
  <c r="M1112" i="5" s="1"/>
  <c r="N1112" i="5" a="1"/>
  <c r="N1112" i="5" s="1"/>
  <c r="O1112" i="5" a="1"/>
  <c r="O1112" i="5" s="1"/>
  <c r="I1113" i="5" a="1"/>
  <c r="I1113" i="5" s="1"/>
  <c r="J1113" i="5" a="1"/>
  <c r="J1113" i="5" s="1"/>
  <c r="K1113" i="5" a="1"/>
  <c r="K1113" i="5" s="1"/>
  <c r="L1113" i="5" a="1"/>
  <c r="L1113" i="5" s="1"/>
  <c r="M1113" i="5" a="1"/>
  <c r="M1113" i="5" s="1"/>
  <c r="N1113" i="5" a="1"/>
  <c r="N1113" i="5" s="1"/>
  <c r="O1113" i="5" a="1"/>
  <c r="O1113" i="5" s="1"/>
  <c r="I1114" i="5" a="1"/>
  <c r="I1114" i="5" s="1"/>
  <c r="J1114" i="5" a="1"/>
  <c r="J1114" i="5" s="1"/>
  <c r="K1114" i="5" a="1"/>
  <c r="K1114" i="5" s="1"/>
  <c r="L1114" i="5" a="1"/>
  <c r="L1114" i="5" s="1"/>
  <c r="M1114" i="5" a="1"/>
  <c r="M1114" i="5" s="1"/>
  <c r="N1114" i="5" a="1"/>
  <c r="N1114" i="5" s="1"/>
  <c r="O1114" i="5" a="1"/>
  <c r="O1114" i="5" s="1"/>
  <c r="I1115" i="5" a="1"/>
  <c r="I1115" i="5" s="1"/>
  <c r="J1115" i="5" a="1"/>
  <c r="J1115" i="5" s="1"/>
  <c r="K1115" i="5" a="1"/>
  <c r="K1115" i="5" s="1"/>
  <c r="L1115" i="5" a="1"/>
  <c r="L1115" i="5" s="1"/>
  <c r="M1115" i="5" a="1"/>
  <c r="M1115" i="5" s="1"/>
  <c r="N1115" i="5" a="1"/>
  <c r="N1115" i="5" s="1"/>
  <c r="O1115" i="5" a="1"/>
  <c r="O1115" i="5" s="1"/>
  <c r="I1116" i="5" a="1"/>
  <c r="I1116" i="5" s="1"/>
  <c r="J1116" i="5" a="1"/>
  <c r="J1116" i="5" s="1"/>
  <c r="K1116" i="5" a="1"/>
  <c r="K1116" i="5" s="1"/>
  <c r="L1116" i="5" a="1"/>
  <c r="L1116" i="5" s="1"/>
  <c r="M1116" i="5" a="1"/>
  <c r="M1116" i="5" s="1"/>
  <c r="N1116" i="5" a="1"/>
  <c r="N1116" i="5" s="1"/>
  <c r="O1116" i="5" a="1"/>
  <c r="O1116" i="5" s="1"/>
  <c r="I1117" i="5" a="1"/>
  <c r="I1117" i="5" s="1"/>
  <c r="J1117" i="5" a="1"/>
  <c r="J1117" i="5" s="1"/>
  <c r="K1117" i="5" a="1"/>
  <c r="K1117" i="5" s="1"/>
  <c r="L1117" i="5" a="1"/>
  <c r="L1117" i="5" s="1"/>
  <c r="M1117" i="5" a="1"/>
  <c r="M1117" i="5" s="1"/>
  <c r="N1117" i="5" a="1"/>
  <c r="N1117" i="5" s="1"/>
  <c r="O1117" i="5" a="1"/>
  <c r="O1117" i="5" s="1"/>
  <c r="I1118" i="5" a="1"/>
  <c r="I1118" i="5" s="1"/>
  <c r="J1118" i="5" a="1"/>
  <c r="J1118" i="5" s="1"/>
  <c r="K1118" i="5" a="1"/>
  <c r="K1118" i="5" s="1"/>
  <c r="L1118" i="5" a="1"/>
  <c r="L1118" i="5" s="1"/>
  <c r="M1118" i="5" a="1"/>
  <c r="M1118" i="5" s="1"/>
  <c r="N1118" i="5" a="1"/>
  <c r="N1118" i="5" s="1"/>
  <c r="O1118" i="5" a="1"/>
  <c r="O1118" i="5" s="1"/>
  <c r="I1119" i="5" a="1"/>
  <c r="I1119" i="5" s="1"/>
  <c r="J1119" i="5" a="1"/>
  <c r="J1119" i="5" s="1"/>
  <c r="K1119" i="5" a="1"/>
  <c r="K1119" i="5" s="1"/>
  <c r="L1119" i="5" a="1"/>
  <c r="L1119" i="5" s="1"/>
  <c r="M1119" i="5" a="1"/>
  <c r="M1119" i="5" s="1"/>
  <c r="N1119" i="5" a="1"/>
  <c r="N1119" i="5" s="1"/>
  <c r="O1119" i="5" a="1"/>
  <c r="O1119" i="5" s="1"/>
  <c r="I1120" i="5" a="1"/>
  <c r="I1120" i="5" s="1"/>
  <c r="J1120" i="5" a="1"/>
  <c r="J1120" i="5" s="1"/>
  <c r="K1120" i="5" a="1"/>
  <c r="K1120" i="5" s="1"/>
  <c r="L1120" i="5" a="1"/>
  <c r="L1120" i="5" s="1"/>
  <c r="M1120" i="5" a="1"/>
  <c r="M1120" i="5" s="1"/>
  <c r="N1120" i="5" a="1"/>
  <c r="N1120" i="5" s="1"/>
  <c r="O1120" i="5" a="1"/>
  <c r="O1120" i="5" s="1"/>
  <c r="I1121" i="5" a="1"/>
  <c r="I1121" i="5" s="1"/>
  <c r="J1121" i="5" a="1"/>
  <c r="J1121" i="5" s="1"/>
  <c r="K1121" i="5" a="1"/>
  <c r="K1121" i="5" s="1"/>
  <c r="L1121" i="5" a="1"/>
  <c r="L1121" i="5" s="1"/>
  <c r="M1121" i="5" a="1"/>
  <c r="M1121" i="5" s="1"/>
  <c r="N1121" i="5" a="1"/>
  <c r="N1121" i="5" s="1"/>
  <c r="O1121" i="5" a="1"/>
  <c r="O1121" i="5" s="1"/>
  <c r="I1122" i="5" a="1"/>
  <c r="I1122" i="5" s="1"/>
  <c r="J1122" i="5" a="1"/>
  <c r="J1122" i="5" s="1"/>
  <c r="K1122" i="5" a="1"/>
  <c r="K1122" i="5" s="1"/>
  <c r="L1122" i="5" a="1"/>
  <c r="L1122" i="5" s="1"/>
  <c r="M1122" i="5" a="1"/>
  <c r="M1122" i="5" s="1"/>
  <c r="N1122" i="5" a="1"/>
  <c r="N1122" i="5" s="1"/>
  <c r="O1122" i="5" a="1"/>
  <c r="O1122" i="5" s="1"/>
  <c r="I1123" i="5" a="1"/>
  <c r="I1123" i="5" s="1"/>
  <c r="J1123" i="5" a="1"/>
  <c r="J1123" i="5" s="1"/>
  <c r="K1123" i="5" a="1"/>
  <c r="K1123" i="5" s="1"/>
  <c r="L1123" i="5" a="1"/>
  <c r="L1123" i="5" s="1"/>
  <c r="M1123" i="5" a="1"/>
  <c r="M1123" i="5" s="1"/>
  <c r="N1123" i="5" a="1"/>
  <c r="N1123" i="5" s="1"/>
  <c r="O1123" i="5" a="1"/>
  <c r="O1123" i="5" s="1"/>
  <c r="I1124" i="5" a="1"/>
  <c r="I1124" i="5" s="1"/>
  <c r="J1124" i="5" a="1"/>
  <c r="J1124" i="5" s="1"/>
  <c r="K1124" i="5" a="1"/>
  <c r="K1124" i="5" s="1"/>
  <c r="L1124" i="5" a="1"/>
  <c r="L1124" i="5" s="1"/>
  <c r="M1124" i="5" a="1"/>
  <c r="M1124" i="5" s="1"/>
  <c r="N1124" i="5" a="1"/>
  <c r="N1124" i="5" s="1"/>
  <c r="O1124" i="5" a="1"/>
  <c r="O1124" i="5" s="1"/>
  <c r="I1125" i="5" a="1"/>
  <c r="I1125" i="5" s="1"/>
  <c r="J1125" i="5" a="1"/>
  <c r="J1125" i="5" s="1"/>
  <c r="K1125" i="5" a="1"/>
  <c r="K1125" i="5" s="1"/>
  <c r="L1125" i="5" a="1"/>
  <c r="L1125" i="5" s="1"/>
  <c r="M1125" i="5" a="1"/>
  <c r="M1125" i="5" s="1"/>
  <c r="N1125" i="5" a="1"/>
  <c r="N1125" i="5" s="1"/>
  <c r="O1125" i="5" a="1"/>
  <c r="O1125" i="5" s="1"/>
  <c r="I1126" i="5" a="1"/>
  <c r="I1126" i="5" s="1"/>
  <c r="J1126" i="5" a="1"/>
  <c r="J1126" i="5" s="1"/>
  <c r="K1126" i="5" a="1"/>
  <c r="K1126" i="5" s="1"/>
  <c r="L1126" i="5" a="1"/>
  <c r="L1126" i="5" s="1"/>
  <c r="M1126" i="5" a="1"/>
  <c r="M1126" i="5" s="1"/>
  <c r="N1126" i="5" a="1"/>
  <c r="N1126" i="5" s="1"/>
  <c r="O1126" i="5" a="1"/>
  <c r="O1126" i="5" s="1"/>
  <c r="I1127" i="5" a="1"/>
  <c r="I1127" i="5" s="1"/>
  <c r="J1127" i="5" a="1"/>
  <c r="J1127" i="5" s="1"/>
  <c r="K1127" i="5" a="1"/>
  <c r="K1127" i="5" s="1"/>
  <c r="L1127" i="5" a="1"/>
  <c r="L1127" i="5" s="1"/>
  <c r="M1127" i="5" a="1"/>
  <c r="M1127" i="5" s="1"/>
  <c r="N1127" i="5" a="1"/>
  <c r="N1127" i="5" s="1"/>
  <c r="O1127" i="5" a="1"/>
  <c r="O1127" i="5" s="1"/>
  <c r="I1128" i="5" a="1"/>
  <c r="I1128" i="5" s="1"/>
  <c r="J1128" i="5" a="1"/>
  <c r="J1128" i="5" s="1"/>
  <c r="K1128" i="5" a="1"/>
  <c r="K1128" i="5" s="1"/>
  <c r="L1128" i="5" a="1"/>
  <c r="L1128" i="5" s="1"/>
  <c r="M1128" i="5" a="1"/>
  <c r="M1128" i="5" s="1"/>
  <c r="N1128" i="5" a="1"/>
  <c r="N1128" i="5" s="1"/>
  <c r="O1128" i="5" a="1"/>
  <c r="O1128" i="5" s="1"/>
  <c r="I1129" i="5" a="1"/>
  <c r="I1129" i="5" s="1"/>
  <c r="J1129" i="5" a="1"/>
  <c r="J1129" i="5" s="1"/>
  <c r="K1129" i="5" a="1"/>
  <c r="K1129" i="5" s="1"/>
  <c r="L1129" i="5" a="1"/>
  <c r="L1129" i="5" s="1"/>
  <c r="M1129" i="5" a="1"/>
  <c r="M1129" i="5" s="1"/>
  <c r="N1129" i="5" a="1"/>
  <c r="N1129" i="5" s="1"/>
  <c r="O1129" i="5" a="1"/>
  <c r="O1129" i="5" s="1"/>
  <c r="I1130" i="5" a="1"/>
  <c r="I1130" i="5" s="1"/>
  <c r="J1130" i="5" a="1"/>
  <c r="J1130" i="5" s="1"/>
  <c r="K1130" i="5" a="1"/>
  <c r="K1130" i="5" s="1"/>
  <c r="L1130" i="5" a="1"/>
  <c r="L1130" i="5" s="1"/>
  <c r="M1130" i="5" a="1"/>
  <c r="M1130" i="5" s="1"/>
  <c r="N1130" i="5" a="1"/>
  <c r="N1130" i="5" s="1"/>
  <c r="O1130" i="5" a="1"/>
  <c r="O1130" i="5" s="1"/>
  <c r="I1131" i="5" a="1"/>
  <c r="I1131" i="5" s="1"/>
  <c r="J1131" i="5" a="1"/>
  <c r="J1131" i="5" s="1"/>
  <c r="K1131" i="5" a="1"/>
  <c r="K1131" i="5" s="1"/>
  <c r="L1131" i="5" a="1"/>
  <c r="L1131" i="5" s="1"/>
  <c r="M1131" i="5" a="1"/>
  <c r="M1131" i="5" s="1"/>
  <c r="N1131" i="5" a="1"/>
  <c r="N1131" i="5" s="1"/>
  <c r="O1131" i="5" a="1"/>
  <c r="O1131" i="5" s="1"/>
  <c r="I1132" i="5" a="1"/>
  <c r="I1132" i="5" s="1"/>
  <c r="J1132" i="5" a="1"/>
  <c r="J1132" i="5" s="1"/>
  <c r="K1132" i="5" a="1"/>
  <c r="K1132" i="5" s="1"/>
  <c r="L1132" i="5" a="1"/>
  <c r="L1132" i="5" s="1"/>
  <c r="M1132" i="5" a="1"/>
  <c r="M1132" i="5" s="1"/>
  <c r="N1132" i="5" a="1"/>
  <c r="N1132" i="5" s="1"/>
  <c r="O1132" i="5" a="1"/>
  <c r="O1132" i="5" s="1"/>
  <c r="I1133" i="5" a="1"/>
  <c r="I1133" i="5" s="1"/>
  <c r="J1133" i="5" a="1"/>
  <c r="J1133" i="5" s="1"/>
  <c r="K1133" i="5" a="1"/>
  <c r="K1133" i="5" s="1"/>
  <c r="L1133" i="5" a="1"/>
  <c r="L1133" i="5" s="1"/>
  <c r="M1133" i="5" a="1"/>
  <c r="M1133" i="5" s="1"/>
  <c r="N1133" i="5" a="1"/>
  <c r="N1133" i="5" s="1"/>
  <c r="O1133" i="5" a="1"/>
  <c r="O1133" i="5" s="1"/>
  <c r="I1134" i="5" a="1"/>
  <c r="I1134" i="5" s="1"/>
  <c r="J1134" i="5" a="1"/>
  <c r="J1134" i="5" s="1"/>
  <c r="K1134" i="5" a="1"/>
  <c r="K1134" i="5" s="1"/>
  <c r="L1134" i="5" a="1"/>
  <c r="L1134" i="5" s="1"/>
  <c r="M1134" i="5" a="1"/>
  <c r="M1134" i="5" s="1"/>
  <c r="N1134" i="5" a="1"/>
  <c r="N1134" i="5" s="1"/>
  <c r="O1134" i="5" a="1"/>
  <c r="O1134" i="5" s="1"/>
  <c r="I1135" i="5" a="1"/>
  <c r="I1135" i="5" s="1"/>
  <c r="J1135" i="5" a="1"/>
  <c r="J1135" i="5" s="1"/>
  <c r="K1135" i="5" a="1"/>
  <c r="K1135" i="5" s="1"/>
  <c r="L1135" i="5" a="1"/>
  <c r="L1135" i="5" s="1"/>
  <c r="M1135" i="5" a="1"/>
  <c r="M1135" i="5" s="1"/>
  <c r="N1135" i="5" a="1"/>
  <c r="N1135" i="5" s="1"/>
  <c r="O1135" i="5" a="1"/>
  <c r="O1135" i="5" s="1"/>
  <c r="I1136" i="5" a="1"/>
  <c r="I1136" i="5" s="1"/>
  <c r="J1136" i="5" a="1"/>
  <c r="J1136" i="5" s="1"/>
  <c r="K1136" i="5" a="1"/>
  <c r="K1136" i="5" s="1"/>
  <c r="L1136" i="5" a="1"/>
  <c r="L1136" i="5" s="1"/>
  <c r="M1136" i="5" a="1"/>
  <c r="M1136" i="5" s="1"/>
  <c r="N1136" i="5" a="1"/>
  <c r="N1136" i="5" s="1"/>
  <c r="O1136" i="5" a="1"/>
  <c r="O1136" i="5" s="1"/>
  <c r="I1137" i="5" a="1"/>
  <c r="I1137" i="5" s="1"/>
  <c r="J1137" i="5" a="1"/>
  <c r="J1137" i="5" s="1"/>
  <c r="K1137" i="5" a="1"/>
  <c r="K1137" i="5" s="1"/>
  <c r="L1137" i="5" a="1"/>
  <c r="L1137" i="5" s="1"/>
  <c r="M1137" i="5" a="1"/>
  <c r="M1137" i="5" s="1"/>
  <c r="N1137" i="5" a="1"/>
  <c r="N1137" i="5" s="1"/>
  <c r="O1137" i="5" a="1"/>
  <c r="O1137" i="5" s="1"/>
  <c r="I1138" i="5" a="1"/>
  <c r="I1138" i="5" s="1"/>
  <c r="J1138" i="5" a="1"/>
  <c r="J1138" i="5" s="1"/>
  <c r="K1138" i="5" a="1"/>
  <c r="K1138" i="5" s="1"/>
  <c r="L1138" i="5" a="1"/>
  <c r="L1138" i="5" s="1"/>
  <c r="M1138" i="5" a="1"/>
  <c r="M1138" i="5" s="1"/>
  <c r="N1138" i="5" a="1"/>
  <c r="N1138" i="5" s="1"/>
  <c r="O1138" i="5" a="1"/>
  <c r="O1138" i="5" s="1"/>
  <c r="I1139" i="5" a="1"/>
  <c r="I1139" i="5" s="1"/>
  <c r="J1139" i="5" a="1"/>
  <c r="J1139" i="5" s="1"/>
  <c r="K1139" i="5" a="1"/>
  <c r="K1139" i="5" s="1"/>
  <c r="L1139" i="5" a="1"/>
  <c r="L1139" i="5" s="1"/>
  <c r="M1139" i="5" a="1"/>
  <c r="M1139" i="5" s="1"/>
  <c r="N1139" i="5" a="1"/>
  <c r="N1139" i="5" s="1"/>
  <c r="O1139" i="5" a="1"/>
  <c r="O1139" i="5" s="1"/>
  <c r="I1140" i="5" a="1"/>
  <c r="I1140" i="5" s="1"/>
  <c r="J1140" i="5" a="1"/>
  <c r="J1140" i="5" s="1"/>
  <c r="K1140" i="5" a="1"/>
  <c r="K1140" i="5" s="1"/>
  <c r="L1140" i="5" a="1"/>
  <c r="L1140" i="5" s="1"/>
  <c r="M1140" i="5" a="1"/>
  <c r="M1140" i="5" s="1"/>
  <c r="N1140" i="5" a="1"/>
  <c r="N1140" i="5" s="1"/>
  <c r="O1140" i="5" a="1"/>
  <c r="O1140" i="5" s="1"/>
  <c r="I1141" i="5" a="1"/>
  <c r="I1141" i="5" s="1"/>
  <c r="J1141" i="5" a="1"/>
  <c r="J1141" i="5" s="1"/>
  <c r="K1141" i="5" a="1"/>
  <c r="K1141" i="5" s="1"/>
  <c r="L1141" i="5" a="1"/>
  <c r="L1141" i="5" s="1"/>
  <c r="M1141" i="5" a="1"/>
  <c r="M1141" i="5" s="1"/>
  <c r="N1141" i="5" a="1"/>
  <c r="N1141" i="5" s="1"/>
  <c r="O1141" i="5" a="1"/>
  <c r="O1141" i="5" s="1"/>
  <c r="I1142" i="5" a="1"/>
  <c r="I1142" i="5" s="1"/>
  <c r="J1142" i="5" a="1"/>
  <c r="J1142" i="5" s="1"/>
  <c r="K1142" i="5" a="1"/>
  <c r="K1142" i="5" s="1"/>
  <c r="L1142" i="5" a="1"/>
  <c r="L1142" i="5" s="1"/>
  <c r="M1142" i="5" a="1"/>
  <c r="M1142" i="5" s="1"/>
  <c r="N1142" i="5" a="1"/>
  <c r="N1142" i="5" s="1"/>
  <c r="O1142" i="5" a="1"/>
  <c r="O1142" i="5" s="1"/>
  <c r="I1143" i="5" a="1"/>
  <c r="I1143" i="5" s="1"/>
  <c r="J1143" i="5" a="1"/>
  <c r="J1143" i="5" s="1"/>
  <c r="K1143" i="5" a="1"/>
  <c r="K1143" i="5" s="1"/>
  <c r="L1143" i="5" a="1"/>
  <c r="L1143" i="5" s="1"/>
  <c r="M1143" i="5" a="1"/>
  <c r="M1143" i="5" s="1"/>
  <c r="N1143" i="5" a="1"/>
  <c r="N1143" i="5" s="1"/>
  <c r="O1143" i="5" a="1"/>
  <c r="O1143" i="5" s="1"/>
  <c r="I1144" i="5" a="1"/>
  <c r="I1144" i="5" s="1"/>
  <c r="J1144" i="5" a="1"/>
  <c r="J1144" i="5" s="1"/>
  <c r="K1144" i="5" a="1"/>
  <c r="K1144" i="5" s="1"/>
  <c r="L1144" i="5" a="1"/>
  <c r="L1144" i="5" s="1"/>
  <c r="M1144" i="5" a="1"/>
  <c r="M1144" i="5" s="1"/>
  <c r="N1144" i="5" a="1"/>
  <c r="N1144" i="5" s="1"/>
  <c r="O1144" i="5" a="1"/>
  <c r="O1144" i="5" s="1"/>
  <c r="I1145" i="5" a="1"/>
  <c r="I1145" i="5" s="1"/>
  <c r="J1145" i="5" a="1"/>
  <c r="J1145" i="5" s="1"/>
  <c r="K1145" i="5" a="1"/>
  <c r="K1145" i="5" s="1"/>
  <c r="L1145" i="5" a="1"/>
  <c r="L1145" i="5" s="1"/>
  <c r="M1145" i="5" a="1"/>
  <c r="M1145" i="5" s="1"/>
  <c r="N1145" i="5" a="1"/>
  <c r="N1145" i="5" s="1"/>
  <c r="O1145" i="5" a="1"/>
  <c r="O1145" i="5" s="1"/>
  <c r="I1146" i="5" a="1"/>
  <c r="I1146" i="5" s="1"/>
  <c r="J1146" i="5" a="1"/>
  <c r="J1146" i="5" s="1"/>
  <c r="K1146" i="5" a="1"/>
  <c r="K1146" i="5" s="1"/>
  <c r="L1146" i="5" a="1"/>
  <c r="L1146" i="5" s="1"/>
  <c r="M1146" i="5" a="1"/>
  <c r="M1146" i="5" s="1"/>
  <c r="N1146" i="5" a="1"/>
  <c r="N1146" i="5" s="1"/>
  <c r="O1146" i="5" a="1"/>
  <c r="O1146" i="5" s="1"/>
  <c r="I1147" i="5" a="1"/>
  <c r="I1147" i="5" s="1"/>
  <c r="J1147" i="5" a="1"/>
  <c r="J1147" i="5" s="1"/>
  <c r="K1147" i="5" a="1"/>
  <c r="K1147" i="5" s="1"/>
  <c r="L1147" i="5" a="1"/>
  <c r="L1147" i="5" s="1"/>
  <c r="M1147" i="5" a="1"/>
  <c r="M1147" i="5" s="1"/>
  <c r="N1147" i="5" a="1"/>
  <c r="N1147" i="5" s="1"/>
  <c r="O1147" i="5" a="1"/>
  <c r="O1147" i="5" s="1"/>
  <c r="I1148" i="5" a="1"/>
  <c r="I1148" i="5" s="1"/>
  <c r="J1148" i="5" a="1"/>
  <c r="J1148" i="5" s="1"/>
  <c r="K1148" i="5" a="1"/>
  <c r="K1148" i="5" s="1"/>
  <c r="L1148" i="5" a="1"/>
  <c r="L1148" i="5" s="1"/>
  <c r="M1148" i="5" a="1"/>
  <c r="M1148" i="5" s="1"/>
  <c r="N1148" i="5" a="1"/>
  <c r="N1148" i="5" s="1"/>
  <c r="O1148" i="5" a="1"/>
  <c r="O1148" i="5" s="1"/>
  <c r="I1149" i="5" a="1"/>
  <c r="I1149" i="5" s="1"/>
  <c r="J1149" i="5" a="1"/>
  <c r="J1149" i="5" s="1"/>
  <c r="K1149" i="5" a="1"/>
  <c r="K1149" i="5" s="1"/>
  <c r="L1149" i="5" a="1"/>
  <c r="L1149" i="5" s="1"/>
  <c r="M1149" i="5" a="1"/>
  <c r="M1149" i="5" s="1"/>
  <c r="N1149" i="5" a="1"/>
  <c r="N1149" i="5" s="1"/>
  <c r="O1149" i="5" a="1"/>
  <c r="O1149" i="5" s="1"/>
  <c r="I1150" i="5" a="1"/>
  <c r="I1150" i="5" s="1"/>
  <c r="J1150" i="5" a="1"/>
  <c r="J1150" i="5" s="1"/>
  <c r="K1150" i="5" a="1"/>
  <c r="K1150" i="5" s="1"/>
  <c r="L1150" i="5" a="1"/>
  <c r="L1150" i="5" s="1"/>
  <c r="M1150" i="5" a="1"/>
  <c r="M1150" i="5" s="1"/>
  <c r="N1150" i="5" a="1"/>
  <c r="N1150" i="5" s="1"/>
  <c r="O1150" i="5" a="1"/>
  <c r="O1150" i="5" s="1"/>
  <c r="I1151" i="5" a="1"/>
  <c r="I1151" i="5" s="1"/>
  <c r="J1151" i="5" a="1"/>
  <c r="J1151" i="5" s="1"/>
  <c r="K1151" i="5" a="1"/>
  <c r="K1151" i="5" s="1"/>
  <c r="L1151" i="5" a="1"/>
  <c r="L1151" i="5" s="1"/>
  <c r="M1151" i="5" a="1"/>
  <c r="M1151" i="5" s="1"/>
  <c r="N1151" i="5" a="1"/>
  <c r="N1151" i="5" s="1"/>
  <c r="O1151" i="5" a="1"/>
  <c r="O1151" i="5" s="1"/>
  <c r="I1152" i="5" a="1"/>
  <c r="I1152" i="5" s="1"/>
  <c r="J1152" i="5" a="1"/>
  <c r="J1152" i="5" s="1"/>
  <c r="K1152" i="5" a="1"/>
  <c r="K1152" i="5" s="1"/>
  <c r="L1152" i="5" a="1"/>
  <c r="L1152" i="5" s="1"/>
  <c r="M1152" i="5" a="1"/>
  <c r="M1152" i="5" s="1"/>
  <c r="N1152" i="5" a="1"/>
  <c r="N1152" i="5" s="1"/>
  <c r="O1152" i="5" a="1"/>
  <c r="O1152" i="5" s="1"/>
  <c r="I1153" i="5" a="1"/>
  <c r="I1153" i="5" s="1"/>
  <c r="J1153" i="5" a="1"/>
  <c r="J1153" i="5" s="1"/>
  <c r="K1153" i="5" a="1"/>
  <c r="K1153" i="5" s="1"/>
  <c r="L1153" i="5" a="1"/>
  <c r="L1153" i="5" s="1"/>
  <c r="M1153" i="5" a="1"/>
  <c r="M1153" i="5" s="1"/>
  <c r="N1153" i="5" a="1"/>
  <c r="N1153" i="5" s="1"/>
  <c r="O1153" i="5" a="1"/>
  <c r="O1153" i="5" s="1"/>
  <c r="I1154" i="5" a="1"/>
  <c r="I1154" i="5" s="1"/>
  <c r="J1154" i="5" a="1"/>
  <c r="J1154" i="5" s="1"/>
  <c r="K1154" i="5" a="1"/>
  <c r="K1154" i="5" s="1"/>
  <c r="L1154" i="5" a="1"/>
  <c r="L1154" i="5" s="1"/>
  <c r="M1154" i="5" a="1"/>
  <c r="M1154" i="5" s="1"/>
  <c r="N1154" i="5" a="1"/>
  <c r="N1154" i="5" s="1"/>
  <c r="O1154" i="5" a="1"/>
  <c r="O1154" i="5" s="1"/>
  <c r="I1155" i="5" a="1"/>
  <c r="I1155" i="5" s="1"/>
  <c r="J1155" i="5" a="1"/>
  <c r="J1155" i="5" s="1"/>
  <c r="K1155" i="5" a="1"/>
  <c r="K1155" i="5" s="1"/>
  <c r="L1155" i="5" a="1"/>
  <c r="L1155" i="5" s="1"/>
  <c r="M1155" i="5" a="1"/>
  <c r="M1155" i="5" s="1"/>
  <c r="N1155" i="5" a="1"/>
  <c r="N1155" i="5" s="1"/>
  <c r="O1155" i="5" a="1"/>
  <c r="O1155" i="5" s="1"/>
  <c r="I1156" i="5" a="1"/>
  <c r="I1156" i="5" s="1"/>
  <c r="J1156" i="5" a="1"/>
  <c r="J1156" i="5" s="1"/>
  <c r="K1156" i="5" a="1"/>
  <c r="K1156" i="5" s="1"/>
  <c r="L1156" i="5" a="1"/>
  <c r="L1156" i="5" s="1"/>
  <c r="M1156" i="5" a="1"/>
  <c r="M1156" i="5" s="1"/>
  <c r="N1156" i="5" a="1"/>
  <c r="N1156" i="5" s="1"/>
  <c r="O1156" i="5" a="1"/>
  <c r="O1156" i="5" s="1"/>
  <c r="I1157" i="5" a="1"/>
  <c r="I1157" i="5" s="1"/>
  <c r="J1157" i="5" a="1"/>
  <c r="J1157" i="5" s="1"/>
  <c r="K1157" i="5" a="1"/>
  <c r="K1157" i="5" s="1"/>
  <c r="L1157" i="5" a="1"/>
  <c r="L1157" i="5" s="1"/>
  <c r="M1157" i="5" a="1"/>
  <c r="M1157" i="5" s="1"/>
  <c r="N1157" i="5" a="1"/>
  <c r="N1157" i="5" s="1"/>
  <c r="O1157" i="5" a="1"/>
  <c r="O1157" i="5" s="1"/>
  <c r="I1158" i="5" a="1"/>
  <c r="I1158" i="5" s="1"/>
  <c r="J1158" i="5" a="1"/>
  <c r="J1158" i="5" s="1"/>
  <c r="K1158" i="5" a="1"/>
  <c r="K1158" i="5" s="1"/>
  <c r="L1158" i="5" a="1"/>
  <c r="L1158" i="5" s="1"/>
  <c r="M1158" i="5" a="1"/>
  <c r="M1158" i="5" s="1"/>
  <c r="N1158" i="5" a="1"/>
  <c r="N1158" i="5" s="1"/>
  <c r="O1158" i="5" a="1"/>
  <c r="O1158" i="5" s="1"/>
  <c r="I1159" i="5" a="1"/>
  <c r="I1159" i="5" s="1"/>
  <c r="J1159" i="5" a="1"/>
  <c r="J1159" i="5" s="1"/>
  <c r="K1159" i="5" a="1"/>
  <c r="K1159" i="5" s="1"/>
  <c r="L1159" i="5" a="1"/>
  <c r="L1159" i="5" s="1"/>
  <c r="M1159" i="5" a="1"/>
  <c r="M1159" i="5" s="1"/>
  <c r="N1159" i="5" a="1"/>
  <c r="N1159" i="5" s="1"/>
  <c r="O1159" i="5" a="1"/>
  <c r="O1159" i="5" s="1"/>
  <c r="I1160" i="5" a="1"/>
  <c r="I1160" i="5" s="1"/>
  <c r="J1160" i="5" a="1"/>
  <c r="J1160" i="5" s="1"/>
  <c r="K1160" i="5" a="1"/>
  <c r="K1160" i="5" s="1"/>
  <c r="L1160" i="5" a="1"/>
  <c r="L1160" i="5" s="1"/>
  <c r="M1160" i="5" a="1"/>
  <c r="M1160" i="5" s="1"/>
  <c r="N1160" i="5" a="1"/>
  <c r="N1160" i="5" s="1"/>
  <c r="O1160" i="5" a="1"/>
  <c r="O1160" i="5" s="1"/>
  <c r="I1161" i="5" a="1"/>
  <c r="I1161" i="5" s="1"/>
  <c r="J1161" i="5" a="1"/>
  <c r="J1161" i="5" s="1"/>
  <c r="K1161" i="5" a="1"/>
  <c r="K1161" i="5" s="1"/>
  <c r="L1161" i="5" a="1"/>
  <c r="L1161" i="5" s="1"/>
  <c r="M1161" i="5" a="1"/>
  <c r="M1161" i="5" s="1"/>
  <c r="N1161" i="5" a="1"/>
  <c r="N1161" i="5" s="1"/>
  <c r="O1161" i="5" a="1"/>
  <c r="O1161" i="5" s="1"/>
  <c r="I1162" i="5" a="1"/>
  <c r="I1162" i="5" s="1"/>
  <c r="J1162" i="5" a="1"/>
  <c r="J1162" i="5" s="1"/>
  <c r="K1162" i="5" a="1"/>
  <c r="K1162" i="5" s="1"/>
  <c r="L1162" i="5" a="1"/>
  <c r="L1162" i="5" s="1"/>
  <c r="M1162" i="5" a="1"/>
  <c r="M1162" i="5" s="1"/>
  <c r="N1162" i="5" a="1"/>
  <c r="N1162" i="5" s="1"/>
  <c r="O1162" i="5" a="1"/>
  <c r="O1162" i="5" s="1"/>
  <c r="I1163" i="5" a="1"/>
  <c r="I1163" i="5" s="1"/>
  <c r="J1163" i="5" a="1"/>
  <c r="J1163" i="5" s="1"/>
  <c r="K1163" i="5" a="1"/>
  <c r="K1163" i="5" s="1"/>
  <c r="L1163" i="5" a="1"/>
  <c r="L1163" i="5" s="1"/>
  <c r="M1163" i="5" a="1"/>
  <c r="M1163" i="5" s="1"/>
  <c r="N1163" i="5" a="1"/>
  <c r="N1163" i="5" s="1"/>
  <c r="O1163" i="5" a="1"/>
  <c r="O1163" i="5" s="1"/>
  <c r="I1164" i="5" a="1"/>
  <c r="I1164" i="5" s="1"/>
  <c r="J1164" i="5" a="1"/>
  <c r="J1164" i="5" s="1"/>
  <c r="K1164" i="5" a="1"/>
  <c r="K1164" i="5" s="1"/>
  <c r="L1164" i="5" a="1"/>
  <c r="L1164" i="5" s="1"/>
  <c r="M1164" i="5" a="1"/>
  <c r="M1164" i="5" s="1"/>
  <c r="N1164" i="5" a="1"/>
  <c r="N1164" i="5" s="1"/>
  <c r="O1164" i="5" a="1"/>
  <c r="O1164" i="5" s="1"/>
  <c r="I1165" i="5" a="1"/>
  <c r="I1165" i="5" s="1"/>
  <c r="J1165" i="5" a="1"/>
  <c r="J1165" i="5" s="1"/>
  <c r="K1165" i="5" a="1"/>
  <c r="K1165" i="5" s="1"/>
  <c r="L1165" i="5" a="1"/>
  <c r="L1165" i="5" s="1"/>
  <c r="M1165" i="5" a="1"/>
  <c r="M1165" i="5" s="1"/>
  <c r="N1165" i="5" a="1"/>
  <c r="N1165" i="5" s="1"/>
  <c r="O1165" i="5" a="1"/>
  <c r="O1165" i="5" s="1"/>
  <c r="I1166" i="5" a="1"/>
  <c r="I1166" i="5" s="1"/>
  <c r="J1166" i="5" a="1"/>
  <c r="J1166" i="5" s="1"/>
  <c r="K1166" i="5" a="1"/>
  <c r="K1166" i="5" s="1"/>
  <c r="L1166" i="5" a="1"/>
  <c r="L1166" i="5" s="1"/>
  <c r="M1166" i="5" a="1"/>
  <c r="M1166" i="5" s="1"/>
  <c r="N1166" i="5" a="1"/>
  <c r="N1166" i="5" s="1"/>
  <c r="O1166" i="5" a="1"/>
  <c r="O1166" i="5" s="1"/>
  <c r="I1167" i="5" a="1"/>
  <c r="I1167" i="5" s="1"/>
  <c r="J1167" i="5" a="1"/>
  <c r="J1167" i="5" s="1"/>
  <c r="K1167" i="5" a="1"/>
  <c r="K1167" i="5" s="1"/>
  <c r="L1167" i="5" a="1"/>
  <c r="L1167" i="5" s="1"/>
  <c r="M1167" i="5" a="1"/>
  <c r="M1167" i="5" s="1"/>
  <c r="N1167" i="5" a="1"/>
  <c r="N1167" i="5" s="1"/>
  <c r="O1167" i="5" a="1"/>
  <c r="O1167" i="5" s="1"/>
  <c r="I1168" i="5" a="1"/>
  <c r="I1168" i="5" s="1"/>
  <c r="J1168" i="5" a="1"/>
  <c r="J1168" i="5" s="1"/>
  <c r="K1168" i="5" a="1"/>
  <c r="K1168" i="5" s="1"/>
  <c r="L1168" i="5" a="1"/>
  <c r="L1168" i="5" s="1"/>
  <c r="M1168" i="5" a="1"/>
  <c r="M1168" i="5" s="1"/>
  <c r="N1168" i="5" a="1"/>
  <c r="N1168" i="5" s="1"/>
  <c r="O1168" i="5" a="1"/>
  <c r="O1168" i="5" s="1"/>
  <c r="I1169" i="5" a="1"/>
  <c r="I1169" i="5" s="1"/>
  <c r="J1169" i="5" a="1"/>
  <c r="J1169" i="5" s="1"/>
  <c r="K1169" i="5" a="1"/>
  <c r="K1169" i="5" s="1"/>
  <c r="L1169" i="5" a="1"/>
  <c r="L1169" i="5" s="1"/>
  <c r="M1169" i="5" a="1"/>
  <c r="M1169" i="5" s="1"/>
  <c r="N1169" i="5" a="1"/>
  <c r="N1169" i="5" s="1"/>
  <c r="O1169" i="5" a="1"/>
  <c r="O1169" i="5" s="1"/>
  <c r="I1170" i="5" a="1"/>
  <c r="I1170" i="5" s="1"/>
  <c r="J1170" i="5" a="1"/>
  <c r="J1170" i="5" s="1"/>
  <c r="K1170" i="5" a="1"/>
  <c r="K1170" i="5" s="1"/>
  <c r="L1170" i="5" a="1"/>
  <c r="L1170" i="5" s="1"/>
  <c r="M1170" i="5" a="1"/>
  <c r="M1170" i="5" s="1"/>
  <c r="N1170" i="5" a="1"/>
  <c r="N1170" i="5" s="1"/>
  <c r="O1170" i="5" a="1"/>
  <c r="O1170" i="5" s="1"/>
  <c r="I1171" i="5" a="1"/>
  <c r="I1171" i="5" s="1"/>
  <c r="J1171" i="5" a="1"/>
  <c r="J1171" i="5" s="1"/>
  <c r="K1171" i="5" a="1"/>
  <c r="K1171" i="5" s="1"/>
  <c r="L1171" i="5" a="1"/>
  <c r="L1171" i="5" s="1"/>
  <c r="M1171" i="5" a="1"/>
  <c r="M1171" i="5" s="1"/>
  <c r="N1171" i="5" a="1"/>
  <c r="N1171" i="5" s="1"/>
  <c r="O1171" i="5" a="1"/>
  <c r="O1171" i="5" s="1"/>
  <c r="I1172" i="5" a="1"/>
  <c r="I1172" i="5" s="1"/>
  <c r="J1172" i="5" a="1"/>
  <c r="J1172" i="5" s="1"/>
  <c r="K1172" i="5" a="1"/>
  <c r="K1172" i="5" s="1"/>
  <c r="L1172" i="5" a="1"/>
  <c r="L1172" i="5" s="1"/>
  <c r="M1172" i="5" a="1"/>
  <c r="M1172" i="5" s="1"/>
  <c r="N1172" i="5" a="1"/>
  <c r="N1172" i="5" s="1"/>
  <c r="O1172" i="5" a="1"/>
  <c r="O1172" i="5" s="1"/>
  <c r="I1173" i="5" a="1"/>
  <c r="I1173" i="5" s="1"/>
  <c r="J1173" i="5" a="1"/>
  <c r="J1173" i="5" s="1"/>
  <c r="K1173" i="5" a="1"/>
  <c r="K1173" i="5" s="1"/>
  <c r="L1173" i="5" a="1"/>
  <c r="L1173" i="5" s="1"/>
  <c r="M1173" i="5" a="1"/>
  <c r="M1173" i="5" s="1"/>
  <c r="N1173" i="5" a="1"/>
  <c r="N1173" i="5" s="1"/>
  <c r="O1173" i="5" a="1"/>
  <c r="O1173" i="5" s="1"/>
  <c r="I1174" i="5" a="1"/>
  <c r="I1174" i="5" s="1"/>
  <c r="J1174" i="5" a="1"/>
  <c r="J1174" i="5" s="1"/>
  <c r="K1174" i="5" a="1"/>
  <c r="K1174" i="5" s="1"/>
  <c r="L1174" i="5" a="1"/>
  <c r="L1174" i="5" s="1"/>
  <c r="M1174" i="5" a="1"/>
  <c r="M1174" i="5" s="1"/>
  <c r="N1174" i="5" a="1"/>
  <c r="N1174" i="5" s="1"/>
  <c r="O1174" i="5" a="1"/>
  <c r="O1174" i="5" s="1"/>
  <c r="I1175" i="5" a="1"/>
  <c r="I1175" i="5" s="1"/>
  <c r="J1175" i="5" a="1"/>
  <c r="J1175" i="5" s="1"/>
  <c r="K1175" i="5" a="1"/>
  <c r="K1175" i="5" s="1"/>
  <c r="L1175" i="5" a="1"/>
  <c r="L1175" i="5" s="1"/>
  <c r="M1175" i="5" a="1"/>
  <c r="M1175" i="5" s="1"/>
  <c r="N1175" i="5" a="1"/>
  <c r="N1175" i="5" s="1"/>
  <c r="O1175" i="5" a="1"/>
  <c r="O1175" i="5" s="1"/>
  <c r="I1176" i="5" a="1"/>
  <c r="I1176" i="5" s="1"/>
  <c r="J1176" i="5" a="1"/>
  <c r="J1176" i="5" s="1"/>
  <c r="K1176" i="5" a="1"/>
  <c r="K1176" i="5" s="1"/>
  <c r="L1176" i="5" a="1"/>
  <c r="L1176" i="5" s="1"/>
  <c r="M1176" i="5" a="1"/>
  <c r="M1176" i="5" s="1"/>
  <c r="N1176" i="5" a="1"/>
  <c r="N1176" i="5" s="1"/>
  <c r="O1176" i="5" a="1"/>
  <c r="O1176" i="5" s="1"/>
  <c r="I1177" i="5" a="1"/>
  <c r="I1177" i="5" s="1"/>
  <c r="J1177" i="5" a="1"/>
  <c r="J1177" i="5" s="1"/>
  <c r="K1177" i="5" a="1"/>
  <c r="K1177" i="5" s="1"/>
  <c r="L1177" i="5" a="1"/>
  <c r="L1177" i="5" s="1"/>
  <c r="M1177" i="5" a="1"/>
  <c r="M1177" i="5" s="1"/>
  <c r="N1177" i="5" a="1"/>
  <c r="N1177" i="5" s="1"/>
  <c r="O1177" i="5" a="1"/>
  <c r="O1177" i="5" s="1"/>
  <c r="I1178" i="5" a="1"/>
  <c r="I1178" i="5" s="1"/>
  <c r="J1178" i="5" a="1"/>
  <c r="J1178" i="5" s="1"/>
  <c r="K1178" i="5" a="1"/>
  <c r="K1178" i="5" s="1"/>
  <c r="L1178" i="5" a="1"/>
  <c r="L1178" i="5" s="1"/>
  <c r="M1178" i="5" a="1"/>
  <c r="M1178" i="5" s="1"/>
  <c r="N1178" i="5" a="1"/>
  <c r="N1178" i="5" s="1"/>
  <c r="O1178" i="5" a="1"/>
  <c r="O1178" i="5" s="1"/>
  <c r="I1179" i="5" a="1"/>
  <c r="I1179" i="5" s="1"/>
  <c r="J1179" i="5" a="1"/>
  <c r="J1179" i="5" s="1"/>
  <c r="K1179" i="5" a="1"/>
  <c r="K1179" i="5" s="1"/>
  <c r="L1179" i="5" a="1"/>
  <c r="L1179" i="5" s="1"/>
  <c r="M1179" i="5" a="1"/>
  <c r="M1179" i="5" s="1"/>
  <c r="N1179" i="5" a="1"/>
  <c r="N1179" i="5" s="1"/>
  <c r="O1179" i="5" a="1"/>
  <c r="O1179" i="5" s="1"/>
  <c r="I1180" i="5" a="1"/>
  <c r="I1180" i="5" s="1"/>
  <c r="J1180" i="5" a="1"/>
  <c r="J1180" i="5" s="1"/>
  <c r="K1180" i="5" a="1"/>
  <c r="K1180" i="5" s="1"/>
  <c r="L1180" i="5" a="1"/>
  <c r="L1180" i="5" s="1"/>
  <c r="M1180" i="5" a="1"/>
  <c r="M1180" i="5" s="1"/>
  <c r="N1180" i="5" a="1"/>
  <c r="N1180" i="5" s="1"/>
  <c r="O1180" i="5" a="1"/>
  <c r="O1180" i="5" s="1"/>
  <c r="I1181" i="5" a="1"/>
  <c r="I1181" i="5" s="1"/>
  <c r="J1181" i="5" a="1"/>
  <c r="J1181" i="5" s="1"/>
  <c r="K1181" i="5" a="1"/>
  <c r="K1181" i="5" s="1"/>
  <c r="L1181" i="5" a="1"/>
  <c r="L1181" i="5" s="1"/>
  <c r="M1181" i="5" a="1"/>
  <c r="M1181" i="5" s="1"/>
  <c r="N1181" i="5" a="1"/>
  <c r="N1181" i="5" s="1"/>
  <c r="O1181" i="5" a="1"/>
  <c r="O1181" i="5" s="1"/>
  <c r="I1182" i="5" a="1"/>
  <c r="I1182" i="5" s="1"/>
  <c r="J1182" i="5" a="1"/>
  <c r="J1182" i="5" s="1"/>
  <c r="K1182" i="5" a="1"/>
  <c r="K1182" i="5" s="1"/>
  <c r="L1182" i="5" a="1"/>
  <c r="L1182" i="5" s="1"/>
  <c r="M1182" i="5" a="1"/>
  <c r="M1182" i="5" s="1"/>
  <c r="N1182" i="5" a="1"/>
  <c r="N1182" i="5" s="1"/>
  <c r="O1182" i="5" a="1"/>
  <c r="O1182" i="5" s="1"/>
  <c r="I1183" i="5" a="1"/>
  <c r="I1183" i="5" s="1"/>
  <c r="J1183" i="5" a="1"/>
  <c r="J1183" i="5" s="1"/>
  <c r="K1183" i="5" a="1"/>
  <c r="K1183" i="5" s="1"/>
  <c r="L1183" i="5" a="1"/>
  <c r="L1183" i="5" s="1"/>
  <c r="M1183" i="5" a="1"/>
  <c r="M1183" i="5" s="1"/>
  <c r="N1183" i="5" a="1"/>
  <c r="N1183" i="5" s="1"/>
  <c r="O1183" i="5" a="1"/>
  <c r="O1183" i="5" s="1"/>
  <c r="I1184" i="5" a="1"/>
  <c r="I1184" i="5" s="1"/>
  <c r="J1184" i="5" a="1"/>
  <c r="J1184" i="5" s="1"/>
  <c r="K1184" i="5" a="1"/>
  <c r="K1184" i="5" s="1"/>
  <c r="L1184" i="5" a="1"/>
  <c r="L1184" i="5" s="1"/>
  <c r="M1184" i="5" a="1"/>
  <c r="M1184" i="5" s="1"/>
  <c r="N1184" i="5" a="1"/>
  <c r="N1184" i="5" s="1"/>
  <c r="O1184" i="5" a="1"/>
  <c r="O1184" i="5" s="1"/>
  <c r="I1185" i="5" a="1"/>
  <c r="I1185" i="5" s="1"/>
  <c r="J1185" i="5" a="1"/>
  <c r="J1185" i="5" s="1"/>
  <c r="K1185" i="5" a="1"/>
  <c r="K1185" i="5" s="1"/>
  <c r="L1185" i="5" a="1"/>
  <c r="L1185" i="5" s="1"/>
  <c r="M1185" i="5" a="1"/>
  <c r="M1185" i="5" s="1"/>
  <c r="N1185" i="5" a="1"/>
  <c r="N1185" i="5" s="1"/>
  <c r="O1185" i="5" a="1"/>
  <c r="O1185" i="5" s="1"/>
  <c r="I1186" i="5" a="1"/>
  <c r="I1186" i="5" s="1"/>
  <c r="J1186" i="5" a="1"/>
  <c r="J1186" i="5" s="1"/>
  <c r="K1186" i="5" a="1"/>
  <c r="K1186" i="5" s="1"/>
  <c r="L1186" i="5" a="1"/>
  <c r="L1186" i="5" s="1"/>
  <c r="M1186" i="5" a="1"/>
  <c r="M1186" i="5" s="1"/>
  <c r="N1186" i="5" a="1"/>
  <c r="N1186" i="5" s="1"/>
  <c r="O1186" i="5" a="1"/>
  <c r="O1186" i="5" s="1"/>
  <c r="I1187" i="5" a="1"/>
  <c r="I1187" i="5" s="1"/>
  <c r="J1187" i="5" a="1"/>
  <c r="J1187" i="5" s="1"/>
  <c r="K1187" i="5" a="1"/>
  <c r="K1187" i="5" s="1"/>
  <c r="L1187" i="5" a="1"/>
  <c r="L1187" i="5" s="1"/>
  <c r="M1187" i="5" a="1"/>
  <c r="M1187" i="5" s="1"/>
  <c r="N1187" i="5" a="1"/>
  <c r="N1187" i="5" s="1"/>
  <c r="O1187" i="5" a="1"/>
  <c r="O1187" i="5" s="1"/>
  <c r="I1188" i="5" a="1"/>
  <c r="I1188" i="5" s="1"/>
  <c r="J1188" i="5" a="1"/>
  <c r="J1188" i="5" s="1"/>
  <c r="K1188" i="5" a="1"/>
  <c r="K1188" i="5" s="1"/>
  <c r="L1188" i="5" a="1"/>
  <c r="L1188" i="5" s="1"/>
  <c r="M1188" i="5" a="1"/>
  <c r="M1188" i="5" s="1"/>
  <c r="N1188" i="5" a="1"/>
  <c r="N1188" i="5" s="1"/>
  <c r="O1188" i="5" a="1"/>
  <c r="O1188" i="5" s="1"/>
  <c r="I1189" i="5" a="1"/>
  <c r="I1189" i="5" s="1"/>
  <c r="J1189" i="5" a="1"/>
  <c r="J1189" i="5" s="1"/>
  <c r="K1189" i="5" a="1"/>
  <c r="K1189" i="5" s="1"/>
  <c r="L1189" i="5" a="1"/>
  <c r="L1189" i="5" s="1"/>
  <c r="M1189" i="5" a="1"/>
  <c r="M1189" i="5" s="1"/>
  <c r="N1189" i="5" a="1"/>
  <c r="N1189" i="5" s="1"/>
  <c r="O1189" i="5" a="1"/>
  <c r="O1189" i="5" s="1"/>
  <c r="I1190" i="5" a="1"/>
  <c r="I1190" i="5" s="1"/>
  <c r="J1190" i="5" a="1"/>
  <c r="J1190" i="5" s="1"/>
  <c r="K1190" i="5" a="1"/>
  <c r="K1190" i="5" s="1"/>
  <c r="L1190" i="5" a="1"/>
  <c r="L1190" i="5" s="1"/>
  <c r="M1190" i="5" a="1"/>
  <c r="M1190" i="5" s="1"/>
  <c r="N1190" i="5" a="1"/>
  <c r="N1190" i="5" s="1"/>
  <c r="O1190" i="5" a="1"/>
  <c r="O1190" i="5" s="1"/>
  <c r="I1191" i="5" a="1"/>
  <c r="I1191" i="5" s="1"/>
  <c r="J1191" i="5" a="1"/>
  <c r="J1191" i="5" s="1"/>
  <c r="K1191" i="5" a="1"/>
  <c r="K1191" i="5" s="1"/>
  <c r="L1191" i="5" a="1"/>
  <c r="L1191" i="5" s="1"/>
  <c r="M1191" i="5" a="1"/>
  <c r="M1191" i="5" s="1"/>
  <c r="N1191" i="5" a="1"/>
  <c r="N1191" i="5" s="1"/>
  <c r="O1191" i="5" a="1"/>
  <c r="O1191" i="5" s="1"/>
  <c r="I1192" i="5" a="1"/>
  <c r="I1192" i="5" s="1"/>
  <c r="J1192" i="5" a="1"/>
  <c r="J1192" i="5" s="1"/>
  <c r="K1192" i="5" a="1"/>
  <c r="K1192" i="5" s="1"/>
  <c r="L1192" i="5" a="1"/>
  <c r="L1192" i="5" s="1"/>
  <c r="M1192" i="5" a="1"/>
  <c r="M1192" i="5" s="1"/>
  <c r="N1192" i="5" a="1"/>
  <c r="N1192" i="5" s="1"/>
  <c r="O1192" i="5" a="1"/>
  <c r="O1192" i="5" s="1"/>
  <c r="I1193" i="5" a="1"/>
  <c r="I1193" i="5" s="1"/>
  <c r="J1193" i="5" a="1"/>
  <c r="J1193" i="5" s="1"/>
  <c r="K1193" i="5" a="1"/>
  <c r="K1193" i="5" s="1"/>
  <c r="L1193" i="5" a="1"/>
  <c r="L1193" i="5" s="1"/>
  <c r="M1193" i="5" a="1"/>
  <c r="M1193" i="5" s="1"/>
  <c r="N1193" i="5" a="1"/>
  <c r="N1193" i="5" s="1"/>
  <c r="O1193" i="5" a="1"/>
  <c r="O1193" i="5" s="1"/>
  <c r="I1194" i="5" a="1"/>
  <c r="I1194" i="5" s="1"/>
  <c r="J1194" i="5" a="1"/>
  <c r="J1194" i="5" s="1"/>
  <c r="K1194" i="5" a="1"/>
  <c r="K1194" i="5" s="1"/>
  <c r="L1194" i="5" a="1"/>
  <c r="L1194" i="5" s="1"/>
  <c r="M1194" i="5" a="1"/>
  <c r="M1194" i="5" s="1"/>
  <c r="N1194" i="5" a="1"/>
  <c r="N1194" i="5" s="1"/>
  <c r="O1194" i="5" a="1"/>
  <c r="O1194" i="5" s="1"/>
  <c r="I1195" i="5" a="1"/>
  <c r="I1195" i="5" s="1"/>
  <c r="J1195" i="5" a="1"/>
  <c r="J1195" i="5" s="1"/>
  <c r="K1195" i="5" a="1"/>
  <c r="K1195" i="5" s="1"/>
  <c r="L1195" i="5" a="1"/>
  <c r="L1195" i="5" s="1"/>
  <c r="M1195" i="5" a="1"/>
  <c r="M1195" i="5" s="1"/>
  <c r="N1195" i="5" a="1"/>
  <c r="N1195" i="5" s="1"/>
  <c r="O1195" i="5" a="1"/>
  <c r="O1195" i="5" s="1"/>
  <c r="I1196" i="5" a="1"/>
  <c r="I1196" i="5" s="1"/>
  <c r="J1196" i="5" a="1"/>
  <c r="J1196" i="5" s="1"/>
  <c r="K1196" i="5" a="1"/>
  <c r="K1196" i="5" s="1"/>
  <c r="L1196" i="5" a="1"/>
  <c r="L1196" i="5" s="1"/>
  <c r="M1196" i="5" a="1"/>
  <c r="M1196" i="5" s="1"/>
  <c r="N1196" i="5" a="1"/>
  <c r="N1196" i="5" s="1"/>
  <c r="O1196" i="5" a="1"/>
  <c r="O1196" i="5" s="1"/>
  <c r="I1197" i="5" a="1"/>
  <c r="I1197" i="5" s="1"/>
  <c r="J1197" i="5" a="1"/>
  <c r="J1197" i="5" s="1"/>
  <c r="K1197" i="5" a="1"/>
  <c r="K1197" i="5" s="1"/>
  <c r="L1197" i="5" a="1"/>
  <c r="L1197" i="5" s="1"/>
  <c r="M1197" i="5" a="1"/>
  <c r="M1197" i="5" s="1"/>
  <c r="N1197" i="5" a="1"/>
  <c r="N1197" i="5" s="1"/>
  <c r="O1197" i="5" a="1"/>
  <c r="O1197" i="5" s="1"/>
  <c r="I1198" i="5" a="1"/>
  <c r="I1198" i="5" s="1"/>
  <c r="J1198" i="5" a="1"/>
  <c r="J1198" i="5" s="1"/>
  <c r="K1198" i="5" a="1"/>
  <c r="K1198" i="5" s="1"/>
  <c r="L1198" i="5" a="1"/>
  <c r="L1198" i="5" s="1"/>
  <c r="M1198" i="5" a="1"/>
  <c r="M1198" i="5" s="1"/>
  <c r="N1198" i="5" a="1"/>
  <c r="N1198" i="5" s="1"/>
  <c r="O1198" i="5" a="1"/>
  <c r="O1198" i="5" s="1"/>
  <c r="I1199" i="5" a="1"/>
  <c r="I1199" i="5" s="1"/>
  <c r="J1199" i="5" a="1"/>
  <c r="J1199" i="5" s="1"/>
  <c r="K1199" i="5" a="1"/>
  <c r="K1199" i="5" s="1"/>
  <c r="L1199" i="5" a="1"/>
  <c r="L1199" i="5" s="1"/>
  <c r="M1199" i="5" a="1"/>
  <c r="M1199" i="5" s="1"/>
  <c r="N1199" i="5" a="1"/>
  <c r="N1199" i="5" s="1"/>
  <c r="O1199" i="5" a="1"/>
  <c r="O1199" i="5" s="1"/>
  <c r="I1200" i="5" a="1"/>
  <c r="I1200" i="5" s="1"/>
  <c r="J1200" i="5" a="1"/>
  <c r="J1200" i="5" s="1"/>
  <c r="K1200" i="5" a="1"/>
  <c r="K1200" i="5" s="1"/>
  <c r="L1200" i="5" a="1"/>
  <c r="L1200" i="5" s="1"/>
  <c r="M1200" i="5" a="1"/>
  <c r="M1200" i="5" s="1"/>
  <c r="N1200" i="5" a="1"/>
  <c r="N1200" i="5" s="1"/>
  <c r="O1200" i="5" a="1"/>
  <c r="O1200" i="5" s="1"/>
  <c r="I1201" i="5" a="1"/>
  <c r="I1201" i="5" s="1"/>
  <c r="J1201" i="5" a="1"/>
  <c r="J1201" i="5" s="1"/>
  <c r="K1201" i="5" a="1"/>
  <c r="K1201" i="5" s="1"/>
  <c r="L1201" i="5" a="1"/>
  <c r="L1201" i="5" s="1"/>
  <c r="M1201" i="5" a="1"/>
  <c r="M1201" i="5" s="1"/>
  <c r="N1201" i="5" a="1"/>
  <c r="N1201" i="5" s="1"/>
  <c r="O1201" i="5" a="1"/>
  <c r="O1201" i="5" s="1"/>
  <c r="I1202" i="5" a="1"/>
  <c r="I1202" i="5" s="1"/>
  <c r="J1202" i="5" a="1"/>
  <c r="J1202" i="5" s="1"/>
  <c r="K1202" i="5" a="1"/>
  <c r="K1202" i="5" s="1"/>
  <c r="L1202" i="5" a="1"/>
  <c r="L1202" i="5" s="1"/>
  <c r="M1202" i="5" a="1"/>
  <c r="M1202" i="5" s="1"/>
  <c r="N1202" i="5" a="1"/>
  <c r="N1202" i="5" s="1"/>
  <c r="O1202" i="5" a="1"/>
  <c r="O1202" i="5" s="1"/>
  <c r="I1203" i="5" a="1"/>
  <c r="I1203" i="5" s="1"/>
  <c r="J1203" i="5" a="1"/>
  <c r="J1203" i="5" s="1"/>
  <c r="K1203" i="5" a="1"/>
  <c r="K1203" i="5" s="1"/>
  <c r="L1203" i="5" a="1"/>
  <c r="L1203" i="5" s="1"/>
  <c r="M1203" i="5" a="1"/>
  <c r="M1203" i="5" s="1"/>
  <c r="N1203" i="5" a="1"/>
  <c r="N1203" i="5" s="1"/>
  <c r="O1203" i="5" a="1"/>
  <c r="O1203" i="5" s="1"/>
  <c r="I1204" i="5" a="1"/>
  <c r="I1204" i="5" s="1"/>
  <c r="J1204" i="5" a="1"/>
  <c r="J1204" i="5" s="1"/>
  <c r="K1204" i="5" a="1"/>
  <c r="K1204" i="5" s="1"/>
  <c r="L1204" i="5" a="1"/>
  <c r="L1204" i="5" s="1"/>
  <c r="M1204" i="5" a="1"/>
  <c r="M1204" i="5" s="1"/>
  <c r="N1204" i="5" a="1"/>
  <c r="N1204" i="5" s="1"/>
  <c r="O1204" i="5" a="1"/>
  <c r="O1204" i="5" s="1"/>
  <c r="I1205" i="5" a="1"/>
  <c r="I1205" i="5" s="1"/>
  <c r="J1205" i="5" a="1"/>
  <c r="J1205" i="5" s="1"/>
  <c r="K1205" i="5" a="1"/>
  <c r="K1205" i="5" s="1"/>
  <c r="L1205" i="5" a="1"/>
  <c r="L1205" i="5" s="1"/>
  <c r="M1205" i="5" a="1"/>
  <c r="M1205" i="5" s="1"/>
  <c r="N1205" i="5" a="1"/>
  <c r="N1205" i="5" s="1"/>
  <c r="O1205" i="5" a="1"/>
  <c r="O1205" i="5" s="1"/>
  <c r="I1206" i="5" a="1"/>
  <c r="I1206" i="5" s="1"/>
  <c r="J1206" i="5" a="1"/>
  <c r="J1206" i="5" s="1"/>
  <c r="K1206" i="5" a="1"/>
  <c r="K1206" i="5" s="1"/>
  <c r="L1206" i="5" a="1"/>
  <c r="L1206" i="5" s="1"/>
  <c r="M1206" i="5" a="1"/>
  <c r="M1206" i="5" s="1"/>
  <c r="N1206" i="5" a="1"/>
  <c r="N1206" i="5" s="1"/>
  <c r="O1206" i="5" a="1"/>
  <c r="O1206" i="5" s="1"/>
  <c r="I1207" i="5" a="1"/>
  <c r="I1207" i="5" s="1"/>
  <c r="J1207" i="5" a="1"/>
  <c r="J1207" i="5" s="1"/>
  <c r="K1207" i="5" a="1"/>
  <c r="K1207" i="5" s="1"/>
  <c r="L1207" i="5" a="1"/>
  <c r="L1207" i="5" s="1"/>
  <c r="M1207" i="5" a="1"/>
  <c r="M1207" i="5" s="1"/>
  <c r="N1207" i="5" a="1"/>
  <c r="N1207" i="5" s="1"/>
  <c r="O1207" i="5" a="1"/>
  <c r="O1207" i="5" s="1"/>
  <c r="I1208" i="5" a="1"/>
  <c r="I1208" i="5" s="1"/>
  <c r="J1208" i="5" a="1"/>
  <c r="J1208" i="5" s="1"/>
  <c r="K1208" i="5" a="1"/>
  <c r="K1208" i="5" s="1"/>
  <c r="L1208" i="5" a="1"/>
  <c r="L1208" i="5" s="1"/>
  <c r="M1208" i="5" a="1"/>
  <c r="M1208" i="5" s="1"/>
  <c r="N1208" i="5" a="1"/>
  <c r="N1208" i="5" s="1"/>
  <c r="O1208" i="5" a="1"/>
  <c r="O1208" i="5" s="1"/>
  <c r="I1209" i="5" a="1"/>
  <c r="I1209" i="5" s="1"/>
  <c r="J1209" i="5" a="1"/>
  <c r="J1209" i="5" s="1"/>
  <c r="K1209" i="5" a="1"/>
  <c r="K1209" i="5" s="1"/>
  <c r="L1209" i="5" a="1"/>
  <c r="L1209" i="5" s="1"/>
  <c r="M1209" i="5" a="1"/>
  <c r="M1209" i="5" s="1"/>
  <c r="N1209" i="5" a="1"/>
  <c r="N1209" i="5" s="1"/>
  <c r="O1209" i="5" a="1"/>
  <c r="O1209" i="5" s="1"/>
  <c r="I1210" i="5" a="1"/>
  <c r="I1210" i="5" s="1"/>
  <c r="J1210" i="5" a="1"/>
  <c r="J1210" i="5" s="1"/>
  <c r="K1210" i="5" a="1"/>
  <c r="K1210" i="5" s="1"/>
  <c r="L1210" i="5" a="1"/>
  <c r="L1210" i="5" s="1"/>
  <c r="M1210" i="5" a="1"/>
  <c r="M1210" i="5" s="1"/>
  <c r="N1210" i="5" a="1"/>
  <c r="N1210" i="5" s="1"/>
  <c r="O1210" i="5" a="1"/>
  <c r="O1210" i="5" s="1"/>
  <c r="I1211" i="5" a="1"/>
  <c r="I1211" i="5" s="1"/>
  <c r="J1211" i="5" a="1"/>
  <c r="J1211" i="5" s="1"/>
  <c r="K1211" i="5" a="1"/>
  <c r="K1211" i="5" s="1"/>
  <c r="L1211" i="5" a="1"/>
  <c r="L1211" i="5" s="1"/>
  <c r="M1211" i="5" a="1"/>
  <c r="M1211" i="5" s="1"/>
  <c r="N1211" i="5" a="1"/>
  <c r="N1211" i="5" s="1"/>
  <c r="O1211" i="5" a="1"/>
  <c r="O1211" i="5" s="1"/>
  <c r="I1212" i="5" a="1"/>
  <c r="I1212" i="5" s="1"/>
  <c r="J1212" i="5" a="1"/>
  <c r="J1212" i="5" s="1"/>
  <c r="K1212" i="5" a="1"/>
  <c r="K1212" i="5" s="1"/>
  <c r="L1212" i="5" a="1"/>
  <c r="L1212" i="5" s="1"/>
  <c r="M1212" i="5" a="1"/>
  <c r="M1212" i="5" s="1"/>
  <c r="N1212" i="5" a="1"/>
  <c r="N1212" i="5" s="1"/>
  <c r="O1212" i="5" a="1"/>
  <c r="O1212" i="5" s="1"/>
  <c r="I1213" i="5" a="1"/>
  <c r="I1213" i="5" s="1"/>
  <c r="J1213" i="5" a="1"/>
  <c r="J1213" i="5" s="1"/>
  <c r="K1213" i="5" a="1"/>
  <c r="K1213" i="5" s="1"/>
  <c r="L1213" i="5" a="1"/>
  <c r="L1213" i="5" s="1"/>
  <c r="M1213" i="5" a="1"/>
  <c r="M1213" i="5" s="1"/>
  <c r="N1213" i="5" a="1"/>
  <c r="N1213" i="5" s="1"/>
  <c r="O1213" i="5" a="1"/>
  <c r="O1213" i="5" s="1"/>
  <c r="I1214" i="5" a="1"/>
  <c r="I1214" i="5" s="1"/>
  <c r="J1214" i="5" a="1"/>
  <c r="J1214" i="5" s="1"/>
  <c r="K1214" i="5" a="1"/>
  <c r="K1214" i="5" s="1"/>
  <c r="L1214" i="5" a="1"/>
  <c r="L1214" i="5" s="1"/>
  <c r="M1214" i="5" a="1"/>
  <c r="M1214" i="5" s="1"/>
  <c r="N1214" i="5" a="1"/>
  <c r="N1214" i="5" s="1"/>
  <c r="O1214" i="5" a="1"/>
  <c r="O1214" i="5" s="1"/>
  <c r="I1215" i="5" a="1"/>
  <c r="I1215" i="5" s="1"/>
  <c r="J1215" i="5" a="1"/>
  <c r="J1215" i="5" s="1"/>
  <c r="K1215" i="5" a="1"/>
  <c r="K1215" i="5" s="1"/>
  <c r="L1215" i="5" a="1"/>
  <c r="L1215" i="5" s="1"/>
  <c r="M1215" i="5" a="1"/>
  <c r="M1215" i="5" s="1"/>
  <c r="N1215" i="5" a="1"/>
  <c r="N1215" i="5" s="1"/>
  <c r="O1215" i="5" a="1"/>
  <c r="O1215" i="5" s="1"/>
  <c r="I1216" i="5" a="1"/>
  <c r="I1216" i="5" s="1"/>
  <c r="J1216" i="5" a="1"/>
  <c r="J1216" i="5" s="1"/>
  <c r="K1216" i="5" a="1"/>
  <c r="K1216" i="5" s="1"/>
  <c r="L1216" i="5" a="1"/>
  <c r="L1216" i="5" s="1"/>
  <c r="M1216" i="5" a="1"/>
  <c r="M1216" i="5" s="1"/>
  <c r="N1216" i="5" a="1"/>
  <c r="N1216" i="5" s="1"/>
  <c r="O1216" i="5" a="1"/>
  <c r="O1216" i="5" s="1"/>
  <c r="I1217" i="5" a="1"/>
  <c r="I1217" i="5" s="1"/>
  <c r="J1217" i="5" a="1"/>
  <c r="J1217" i="5" s="1"/>
  <c r="K1217" i="5" a="1"/>
  <c r="K1217" i="5" s="1"/>
  <c r="L1217" i="5" a="1"/>
  <c r="L1217" i="5" s="1"/>
  <c r="M1217" i="5" a="1"/>
  <c r="M1217" i="5" s="1"/>
  <c r="N1217" i="5" a="1"/>
  <c r="N1217" i="5" s="1"/>
  <c r="O1217" i="5" a="1"/>
  <c r="O1217" i="5" s="1"/>
  <c r="I1218" i="5" a="1"/>
  <c r="I1218" i="5" s="1"/>
  <c r="J1218" i="5" a="1"/>
  <c r="J1218" i="5" s="1"/>
  <c r="K1218" i="5" a="1"/>
  <c r="K1218" i="5" s="1"/>
  <c r="L1218" i="5" a="1"/>
  <c r="L1218" i="5" s="1"/>
  <c r="M1218" i="5" a="1"/>
  <c r="M1218" i="5" s="1"/>
  <c r="N1218" i="5" a="1"/>
  <c r="N1218" i="5" s="1"/>
  <c r="O1218" i="5" a="1"/>
  <c r="O1218" i="5" s="1"/>
  <c r="I1219" i="5" a="1"/>
  <c r="I1219" i="5" s="1"/>
  <c r="J1219" i="5" a="1"/>
  <c r="J1219" i="5" s="1"/>
  <c r="K1219" i="5" a="1"/>
  <c r="K1219" i="5" s="1"/>
  <c r="L1219" i="5" a="1"/>
  <c r="L1219" i="5" s="1"/>
  <c r="M1219" i="5" a="1"/>
  <c r="M1219" i="5" s="1"/>
  <c r="N1219" i="5" a="1"/>
  <c r="N1219" i="5" s="1"/>
  <c r="O1219" i="5" a="1"/>
  <c r="O1219" i="5" s="1"/>
  <c r="I1220" i="5" a="1"/>
  <c r="I1220" i="5" s="1"/>
  <c r="J1220" i="5" a="1"/>
  <c r="J1220" i="5" s="1"/>
  <c r="K1220" i="5" a="1"/>
  <c r="K1220" i="5" s="1"/>
  <c r="L1220" i="5" a="1"/>
  <c r="L1220" i="5" s="1"/>
  <c r="M1220" i="5" a="1"/>
  <c r="M1220" i="5" s="1"/>
  <c r="N1220" i="5" a="1"/>
  <c r="N1220" i="5" s="1"/>
  <c r="O1220" i="5" a="1"/>
  <c r="O1220" i="5" s="1"/>
  <c r="I1221" i="5" a="1"/>
  <c r="I1221" i="5" s="1"/>
  <c r="J1221" i="5" a="1"/>
  <c r="J1221" i="5" s="1"/>
  <c r="K1221" i="5" a="1"/>
  <c r="K1221" i="5" s="1"/>
  <c r="L1221" i="5" a="1"/>
  <c r="L1221" i="5" s="1"/>
  <c r="M1221" i="5" a="1"/>
  <c r="M1221" i="5" s="1"/>
  <c r="N1221" i="5" a="1"/>
  <c r="N1221" i="5" s="1"/>
  <c r="O1221" i="5" a="1"/>
  <c r="O1221" i="5" s="1"/>
  <c r="I1222" i="5" a="1"/>
  <c r="I1222" i="5" s="1"/>
  <c r="J1222" i="5" a="1"/>
  <c r="J1222" i="5" s="1"/>
  <c r="K1222" i="5" a="1"/>
  <c r="K1222" i="5" s="1"/>
  <c r="L1222" i="5" a="1"/>
  <c r="L1222" i="5" s="1"/>
  <c r="M1222" i="5" a="1"/>
  <c r="M1222" i="5" s="1"/>
  <c r="N1222" i="5" a="1"/>
  <c r="N1222" i="5" s="1"/>
  <c r="O1222" i="5" a="1"/>
  <c r="O1222" i="5" s="1"/>
  <c r="I1223" i="5" a="1"/>
  <c r="I1223" i="5" s="1"/>
  <c r="J1223" i="5" a="1"/>
  <c r="J1223" i="5" s="1"/>
  <c r="K1223" i="5" a="1"/>
  <c r="K1223" i="5" s="1"/>
  <c r="L1223" i="5" a="1"/>
  <c r="L1223" i="5" s="1"/>
  <c r="M1223" i="5" a="1"/>
  <c r="M1223" i="5" s="1"/>
  <c r="N1223" i="5" a="1"/>
  <c r="N1223" i="5" s="1"/>
  <c r="O1223" i="5" a="1"/>
  <c r="O1223" i="5" s="1"/>
  <c r="I1224" i="5" a="1"/>
  <c r="I1224" i="5" s="1"/>
  <c r="J1224" i="5" a="1"/>
  <c r="J1224" i="5" s="1"/>
  <c r="K1224" i="5" a="1"/>
  <c r="K1224" i="5" s="1"/>
  <c r="L1224" i="5" a="1"/>
  <c r="L1224" i="5" s="1"/>
  <c r="M1224" i="5" a="1"/>
  <c r="M1224" i="5" s="1"/>
  <c r="N1224" i="5" a="1"/>
  <c r="N1224" i="5" s="1"/>
  <c r="O1224" i="5" a="1"/>
  <c r="O1224" i="5" s="1"/>
  <c r="I1225" i="5" a="1"/>
  <c r="I1225" i="5" s="1"/>
  <c r="J1225" i="5" a="1"/>
  <c r="J1225" i="5" s="1"/>
  <c r="K1225" i="5" a="1"/>
  <c r="K1225" i="5" s="1"/>
  <c r="L1225" i="5" a="1"/>
  <c r="L1225" i="5" s="1"/>
  <c r="M1225" i="5" a="1"/>
  <c r="M1225" i="5" s="1"/>
  <c r="N1225" i="5" a="1"/>
  <c r="N1225" i="5" s="1"/>
  <c r="O1225" i="5" a="1"/>
  <c r="O1225" i="5" s="1"/>
  <c r="I1226" i="5" a="1"/>
  <c r="I1226" i="5" s="1"/>
  <c r="J1226" i="5" a="1"/>
  <c r="J1226" i="5" s="1"/>
  <c r="K1226" i="5" a="1"/>
  <c r="K1226" i="5" s="1"/>
  <c r="L1226" i="5" a="1"/>
  <c r="L1226" i="5" s="1"/>
  <c r="M1226" i="5" a="1"/>
  <c r="M1226" i="5" s="1"/>
  <c r="N1226" i="5" a="1"/>
  <c r="N1226" i="5" s="1"/>
  <c r="O1226" i="5" a="1"/>
  <c r="O1226" i="5" s="1"/>
  <c r="I1227" i="5" a="1"/>
  <c r="I1227" i="5" s="1"/>
  <c r="J1227" i="5" a="1"/>
  <c r="J1227" i="5" s="1"/>
  <c r="K1227" i="5" a="1"/>
  <c r="K1227" i="5" s="1"/>
  <c r="L1227" i="5" a="1"/>
  <c r="L1227" i="5" s="1"/>
  <c r="M1227" i="5" a="1"/>
  <c r="M1227" i="5" s="1"/>
  <c r="N1227" i="5" a="1"/>
  <c r="N1227" i="5" s="1"/>
  <c r="O1227" i="5" a="1"/>
  <c r="O1227" i="5" s="1"/>
  <c r="I1228" i="5" a="1"/>
  <c r="I1228" i="5" s="1"/>
  <c r="J1228" i="5" a="1"/>
  <c r="J1228" i="5" s="1"/>
  <c r="K1228" i="5" a="1"/>
  <c r="K1228" i="5" s="1"/>
  <c r="L1228" i="5" a="1"/>
  <c r="L1228" i="5" s="1"/>
  <c r="M1228" i="5" a="1"/>
  <c r="M1228" i="5" s="1"/>
  <c r="N1228" i="5" a="1"/>
  <c r="N1228" i="5" s="1"/>
  <c r="O1228" i="5" a="1"/>
  <c r="O1228" i="5" s="1"/>
  <c r="I1229" i="5" a="1"/>
  <c r="I1229" i="5" s="1"/>
  <c r="J1229" i="5" a="1"/>
  <c r="J1229" i="5" s="1"/>
  <c r="K1229" i="5" a="1"/>
  <c r="K1229" i="5" s="1"/>
  <c r="L1229" i="5" a="1"/>
  <c r="L1229" i="5" s="1"/>
  <c r="M1229" i="5" a="1"/>
  <c r="M1229" i="5" s="1"/>
  <c r="N1229" i="5" a="1"/>
  <c r="N1229" i="5" s="1"/>
  <c r="O1229" i="5" a="1"/>
  <c r="O1229" i="5" s="1"/>
  <c r="I1230" i="5" a="1"/>
  <c r="I1230" i="5" s="1"/>
  <c r="J1230" i="5" a="1"/>
  <c r="J1230" i="5" s="1"/>
  <c r="K1230" i="5" a="1"/>
  <c r="K1230" i="5" s="1"/>
  <c r="L1230" i="5" a="1"/>
  <c r="L1230" i="5" s="1"/>
  <c r="M1230" i="5" a="1"/>
  <c r="M1230" i="5" s="1"/>
  <c r="N1230" i="5" a="1"/>
  <c r="N1230" i="5" s="1"/>
  <c r="O1230" i="5" a="1"/>
  <c r="O1230" i="5" s="1"/>
  <c r="I1231" i="5" a="1"/>
  <c r="I1231" i="5" s="1"/>
  <c r="J1231" i="5" a="1"/>
  <c r="J1231" i="5" s="1"/>
  <c r="K1231" i="5" a="1"/>
  <c r="K1231" i="5" s="1"/>
  <c r="L1231" i="5" a="1"/>
  <c r="L1231" i="5" s="1"/>
  <c r="M1231" i="5" a="1"/>
  <c r="M1231" i="5" s="1"/>
  <c r="N1231" i="5" a="1"/>
  <c r="N1231" i="5" s="1"/>
  <c r="O1231" i="5" a="1"/>
  <c r="O1231" i="5" s="1"/>
  <c r="I1232" i="5" a="1"/>
  <c r="I1232" i="5" s="1"/>
  <c r="J1232" i="5" a="1"/>
  <c r="J1232" i="5" s="1"/>
  <c r="K1232" i="5" a="1"/>
  <c r="K1232" i="5" s="1"/>
  <c r="L1232" i="5" a="1"/>
  <c r="L1232" i="5" s="1"/>
  <c r="M1232" i="5" a="1"/>
  <c r="M1232" i="5" s="1"/>
  <c r="N1232" i="5" a="1"/>
  <c r="N1232" i="5" s="1"/>
  <c r="O1232" i="5" a="1"/>
  <c r="O1232" i="5" s="1"/>
  <c r="I1233" i="5" a="1"/>
  <c r="I1233" i="5" s="1"/>
  <c r="J1233" i="5" a="1"/>
  <c r="J1233" i="5" s="1"/>
  <c r="K1233" i="5" a="1"/>
  <c r="K1233" i="5" s="1"/>
  <c r="L1233" i="5" a="1"/>
  <c r="L1233" i="5" s="1"/>
  <c r="M1233" i="5" a="1"/>
  <c r="M1233" i="5" s="1"/>
  <c r="N1233" i="5" a="1"/>
  <c r="N1233" i="5" s="1"/>
  <c r="O1233" i="5" a="1"/>
  <c r="O1233" i="5" s="1"/>
  <c r="I1234" i="5" a="1"/>
  <c r="I1234" i="5" s="1"/>
  <c r="J1234" i="5" a="1"/>
  <c r="J1234" i="5" s="1"/>
  <c r="K1234" i="5" a="1"/>
  <c r="K1234" i="5" s="1"/>
  <c r="L1234" i="5" a="1"/>
  <c r="L1234" i="5" s="1"/>
  <c r="M1234" i="5" a="1"/>
  <c r="M1234" i="5" s="1"/>
  <c r="N1234" i="5" a="1"/>
  <c r="N1234" i="5" s="1"/>
  <c r="O1234" i="5" a="1"/>
  <c r="O1234" i="5" s="1"/>
  <c r="I1235" i="5" a="1"/>
  <c r="I1235" i="5" s="1"/>
  <c r="J1235" i="5" a="1"/>
  <c r="J1235" i="5" s="1"/>
  <c r="K1235" i="5" a="1"/>
  <c r="K1235" i="5" s="1"/>
  <c r="L1235" i="5" a="1"/>
  <c r="L1235" i="5" s="1"/>
  <c r="M1235" i="5" a="1"/>
  <c r="M1235" i="5" s="1"/>
  <c r="N1235" i="5" a="1"/>
  <c r="N1235" i="5" s="1"/>
  <c r="O1235" i="5" a="1"/>
  <c r="O1235" i="5" s="1"/>
  <c r="I1236" i="5" a="1"/>
  <c r="I1236" i="5" s="1"/>
  <c r="J1236" i="5" a="1"/>
  <c r="J1236" i="5" s="1"/>
  <c r="K1236" i="5" a="1"/>
  <c r="K1236" i="5" s="1"/>
  <c r="L1236" i="5" a="1"/>
  <c r="L1236" i="5" s="1"/>
  <c r="M1236" i="5" a="1"/>
  <c r="M1236" i="5" s="1"/>
  <c r="N1236" i="5" a="1"/>
  <c r="N1236" i="5" s="1"/>
  <c r="O1236" i="5" a="1"/>
  <c r="O1236" i="5" s="1"/>
  <c r="I1237" i="5" a="1"/>
  <c r="I1237" i="5" s="1"/>
  <c r="J1237" i="5" a="1"/>
  <c r="J1237" i="5" s="1"/>
  <c r="K1237" i="5" a="1"/>
  <c r="K1237" i="5" s="1"/>
  <c r="L1237" i="5" a="1"/>
  <c r="L1237" i="5" s="1"/>
  <c r="M1237" i="5" a="1"/>
  <c r="M1237" i="5" s="1"/>
  <c r="N1237" i="5" a="1"/>
  <c r="N1237" i="5" s="1"/>
  <c r="O1237" i="5" a="1"/>
  <c r="O1237" i="5" s="1"/>
  <c r="I1238" i="5" a="1"/>
  <c r="I1238" i="5" s="1"/>
  <c r="J1238" i="5" a="1"/>
  <c r="J1238" i="5" s="1"/>
  <c r="K1238" i="5" a="1"/>
  <c r="K1238" i="5" s="1"/>
  <c r="L1238" i="5" a="1"/>
  <c r="L1238" i="5" s="1"/>
  <c r="M1238" i="5" a="1"/>
  <c r="M1238" i="5" s="1"/>
  <c r="N1238" i="5" a="1"/>
  <c r="N1238" i="5" s="1"/>
  <c r="O1238" i="5" a="1"/>
  <c r="O1238" i="5" s="1"/>
  <c r="I1239" i="5" a="1"/>
  <c r="I1239" i="5" s="1"/>
  <c r="J1239" i="5" a="1"/>
  <c r="J1239" i="5" s="1"/>
  <c r="K1239" i="5" a="1"/>
  <c r="K1239" i="5" s="1"/>
  <c r="L1239" i="5" a="1"/>
  <c r="L1239" i="5" s="1"/>
  <c r="M1239" i="5" a="1"/>
  <c r="M1239" i="5" s="1"/>
  <c r="N1239" i="5" a="1"/>
  <c r="N1239" i="5" s="1"/>
  <c r="O1239" i="5" a="1"/>
  <c r="O1239" i="5" s="1"/>
  <c r="I1240" i="5" a="1"/>
  <c r="I1240" i="5" s="1"/>
  <c r="J1240" i="5" a="1"/>
  <c r="J1240" i="5" s="1"/>
  <c r="K1240" i="5" a="1"/>
  <c r="K1240" i="5" s="1"/>
  <c r="L1240" i="5" a="1"/>
  <c r="L1240" i="5" s="1"/>
  <c r="M1240" i="5" a="1"/>
  <c r="M1240" i="5" s="1"/>
  <c r="N1240" i="5" a="1"/>
  <c r="N1240" i="5" s="1"/>
  <c r="O1240" i="5" a="1"/>
  <c r="O1240" i="5" s="1"/>
  <c r="I1241" i="5" a="1"/>
  <c r="I1241" i="5" s="1"/>
  <c r="J1241" i="5" a="1"/>
  <c r="J1241" i="5" s="1"/>
  <c r="K1241" i="5" a="1"/>
  <c r="K1241" i="5" s="1"/>
  <c r="L1241" i="5" a="1"/>
  <c r="L1241" i="5" s="1"/>
  <c r="M1241" i="5" a="1"/>
  <c r="M1241" i="5" s="1"/>
  <c r="N1241" i="5" a="1"/>
  <c r="N1241" i="5" s="1"/>
  <c r="O1241" i="5" a="1"/>
  <c r="O1241" i="5" s="1"/>
  <c r="I1242" i="5" a="1"/>
  <c r="I1242" i="5" s="1"/>
  <c r="J1242" i="5" a="1"/>
  <c r="J1242" i="5" s="1"/>
  <c r="K1242" i="5" a="1"/>
  <c r="K1242" i="5" s="1"/>
  <c r="L1242" i="5" a="1"/>
  <c r="L1242" i="5" s="1"/>
  <c r="M1242" i="5" a="1"/>
  <c r="M1242" i="5" s="1"/>
  <c r="N1242" i="5" a="1"/>
  <c r="N1242" i="5" s="1"/>
  <c r="O1242" i="5" a="1"/>
  <c r="O1242" i="5" s="1"/>
  <c r="I1243" i="5" a="1"/>
  <c r="I1243" i="5" s="1"/>
  <c r="J1243" i="5" a="1"/>
  <c r="J1243" i="5" s="1"/>
  <c r="K1243" i="5" a="1"/>
  <c r="K1243" i="5" s="1"/>
  <c r="L1243" i="5" a="1"/>
  <c r="L1243" i="5" s="1"/>
  <c r="M1243" i="5" a="1"/>
  <c r="M1243" i="5" s="1"/>
  <c r="N1243" i="5" a="1"/>
  <c r="N1243" i="5" s="1"/>
  <c r="O1243" i="5" a="1"/>
  <c r="O1243" i="5" s="1"/>
  <c r="I1244" i="5" a="1"/>
  <c r="I1244" i="5" s="1"/>
  <c r="J1244" i="5" a="1"/>
  <c r="J1244" i="5" s="1"/>
  <c r="K1244" i="5" a="1"/>
  <c r="K1244" i="5" s="1"/>
  <c r="L1244" i="5" a="1"/>
  <c r="L1244" i="5" s="1"/>
  <c r="M1244" i="5" a="1"/>
  <c r="M1244" i="5" s="1"/>
  <c r="N1244" i="5" a="1"/>
  <c r="N1244" i="5" s="1"/>
  <c r="O1244" i="5" a="1"/>
  <c r="O1244" i="5" s="1"/>
  <c r="I1245" i="5" a="1"/>
  <c r="I1245" i="5" s="1"/>
  <c r="J1245" i="5" a="1"/>
  <c r="J1245" i="5" s="1"/>
  <c r="K1245" i="5" a="1"/>
  <c r="K1245" i="5" s="1"/>
  <c r="L1245" i="5" a="1"/>
  <c r="L1245" i="5" s="1"/>
  <c r="M1245" i="5" a="1"/>
  <c r="M1245" i="5" s="1"/>
  <c r="N1245" i="5" a="1"/>
  <c r="N1245" i="5" s="1"/>
  <c r="O1245" i="5" a="1"/>
  <c r="O1245" i="5" s="1"/>
  <c r="I1246" i="5" a="1"/>
  <c r="I1246" i="5" s="1"/>
  <c r="J1246" i="5" a="1"/>
  <c r="J1246" i="5" s="1"/>
  <c r="K1246" i="5" a="1"/>
  <c r="K1246" i="5" s="1"/>
  <c r="L1246" i="5" a="1"/>
  <c r="L1246" i="5" s="1"/>
  <c r="M1246" i="5" a="1"/>
  <c r="M1246" i="5" s="1"/>
  <c r="N1246" i="5" a="1"/>
  <c r="N1246" i="5" s="1"/>
  <c r="O1246" i="5" a="1"/>
  <c r="O1246" i="5" s="1"/>
  <c r="I1247" i="5" a="1"/>
  <c r="I1247" i="5" s="1"/>
  <c r="J1247" i="5" a="1"/>
  <c r="J1247" i="5" s="1"/>
  <c r="K1247" i="5" a="1"/>
  <c r="K1247" i="5" s="1"/>
  <c r="L1247" i="5" a="1"/>
  <c r="L1247" i="5" s="1"/>
  <c r="M1247" i="5" a="1"/>
  <c r="M1247" i="5" s="1"/>
  <c r="N1247" i="5" a="1"/>
  <c r="N1247" i="5" s="1"/>
  <c r="O1247" i="5" a="1"/>
  <c r="O1247" i="5" s="1"/>
  <c r="I1248" i="5" a="1"/>
  <c r="I1248" i="5" s="1"/>
  <c r="J1248" i="5" a="1"/>
  <c r="J1248" i="5" s="1"/>
  <c r="K1248" i="5" a="1"/>
  <c r="K1248" i="5" s="1"/>
  <c r="L1248" i="5" a="1"/>
  <c r="L1248" i="5" s="1"/>
  <c r="M1248" i="5" a="1"/>
  <c r="M1248" i="5" s="1"/>
  <c r="N1248" i="5" a="1"/>
  <c r="N1248" i="5" s="1"/>
  <c r="O1248" i="5" a="1"/>
  <c r="O1248" i="5" s="1"/>
  <c r="I1249" i="5" a="1"/>
  <c r="I1249" i="5" s="1"/>
  <c r="J1249" i="5" a="1"/>
  <c r="J1249" i="5" s="1"/>
  <c r="K1249" i="5" a="1"/>
  <c r="K1249" i="5" s="1"/>
  <c r="L1249" i="5" a="1"/>
  <c r="L1249" i="5" s="1"/>
  <c r="M1249" i="5" a="1"/>
  <c r="M1249" i="5" s="1"/>
  <c r="N1249" i="5" a="1"/>
  <c r="N1249" i="5" s="1"/>
  <c r="O1249" i="5" a="1"/>
  <c r="O1249" i="5" s="1"/>
  <c r="I1250" i="5" a="1"/>
  <c r="I1250" i="5" s="1"/>
  <c r="J1250" i="5" a="1"/>
  <c r="J1250" i="5" s="1"/>
  <c r="K1250" i="5" a="1"/>
  <c r="K1250" i="5" s="1"/>
  <c r="L1250" i="5" a="1"/>
  <c r="L1250" i="5" s="1"/>
  <c r="M1250" i="5" a="1"/>
  <c r="M1250" i="5" s="1"/>
  <c r="N1250" i="5" a="1"/>
  <c r="N1250" i="5" s="1"/>
  <c r="O1250" i="5" a="1"/>
  <c r="O1250" i="5" s="1"/>
  <c r="I1251" i="5" a="1"/>
  <c r="I1251" i="5" s="1"/>
  <c r="J1251" i="5" a="1"/>
  <c r="J1251" i="5" s="1"/>
  <c r="K1251" i="5" a="1"/>
  <c r="K1251" i="5" s="1"/>
  <c r="L1251" i="5" a="1"/>
  <c r="L1251" i="5" s="1"/>
  <c r="M1251" i="5" a="1"/>
  <c r="M1251" i="5" s="1"/>
  <c r="N1251" i="5" a="1"/>
  <c r="N1251" i="5" s="1"/>
  <c r="O1251" i="5" a="1"/>
  <c r="O1251" i="5" s="1"/>
  <c r="I1252" i="5" a="1"/>
  <c r="I1252" i="5" s="1"/>
  <c r="J1252" i="5" a="1"/>
  <c r="J1252" i="5" s="1"/>
  <c r="K1252" i="5" a="1"/>
  <c r="K1252" i="5" s="1"/>
  <c r="L1252" i="5" a="1"/>
  <c r="L1252" i="5" s="1"/>
  <c r="M1252" i="5" a="1"/>
  <c r="M1252" i="5" s="1"/>
  <c r="N1252" i="5" a="1"/>
  <c r="N1252" i="5" s="1"/>
  <c r="O1252" i="5" a="1"/>
  <c r="O1252" i="5" s="1"/>
  <c r="I1253" i="5" a="1"/>
  <c r="I1253" i="5" s="1"/>
  <c r="J1253" i="5" a="1"/>
  <c r="J1253" i="5" s="1"/>
  <c r="K1253" i="5" a="1"/>
  <c r="K1253" i="5" s="1"/>
  <c r="L1253" i="5" a="1"/>
  <c r="L1253" i="5" s="1"/>
  <c r="M1253" i="5" a="1"/>
  <c r="M1253" i="5" s="1"/>
  <c r="N1253" i="5" a="1"/>
  <c r="N1253" i="5" s="1"/>
  <c r="O1253" i="5" a="1"/>
  <c r="O1253" i="5" s="1"/>
  <c r="I1254" i="5" a="1"/>
  <c r="I1254" i="5" s="1"/>
  <c r="J1254" i="5" a="1"/>
  <c r="J1254" i="5" s="1"/>
  <c r="K1254" i="5" a="1"/>
  <c r="K1254" i="5" s="1"/>
  <c r="L1254" i="5" a="1"/>
  <c r="L1254" i="5" s="1"/>
  <c r="M1254" i="5" a="1"/>
  <c r="M1254" i="5" s="1"/>
  <c r="N1254" i="5" a="1"/>
  <c r="N1254" i="5" s="1"/>
  <c r="O1254" i="5" a="1"/>
  <c r="O1254" i="5" s="1"/>
  <c r="I1255" i="5" a="1"/>
  <c r="I1255" i="5" s="1"/>
  <c r="J1255" i="5" a="1"/>
  <c r="J1255" i="5" s="1"/>
  <c r="K1255" i="5" a="1"/>
  <c r="K1255" i="5" s="1"/>
  <c r="L1255" i="5" a="1"/>
  <c r="L1255" i="5" s="1"/>
  <c r="M1255" i="5" a="1"/>
  <c r="M1255" i="5" s="1"/>
  <c r="N1255" i="5" a="1"/>
  <c r="N1255" i="5" s="1"/>
  <c r="O1255" i="5" a="1"/>
  <c r="O1255" i="5" s="1"/>
  <c r="I1256" i="5" a="1"/>
  <c r="I1256" i="5" s="1"/>
  <c r="J1256" i="5" a="1"/>
  <c r="J1256" i="5" s="1"/>
  <c r="K1256" i="5" a="1"/>
  <c r="K1256" i="5" s="1"/>
  <c r="L1256" i="5" a="1"/>
  <c r="L1256" i="5" s="1"/>
  <c r="M1256" i="5" a="1"/>
  <c r="M1256" i="5" s="1"/>
  <c r="N1256" i="5" a="1"/>
  <c r="N1256" i="5" s="1"/>
  <c r="O1256" i="5" a="1"/>
  <c r="O1256" i="5" s="1"/>
  <c r="I1257" i="5" a="1"/>
  <c r="I1257" i="5" s="1"/>
  <c r="J1257" i="5" a="1"/>
  <c r="J1257" i="5" s="1"/>
  <c r="K1257" i="5" a="1"/>
  <c r="K1257" i="5" s="1"/>
  <c r="L1257" i="5" a="1"/>
  <c r="L1257" i="5" s="1"/>
  <c r="M1257" i="5" a="1"/>
  <c r="M1257" i="5" s="1"/>
  <c r="N1257" i="5" a="1"/>
  <c r="N1257" i="5" s="1"/>
  <c r="O1257" i="5" a="1"/>
  <c r="O1257" i="5" s="1"/>
  <c r="I1258" i="5" a="1"/>
  <c r="I1258" i="5" s="1"/>
  <c r="J1258" i="5" a="1"/>
  <c r="J1258" i="5" s="1"/>
  <c r="K1258" i="5" a="1"/>
  <c r="K1258" i="5" s="1"/>
  <c r="L1258" i="5" a="1"/>
  <c r="L1258" i="5" s="1"/>
  <c r="M1258" i="5" a="1"/>
  <c r="M1258" i="5" s="1"/>
  <c r="N1258" i="5" a="1"/>
  <c r="N1258" i="5" s="1"/>
  <c r="O1258" i="5" a="1"/>
  <c r="O1258" i="5" s="1"/>
  <c r="I1259" i="5" a="1"/>
  <c r="I1259" i="5" s="1"/>
  <c r="J1259" i="5" a="1"/>
  <c r="J1259" i="5" s="1"/>
  <c r="K1259" i="5" a="1"/>
  <c r="K1259" i="5" s="1"/>
  <c r="L1259" i="5" a="1"/>
  <c r="L1259" i="5" s="1"/>
  <c r="M1259" i="5" a="1"/>
  <c r="M1259" i="5" s="1"/>
  <c r="N1259" i="5" a="1"/>
  <c r="N1259" i="5" s="1"/>
  <c r="O1259" i="5" a="1"/>
  <c r="O1259" i="5" s="1"/>
  <c r="I1260" i="5" a="1"/>
  <c r="I1260" i="5" s="1"/>
  <c r="J1260" i="5" a="1"/>
  <c r="J1260" i="5" s="1"/>
  <c r="K1260" i="5" a="1"/>
  <c r="K1260" i="5" s="1"/>
  <c r="L1260" i="5" a="1"/>
  <c r="L1260" i="5" s="1"/>
  <c r="M1260" i="5" a="1"/>
  <c r="M1260" i="5" s="1"/>
  <c r="N1260" i="5" a="1"/>
  <c r="N1260" i="5" s="1"/>
  <c r="O1260" i="5" a="1"/>
  <c r="O1260" i="5" s="1"/>
  <c r="I1261" i="5" a="1"/>
  <c r="I1261" i="5" s="1"/>
  <c r="J1261" i="5" a="1"/>
  <c r="J1261" i="5" s="1"/>
  <c r="K1261" i="5" a="1"/>
  <c r="K1261" i="5" s="1"/>
  <c r="L1261" i="5" a="1"/>
  <c r="L1261" i="5" s="1"/>
  <c r="M1261" i="5" a="1"/>
  <c r="M1261" i="5" s="1"/>
  <c r="N1261" i="5" a="1"/>
  <c r="N1261" i="5" s="1"/>
  <c r="O1261" i="5" a="1"/>
  <c r="O1261" i="5" s="1"/>
  <c r="I1262" i="5" a="1"/>
  <c r="I1262" i="5" s="1"/>
  <c r="J1262" i="5" a="1"/>
  <c r="J1262" i="5" s="1"/>
  <c r="K1262" i="5" a="1"/>
  <c r="K1262" i="5" s="1"/>
  <c r="L1262" i="5" a="1"/>
  <c r="L1262" i="5" s="1"/>
  <c r="M1262" i="5" a="1"/>
  <c r="M1262" i="5" s="1"/>
  <c r="N1262" i="5" a="1"/>
  <c r="N1262" i="5" s="1"/>
  <c r="O1262" i="5" a="1"/>
  <c r="O1262" i="5" s="1"/>
  <c r="I1263" i="5" a="1"/>
  <c r="I1263" i="5" s="1"/>
  <c r="J1263" i="5" a="1"/>
  <c r="J1263" i="5" s="1"/>
  <c r="K1263" i="5" a="1"/>
  <c r="K1263" i="5" s="1"/>
  <c r="L1263" i="5" a="1"/>
  <c r="L1263" i="5" s="1"/>
  <c r="M1263" i="5" a="1"/>
  <c r="M1263" i="5" s="1"/>
  <c r="N1263" i="5" a="1"/>
  <c r="N1263" i="5" s="1"/>
  <c r="O1263" i="5" a="1"/>
  <c r="O1263" i="5" s="1"/>
  <c r="I1264" i="5" a="1"/>
  <c r="I1264" i="5" s="1"/>
  <c r="J1264" i="5" a="1"/>
  <c r="J1264" i="5" s="1"/>
  <c r="K1264" i="5" a="1"/>
  <c r="K1264" i="5" s="1"/>
  <c r="L1264" i="5" a="1"/>
  <c r="L1264" i="5" s="1"/>
  <c r="M1264" i="5" a="1"/>
  <c r="M1264" i="5" s="1"/>
  <c r="N1264" i="5" a="1"/>
  <c r="N1264" i="5" s="1"/>
  <c r="O1264" i="5" a="1"/>
  <c r="O1264" i="5" s="1"/>
  <c r="I1265" i="5" a="1"/>
  <c r="I1265" i="5" s="1"/>
  <c r="J1265" i="5" a="1"/>
  <c r="J1265" i="5" s="1"/>
  <c r="K1265" i="5" a="1"/>
  <c r="K1265" i="5" s="1"/>
  <c r="L1265" i="5" a="1"/>
  <c r="L1265" i="5" s="1"/>
  <c r="M1265" i="5" a="1"/>
  <c r="M1265" i="5" s="1"/>
  <c r="N1265" i="5" a="1"/>
  <c r="N1265" i="5" s="1"/>
  <c r="O1265" i="5" a="1"/>
  <c r="O1265" i="5" s="1"/>
  <c r="I1266" i="5" a="1"/>
  <c r="I1266" i="5" s="1"/>
  <c r="J1266" i="5" a="1"/>
  <c r="J1266" i="5" s="1"/>
  <c r="K1266" i="5" a="1"/>
  <c r="K1266" i="5" s="1"/>
  <c r="L1266" i="5" a="1"/>
  <c r="L1266" i="5" s="1"/>
  <c r="M1266" i="5" a="1"/>
  <c r="M1266" i="5" s="1"/>
  <c r="N1266" i="5" a="1"/>
  <c r="N1266" i="5" s="1"/>
  <c r="O1266" i="5" a="1"/>
  <c r="O1266" i="5" s="1"/>
  <c r="I1267" i="5" a="1"/>
  <c r="I1267" i="5" s="1"/>
  <c r="J1267" i="5" a="1"/>
  <c r="J1267" i="5" s="1"/>
  <c r="K1267" i="5" a="1"/>
  <c r="K1267" i="5" s="1"/>
  <c r="L1267" i="5" a="1"/>
  <c r="L1267" i="5" s="1"/>
  <c r="M1267" i="5" a="1"/>
  <c r="M1267" i="5" s="1"/>
  <c r="N1267" i="5" a="1"/>
  <c r="N1267" i="5" s="1"/>
  <c r="O1267" i="5" a="1"/>
  <c r="O1267" i="5" s="1"/>
  <c r="I1268" i="5" a="1"/>
  <c r="I1268" i="5" s="1"/>
  <c r="J1268" i="5" a="1"/>
  <c r="J1268" i="5" s="1"/>
  <c r="K1268" i="5" a="1"/>
  <c r="K1268" i="5" s="1"/>
  <c r="L1268" i="5" a="1"/>
  <c r="L1268" i="5" s="1"/>
  <c r="M1268" i="5" a="1"/>
  <c r="M1268" i="5" s="1"/>
  <c r="N1268" i="5" a="1"/>
  <c r="N1268" i="5" s="1"/>
  <c r="O1268" i="5" a="1"/>
  <c r="O1268" i="5" s="1"/>
  <c r="I1269" i="5" a="1"/>
  <c r="I1269" i="5" s="1"/>
  <c r="J1269" i="5" a="1"/>
  <c r="J1269" i="5" s="1"/>
  <c r="K1269" i="5" a="1"/>
  <c r="K1269" i="5" s="1"/>
  <c r="L1269" i="5" a="1"/>
  <c r="L1269" i="5" s="1"/>
  <c r="M1269" i="5" a="1"/>
  <c r="M1269" i="5" s="1"/>
  <c r="N1269" i="5" a="1"/>
  <c r="N1269" i="5" s="1"/>
  <c r="O1269" i="5" a="1"/>
  <c r="O1269" i="5" s="1"/>
  <c r="I1270" i="5" a="1"/>
  <c r="I1270" i="5" s="1"/>
  <c r="J1270" i="5" a="1"/>
  <c r="J1270" i="5" s="1"/>
  <c r="K1270" i="5" a="1"/>
  <c r="K1270" i="5" s="1"/>
  <c r="L1270" i="5" a="1"/>
  <c r="L1270" i="5" s="1"/>
  <c r="M1270" i="5" a="1"/>
  <c r="M1270" i="5" s="1"/>
  <c r="N1270" i="5" a="1"/>
  <c r="N1270" i="5" s="1"/>
  <c r="O1270" i="5" a="1"/>
  <c r="O1270" i="5" s="1"/>
  <c r="I1271" i="5" a="1"/>
  <c r="I1271" i="5" s="1"/>
  <c r="J1271" i="5" a="1"/>
  <c r="J1271" i="5" s="1"/>
  <c r="K1271" i="5" a="1"/>
  <c r="K1271" i="5" s="1"/>
  <c r="L1271" i="5" a="1"/>
  <c r="L1271" i="5" s="1"/>
  <c r="M1271" i="5" a="1"/>
  <c r="M1271" i="5" s="1"/>
  <c r="N1271" i="5" a="1"/>
  <c r="N1271" i="5" s="1"/>
  <c r="O1271" i="5" a="1"/>
  <c r="O1271" i="5" s="1"/>
  <c r="I1272" i="5" a="1"/>
  <c r="I1272" i="5" s="1"/>
  <c r="J1272" i="5" a="1"/>
  <c r="J1272" i="5" s="1"/>
  <c r="K1272" i="5" a="1"/>
  <c r="K1272" i="5" s="1"/>
  <c r="L1272" i="5" a="1"/>
  <c r="L1272" i="5" s="1"/>
  <c r="M1272" i="5" a="1"/>
  <c r="M1272" i="5" s="1"/>
  <c r="N1272" i="5" a="1"/>
  <c r="N1272" i="5" s="1"/>
  <c r="O1272" i="5" a="1"/>
  <c r="O1272" i="5" s="1"/>
  <c r="I1273" i="5" a="1"/>
  <c r="I1273" i="5" s="1"/>
  <c r="J1273" i="5" a="1"/>
  <c r="J1273" i="5" s="1"/>
  <c r="K1273" i="5" a="1"/>
  <c r="K1273" i="5" s="1"/>
  <c r="L1273" i="5" a="1"/>
  <c r="L1273" i="5" s="1"/>
  <c r="M1273" i="5" a="1"/>
  <c r="M1273" i="5" s="1"/>
  <c r="N1273" i="5" a="1"/>
  <c r="N1273" i="5" s="1"/>
  <c r="O1273" i="5" a="1"/>
  <c r="O1273" i="5" s="1"/>
  <c r="I1274" i="5" a="1"/>
  <c r="I1274" i="5" s="1"/>
  <c r="J1274" i="5" a="1"/>
  <c r="J1274" i="5" s="1"/>
  <c r="K1274" i="5" a="1"/>
  <c r="K1274" i="5" s="1"/>
  <c r="L1274" i="5" a="1"/>
  <c r="L1274" i="5" s="1"/>
  <c r="M1274" i="5" a="1"/>
  <c r="M1274" i="5" s="1"/>
  <c r="N1274" i="5" a="1"/>
  <c r="N1274" i="5" s="1"/>
  <c r="O1274" i="5" a="1"/>
  <c r="O1274" i="5" s="1"/>
  <c r="I1275" i="5" a="1"/>
  <c r="I1275" i="5" s="1"/>
  <c r="J1275" i="5" a="1"/>
  <c r="J1275" i="5" s="1"/>
  <c r="K1275" i="5" a="1"/>
  <c r="K1275" i="5" s="1"/>
  <c r="L1275" i="5" a="1"/>
  <c r="L1275" i="5" s="1"/>
  <c r="M1275" i="5" a="1"/>
  <c r="M1275" i="5" s="1"/>
  <c r="N1275" i="5" a="1"/>
  <c r="N1275" i="5" s="1"/>
  <c r="O1275" i="5" a="1"/>
  <c r="O1275" i="5" s="1"/>
  <c r="I1276" i="5" a="1"/>
  <c r="I1276" i="5" s="1"/>
  <c r="J1276" i="5" a="1"/>
  <c r="J1276" i="5" s="1"/>
  <c r="K1276" i="5" a="1"/>
  <c r="K1276" i="5" s="1"/>
  <c r="L1276" i="5" a="1"/>
  <c r="L1276" i="5" s="1"/>
  <c r="M1276" i="5" a="1"/>
  <c r="M1276" i="5" s="1"/>
  <c r="N1276" i="5" a="1"/>
  <c r="N1276" i="5" s="1"/>
  <c r="O1276" i="5" a="1"/>
  <c r="O1276" i="5" s="1"/>
  <c r="I1277" i="5" a="1"/>
  <c r="I1277" i="5" s="1"/>
  <c r="J1277" i="5" a="1"/>
  <c r="J1277" i="5" s="1"/>
  <c r="K1277" i="5" a="1"/>
  <c r="K1277" i="5" s="1"/>
  <c r="L1277" i="5" a="1"/>
  <c r="L1277" i="5" s="1"/>
  <c r="M1277" i="5" a="1"/>
  <c r="M1277" i="5" s="1"/>
  <c r="N1277" i="5" a="1"/>
  <c r="N1277" i="5" s="1"/>
  <c r="O1277" i="5" a="1"/>
  <c r="O1277" i="5" s="1"/>
  <c r="I1278" i="5" a="1"/>
  <c r="I1278" i="5" s="1"/>
  <c r="J1278" i="5" a="1"/>
  <c r="J1278" i="5" s="1"/>
  <c r="K1278" i="5" a="1"/>
  <c r="K1278" i="5" s="1"/>
  <c r="L1278" i="5" a="1"/>
  <c r="L1278" i="5" s="1"/>
  <c r="M1278" i="5" a="1"/>
  <c r="M1278" i="5" s="1"/>
  <c r="N1278" i="5" a="1"/>
  <c r="N1278" i="5" s="1"/>
  <c r="O1278" i="5" a="1"/>
  <c r="O1278" i="5" s="1"/>
  <c r="I1279" i="5" a="1"/>
  <c r="I1279" i="5" s="1"/>
  <c r="J1279" i="5" a="1"/>
  <c r="J1279" i="5" s="1"/>
  <c r="K1279" i="5" a="1"/>
  <c r="K1279" i="5" s="1"/>
  <c r="L1279" i="5" a="1"/>
  <c r="L1279" i="5" s="1"/>
  <c r="M1279" i="5" a="1"/>
  <c r="M1279" i="5" s="1"/>
  <c r="N1279" i="5" a="1"/>
  <c r="N1279" i="5" s="1"/>
  <c r="O1279" i="5" a="1"/>
  <c r="O1279" i="5" s="1"/>
  <c r="I1280" i="5" a="1"/>
  <c r="I1280" i="5" s="1"/>
  <c r="J1280" i="5" a="1"/>
  <c r="J1280" i="5" s="1"/>
  <c r="K1280" i="5" a="1"/>
  <c r="K1280" i="5" s="1"/>
  <c r="L1280" i="5" a="1"/>
  <c r="L1280" i="5" s="1"/>
  <c r="M1280" i="5" a="1"/>
  <c r="M1280" i="5" s="1"/>
  <c r="N1280" i="5" a="1"/>
  <c r="N1280" i="5" s="1"/>
  <c r="O1280" i="5" a="1"/>
  <c r="O1280" i="5" s="1"/>
  <c r="I1281" i="5" a="1"/>
  <c r="I1281" i="5" s="1"/>
  <c r="J1281" i="5" a="1"/>
  <c r="J1281" i="5" s="1"/>
  <c r="K1281" i="5" a="1"/>
  <c r="K1281" i="5" s="1"/>
  <c r="L1281" i="5" a="1"/>
  <c r="L1281" i="5" s="1"/>
  <c r="M1281" i="5" a="1"/>
  <c r="M1281" i="5" s="1"/>
  <c r="N1281" i="5" a="1"/>
  <c r="N1281" i="5" s="1"/>
  <c r="O1281" i="5" a="1"/>
  <c r="O1281" i="5" s="1"/>
  <c r="I1282" i="5" a="1"/>
  <c r="I1282" i="5" s="1"/>
  <c r="J1282" i="5" a="1"/>
  <c r="J1282" i="5" s="1"/>
  <c r="K1282" i="5" a="1"/>
  <c r="K1282" i="5" s="1"/>
  <c r="L1282" i="5" a="1"/>
  <c r="L1282" i="5" s="1"/>
  <c r="M1282" i="5" a="1"/>
  <c r="M1282" i="5" s="1"/>
  <c r="N1282" i="5" a="1"/>
  <c r="N1282" i="5" s="1"/>
  <c r="O1282" i="5" a="1"/>
  <c r="O1282" i="5" s="1"/>
  <c r="I1283" i="5" a="1"/>
  <c r="I1283" i="5" s="1"/>
  <c r="J1283" i="5" a="1"/>
  <c r="J1283" i="5" s="1"/>
  <c r="K1283" i="5" a="1"/>
  <c r="K1283" i="5" s="1"/>
  <c r="L1283" i="5" a="1"/>
  <c r="L1283" i="5" s="1"/>
  <c r="M1283" i="5" a="1"/>
  <c r="M1283" i="5" s="1"/>
  <c r="N1283" i="5" a="1"/>
  <c r="N1283" i="5" s="1"/>
  <c r="O1283" i="5" a="1"/>
  <c r="O1283" i="5" s="1"/>
  <c r="I1284" i="5" a="1"/>
  <c r="I1284" i="5" s="1"/>
  <c r="J1284" i="5" a="1"/>
  <c r="J1284" i="5" s="1"/>
  <c r="K1284" i="5" a="1"/>
  <c r="K1284" i="5" s="1"/>
  <c r="L1284" i="5" a="1"/>
  <c r="L1284" i="5" s="1"/>
  <c r="M1284" i="5" a="1"/>
  <c r="M1284" i="5" s="1"/>
  <c r="N1284" i="5" a="1"/>
  <c r="N1284" i="5" s="1"/>
  <c r="O1284" i="5" a="1"/>
  <c r="O1284" i="5" s="1"/>
  <c r="I1285" i="5" a="1"/>
  <c r="I1285" i="5" s="1"/>
  <c r="J1285" i="5" a="1"/>
  <c r="J1285" i="5" s="1"/>
  <c r="K1285" i="5" a="1"/>
  <c r="K1285" i="5" s="1"/>
  <c r="L1285" i="5" a="1"/>
  <c r="L1285" i="5" s="1"/>
  <c r="M1285" i="5" a="1"/>
  <c r="M1285" i="5" s="1"/>
  <c r="N1285" i="5" a="1"/>
  <c r="N1285" i="5" s="1"/>
  <c r="O1285" i="5" a="1"/>
  <c r="O1285" i="5" s="1"/>
  <c r="I1286" i="5" a="1"/>
  <c r="I1286" i="5" s="1"/>
  <c r="J1286" i="5" a="1"/>
  <c r="J1286" i="5" s="1"/>
  <c r="K1286" i="5" a="1"/>
  <c r="K1286" i="5" s="1"/>
  <c r="L1286" i="5" a="1"/>
  <c r="L1286" i="5" s="1"/>
  <c r="M1286" i="5" a="1"/>
  <c r="M1286" i="5" s="1"/>
  <c r="N1286" i="5" a="1"/>
  <c r="N1286" i="5" s="1"/>
  <c r="O1286" i="5" a="1"/>
  <c r="O1286" i="5" s="1"/>
  <c r="I1287" i="5" a="1"/>
  <c r="I1287" i="5" s="1"/>
  <c r="J1287" i="5" a="1"/>
  <c r="J1287" i="5" s="1"/>
  <c r="K1287" i="5" a="1"/>
  <c r="K1287" i="5" s="1"/>
  <c r="L1287" i="5" a="1"/>
  <c r="L1287" i="5" s="1"/>
  <c r="M1287" i="5" a="1"/>
  <c r="M1287" i="5" s="1"/>
  <c r="N1287" i="5" a="1"/>
  <c r="N1287" i="5" s="1"/>
  <c r="O1287" i="5" a="1"/>
  <c r="O1287" i="5" s="1"/>
  <c r="I1288" i="5" a="1"/>
  <c r="I1288" i="5" s="1"/>
  <c r="J1288" i="5" a="1"/>
  <c r="J1288" i="5" s="1"/>
  <c r="K1288" i="5" a="1"/>
  <c r="K1288" i="5" s="1"/>
  <c r="L1288" i="5" a="1"/>
  <c r="L1288" i="5" s="1"/>
  <c r="M1288" i="5" a="1"/>
  <c r="M1288" i="5" s="1"/>
  <c r="N1288" i="5" a="1"/>
  <c r="N1288" i="5" s="1"/>
  <c r="O1288" i="5" a="1"/>
  <c r="O1288" i="5" s="1"/>
  <c r="I1289" i="5" a="1"/>
  <c r="I1289" i="5" s="1"/>
  <c r="J1289" i="5" a="1"/>
  <c r="J1289" i="5" s="1"/>
  <c r="K1289" i="5" a="1"/>
  <c r="K1289" i="5" s="1"/>
  <c r="L1289" i="5" a="1"/>
  <c r="L1289" i="5" s="1"/>
  <c r="M1289" i="5" a="1"/>
  <c r="M1289" i="5" s="1"/>
  <c r="N1289" i="5" a="1"/>
  <c r="N1289" i="5" s="1"/>
  <c r="O1289" i="5" a="1"/>
  <c r="O1289" i="5" s="1"/>
  <c r="I1290" i="5" a="1"/>
  <c r="I1290" i="5" s="1"/>
  <c r="J1290" i="5" a="1"/>
  <c r="J1290" i="5" s="1"/>
  <c r="K1290" i="5" a="1"/>
  <c r="K1290" i="5" s="1"/>
  <c r="L1290" i="5" a="1"/>
  <c r="L1290" i="5" s="1"/>
  <c r="M1290" i="5" a="1"/>
  <c r="M1290" i="5" s="1"/>
  <c r="N1290" i="5" a="1"/>
  <c r="N1290" i="5" s="1"/>
  <c r="O1290" i="5" a="1"/>
  <c r="O1290" i="5" s="1"/>
  <c r="I1291" i="5" a="1"/>
  <c r="I1291" i="5" s="1"/>
  <c r="J1291" i="5" a="1"/>
  <c r="J1291" i="5" s="1"/>
  <c r="K1291" i="5" a="1"/>
  <c r="K1291" i="5" s="1"/>
  <c r="L1291" i="5" a="1"/>
  <c r="L1291" i="5" s="1"/>
  <c r="M1291" i="5" a="1"/>
  <c r="M1291" i="5" s="1"/>
  <c r="N1291" i="5" a="1"/>
  <c r="N1291" i="5" s="1"/>
  <c r="O1291" i="5" a="1"/>
  <c r="O1291" i="5" s="1"/>
  <c r="I1292" i="5" a="1"/>
  <c r="I1292" i="5" s="1"/>
  <c r="J1292" i="5" a="1"/>
  <c r="J1292" i="5" s="1"/>
  <c r="K1292" i="5" a="1"/>
  <c r="K1292" i="5" s="1"/>
  <c r="L1292" i="5" a="1"/>
  <c r="L1292" i="5" s="1"/>
  <c r="M1292" i="5" a="1"/>
  <c r="M1292" i="5" s="1"/>
  <c r="N1292" i="5" a="1"/>
  <c r="N1292" i="5" s="1"/>
  <c r="O1292" i="5" a="1"/>
  <c r="O1292" i="5" s="1"/>
  <c r="I1293" i="5" a="1"/>
  <c r="I1293" i="5" s="1"/>
  <c r="J1293" i="5" a="1"/>
  <c r="J1293" i="5" s="1"/>
  <c r="K1293" i="5" a="1"/>
  <c r="K1293" i="5" s="1"/>
  <c r="L1293" i="5" a="1"/>
  <c r="L1293" i="5" s="1"/>
  <c r="M1293" i="5" a="1"/>
  <c r="M1293" i="5" s="1"/>
  <c r="N1293" i="5" a="1"/>
  <c r="N1293" i="5" s="1"/>
  <c r="O1293" i="5" a="1"/>
  <c r="O1293" i="5" s="1"/>
  <c r="I1294" i="5" a="1"/>
  <c r="I1294" i="5" s="1"/>
  <c r="J1294" i="5" a="1"/>
  <c r="J1294" i="5" s="1"/>
  <c r="K1294" i="5" a="1"/>
  <c r="K1294" i="5" s="1"/>
  <c r="L1294" i="5" a="1"/>
  <c r="L1294" i="5" s="1"/>
  <c r="M1294" i="5" a="1"/>
  <c r="M1294" i="5" s="1"/>
  <c r="N1294" i="5" a="1"/>
  <c r="N1294" i="5" s="1"/>
  <c r="O1294" i="5" a="1"/>
  <c r="O1294" i="5" s="1"/>
  <c r="I1295" i="5" a="1"/>
  <c r="I1295" i="5" s="1"/>
  <c r="J1295" i="5" a="1"/>
  <c r="J1295" i="5" s="1"/>
  <c r="K1295" i="5" a="1"/>
  <c r="K1295" i="5" s="1"/>
  <c r="L1295" i="5" a="1"/>
  <c r="L1295" i="5" s="1"/>
  <c r="M1295" i="5" a="1"/>
  <c r="M1295" i="5" s="1"/>
  <c r="N1295" i="5" a="1"/>
  <c r="N1295" i="5" s="1"/>
  <c r="O1295" i="5" a="1"/>
  <c r="O1295" i="5" s="1"/>
  <c r="I1296" i="5" a="1"/>
  <c r="I1296" i="5" s="1"/>
  <c r="J1296" i="5" a="1"/>
  <c r="J1296" i="5" s="1"/>
  <c r="K1296" i="5" a="1"/>
  <c r="K1296" i="5" s="1"/>
  <c r="L1296" i="5" a="1"/>
  <c r="L1296" i="5" s="1"/>
  <c r="M1296" i="5" a="1"/>
  <c r="M1296" i="5" s="1"/>
  <c r="N1296" i="5" a="1"/>
  <c r="N1296" i="5" s="1"/>
  <c r="O1296" i="5" a="1"/>
  <c r="O1296" i="5" s="1"/>
  <c r="I1297" i="5" a="1"/>
  <c r="I1297" i="5" s="1"/>
  <c r="J1297" i="5" a="1"/>
  <c r="J1297" i="5" s="1"/>
  <c r="K1297" i="5" a="1"/>
  <c r="K1297" i="5" s="1"/>
  <c r="L1297" i="5" a="1"/>
  <c r="L1297" i="5" s="1"/>
  <c r="M1297" i="5" a="1"/>
  <c r="M1297" i="5" s="1"/>
  <c r="N1297" i="5" a="1"/>
  <c r="N1297" i="5" s="1"/>
  <c r="O1297" i="5" a="1"/>
  <c r="O1297" i="5" s="1"/>
  <c r="I1298" i="5" a="1"/>
  <c r="I1298" i="5" s="1"/>
  <c r="J1298" i="5" a="1"/>
  <c r="J1298" i="5" s="1"/>
  <c r="K1298" i="5" a="1"/>
  <c r="K1298" i="5" s="1"/>
  <c r="L1298" i="5" a="1"/>
  <c r="L1298" i="5" s="1"/>
  <c r="M1298" i="5" a="1"/>
  <c r="M1298" i="5" s="1"/>
  <c r="N1298" i="5" a="1"/>
  <c r="N1298" i="5" s="1"/>
  <c r="O1298" i="5" a="1"/>
  <c r="O1298" i="5" s="1"/>
  <c r="I1299" i="5" a="1"/>
  <c r="I1299" i="5" s="1"/>
  <c r="J1299" i="5" a="1"/>
  <c r="J1299" i="5" s="1"/>
  <c r="K1299" i="5" a="1"/>
  <c r="K1299" i="5" s="1"/>
  <c r="L1299" i="5" a="1"/>
  <c r="L1299" i="5" s="1"/>
  <c r="M1299" i="5" a="1"/>
  <c r="M1299" i="5" s="1"/>
  <c r="N1299" i="5" a="1"/>
  <c r="N1299" i="5" s="1"/>
  <c r="O1299" i="5" a="1"/>
  <c r="O1299" i="5" s="1"/>
  <c r="I1300" i="5" a="1"/>
  <c r="I1300" i="5" s="1"/>
  <c r="J1300" i="5" a="1"/>
  <c r="J1300" i="5" s="1"/>
  <c r="K1300" i="5" a="1"/>
  <c r="K1300" i="5" s="1"/>
  <c r="L1300" i="5" a="1"/>
  <c r="L1300" i="5" s="1"/>
  <c r="M1300" i="5" a="1"/>
  <c r="M1300" i="5" s="1"/>
  <c r="N1300" i="5" a="1"/>
  <c r="N1300" i="5" s="1"/>
  <c r="O1300" i="5" a="1"/>
  <c r="O1300" i="5" s="1"/>
  <c r="I1301" i="5" a="1"/>
  <c r="I1301" i="5" s="1"/>
  <c r="J1301" i="5" a="1"/>
  <c r="J1301" i="5" s="1"/>
  <c r="K1301" i="5" a="1"/>
  <c r="K1301" i="5" s="1"/>
  <c r="L1301" i="5" a="1"/>
  <c r="L1301" i="5" s="1"/>
  <c r="M1301" i="5" a="1"/>
  <c r="M1301" i="5" s="1"/>
  <c r="N1301" i="5" a="1"/>
  <c r="N1301" i="5" s="1"/>
  <c r="O1301" i="5" a="1"/>
  <c r="O1301" i="5" s="1"/>
  <c r="I1302" i="5" a="1"/>
  <c r="I1302" i="5" s="1"/>
  <c r="J1302" i="5" a="1"/>
  <c r="J1302" i="5" s="1"/>
  <c r="K1302" i="5" a="1"/>
  <c r="K1302" i="5" s="1"/>
  <c r="L1302" i="5" a="1"/>
  <c r="L1302" i="5" s="1"/>
  <c r="M1302" i="5" a="1"/>
  <c r="M1302" i="5" s="1"/>
  <c r="N1302" i="5" a="1"/>
  <c r="N1302" i="5" s="1"/>
  <c r="O1302" i="5" a="1"/>
  <c r="O1302" i="5" s="1"/>
  <c r="I1303" i="5" a="1"/>
  <c r="I1303" i="5" s="1"/>
  <c r="J1303" i="5" a="1"/>
  <c r="J1303" i="5" s="1"/>
  <c r="K1303" i="5" a="1"/>
  <c r="K1303" i="5" s="1"/>
  <c r="L1303" i="5" a="1"/>
  <c r="L1303" i="5" s="1"/>
  <c r="M1303" i="5" a="1"/>
  <c r="M1303" i="5" s="1"/>
  <c r="N1303" i="5" a="1"/>
  <c r="N1303" i="5" s="1"/>
  <c r="O1303" i="5" a="1"/>
  <c r="O1303" i="5" s="1"/>
  <c r="I1304" i="5" a="1"/>
  <c r="I1304" i="5" s="1"/>
  <c r="J1304" i="5" a="1"/>
  <c r="J1304" i="5" s="1"/>
  <c r="K1304" i="5" a="1"/>
  <c r="K1304" i="5" s="1"/>
  <c r="L1304" i="5" a="1"/>
  <c r="L1304" i="5" s="1"/>
  <c r="M1304" i="5" a="1"/>
  <c r="M1304" i="5" s="1"/>
  <c r="N1304" i="5" a="1"/>
  <c r="N1304" i="5" s="1"/>
  <c r="O1304" i="5" a="1"/>
  <c r="O1304" i="5" s="1"/>
  <c r="I1305" i="5" a="1"/>
  <c r="I1305" i="5" s="1"/>
  <c r="J1305" i="5" a="1"/>
  <c r="J1305" i="5" s="1"/>
  <c r="K1305" i="5" a="1"/>
  <c r="K1305" i="5" s="1"/>
  <c r="L1305" i="5" a="1"/>
  <c r="L1305" i="5" s="1"/>
  <c r="M1305" i="5" a="1"/>
  <c r="M1305" i="5" s="1"/>
  <c r="N1305" i="5" a="1"/>
  <c r="N1305" i="5" s="1"/>
  <c r="O1305" i="5" a="1"/>
  <c r="O1305" i="5" s="1"/>
  <c r="I1306" i="5" a="1"/>
  <c r="I1306" i="5" s="1"/>
  <c r="J1306" i="5" a="1"/>
  <c r="J1306" i="5" s="1"/>
  <c r="K1306" i="5" a="1"/>
  <c r="K1306" i="5" s="1"/>
  <c r="L1306" i="5" a="1"/>
  <c r="L1306" i="5" s="1"/>
  <c r="M1306" i="5" a="1"/>
  <c r="M1306" i="5" s="1"/>
  <c r="N1306" i="5" a="1"/>
  <c r="N1306" i="5" s="1"/>
  <c r="O1306" i="5" a="1"/>
  <c r="O1306" i="5" s="1"/>
  <c r="I1307" i="5" a="1"/>
  <c r="I1307" i="5" s="1"/>
  <c r="J1307" i="5" a="1"/>
  <c r="J1307" i="5" s="1"/>
  <c r="K1307" i="5" a="1"/>
  <c r="K1307" i="5" s="1"/>
  <c r="L1307" i="5" a="1"/>
  <c r="L1307" i="5" s="1"/>
  <c r="M1307" i="5" a="1"/>
  <c r="M1307" i="5" s="1"/>
  <c r="N1307" i="5" a="1"/>
  <c r="N1307" i="5" s="1"/>
  <c r="O1307" i="5" a="1"/>
  <c r="O1307" i="5" s="1"/>
  <c r="I1308" i="5" a="1"/>
  <c r="I1308" i="5" s="1"/>
  <c r="J1308" i="5" a="1"/>
  <c r="J1308" i="5" s="1"/>
  <c r="K1308" i="5" a="1"/>
  <c r="K1308" i="5" s="1"/>
  <c r="L1308" i="5" a="1"/>
  <c r="L1308" i="5" s="1"/>
  <c r="M1308" i="5" a="1"/>
  <c r="M1308" i="5" s="1"/>
  <c r="N1308" i="5" a="1"/>
  <c r="N1308" i="5" s="1"/>
  <c r="O1308" i="5" a="1"/>
  <c r="O1308" i="5" s="1"/>
  <c r="I1309" i="5" a="1"/>
  <c r="I1309" i="5" s="1"/>
  <c r="J1309" i="5" a="1"/>
  <c r="J1309" i="5" s="1"/>
  <c r="K1309" i="5" a="1"/>
  <c r="K1309" i="5" s="1"/>
  <c r="L1309" i="5" a="1"/>
  <c r="L1309" i="5" s="1"/>
  <c r="M1309" i="5" a="1"/>
  <c r="M1309" i="5" s="1"/>
  <c r="N1309" i="5" a="1"/>
  <c r="N1309" i="5" s="1"/>
  <c r="O1309" i="5" a="1"/>
  <c r="O1309" i="5" s="1"/>
  <c r="I1310" i="5" a="1"/>
  <c r="I1310" i="5" s="1"/>
  <c r="J1310" i="5" a="1"/>
  <c r="J1310" i="5" s="1"/>
  <c r="K1310" i="5" a="1"/>
  <c r="K1310" i="5" s="1"/>
  <c r="L1310" i="5" a="1"/>
  <c r="L1310" i="5" s="1"/>
  <c r="M1310" i="5" a="1"/>
  <c r="M1310" i="5" s="1"/>
  <c r="N1310" i="5" a="1"/>
  <c r="N1310" i="5" s="1"/>
  <c r="O1310" i="5" a="1"/>
  <c r="O1310" i="5" s="1"/>
  <c r="I1311" i="5" a="1"/>
  <c r="I1311" i="5" s="1"/>
  <c r="J1311" i="5" a="1"/>
  <c r="J1311" i="5" s="1"/>
  <c r="K1311" i="5" a="1"/>
  <c r="K1311" i="5" s="1"/>
  <c r="L1311" i="5" a="1"/>
  <c r="L1311" i="5" s="1"/>
  <c r="M1311" i="5" a="1"/>
  <c r="M1311" i="5" s="1"/>
  <c r="N1311" i="5" a="1"/>
  <c r="N1311" i="5" s="1"/>
  <c r="O1311" i="5" a="1"/>
  <c r="O1311" i="5" s="1"/>
  <c r="I1312" i="5" a="1"/>
  <c r="I1312" i="5" s="1"/>
  <c r="J1312" i="5" a="1"/>
  <c r="J1312" i="5" s="1"/>
  <c r="K1312" i="5" a="1"/>
  <c r="K1312" i="5" s="1"/>
  <c r="L1312" i="5" a="1"/>
  <c r="L1312" i="5" s="1"/>
  <c r="M1312" i="5" a="1"/>
  <c r="M1312" i="5" s="1"/>
  <c r="N1312" i="5" a="1"/>
  <c r="N1312" i="5" s="1"/>
  <c r="O1312" i="5" a="1"/>
  <c r="O1312" i="5" s="1"/>
  <c r="I1313" i="5" a="1"/>
  <c r="I1313" i="5" s="1"/>
  <c r="J1313" i="5" a="1"/>
  <c r="J1313" i="5" s="1"/>
  <c r="K1313" i="5" a="1"/>
  <c r="K1313" i="5" s="1"/>
  <c r="L1313" i="5" a="1"/>
  <c r="L1313" i="5" s="1"/>
  <c r="M1313" i="5" a="1"/>
  <c r="M1313" i="5" s="1"/>
  <c r="N1313" i="5" a="1"/>
  <c r="N1313" i="5" s="1"/>
  <c r="O1313" i="5" a="1"/>
  <c r="O1313" i="5" s="1"/>
  <c r="I1314" i="5" a="1"/>
  <c r="I1314" i="5" s="1"/>
  <c r="J1314" i="5" a="1"/>
  <c r="J1314" i="5" s="1"/>
  <c r="K1314" i="5" a="1"/>
  <c r="K1314" i="5" s="1"/>
  <c r="L1314" i="5" a="1"/>
  <c r="L1314" i="5" s="1"/>
  <c r="M1314" i="5" a="1"/>
  <c r="M1314" i="5" s="1"/>
  <c r="N1314" i="5" a="1"/>
  <c r="N1314" i="5" s="1"/>
  <c r="O1314" i="5" a="1"/>
  <c r="O1314" i="5" s="1"/>
  <c r="I1315" i="5" a="1"/>
  <c r="I1315" i="5" s="1"/>
  <c r="J1315" i="5" a="1"/>
  <c r="J1315" i="5" s="1"/>
  <c r="K1315" i="5" a="1"/>
  <c r="K1315" i="5" s="1"/>
  <c r="L1315" i="5" a="1"/>
  <c r="L1315" i="5" s="1"/>
  <c r="M1315" i="5" a="1"/>
  <c r="M1315" i="5" s="1"/>
  <c r="N1315" i="5" a="1"/>
  <c r="N1315" i="5" s="1"/>
  <c r="O1315" i="5" a="1"/>
  <c r="O1315" i="5" s="1"/>
  <c r="I1316" i="5" a="1"/>
  <c r="I1316" i="5" s="1"/>
  <c r="J1316" i="5" a="1"/>
  <c r="J1316" i="5" s="1"/>
  <c r="K1316" i="5" a="1"/>
  <c r="K1316" i="5" s="1"/>
  <c r="L1316" i="5" a="1"/>
  <c r="L1316" i="5" s="1"/>
  <c r="M1316" i="5" a="1"/>
  <c r="M1316" i="5" s="1"/>
  <c r="N1316" i="5" a="1"/>
  <c r="N1316" i="5" s="1"/>
  <c r="O1316" i="5" a="1"/>
  <c r="O1316" i="5" s="1"/>
  <c r="I1317" i="5" a="1"/>
  <c r="I1317" i="5" s="1"/>
  <c r="J1317" i="5" a="1"/>
  <c r="J1317" i="5" s="1"/>
  <c r="K1317" i="5" a="1"/>
  <c r="K1317" i="5" s="1"/>
  <c r="L1317" i="5" a="1"/>
  <c r="L1317" i="5" s="1"/>
  <c r="M1317" i="5" a="1"/>
  <c r="M1317" i="5" s="1"/>
  <c r="N1317" i="5" a="1"/>
  <c r="N1317" i="5" s="1"/>
  <c r="O1317" i="5" a="1"/>
  <c r="O1317" i="5" s="1"/>
  <c r="I1318" i="5" a="1"/>
  <c r="I1318" i="5" s="1"/>
  <c r="J1318" i="5" a="1"/>
  <c r="J1318" i="5" s="1"/>
  <c r="K1318" i="5" a="1"/>
  <c r="K1318" i="5" s="1"/>
  <c r="L1318" i="5" a="1"/>
  <c r="L1318" i="5" s="1"/>
  <c r="M1318" i="5" a="1"/>
  <c r="M1318" i="5" s="1"/>
  <c r="N1318" i="5" a="1"/>
  <c r="N1318" i="5" s="1"/>
  <c r="O1318" i="5" a="1"/>
  <c r="O1318" i="5" s="1"/>
  <c r="I1319" i="5" a="1"/>
  <c r="I1319" i="5" s="1"/>
  <c r="J1319" i="5" a="1"/>
  <c r="J1319" i="5" s="1"/>
  <c r="K1319" i="5" a="1"/>
  <c r="K1319" i="5" s="1"/>
  <c r="L1319" i="5" a="1"/>
  <c r="L1319" i="5" s="1"/>
  <c r="M1319" i="5" a="1"/>
  <c r="M1319" i="5" s="1"/>
  <c r="N1319" i="5" a="1"/>
  <c r="N1319" i="5" s="1"/>
  <c r="O1319" i="5" a="1"/>
  <c r="O1319" i="5" s="1"/>
  <c r="I1320" i="5" a="1"/>
  <c r="I1320" i="5" s="1"/>
  <c r="J1320" i="5" a="1"/>
  <c r="J1320" i="5" s="1"/>
  <c r="K1320" i="5" a="1"/>
  <c r="K1320" i="5" s="1"/>
  <c r="L1320" i="5" a="1"/>
  <c r="L1320" i="5" s="1"/>
  <c r="M1320" i="5" a="1"/>
  <c r="M1320" i="5" s="1"/>
  <c r="N1320" i="5" a="1"/>
  <c r="N1320" i="5" s="1"/>
  <c r="O1320" i="5" a="1"/>
  <c r="O1320" i="5" s="1"/>
  <c r="I1321" i="5" a="1"/>
  <c r="I1321" i="5" s="1"/>
  <c r="J1321" i="5" a="1"/>
  <c r="J1321" i="5" s="1"/>
  <c r="K1321" i="5" a="1"/>
  <c r="K1321" i="5" s="1"/>
  <c r="L1321" i="5" a="1"/>
  <c r="L1321" i="5" s="1"/>
  <c r="M1321" i="5" a="1"/>
  <c r="M1321" i="5" s="1"/>
  <c r="N1321" i="5" a="1"/>
  <c r="N1321" i="5" s="1"/>
  <c r="O1321" i="5" a="1"/>
  <c r="O1321" i="5" s="1"/>
  <c r="I1322" i="5" a="1"/>
  <c r="I1322" i="5" s="1"/>
  <c r="J1322" i="5" a="1"/>
  <c r="J1322" i="5" s="1"/>
  <c r="K1322" i="5" a="1"/>
  <c r="K1322" i="5" s="1"/>
  <c r="L1322" i="5" a="1"/>
  <c r="L1322" i="5" s="1"/>
  <c r="M1322" i="5" a="1"/>
  <c r="M1322" i="5" s="1"/>
  <c r="N1322" i="5" a="1"/>
  <c r="N1322" i="5" s="1"/>
  <c r="O1322" i="5" a="1"/>
  <c r="O1322" i="5" s="1"/>
  <c r="I1323" i="5" a="1"/>
  <c r="I1323" i="5" s="1"/>
  <c r="J1323" i="5" a="1"/>
  <c r="J1323" i="5" s="1"/>
  <c r="K1323" i="5" a="1"/>
  <c r="K1323" i="5" s="1"/>
  <c r="L1323" i="5" a="1"/>
  <c r="L1323" i="5" s="1"/>
  <c r="M1323" i="5" a="1"/>
  <c r="M1323" i="5" s="1"/>
  <c r="N1323" i="5" a="1"/>
  <c r="N1323" i="5" s="1"/>
  <c r="O1323" i="5" a="1"/>
  <c r="O1323" i="5" s="1"/>
  <c r="I1324" i="5" a="1"/>
  <c r="I1324" i="5" s="1"/>
  <c r="J1324" i="5" a="1"/>
  <c r="J1324" i="5" s="1"/>
  <c r="K1324" i="5" a="1"/>
  <c r="K1324" i="5" s="1"/>
  <c r="L1324" i="5" a="1"/>
  <c r="L1324" i="5" s="1"/>
  <c r="M1324" i="5" a="1"/>
  <c r="M1324" i="5" s="1"/>
  <c r="N1324" i="5" a="1"/>
  <c r="N1324" i="5" s="1"/>
  <c r="O1324" i="5" a="1"/>
  <c r="O1324" i="5" s="1"/>
  <c r="I1325" i="5" a="1"/>
  <c r="I1325" i="5" s="1"/>
  <c r="J1325" i="5" a="1"/>
  <c r="J1325" i="5" s="1"/>
  <c r="K1325" i="5" a="1"/>
  <c r="K1325" i="5" s="1"/>
  <c r="L1325" i="5" a="1"/>
  <c r="L1325" i="5" s="1"/>
  <c r="M1325" i="5" a="1"/>
  <c r="M1325" i="5" s="1"/>
  <c r="N1325" i="5" a="1"/>
  <c r="N1325" i="5" s="1"/>
  <c r="O1325" i="5" a="1"/>
  <c r="O1325" i="5" s="1"/>
  <c r="I1326" i="5" a="1"/>
  <c r="I1326" i="5" s="1"/>
  <c r="J1326" i="5" a="1"/>
  <c r="J1326" i="5" s="1"/>
  <c r="K1326" i="5" a="1"/>
  <c r="K1326" i="5" s="1"/>
  <c r="L1326" i="5" a="1"/>
  <c r="L1326" i="5" s="1"/>
  <c r="M1326" i="5" a="1"/>
  <c r="M1326" i="5" s="1"/>
  <c r="N1326" i="5" a="1"/>
  <c r="N1326" i="5" s="1"/>
  <c r="O1326" i="5" a="1"/>
  <c r="O1326" i="5" s="1"/>
  <c r="I1327" i="5" a="1"/>
  <c r="I1327" i="5" s="1"/>
  <c r="J1327" i="5" a="1"/>
  <c r="J1327" i="5" s="1"/>
  <c r="K1327" i="5" a="1"/>
  <c r="K1327" i="5" s="1"/>
  <c r="L1327" i="5" a="1"/>
  <c r="L1327" i="5" s="1"/>
  <c r="M1327" i="5" a="1"/>
  <c r="M1327" i="5" s="1"/>
  <c r="N1327" i="5" a="1"/>
  <c r="N1327" i="5" s="1"/>
  <c r="O1327" i="5" a="1"/>
  <c r="O1327" i="5" s="1"/>
  <c r="I1328" i="5" a="1"/>
  <c r="I1328" i="5" s="1"/>
  <c r="J1328" i="5" a="1"/>
  <c r="J1328" i="5" s="1"/>
  <c r="K1328" i="5" a="1"/>
  <c r="K1328" i="5" s="1"/>
  <c r="L1328" i="5" a="1"/>
  <c r="L1328" i="5" s="1"/>
  <c r="M1328" i="5" a="1"/>
  <c r="M1328" i="5" s="1"/>
  <c r="N1328" i="5" a="1"/>
  <c r="N1328" i="5" s="1"/>
  <c r="O1328" i="5" a="1"/>
  <c r="O1328" i="5" s="1"/>
  <c r="I1329" i="5" a="1"/>
  <c r="I1329" i="5" s="1"/>
  <c r="J1329" i="5" a="1"/>
  <c r="J1329" i="5" s="1"/>
  <c r="K1329" i="5" a="1"/>
  <c r="K1329" i="5" s="1"/>
  <c r="L1329" i="5" a="1"/>
  <c r="L1329" i="5" s="1"/>
  <c r="M1329" i="5" a="1"/>
  <c r="M1329" i="5" s="1"/>
  <c r="N1329" i="5" a="1"/>
  <c r="N1329" i="5" s="1"/>
  <c r="O1329" i="5" a="1"/>
  <c r="O1329" i="5" s="1"/>
  <c r="I1330" i="5" a="1"/>
  <c r="I1330" i="5" s="1"/>
  <c r="J1330" i="5" a="1"/>
  <c r="J1330" i="5" s="1"/>
  <c r="K1330" i="5" a="1"/>
  <c r="K1330" i="5" s="1"/>
  <c r="L1330" i="5" a="1"/>
  <c r="L1330" i="5" s="1"/>
  <c r="M1330" i="5" a="1"/>
  <c r="M1330" i="5" s="1"/>
  <c r="N1330" i="5" a="1"/>
  <c r="N1330" i="5" s="1"/>
  <c r="O1330" i="5" a="1"/>
  <c r="O1330" i="5" s="1"/>
  <c r="I1331" i="5" a="1"/>
  <c r="I1331" i="5" s="1"/>
  <c r="J1331" i="5" a="1"/>
  <c r="J1331" i="5" s="1"/>
  <c r="K1331" i="5" a="1"/>
  <c r="K1331" i="5" s="1"/>
  <c r="L1331" i="5" a="1"/>
  <c r="L1331" i="5" s="1"/>
  <c r="M1331" i="5" a="1"/>
  <c r="M1331" i="5" s="1"/>
  <c r="N1331" i="5" a="1"/>
  <c r="N1331" i="5" s="1"/>
  <c r="O1331" i="5" a="1"/>
  <c r="O1331" i="5" s="1"/>
  <c r="I1332" i="5" a="1"/>
  <c r="I1332" i="5" s="1"/>
  <c r="J1332" i="5" a="1"/>
  <c r="J1332" i="5" s="1"/>
  <c r="K1332" i="5" a="1"/>
  <c r="K1332" i="5" s="1"/>
  <c r="L1332" i="5" a="1"/>
  <c r="L1332" i="5" s="1"/>
  <c r="M1332" i="5" a="1"/>
  <c r="M1332" i="5" s="1"/>
  <c r="N1332" i="5" a="1"/>
  <c r="N1332" i="5" s="1"/>
  <c r="O1332" i="5" a="1"/>
  <c r="O1332" i="5" s="1"/>
  <c r="I1333" i="5" a="1"/>
  <c r="I1333" i="5" s="1"/>
  <c r="J1333" i="5" a="1"/>
  <c r="J1333" i="5" s="1"/>
  <c r="K1333" i="5" a="1"/>
  <c r="K1333" i="5" s="1"/>
  <c r="L1333" i="5" a="1"/>
  <c r="L1333" i="5" s="1"/>
  <c r="M1333" i="5" a="1"/>
  <c r="M1333" i="5" s="1"/>
  <c r="N1333" i="5" a="1"/>
  <c r="N1333" i="5" s="1"/>
  <c r="O1333" i="5" a="1"/>
  <c r="O1333" i="5" s="1"/>
  <c r="I1334" i="5" a="1"/>
  <c r="I1334" i="5" s="1"/>
  <c r="J1334" i="5" a="1"/>
  <c r="J1334" i="5" s="1"/>
  <c r="K1334" i="5" a="1"/>
  <c r="K1334" i="5" s="1"/>
  <c r="L1334" i="5" a="1"/>
  <c r="L1334" i="5" s="1"/>
  <c r="M1334" i="5" a="1"/>
  <c r="M1334" i="5" s="1"/>
  <c r="N1334" i="5" a="1"/>
  <c r="N1334" i="5" s="1"/>
  <c r="O1334" i="5" a="1"/>
  <c r="O1334" i="5" s="1"/>
  <c r="I1335" i="5" a="1"/>
  <c r="I1335" i="5" s="1"/>
  <c r="J1335" i="5" a="1"/>
  <c r="J1335" i="5" s="1"/>
  <c r="K1335" i="5" a="1"/>
  <c r="K1335" i="5" s="1"/>
  <c r="L1335" i="5" a="1"/>
  <c r="L1335" i="5" s="1"/>
  <c r="M1335" i="5" a="1"/>
  <c r="M1335" i="5" s="1"/>
  <c r="N1335" i="5" a="1"/>
  <c r="N1335" i="5" s="1"/>
  <c r="O1335" i="5" a="1"/>
  <c r="O1335" i="5" s="1"/>
  <c r="I1336" i="5" a="1"/>
  <c r="I1336" i="5" s="1"/>
  <c r="J1336" i="5" a="1"/>
  <c r="J1336" i="5" s="1"/>
  <c r="K1336" i="5" a="1"/>
  <c r="K1336" i="5" s="1"/>
  <c r="L1336" i="5" a="1"/>
  <c r="L1336" i="5" s="1"/>
  <c r="M1336" i="5" a="1"/>
  <c r="M1336" i="5" s="1"/>
  <c r="N1336" i="5" a="1"/>
  <c r="N1336" i="5" s="1"/>
  <c r="O1336" i="5" a="1"/>
  <c r="O1336" i="5" s="1"/>
  <c r="I1337" i="5" a="1"/>
  <c r="I1337" i="5" s="1"/>
  <c r="J1337" i="5" a="1"/>
  <c r="J1337" i="5" s="1"/>
  <c r="K1337" i="5" a="1"/>
  <c r="K1337" i="5" s="1"/>
  <c r="L1337" i="5" a="1"/>
  <c r="L1337" i="5" s="1"/>
  <c r="M1337" i="5" a="1"/>
  <c r="M1337" i="5" s="1"/>
  <c r="N1337" i="5" a="1"/>
  <c r="N1337" i="5" s="1"/>
  <c r="O1337" i="5" a="1"/>
  <c r="O1337" i="5" s="1"/>
  <c r="I1338" i="5" a="1"/>
  <c r="I1338" i="5" s="1"/>
  <c r="J1338" i="5" a="1"/>
  <c r="J1338" i="5" s="1"/>
  <c r="K1338" i="5" a="1"/>
  <c r="K1338" i="5" s="1"/>
  <c r="L1338" i="5" a="1"/>
  <c r="L1338" i="5" s="1"/>
  <c r="M1338" i="5" a="1"/>
  <c r="M1338" i="5" s="1"/>
  <c r="N1338" i="5" a="1"/>
  <c r="N1338" i="5" s="1"/>
  <c r="O1338" i="5" a="1"/>
  <c r="O1338" i="5" s="1"/>
  <c r="I1339" i="5" a="1"/>
  <c r="I1339" i="5" s="1"/>
  <c r="J1339" i="5" a="1"/>
  <c r="J1339" i="5" s="1"/>
  <c r="K1339" i="5" a="1"/>
  <c r="K1339" i="5" s="1"/>
  <c r="L1339" i="5" a="1"/>
  <c r="L1339" i="5" s="1"/>
  <c r="M1339" i="5" a="1"/>
  <c r="M1339" i="5" s="1"/>
  <c r="N1339" i="5" a="1"/>
  <c r="N1339" i="5" s="1"/>
  <c r="O1339" i="5" a="1"/>
  <c r="O1339" i="5" s="1"/>
  <c r="I1340" i="5" a="1"/>
  <c r="I1340" i="5" s="1"/>
  <c r="J1340" i="5" a="1"/>
  <c r="J1340" i="5" s="1"/>
  <c r="K1340" i="5" a="1"/>
  <c r="K1340" i="5" s="1"/>
  <c r="L1340" i="5" a="1"/>
  <c r="L1340" i="5" s="1"/>
  <c r="M1340" i="5" a="1"/>
  <c r="M1340" i="5" s="1"/>
  <c r="N1340" i="5" a="1"/>
  <c r="N1340" i="5" s="1"/>
  <c r="O1340" i="5" a="1"/>
  <c r="O1340" i="5" s="1"/>
  <c r="I1341" i="5" a="1"/>
  <c r="I1341" i="5" s="1"/>
  <c r="J1341" i="5" a="1"/>
  <c r="J1341" i="5" s="1"/>
  <c r="K1341" i="5" a="1"/>
  <c r="K1341" i="5" s="1"/>
  <c r="L1341" i="5" a="1"/>
  <c r="L1341" i="5" s="1"/>
  <c r="M1341" i="5" a="1"/>
  <c r="M1341" i="5" s="1"/>
  <c r="N1341" i="5" a="1"/>
  <c r="N1341" i="5" s="1"/>
  <c r="O1341" i="5" a="1"/>
  <c r="O1341" i="5" s="1"/>
  <c r="I1342" i="5" a="1"/>
  <c r="I1342" i="5" s="1"/>
  <c r="J1342" i="5" a="1"/>
  <c r="J1342" i="5" s="1"/>
  <c r="K1342" i="5" a="1"/>
  <c r="K1342" i="5" s="1"/>
  <c r="L1342" i="5" a="1"/>
  <c r="L1342" i="5" s="1"/>
  <c r="M1342" i="5" a="1"/>
  <c r="M1342" i="5" s="1"/>
  <c r="N1342" i="5" a="1"/>
  <c r="N1342" i="5" s="1"/>
  <c r="O1342" i="5" a="1"/>
  <c r="O1342" i="5" s="1"/>
  <c r="I1343" i="5" a="1"/>
  <c r="I1343" i="5" s="1"/>
  <c r="J1343" i="5" a="1"/>
  <c r="J1343" i="5" s="1"/>
  <c r="K1343" i="5" a="1"/>
  <c r="K1343" i="5" s="1"/>
  <c r="L1343" i="5" a="1"/>
  <c r="L1343" i="5" s="1"/>
  <c r="M1343" i="5" a="1"/>
  <c r="M1343" i="5" s="1"/>
  <c r="N1343" i="5" a="1"/>
  <c r="N1343" i="5" s="1"/>
  <c r="O1343" i="5" a="1"/>
  <c r="O1343" i="5" s="1"/>
  <c r="I1344" i="5" a="1"/>
  <c r="I1344" i="5" s="1"/>
  <c r="J1344" i="5" a="1"/>
  <c r="J1344" i="5" s="1"/>
  <c r="K1344" i="5" a="1"/>
  <c r="K1344" i="5" s="1"/>
  <c r="L1344" i="5" a="1"/>
  <c r="L1344" i="5" s="1"/>
  <c r="M1344" i="5" a="1"/>
  <c r="M1344" i="5" s="1"/>
  <c r="N1344" i="5" a="1"/>
  <c r="N1344" i="5" s="1"/>
  <c r="O1344" i="5" a="1"/>
  <c r="O1344" i="5" s="1"/>
  <c r="I1345" i="5" a="1"/>
  <c r="I1345" i="5" s="1"/>
  <c r="J1345" i="5" a="1"/>
  <c r="J1345" i="5" s="1"/>
  <c r="K1345" i="5" a="1"/>
  <c r="K1345" i="5" s="1"/>
  <c r="L1345" i="5" a="1"/>
  <c r="L1345" i="5" s="1"/>
  <c r="M1345" i="5" a="1"/>
  <c r="M1345" i="5" s="1"/>
  <c r="N1345" i="5" a="1"/>
  <c r="N1345" i="5" s="1"/>
  <c r="O1345" i="5" a="1"/>
  <c r="O1345" i="5" s="1"/>
  <c r="I1346" i="5" a="1"/>
  <c r="I1346" i="5" s="1"/>
  <c r="J1346" i="5" a="1"/>
  <c r="J1346" i="5" s="1"/>
  <c r="K1346" i="5" a="1"/>
  <c r="K1346" i="5" s="1"/>
  <c r="L1346" i="5" a="1"/>
  <c r="L1346" i="5" s="1"/>
  <c r="M1346" i="5" a="1"/>
  <c r="M1346" i="5" s="1"/>
  <c r="N1346" i="5" a="1"/>
  <c r="N1346" i="5" s="1"/>
  <c r="O1346" i="5" a="1"/>
  <c r="O1346" i="5" s="1"/>
  <c r="I1347" i="5" a="1"/>
  <c r="I1347" i="5" s="1"/>
  <c r="J1347" i="5" a="1"/>
  <c r="J1347" i="5" s="1"/>
  <c r="K1347" i="5" a="1"/>
  <c r="K1347" i="5" s="1"/>
  <c r="L1347" i="5" a="1"/>
  <c r="L1347" i="5" s="1"/>
  <c r="M1347" i="5" a="1"/>
  <c r="M1347" i="5" s="1"/>
  <c r="N1347" i="5" a="1"/>
  <c r="N1347" i="5" s="1"/>
  <c r="O1347" i="5" a="1"/>
  <c r="O1347" i="5" s="1"/>
  <c r="I1348" i="5" a="1"/>
  <c r="I1348" i="5" s="1"/>
  <c r="J1348" i="5" a="1"/>
  <c r="J1348" i="5" s="1"/>
  <c r="K1348" i="5" a="1"/>
  <c r="K1348" i="5" s="1"/>
  <c r="L1348" i="5" a="1"/>
  <c r="L1348" i="5" s="1"/>
  <c r="M1348" i="5" a="1"/>
  <c r="M1348" i="5" s="1"/>
  <c r="N1348" i="5" a="1"/>
  <c r="N1348" i="5" s="1"/>
  <c r="O1348" i="5" a="1"/>
  <c r="O1348" i="5" s="1"/>
  <c r="I1349" i="5" a="1"/>
  <c r="I1349" i="5" s="1"/>
  <c r="J1349" i="5" a="1"/>
  <c r="J1349" i="5" s="1"/>
  <c r="K1349" i="5" a="1"/>
  <c r="K1349" i="5" s="1"/>
  <c r="L1349" i="5" a="1"/>
  <c r="L1349" i="5" s="1"/>
  <c r="M1349" i="5" a="1"/>
  <c r="M1349" i="5" s="1"/>
  <c r="N1349" i="5" a="1"/>
  <c r="N1349" i="5" s="1"/>
  <c r="O1349" i="5" a="1"/>
  <c r="O1349" i="5" s="1"/>
  <c r="I1350" i="5" a="1"/>
  <c r="I1350" i="5" s="1"/>
  <c r="J1350" i="5" a="1"/>
  <c r="J1350" i="5" s="1"/>
  <c r="K1350" i="5" a="1"/>
  <c r="K1350" i="5" s="1"/>
  <c r="L1350" i="5" a="1"/>
  <c r="L1350" i="5" s="1"/>
  <c r="M1350" i="5" a="1"/>
  <c r="M1350" i="5" s="1"/>
  <c r="N1350" i="5" a="1"/>
  <c r="N1350" i="5" s="1"/>
  <c r="O1350" i="5" a="1"/>
  <c r="O1350" i="5" s="1"/>
  <c r="I1351" i="5" a="1"/>
  <c r="I1351" i="5" s="1"/>
  <c r="J1351" i="5" a="1"/>
  <c r="J1351" i="5" s="1"/>
  <c r="K1351" i="5" a="1"/>
  <c r="K1351" i="5" s="1"/>
  <c r="L1351" i="5" a="1"/>
  <c r="L1351" i="5" s="1"/>
  <c r="M1351" i="5" a="1"/>
  <c r="M1351" i="5" s="1"/>
  <c r="N1351" i="5" a="1"/>
  <c r="N1351" i="5" s="1"/>
  <c r="O1351" i="5" a="1"/>
  <c r="O1351" i="5" s="1"/>
  <c r="I1352" i="5" a="1"/>
  <c r="I1352" i="5" s="1"/>
  <c r="J1352" i="5" a="1"/>
  <c r="J1352" i="5" s="1"/>
  <c r="K1352" i="5" a="1"/>
  <c r="K1352" i="5" s="1"/>
  <c r="L1352" i="5" a="1"/>
  <c r="L1352" i="5" s="1"/>
  <c r="M1352" i="5" a="1"/>
  <c r="M1352" i="5" s="1"/>
  <c r="N1352" i="5" a="1"/>
  <c r="N1352" i="5" s="1"/>
  <c r="O1352" i="5" a="1"/>
  <c r="O1352" i="5" s="1"/>
  <c r="I1353" i="5" a="1"/>
  <c r="I1353" i="5" s="1"/>
  <c r="J1353" i="5" a="1"/>
  <c r="J1353" i="5" s="1"/>
  <c r="K1353" i="5" a="1"/>
  <c r="K1353" i="5" s="1"/>
  <c r="L1353" i="5" a="1"/>
  <c r="L1353" i="5" s="1"/>
  <c r="M1353" i="5" a="1"/>
  <c r="M1353" i="5" s="1"/>
  <c r="N1353" i="5" a="1"/>
  <c r="N1353" i="5" s="1"/>
  <c r="O1353" i="5" a="1"/>
  <c r="O1353" i="5" s="1"/>
  <c r="I1354" i="5" a="1"/>
  <c r="I1354" i="5" s="1"/>
  <c r="J1354" i="5" a="1"/>
  <c r="J1354" i="5" s="1"/>
  <c r="K1354" i="5" a="1"/>
  <c r="K1354" i="5" s="1"/>
  <c r="L1354" i="5" a="1"/>
  <c r="L1354" i="5" s="1"/>
  <c r="M1354" i="5" a="1"/>
  <c r="M1354" i="5" s="1"/>
  <c r="N1354" i="5" a="1"/>
  <c r="N1354" i="5" s="1"/>
  <c r="O1354" i="5" a="1"/>
  <c r="O1354" i="5" s="1"/>
  <c r="I1355" i="5" a="1"/>
  <c r="I1355" i="5" s="1"/>
  <c r="J1355" i="5" a="1"/>
  <c r="J1355" i="5" s="1"/>
  <c r="K1355" i="5" a="1"/>
  <c r="K1355" i="5" s="1"/>
  <c r="L1355" i="5" a="1"/>
  <c r="L1355" i="5" s="1"/>
  <c r="M1355" i="5" a="1"/>
  <c r="M1355" i="5" s="1"/>
  <c r="N1355" i="5" a="1"/>
  <c r="N1355" i="5" s="1"/>
  <c r="O1355" i="5" a="1"/>
  <c r="O1355" i="5" s="1"/>
  <c r="I1356" i="5" a="1"/>
  <c r="I1356" i="5" s="1"/>
  <c r="J1356" i="5" a="1"/>
  <c r="J1356" i="5" s="1"/>
  <c r="K1356" i="5" a="1"/>
  <c r="K1356" i="5" s="1"/>
  <c r="L1356" i="5" a="1"/>
  <c r="L1356" i="5" s="1"/>
  <c r="M1356" i="5" a="1"/>
  <c r="M1356" i="5" s="1"/>
  <c r="N1356" i="5" a="1"/>
  <c r="N1356" i="5" s="1"/>
  <c r="O1356" i="5" a="1"/>
  <c r="O1356" i="5" s="1"/>
  <c r="I1357" i="5" a="1"/>
  <c r="I1357" i="5" s="1"/>
  <c r="J1357" i="5" a="1"/>
  <c r="J1357" i="5" s="1"/>
  <c r="K1357" i="5" a="1"/>
  <c r="K1357" i="5" s="1"/>
  <c r="L1357" i="5" a="1"/>
  <c r="L1357" i="5" s="1"/>
  <c r="M1357" i="5" a="1"/>
  <c r="M1357" i="5" s="1"/>
  <c r="N1357" i="5" a="1"/>
  <c r="N1357" i="5" s="1"/>
  <c r="O1357" i="5" a="1"/>
  <c r="O1357" i="5" s="1"/>
  <c r="I1358" i="5" a="1"/>
  <c r="I1358" i="5" s="1"/>
  <c r="J1358" i="5" a="1"/>
  <c r="J1358" i="5" s="1"/>
  <c r="K1358" i="5" a="1"/>
  <c r="K1358" i="5" s="1"/>
  <c r="L1358" i="5" a="1"/>
  <c r="L1358" i="5" s="1"/>
  <c r="M1358" i="5" a="1"/>
  <c r="M1358" i="5" s="1"/>
  <c r="N1358" i="5" a="1"/>
  <c r="N1358" i="5" s="1"/>
  <c r="O1358" i="5" a="1"/>
  <c r="O1358" i="5" s="1"/>
  <c r="I1359" i="5" a="1"/>
  <c r="I1359" i="5" s="1"/>
  <c r="J1359" i="5" a="1"/>
  <c r="J1359" i="5" s="1"/>
  <c r="K1359" i="5" a="1"/>
  <c r="K1359" i="5" s="1"/>
  <c r="L1359" i="5" a="1"/>
  <c r="L1359" i="5" s="1"/>
  <c r="M1359" i="5" a="1"/>
  <c r="M1359" i="5" s="1"/>
  <c r="N1359" i="5" a="1"/>
  <c r="N1359" i="5" s="1"/>
  <c r="O1359" i="5" a="1"/>
  <c r="O1359" i="5" s="1"/>
  <c r="I1360" i="5" a="1"/>
  <c r="I1360" i="5" s="1"/>
  <c r="J1360" i="5" a="1"/>
  <c r="J1360" i="5" s="1"/>
  <c r="K1360" i="5" a="1"/>
  <c r="K1360" i="5" s="1"/>
  <c r="L1360" i="5" a="1"/>
  <c r="L1360" i="5" s="1"/>
  <c r="M1360" i="5" a="1"/>
  <c r="M1360" i="5" s="1"/>
  <c r="N1360" i="5" a="1"/>
  <c r="N1360" i="5" s="1"/>
  <c r="O1360" i="5" a="1"/>
  <c r="O1360" i="5" s="1"/>
  <c r="I1361" i="5" a="1"/>
  <c r="I1361" i="5" s="1"/>
  <c r="J1361" i="5" a="1"/>
  <c r="J1361" i="5" s="1"/>
  <c r="K1361" i="5" a="1"/>
  <c r="K1361" i="5" s="1"/>
  <c r="L1361" i="5" a="1"/>
  <c r="L1361" i="5" s="1"/>
  <c r="M1361" i="5" a="1"/>
  <c r="M1361" i="5" s="1"/>
  <c r="N1361" i="5" a="1"/>
  <c r="N1361" i="5" s="1"/>
  <c r="O1361" i="5" a="1"/>
  <c r="O1361" i="5" s="1"/>
  <c r="I1362" i="5" a="1"/>
  <c r="I1362" i="5" s="1"/>
  <c r="J1362" i="5" a="1"/>
  <c r="J1362" i="5" s="1"/>
  <c r="K1362" i="5" a="1"/>
  <c r="K1362" i="5" s="1"/>
  <c r="L1362" i="5" a="1"/>
  <c r="L1362" i="5" s="1"/>
  <c r="M1362" i="5" a="1"/>
  <c r="M1362" i="5" s="1"/>
  <c r="N1362" i="5" a="1"/>
  <c r="N1362" i="5" s="1"/>
  <c r="O1362" i="5" a="1"/>
  <c r="O1362" i="5" s="1"/>
  <c r="I1363" i="5" a="1"/>
  <c r="I1363" i="5" s="1"/>
  <c r="J1363" i="5" a="1"/>
  <c r="J1363" i="5" s="1"/>
  <c r="K1363" i="5" a="1"/>
  <c r="K1363" i="5" s="1"/>
  <c r="L1363" i="5" a="1"/>
  <c r="L1363" i="5" s="1"/>
  <c r="M1363" i="5" a="1"/>
  <c r="M1363" i="5" s="1"/>
  <c r="N1363" i="5" a="1"/>
  <c r="N1363" i="5" s="1"/>
  <c r="O1363" i="5" a="1"/>
  <c r="O1363" i="5" s="1"/>
  <c r="I1364" i="5" a="1"/>
  <c r="I1364" i="5" s="1"/>
  <c r="J1364" i="5" a="1"/>
  <c r="J1364" i="5" s="1"/>
  <c r="K1364" i="5" a="1"/>
  <c r="K1364" i="5" s="1"/>
  <c r="L1364" i="5" a="1"/>
  <c r="L1364" i="5" s="1"/>
  <c r="M1364" i="5" a="1"/>
  <c r="M1364" i="5" s="1"/>
  <c r="N1364" i="5" a="1"/>
  <c r="N1364" i="5" s="1"/>
  <c r="O1364" i="5" a="1"/>
  <c r="O1364" i="5" s="1"/>
  <c r="I1365" i="5" a="1"/>
  <c r="I1365" i="5" s="1"/>
  <c r="J1365" i="5" a="1"/>
  <c r="J1365" i="5" s="1"/>
  <c r="K1365" i="5" a="1"/>
  <c r="K1365" i="5" s="1"/>
  <c r="L1365" i="5" a="1"/>
  <c r="L1365" i="5" s="1"/>
  <c r="M1365" i="5" a="1"/>
  <c r="M1365" i="5" s="1"/>
  <c r="N1365" i="5" a="1"/>
  <c r="N1365" i="5" s="1"/>
  <c r="O1365" i="5" a="1"/>
  <c r="O1365" i="5" s="1"/>
  <c r="I1366" i="5" a="1"/>
  <c r="I1366" i="5" s="1"/>
  <c r="J1366" i="5" a="1"/>
  <c r="J1366" i="5" s="1"/>
  <c r="K1366" i="5" a="1"/>
  <c r="K1366" i="5" s="1"/>
  <c r="L1366" i="5" a="1"/>
  <c r="L1366" i="5" s="1"/>
  <c r="M1366" i="5" a="1"/>
  <c r="M1366" i="5" s="1"/>
  <c r="N1366" i="5" a="1"/>
  <c r="N1366" i="5" s="1"/>
  <c r="O1366" i="5" a="1"/>
  <c r="O1366" i="5" s="1"/>
  <c r="I1367" i="5" a="1"/>
  <c r="I1367" i="5" s="1"/>
  <c r="J1367" i="5" a="1"/>
  <c r="J1367" i="5" s="1"/>
  <c r="K1367" i="5" a="1"/>
  <c r="K1367" i="5" s="1"/>
  <c r="L1367" i="5" a="1"/>
  <c r="L1367" i="5" s="1"/>
  <c r="M1367" i="5" a="1"/>
  <c r="M1367" i="5" s="1"/>
  <c r="N1367" i="5" a="1"/>
  <c r="N1367" i="5" s="1"/>
  <c r="O1367" i="5" a="1"/>
  <c r="O1367" i="5" s="1"/>
  <c r="I1368" i="5" a="1"/>
  <c r="I1368" i="5" s="1"/>
  <c r="J1368" i="5" a="1"/>
  <c r="J1368" i="5" s="1"/>
  <c r="K1368" i="5" a="1"/>
  <c r="K1368" i="5" s="1"/>
  <c r="L1368" i="5" a="1"/>
  <c r="L1368" i="5" s="1"/>
  <c r="M1368" i="5" a="1"/>
  <c r="M1368" i="5" s="1"/>
  <c r="N1368" i="5" a="1"/>
  <c r="N1368" i="5" s="1"/>
  <c r="O1368" i="5" a="1"/>
  <c r="O1368" i="5" s="1"/>
  <c r="I1369" i="5" a="1"/>
  <c r="I1369" i="5" s="1"/>
  <c r="J1369" i="5" a="1"/>
  <c r="J1369" i="5" s="1"/>
  <c r="K1369" i="5" a="1"/>
  <c r="K1369" i="5" s="1"/>
  <c r="L1369" i="5" a="1"/>
  <c r="L1369" i="5" s="1"/>
  <c r="M1369" i="5" a="1"/>
  <c r="M1369" i="5" s="1"/>
  <c r="N1369" i="5" a="1"/>
  <c r="N1369" i="5" s="1"/>
  <c r="O1369" i="5" a="1"/>
  <c r="O1369" i="5" s="1"/>
  <c r="I1370" i="5" a="1"/>
  <c r="I1370" i="5" s="1"/>
  <c r="J1370" i="5" a="1"/>
  <c r="J1370" i="5" s="1"/>
  <c r="K1370" i="5" a="1"/>
  <c r="K1370" i="5" s="1"/>
  <c r="L1370" i="5" a="1"/>
  <c r="L1370" i="5" s="1"/>
  <c r="M1370" i="5" a="1"/>
  <c r="M1370" i="5" s="1"/>
  <c r="N1370" i="5" a="1"/>
  <c r="N1370" i="5" s="1"/>
  <c r="O1370" i="5" a="1"/>
  <c r="O1370" i="5" s="1"/>
  <c r="I1371" i="5" a="1"/>
  <c r="I1371" i="5" s="1"/>
  <c r="J1371" i="5" a="1"/>
  <c r="J1371" i="5" s="1"/>
  <c r="K1371" i="5" a="1"/>
  <c r="K1371" i="5" s="1"/>
  <c r="L1371" i="5" a="1"/>
  <c r="L1371" i="5" s="1"/>
  <c r="M1371" i="5" a="1"/>
  <c r="M1371" i="5" s="1"/>
  <c r="N1371" i="5" a="1"/>
  <c r="N1371" i="5" s="1"/>
  <c r="O1371" i="5" a="1"/>
  <c r="O1371" i="5" s="1"/>
  <c r="I1372" i="5" a="1"/>
  <c r="I1372" i="5" s="1"/>
  <c r="J1372" i="5" a="1"/>
  <c r="J1372" i="5" s="1"/>
  <c r="K1372" i="5" a="1"/>
  <c r="K1372" i="5" s="1"/>
  <c r="L1372" i="5" a="1"/>
  <c r="L1372" i="5" s="1"/>
  <c r="M1372" i="5" a="1"/>
  <c r="M1372" i="5" s="1"/>
  <c r="N1372" i="5" a="1"/>
  <c r="N1372" i="5" s="1"/>
  <c r="O1372" i="5" a="1"/>
  <c r="O1372" i="5" s="1"/>
  <c r="I1373" i="5" a="1"/>
  <c r="I1373" i="5" s="1"/>
  <c r="J1373" i="5" a="1"/>
  <c r="J1373" i="5" s="1"/>
  <c r="K1373" i="5" a="1"/>
  <c r="K1373" i="5" s="1"/>
  <c r="L1373" i="5" a="1"/>
  <c r="L1373" i="5" s="1"/>
  <c r="M1373" i="5" a="1"/>
  <c r="M1373" i="5" s="1"/>
  <c r="N1373" i="5" a="1"/>
  <c r="N1373" i="5" s="1"/>
  <c r="O1373" i="5" a="1"/>
  <c r="O1373" i="5" s="1"/>
  <c r="I1374" i="5" a="1"/>
  <c r="I1374" i="5" s="1"/>
  <c r="J1374" i="5" a="1"/>
  <c r="J1374" i="5" s="1"/>
  <c r="K1374" i="5" a="1"/>
  <c r="K1374" i="5" s="1"/>
  <c r="L1374" i="5" a="1"/>
  <c r="L1374" i="5" s="1"/>
  <c r="M1374" i="5" a="1"/>
  <c r="M1374" i="5" s="1"/>
  <c r="N1374" i="5" a="1"/>
  <c r="N1374" i="5" s="1"/>
  <c r="O1374" i="5" a="1"/>
  <c r="O1374" i="5" s="1"/>
  <c r="I1375" i="5" a="1"/>
  <c r="I1375" i="5" s="1"/>
  <c r="J1375" i="5" a="1"/>
  <c r="J1375" i="5" s="1"/>
  <c r="K1375" i="5" a="1"/>
  <c r="K1375" i="5" s="1"/>
  <c r="L1375" i="5" a="1"/>
  <c r="L1375" i="5" s="1"/>
  <c r="M1375" i="5" a="1"/>
  <c r="M1375" i="5" s="1"/>
  <c r="N1375" i="5" a="1"/>
  <c r="N1375" i="5" s="1"/>
  <c r="O1375" i="5" a="1"/>
  <c r="O1375" i="5" s="1"/>
  <c r="I1376" i="5" a="1"/>
  <c r="I1376" i="5" s="1"/>
  <c r="J1376" i="5" a="1"/>
  <c r="J1376" i="5" s="1"/>
  <c r="K1376" i="5" a="1"/>
  <c r="K1376" i="5" s="1"/>
  <c r="L1376" i="5" a="1"/>
  <c r="L1376" i="5" s="1"/>
  <c r="M1376" i="5" a="1"/>
  <c r="M1376" i="5" s="1"/>
  <c r="N1376" i="5" a="1"/>
  <c r="N1376" i="5" s="1"/>
  <c r="O1376" i="5" a="1"/>
  <c r="O1376" i="5" s="1"/>
  <c r="I1377" i="5" a="1"/>
  <c r="I1377" i="5" s="1"/>
  <c r="J1377" i="5" a="1"/>
  <c r="J1377" i="5" s="1"/>
  <c r="K1377" i="5" a="1"/>
  <c r="K1377" i="5" s="1"/>
  <c r="L1377" i="5" a="1"/>
  <c r="L1377" i="5" s="1"/>
  <c r="M1377" i="5" a="1"/>
  <c r="M1377" i="5" s="1"/>
  <c r="N1377" i="5" a="1"/>
  <c r="N1377" i="5" s="1"/>
  <c r="O1377" i="5" a="1"/>
  <c r="O1377" i="5" s="1"/>
  <c r="I1378" i="5" a="1"/>
  <c r="I1378" i="5" s="1"/>
  <c r="J1378" i="5" a="1"/>
  <c r="J1378" i="5" s="1"/>
  <c r="K1378" i="5" a="1"/>
  <c r="K1378" i="5" s="1"/>
  <c r="L1378" i="5" a="1"/>
  <c r="L1378" i="5" s="1"/>
  <c r="M1378" i="5" a="1"/>
  <c r="M1378" i="5" s="1"/>
  <c r="N1378" i="5" a="1"/>
  <c r="N1378" i="5" s="1"/>
  <c r="O1378" i="5" a="1"/>
  <c r="O1378" i="5" s="1"/>
  <c r="I1379" i="5" a="1"/>
  <c r="I1379" i="5" s="1"/>
  <c r="J1379" i="5" a="1"/>
  <c r="J1379" i="5" s="1"/>
  <c r="K1379" i="5" a="1"/>
  <c r="K1379" i="5" s="1"/>
  <c r="L1379" i="5" a="1"/>
  <c r="L1379" i="5" s="1"/>
  <c r="M1379" i="5" a="1"/>
  <c r="M1379" i="5" s="1"/>
  <c r="N1379" i="5" a="1"/>
  <c r="N1379" i="5" s="1"/>
  <c r="O1379" i="5" a="1"/>
  <c r="O1379" i="5" s="1"/>
  <c r="I1380" i="5" a="1"/>
  <c r="I1380" i="5" s="1"/>
  <c r="J1380" i="5" a="1"/>
  <c r="J1380" i="5" s="1"/>
  <c r="K1380" i="5" a="1"/>
  <c r="K1380" i="5" s="1"/>
  <c r="L1380" i="5" a="1"/>
  <c r="L1380" i="5" s="1"/>
  <c r="M1380" i="5" a="1"/>
  <c r="M1380" i="5" s="1"/>
  <c r="N1380" i="5" a="1"/>
  <c r="N1380" i="5" s="1"/>
  <c r="O1380" i="5" a="1"/>
  <c r="O1380" i="5" s="1"/>
  <c r="I1381" i="5" a="1"/>
  <c r="I1381" i="5" s="1"/>
  <c r="J1381" i="5" a="1"/>
  <c r="J1381" i="5" s="1"/>
  <c r="K1381" i="5" a="1"/>
  <c r="K1381" i="5" s="1"/>
  <c r="L1381" i="5" a="1"/>
  <c r="L1381" i="5" s="1"/>
  <c r="M1381" i="5" a="1"/>
  <c r="M1381" i="5" s="1"/>
  <c r="N1381" i="5" a="1"/>
  <c r="N1381" i="5" s="1"/>
  <c r="O1381" i="5" a="1"/>
  <c r="O1381" i="5" s="1"/>
  <c r="I1382" i="5" a="1"/>
  <c r="I1382" i="5" s="1"/>
  <c r="J1382" i="5" a="1"/>
  <c r="J1382" i="5" s="1"/>
  <c r="K1382" i="5" a="1"/>
  <c r="K1382" i="5" s="1"/>
  <c r="L1382" i="5" a="1"/>
  <c r="L1382" i="5" s="1"/>
  <c r="M1382" i="5" a="1"/>
  <c r="M1382" i="5" s="1"/>
  <c r="N1382" i="5" a="1"/>
  <c r="N1382" i="5" s="1"/>
  <c r="O1382" i="5" a="1"/>
  <c r="O1382" i="5" s="1"/>
  <c r="I1383" i="5" a="1"/>
  <c r="I1383" i="5" s="1"/>
  <c r="J1383" i="5" a="1"/>
  <c r="J1383" i="5" s="1"/>
  <c r="K1383" i="5" a="1"/>
  <c r="K1383" i="5" s="1"/>
  <c r="L1383" i="5" a="1"/>
  <c r="L1383" i="5" s="1"/>
  <c r="M1383" i="5" a="1"/>
  <c r="M1383" i="5" s="1"/>
  <c r="N1383" i="5" a="1"/>
  <c r="N1383" i="5" s="1"/>
  <c r="O1383" i="5" a="1"/>
  <c r="O1383" i="5" s="1"/>
  <c r="I1384" i="5" a="1"/>
  <c r="I1384" i="5" s="1"/>
  <c r="J1384" i="5" a="1"/>
  <c r="J1384" i="5" s="1"/>
  <c r="K1384" i="5" a="1"/>
  <c r="K1384" i="5" s="1"/>
  <c r="L1384" i="5" a="1"/>
  <c r="L1384" i="5" s="1"/>
  <c r="M1384" i="5" a="1"/>
  <c r="M1384" i="5" s="1"/>
  <c r="N1384" i="5" a="1"/>
  <c r="N1384" i="5" s="1"/>
  <c r="O1384" i="5" a="1"/>
  <c r="O1384" i="5" s="1"/>
  <c r="I1385" i="5" a="1"/>
  <c r="I1385" i="5" s="1"/>
  <c r="J1385" i="5" a="1"/>
  <c r="J1385" i="5" s="1"/>
  <c r="K1385" i="5" a="1"/>
  <c r="K1385" i="5" s="1"/>
  <c r="L1385" i="5" a="1"/>
  <c r="L1385" i="5" s="1"/>
  <c r="M1385" i="5" a="1"/>
  <c r="M1385" i="5" s="1"/>
  <c r="N1385" i="5" a="1"/>
  <c r="N1385" i="5" s="1"/>
  <c r="O1385" i="5" a="1"/>
  <c r="O1385" i="5" s="1"/>
  <c r="I1386" i="5" a="1"/>
  <c r="I1386" i="5" s="1"/>
  <c r="J1386" i="5" a="1"/>
  <c r="J1386" i="5" s="1"/>
  <c r="K1386" i="5" a="1"/>
  <c r="K1386" i="5" s="1"/>
  <c r="L1386" i="5" a="1"/>
  <c r="L1386" i="5" s="1"/>
  <c r="M1386" i="5" a="1"/>
  <c r="M1386" i="5" s="1"/>
  <c r="N1386" i="5" a="1"/>
  <c r="N1386" i="5" s="1"/>
  <c r="O1386" i="5" a="1"/>
  <c r="O1386" i="5" s="1"/>
  <c r="I1387" i="5" a="1"/>
  <c r="I1387" i="5" s="1"/>
  <c r="J1387" i="5" a="1"/>
  <c r="J1387" i="5" s="1"/>
  <c r="K1387" i="5" a="1"/>
  <c r="K1387" i="5" s="1"/>
  <c r="L1387" i="5" a="1"/>
  <c r="L1387" i="5" s="1"/>
  <c r="M1387" i="5" a="1"/>
  <c r="M1387" i="5" s="1"/>
  <c r="N1387" i="5" a="1"/>
  <c r="N1387" i="5" s="1"/>
  <c r="O1387" i="5" a="1"/>
  <c r="O1387" i="5" s="1"/>
  <c r="I1388" i="5" a="1"/>
  <c r="I1388" i="5" s="1"/>
  <c r="J1388" i="5" a="1"/>
  <c r="J1388" i="5" s="1"/>
  <c r="K1388" i="5" a="1"/>
  <c r="K1388" i="5" s="1"/>
  <c r="L1388" i="5" a="1"/>
  <c r="L1388" i="5" s="1"/>
  <c r="M1388" i="5" a="1"/>
  <c r="M1388" i="5" s="1"/>
  <c r="N1388" i="5" a="1"/>
  <c r="N1388" i="5" s="1"/>
  <c r="O1388" i="5" a="1"/>
  <c r="O1388" i="5" s="1"/>
  <c r="I1389" i="5" a="1"/>
  <c r="I1389" i="5" s="1"/>
  <c r="J1389" i="5" a="1"/>
  <c r="J1389" i="5" s="1"/>
  <c r="K1389" i="5" a="1"/>
  <c r="K1389" i="5" s="1"/>
  <c r="L1389" i="5" a="1"/>
  <c r="L1389" i="5" s="1"/>
  <c r="M1389" i="5" a="1"/>
  <c r="M1389" i="5" s="1"/>
  <c r="N1389" i="5" a="1"/>
  <c r="N1389" i="5" s="1"/>
  <c r="O1389" i="5" a="1"/>
  <c r="O1389" i="5" s="1"/>
  <c r="I1390" i="5" a="1"/>
  <c r="I1390" i="5" s="1"/>
  <c r="J1390" i="5" a="1"/>
  <c r="J1390" i="5" s="1"/>
  <c r="K1390" i="5" a="1"/>
  <c r="K1390" i="5" s="1"/>
  <c r="L1390" i="5" a="1"/>
  <c r="L1390" i="5" s="1"/>
  <c r="M1390" i="5" a="1"/>
  <c r="M1390" i="5" s="1"/>
  <c r="N1390" i="5" a="1"/>
  <c r="N1390" i="5" s="1"/>
  <c r="O1390" i="5" a="1"/>
  <c r="O1390" i="5" s="1"/>
  <c r="I1391" i="5" a="1"/>
  <c r="I1391" i="5" s="1"/>
  <c r="J1391" i="5" a="1"/>
  <c r="J1391" i="5" s="1"/>
  <c r="K1391" i="5" a="1"/>
  <c r="K1391" i="5" s="1"/>
  <c r="L1391" i="5" a="1"/>
  <c r="L1391" i="5" s="1"/>
  <c r="M1391" i="5" a="1"/>
  <c r="M1391" i="5" s="1"/>
  <c r="N1391" i="5" a="1"/>
  <c r="N1391" i="5" s="1"/>
  <c r="O1391" i="5" a="1"/>
  <c r="O1391" i="5" s="1"/>
  <c r="I1392" i="5" a="1"/>
  <c r="I1392" i="5" s="1"/>
  <c r="J1392" i="5" a="1"/>
  <c r="J1392" i="5" s="1"/>
  <c r="K1392" i="5" a="1"/>
  <c r="K1392" i="5" s="1"/>
  <c r="L1392" i="5" a="1"/>
  <c r="L1392" i="5" s="1"/>
  <c r="M1392" i="5" a="1"/>
  <c r="M1392" i="5" s="1"/>
  <c r="N1392" i="5" a="1"/>
  <c r="N1392" i="5" s="1"/>
  <c r="O1392" i="5" a="1"/>
  <c r="O1392" i="5" s="1"/>
  <c r="I1393" i="5" a="1"/>
  <c r="I1393" i="5" s="1"/>
  <c r="J1393" i="5" a="1"/>
  <c r="J1393" i="5" s="1"/>
  <c r="K1393" i="5" a="1"/>
  <c r="K1393" i="5" s="1"/>
  <c r="L1393" i="5" a="1"/>
  <c r="L1393" i="5" s="1"/>
  <c r="M1393" i="5" a="1"/>
  <c r="M1393" i="5" s="1"/>
  <c r="N1393" i="5" a="1"/>
  <c r="N1393" i="5" s="1"/>
  <c r="O1393" i="5" a="1"/>
  <c r="O1393" i="5" s="1"/>
  <c r="I1394" i="5" a="1"/>
  <c r="I1394" i="5" s="1"/>
  <c r="J1394" i="5" a="1"/>
  <c r="J1394" i="5" s="1"/>
  <c r="K1394" i="5" a="1"/>
  <c r="K1394" i="5" s="1"/>
  <c r="L1394" i="5" a="1"/>
  <c r="L1394" i="5" s="1"/>
  <c r="M1394" i="5" a="1"/>
  <c r="M1394" i="5" s="1"/>
  <c r="N1394" i="5" a="1"/>
  <c r="N1394" i="5" s="1"/>
  <c r="O1394" i="5" a="1"/>
  <c r="O1394" i="5" s="1"/>
  <c r="I1395" i="5" a="1"/>
  <c r="I1395" i="5" s="1"/>
  <c r="J1395" i="5" a="1"/>
  <c r="J1395" i="5" s="1"/>
  <c r="K1395" i="5" a="1"/>
  <c r="K1395" i="5" s="1"/>
  <c r="L1395" i="5" a="1"/>
  <c r="L1395" i="5" s="1"/>
  <c r="M1395" i="5" a="1"/>
  <c r="M1395" i="5" s="1"/>
  <c r="N1395" i="5" a="1"/>
  <c r="N1395" i="5" s="1"/>
  <c r="O1395" i="5" a="1"/>
  <c r="O1395" i="5" s="1"/>
  <c r="I1396" i="5" a="1"/>
  <c r="I1396" i="5" s="1"/>
  <c r="J1396" i="5" a="1"/>
  <c r="J1396" i="5" s="1"/>
  <c r="K1396" i="5" a="1"/>
  <c r="K1396" i="5" s="1"/>
  <c r="L1396" i="5" a="1"/>
  <c r="L1396" i="5" s="1"/>
  <c r="M1396" i="5" a="1"/>
  <c r="M1396" i="5" s="1"/>
  <c r="N1396" i="5" a="1"/>
  <c r="N1396" i="5" s="1"/>
  <c r="O1396" i="5" a="1"/>
  <c r="O1396" i="5" s="1"/>
  <c r="I1397" i="5" a="1"/>
  <c r="I1397" i="5" s="1"/>
  <c r="J1397" i="5" a="1"/>
  <c r="J1397" i="5" s="1"/>
  <c r="K1397" i="5" a="1"/>
  <c r="K1397" i="5" s="1"/>
  <c r="L1397" i="5" a="1"/>
  <c r="L1397" i="5" s="1"/>
  <c r="M1397" i="5" a="1"/>
  <c r="M1397" i="5" s="1"/>
  <c r="N1397" i="5" a="1"/>
  <c r="N1397" i="5" s="1"/>
  <c r="O1397" i="5" a="1"/>
  <c r="O1397" i="5" s="1"/>
  <c r="I1398" i="5" a="1"/>
  <c r="I1398" i="5" s="1"/>
  <c r="J1398" i="5" a="1"/>
  <c r="J1398" i="5" s="1"/>
  <c r="K1398" i="5" a="1"/>
  <c r="K1398" i="5" s="1"/>
  <c r="L1398" i="5" a="1"/>
  <c r="L1398" i="5" s="1"/>
  <c r="M1398" i="5" a="1"/>
  <c r="M1398" i="5" s="1"/>
  <c r="N1398" i="5" a="1"/>
  <c r="N1398" i="5" s="1"/>
  <c r="O1398" i="5" a="1"/>
  <c r="O1398" i="5" s="1"/>
  <c r="I1399" i="5" a="1"/>
  <c r="I1399" i="5" s="1"/>
  <c r="J1399" i="5" a="1"/>
  <c r="J1399" i="5" s="1"/>
  <c r="K1399" i="5" a="1"/>
  <c r="K1399" i="5" s="1"/>
  <c r="L1399" i="5" a="1"/>
  <c r="L1399" i="5" s="1"/>
  <c r="M1399" i="5" a="1"/>
  <c r="M1399" i="5" s="1"/>
  <c r="N1399" i="5" a="1"/>
  <c r="N1399" i="5" s="1"/>
  <c r="O1399" i="5" a="1"/>
  <c r="O1399" i="5" s="1"/>
  <c r="I1400" i="5" a="1"/>
  <c r="I1400" i="5" s="1"/>
  <c r="J1400" i="5" a="1"/>
  <c r="J1400" i="5" s="1"/>
  <c r="K1400" i="5" a="1"/>
  <c r="K1400" i="5" s="1"/>
  <c r="L1400" i="5" a="1"/>
  <c r="L1400" i="5" s="1"/>
  <c r="M1400" i="5" a="1"/>
  <c r="M1400" i="5" s="1"/>
  <c r="N1400" i="5" a="1"/>
  <c r="N1400" i="5" s="1"/>
  <c r="O1400" i="5" a="1"/>
  <c r="O1400" i="5" s="1"/>
  <c r="I1401" i="5" a="1"/>
  <c r="I1401" i="5" s="1"/>
  <c r="J1401" i="5" a="1"/>
  <c r="J1401" i="5" s="1"/>
  <c r="K1401" i="5" a="1"/>
  <c r="K1401" i="5" s="1"/>
  <c r="L1401" i="5" a="1"/>
  <c r="L1401" i="5" s="1"/>
  <c r="M1401" i="5" a="1"/>
  <c r="M1401" i="5" s="1"/>
  <c r="N1401" i="5" a="1"/>
  <c r="N1401" i="5" s="1"/>
  <c r="O1401" i="5" a="1"/>
  <c r="O1401" i="5" s="1"/>
  <c r="I1402" i="5" a="1"/>
  <c r="I1402" i="5" s="1"/>
  <c r="J1402" i="5" a="1"/>
  <c r="J1402" i="5" s="1"/>
  <c r="K1402" i="5" a="1"/>
  <c r="K1402" i="5" s="1"/>
  <c r="L1402" i="5" a="1"/>
  <c r="L1402" i="5" s="1"/>
  <c r="M1402" i="5" a="1"/>
  <c r="M1402" i="5" s="1"/>
  <c r="N1402" i="5" a="1"/>
  <c r="N1402" i="5" s="1"/>
  <c r="O1402" i="5" a="1"/>
  <c r="O1402" i="5" s="1"/>
  <c r="I1403" i="5" a="1"/>
  <c r="I1403" i="5" s="1"/>
  <c r="J1403" i="5" a="1"/>
  <c r="J1403" i="5" s="1"/>
  <c r="K1403" i="5" a="1"/>
  <c r="K1403" i="5" s="1"/>
  <c r="L1403" i="5" a="1"/>
  <c r="L1403" i="5" s="1"/>
  <c r="M1403" i="5" a="1"/>
  <c r="M1403" i="5" s="1"/>
  <c r="N1403" i="5" a="1"/>
  <c r="N1403" i="5" s="1"/>
  <c r="O1403" i="5" a="1"/>
  <c r="O1403" i="5" s="1"/>
  <c r="I1404" i="5" a="1"/>
  <c r="I1404" i="5" s="1"/>
  <c r="J1404" i="5" a="1"/>
  <c r="J1404" i="5" s="1"/>
  <c r="K1404" i="5" a="1"/>
  <c r="K1404" i="5" s="1"/>
  <c r="L1404" i="5" a="1"/>
  <c r="L1404" i="5" s="1"/>
  <c r="M1404" i="5" a="1"/>
  <c r="M1404" i="5" s="1"/>
  <c r="N1404" i="5" a="1"/>
  <c r="N1404" i="5" s="1"/>
  <c r="O1404" i="5" a="1"/>
  <c r="O1404" i="5" s="1"/>
  <c r="I1405" i="5" a="1"/>
  <c r="I1405" i="5" s="1"/>
  <c r="J1405" i="5" a="1"/>
  <c r="J1405" i="5" s="1"/>
  <c r="K1405" i="5" a="1"/>
  <c r="K1405" i="5" s="1"/>
  <c r="L1405" i="5" a="1"/>
  <c r="L1405" i="5" s="1"/>
  <c r="M1405" i="5" a="1"/>
  <c r="M1405" i="5" s="1"/>
  <c r="N1405" i="5" a="1"/>
  <c r="N1405" i="5" s="1"/>
  <c r="O1405" i="5" a="1"/>
  <c r="O1405" i="5" s="1"/>
  <c r="I1406" i="5" a="1"/>
  <c r="I1406" i="5" s="1"/>
  <c r="J1406" i="5" a="1"/>
  <c r="J1406" i="5" s="1"/>
  <c r="K1406" i="5" a="1"/>
  <c r="K1406" i="5" s="1"/>
  <c r="L1406" i="5" a="1"/>
  <c r="L1406" i="5" s="1"/>
  <c r="M1406" i="5" a="1"/>
  <c r="M1406" i="5" s="1"/>
  <c r="N1406" i="5" a="1"/>
  <c r="N1406" i="5" s="1"/>
  <c r="O1406" i="5" a="1"/>
  <c r="O1406" i="5" s="1"/>
  <c r="I1407" i="5" a="1"/>
  <c r="I1407" i="5" s="1"/>
  <c r="J1407" i="5" a="1"/>
  <c r="J1407" i="5" s="1"/>
  <c r="K1407" i="5" a="1"/>
  <c r="K1407" i="5" s="1"/>
  <c r="L1407" i="5" a="1"/>
  <c r="L1407" i="5" s="1"/>
  <c r="M1407" i="5" a="1"/>
  <c r="M1407" i="5" s="1"/>
  <c r="N1407" i="5" a="1"/>
  <c r="N1407" i="5" s="1"/>
  <c r="O1407" i="5" a="1"/>
  <c r="O1407" i="5" s="1"/>
  <c r="I1408" i="5" a="1"/>
  <c r="I1408" i="5" s="1"/>
  <c r="J1408" i="5" a="1"/>
  <c r="J1408" i="5" s="1"/>
  <c r="K1408" i="5" a="1"/>
  <c r="K1408" i="5" s="1"/>
  <c r="L1408" i="5" a="1"/>
  <c r="L1408" i="5" s="1"/>
  <c r="M1408" i="5" a="1"/>
  <c r="M1408" i="5" s="1"/>
  <c r="N1408" i="5" a="1"/>
  <c r="N1408" i="5" s="1"/>
  <c r="O1408" i="5" a="1"/>
  <c r="O1408" i="5" s="1"/>
  <c r="I1409" i="5" a="1"/>
  <c r="I1409" i="5" s="1"/>
  <c r="J1409" i="5" a="1"/>
  <c r="J1409" i="5" s="1"/>
  <c r="K1409" i="5" a="1"/>
  <c r="K1409" i="5" s="1"/>
  <c r="L1409" i="5" a="1"/>
  <c r="L1409" i="5" s="1"/>
  <c r="M1409" i="5" a="1"/>
  <c r="M1409" i="5" s="1"/>
  <c r="N1409" i="5" a="1"/>
  <c r="N1409" i="5" s="1"/>
  <c r="O1409" i="5" a="1"/>
  <c r="O1409" i="5" s="1"/>
  <c r="I1410" i="5" a="1"/>
  <c r="I1410" i="5" s="1"/>
  <c r="J1410" i="5" a="1"/>
  <c r="J1410" i="5" s="1"/>
  <c r="K1410" i="5" a="1"/>
  <c r="K1410" i="5" s="1"/>
  <c r="L1410" i="5" a="1"/>
  <c r="L1410" i="5" s="1"/>
  <c r="M1410" i="5" a="1"/>
  <c r="M1410" i="5" s="1"/>
  <c r="N1410" i="5" a="1"/>
  <c r="N1410" i="5" s="1"/>
  <c r="O1410" i="5" a="1"/>
  <c r="O1410" i="5" s="1"/>
  <c r="I1411" i="5" a="1"/>
  <c r="I1411" i="5" s="1"/>
  <c r="J1411" i="5" a="1"/>
  <c r="J1411" i="5" s="1"/>
  <c r="K1411" i="5" a="1"/>
  <c r="K1411" i="5" s="1"/>
  <c r="L1411" i="5" a="1"/>
  <c r="L1411" i="5" s="1"/>
  <c r="M1411" i="5" a="1"/>
  <c r="M1411" i="5" s="1"/>
  <c r="N1411" i="5" a="1"/>
  <c r="N1411" i="5" s="1"/>
  <c r="O1411" i="5" a="1"/>
  <c r="O1411" i="5" s="1"/>
  <c r="I1412" i="5" a="1"/>
  <c r="I1412" i="5" s="1"/>
  <c r="J1412" i="5" a="1"/>
  <c r="J1412" i="5" s="1"/>
  <c r="K1412" i="5" a="1"/>
  <c r="K1412" i="5" s="1"/>
  <c r="L1412" i="5" a="1"/>
  <c r="L1412" i="5" s="1"/>
  <c r="M1412" i="5" a="1"/>
  <c r="M1412" i="5" s="1"/>
  <c r="N1412" i="5" a="1"/>
  <c r="N1412" i="5" s="1"/>
  <c r="O1412" i="5" a="1"/>
  <c r="O1412" i="5" s="1"/>
  <c r="I1413" i="5" a="1"/>
  <c r="I1413" i="5" s="1"/>
  <c r="J1413" i="5" a="1"/>
  <c r="J1413" i="5" s="1"/>
  <c r="K1413" i="5" a="1"/>
  <c r="K1413" i="5" s="1"/>
  <c r="L1413" i="5" a="1"/>
  <c r="L1413" i="5" s="1"/>
  <c r="M1413" i="5" a="1"/>
  <c r="M1413" i="5" s="1"/>
  <c r="N1413" i="5" a="1"/>
  <c r="N1413" i="5" s="1"/>
  <c r="O1413" i="5" a="1"/>
  <c r="O1413" i="5" s="1"/>
  <c r="I1414" i="5" a="1"/>
  <c r="I1414" i="5" s="1"/>
  <c r="J1414" i="5" a="1"/>
  <c r="J1414" i="5" s="1"/>
  <c r="K1414" i="5" a="1"/>
  <c r="K1414" i="5" s="1"/>
  <c r="L1414" i="5" a="1"/>
  <c r="L1414" i="5" s="1"/>
  <c r="M1414" i="5" a="1"/>
  <c r="M1414" i="5" s="1"/>
  <c r="N1414" i="5" a="1"/>
  <c r="N1414" i="5" s="1"/>
  <c r="O1414" i="5" a="1"/>
  <c r="O1414" i="5" s="1"/>
  <c r="I1415" i="5" a="1"/>
  <c r="I1415" i="5" s="1"/>
  <c r="J1415" i="5" a="1"/>
  <c r="J1415" i="5" s="1"/>
  <c r="K1415" i="5" a="1"/>
  <c r="K1415" i="5" s="1"/>
  <c r="L1415" i="5" a="1"/>
  <c r="L1415" i="5" s="1"/>
  <c r="M1415" i="5" a="1"/>
  <c r="M1415" i="5" s="1"/>
  <c r="N1415" i="5" a="1"/>
  <c r="N1415" i="5" s="1"/>
  <c r="O1415" i="5" a="1"/>
  <c r="O1415" i="5" s="1"/>
  <c r="I1416" i="5" a="1"/>
  <c r="I1416" i="5" s="1"/>
  <c r="J1416" i="5" a="1"/>
  <c r="J1416" i="5" s="1"/>
  <c r="K1416" i="5" a="1"/>
  <c r="K1416" i="5" s="1"/>
  <c r="L1416" i="5" a="1"/>
  <c r="L1416" i="5" s="1"/>
  <c r="M1416" i="5" a="1"/>
  <c r="M1416" i="5" s="1"/>
  <c r="N1416" i="5" a="1"/>
  <c r="N1416" i="5" s="1"/>
  <c r="O1416" i="5" a="1"/>
  <c r="O1416" i="5" s="1"/>
  <c r="I1417" i="5" a="1"/>
  <c r="I1417" i="5" s="1"/>
  <c r="J1417" i="5" a="1"/>
  <c r="J1417" i="5" s="1"/>
  <c r="K1417" i="5" a="1"/>
  <c r="K1417" i="5" s="1"/>
  <c r="L1417" i="5" a="1"/>
  <c r="L1417" i="5" s="1"/>
  <c r="M1417" i="5" a="1"/>
  <c r="M1417" i="5" s="1"/>
  <c r="N1417" i="5" a="1"/>
  <c r="N1417" i="5" s="1"/>
  <c r="O1417" i="5" a="1"/>
  <c r="O1417" i="5" s="1"/>
  <c r="I1418" i="5" a="1"/>
  <c r="I1418" i="5" s="1"/>
  <c r="J1418" i="5" a="1"/>
  <c r="J1418" i="5" s="1"/>
  <c r="K1418" i="5" a="1"/>
  <c r="K1418" i="5" s="1"/>
  <c r="L1418" i="5" a="1"/>
  <c r="L1418" i="5" s="1"/>
  <c r="M1418" i="5" a="1"/>
  <c r="M1418" i="5" s="1"/>
  <c r="N1418" i="5" a="1"/>
  <c r="N1418" i="5" s="1"/>
  <c r="O1418" i="5" a="1"/>
  <c r="O1418" i="5" s="1"/>
  <c r="I1419" i="5" a="1"/>
  <c r="I1419" i="5" s="1"/>
  <c r="J1419" i="5" a="1"/>
  <c r="J1419" i="5" s="1"/>
  <c r="K1419" i="5" a="1"/>
  <c r="K1419" i="5" s="1"/>
  <c r="L1419" i="5" a="1"/>
  <c r="L1419" i="5" s="1"/>
  <c r="M1419" i="5" a="1"/>
  <c r="M1419" i="5" s="1"/>
  <c r="N1419" i="5" a="1"/>
  <c r="N1419" i="5" s="1"/>
  <c r="O1419" i="5" a="1"/>
  <c r="O1419" i="5" s="1"/>
  <c r="I1420" i="5" a="1"/>
  <c r="I1420" i="5" s="1"/>
  <c r="J1420" i="5" a="1"/>
  <c r="J1420" i="5" s="1"/>
  <c r="K1420" i="5" a="1"/>
  <c r="K1420" i="5" s="1"/>
  <c r="L1420" i="5" a="1"/>
  <c r="L1420" i="5" s="1"/>
  <c r="M1420" i="5" a="1"/>
  <c r="M1420" i="5" s="1"/>
  <c r="N1420" i="5" a="1"/>
  <c r="N1420" i="5" s="1"/>
  <c r="O1420" i="5" a="1"/>
  <c r="O1420" i="5" s="1"/>
  <c r="I1421" i="5" a="1"/>
  <c r="I1421" i="5" s="1"/>
  <c r="J1421" i="5" a="1"/>
  <c r="J1421" i="5" s="1"/>
  <c r="K1421" i="5" a="1"/>
  <c r="K1421" i="5" s="1"/>
  <c r="L1421" i="5" a="1"/>
  <c r="L1421" i="5" s="1"/>
  <c r="M1421" i="5" a="1"/>
  <c r="M1421" i="5" s="1"/>
  <c r="N1421" i="5" a="1"/>
  <c r="N1421" i="5" s="1"/>
  <c r="O1421" i="5" a="1"/>
  <c r="O1421" i="5" s="1"/>
  <c r="I1422" i="5" a="1"/>
  <c r="I1422" i="5" s="1"/>
  <c r="J1422" i="5" a="1"/>
  <c r="J1422" i="5" s="1"/>
  <c r="K1422" i="5" a="1"/>
  <c r="K1422" i="5" s="1"/>
  <c r="L1422" i="5" a="1"/>
  <c r="L1422" i="5" s="1"/>
  <c r="M1422" i="5" a="1"/>
  <c r="M1422" i="5" s="1"/>
  <c r="N1422" i="5" a="1"/>
  <c r="N1422" i="5" s="1"/>
  <c r="O1422" i="5" a="1"/>
  <c r="O1422" i="5" s="1"/>
  <c r="I1423" i="5" a="1"/>
  <c r="I1423" i="5" s="1"/>
  <c r="J1423" i="5" a="1"/>
  <c r="J1423" i="5" s="1"/>
  <c r="K1423" i="5" a="1"/>
  <c r="K1423" i="5" s="1"/>
  <c r="L1423" i="5" a="1"/>
  <c r="L1423" i="5" s="1"/>
  <c r="M1423" i="5" a="1"/>
  <c r="M1423" i="5" s="1"/>
  <c r="N1423" i="5" a="1"/>
  <c r="N1423" i="5" s="1"/>
  <c r="O1423" i="5" a="1"/>
  <c r="O1423" i="5" s="1"/>
  <c r="I1424" i="5" a="1"/>
  <c r="I1424" i="5" s="1"/>
  <c r="J1424" i="5" a="1"/>
  <c r="J1424" i="5" s="1"/>
  <c r="K1424" i="5" a="1"/>
  <c r="K1424" i="5" s="1"/>
  <c r="L1424" i="5" a="1"/>
  <c r="L1424" i="5" s="1"/>
  <c r="M1424" i="5" a="1"/>
  <c r="M1424" i="5" s="1"/>
  <c r="N1424" i="5" a="1"/>
  <c r="N1424" i="5" s="1"/>
  <c r="O1424" i="5" a="1"/>
  <c r="O1424" i="5" s="1"/>
  <c r="I1425" i="5" a="1"/>
  <c r="I1425" i="5" s="1"/>
  <c r="J1425" i="5" a="1"/>
  <c r="J1425" i="5" s="1"/>
  <c r="K1425" i="5" a="1"/>
  <c r="K1425" i="5" s="1"/>
  <c r="L1425" i="5" a="1"/>
  <c r="L1425" i="5" s="1"/>
  <c r="M1425" i="5" a="1"/>
  <c r="M1425" i="5" s="1"/>
  <c r="N1425" i="5" a="1"/>
  <c r="N1425" i="5" s="1"/>
  <c r="O1425" i="5" a="1"/>
  <c r="O1425" i="5" s="1"/>
  <c r="I1426" i="5" a="1"/>
  <c r="I1426" i="5" s="1"/>
  <c r="J1426" i="5" a="1"/>
  <c r="J1426" i="5" s="1"/>
  <c r="K1426" i="5" a="1"/>
  <c r="K1426" i="5" s="1"/>
  <c r="L1426" i="5" a="1"/>
  <c r="L1426" i="5" s="1"/>
  <c r="M1426" i="5" a="1"/>
  <c r="M1426" i="5" s="1"/>
  <c r="N1426" i="5" a="1"/>
  <c r="N1426" i="5" s="1"/>
  <c r="O1426" i="5" a="1"/>
  <c r="O1426" i="5" s="1"/>
  <c r="I1427" i="5" a="1"/>
  <c r="I1427" i="5" s="1"/>
  <c r="J1427" i="5" a="1"/>
  <c r="J1427" i="5" s="1"/>
  <c r="K1427" i="5" a="1"/>
  <c r="K1427" i="5" s="1"/>
  <c r="L1427" i="5" a="1"/>
  <c r="L1427" i="5" s="1"/>
  <c r="M1427" i="5" a="1"/>
  <c r="M1427" i="5" s="1"/>
  <c r="N1427" i="5" a="1"/>
  <c r="N1427" i="5" s="1"/>
  <c r="O1427" i="5" a="1"/>
  <c r="O1427" i="5" s="1"/>
  <c r="I1428" i="5" a="1"/>
  <c r="I1428" i="5" s="1"/>
  <c r="J1428" i="5" a="1"/>
  <c r="J1428" i="5" s="1"/>
  <c r="K1428" i="5" a="1"/>
  <c r="K1428" i="5" s="1"/>
  <c r="L1428" i="5" a="1"/>
  <c r="L1428" i="5" s="1"/>
  <c r="M1428" i="5" a="1"/>
  <c r="M1428" i="5" s="1"/>
  <c r="N1428" i="5" a="1"/>
  <c r="N1428" i="5" s="1"/>
  <c r="O1428" i="5" a="1"/>
  <c r="O1428" i="5" s="1"/>
  <c r="I1429" i="5" a="1"/>
  <c r="I1429" i="5" s="1"/>
  <c r="J1429" i="5" a="1"/>
  <c r="J1429" i="5" s="1"/>
  <c r="K1429" i="5" a="1"/>
  <c r="K1429" i="5" s="1"/>
  <c r="L1429" i="5" a="1"/>
  <c r="L1429" i="5" s="1"/>
  <c r="M1429" i="5" a="1"/>
  <c r="M1429" i="5" s="1"/>
  <c r="N1429" i="5" a="1"/>
  <c r="N1429" i="5" s="1"/>
  <c r="O1429" i="5" a="1"/>
  <c r="O1429" i="5" s="1"/>
  <c r="I1430" i="5" a="1"/>
  <c r="I1430" i="5" s="1"/>
  <c r="J1430" i="5" a="1"/>
  <c r="J1430" i="5" s="1"/>
  <c r="K1430" i="5" a="1"/>
  <c r="K1430" i="5" s="1"/>
  <c r="L1430" i="5" a="1"/>
  <c r="L1430" i="5" s="1"/>
  <c r="M1430" i="5" a="1"/>
  <c r="M1430" i="5" s="1"/>
  <c r="N1430" i="5" a="1"/>
  <c r="N1430" i="5" s="1"/>
  <c r="O1430" i="5" a="1"/>
  <c r="O1430" i="5" s="1"/>
  <c r="I1431" i="5" a="1"/>
  <c r="I1431" i="5" s="1"/>
  <c r="J1431" i="5" a="1"/>
  <c r="J1431" i="5" s="1"/>
  <c r="K1431" i="5" a="1"/>
  <c r="K1431" i="5" s="1"/>
  <c r="L1431" i="5" a="1"/>
  <c r="L1431" i="5" s="1"/>
  <c r="M1431" i="5" a="1"/>
  <c r="M1431" i="5" s="1"/>
  <c r="N1431" i="5" a="1"/>
  <c r="N1431" i="5" s="1"/>
  <c r="O1431" i="5" a="1"/>
  <c r="O1431" i="5" s="1"/>
  <c r="I1432" i="5" a="1"/>
  <c r="I1432" i="5" s="1"/>
  <c r="J1432" i="5" a="1"/>
  <c r="J1432" i="5" s="1"/>
  <c r="K1432" i="5" a="1"/>
  <c r="K1432" i="5" s="1"/>
  <c r="L1432" i="5" a="1"/>
  <c r="L1432" i="5" s="1"/>
  <c r="M1432" i="5" a="1"/>
  <c r="M1432" i="5" s="1"/>
  <c r="N1432" i="5" a="1"/>
  <c r="N1432" i="5" s="1"/>
  <c r="O1432" i="5" a="1"/>
  <c r="O1432" i="5" s="1"/>
  <c r="I1433" i="5" a="1"/>
  <c r="I1433" i="5" s="1"/>
  <c r="J1433" i="5" a="1"/>
  <c r="J1433" i="5" s="1"/>
  <c r="K1433" i="5" a="1"/>
  <c r="K1433" i="5" s="1"/>
  <c r="L1433" i="5" a="1"/>
  <c r="L1433" i="5" s="1"/>
  <c r="M1433" i="5" a="1"/>
  <c r="M1433" i="5" s="1"/>
  <c r="N1433" i="5" a="1"/>
  <c r="N1433" i="5" s="1"/>
  <c r="O1433" i="5" a="1"/>
  <c r="O1433" i="5" s="1"/>
  <c r="I1434" i="5" a="1"/>
  <c r="I1434" i="5" s="1"/>
  <c r="J1434" i="5" a="1"/>
  <c r="J1434" i="5" s="1"/>
  <c r="K1434" i="5" a="1"/>
  <c r="K1434" i="5" s="1"/>
  <c r="L1434" i="5" a="1"/>
  <c r="L1434" i="5" s="1"/>
  <c r="M1434" i="5" a="1"/>
  <c r="M1434" i="5" s="1"/>
  <c r="N1434" i="5" a="1"/>
  <c r="N1434" i="5" s="1"/>
  <c r="O1434" i="5" a="1"/>
  <c r="O1434" i="5" s="1"/>
  <c r="I1435" i="5" a="1"/>
  <c r="I1435" i="5" s="1"/>
  <c r="J1435" i="5" a="1"/>
  <c r="J1435" i="5" s="1"/>
  <c r="K1435" i="5" a="1"/>
  <c r="K1435" i="5" s="1"/>
  <c r="L1435" i="5" a="1"/>
  <c r="L1435" i="5" s="1"/>
  <c r="M1435" i="5" a="1"/>
  <c r="M1435" i="5" s="1"/>
  <c r="N1435" i="5" a="1"/>
  <c r="N1435" i="5" s="1"/>
  <c r="O1435" i="5" a="1"/>
  <c r="O1435" i="5" s="1"/>
  <c r="I1436" i="5" a="1"/>
  <c r="I1436" i="5" s="1"/>
  <c r="J1436" i="5" a="1"/>
  <c r="J1436" i="5" s="1"/>
  <c r="K1436" i="5" a="1"/>
  <c r="K1436" i="5" s="1"/>
  <c r="L1436" i="5" a="1"/>
  <c r="L1436" i="5" s="1"/>
  <c r="M1436" i="5" a="1"/>
  <c r="M1436" i="5" s="1"/>
  <c r="N1436" i="5" a="1"/>
  <c r="N1436" i="5" s="1"/>
  <c r="O1436" i="5" a="1"/>
  <c r="O1436" i="5" s="1"/>
  <c r="I1437" i="5" a="1"/>
  <c r="I1437" i="5" s="1"/>
  <c r="J1437" i="5" a="1"/>
  <c r="J1437" i="5" s="1"/>
  <c r="K1437" i="5" a="1"/>
  <c r="K1437" i="5" s="1"/>
  <c r="L1437" i="5" a="1"/>
  <c r="L1437" i="5" s="1"/>
  <c r="M1437" i="5" a="1"/>
  <c r="M1437" i="5" s="1"/>
  <c r="N1437" i="5" a="1"/>
  <c r="N1437" i="5" s="1"/>
  <c r="O1437" i="5" a="1"/>
  <c r="O1437" i="5" s="1"/>
  <c r="I1438" i="5" a="1"/>
  <c r="I1438" i="5" s="1"/>
  <c r="J1438" i="5" a="1"/>
  <c r="J1438" i="5" s="1"/>
  <c r="K1438" i="5" a="1"/>
  <c r="K1438" i="5" s="1"/>
  <c r="L1438" i="5" a="1"/>
  <c r="L1438" i="5" s="1"/>
  <c r="M1438" i="5" a="1"/>
  <c r="M1438" i="5" s="1"/>
  <c r="N1438" i="5" a="1"/>
  <c r="N1438" i="5" s="1"/>
  <c r="O1438" i="5" a="1"/>
  <c r="O1438" i="5" s="1"/>
  <c r="I1439" i="5" a="1"/>
  <c r="I1439" i="5" s="1"/>
  <c r="J1439" i="5" a="1"/>
  <c r="J1439" i="5" s="1"/>
  <c r="K1439" i="5" a="1"/>
  <c r="K1439" i="5" s="1"/>
  <c r="L1439" i="5" a="1"/>
  <c r="L1439" i="5" s="1"/>
  <c r="M1439" i="5" a="1"/>
  <c r="M1439" i="5" s="1"/>
  <c r="N1439" i="5" a="1"/>
  <c r="N1439" i="5" s="1"/>
  <c r="O1439" i="5" a="1"/>
  <c r="O1439" i="5" s="1"/>
  <c r="I1440" i="5" a="1"/>
  <c r="I1440" i="5" s="1"/>
  <c r="J1440" i="5" a="1"/>
  <c r="J1440" i="5" s="1"/>
  <c r="K1440" i="5" a="1"/>
  <c r="K1440" i="5" s="1"/>
  <c r="L1440" i="5" a="1"/>
  <c r="L1440" i="5" s="1"/>
  <c r="M1440" i="5" a="1"/>
  <c r="M1440" i="5" s="1"/>
  <c r="N1440" i="5" a="1"/>
  <c r="N1440" i="5" s="1"/>
  <c r="O1440" i="5" a="1"/>
  <c r="O1440" i="5" s="1"/>
  <c r="I1441" i="5" a="1"/>
  <c r="I1441" i="5" s="1"/>
  <c r="J1441" i="5" a="1"/>
  <c r="J1441" i="5" s="1"/>
  <c r="K1441" i="5" a="1"/>
  <c r="K1441" i="5" s="1"/>
  <c r="L1441" i="5" a="1"/>
  <c r="L1441" i="5" s="1"/>
  <c r="M1441" i="5" a="1"/>
  <c r="M1441" i="5" s="1"/>
  <c r="N1441" i="5" a="1"/>
  <c r="N1441" i="5" s="1"/>
  <c r="O1441" i="5" a="1"/>
  <c r="O1441" i="5" s="1"/>
  <c r="I1442" i="5" a="1"/>
  <c r="I1442" i="5" s="1"/>
  <c r="J1442" i="5" a="1"/>
  <c r="J1442" i="5" s="1"/>
  <c r="K1442" i="5" a="1"/>
  <c r="K1442" i="5" s="1"/>
  <c r="L1442" i="5" a="1"/>
  <c r="L1442" i="5" s="1"/>
  <c r="M1442" i="5" a="1"/>
  <c r="M1442" i="5" s="1"/>
  <c r="N1442" i="5" a="1"/>
  <c r="N1442" i="5" s="1"/>
  <c r="O1442" i="5" a="1"/>
  <c r="O1442" i="5" s="1"/>
  <c r="I1443" i="5" a="1"/>
  <c r="I1443" i="5" s="1"/>
  <c r="J1443" i="5" a="1"/>
  <c r="J1443" i="5" s="1"/>
  <c r="K1443" i="5" a="1"/>
  <c r="K1443" i="5" s="1"/>
  <c r="L1443" i="5" a="1"/>
  <c r="L1443" i="5" s="1"/>
  <c r="M1443" i="5" a="1"/>
  <c r="M1443" i="5" s="1"/>
  <c r="N1443" i="5" a="1"/>
  <c r="N1443" i="5" s="1"/>
  <c r="O1443" i="5" a="1"/>
  <c r="O1443" i="5" s="1"/>
  <c r="I1444" i="5" a="1"/>
  <c r="I1444" i="5" s="1"/>
  <c r="J1444" i="5" a="1"/>
  <c r="J1444" i="5" s="1"/>
  <c r="K1444" i="5" a="1"/>
  <c r="K1444" i="5" s="1"/>
  <c r="L1444" i="5" a="1"/>
  <c r="L1444" i="5" s="1"/>
  <c r="M1444" i="5" a="1"/>
  <c r="M1444" i="5" s="1"/>
  <c r="N1444" i="5" a="1"/>
  <c r="N1444" i="5" s="1"/>
  <c r="O1444" i="5" a="1"/>
  <c r="O1444" i="5" s="1"/>
  <c r="I1445" i="5" a="1"/>
  <c r="I1445" i="5" s="1"/>
  <c r="J1445" i="5" a="1"/>
  <c r="J1445" i="5" s="1"/>
  <c r="K1445" i="5" a="1"/>
  <c r="K1445" i="5" s="1"/>
  <c r="L1445" i="5" a="1"/>
  <c r="L1445" i="5" s="1"/>
  <c r="M1445" i="5" a="1"/>
  <c r="M1445" i="5" s="1"/>
  <c r="N1445" i="5" a="1"/>
  <c r="N1445" i="5" s="1"/>
  <c r="O1445" i="5" a="1"/>
  <c r="O1445" i="5" s="1"/>
  <c r="I1446" i="5" a="1"/>
  <c r="I1446" i="5" s="1"/>
  <c r="J1446" i="5" a="1"/>
  <c r="J1446" i="5" s="1"/>
  <c r="K1446" i="5" a="1"/>
  <c r="K1446" i="5" s="1"/>
  <c r="L1446" i="5" a="1"/>
  <c r="L1446" i="5" s="1"/>
  <c r="M1446" i="5" a="1"/>
  <c r="M1446" i="5" s="1"/>
  <c r="N1446" i="5" a="1"/>
  <c r="N1446" i="5" s="1"/>
  <c r="O1446" i="5" a="1"/>
  <c r="O1446" i="5" s="1"/>
  <c r="I1447" i="5" a="1"/>
  <c r="I1447" i="5" s="1"/>
  <c r="J1447" i="5" a="1"/>
  <c r="J1447" i="5" s="1"/>
  <c r="K1447" i="5" a="1"/>
  <c r="K1447" i="5" s="1"/>
  <c r="L1447" i="5" a="1"/>
  <c r="L1447" i="5" s="1"/>
  <c r="M1447" i="5" a="1"/>
  <c r="M1447" i="5" s="1"/>
  <c r="N1447" i="5" a="1"/>
  <c r="N1447" i="5" s="1"/>
  <c r="O1447" i="5" a="1"/>
  <c r="O1447" i="5" s="1"/>
  <c r="I1448" i="5" a="1"/>
  <c r="I1448" i="5" s="1"/>
  <c r="J1448" i="5" a="1"/>
  <c r="J1448" i="5" s="1"/>
  <c r="K1448" i="5" a="1"/>
  <c r="K1448" i="5" s="1"/>
  <c r="L1448" i="5" a="1"/>
  <c r="L1448" i="5" s="1"/>
  <c r="M1448" i="5" a="1"/>
  <c r="M1448" i="5" s="1"/>
  <c r="N1448" i="5" a="1"/>
  <c r="N1448" i="5" s="1"/>
  <c r="O1448" i="5" a="1"/>
  <c r="O1448" i="5" s="1"/>
  <c r="I1449" i="5" a="1"/>
  <c r="I1449" i="5" s="1"/>
  <c r="J1449" i="5" a="1"/>
  <c r="J1449" i="5" s="1"/>
  <c r="K1449" i="5" a="1"/>
  <c r="K1449" i="5" s="1"/>
  <c r="L1449" i="5" a="1"/>
  <c r="L1449" i="5" s="1"/>
  <c r="M1449" i="5" a="1"/>
  <c r="M1449" i="5" s="1"/>
  <c r="N1449" i="5" a="1"/>
  <c r="N1449" i="5" s="1"/>
  <c r="O1449" i="5" a="1"/>
  <c r="O1449" i="5" s="1"/>
  <c r="I1450" i="5" a="1"/>
  <c r="I1450" i="5" s="1"/>
  <c r="J1450" i="5" a="1"/>
  <c r="J1450" i="5" s="1"/>
  <c r="K1450" i="5" a="1"/>
  <c r="K1450" i="5" s="1"/>
  <c r="L1450" i="5" a="1"/>
  <c r="L1450" i="5" s="1"/>
  <c r="M1450" i="5" a="1"/>
  <c r="M1450" i="5" s="1"/>
  <c r="N1450" i="5" a="1"/>
  <c r="N1450" i="5" s="1"/>
  <c r="O1450" i="5" a="1"/>
  <c r="O1450" i="5" s="1"/>
  <c r="I1451" i="5" a="1"/>
  <c r="I1451" i="5" s="1"/>
  <c r="J1451" i="5" a="1"/>
  <c r="J1451" i="5" s="1"/>
  <c r="K1451" i="5" a="1"/>
  <c r="K1451" i="5" s="1"/>
  <c r="L1451" i="5" a="1"/>
  <c r="L1451" i="5" s="1"/>
  <c r="M1451" i="5" a="1"/>
  <c r="M1451" i="5" s="1"/>
  <c r="N1451" i="5" a="1"/>
  <c r="N1451" i="5" s="1"/>
  <c r="O1451" i="5" a="1"/>
  <c r="O1451" i="5" s="1"/>
  <c r="I1452" i="5" a="1"/>
  <c r="I1452" i="5" s="1"/>
  <c r="J1452" i="5" a="1"/>
  <c r="J1452" i="5" s="1"/>
  <c r="K1452" i="5" a="1"/>
  <c r="K1452" i="5" s="1"/>
  <c r="L1452" i="5" a="1"/>
  <c r="L1452" i="5" s="1"/>
  <c r="M1452" i="5" a="1"/>
  <c r="M1452" i="5" s="1"/>
  <c r="N1452" i="5" a="1"/>
  <c r="N1452" i="5" s="1"/>
  <c r="O1452" i="5" a="1"/>
  <c r="O1452" i="5" s="1"/>
  <c r="I1453" i="5" a="1"/>
  <c r="I1453" i="5" s="1"/>
  <c r="J1453" i="5" a="1"/>
  <c r="J1453" i="5" s="1"/>
  <c r="K1453" i="5" a="1"/>
  <c r="K1453" i="5" s="1"/>
  <c r="L1453" i="5" a="1"/>
  <c r="L1453" i="5" s="1"/>
  <c r="M1453" i="5" a="1"/>
  <c r="M1453" i="5" s="1"/>
  <c r="N1453" i="5" a="1"/>
  <c r="N1453" i="5" s="1"/>
  <c r="O1453" i="5" a="1"/>
  <c r="O1453" i="5" s="1"/>
  <c r="I1454" i="5" a="1"/>
  <c r="I1454" i="5" s="1"/>
  <c r="J1454" i="5" a="1"/>
  <c r="J1454" i="5" s="1"/>
  <c r="K1454" i="5" a="1"/>
  <c r="K1454" i="5" s="1"/>
  <c r="L1454" i="5" a="1"/>
  <c r="L1454" i="5" s="1"/>
  <c r="M1454" i="5" a="1"/>
  <c r="M1454" i="5" s="1"/>
  <c r="N1454" i="5" a="1"/>
  <c r="N1454" i="5" s="1"/>
  <c r="O1454" i="5" a="1"/>
  <c r="O1454" i="5" s="1"/>
  <c r="I1455" i="5" a="1"/>
  <c r="I1455" i="5" s="1"/>
  <c r="J1455" i="5" a="1"/>
  <c r="J1455" i="5" s="1"/>
  <c r="K1455" i="5" a="1"/>
  <c r="K1455" i="5" s="1"/>
  <c r="L1455" i="5" a="1"/>
  <c r="L1455" i="5" s="1"/>
  <c r="M1455" i="5" a="1"/>
  <c r="M1455" i="5" s="1"/>
  <c r="N1455" i="5" a="1"/>
  <c r="N1455" i="5" s="1"/>
  <c r="O1455" i="5" a="1"/>
  <c r="O1455" i="5" s="1"/>
  <c r="I1456" i="5" a="1"/>
  <c r="I1456" i="5" s="1"/>
  <c r="J1456" i="5" a="1"/>
  <c r="J1456" i="5" s="1"/>
  <c r="K1456" i="5" a="1"/>
  <c r="K1456" i="5" s="1"/>
  <c r="L1456" i="5" a="1"/>
  <c r="L1456" i="5" s="1"/>
  <c r="M1456" i="5" a="1"/>
  <c r="M1456" i="5" s="1"/>
  <c r="N1456" i="5" a="1"/>
  <c r="N1456" i="5" s="1"/>
  <c r="O1456" i="5" a="1"/>
  <c r="O1456" i="5" s="1"/>
  <c r="I1457" i="5" a="1"/>
  <c r="I1457" i="5" s="1"/>
  <c r="J1457" i="5" a="1"/>
  <c r="J1457" i="5" s="1"/>
  <c r="K1457" i="5" a="1"/>
  <c r="K1457" i="5" s="1"/>
  <c r="L1457" i="5" a="1"/>
  <c r="L1457" i="5" s="1"/>
  <c r="M1457" i="5" a="1"/>
  <c r="M1457" i="5" s="1"/>
  <c r="N1457" i="5" a="1"/>
  <c r="N1457" i="5" s="1"/>
  <c r="O1457" i="5" a="1"/>
  <c r="O1457" i="5" s="1"/>
  <c r="I1458" i="5" a="1"/>
  <c r="I1458" i="5" s="1"/>
  <c r="J1458" i="5" a="1"/>
  <c r="J1458" i="5" s="1"/>
  <c r="K1458" i="5" a="1"/>
  <c r="K1458" i="5" s="1"/>
  <c r="L1458" i="5" a="1"/>
  <c r="L1458" i="5" s="1"/>
  <c r="M1458" i="5" a="1"/>
  <c r="M1458" i="5" s="1"/>
  <c r="N1458" i="5" a="1"/>
  <c r="N1458" i="5" s="1"/>
  <c r="O1458" i="5" a="1"/>
  <c r="O1458" i="5" s="1"/>
  <c r="I1459" i="5" a="1"/>
  <c r="I1459" i="5" s="1"/>
  <c r="J1459" i="5" a="1"/>
  <c r="J1459" i="5" s="1"/>
  <c r="K1459" i="5" a="1"/>
  <c r="K1459" i="5" s="1"/>
  <c r="L1459" i="5" a="1"/>
  <c r="L1459" i="5" s="1"/>
  <c r="M1459" i="5" a="1"/>
  <c r="M1459" i="5" s="1"/>
  <c r="N1459" i="5" a="1"/>
  <c r="N1459" i="5" s="1"/>
  <c r="O1459" i="5" a="1"/>
  <c r="O1459" i="5" s="1"/>
  <c r="I1460" i="5" a="1"/>
  <c r="I1460" i="5" s="1"/>
  <c r="J1460" i="5" a="1"/>
  <c r="J1460" i="5" s="1"/>
  <c r="K1460" i="5" a="1"/>
  <c r="K1460" i="5" s="1"/>
  <c r="L1460" i="5" a="1"/>
  <c r="L1460" i="5" s="1"/>
  <c r="M1460" i="5" a="1"/>
  <c r="M1460" i="5" s="1"/>
  <c r="N1460" i="5" a="1"/>
  <c r="N1460" i="5" s="1"/>
  <c r="O1460" i="5" a="1"/>
  <c r="O1460" i="5" s="1"/>
  <c r="I1461" i="5" a="1"/>
  <c r="I1461" i="5" s="1"/>
  <c r="J1461" i="5" a="1"/>
  <c r="J1461" i="5" s="1"/>
  <c r="K1461" i="5" a="1"/>
  <c r="K1461" i="5" s="1"/>
  <c r="L1461" i="5" a="1"/>
  <c r="L1461" i="5" s="1"/>
  <c r="M1461" i="5" a="1"/>
  <c r="M1461" i="5" s="1"/>
  <c r="N1461" i="5" a="1"/>
  <c r="N1461" i="5" s="1"/>
  <c r="O1461" i="5" a="1"/>
  <c r="O1461" i="5" s="1"/>
  <c r="I1462" i="5" a="1"/>
  <c r="I1462" i="5" s="1"/>
  <c r="J1462" i="5" a="1"/>
  <c r="J1462" i="5" s="1"/>
  <c r="K1462" i="5" a="1"/>
  <c r="K1462" i="5" s="1"/>
  <c r="L1462" i="5" a="1"/>
  <c r="L1462" i="5" s="1"/>
  <c r="M1462" i="5" a="1"/>
  <c r="M1462" i="5" s="1"/>
  <c r="N1462" i="5" a="1"/>
  <c r="N1462" i="5" s="1"/>
  <c r="O1462" i="5" a="1"/>
  <c r="O1462" i="5" s="1"/>
  <c r="I1463" i="5" a="1"/>
  <c r="I1463" i="5" s="1"/>
  <c r="J1463" i="5" a="1"/>
  <c r="J1463" i="5" s="1"/>
  <c r="K1463" i="5" a="1"/>
  <c r="K1463" i="5" s="1"/>
  <c r="L1463" i="5" a="1"/>
  <c r="L1463" i="5" s="1"/>
  <c r="M1463" i="5" a="1"/>
  <c r="M1463" i="5" s="1"/>
  <c r="N1463" i="5" a="1"/>
  <c r="N1463" i="5" s="1"/>
  <c r="O1463" i="5" a="1"/>
  <c r="O1463" i="5" s="1"/>
  <c r="I1464" i="5" a="1"/>
  <c r="I1464" i="5" s="1"/>
  <c r="J1464" i="5" a="1"/>
  <c r="J1464" i="5" s="1"/>
  <c r="K1464" i="5" a="1"/>
  <c r="K1464" i="5" s="1"/>
  <c r="L1464" i="5" a="1"/>
  <c r="L1464" i="5" s="1"/>
  <c r="M1464" i="5" a="1"/>
  <c r="M1464" i="5" s="1"/>
  <c r="N1464" i="5" a="1"/>
  <c r="N1464" i="5" s="1"/>
  <c r="O1464" i="5" a="1"/>
  <c r="O1464" i="5" s="1"/>
  <c r="I1465" i="5" a="1"/>
  <c r="I1465" i="5" s="1"/>
  <c r="J1465" i="5" a="1"/>
  <c r="J1465" i="5" s="1"/>
  <c r="K1465" i="5" a="1"/>
  <c r="K1465" i="5" s="1"/>
  <c r="L1465" i="5" a="1"/>
  <c r="L1465" i="5" s="1"/>
  <c r="M1465" i="5" a="1"/>
  <c r="M1465" i="5" s="1"/>
  <c r="N1465" i="5" a="1"/>
  <c r="N1465" i="5" s="1"/>
  <c r="O1465" i="5" a="1"/>
  <c r="O1465" i="5" s="1"/>
  <c r="I1466" i="5" a="1"/>
  <c r="I1466" i="5" s="1"/>
  <c r="J1466" i="5" a="1"/>
  <c r="J1466" i="5" s="1"/>
  <c r="K1466" i="5" a="1"/>
  <c r="K1466" i="5" s="1"/>
  <c r="L1466" i="5" a="1"/>
  <c r="L1466" i="5" s="1"/>
  <c r="M1466" i="5" a="1"/>
  <c r="M1466" i="5" s="1"/>
  <c r="N1466" i="5" a="1"/>
  <c r="N1466" i="5" s="1"/>
  <c r="O1466" i="5" a="1"/>
  <c r="O1466" i="5" s="1"/>
  <c r="I1467" i="5" a="1"/>
  <c r="I1467" i="5" s="1"/>
  <c r="J1467" i="5" a="1"/>
  <c r="J1467" i="5" s="1"/>
  <c r="K1467" i="5" a="1"/>
  <c r="K1467" i="5" s="1"/>
  <c r="L1467" i="5" a="1"/>
  <c r="L1467" i="5" s="1"/>
  <c r="M1467" i="5" a="1"/>
  <c r="M1467" i="5" s="1"/>
  <c r="N1467" i="5" a="1"/>
  <c r="N1467" i="5" s="1"/>
  <c r="O1467" i="5" a="1"/>
  <c r="O1467" i="5" s="1"/>
  <c r="I1468" i="5" a="1"/>
  <c r="I1468" i="5" s="1"/>
  <c r="J1468" i="5" a="1"/>
  <c r="J1468" i="5" s="1"/>
  <c r="K1468" i="5" a="1"/>
  <c r="K1468" i="5" s="1"/>
  <c r="L1468" i="5" a="1"/>
  <c r="L1468" i="5" s="1"/>
  <c r="M1468" i="5" a="1"/>
  <c r="M1468" i="5" s="1"/>
  <c r="N1468" i="5" a="1"/>
  <c r="N1468" i="5" s="1"/>
  <c r="O1468" i="5" a="1"/>
  <c r="O1468" i="5" s="1"/>
  <c r="I1469" i="5" a="1"/>
  <c r="I1469" i="5" s="1"/>
  <c r="J1469" i="5" a="1"/>
  <c r="J1469" i="5" s="1"/>
  <c r="K1469" i="5" a="1"/>
  <c r="K1469" i="5" s="1"/>
  <c r="L1469" i="5" a="1"/>
  <c r="L1469" i="5" s="1"/>
  <c r="M1469" i="5" a="1"/>
  <c r="M1469" i="5" s="1"/>
  <c r="N1469" i="5" a="1"/>
  <c r="N1469" i="5" s="1"/>
  <c r="O1469" i="5" a="1"/>
  <c r="O1469" i="5" s="1"/>
  <c r="I1470" i="5" a="1"/>
  <c r="I1470" i="5" s="1"/>
  <c r="J1470" i="5" a="1"/>
  <c r="J1470" i="5" s="1"/>
  <c r="K1470" i="5" a="1"/>
  <c r="K1470" i="5" s="1"/>
  <c r="L1470" i="5" a="1"/>
  <c r="L1470" i="5" s="1"/>
  <c r="M1470" i="5" a="1"/>
  <c r="M1470" i="5" s="1"/>
  <c r="N1470" i="5" a="1"/>
  <c r="N1470" i="5" s="1"/>
  <c r="O1470" i="5" a="1"/>
  <c r="O1470" i="5" s="1"/>
  <c r="I1471" i="5" a="1"/>
  <c r="I1471" i="5" s="1"/>
  <c r="J1471" i="5" a="1"/>
  <c r="J1471" i="5" s="1"/>
  <c r="K1471" i="5" a="1"/>
  <c r="K1471" i="5" s="1"/>
  <c r="L1471" i="5" a="1"/>
  <c r="L1471" i="5" s="1"/>
  <c r="M1471" i="5" a="1"/>
  <c r="M1471" i="5" s="1"/>
  <c r="N1471" i="5" a="1"/>
  <c r="N1471" i="5" s="1"/>
  <c r="O1471" i="5" a="1"/>
  <c r="O1471" i="5" s="1"/>
  <c r="I1472" i="5" a="1"/>
  <c r="I1472" i="5" s="1"/>
  <c r="J1472" i="5" a="1"/>
  <c r="J1472" i="5" s="1"/>
  <c r="K1472" i="5" a="1"/>
  <c r="K1472" i="5" s="1"/>
  <c r="L1472" i="5" a="1"/>
  <c r="L1472" i="5" s="1"/>
  <c r="M1472" i="5" a="1"/>
  <c r="M1472" i="5" s="1"/>
  <c r="N1472" i="5" a="1"/>
  <c r="N1472" i="5" s="1"/>
  <c r="O1472" i="5" a="1"/>
  <c r="O1472" i="5" s="1"/>
  <c r="I1473" i="5" a="1"/>
  <c r="I1473" i="5" s="1"/>
  <c r="J1473" i="5" a="1"/>
  <c r="J1473" i="5" s="1"/>
  <c r="K1473" i="5" a="1"/>
  <c r="K1473" i="5" s="1"/>
  <c r="L1473" i="5" a="1"/>
  <c r="L1473" i="5" s="1"/>
  <c r="M1473" i="5" a="1"/>
  <c r="M1473" i="5" s="1"/>
  <c r="N1473" i="5" a="1"/>
  <c r="N1473" i="5" s="1"/>
  <c r="O1473" i="5" a="1"/>
  <c r="O1473" i="5" s="1"/>
  <c r="I1474" i="5" a="1"/>
  <c r="I1474" i="5" s="1"/>
  <c r="J1474" i="5" a="1"/>
  <c r="J1474" i="5" s="1"/>
  <c r="K1474" i="5" a="1"/>
  <c r="K1474" i="5" s="1"/>
  <c r="L1474" i="5" a="1"/>
  <c r="L1474" i="5" s="1"/>
  <c r="M1474" i="5" a="1"/>
  <c r="M1474" i="5" s="1"/>
  <c r="N1474" i="5" a="1"/>
  <c r="N1474" i="5" s="1"/>
  <c r="O1474" i="5" a="1"/>
  <c r="O1474" i="5" s="1"/>
  <c r="I1475" i="5" a="1"/>
  <c r="I1475" i="5" s="1"/>
  <c r="J1475" i="5" a="1"/>
  <c r="J1475" i="5" s="1"/>
  <c r="K1475" i="5" a="1"/>
  <c r="K1475" i="5" s="1"/>
  <c r="L1475" i="5" a="1"/>
  <c r="L1475" i="5" s="1"/>
  <c r="M1475" i="5" a="1"/>
  <c r="M1475" i="5" s="1"/>
  <c r="N1475" i="5" a="1"/>
  <c r="N1475" i="5" s="1"/>
  <c r="O1475" i="5" a="1"/>
  <c r="O1475" i="5" s="1"/>
  <c r="I1476" i="5" a="1"/>
  <c r="I1476" i="5" s="1"/>
  <c r="J1476" i="5" a="1"/>
  <c r="J1476" i="5" s="1"/>
  <c r="K1476" i="5" a="1"/>
  <c r="K1476" i="5" s="1"/>
  <c r="L1476" i="5" a="1"/>
  <c r="L1476" i="5" s="1"/>
  <c r="M1476" i="5" a="1"/>
  <c r="M1476" i="5" s="1"/>
  <c r="N1476" i="5" a="1"/>
  <c r="N1476" i="5" s="1"/>
  <c r="O1476" i="5" a="1"/>
  <c r="O1476" i="5" s="1"/>
  <c r="I1477" i="5" a="1"/>
  <c r="I1477" i="5" s="1"/>
  <c r="J1477" i="5" a="1"/>
  <c r="J1477" i="5" s="1"/>
  <c r="K1477" i="5" a="1"/>
  <c r="K1477" i="5" s="1"/>
  <c r="L1477" i="5" a="1"/>
  <c r="L1477" i="5" s="1"/>
  <c r="M1477" i="5" a="1"/>
  <c r="M1477" i="5" s="1"/>
  <c r="N1477" i="5" a="1"/>
  <c r="N1477" i="5" s="1"/>
  <c r="O1477" i="5" a="1"/>
  <c r="O1477" i="5" s="1"/>
  <c r="I1478" i="5" a="1"/>
  <c r="I1478" i="5" s="1"/>
  <c r="J1478" i="5" a="1"/>
  <c r="J1478" i="5" s="1"/>
  <c r="K1478" i="5" a="1"/>
  <c r="K1478" i="5" s="1"/>
  <c r="L1478" i="5" a="1"/>
  <c r="L1478" i="5" s="1"/>
  <c r="M1478" i="5" a="1"/>
  <c r="M1478" i="5" s="1"/>
  <c r="N1478" i="5" a="1"/>
  <c r="N1478" i="5" s="1"/>
  <c r="O1478" i="5" a="1"/>
  <c r="O1478" i="5" s="1"/>
  <c r="I1479" i="5" a="1"/>
  <c r="I1479" i="5" s="1"/>
  <c r="J1479" i="5" a="1"/>
  <c r="J1479" i="5" s="1"/>
  <c r="K1479" i="5" a="1"/>
  <c r="K1479" i="5" s="1"/>
  <c r="L1479" i="5" a="1"/>
  <c r="L1479" i="5" s="1"/>
  <c r="M1479" i="5" a="1"/>
  <c r="M1479" i="5" s="1"/>
  <c r="N1479" i="5" a="1"/>
  <c r="N1479" i="5" s="1"/>
  <c r="O1479" i="5" a="1"/>
  <c r="O1479" i="5" s="1"/>
  <c r="I1480" i="5" a="1"/>
  <c r="I1480" i="5" s="1"/>
  <c r="J1480" i="5" a="1"/>
  <c r="J1480" i="5" s="1"/>
  <c r="K1480" i="5" a="1"/>
  <c r="K1480" i="5" s="1"/>
  <c r="L1480" i="5" a="1"/>
  <c r="L1480" i="5" s="1"/>
  <c r="M1480" i="5" a="1"/>
  <c r="M1480" i="5" s="1"/>
  <c r="N1480" i="5" a="1"/>
  <c r="N1480" i="5" s="1"/>
  <c r="O1480" i="5" a="1"/>
  <c r="O1480" i="5" s="1"/>
  <c r="I1481" i="5" a="1"/>
  <c r="I1481" i="5" s="1"/>
  <c r="J1481" i="5" a="1"/>
  <c r="J1481" i="5" s="1"/>
  <c r="K1481" i="5" a="1"/>
  <c r="K1481" i="5" s="1"/>
  <c r="L1481" i="5" a="1"/>
  <c r="L1481" i="5" s="1"/>
  <c r="M1481" i="5" a="1"/>
  <c r="M1481" i="5" s="1"/>
  <c r="N1481" i="5" a="1"/>
  <c r="N1481" i="5" s="1"/>
  <c r="O1481" i="5" a="1"/>
  <c r="O1481" i="5" s="1"/>
  <c r="I1482" i="5" a="1"/>
  <c r="I1482" i="5" s="1"/>
  <c r="J1482" i="5" a="1"/>
  <c r="J1482" i="5" s="1"/>
  <c r="K1482" i="5" a="1"/>
  <c r="K1482" i="5" s="1"/>
  <c r="L1482" i="5" a="1"/>
  <c r="L1482" i="5" s="1"/>
  <c r="M1482" i="5" a="1"/>
  <c r="M1482" i="5" s="1"/>
  <c r="N1482" i="5" a="1"/>
  <c r="N1482" i="5" s="1"/>
  <c r="O1482" i="5" a="1"/>
  <c r="O1482" i="5" s="1"/>
  <c r="I1483" i="5" a="1"/>
  <c r="I1483" i="5" s="1"/>
  <c r="J1483" i="5" a="1"/>
  <c r="J1483" i="5" s="1"/>
  <c r="K1483" i="5" a="1"/>
  <c r="K1483" i="5" s="1"/>
  <c r="L1483" i="5" a="1"/>
  <c r="L1483" i="5" s="1"/>
  <c r="M1483" i="5" a="1"/>
  <c r="M1483" i="5" s="1"/>
  <c r="N1483" i="5" a="1"/>
  <c r="N1483" i="5" s="1"/>
  <c r="O1483" i="5" a="1"/>
  <c r="O1483" i="5" s="1"/>
  <c r="I1484" i="5" a="1"/>
  <c r="I1484" i="5" s="1"/>
  <c r="J1484" i="5" a="1"/>
  <c r="J1484" i="5" s="1"/>
  <c r="K1484" i="5" a="1"/>
  <c r="K1484" i="5" s="1"/>
  <c r="L1484" i="5" a="1"/>
  <c r="L1484" i="5" s="1"/>
  <c r="M1484" i="5" a="1"/>
  <c r="M1484" i="5" s="1"/>
  <c r="N1484" i="5" a="1"/>
  <c r="N1484" i="5" s="1"/>
  <c r="O1484" i="5" a="1"/>
  <c r="O1484" i="5" s="1"/>
  <c r="I1485" i="5" a="1"/>
  <c r="I1485" i="5" s="1"/>
  <c r="J1485" i="5" a="1"/>
  <c r="J1485" i="5" s="1"/>
  <c r="K1485" i="5" a="1"/>
  <c r="K1485" i="5" s="1"/>
  <c r="L1485" i="5" a="1"/>
  <c r="L1485" i="5" s="1"/>
  <c r="M1485" i="5" a="1"/>
  <c r="M1485" i="5" s="1"/>
  <c r="N1485" i="5" a="1"/>
  <c r="N1485" i="5" s="1"/>
  <c r="O1485" i="5" a="1"/>
  <c r="O1485" i="5" s="1"/>
  <c r="I1486" i="5" a="1"/>
  <c r="I1486" i="5" s="1"/>
  <c r="J1486" i="5" a="1"/>
  <c r="J1486" i="5" s="1"/>
  <c r="K1486" i="5" a="1"/>
  <c r="K1486" i="5" s="1"/>
  <c r="L1486" i="5" a="1"/>
  <c r="L1486" i="5" s="1"/>
  <c r="M1486" i="5" a="1"/>
  <c r="M1486" i="5" s="1"/>
  <c r="N1486" i="5" a="1"/>
  <c r="N1486" i="5" s="1"/>
  <c r="O1486" i="5" a="1"/>
  <c r="O1486" i="5" s="1"/>
  <c r="I1487" i="5" a="1"/>
  <c r="I1487" i="5" s="1"/>
  <c r="J1487" i="5" a="1"/>
  <c r="J1487" i="5" s="1"/>
  <c r="K1487" i="5" a="1"/>
  <c r="K1487" i="5" s="1"/>
  <c r="L1487" i="5" a="1"/>
  <c r="L1487" i="5" s="1"/>
  <c r="M1487" i="5" a="1"/>
  <c r="M1487" i="5" s="1"/>
  <c r="N1487" i="5" a="1"/>
  <c r="N1487" i="5" s="1"/>
  <c r="O1487" i="5" a="1"/>
  <c r="O1487" i="5" s="1"/>
  <c r="I1488" i="5" a="1"/>
  <c r="I1488" i="5" s="1"/>
  <c r="J1488" i="5" a="1"/>
  <c r="J1488" i="5" s="1"/>
  <c r="K1488" i="5" a="1"/>
  <c r="K1488" i="5" s="1"/>
  <c r="L1488" i="5" a="1"/>
  <c r="L1488" i="5" s="1"/>
  <c r="M1488" i="5" a="1"/>
  <c r="M1488" i="5" s="1"/>
  <c r="N1488" i="5" a="1"/>
  <c r="N1488" i="5" s="1"/>
  <c r="O1488" i="5" a="1"/>
  <c r="O1488" i="5" s="1"/>
  <c r="I1489" i="5" a="1"/>
  <c r="I1489" i="5" s="1"/>
  <c r="J1489" i="5" a="1"/>
  <c r="J1489" i="5" s="1"/>
  <c r="K1489" i="5" a="1"/>
  <c r="K1489" i="5" s="1"/>
  <c r="L1489" i="5" a="1"/>
  <c r="L1489" i="5" s="1"/>
  <c r="M1489" i="5" a="1"/>
  <c r="M1489" i="5" s="1"/>
  <c r="N1489" i="5" a="1"/>
  <c r="N1489" i="5" s="1"/>
  <c r="O1489" i="5" a="1"/>
  <c r="O1489" i="5" s="1"/>
  <c r="I1490" i="5" a="1"/>
  <c r="I1490" i="5" s="1"/>
  <c r="J1490" i="5" a="1"/>
  <c r="J1490" i="5" s="1"/>
  <c r="K1490" i="5" a="1"/>
  <c r="K1490" i="5" s="1"/>
  <c r="L1490" i="5" a="1"/>
  <c r="L1490" i="5" s="1"/>
  <c r="M1490" i="5" a="1"/>
  <c r="M1490" i="5" s="1"/>
  <c r="N1490" i="5" a="1"/>
  <c r="N1490" i="5" s="1"/>
  <c r="O1490" i="5" a="1"/>
  <c r="O1490" i="5" s="1"/>
  <c r="I1491" i="5" a="1"/>
  <c r="I1491" i="5" s="1"/>
  <c r="J1491" i="5" a="1"/>
  <c r="J1491" i="5" s="1"/>
  <c r="K1491" i="5" a="1"/>
  <c r="K1491" i="5" s="1"/>
  <c r="L1491" i="5" a="1"/>
  <c r="L1491" i="5" s="1"/>
  <c r="M1491" i="5" a="1"/>
  <c r="M1491" i="5" s="1"/>
  <c r="N1491" i="5" a="1"/>
  <c r="N1491" i="5" s="1"/>
  <c r="O1491" i="5" a="1"/>
  <c r="O1491" i="5" s="1"/>
  <c r="I1492" i="5" a="1"/>
  <c r="I1492" i="5" s="1"/>
  <c r="J1492" i="5" a="1"/>
  <c r="J1492" i="5" s="1"/>
  <c r="K1492" i="5" a="1"/>
  <c r="K1492" i="5" s="1"/>
  <c r="L1492" i="5" a="1"/>
  <c r="L1492" i="5" s="1"/>
  <c r="M1492" i="5" a="1"/>
  <c r="M1492" i="5" s="1"/>
  <c r="N1492" i="5" a="1"/>
  <c r="N1492" i="5" s="1"/>
  <c r="O1492" i="5" a="1"/>
  <c r="O1492" i="5" s="1"/>
  <c r="I1493" i="5" a="1"/>
  <c r="I1493" i="5" s="1"/>
  <c r="J1493" i="5" a="1"/>
  <c r="J1493" i="5" s="1"/>
  <c r="K1493" i="5" a="1"/>
  <c r="K1493" i="5" s="1"/>
  <c r="L1493" i="5" a="1"/>
  <c r="L1493" i="5" s="1"/>
  <c r="M1493" i="5" a="1"/>
  <c r="M1493" i="5" s="1"/>
  <c r="N1493" i="5" a="1"/>
  <c r="N1493" i="5" s="1"/>
  <c r="O1493" i="5" a="1"/>
  <c r="O1493" i="5" s="1"/>
  <c r="I1494" i="5" a="1"/>
  <c r="I1494" i="5" s="1"/>
  <c r="J1494" i="5" a="1"/>
  <c r="J1494" i="5" s="1"/>
  <c r="K1494" i="5" a="1"/>
  <c r="K1494" i="5" s="1"/>
  <c r="L1494" i="5" a="1"/>
  <c r="L1494" i="5" s="1"/>
  <c r="M1494" i="5" a="1"/>
  <c r="M1494" i="5" s="1"/>
  <c r="N1494" i="5" a="1"/>
  <c r="N1494" i="5" s="1"/>
  <c r="O1494" i="5" a="1"/>
  <c r="O1494" i="5" s="1"/>
  <c r="I1495" i="5" a="1"/>
  <c r="I1495" i="5" s="1"/>
  <c r="J1495" i="5" a="1"/>
  <c r="J1495" i="5" s="1"/>
  <c r="K1495" i="5" a="1"/>
  <c r="K1495" i="5" s="1"/>
  <c r="L1495" i="5" a="1"/>
  <c r="L1495" i="5" s="1"/>
  <c r="M1495" i="5" a="1"/>
  <c r="M1495" i="5" s="1"/>
  <c r="N1495" i="5" a="1"/>
  <c r="N1495" i="5" s="1"/>
  <c r="O1495" i="5" a="1"/>
  <c r="O1495" i="5" s="1"/>
  <c r="I1496" i="5" a="1"/>
  <c r="I1496" i="5" s="1"/>
  <c r="J1496" i="5" a="1"/>
  <c r="J1496" i="5" s="1"/>
  <c r="K1496" i="5" a="1"/>
  <c r="K1496" i="5" s="1"/>
  <c r="L1496" i="5" a="1"/>
  <c r="L1496" i="5" s="1"/>
  <c r="M1496" i="5" a="1"/>
  <c r="M1496" i="5" s="1"/>
  <c r="N1496" i="5" a="1"/>
  <c r="N1496" i="5" s="1"/>
  <c r="O1496" i="5" a="1"/>
  <c r="O1496" i="5" s="1"/>
  <c r="I1497" i="5" a="1"/>
  <c r="I1497" i="5" s="1"/>
  <c r="J1497" i="5" a="1"/>
  <c r="J1497" i="5" s="1"/>
  <c r="K1497" i="5" a="1"/>
  <c r="K1497" i="5" s="1"/>
  <c r="L1497" i="5" a="1"/>
  <c r="L1497" i="5" s="1"/>
  <c r="M1497" i="5" a="1"/>
  <c r="M1497" i="5" s="1"/>
  <c r="N1497" i="5" a="1"/>
  <c r="N1497" i="5" s="1"/>
  <c r="O1497" i="5" a="1"/>
  <c r="O1497" i="5" s="1"/>
  <c r="I1498" i="5" a="1"/>
  <c r="I1498" i="5" s="1"/>
  <c r="J1498" i="5" a="1"/>
  <c r="J1498" i="5" s="1"/>
  <c r="K1498" i="5" a="1"/>
  <c r="K1498" i="5" s="1"/>
  <c r="L1498" i="5" a="1"/>
  <c r="L1498" i="5" s="1"/>
  <c r="M1498" i="5" a="1"/>
  <c r="M1498" i="5" s="1"/>
  <c r="N1498" i="5" a="1"/>
  <c r="N1498" i="5" s="1"/>
  <c r="O1498" i="5" a="1"/>
  <c r="O1498" i="5" s="1"/>
  <c r="I1499" i="5" a="1"/>
  <c r="I1499" i="5" s="1"/>
  <c r="J1499" i="5" a="1"/>
  <c r="J1499" i="5" s="1"/>
  <c r="K1499" i="5" a="1"/>
  <c r="K1499" i="5" s="1"/>
  <c r="L1499" i="5" a="1"/>
  <c r="L1499" i="5" s="1"/>
  <c r="M1499" i="5" a="1"/>
  <c r="M1499" i="5" s="1"/>
  <c r="N1499" i="5" a="1"/>
  <c r="N1499" i="5" s="1"/>
  <c r="O1499" i="5" a="1"/>
  <c r="O1499" i="5" s="1"/>
  <c r="I1500" i="5" a="1"/>
  <c r="I1500" i="5" s="1"/>
  <c r="J1500" i="5" a="1"/>
  <c r="J1500" i="5" s="1"/>
  <c r="K1500" i="5" a="1"/>
  <c r="K1500" i="5" s="1"/>
  <c r="L1500" i="5" a="1"/>
  <c r="L1500" i="5" s="1"/>
  <c r="M1500" i="5" a="1"/>
  <c r="M1500" i="5" s="1"/>
  <c r="N1500" i="5" a="1"/>
  <c r="N1500" i="5" s="1"/>
  <c r="O1500" i="5" a="1"/>
  <c r="O1500" i="5" s="1"/>
  <c r="I1501" i="5" a="1"/>
  <c r="I1501" i="5" s="1"/>
  <c r="J1501" i="5" a="1"/>
  <c r="J1501" i="5" s="1"/>
  <c r="K1501" i="5" a="1"/>
  <c r="K1501" i="5" s="1"/>
  <c r="L1501" i="5" a="1"/>
  <c r="L1501" i="5" s="1"/>
  <c r="M1501" i="5" a="1"/>
  <c r="M1501" i="5" s="1"/>
  <c r="N1501" i="5" a="1"/>
  <c r="N1501" i="5" s="1"/>
  <c r="O1501" i="5" a="1"/>
  <c r="O1501" i="5" s="1"/>
  <c r="I1502" i="5" a="1"/>
  <c r="I1502" i="5" s="1"/>
  <c r="J1502" i="5" a="1"/>
  <c r="J1502" i="5" s="1"/>
  <c r="K1502" i="5" a="1"/>
  <c r="K1502" i="5" s="1"/>
  <c r="L1502" i="5" a="1"/>
  <c r="L1502" i="5" s="1"/>
  <c r="M1502" i="5" a="1"/>
  <c r="M1502" i="5" s="1"/>
  <c r="N1502" i="5" a="1"/>
  <c r="N1502" i="5" s="1"/>
  <c r="O1502" i="5" a="1"/>
  <c r="O1502" i="5" s="1"/>
  <c r="I1503" i="5" a="1"/>
  <c r="I1503" i="5" s="1"/>
  <c r="J1503" i="5" a="1"/>
  <c r="J1503" i="5" s="1"/>
  <c r="K1503" i="5" a="1"/>
  <c r="K1503" i="5" s="1"/>
  <c r="L1503" i="5" a="1"/>
  <c r="L1503" i="5" s="1"/>
  <c r="M1503" i="5" a="1"/>
  <c r="M1503" i="5" s="1"/>
  <c r="N1503" i="5" a="1"/>
  <c r="N1503" i="5" s="1"/>
  <c r="O1503" i="5" a="1"/>
  <c r="O1503" i="5" s="1"/>
  <c r="I1504" i="5" a="1"/>
  <c r="I1504" i="5" s="1"/>
  <c r="J1504" i="5" a="1"/>
  <c r="J1504" i="5" s="1"/>
  <c r="K1504" i="5" a="1"/>
  <c r="K1504" i="5" s="1"/>
  <c r="L1504" i="5" a="1"/>
  <c r="L1504" i="5" s="1"/>
  <c r="M1504" i="5" a="1"/>
  <c r="M1504" i="5" s="1"/>
  <c r="N1504" i="5" a="1"/>
  <c r="N1504" i="5" s="1"/>
  <c r="O1504" i="5" a="1"/>
  <c r="O1504" i="5" s="1"/>
  <c r="I1505" i="5" a="1"/>
  <c r="I1505" i="5" s="1"/>
  <c r="J1505" i="5" a="1"/>
  <c r="J1505" i="5" s="1"/>
  <c r="K1505" i="5" a="1"/>
  <c r="K1505" i="5" s="1"/>
  <c r="L1505" i="5" a="1"/>
  <c r="L1505" i="5" s="1"/>
  <c r="M1505" i="5" a="1"/>
  <c r="M1505" i="5" s="1"/>
  <c r="N1505" i="5" a="1"/>
  <c r="N1505" i="5" s="1"/>
  <c r="O1505" i="5" a="1"/>
  <c r="O1505" i="5" s="1"/>
  <c r="I1506" i="5" a="1"/>
  <c r="I1506" i="5" s="1"/>
  <c r="J1506" i="5" a="1"/>
  <c r="J1506" i="5" s="1"/>
  <c r="K1506" i="5" a="1"/>
  <c r="K1506" i="5" s="1"/>
  <c r="L1506" i="5" a="1"/>
  <c r="L1506" i="5" s="1"/>
  <c r="M1506" i="5" a="1"/>
  <c r="M1506" i="5" s="1"/>
  <c r="N1506" i="5" a="1"/>
  <c r="N1506" i="5" s="1"/>
  <c r="O1506" i="5" a="1"/>
  <c r="O1506" i="5" s="1"/>
  <c r="I1507" i="5" a="1"/>
  <c r="I1507" i="5" s="1"/>
  <c r="J1507" i="5" a="1"/>
  <c r="J1507" i="5" s="1"/>
  <c r="K1507" i="5" a="1"/>
  <c r="K1507" i="5" s="1"/>
  <c r="L1507" i="5" a="1"/>
  <c r="L1507" i="5" s="1"/>
  <c r="M1507" i="5" a="1"/>
  <c r="M1507" i="5" s="1"/>
  <c r="N1507" i="5" a="1"/>
  <c r="N1507" i="5" s="1"/>
  <c r="O1507" i="5" a="1"/>
  <c r="O1507" i="5" s="1"/>
  <c r="I1508" i="5" a="1"/>
  <c r="I1508" i="5" s="1"/>
  <c r="J1508" i="5" a="1"/>
  <c r="J1508" i="5" s="1"/>
  <c r="K1508" i="5" a="1"/>
  <c r="K1508" i="5" s="1"/>
  <c r="L1508" i="5" a="1"/>
  <c r="L1508" i="5" s="1"/>
  <c r="M1508" i="5" a="1"/>
  <c r="M1508" i="5" s="1"/>
  <c r="N1508" i="5" a="1"/>
  <c r="N1508" i="5" s="1"/>
  <c r="O1508" i="5" a="1"/>
  <c r="O1508" i="5" s="1"/>
  <c r="I1509" i="5" a="1"/>
  <c r="I1509" i="5" s="1"/>
  <c r="J1509" i="5" a="1"/>
  <c r="J1509" i="5" s="1"/>
  <c r="K1509" i="5" a="1"/>
  <c r="K1509" i="5" s="1"/>
  <c r="L1509" i="5" a="1"/>
  <c r="L1509" i="5" s="1"/>
  <c r="M1509" i="5" a="1"/>
  <c r="M1509" i="5" s="1"/>
  <c r="N1509" i="5" a="1"/>
  <c r="N1509" i="5" s="1"/>
  <c r="O1509" i="5" a="1"/>
  <c r="O1509" i="5" s="1"/>
  <c r="I1510" i="5" a="1"/>
  <c r="I1510" i="5" s="1"/>
  <c r="J1510" i="5" a="1"/>
  <c r="J1510" i="5" s="1"/>
  <c r="K1510" i="5" a="1"/>
  <c r="K1510" i="5" s="1"/>
  <c r="L1510" i="5" a="1"/>
  <c r="L1510" i="5" s="1"/>
  <c r="M1510" i="5" a="1"/>
  <c r="M1510" i="5" s="1"/>
  <c r="N1510" i="5" a="1"/>
  <c r="N1510" i="5" s="1"/>
  <c r="O1510" i="5" a="1"/>
  <c r="O1510" i="5" s="1"/>
  <c r="I1511" i="5" a="1"/>
  <c r="I1511" i="5" s="1"/>
  <c r="J1511" i="5" a="1"/>
  <c r="J1511" i="5" s="1"/>
  <c r="K1511" i="5" a="1"/>
  <c r="K1511" i="5" s="1"/>
  <c r="L1511" i="5" a="1"/>
  <c r="L1511" i="5" s="1"/>
  <c r="M1511" i="5" a="1"/>
  <c r="M1511" i="5" s="1"/>
  <c r="N1511" i="5" a="1"/>
  <c r="N1511" i="5" s="1"/>
  <c r="O1511" i="5" a="1"/>
  <c r="O1511" i="5" s="1"/>
  <c r="I1512" i="5" a="1"/>
  <c r="I1512" i="5" s="1"/>
  <c r="J1512" i="5" a="1"/>
  <c r="J1512" i="5" s="1"/>
  <c r="K1512" i="5" a="1"/>
  <c r="K1512" i="5" s="1"/>
  <c r="L1512" i="5" a="1"/>
  <c r="L1512" i="5" s="1"/>
  <c r="M1512" i="5" a="1"/>
  <c r="M1512" i="5" s="1"/>
  <c r="N1512" i="5" a="1"/>
  <c r="N1512" i="5" s="1"/>
  <c r="O1512" i="5" a="1"/>
  <c r="O1512" i="5" s="1"/>
  <c r="I1513" i="5" a="1"/>
  <c r="I1513" i="5" s="1"/>
  <c r="J1513" i="5" a="1"/>
  <c r="J1513" i="5" s="1"/>
  <c r="K1513" i="5" a="1"/>
  <c r="K1513" i="5" s="1"/>
  <c r="L1513" i="5" a="1"/>
  <c r="L1513" i="5" s="1"/>
  <c r="M1513" i="5" a="1"/>
  <c r="M1513" i="5" s="1"/>
  <c r="N1513" i="5" a="1"/>
  <c r="N1513" i="5" s="1"/>
  <c r="O1513" i="5" a="1"/>
  <c r="O1513" i="5" s="1"/>
  <c r="I1514" i="5" a="1"/>
  <c r="I1514" i="5" s="1"/>
  <c r="J1514" i="5" a="1"/>
  <c r="J1514" i="5" s="1"/>
  <c r="K1514" i="5" a="1"/>
  <c r="K1514" i="5" s="1"/>
  <c r="L1514" i="5" a="1"/>
  <c r="L1514" i="5" s="1"/>
  <c r="M1514" i="5" a="1"/>
  <c r="M1514" i="5" s="1"/>
  <c r="N1514" i="5" a="1"/>
  <c r="N1514" i="5" s="1"/>
  <c r="O1514" i="5" a="1"/>
  <c r="O1514" i="5" s="1"/>
  <c r="I1515" i="5" a="1"/>
  <c r="I1515" i="5" s="1"/>
  <c r="J1515" i="5" a="1"/>
  <c r="J1515" i="5" s="1"/>
  <c r="K1515" i="5" a="1"/>
  <c r="K1515" i="5" s="1"/>
  <c r="L1515" i="5" a="1"/>
  <c r="L1515" i="5" s="1"/>
  <c r="M1515" i="5" a="1"/>
  <c r="M1515" i="5" s="1"/>
  <c r="N1515" i="5" a="1"/>
  <c r="N1515" i="5" s="1"/>
  <c r="O1515" i="5" a="1"/>
  <c r="O1515" i="5" s="1"/>
  <c r="I1516" i="5" a="1"/>
  <c r="I1516" i="5" s="1"/>
  <c r="J1516" i="5" a="1"/>
  <c r="J1516" i="5" s="1"/>
  <c r="K1516" i="5" a="1"/>
  <c r="K1516" i="5" s="1"/>
  <c r="L1516" i="5" a="1"/>
  <c r="L1516" i="5" s="1"/>
  <c r="M1516" i="5" a="1"/>
  <c r="M1516" i="5" s="1"/>
  <c r="N1516" i="5" a="1"/>
  <c r="N1516" i="5" s="1"/>
  <c r="O1516" i="5" a="1"/>
  <c r="O1516" i="5" s="1"/>
  <c r="I1517" i="5" a="1"/>
  <c r="I1517" i="5" s="1"/>
  <c r="J1517" i="5" a="1"/>
  <c r="J1517" i="5" s="1"/>
  <c r="K1517" i="5" a="1"/>
  <c r="K1517" i="5" s="1"/>
  <c r="L1517" i="5" a="1"/>
  <c r="L1517" i="5" s="1"/>
  <c r="M1517" i="5" a="1"/>
  <c r="M1517" i="5" s="1"/>
  <c r="N1517" i="5" a="1"/>
  <c r="N1517" i="5" s="1"/>
  <c r="O1517" i="5" a="1"/>
  <c r="O1517" i="5" s="1"/>
  <c r="I1518" i="5" a="1"/>
  <c r="I1518" i="5" s="1"/>
  <c r="J1518" i="5" a="1"/>
  <c r="J1518" i="5" s="1"/>
  <c r="K1518" i="5" a="1"/>
  <c r="K1518" i="5" s="1"/>
  <c r="L1518" i="5" a="1"/>
  <c r="L1518" i="5" s="1"/>
  <c r="M1518" i="5" a="1"/>
  <c r="M1518" i="5" s="1"/>
  <c r="N1518" i="5" a="1"/>
  <c r="N1518" i="5" s="1"/>
  <c r="O1518" i="5" a="1"/>
  <c r="O1518" i="5" s="1"/>
  <c r="I1519" i="5" a="1"/>
  <c r="I1519" i="5" s="1"/>
  <c r="J1519" i="5" a="1"/>
  <c r="J1519" i="5" s="1"/>
  <c r="K1519" i="5" a="1"/>
  <c r="K1519" i="5" s="1"/>
  <c r="L1519" i="5" a="1"/>
  <c r="L1519" i="5" s="1"/>
  <c r="M1519" i="5" a="1"/>
  <c r="M1519" i="5" s="1"/>
  <c r="N1519" i="5" a="1"/>
  <c r="N1519" i="5" s="1"/>
  <c r="O1519" i="5" a="1"/>
  <c r="O1519" i="5" s="1"/>
  <c r="I1520" i="5" a="1"/>
  <c r="I1520" i="5" s="1"/>
  <c r="J1520" i="5" a="1"/>
  <c r="J1520" i="5" s="1"/>
  <c r="K1520" i="5" a="1"/>
  <c r="K1520" i="5" s="1"/>
  <c r="L1520" i="5" a="1"/>
  <c r="L1520" i="5" s="1"/>
  <c r="M1520" i="5" a="1"/>
  <c r="M1520" i="5" s="1"/>
  <c r="N1520" i="5" a="1"/>
  <c r="N1520" i="5" s="1"/>
  <c r="O1520" i="5" a="1"/>
  <c r="O1520" i="5" s="1"/>
  <c r="I1521" i="5" a="1"/>
  <c r="I1521" i="5" s="1"/>
  <c r="J1521" i="5" a="1"/>
  <c r="J1521" i="5" s="1"/>
  <c r="K1521" i="5" a="1"/>
  <c r="K1521" i="5" s="1"/>
  <c r="L1521" i="5" a="1"/>
  <c r="L1521" i="5" s="1"/>
  <c r="M1521" i="5" a="1"/>
  <c r="M1521" i="5" s="1"/>
  <c r="N1521" i="5" a="1"/>
  <c r="N1521" i="5" s="1"/>
  <c r="O1521" i="5" a="1"/>
  <c r="O1521" i="5" s="1"/>
  <c r="I1522" i="5" a="1"/>
  <c r="I1522" i="5" s="1"/>
  <c r="J1522" i="5" a="1"/>
  <c r="J1522" i="5" s="1"/>
  <c r="K1522" i="5" a="1"/>
  <c r="K1522" i="5" s="1"/>
  <c r="L1522" i="5" a="1"/>
  <c r="L1522" i="5" s="1"/>
  <c r="M1522" i="5" a="1"/>
  <c r="M1522" i="5" s="1"/>
  <c r="N1522" i="5" a="1"/>
  <c r="N1522" i="5" s="1"/>
  <c r="O1522" i="5" a="1"/>
  <c r="O1522" i="5" s="1"/>
  <c r="I1523" i="5" a="1"/>
  <c r="I1523" i="5" s="1"/>
  <c r="J1523" i="5" a="1"/>
  <c r="J1523" i="5" s="1"/>
  <c r="K1523" i="5" a="1"/>
  <c r="K1523" i="5" s="1"/>
  <c r="L1523" i="5" a="1"/>
  <c r="L1523" i="5" s="1"/>
  <c r="M1523" i="5" a="1"/>
  <c r="M1523" i="5" s="1"/>
  <c r="N1523" i="5" a="1"/>
  <c r="N1523" i="5" s="1"/>
  <c r="O1523" i="5" a="1"/>
  <c r="O1523" i="5" s="1"/>
  <c r="I1524" i="5" a="1"/>
  <c r="I1524" i="5" s="1"/>
  <c r="J1524" i="5" a="1"/>
  <c r="J1524" i="5" s="1"/>
  <c r="K1524" i="5" a="1"/>
  <c r="K1524" i="5" s="1"/>
  <c r="L1524" i="5" a="1"/>
  <c r="L1524" i="5" s="1"/>
  <c r="M1524" i="5" a="1"/>
  <c r="M1524" i="5" s="1"/>
  <c r="N1524" i="5" a="1"/>
  <c r="N1524" i="5" s="1"/>
  <c r="O1524" i="5" a="1"/>
  <c r="O1524" i="5" s="1"/>
  <c r="I1525" i="5" a="1"/>
  <c r="I1525" i="5" s="1"/>
  <c r="J1525" i="5" a="1"/>
  <c r="J1525" i="5" s="1"/>
  <c r="K1525" i="5" a="1"/>
  <c r="K1525" i="5" s="1"/>
  <c r="L1525" i="5" a="1"/>
  <c r="L1525" i="5" s="1"/>
  <c r="M1525" i="5" a="1"/>
  <c r="M1525" i="5" s="1"/>
  <c r="N1525" i="5" a="1"/>
  <c r="N1525" i="5" s="1"/>
  <c r="O1525" i="5" a="1"/>
  <c r="O1525" i="5" s="1"/>
  <c r="I1526" i="5" a="1"/>
  <c r="I1526" i="5" s="1"/>
  <c r="J1526" i="5" a="1"/>
  <c r="J1526" i="5" s="1"/>
  <c r="K1526" i="5" a="1"/>
  <c r="K1526" i="5" s="1"/>
  <c r="L1526" i="5" a="1"/>
  <c r="L1526" i="5" s="1"/>
  <c r="M1526" i="5" a="1"/>
  <c r="M1526" i="5" s="1"/>
  <c r="N1526" i="5" a="1"/>
  <c r="N1526" i="5" s="1"/>
  <c r="O1526" i="5" a="1"/>
  <c r="O1526" i="5" s="1"/>
  <c r="I1527" i="5" a="1"/>
  <c r="I1527" i="5" s="1"/>
  <c r="J1527" i="5" a="1"/>
  <c r="J1527" i="5" s="1"/>
  <c r="K1527" i="5" a="1"/>
  <c r="K1527" i="5" s="1"/>
  <c r="L1527" i="5" a="1"/>
  <c r="L1527" i="5" s="1"/>
  <c r="M1527" i="5" a="1"/>
  <c r="M1527" i="5" s="1"/>
  <c r="N1527" i="5" a="1"/>
  <c r="N1527" i="5" s="1"/>
  <c r="O1527" i="5" a="1"/>
  <c r="O1527" i="5" s="1"/>
  <c r="I1528" i="5" a="1"/>
  <c r="I1528" i="5" s="1"/>
  <c r="J1528" i="5" a="1"/>
  <c r="J1528" i="5" s="1"/>
  <c r="K1528" i="5" a="1"/>
  <c r="K1528" i="5" s="1"/>
  <c r="L1528" i="5" a="1"/>
  <c r="L1528" i="5" s="1"/>
  <c r="M1528" i="5" a="1"/>
  <c r="M1528" i="5" s="1"/>
  <c r="N1528" i="5" a="1"/>
  <c r="N1528" i="5" s="1"/>
  <c r="O1528" i="5" a="1"/>
  <c r="O1528" i="5" s="1"/>
  <c r="I1529" i="5" a="1"/>
  <c r="I1529" i="5" s="1"/>
  <c r="J1529" i="5" a="1"/>
  <c r="J1529" i="5" s="1"/>
  <c r="K1529" i="5" a="1"/>
  <c r="K1529" i="5" s="1"/>
  <c r="L1529" i="5" a="1"/>
  <c r="L1529" i="5" s="1"/>
  <c r="M1529" i="5" a="1"/>
  <c r="M1529" i="5" s="1"/>
  <c r="N1529" i="5" a="1"/>
  <c r="N1529" i="5" s="1"/>
  <c r="O1529" i="5" a="1"/>
  <c r="O1529" i="5" s="1"/>
  <c r="I1530" i="5" a="1"/>
  <c r="I1530" i="5" s="1"/>
  <c r="J1530" i="5" a="1"/>
  <c r="J1530" i="5" s="1"/>
  <c r="K1530" i="5" a="1"/>
  <c r="K1530" i="5" s="1"/>
  <c r="L1530" i="5" a="1"/>
  <c r="L1530" i="5" s="1"/>
  <c r="M1530" i="5" a="1"/>
  <c r="M1530" i="5" s="1"/>
  <c r="N1530" i="5" a="1"/>
  <c r="N1530" i="5" s="1"/>
  <c r="O1530" i="5" a="1"/>
  <c r="O1530" i="5" s="1"/>
  <c r="I1531" i="5" a="1"/>
  <c r="I1531" i="5" s="1"/>
  <c r="J1531" i="5" a="1"/>
  <c r="J1531" i="5" s="1"/>
  <c r="K1531" i="5" a="1"/>
  <c r="K1531" i="5" s="1"/>
  <c r="L1531" i="5" a="1"/>
  <c r="L1531" i="5" s="1"/>
  <c r="M1531" i="5" a="1"/>
  <c r="M1531" i="5" s="1"/>
  <c r="N1531" i="5" a="1"/>
  <c r="N1531" i="5" s="1"/>
  <c r="O1531" i="5" a="1"/>
  <c r="O1531" i="5" s="1"/>
  <c r="I1532" i="5" a="1"/>
  <c r="I1532" i="5" s="1"/>
  <c r="J1532" i="5" a="1"/>
  <c r="J1532" i="5" s="1"/>
  <c r="K1532" i="5" a="1"/>
  <c r="K1532" i="5" s="1"/>
  <c r="L1532" i="5" a="1"/>
  <c r="L1532" i="5" s="1"/>
  <c r="M1532" i="5" a="1"/>
  <c r="M1532" i="5" s="1"/>
  <c r="N1532" i="5" a="1"/>
  <c r="N1532" i="5" s="1"/>
  <c r="O1532" i="5" a="1"/>
  <c r="O1532" i="5" s="1"/>
  <c r="I1533" i="5" a="1"/>
  <c r="I1533" i="5" s="1"/>
  <c r="J1533" i="5" a="1"/>
  <c r="J1533" i="5" s="1"/>
  <c r="K1533" i="5" a="1"/>
  <c r="K1533" i="5" s="1"/>
  <c r="L1533" i="5" a="1"/>
  <c r="L1533" i="5" s="1"/>
  <c r="M1533" i="5" a="1"/>
  <c r="M1533" i="5" s="1"/>
  <c r="N1533" i="5" a="1"/>
  <c r="N1533" i="5" s="1"/>
  <c r="O1533" i="5" a="1"/>
  <c r="O1533" i="5" s="1"/>
  <c r="I1534" i="5" a="1"/>
  <c r="I1534" i="5" s="1"/>
  <c r="J1534" i="5" a="1"/>
  <c r="J1534" i="5" s="1"/>
  <c r="K1534" i="5" a="1"/>
  <c r="K1534" i="5" s="1"/>
  <c r="L1534" i="5" a="1"/>
  <c r="L1534" i="5" s="1"/>
  <c r="M1534" i="5" a="1"/>
  <c r="M1534" i="5" s="1"/>
  <c r="N1534" i="5" a="1"/>
  <c r="N1534" i="5" s="1"/>
  <c r="O1534" i="5" a="1"/>
  <c r="O1534" i="5" s="1"/>
  <c r="I1535" i="5" a="1"/>
  <c r="I1535" i="5" s="1"/>
  <c r="J1535" i="5" a="1"/>
  <c r="J1535" i="5" s="1"/>
  <c r="K1535" i="5" a="1"/>
  <c r="K1535" i="5" s="1"/>
  <c r="L1535" i="5" a="1"/>
  <c r="L1535" i="5" s="1"/>
  <c r="M1535" i="5" a="1"/>
  <c r="M1535" i="5" s="1"/>
  <c r="N1535" i="5" a="1"/>
  <c r="N1535" i="5" s="1"/>
  <c r="O1535" i="5" a="1"/>
  <c r="O1535" i="5" s="1"/>
  <c r="I1536" i="5" a="1"/>
  <c r="I1536" i="5" s="1"/>
  <c r="J1536" i="5" a="1"/>
  <c r="J1536" i="5" s="1"/>
  <c r="K1536" i="5" a="1"/>
  <c r="K1536" i="5" s="1"/>
  <c r="L1536" i="5" a="1"/>
  <c r="L1536" i="5" s="1"/>
  <c r="M1536" i="5" a="1"/>
  <c r="M1536" i="5" s="1"/>
  <c r="N1536" i="5" a="1"/>
  <c r="N1536" i="5" s="1"/>
  <c r="O1536" i="5" a="1"/>
  <c r="O1536" i="5" s="1"/>
  <c r="I1537" i="5" a="1"/>
  <c r="I1537" i="5" s="1"/>
  <c r="J1537" i="5" a="1"/>
  <c r="J1537" i="5" s="1"/>
  <c r="K1537" i="5" a="1"/>
  <c r="K1537" i="5" s="1"/>
  <c r="L1537" i="5" a="1"/>
  <c r="L1537" i="5" s="1"/>
  <c r="M1537" i="5" a="1"/>
  <c r="M1537" i="5" s="1"/>
  <c r="N1537" i="5" a="1"/>
  <c r="N1537" i="5" s="1"/>
  <c r="O1537" i="5" a="1"/>
  <c r="O1537" i="5" s="1"/>
  <c r="I1538" i="5" a="1"/>
  <c r="I1538" i="5" s="1"/>
  <c r="J1538" i="5" a="1"/>
  <c r="J1538" i="5" s="1"/>
  <c r="K1538" i="5" a="1"/>
  <c r="K1538" i="5" s="1"/>
  <c r="L1538" i="5" a="1"/>
  <c r="L1538" i="5" s="1"/>
  <c r="M1538" i="5" a="1"/>
  <c r="M1538" i="5" s="1"/>
  <c r="N1538" i="5" a="1"/>
  <c r="N1538" i="5" s="1"/>
  <c r="O1538" i="5" a="1"/>
  <c r="O1538" i="5" s="1"/>
  <c r="I1539" i="5" a="1"/>
  <c r="I1539" i="5" s="1"/>
  <c r="J1539" i="5" a="1"/>
  <c r="J1539" i="5" s="1"/>
  <c r="K1539" i="5" a="1"/>
  <c r="K1539" i="5" s="1"/>
  <c r="L1539" i="5" a="1"/>
  <c r="L1539" i="5" s="1"/>
  <c r="M1539" i="5" a="1"/>
  <c r="M1539" i="5" s="1"/>
  <c r="N1539" i="5" a="1"/>
  <c r="N1539" i="5" s="1"/>
  <c r="O1539" i="5" a="1"/>
  <c r="O1539" i="5" s="1"/>
  <c r="I1540" i="5" a="1"/>
  <c r="I1540" i="5" s="1"/>
  <c r="J1540" i="5" a="1"/>
  <c r="J1540" i="5" s="1"/>
  <c r="K1540" i="5" a="1"/>
  <c r="K1540" i="5" s="1"/>
  <c r="L1540" i="5" a="1"/>
  <c r="L1540" i="5" s="1"/>
  <c r="M1540" i="5" a="1"/>
  <c r="M1540" i="5" s="1"/>
  <c r="N1540" i="5" a="1"/>
  <c r="N1540" i="5" s="1"/>
  <c r="O1540" i="5" a="1"/>
  <c r="O1540" i="5" s="1"/>
  <c r="I1541" i="5" a="1"/>
  <c r="I1541" i="5" s="1"/>
  <c r="J1541" i="5" a="1"/>
  <c r="J1541" i="5" s="1"/>
  <c r="K1541" i="5" a="1"/>
  <c r="K1541" i="5" s="1"/>
  <c r="L1541" i="5" a="1"/>
  <c r="L1541" i="5" s="1"/>
  <c r="M1541" i="5" a="1"/>
  <c r="M1541" i="5" s="1"/>
  <c r="N1541" i="5" a="1"/>
  <c r="N1541" i="5" s="1"/>
  <c r="O1541" i="5" a="1"/>
  <c r="O1541" i="5" s="1"/>
  <c r="I1542" i="5" a="1"/>
  <c r="I1542" i="5" s="1"/>
  <c r="J1542" i="5" a="1"/>
  <c r="J1542" i="5" s="1"/>
  <c r="K1542" i="5" a="1"/>
  <c r="K1542" i="5" s="1"/>
  <c r="L1542" i="5" a="1"/>
  <c r="L1542" i="5" s="1"/>
  <c r="M1542" i="5" a="1"/>
  <c r="M1542" i="5" s="1"/>
  <c r="N1542" i="5" a="1"/>
  <c r="N1542" i="5" s="1"/>
  <c r="O1542" i="5" a="1"/>
  <c r="O1542" i="5" s="1"/>
  <c r="I1543" i="5" a="1"/>
  <c r="I1543" i="5" s="1"/>
  <c r="J1543" i="5" a="1"/>
  <c r="J1543" i="5" s="1"/>
  <c r="K1543" i="5" a="1"/>
  <c r="K1543" i="5" s="1"/>
  <c r="L1543" i="5" a="1"/>
  <c r="L1543" i="5" s="1"/>
  <c r="M1543" i="5" a="1"/>
  <c r="M1543" i="5" s="1"/>
  <c r="N1543" i="5" a="1"/>
  <c r="N1543" i="5" s="1"/>
  <c r="O1543" i="5" a="1"/>
  <c r="O1543" i="5" s="1"/>
  <c r="I1544" i="5" a="1"/>
  <c r="I1544" i="5" s="1"/>
  <c r="J1544" i="5" a="1"/>
  <c r="J1544" i="5" s="1"/>
  <c r="K1544" i="5" a="1"/>
  <c r="K1544" i="5" s="1"/>
  <c r="L1544" i="5" a="1"/>
  <c r="L1544" i="5" s="1"/>
  <c r="M1544" i="5" a="1"/>
  <c r="M1544" i="5" s="1"/>
  <c r="N1544" i="5" a="1"/>
  <c r="N1544" i="5" s="1"/>
  <c r="O1544" i="5" a="1"/>
  <c r="O1544" i="5" s="1"/>
  <c r="I1545" i="5" a="1"/>
  <c r="I1545" i="5" s="1"/>
  <c r="J1545" i="5" a="1"/>
  <c r="J1545" i="5" s="1"/>
  <c r="K1545" i="5" a="1"/>
  <c r="K1545" i="5" s="1"/>
  <c r="L1545" i="5" a="1"/>
  <c r="L1545" i="5" s="1"/>
  <c r="M1545" i="5" a="1"/>
  <c r="M1545" i="5" s="1"/>
  <c r="N1545" i="5" a="1"/>
  <c r="N1545" i="5" s="1"/>
  <c r="O1545" i="5" a="1"/>
  <c r="O1545" i="5" s="1"/>
  <c r="I1546" i="5" a="1"/>
  <c r="I1546" i="5" s="1"/>
  <c r="J1546" i="5" a="1"/>
  <c r="J1546" i="5" s="1"/>
  <c r="K1546" i="5" a="1"/>
  <c r="K1546" i="5" s="1"/>
  <c r="L1546" i="5" a="1"/>
  <c r="L1546" i="5" s="1"/>
  <c r="M1546" i="5" a="1"/>
  <c r="M1546" i="5" s="1"/>
  <c r="N1546" i="5" a="1"/>
  <c r="N1546" i="5" s="1"/>
  <c r="O1546" i="5" a="1"/>
  <c r="O1546" i="5" s="1"/>
  <c r="I1547" i="5" a="1"/>
  <c r="I1547" i="5" s="1"/>
  <c r="J1547" i="5" a="1"/>
  <c r="J1547" i="5" s="1"/>
  <c r="K1547" i="5" a="1"/>
  <c r="K1547" i="5" s="1"/>
  <c r="L1547" i="5" a="1"/>
  <c r="L1547" i="5" s="1"/>
  <c r="M1547" i="5" a="1"/>
  <c r="M1547" i="5" s="1"/>
  <c r="N1547" i="5" a="1"/>
  <c r="N1547" i="5" s="1"/>
  <c r="O1547" i="5" a="1"/>
  <c r="O1547" i="5" s="1"/>
  <c r="I1548" i="5" a="1"/>
  <c r="I1548" i="5" s="1"/>
  <c r="J1548" i="5" a="1"/>
  <c r="J1548" i="5" s="1"/>
  <c r="K1548" i="5" a="1"/>
  <c r="K1548" i="5" s="1"/>
  <c r="L1548" i="5" a="1"/>
  <c r="L1548" i="5" s="1"/>
  <c r="M1548" i="5" a="1"/>
  <c r="M1548" i="5" s="1"/>
  <c r="N1548" i="5" a="1"/>
  <c r="N1548" i="5" s="1"/>
  <c r="O1548" i="5" a="1"/>
  <c r="O1548" i="5" s="1"/>
  <c r="I1549" i="5" a="1"/>
  <c r="I1549" i="5" s="1"/>
  <c r="J1549" i="5" a="1"/>
  <c r="J1549" i="5" s="1"/>
  <c r="K1549" i="5" a="1"/>
  <c r="K1549" i="5" s="1"/>
  <c r="L1549" i="5" a="1"/>
  <c r="L1549" i="5" s="1"/>
  <c r="M1549" i="5" a="1"/>
  <c r="M1549" i="5" s="1"/>
  <c r="N1549" i="5" a="1"/>
  <c r="N1549" i="5" s="1"/>
  <c r="O1549" i="5" a="1"/>
  <c r="O1549" i="5" s="1"/>
  <c r="I1550" i="5" a="1"/>
  <c r="I1550" i="5" s="1"/>
  <c r="J1550" i="5" a="1"/>
  <c r="J1550" i="5" s="1"/>
  <c r="K1550" i="5" a="1"/>
  <c r="K1550" i="5" s="1"/>
  <c r="L1550" i="5" a="1"/>
  <c r="L1550" i="5" s="1"/>
  <c r="M1550" i="5" a="1"/>
  <c r="M1550" i="5" s="1"/>
  <c r="N1550" i="5" a="1"/>
  <c r="N1550" i="5" s="1"/>
  <c r="O1550" i="5" a="1"/>
  <c r="O1550" i="5" s="1"/>
  <c r="I1551" i="5" a="1"/>
  <c r="I1551" i="5" s="1"/>
  <c r="J1551" i="5" a="1"/>
  <c r="J1551" i="5" s="1"/>
  <c r="K1551" i="5" a="1"/>
  <c r="K1551" i="5" s="1"/>
  <c r="L1551" i="5" a="1"/>
  <c r="L1551" i="5" s="1"/>
  <c r="M1551" i="5" a="1"/>
  <c r="M1551" i="5" s="1"/>
  <c r="N1551" i="5" a="1"/>
  <c r="N1551" i="5" s="1"/>
  <c r="O1551" i="5" a="1"/>
  <c r="O1551" i="5" s="1"/>
  <c r="I1552" i="5" a="1"/>
  <c r="I1552" i="5" s="1"/>
  <c r="J1552" i="5" a="1"/>
  <c r="J1552" i="5" s="1"/>
  <c r="K1552" i="5" a="1"/>
  <c r="K1552" i="5" s="1"/>
  <c r="L1552" i="5" a="1"/>
  <c r="L1552" i="5" s="1"/>
  <c r="M1552" i="5" a="1"/>
  <c r="M1552" i="5" s="1"/>
  <c r="N1552" i="5" a="1"/>
  <c r="N1552" i="5" s="1"/>
  <c r="O1552" i="5" a="1"/>
  <c r="O1552" i="5" s="1"/>
  <c r="I1553" i="5" a="1"/>
  <c r="I1553" i="5" s="1"/>
  <c r="J1553" i="5" a="1"/>
  <c r="J1553" i="5" s="1"/>
  <c r="K1553" i="5" a="1"/>
  <c r="K1553" i="5" s="1"/>
  <c r="L1553" i="5" a="1"/>
  <c r="L1553" i="5" s="1"/>
  <c r="M1553" i="5" a="1"/>
  <c r="M1553" i="5" s="1"/>
  <c r="N1553" i="5" a="1"/>
  <c r="N1553" i="5" s="1"/>
  <c r="O1553" i="5" a="1"/>
  <c r="O1553" i="5" s="1"/>
  <c r="I1554" i="5" a="1"/>
  <c r="I1554" i="5" s="1"/>
  <c r="J1554" i="5" a="1"/>
  <c r="J1554" i="5" s="1"/>
  <c r="K1554" i="5" a="1"/>
  <c r="K1554" i="5" s="1"/>
  <c r="L1554" i="5" a="1"/>
  <c r="L1554" i="5" s="1"/>
  <c r="M1554" i="5" a="1"/>
  <c r="M1554" i="5" s="1"/>
  <c r="N1554" i="5" a="1"/>
  <c r="N1554" i="5" s="1"/>
  <c r="O1554" i="5" a="1"/>
  <c r="O1554" i="5" s="1"/>
  <c r="I1555" i="5" a="1"/>
  <c r="I1555" i="5" s="1"/>
  <c r="J1555" i="5" a="1"/>
  <c r="J1555" i="5" s="1"/>
  <c r="K1555" i="5" a="1"/>
  <c r="K1555" i="5" s="1"/>
  <c r="L1555" i="5" a="1"/>
  <c r="L1555" i="5" s="1"/>
  <c r="M1555" i="5" a="1"/>
  <c r="M1555" i="5" s="1"/>
  <c r="N1555" i="5" a="1"/>
  <c r="N1555" i="5" s="1"/>
  <c r="O1555" i="5" a="1"/>
  <c r="O1555" i="5" s="1"/>
  <c r="I1556" i="5" a="1"/>
  <c r="I1556" i="5" s="1"/>
  <c r="J1556" i="5" a="1"/>
  <c r="J1556" i="5" s="1"/>
  <c r="K1556" i="5" a="1"/>
  <c r="K1556" i="5" s="1"/>
  <c r="L1556" i="5" a="1"/>
  <c r="L1556" i="5" s="1"/>
  <c r="M1556" i="5" a="1"/>
  <c r="M1556" i="5" s="1"/>
  <c r="N1556" i="5" a="1"/>
  <c r="N1556" i="5" s="1"/>
  <c r="O1556" i="5" a="1"/>
  <c r="O1556" i="5" s="1"/>
  <c r="I1557" i="5" a="1"/>
  <c r="I1557" i="5" s="1"/>
  <c r="J1557" i="5" a="1"/>
  <c r="J1557" i="5" s="1"/>
  <c r="K1557" i="5" a="1"/>
  <c r="K1557" i="5" s="1"/>
  <c r="L1557" i="5" a="1"/>
  <c r="L1557" i="5" s="1"/>
  <c r="M1557" i="5" a="1"/>
  <c r="M1557" i="5" s="1"/>
  <c r="N1557" i="5" a="1"/>
  <c r="N1557" i="5" s="1"/>
  <c r="O1557" i="5" a="1"/>
  <c r="O1557" i="5" s="1"/>
  <c r="I1558" i="5" a="1"/>
  <c r="I1558" i="5" s="1"/>
  <c r="J1558" i="5" a="1"/>
  <c r="J1558" i="5" s="1"/>
  <c r="K1558" i="5" a="1"/>
  <c r="K1558" i="5" s="1"/>
  <c r="L1558" i="5" a="1"/>
  <c r="L1558" i="5" s="1"/>
  <c r="M1558" i="5" a="1"/>
  <c r="M1558" i="5" s="1"/>
  <c r="N1558" i="5" a="1"/>
  <c r="N1558" i="5" s="1"/>
  <c r="O1558" i="5" a="1"/>
  <c r="O1558" i="5" s="1"/>
  <c r="I1559" i="5" a="1"/>
  <c r="I1559" i="5" s="1"/>
  <c r="J1559" i="5" a="1"/>
  <c r="J1559" i="5" s="1"/>
  <c r="K1559" i="5" a="1"/>
  <c r="K1559" i="5" s="1"/>
  <c r="L1559" i="5" a="1"/>
  <c r="L1559" i="5" s="1"/>
  <c r="M1559" i="5" a="1"/>
  <c r="M1559" i="5" s="1"/>
  <c r="N1559" i="5" a="1"/>
  <c r="N1559" i="5" s="1"/>
  <c r="O1559" i="5" a="1"/>
  <c r="O1559" i="5" s="1"/>
  <c r="I1560" i="5" a="1"/>
  <c r="I1560" i="5" s="1"/>
  <c r="J1560" i="5" a="1"/>
  <c r="J1560" i="5" s="1"/>
  <c r="K1560" i="5" a="1"/>
  <c r="K1560" i="5" s="1"/>
  <c r="L1560" i="5" a="1"/>
  <c r="L1560" i="5" s="1"/>
  <c r="M1560" i="5" a="1"/>
  <c r="M1560" i="5" s="1"/>
  <c r="N1560" i="5" a="1"/>
  <c r="N1560" i="5" s="1"/>
  <c r="O1560" i="5" a="1"/>
  <c r="O1560" i="5" s="1"/>
  <c r="I1561" i="5" a="1"/>
  <c r="I1561" i="5" s="1"/>
  <c r="J1561" i="5" a="1"/>
  <c r="J1561" i="5" s="1"/>
  <c r="K1561" i="5" a="1"/>
  <c r="K1561" i="5" s="1"/>
  <c r="L1561" i="5" a="1"/>
  <c r="L1561" i="5" s="1"/>
  <c r="M1561" i="5" a="1"/>
  <c r="M1561" i="5" s="1"/>
  <c r="N1561" i="5" a="1"/>
  <c r="N1561" i="5" s="1"/>
  <c r="O1561" i="5" a="1"/>
  <c r="O1561" i="5" s="1"/>
  <c r="I1562" i="5" a="1"/>
  <c r="I1562" i="5" s="1"/>
  <c r="J1562" i="5" a="1"/>
  <c r="J1562" i="5" s="1"/>
  <c r="K1562" i="5" a="1"/>
  <c r="K1562" i="5" s="1"/>
  <c r="L1562" i="5" a="1"/>
  <c r="L1562" i="5" s="1"/>
  <c r="M1562" i="5" a="1"/>
  <c r="M1562" i="5" s="1"/>
  <c r="N1562" i="5" a="1"/>
  <c r="N1562" i="5" s="1"/>
  <c r="O1562" i="5" a="1"/>
  <c r="O1562" i="5" s="1"/>
  <c r="I1563" i="5" a="1"/>
  <c r="I1563" i="5" s="1"/>
  <c r="J1563" i="5" a="1"/>
  <c r="J1563" i="5" s="1"/>
  <c r="K1563" i="5" a="1"/>
  <c r="K1563" i="5" s="1"/>
  <c r="L1563" i="5" a="1"/>
  <c r="L1563" i="5" s="1"/>
  <c r="M1563" i="5" a="1"/>
  <c r="M1563" i="5" s="1"/>
  <c r="N1563" i="5" a="1"/>
  <c r="N1563" i="5" s="1"/>
  <c r="O1563" i="5" a="1"/>
  <c r="O1563" i="5" s="1"/>
  <c r="I1564" i="5" a="1"/>
  <c r="I1564" i="5" s="1"/>
  <c r="J1564" i="5" a="1"/>
  <c r="J1564" i="5" s="1"/>
  <c r="K1564" i="5" a="1"/>
  <c r="K1564" i="5" s="1"/>
  <c r="L1564" i="5" a="1"/>
  <c r="L1564" i="5" s="1"/>
  <c r="M1564" i="5" a="1"/>
  <c r="M1564" i="5" s="1"/>
  <c r="N1564" i="5" a="1"/>
  <c r="N1564" i="5" s="1"/>
  <c r="O1564" i="5" a="1"/>
  <c r="O1564" i="5" s="1"/>
  <c r="I1565" i="5" a="1"/>
  <c r="I1565" i="5" s="1"/>
  <c r="J1565" i="5" a="1"/>
  <c r="J1565" i="5" s="1"/>
  <c r="K1565" i="5" a="1"/>
  <c r="K1565" i="5" s="1"/>
  <c r="L1565" i="5" a="1"/>
  <c r="L1565" i="5" s="1"/>
  <c r="M1565" i="5" a="1"/>
  <c r="M1565" i="5" s="1"/>
  <c r="N1565" i="5" a="1"/>
  <c r="N1565" i="5" s="1"/>
  <c r="O1565" i="5" a="1"/>
  <c r="O1565" i="5" s="1"/>
  <c r="I1566" i="5" a="1"/>
  <c r="I1566" i="5" s="1"/>
  <c r="J1566" i="5" a="1"/>
  <c r="J1566" i="5" s="1"/>
  <c r="K1566" i="5" a="1"/>
  <c r="K1566" i="5" s="1"/>
  <c r="L1566" i="5" a="1"/>
  <c r="L1566" i="5" s="1"/>
  <c r="M1566" i="5" a="1"/>
  <c r="M1566" i="5" s="1"/>
  <c r="N1566" i="5" a="1"/>
  <c r="N1566" i="5" s="1"/>
  <c r="O1566" i="5" a="1"/>
  <c r="O1566" i="5" s="1"/>
  <c r="I1567" i="5" a="1"/>
  <c r="I1567" i="5" s="1"/>
  <c r="J1567" i="5" a="1"/>
  <c r="J1567" i="5" s="1"/>
  <c r="K1567" i="5" a="1"/>
  <c r="K1567" i="5" s="1"/>
  <c r="L1567" i="5" a="1"/>
  <c r="L1567" i="5" s="1"/>
  <c r="M1567" i="5" a="1"/>
  <c r="M1567" i="5" s="1"/>
  <c r="N1567" i="5" a="1"/>
  <c r="N1567" i="5" s="1"/>
  <c r="O1567" i="5" a="1"/>
  <c r="O1567" i="5" s="1"/>
  <c r="I1568" i="5" a="1"/>
  <c r="I1568" i="5" s="1"/>
  <c r="J1568" i="5" a="1"/>
  <c r="J1568" i="5" s="1"/>
  <c r="K1568" i="5" a="1"/>
  <c r="K1568" i="5" s="1"/>
  <c r="L1568" i="5" a="1"/>
  <c r="L1568" i="5" s="1"/>
  <c r="M1568" i="5" a="1"/>
  <c r="M1568" i="5" s="1"/>
  <c r="N1568" i="5" a="1"/>
  <c r="N1568" i="5" s="1"/>
  <c r="O1568" i="5" a="1"/>
  <c r="O1568" i="5" s="1"/>
  <c r="I1569" i="5" a="1"/>
  <c r="I1569" i="5" s="1"/>
  <c r="J1569" i="5" a="1"/>
  <c r="J1569" i="5" s="1"/>
  <c r="K1569" i="5" a="1"/>
  <c r="K1569" i="5" s="1"/>
  <c r="L1569" i="5" a="1"/>
  <c r="L1569" i="5" s="1"/>
  <c r="M1569" i="5" a="1"/>
  <c r="M1569" i="5" s="1"/>
  <c r="N1569" i="5" a="1"/>
  <c r="N1569" i="5" s="1"/>
  <c r="O1569" i="5" a="1"/>
  <c r="O1569" i="5" s="1"/>
  <c r="I1570" i="5" a="1"/>
  <c r="I1570" i="5" s="1"/>
  <c r="J1570" i="5" a="1"/>
  <c r="J1570" i="5" s="1"/>
  <c r="K1570" i="5" a="1"/>
  <c r="K1570" i="5" s="1"/>
  <c r="L1570" i="5" a="1"/>
  <c r="L1570" i="5" s="1"/>
  <c r="M1570" i="5" a="1"/>
  <c r="M1570" i="5" s="1"/>
  <c r="N1570" i="5" a="1"/>
  <c r="N1570" i="5" s="1"/>
  <c r="O1570" i="5" a="1"/>
  <c r="O1570" i="5" s="1"/>
  <c r="I1571" i="5" a="1"/>
  <c r="I1571" i="5" s="1"/>
  <c r="J1571" i="5" a="1"/>
  <c r="J1571" i="5" s="1"/>
  <c r="K1571" i="5" a="1"/>
  <c r="K1571" i="5" s="1"/>
  <c r="L1571" i="5" a="1"/>
  <c r="L1571" i="5" s="1"/>
  <c r="M1571" i="5" a="1"/>
  <c r="M1571" i="5" s="1"/>
  <c r="N1571" i="5" a="1"/>
  <c r="N1571" i="5" s="1"/>
  <c r="O1571" i="5" a="1"/>
  <c r="O1571" i="5" s="1"/>
  <c r="I1572" i="5" a="1"/>
  <c r="I1572" i="5" s="1"/>
  <c r="J1572" i="5" a="1"/>
  <c r="J1572" i="5" s="1"/>
  <c r="K1572" i="5" a="1"/>
  <c r="K1572" i="5" s="1"/>
  <c r="L1572" i="5" a="1"/>
  <c r="L1572" i="5" s="1"/>
  <c r="M1572" i="5" a="1"/>
  <c r="M1572" i="5" s="1"/>
  <c r="N1572" i="5" a="1"/>
  <c r="N1572" i="5" s="1"/>
  <c r="O1572" i="5" a="1"/>
  <c r="O1572" i="5" s="1"/>
  <c r="I1573" i="5" a="1"/>
  <c r="I1573" i="5" s="1"/>
  <c r="J1573" i="5" a="1"/>
  <c r="J1573" i="5" s="1"/>
  <c r="K1573" i="5" a="1"/>
  <c r="K1573" i="5" s="1"/>
  <c r="L1573" i="5" a="1"/>
  <c r="L1573" i="5" s="1"/>
  <c r="M1573" i="5" a="1"/>
  <c r="M1573" i="5" s="1"/>
  <c r="N1573" i="5" a="1"/>
  <c r="N1573" i="5" s="1"/>
  <c r="O1573" i="5" a="1"/>
  <c r="O1573" i="5" s="1"/>
  <c r="I1574" i="5" a="1"/>
  <c r="I1574" i="5" s="1"/>
  <c r="J1574" i="5" a="1"/>
  <c r="J1574" i="5" s="1"/>
  <c r="K1574" i="5" a="1"/>
  <c r="K1574" i="5" s="1"/>
  <c r="L1574" i="5" a="1"/>
  <c r="L1574" i="5" s="1"/>
  <c r="M1574" i="5" a="1"/>
  <c r="M1574" i="5" s="1"/>
  <c r="N1574" i="5" a="1"/>
  <c r="N1574" i="5" s="1"/>
  <c r="O1574" i="5" a="1"/>
  <c r="O1574" i="5" s="1"/>
  <c r="I1575" i="5" a="1"/>
  <c r="I1575" i="5" s="1"/>
  <c r="J1575" i="5" a="1"/>
  <c r="J1575" i="5" s="1"/>
  <c r="K1575" i="5" a="1"/>
  <c r="K1575" i="5" s="1"/>
  <c r="L1575" i="5" a="1"/>
  <c r="L1575" i="5" s="1"/>
  <c r="M1575" i="5" a="1"/>
  <c r="M1575" i="5" s="1"/>
  <c r="N1575" i="5" a="1"/>
  <c r="N1575" i="5" s="1"/>
  <c r="O1575" i="5" a="1"/>
  <c r="O1575" i="5" s="1"/>
  <c r="I1576" i="5" a="1"/>
  <c r="I1576" i="5" s="1"/>
  <c r="J1576" i="5" a="1"/>
  <c r="J1576" i="5" s="1"/>
  <c r="K1576" i="5" a="1"/>
  <c r="K1576" i="5" s="1"/>
  <c r="L1576" i="5" a="1"/>
  <c r="L1576" i="5" s="1"/>
  <c r="M1576" i="5" a="1"/>
  <c r="M1576" i="5" s="1"/>
  <c r="N1576" i="5" a="1"/>
  <c r="N1576" i="5" s="1"/>
  <c r="O1576" i="5" a="1"/>
  <c r="O1576" i="5" s="1"/>
  <c r="I1577" i="5" a="1"/>
  <c r="I1577" i="5" s="1"/>
  <c r="J1577" i="5" a="1"/>
  <c r="J1577" i="5" s="1"/>
  <c r="K1577" i="5" a="1"/>
  <c r="K1577" i="5" s="1"/>
  <c r="L1577" i="5" a="1"/>
  <c r="L1577" i="5" s="1"/>
  <c r="M1577" i="5" a="1"/>
  <c r="M1577" i="5" s="1"/>
  <c r="N1577" i="5" a="1"/>
  <c r="N1577" i="5" s="1"/>
  <c r="O1577" i="5" a="1"/>
  <c r="O1577" i="5" s="1"/>
  <c r="I1578" i="5" a="1"/>
  <c r="I1578" i="5" s="1"/>
  <c r="J1578" i="5" a="1"/>
  <c r="J1578" i="5" s="1"/>
  <c r="K1578" i="5" a="1"/>
  <c r="K1578" i="5" s="1"/>
  <c r="L1578" i="5" a="1"/>
  <c r="L1578" i="5" s="1"/>
  <c r="M1578" i="5" a="1"/>
  <c r="M1578" i="5" s="1"/>
  <c r="N1578" i="5" a="1"/>
  <c r="N1578" i="5" s="1"/>
  <c r="O1578" i="5" a="1"/>
  <c r="O1578" i="5" s="1"/>
  <c r="I1579" i="5" a="1"/>
  <c r="I1579" i="5" s="1"/>
  <c r="J1579" i="5" a="1"/>
  <c r="J1579" i="5" s="1"/>
  <c r="K1579" i="5" a="1"/>
  <c r="K1579" i="5" s="1"/>
  <c r="L1579" i="5" a="1"/>
  <c r="L1579" i="5" s="1"/>
  <c r="M1579" i="5" a="1"/>
  <c r="M1579" i="5" s="1"/>
  <c r="N1579" i="5" a="1"/>
  <c r="N1579" i="5" s="1"/>
  <c r="O1579" i="5" a="1"/>
  <c r="O1579" i="5" s="1"/>
  <c r="I1580" i="5" a="1"/>
  <c r="I1580" i="5" s="1"/>
  <c r="J1580" i="5" a="1"/>
  <c r="J1580" i="5" s="1"/>
  <c r="K1580" i="5" a="1"/>
  <c r="K1580" i="5" s="1"/>
  <c r="L1580" i="5" a="1"/>
  <c r="L1580" i="5" s="1"/>
  <c r="M1580" i="5" a="1"/>
  <c r="M1580" i="5" s="1"/>
  <c r="N1580" i="5" a="1"/>
  <c r="N1580" i="5" s="1"/>
  <c r="O1580" i="5" a="1"/>
  <c r="O1580" i="5" s="1"/>
  <c r="I1581" i="5" a="1"/>
  <c r="I1581" i="5" s="1"/>
  <c r="J1581" i="5" a="1"/>
  <c r="J1581" i="5" s="1"/>
  <c r="K1581" i="5" a="1"/>
  <c r="K1581" i="5" s="1"/>
  <c r="L1581" i="5" a="1"/>
  <c r="L1581" i="5" s="1"/>
  <c r="M1581" i="5" a="1"/>
  <c r="M1581" i="5" s="1"/>
  <c r="N1581" i="5" a="1"/>
  <c r="N1581" i="5" s="1"/>
  <c r="O1581" i="5" a="1"/>
  <c r="O1581" i="5" s="1"/>
  <c r="I1582" i="5" a="1"/>
  <c r="I1582" i="5" s="1"/>
  <c r="J1582" i="5" a="1"/>
  <c r="J1582" i="5" s="1"/>
  <c r="K1582" i="5" a="1"/>
  <c r="K1582" i="5" s="1"/>
  <c r="L1582" i="5" a="1"/>
  <c r="L1582" i="5" s="1"/>
  <c r="M1582" i="5" a="1"/>
  <c r="M1582" i="5" s="1"/>
  <c r="N1582" i="5" a="1"/>
  <c r="N1582" i="5" s="1"/>
  <c r="O1582" i="5" a="1"/>
  <c r="O1582" i="5" s="1"/>
  <c r="I1583" i="5" a="1"/>
  <c r="I1583" i="5" s="1"/>
  <c r="J1583" i="5" a="1"/>
  <c r="J1583" i="5" s="1"/>
  <c r="K1583" i="5" a="1"/>
  <c r="K1583" i="5" s="1"/>
  <c r="L1583" i="5" a="1"/>
  <c r="L1583" i="5" s="1"/>
  <c r="M1583" i="5" a="1"/>
  <c r="M1583" i="5" s="1"/>
  <c r="N1583" i="5" a="1"/>
  <c r="N1583" i="5" s="1"/>
  <c r="O1583" i="5" a="1"/>
  <c r="O1583" i="5" s="1"/>
  <c r="I1584" i="5" a="1"/>
  <c r="I1584" i="5" s="1"/>
  <c r="J1584" i="5" a="1"/>
  <c r="J1584" i="5" s="1"/>
  <c r="K1584" i="5" a="1"/>
  <c r="K1584" i="5" s="1"/>
  <c r="L1584" i="5" a="1"/>
  <c r="L1584" i="5" s="1"/>
  <c r="M1584" i="5" a="1"/>
  <c r="M1584" i="5" s="1"/>
  <c r="N1584" i="5" a="1"/>
  <c r="N1584" i="5" s="1"/>
  <c r="O1584" i="5" a="1"/>
  <c r="O1584" i="5" s="1"/>
  <c r="I1585" i="5" a="1"/>
  <c r="I1585" i="5" s="1"/>
  <c r="J1585" i="5" a="1"/>
  <c r="J1585" i="5" s="1"/>
  <c r="K1585" i="5" a="1"/>
  <c r="K1585" i="5" s="1"/>
  <c r="L1585" i="5" a="1"/>
  <c r="L1585" i="5" s="1"/>
  <c r="M1585" i="5" a="1"/>
  <c r="M1585" i="5" s="1"/>
  <c r="N1585" i="5" a="1"/>
  <c r="N1585" i="5" s="1"/>
  <c r="O1585" i="5" a="1"/>
  <c r="O1585" i="5" s="1"/>
  <c r="I1586" i="5" a="1"/>
  <c r="I1586" i="5" s="1"/>
  <c r="J1586" i="5" a="1"/>
  <c r="J1586" i="5" s="1"/>
  <c r="K1586" i="5" a="1"/>
  <c r="K1586" i="5" s="1"/>
  <c r="L1586" i="5" a="1"/>
  <c r="L1586" i="5" s="1"/>
  <c r="M1586" i="5" a="1"/>
  <c r="M1586" i="5" s="1"/>
  <c r="N1586" i="5" a="1"/>
  <c r="N1586" i="5" s="1"/>
  <c r="O1586" i="5" a="1"/>
  <c r="O1586" i="5" s="1"/>
  <c r="I1587" i="5" a="1"/>
  <c r="I1587" i="5" s="1"/>
  <c r="J1587" i="5" a="1"/>
  <c r="J1587" i="5" s="1"/>
  <c r="K1587" i="5" a="1"/>
  <c r="K1587" i="5" s="1"/>
  <c r="L1587" i="5" a="1"/>
  <c r="L1587" i="5" s="1"/>
  <c r="M1587" i="5" a="1"/>
  <c r="M1587" i="5" s="1"/>
  <c r="N1587" i="5" a="1"/>
  <c r="N1587" i="5" s="1"/>
  <c r="O1587" i="5" a="1"/>
  <c r="O1587" i="5" s="1"/>
  <c r="I1588" i="5" a="1"/>
  <c r="I1588" i="5" s="1"/>
  <c r="J1588" i="5" a="1"/>
  <c r="J1588" i="5" s="1"/>
  <c r="K1588" i="5" a="1"/>
  <c r="K1588" i="5" s="1"/>
  <c r="L1588" i="5" a="1"/>
  <c r="L1588" i="5" s="1"/>
  <c r="M1588" i="5" a="1"/>
  <c r="M1588" i="5" s="1"/>
  <c r="N1588" i="5" a="1"/>
  <c r="N1588" i="5" s="1"/>
  <c r="O1588" i="5" a="1"/>
  <c r="O1588" i="5" s="1"/>
  <c r="I1589" i="5" a="1"/>
  <c r="I1589" i="5" s="1"/>
  <c r="J1589" i="5" a="1"/>
  <c r="J1589" i="5" s="1"/>
  <c r="K1589" i="5" a="1"/>
  <c r="K1589" i="5" s="1"/>
  <c r="L1589" i="5" a="1"/>
  <c r="L1589" i="5" s="1"/>
  <c r="M1589" i="5" a="1"/>
  <c r="M1589" i="5" s="1"/>
  <c r="N1589" i="5" a="1"/>
  <c r="N1589" i="5" s="1"/>
  <c r="O1589" i="5" a="1"/>
  <c r="O1589" i="5" s="1"/>
  <c r="I1590" i="5" a="1"/>
  <c r="I1590" i="5" s="1"/>
  <c r="J1590" i="5" a="1"/>
  <c r="J1590" i="5" s="1"/>
  <c r="K1590" i="5" a="1"/>
  <c r="K1590" i="5" s="1"/>
  <c r="L1590" i="5" a="1"/>
  <c r="L1590" i="5" s="1"/>
  <c r="M1590" i="5" a="1"/>
  <c r="M1590" i="5" s="1"/>
  <c r="N1590" i="5" a="1"/>
  <c r="N1590" i="5" s="1"/>
  <c r="O1590" i="5" a="1"/>
  <c r="O1590" i="5" s="1"/>
  <c r="I1591" i="5" a="1"/>
  <c r="I1591" i="5" s="1"/>
  <c r="J1591" i="5" a="1"/>
  <c r="J1591" i="5" s="1"/>
  <c r="K1591" i="5" a="1"/>
  <c r="K1591" i="5" s="1"/>
  <c r="L1591" i="5" a="1"/>
  <c r="L1591" i="5" s="1"/>
  <c r="M1591" i="5" a="1"/>
  <c r="M1591" i="5" s="1"/>
  <c r="N1591" i="5" a="1"/>
  <c r="N1591" i="5" s="1"/>
  <c r="O1591" i="5" a="1"/>
  <c r="O1591" i="5" s="1"/>
  <c r="I1592" i="5" a="1"/>
  <c r="I1592" i="5" s="1"/>
  <c r="J1592" i="5" a="1"/>
  <c r="J1592" i="5" s="1"/>
  <c r="K1592" i="5" a="1"/>
  <c r="K1592" i="5" s="1"/>
  <c r="L1592" i="5" a="1"/>
  <c r="L1592" i="5" s="1"/>
  <c r="M1592" i="5" a="1"/>
  <c r="M1592" i="5" s="1"/>
  <c r="N1592" i="5" a="1"/>
  <c r="N1592" i="5" s="1"/>
  <c r="O1592" i="5" a="1"/>
  <c r="O1592" i="5" s="1"/>
  <c r="I1593" i="5" a="1"/>
  <c r="I1593" i="5" s="1"/>
  <c r="J1593" i="5" a="1"/>
  <c r="J1593" i="5" s="1"/>
  <c r="K1593" i="5" a="1"/>
  <c r="K1593" i="5" s="1"/>
  <c r="L1593" i="5" a="1"/>
  <c r="L1593" i="5" s="1"/>
  <c r="M1593" i="5" a="1"/>
  <c r="M1593" i="5" s="1"/>
  <c r="N1593" i="5" a="1"/>
  <c r="N1593" i="5" s="1"/>
  <c r="O1593" i="5" a="1"/>
  <c r="O1593" i="5" s="1"/>
  <c r="I1594" i="5" a="1"/>
  <c r="I1594" i="5" s="1"/>
  <c r="J1594" i="5" a="1"/>
  <c r="J1594" i="5" s="1"/>
  <c r="K1594" i="5" a="1"/>
  <c r="K1594" i="5" s="1"/>
  <c r="L1594" i="5" a="1"/>
  <c r="L1594" i="5" s="1"/>
  <c r="M1594" i="5" a="1"/>
  <c r="M1594" i="5" s="1"/>
  <c r="N1594" i="5" a="1"/>
  <c r="N1594" i="5" s="1"/>
  <c r="O1594" i="5" a="1"/>
  <c r="O1594" i="5" s="1"/>
  <c r="I1595" i="5" a="1"/>
  <c r="I1595" i="5" s="1"/>
  <c r="J1595" i="5" a="1"/>
  <c r="J1595" i="5" s="1"/>
  <c r="K1595" i="5" a="1"/>
  <c r="K1595" i="5" s="1"/>
  <c r="L1595" i="5" a="1"/>
  <c r="L1595" i="5" s="1"/>
  <c r="M1595" i="5" a="1"/>
  <c r="M1595" i="5" s="1"/>
  <c r="N1595" i="5" a="1"/>
  <c r="N1595" i="5" s="1"/>
  <c r="O1595" i="5" a="1"/>
  <c r="O1595" i="5" s="1"/>
  <c r="I1596" i="5" a="1"/>
  <c r="I1596" i="5" s="1"/>
  <c r="J1596" i="5" a="1"/>
  <c r="J1596" i="5" s="1"/>
  <c r="K1596" i="5" a="1"/>
  <c r="K1596" i="5" s="1"/>
  <c r="L1596" i="5" a="1"/>
  <c r="L1596" i="5" s="1"/>
  <c r="M1596" i="5" a="1"/>
  <c r="M1596" i="5" s="1"/>
  <c r="N1596" i="5" a="1"/>
  <c r="N1596" i="5" s="1"/>
  <c r="O1596" i="5" a="1"/>
  <c r="O1596" i="5" s="1"/>
  <c r="I1597" i="5" a="1"/>
  <c r="I1597" i="5" s="1"/>
  <c r="J1597" i="5" a="1"/>
  <c r="J1597" i="5" s="1"/>
  <c r="K1597" i="5" a="1"/>
  <c r="K1597" i="5" s="1"/>
  <c r="L1597" i="5" a="1"/>
  <c r="L1597" i="5" s="1"/>
  <c r="M1597" i="5" a="1"/>
  <c r="M1597" i="5" s="1"/>
  <c r="N1597" i="5" a="1"/>
  <c r="N1597" i="5" s="1"/>
  <c r="O1597" i="5" a="1"/>
  <c r="O1597" i="5" s="1"/>
  <c r="I1598" i="5" a="1"/>
  <c r="I1598" i="5" s="1"/>
  <c r="J1598" i="5" a="1"/>
  <c r="J1598" i="5" s="1"/>
  <c r="K1598" i="5" a="1"/>
  <c r="K1598" i="5" s="1"/>
  <c r="L1598" i="5" a="1"/>
  <c r="L1598" i="5" s="1"/>
  <c r="M1598" i="5" a="1"/>
  <c r="M1598" i="5" s="1"/>
  <c r="N1598" i="5" a="1"/>
  <c r="N1598" i="5" s="1"/>
  <c r="O1598" i="5" a="1"/>
  <c r="O1598" i="5" s="1"/>
  <c r="I1599" i="5" a="1"/>
  <c r="I1599" i="5" s="1"/>
  <c r="J1599" i="5" a="1"/>
  <c r="J1599" i="5" s="1"/>
  <c r="K1599" i="5" a="1"/>
  <c r="K1599" i="5" s="1"/>
  <c r="L1599" i="5" a="1"/>
  <c r="L1599" i="5" s="1"/>
  <c r="M1599" i="5" a="1"/>
  <c r="M1599" i="5" s="1"/>
  <c r="N1599" i="5" a="1"/>
  <c r="N1599" i="5" s="1"/>
  <c r="O1599" i="5" a="1"/>
  <c r="O1599" i="5" s="1"/>
  <c r="I1600" i="5" a="1"/>
  <c r="I1600" i="5" s="1"/>
  <c r="J1600" i="5" a="1"/>
  <c r="J1600" i="5" s="1"/>
  <c r="K1600" i="5" a="1"/>
  <c r="K1600" i="5" s="1"/>
  <c r="L1600" i="5" a="1"/>
  <c r="L1600" i="5" s="1"/>
  <c r="M1600" i="5" a="1"/>
  <c r="M1600" i="5" s="1"/>
  <c r="N1600" i="5" a="1"/>
  <c r="N1600" i="5" s="1"/>
  <c r="O1600" i="5" a="1"/>
  <c r="O1600" i="5" s="1"/>
  <c r="I1601" i="5" a="1"/>
  <c r="I1601" i="5" s="1"/>
  <c r="J1601" i="5" a="1"/>
  <c r="J1601" i="5" s="1"/>
  <c r="K1601" i="5" a="1"/>
  <c r="K1601" i="5" s="1"/>
  <c r="L1601" i="5" a="1"/>
  <c r="L1601" i="5" s="1"/>
  <c r="M1601" i="5" a="1"/>
  <c r="M1601" i="5" s="1"/>
  <c r="N1601" i="5" a="1"/>
  <c r="N1601" i="5" s="1"/>
  <c r="O1601" i="5" a="1"/>
  <c r="O1601" i="5" s="1"/>
  <c r="I1602" i="5" a="1"/>
  <c r="I1602" i="5" s="1"/>
  <c r="J1602" i="5" a="1"/>
  <c r="J1602" i="5" s="1"/>
  <c r="K1602" i="5" a="1"/>
  <c r="K1602" i="5" s="1"/>
  <c r="L1602" i="5" a="1"/>
  <c r="L1602" i="5" s="1"/>
  <c r="M1602" i="5" a="1"/>
  <c r="M1602" i="5" s="1"/>
  <c r="N1602" i="5" a="1"/>
  <c r="N1602" i="5" s="1"/>
  <c r="O1602" i="5" a="1"/>
  <c r="O1602" i="5" s="1"/>
  <c r="I1603" i="5" a="1"/>
  <c r="I1603" i="5" s="1"/>
  <c r="J1603" i="5" a="1"/>
  <c r="J1603" i="5" s="1"/>
  <c r="K1603" i="5" a="1"/>
  <c r="K1603" i="5" s="1"/>
  <c r="L1603" i="5" a="1"/>
  <c r="L1603" i="5" s="1"/>
  <c r="M1603" i="5" a="1"/>
  <c r="M1603" i="5" s="1"/>
  <c r="N1603" i="5" a="1"/>
  <c r="N1603" i="5" s="1"/>
  <c r="O1603" i="5" a="1"/>
  <c r="O1603" i="5" s="1"/>
  <c r="I1604" i="5" a="1"/>
  <c r="I1604" i="5" s="1"/>
  <c r="J1604" i="5" a="1"/>
  <c r="J1604" i="5" s="1"/>
  <c r="K1604" i="5" a="1"/>
  <c r="K1604" i="5" s="1"/>
  <c r="L1604" i="5" a="1"/>
  <c r="L1604" i="5" s="1"/>
  <c r="M1604" i="5" a="1"/>
  <c r="M1604" i="5" s="1"/>
  <c r="N1604" i="5" a="1"/>
  <c r="N1604" i="5" s="1"/>
  <c r="O1604" i="5" a="1"/>
  <c r="O1604" i="5" s="1"/>
  <c r="I1605" i="5" a="1"/>
  <c r="I1605" i="5" s="1"/>
  <c r="J1605" i="5" a="1"/>
  <c r="J1605" i="5" s="1"/>
  <c r="K1605" i="5" a="1"/>
  <c r="K1605" i="5" s="1"/>
  <c r="L1605" i="5" a="1"/>
  <c r="L1605" i="5" s="1"/>
  <c r="M1605" i="5" a="1"/>
  <c r="M1605" i="5" s="1"/>
  <c r="N1605" i="5" a="1"/>
  <c r="N1605" i="5" s="1"/>
  <c r="O1605" i="5" a="1"/>
  <c r="O1605" i="5" s="1"/>
  <c r="I1606" i="5" a="1"/>
  <c r="I1606" i="5" s="1"/>
  <c r="J1606" i="5" a="1"/>
  <c r="J1606" i="5" s="1"/>
  <c r="K1606" i="5" a="1"/>
  <c r="K1606" i="5" s="1"/>
  <c r="L1606" i="5" a="1"/>
  <c r="L1606" i="5" s="1"/>
  <c r="M1606" i="5" a="1"/>
  <c r="M1606" i="5" s="1"/>
  <c r="N1606" i="5" a="1"/>
  <c r="N1606" i="5" s="1"/>
  <c r="O1606" i="5" a="1"/>
  <c r="O1606" i="5" s="1"/>
  <c r="I1607" i="5" a="1"/>
  <c r="I1607" i="5" s="1"/>
  <c r="J1607" i="5" a="1"/>
  <c r="J1607" i="5" s="1"/>
  <c r="K1607" i="5" a="1"/>
  <c r="K1607" i="5" s="1"/>
  <c r="L1607" i="5" a="1"/>
  <c r="L1607" i="5" s="1"/>
  <c r="M1607" i="5" a="1"/>
  <c r="M1607" i="5" s="1"/>
  <c r="N1607" i="5" a="1"/>
  <c r="N1607" i="5" s="1"/>
  <c r="O1607" i="5" a="1"/>
  <c r="O1607" i="5" s="1"/>
  <c r="I1608" i="5" a="1"/>
  <c r="I1608" i="5" s="1"/>
  <c r="J1608" i="5" a="1"/>
  <c r="J1608" i="5" s="1"/>
  <c r="K1608" i="5" a="1"/>
  <c r="K1608" i="5" s="1"/>
  <c r="L1608" i="5" a="1"/>
  <c r="L1608" i="5" s="1"/>
  <c r="M1608" i="5" a="1"/>
  <c r="M1608" i="5" s="1"/>
  <c r="N1608" i="5" a="1"/>
  <c r="N1608" i="5" s="1"/>
  <c r="O1608" i="5" a="1"/>
  <c r="O1608" i="5" s="1"/>
  <c r="I1609" i="5" a="1"/>
  <c r="I1609" i="5" s="1"/>
  <c r="J1609" i="5" a="1"/>
  <c r="J1609" i="5" s="1"/>
  <c r="K1609" i="5" a="1"/>
  <c r="K1609" i="5" s="1"/>
  <c r="L1609" i="5" a="1"/>
  <c r="L1609" i="5" s="1"/>
  <c r="M1609" i="5" a="1"/>
  <c r="M1609" i="5" s="1"/>
  <c r="N1609" i="5" a="1"/>
  <c r="N1609" i="5" s="1"/>
  <c r="O1609" i="5" a="1"/>
  <c r="O1609" i="5" s="1"/>
  <c r="I1610" i="5" a="1"/>
  <c r="I1610" i="5" s="1"/>
  <c r="J1610" i="5" a="1"/>
  <c r="J1610" i="5" s="1"/>
  <c r="K1610" i="5" a="1"/>
  <c r="K1610" i="5" s="1"/>
  <c r="L1610" i="5" a="1"/>
  <c r="L1610" i="5" s="1"/>
  <c r="M1610" i="5" a="1"/>
  <c r="M1610" i="5" s="1"/>
  <c r="N1610" i="5" a="1"/>
  <c r="N1610" i="5" s="1"/>
  <c r="O1610" i="5" a="1"/>
  <c r="O1610" i="5" s="1"/>
  <c r="I1611" i="5" a="1"/>
  <c r="I1611" i="5" s="1"/>
  <c r="J1611" i="5" a="1"/>
  <c r="J1611" i="5" s="1"/>
  <c r="K1611" i="5" a="1"/>
  <c r="K1611" i="5" s="1"/>
  <c r="L1611" i="5" a="1"/>
  <c r="L1611" i="5" s="1"/>
  <c r="M1611" i="5" a="1"/>
  <c r="M1611" i="5" s="1"/>
  <c r="N1611" i="5" a="1"/>
  <c r="N1611" i="5" s="1"/>
  <c r="O1611" i="5" a="1"/>
  <c r="O1611" i="5" s="1"/>
  <c r="I1612" i="5" a="1"/>
  <c r="I1612" i="5" s="1"/>
  <c r="J1612" i="5" a="1"/>
  <c r="J1612" i="5" s="1"/>
  <c r="K1612" i="5" a="1"/>
  <c r="K1612" i="5" s="1"/>
  <c r="L1612" i="5" a="1"/>
  <c r="L1612" i="5" s="1"/>
  <c r="M1612" i="5" a="1"/>
  <c r="M1612" i="5" s="1"/>
  <c r="N1612" i="5" a="1"/>
  <c r="N1612" i="5" s="1"/>
  <c r="O1612" i="5" a="1"/>
  <c r="O1612" i="5" s="1"/>
  <c r="I1613" i="5" a="1"/>
  <c r="I1613" i="5" s="1"/>
  <c r="J1613" i="5" a="1"/>
  <c r="J1613" i="5" s="1"/>
  <c r="K1613" i="5" a="1"/>
  <c r="K1613" i="5" s="1"/>
  <c r="L1613" i="5" a="1"/>
  <c r="L1613" i="5" s="1"/>
  <c r="M1613" i="5" a="1"/>
  <c r="M1613" i="5" s="1"/>
  <c r="N1613" i="5" a="1"/>
  <c r="N1613" i="5" s="1"/>
  <c r="O1613" i="5" a="1"/>
  <c r="O1613" i="5" s="1"/>
  <c r="I1614" i="5" a="1"/>
  <c r="I1614" i="5" s="1"/>
  <c r="J1614" i="5" a="1"/>
  <c r="J1614" i="5" s="1"/>
  <c r="K1614" i="5" a="1"/>
  <c r="K1614" i="5" s="1"/>
  <c r="L1614" i="5" a="1"/>
  <c r="L1614" i="5" s="1"/>
  <c r="M1614" i="5" a="1"/>
  <c r="M1614" i="5" s="1"/>
  <c r="N1614" i="5" a="1"/>
  <c r="N1614" i="5" s="1"/>
  <c r="O1614" i="5" a="1"/>
  <c r="O1614" i="5" s="1"/>
  <c r="I1615" i="5" a="1"/>
  <c r="I1615" i="5" s="1"/>
  <c r="J1615" i="5" a="1"/>
  <c r="J1615" i="5" s="1"/>
  <c r="K1615" i="5" a="1"/>
  <c r="K1615" i="5" s="1"/>
  <c r="L1615" i="5" a="1"/>
  <c r="L1615" i="5" s="1"/>
  <c r="M1615" i="5" a="1"/>
  <c r="M1615" i="5" s="1"/>
  <c r="N1615" i="5" a="1"/>
  <c r="N1615" i="5" s="1"/>
  <c r="O1615" i="5" a="1"/>
  <c r="O1615" i="5" s="1"/>
  <c r="I1616" i="5" a="1"/>
  <c r="I1616" i="5" s="1"/>
  <c r="J1616" i="5" a="1"/>
  <c r="J1616" i="5" s="1"/>
  <c r="K1616" i="5" a="1"/>
  <c r="K1616" i="5" s="1"/>
  <c r="L1616" i="5" a="1"/>
  <c r="L1616" i="5" s="1"/>
  <c r="M1616" i="5" a="1"/>
  <c r="M1616" i="5" s="1"/>
  <c r="N1616" i="5" a="1"/>
  <c r="N1616" i="5" s="1"/>
  <c r="O1616" i="5" a="1"/>
  <c r="O1616" i="5" s="1"/>
  <c r="I1617" i="5" a="1"/>
  <c r="I1617" i="5" s="1"/>
  <c r="J1617" i="5" a="1"/>
  <c r="J1617" i="5" s="1"/>
  <c r="K1617" i="5" a="1"/>
  <c r="K1617" i="5" s="1"/>
  <c r="L1617" i="5" a="1"/>
  <c r="L1617" i="5" s="1"/>
  <c r="M1617" i="5" a="1"/>
  <c r="M1617" i="5" s="1"/>
  <c r="N1617" i="5" a="1"/>
  <c r="N1617" i="5" s="1"/>
  <c r="O1617" i="5" a="1"/>
  <c r="O1617" i="5" s="1"/>
  <c r="I1618" i="5" a="1"/>
  <c r="I1618" i="5" s="1"/>
  <c r="J1618" i="5" a="1"/>
  <c r="J1618" i="5" s="1"/>
  <c r="K1618" i="5" a="1"/>
  <c r="K1618" i="5" s="1"/>
  <c r="L1618" i="5" a="1"/>
  <c r="L1618" i="5" s="1"/>
  <c r="M1618" i="5" a="1"/>
  <c r="M1618" i="5" s="1"/>
  <c r="N1618" i="5" a="1"/>
  <c r="N1618" i="5" s="1"/>
  <c r="O1618" i="5" a="1"/>
  <c r="O1618" i="5" s="1"/>
  <c r="I1619" i="5" a="1"/>
  <c r="I1619" i="5" s="1"/>
  <c r="J1619" i="5" a="1"/>
  <c r="J1619" i="5" s="1"/>
  <c r="K1619" i="5" a="1"/>
  <c r="K1619" i="5" s="1"/>
  <c r="L1619" i="5" a="1"/>
  <c r="L1619" i="5" s="1"/>
  <c r="M1619" i="5" a="1"/>
  <c r="M1619" i="5" s="1"/>
  <c r="N1619" i="5" a="1"/>
  <c r="N1619" i="5" s="1"/>
  <c r="O1619" i="5" a="1"/>
  <c r="O1619" i="5" s="1"/>
  <c r="I1620" i="5" a="1"/>
  <c r="I1620" i="5" s="1"/>
  <c r="J1620" i="5" a="1"/>
  <c r="J1620" i="5" s="1"/>
  <c r="K1620" i="5" a="1"/>
  <c r="K1620" i="5" s="1"/>
  <c r="L1620" i="5" a="1"/>
  <c r="L1620" i="5" s="1"/>
  <c r="M1620" i="5" a="1"/>
  <c r="M1620" i="5" s="1"/>
  <c r="N1620" i="5" a="1"/>
  <c r="N1620" i="5" s="1"/>
  <c r="O1620" i="5" a="1"/>
  <c r="O1620" i="5" s="1"/>
  <c r="I1621" i="5" a="1"/>
  <c r="I1621" i="5" s="1"/>
  <c r="J1621" i="5" a="1"/>
  <c r="J1621" i="5" s="1"/>
  <c r="K1621" i="5" a="1"/>
  <c r="K1621" i="5" s="1"/>
  <c r="L1621" i="5" a="1"/>
  <c r="L1621" i="5" s="1"/>
  <c r="M1621" i="5" a="1"/>
  <c r="M1621" i="5" s="1"/>
  <c r="N1621" i="5" a="1"/>
  <c r="N1621" i="5" s="1"/>
  <c r="O1621" i="5" a="1"/>
  <c r="O1621" i="5" s="1"/>
  <c r="I1622" i="5" a="1"/>
  <c r="I1622" i="5" s="1"/>
  <c r="J1622" i="5" a="1"/>
  <c r="J1622" i="5" s="1"/>
  <c r="K1622" i="5" a="1"/>
  <c r="K1622" i="5" s="1"/>
  <c r="L1622" i="5" a="1"/>
  <c r="L1622" i="5" s="1"/>
  <c r="M1622" i="5" a="1"/>
  <c r="M1622" i="5" s="1"/>
  <c r="N1622" i="5" a="1"/>
  <c r="N1622" i="5" s="1"/>
  <c r="O1622" i="5" a="1"/>
  <c r="O1622" i="5" s="1"/>
  <c r="I1623" i="5" a="1"/>
  <c r="I1623" i="5" s="1"/>
  <c r="J1623" i="5" a="1"/>
  <c r="J1623" i="5" s="1"/>
  <c r="K1623" i="5" a="1"/>
  <c r="K1623" i="5" s="1"/>
  <c r="L1623" i="5" a="1"/>
  <c r="L1623" i="5" s="1"/>
  <c r="M1623" i="5" a="1"/>
  <c r="M1623" i="5" s="1"/>
  <c r="N1623" i="5" a="1"/>
  <c r="N1623" i="5" s="1"/>
  <c r="O1623" i="5" a="1"/>
  <c r="O1623" i="5" s="1"/>
  <c r="I1624" i="5" a="1"/>
  <c r="I1624" i="5" s="1"/>
  <c r="J1624" i="5" a="1"/>
  <c r="J1624" i="5" s="1"/>
  <c r="K1624" i="5" a="1"/>
  <c r="K1624" i="5" s="1"/>
  <c r="L1624" i="5" a="1"/>
  <c r="L1624" i="5" s="1"/>
  <c r="M1624" i="5" a="1"/>
  <c r="M1624" i="5" s="1"/>
  <c r="N1624" i="5" a="1"/>
  <c r="N1624" i="5" s="1"/>
  <c r="O1624" i="5" a="1"/>
  <c r="O1624" i="5" s="1"/>
  <c r="I1625" i="5" a="1"/>
  <c r="I1625" i="5" s="1"/>
  <c r="J1625" i="5" a="1"/>
  <c r="J1625" i="5" s="1"/>
  <c r="K1625" i="5" a="1"/>
  <c r="K1625" i="5" s="1"/>
  <c r="L1625" i="5" a="1"/>
  <c r="L1625" i="5" s="1"/>
  <c r="M1625" i="5" a="1"/>
  <c r="M1625" i="5" s="1"/>
  <c r="N1625" i="5" a="1"/>
  <c r="N1625" i="5" s="1"/>
  <c r="O1625" i="5" a="1"/>
  <c r="O1625" i="5" s="1"/>
  <c r="I1626" i="5" a="1"/>
  <c r="I1626" i="5" s="1"/>
  <c r="J1626" i="5" a="1"/>
  <c r="J1626" i="5" s="1"/>
  <c r="K1626" i="5" a="1"/>
  <c r="K1626" i="5" s="1"/>
  <c r="L1626" i="5" a="1"/>
  <c r="L1626" i="5" s="1"/>
  <c r="M1626" i="5" a="1"/>
  <c r="M1626" i="5" s="1"/>
  <c r="N1626" i="5" a="1"/>
  <c r="N1626" i="5" s="1"/>
  <c r="O1626" i="5" a="1"/>
  <c r="O1626" i="5" s="1"/>
  <c r="I1627" i="5" a="1"/>
  <c r="I1627" i="5" s="1"/>
  <c r="J1627" i="5" a="1"/>
  <c r="J1627" i="5" s="1"/>
  <c r="K1627" i="5" a="1"/>
  <c r="K1627" i="5" s="1"/>
  <c r="L1627" i="5" a="1"/>
  <c r="L1627" i="5" s="1"/>
  <c r="M1627" i="5" a="1"/>
  <c r="M1627" i="5" s="1"/>
  <c r="N1627" i="5" a="1"/>
  <c r="N1627" i="5" s="1"/>
  <c r="O1627" i="5" a="1"/>
  <c r="O1627" i="5" s="1"/>
  <c r="I1628" i="5" a="1"/>
  <c r="I1628" i="5" s="1"/>
  <c r="J1628" i="5" a="1"/>
  <c r="J1628" i="5" s="1"/>
  <c r="K1628" i="5" a="1"/>
  <c r="K1628" i="5" s="1"/>
  <c r="L1628" i="5" a="1"/>
  <c r="L1628" i="5" s="1"/>
  <c r="M1628" i="5" a="1"/>
  <c r="M1628" i="5" s="1"/>
  <c r="N1628" i="5" a="1"/>
  <c r="N1628" i="5" s="1"/>
  <c r="O1628" i="5" a="1"/>
  <c r="O1628" i="5" s="1"/>
  <c r="I1629" i="5" a="1"/>
  <c r="I1629" i="5" s="1"/>
  <c r="J1629" i="5" a="1"/>
  <c r="J1629" i="5" s="1"/>
  <c r="K1629" i="5" a="1"/>
  <c r="K1629" i="5" s="1"/>
  <c r="L1629" i="5" a="1"/>
  <c r="L1629" i="5" s="1"/>
  <c r="M1629" i="5" a="1"/>
  <c r="M1629" i="5" s="1"/>
  <c r="N1629" i="5" a="1"/>
  <c r="N1629" i="5" s="1"/>
  <c r="O1629" i="5" a="1"/>
  <c r="O1629" i="5" s="1"/>
  <c r="I1630" i="5" a="1"/>
  <c r="I1630" i="5" s="1"/>
  <c r="J1630" i="5" a="1"/>
  <c r="J1630" i="5" s="1"/>
  <c r="K1630" i="5" a="1"/>
  <c r="K1630" i="5" s="1"/>
  <c r="L1630" i="5" a="1"/>
  <c r="L1630" i="5" s="1"/>
  <c r="M1630" i="5" a="1"/>
  <c r="M1630" i="5" s="1"/>
  <c r="N1630" i="5" a="1"/>
  <c r="N1630" i="5" s="1"/>
  <c r="O1630" i="5" a="1"/>
  <c r="O1630" i="5" s="1"/>
  <c r="I1631" i="5" a="1"/>
  <c r="I1631" i="5" s="1"/>
  <c r="J1631" i="5" a="1"/>
  <c r="J1631" i="5" s="1"/>
  <c r="K1631" i="5" a="1"/>
  <c r="K1631" i="5" s="1"/>
  <c r="L1631" i="5" a="1"/>
  <c r="L1631" i="5" s="1"/>
  <c r="M1631" i="5" a="1"/>
  <c r="M1631" i="5" s="1"/>
  <c r="N1631" i="5" a="1"/>
  <c r="N1631" i="5" s="1"/>
  <c r="O1631" i="5" a="1"/>
  <c r="O1631" i="5" s="1"/>
  <c r="I1632" i="5" a="1"/>
  <c r="I1632" i="5" s="1"/>
  <c r="J1632" i="5" a="1"/>
  <c r="J1632" i="5" s="1"/>
  <c r="K1632" i="5" a="1"/>
  <c r="K1632" i="5" s="1"/>
  <c r="L1632" i="5" a="1"/>
  <c r="L1632" i="5" s="1"/>
  <c r="M1632" i="5" a="1"/>
  <c r="M1632" i="5" s="1"/>
  <c r="N1632" i="5" a="1"/>
  <c r="N1632" i="5" s="1"/>
  <c r="O1632" i="5" a="1"/>
  <c r="O1632" i="5" s="1"/>
  <c r="I1633" i="5" a="1"/>
  <c r="I1633" i="5" s="1"/>
  <c r="J1633" i="5" a="1"/>
  <c r="J1633" i="5" s="1"/>
  <c r="K1633" i="5" a="1"/>
  <c r="K1633" i="5" s="1"/>
  <c r="L1633" i="5" a="1"/>
  <c r="L1633" i="5" s="1"/>
  <c r="M1633" i="5" a="1"/>
  <c r="M1633" i="5" s="1"/>
  <c r="N1633" i="5" a="1"/>
  <c r="N1633" i="5" s="1"/>
  <c r="O1633" i="5" a="1"/>
  <c r="O1633" i="5" s="1"/>
  <c r="I1634" i="5" a="1"/>
  <c r="I1634" i="5" s="1"/>
  <c r="J1634" i="5" a="1"/>
  <c r="J1634" i="5" s="1"/>
  <c r="K1634" i="5" a="1"/>
  <c r="K1634" i="5" s="1"/>
  <c r="L1634" i="5" a="1"/>
  <c r="L1634" i="5" s="1"/>
  <c r="M1634" i="5" a="1"/>
  <c r="M1634" i="5" s="1"/>
  <c r="N1634" i="5" a="1"/>
  <c r="N1634" i="5" s="1"/>
  <c r="O1634" i="5" a="1"/>
  <c r="O1634" i="5" s="1"/>
  <c r="I1635" i="5" a="1"/>
  <c r="I1635" i="5" s="1"/>
  <c r="J1635" i="5" a="1"/>
  <c r="J1635" i="5" s="1"/>
  <c r="K1635" i="5" a="1"/>
  <c r="K1635" i="5" s="1"/>
  <c r="L1635" i="5" a="1"/>
  <c r="L1635" i="5" s="1"/>
  <c r="M1635" i="5" a="1"/>
  <c r="M1635" i="5" s="1"/>
  <c r="N1635" i="5" a="1"/>
  <c r="N1635" i="5" s="1"/>
  <c r="O1635" i="5" a="1"/>
  <c r="O1635" i="5" s="1"/>
  <c r="I1636" i="5" a="1"/>
  <c r="I1636" i="5" s="1"/>
  <c r="J1636" i="5" a="1"/>
  <c r="J1636" i="5" s="1"/>
  <c r="K1636" i="5" a="1"/>
  <c r="K1636" i="5" s="1"/>
  <c r="L1636" i="5" a="1"/>
  <c r="L1636" i="5" s="1"/>
  <c r="M1636" i="5" a="1"/>
  <c r="M1636" i="5" s="1"/>
  <c r="N1636" i="5" a="1"/>
  <c r="N1636" i="5" s="1"/>
  <c r="O1636" i="5" a="1"/>
  <c r="O1636" i="5" s="1"/>
  <c r="I1637" i="5" a="1"/>
  <c r="I1637" i="5" s="1"/>
  <c r="J1637" i="5" a="1"/>
  <c r="J1637" i="5" s="1"/>
  <c r="K1637" i="5" a="1"/>
  <c r="K1637" i="5" s="1"/>
  <c r="L1637" i="5" a="1"/>
  <c r="L1637" i="5" s="1"/>
  <c r="M1637" i="5" a="1"/>
  <c r="M1637" i="5" s="1"/>
  <c r="N1637" i="5" a="1"/>
  <c r="N1637" i="5" s="1"/>
  <c r="O1637" i="5" a="1"/>
  <c r="O1637" i="5" s="1"/>
  <c r="I1638" i="5" a="1"/>
  <c r="I1638" i="5" s="1"/>
  <c r="J1638" i="5" a="1"/>
  <c r="J1638" i="5" s="1"/>
  <c r="K1638" i="5" a="1"/>
  <c r="K1638" i="5" s="1"/>
  <c r="L1638" i="5" a="1"/>
  <c r="L1638" i="5" s="1"/>
  <c r="M1638" i="5" a="1"/>
  <c r="M1638" i="5" s="1"/>
  <c r="N1638" i="5" a="1"/>
  <c r="N1638" i="5" s="1"/>
  <c r="O1638" i="5" a="1"/>
  <c r="O1638" i="5" s="1"/>
  <c r="I1639" i="5" a="1"/>
  <c r="I1639" i="5" s="1"/>
  <c r="J1639" i="5" a="1"/>
  <c r="J1639" i="5" s="1"/>
  <c r="K1639" i="5" a="1"/>
  <c r="K1639" i="5" s="1"/>
  <c r="L1639" i="5" a="1"/>
  <c r="L1639" i="5" s="1"/>
  <c r="M1639" i="5" a="1"/>
  <c r="M1639" i="5" s="1"/>
  <c r="N1639" i="5" a="1"/>
  <c r="N1639" i="5" s="1"/>
  <c r="O1639" i="5" a="1"/>
  <c r="O1639" i="5" s="1"/>
  <c r="I1640" i="5" a="1"/>
  <c r="I1640" i="5" s="1"/>
  <c r="J1640" i="5" a="1"/>
  <c r="J1640" i="5" s="1"/>
  <c r="K1640" i="5" a="1"/>
  <c r="K1640" i="5" s="1"/>
  <c r="L1640" i="5" a="1"/>
  <c r="L1640" i="5" s="1"/>
  <c r="M1640" i="5" a="1"/>
  <c r="M1640" i="5" s="1"/>
  <c r="N1640" i="5" a="1"/>
  <c r="N1640" i="5" s="1"/>
  <c r="O1640" i="5" a="1"/>
  <c r="O1640" i="5" s="1"/>
  <c r="I1641" i="5" a="1"/>
  <c r="I1641" i="5" s="1"/>
  <c r="J1641" i="5" a="1"/>
  <c r="J1641" i="5" s="1"/>
  <c r="K1641" i="5" a="1"/>
  <c r="K1641" i="5" s="1"/>
  <c r="L1641" i="5" a="1"/>
  <c r="L1641" i="5" s="1"/>
  <c r="M1641" i="5" a="1"/>
  <c r="M1641" i="5" s="1"/>
  <c r="N1641" i="5" a="1"/>
  <c r="N1641" i="5" s="1"/>
  <c r="O1641" i="5" a="1"/>
  <c r="O1641" i="5" s="1"/>
  <c r="I1642" i="5" a="1"/>
  <c r="I1642" i="5" s="1"/>
  <c r="J1642" i="5" a="1"/>
  <c r="J1642" i="5" s="1"/>
  <c r="K1642" i="5" a="1"/>
  <c r="K1642" i="5" s="1"/>
  <c r="L1642" i="5" a="1"/>
  <c r="L1642" i="5" s="1"/>
  <c r="M1642" i="5" a="1"/>
  <c r="M1642" i="5" s="1"/>
  <c r="N1642" i="5" a="1"/>
  <c r="N1642" i="5" s="1"/>
  <c r="O1642" i="5" a="1"/>
  <c r="O1642" i="5" s="1"/>
  <c r="I1643" i="5" a="1"/>
  <c r="I1643" i="5" s="1"/>
  <c r="J1643" i="5" a="1"/>
  <c r="J1643" i="5" s="1"/>
  <c r="K1643" i="5" a="1"/>
  <c r="K1643" i="5" s="1"/>
  <c r="L1643" i="5" a="1"/>
  <c r="L1643" i="5" s="1"/>
  <c r="M1643" i="5" a="1"/>
  <c r="M1643" i="5" s="1"/>
  <c r="N1643" i="5" a="1"/>
  <c r="N1643" i="5" s="1"/>
  <c r="O1643" i="5" a="1"/>
  <c r="O1643" i="5" s="1"/>
  <c r="I1644" i="5" a="1"/>
  <c r="I1644" i="5" s="1"/>
  <c r="J1644" i="5" a="1"/>
  <c r="J1644" i="5" s="1"/>
  <c r="K1644" i="5" a="1"/>
  <c r="K1644" i="5" s="1"/>
  <c r="L1644" i="5" a="1"/>
  <c r="L1644" i="5" s="1"/>
  <c r="M1644" i="5" a="1"/>
  <c r="M1644" i="5" s="1"/>
  <c r="N1644" i="5" a="1"/>
  <c r="N1644" i="5" s="1"/>
  <c r="O1644" i="5" a="1"/>
  <c r="O1644" i="5" s="1"/>
  <c r="I1645" i="5" a="1"/>
  <c r="I1645" i="5" s="1"/>
  <c r="J1645" i="5" a="1"/>
  <c r="J1645" i="5" s="1"/>
  <c r="K1645" i="5" a="1"/>
  <c r="K1645" i="5" s="1"/>
  <c r="L1645" i="5" a="1"/>
  <c r="L1645" i="5" s="1"/>
  <c r="M1645" i="5" a="1"/>
  <c r="M1645" i="5" s="1"/>
  <c r="N1645" i="5" a="1"/>
  <c r="N1645" i="5" s="1"/>
  <c r="O1645" i="5" a="1"/>
  <c r="O1645" i="5" s="1"/>
  <c r="I1646" i="5" a="1"/>
  <c r="I1646" i="5" s="1"/>
  <c r="J1646" i="5" a="1"/>
  <c r="J1646" i="5" s="1"/>
  <c r="K1646" i="5" a="1"/>
  <c r="K1646" i="5" s="1"/>
  <c r="L1646" i="5" a="1"/>
  <c r="L1646" i="5" s="1"/>
  <c r="M1646" i="5" a="1"/>
  <c r="M1646" i="5" s="1"/>
  <c r="N1646" i="5" a="1"/>
  <c r="N1646" i="5" s="1"/>
  <c r="O1646" i="5" a="1"/>
  <c r="O1646" i="5" s="1"/>
  <c r="I1647" i="5" a="1"/>
  <c r="I1647" i="5" s="1"/>
  <c r="J1647" i="5" a="1"/>
  <c r="J1647" i="5" s="1"/>
  <c r="K1647" i="5" a="1"/>
  <c r="K1647" i="5" s="1"/>
  <c r="L1647" i="5" a="1"/>
  <c r="L1647" i="5" s="1"/>
  <c r="M1647" i="5" a="1"/>
  <c r="M1647" i="5" s="1"/>
  <c r="N1647" i="5" a="1"/>
  <c r="N1647" i="5" s="1"/>
  <c r="O1647" i="5" a="1"/>
  <c r="O1647" i="5" s="1"/>
  <c r="I1648" i="5" a="1"/>
  <c r="I1648" i="5" s="1"/>
  <c r="J1648" i="5" a="1"/>
  <c r="J1648" i="5" s="1"/>
  <c r="K1648" i="5" a="1"/>
  <c r="K1648" i="5" s="1"/>
  <c r="L1648" i="5" a="1"/>
  <c r="L1648" i="5" s="1"/>
  <c r="M1648" i="5" a="1"/>
  <c r="M1648" i="5" s="1"/>
  <c r="N1648" i="5" a="1"/>
  <c r="N1648" i="5" s="1"/>
  <c r="O1648" i="5" a="1"/>
  <c r="O1648" i="5" s="1"/>
  <c r="I1649" i="5" a="1"/>
  <c r="I1649" i="5" s="1"/>
  <c r="J1649" i="5" a="1"/>
  <c r="J1649" i="5" s="1"/>
  <c r="K1649" i="5" a="1"/>
  <c r="K1649" i="5" s="1"/>
  <c r="L1649" i="5" a="1"/>
  <c r="L1649" i="5" s="1"/>
  <c r="M1649" i="5" a="1"/>
  <c r="M1649" i="5" s="1"/>
  <c r="N1649" i="5" a="1"/>
  <c r="N1649" i="5" s="1"/>
  <c r="O1649" i="5" a="1"/>
  <c r="O1649" i="5" s="1"/>
  <c r="I1650" i="5" a="1"/>
  <c r="I1650" i="5" s="1"/>
  <c r="J1650" i="5" a="1"/>
  <c r="J1650" i="5" s="1"/>
  <c r="K1650" i="5" a="1"/>
  <c r="K1650" i="5" s="1"/>
  <c r="L1650" i="5" a="1"/>
  <c r="L1650" i="5" s="1"/>
  <c r="M1650" i="5" a="1"/>
  <c r="M1650" i="5" s="1"/>
  <c r="N1650" i="5" a="1"/>
  <c r="N1650" i="5" s="1"/>
  <c r="O1650" i="5" a="1"/>
  <c r="O1650" i="5" s="1"/>
  <c r="I1651" i="5" a="1"/>
  <c r="I1651" i="5" s="1"/>
  <c r="J1651" i="5" a="1"/>
  <c r="J1651" i="5" s="1"/>
  <c r="K1651" i="5" a="1"/>
  <c r="K1651" i="5" s="1"/>
  <c r="L1651" i="5" a="1"/>
  <c r="L1651" i="5" s="1"/>
  <c r="M1651" i="5" a="1"/>
  <c r="M1651" i="5" s="1"/>
  <c r="N1651" i="5" a="1"/>
  <c r="N1651" i="5" s="1"/>
  <c r="O1651" i="5" a="1"/>
  <c r="O1651" i="5" s="1"/>
  <c r="I1652" i="5" a="1"/>
  <c r="I1652" i="5" s="1"/>
  <c r="J1652" i="5" a="1"/>
  <c r="J1652" i="5" s="1"/>
  <c r="K1652" i="5" a="1"/>
  <c r="K1652" i="5" s="1"/>
  <c r="L1652" i="5" a="1"/>
  <c r="L1652" i="5" s="1"/>
  <c r="M1652" i="5" a="1"/>
  <c r="M1652" i="5" s="1"/>
  <c r="N1652" i="5" a="1"/>
  <c r="N1652" i="5" s="1"/>
  <c r="O1652" i="5" a="1"/>
  <c r="O1652" i="5" s="1"/>
  <c r="I1653" i="5" a="1"/>
  <c r="I1653" i="5" s="1"/>
  <c r="J1653" i="5" a="1"/>
  <c r="J1653" i="5" s="1"/>
  <c r="K1653" i="5" a="1"/>
  <c r="K1653" i="5" s="1"/>
  <c r="L1653" i="5" a="1"/>
  <c r="L1653" i="5" s="1"/>
  <c r="M1653" i="5" a="1"/>
  <c r="M1653" i="5" s="1"/>
  <c r="N1653" i="5" a="1"/>
  <c r="N1653" i="5" s="1"/>
  <c r="O1653" i="5" a="1"/>
  <c r="O1653" i="5" s="1"/>
  <c r="I1654" i="5" a="1"/>
  <c r="I1654" i="5" s="1"/>
  <c r="J1654" i="5" a="1"/>
  <c r="J1654" i="5" s="1"/>
  <c r="K1654" i="5" a="1"/>
  <c r="K1654" i="5" s="1"/>
  <c r="L1654" i="5" a="1"/>
  <c r="L1654" i="5" s="1"/>
  <c r="M1654" i="5" a="1"/>
  <c r="M1654" i="5" s="1"/>
  <c r="N1654" i="5" a="1"/>
  <c r="N1654" i="5" s="1"/>
  <c r="O1654" i="5" a="1"/>
  <c r="O1654" i="5" s="1"/>
  <c r="I1655" i="5" a="1"/>
  <c r="I1655" i="5" s="1"/>
  <c r="J1655" i="5" a="1"/>
  <c r="J1655" i="5" s="1"/>
  <c r="K1655" i="5" a="1"/>
  <c r="K1655" i="5" s="1"/>
  <c r="L1655" i="5" a="1"/>
  <c r="L1655" i="5" s="1"/>
  <c r="M1655" i="5" a="1"/>
  <c r="M1655" i="5" s="1"/>
  <c r="N1655" i="5" a="1"/>
  <c r="N1655" i="5" s="1"/>
  <c r="O1655" i="5" a="1"/>
  <c r="O1655" i="5" s="1"/>
  <c r="I1656" i="5" a="1"/>
  <c r="I1656" i="5" s="1"/>
  <c r="J1656" i="5" a="1"/>
  <c r="J1656" i="5" s="1"/>
  <c r="K1656" i="5" a="1"/>
  <c r="K1656" i="5" s="1"/>
  <c r="L1656" i="5" a="1"/>
  <c r="L1656" i="5" s="1"/>
  <c r="M1656" i="5" a="1"/>
  <c r="M1656" i="5" s="1"/>
  <c r="N1656" i="5" a="1"/>
  <c r="N1656" i="5" s="1"/>
  <c r="O1656" i="5" a="1"/>
  <c r="O1656" i="5" s="1"/>
  <c r="I1657" i="5" a="1"/>
  <c r="I1657" i="5" s="1"/>
  <c r="J1657" i="5" a="1"/>
  <c r="J1657" i="5" s="1"/>
  <c r="K1657" i="5" a="1"/>
  <c r="K1657" i="5" s="1"/>
  <c r="L1657" i="5" a="1"/>
  <c r="L1657" i="5" s="1"/>
  <c r="M1657" i="5" a="1"/>
  <c r="M1657" i="5" s="1"/>
  <c r="N1657" i="5" a="1"/>
  <c r="N1657" i="5" s="1"/>
  <c r="O1657" i="5" a="1"/>
  <c r="O1657" i="5" s="1"/>
  <c r="I1658" i="5" a="1"/>
  <c r="I1658" i="5" s="1"/>
  <c r="J1658" i="5" a="1"/>
  <c r="J1658" i="5" s="1"/>
  <c r="K1658" i="5" a="1"/>
  <c r="K1658" i="5" s="1"/>
  <c r="L1658" i="5" a="1"/>
  <c r="L1658" i="5" s="1"/>
  <c r="M1658" i="5" a="1"/>
  <c r="M1658" i="5" s="1"/>
  <c r="N1658" i="5" a="1"/>
  <c r="N1658" i="5" s="1"/>
  <c r="O1658" i="5" a="1"/>
  <c r="O1658" i="5" s="1"/>
  <c r="I1659" i="5" a="1"/>
  <c r="I1659" i="5" s="1"/>
  <c r="J1659" i="5" a="1"/>
  <c r="J1659" i="5" s="1"/>
  <c r="K1659" i="5" a="1"/>
  <c r="K1659" i="5" s="1"/>
  <c r="L1659" i="5" a="1"/>
  <c r="L1659" i="5" s="1"/>
  <c r="M1659" i="5" a="1"/>
  <c r="M1659" i="5" s="1"/>
  <c r="N1659" i="5" a="1"/>
  <c r="N1659" i="5" s="1"/>
  <c r="O1659" i="5" a="1"/>
  <c r="O1659" i="5" s="1"/>
  <c r="I1660" i="5" a="1"/>
  <c r="I1660" i="5" s="1"/>
  <c r="J1660" i="5" a="1"/>
  <c r="J1660" i="5" s="1"/>
  <c r="K1660" i="5" a="1"/>
  <c r="K1660" i="5" s="1"/>
  <c r="L1660" i="5" a="1"/>
  <c r="L1660" i="5" s="1"/>
  <c r="M1660" i="5" a="1"/>
  <c r="M1660" i="5" s="1"/>
  <c r="N1660" i="5" a="1"/>
  <c r="N1660" i="5" s="1"/>
  <c r="O1660" i="5" a="1"/>
  <c r="O1660" i="5" s="1"/>
  <c r="I1661" i="5" a="1"/>
  <c r="I1661" i="5" s="1"/>
  <c r="J1661" i="5" a="1"/>
  <c r="J1661" i="5" s="1"/>
  <c r="K1661" i="5" a="1"/>
  <c r="K1661" i="5" s="1"/>
  <c r="L1661" i="5" a="1"/>
  <c r="L1661" i="5" s="1"/>
  <c r="M1661" i="5" a="1"/>
  <c r="M1661" i="5" s="1"/>
  <c r="N1661" i="5" a="1"/>
  <c r="N1661" i="5" s="1"/>
  <c r="O1661" i="5" a="1"/>
  <c r="O1661" i="5" s="1"/>
  <c r="I1662" i="5" a="1"/>
  <c r="I1662" i="5" s="1"/>
  <c r="J1662" i="5" a="1"/>
  <c r="J1662" i="5" s="1"/>
  <c r="K1662" i="5" a="1"/>
  <c r="K1662" i="5" s="1"/>
  <c r="L1662" i="5" a="1"/>
  <c r="L1662" i="5" s="1"/>
  <c r="M1662" i="5" a="1"/>
  <c r="M1662" i="5" s="1"/>
  <c r="N1662" i="5" a="1"/>
  <c r="N1662" i="5" s="1"/>
  <c r="O1662" i="5" a="1"/>
  <c r="O1662" i="5" s="1"/>
  <c r="I1663" i="5" a="1"/>
  <c r="I1663" i="5" s="1"/>
  <c r="J1663" i="5" a="1"/>
  <c r="J1663" i="5" s="1"/>
  <c r="K1663" i="5" a="1"/>
  <c r="K1663" i="5" s="1"/>
  <c r="L1663" i="5" a="1"/>
  <c r="L1663" i="5" s="1"/>
  <c r="M1663" i="5" a="1"/>
  <c r="M1663" i="5" s="1"/>
  <c r="N1663" i="5" a="1"/>
  <c r="N1663" i="5" s="1"/>
  <c r="O1663" i="5" a="1"/>
  <c r="O1663" i="5" s="1"/>
  <c r="I1664" i="5" a="1"/>
  <c r="I1664" i="5" s="1"/>
  <c r="J1664" i="5" a="1"/>
  <c r="J1664" i="5" s="1"/>
  <c r="K1664" i="5" a="1"/>
  <c r="K1664" i="5" s="1"/>
  <c r="L1664" i="5" a="1"/>
  <c r="L1664" i="5" s="1"/>
  <c r="M1664" i="5" a="1"/>
  <c r="M1664" i="5" s="1"/>
  <c r="N1664" i="5" a="1"/>
  <c r="N1664" i="5" s="1"/>
  <c r="O1664" i="5" a="1"/>
  <c r="O1664" i="5" s="1"/>
  <c r="I1665" i="5" a="1"/>
  <c r="I1665" i="5" s="1"/>
  <c r="J1665" i="5" a="1"/>
  <c r="J1665" i="5" s="1"/>
  <c r="K1665" i="5" a="1"/>
  <c r="K1665" i="5" s="1"/>
  <c r="L1665" i="5" a="1"/>
  <c r="L1665" i="5" s="1"/>
  <c r="M1665" i="5" a="1"/>
  <c r="M1665" i="5" s="1"/>
  <c r="N1665" i="5" a="1"/>
  <c r="N1665" i="5" s="1"/>
  <c r="O1665" i="5" a="1"/>
  <c r="O1665" i="5" s="1"/>
  <c r="I1666" i="5" a="1"/>
  <c r="I1666" i="5" s="1"/>
  <c r="J1666" i="5" a="1"/>
  <c r="J1666" i="5" s="1"/>
  <c r="K1666" i="5" a="1"/>
  <c r="K1666" i="5" s="1"/>
  <c r="L1666" i="5" a="1"/>
  <c r="L1666" i="5" s="1"/>
  <c r="M1666" i="5" a="1"/>
  <c r="M1666" i="5" s="1"/>
  <c r="N1666" i="5" a="1"/>
  <c r="N1666" i="5" s="1"/>
  <c r="O1666" i="5" a="1"/>
  <c r="O1666" i="5" s="1"/>
  <c r="I1667" i="5" a="1"/>
  <c r="I1667" i="5" s="1"/>
  <c r="J1667" i="5" a="1"/>
  <c r="J1667" i="5" s="1"/>
  <c r="K1667" i="5" a="1"/>
  <c r="K1667" i="5" s="1"/>
  <c r="L1667" i="5" a="1"/>
  <c r="L1667" i="5" s="1"/>
  <c r="M1667" i="5" a="1"/>
  <c r="M1667" i="5" s="1"/>
  <c r="N1667" i="5" a="1"/>
  <c r="N1667" i="5" s="1"/>
  <c r="O1667" i="5" a="1"/>
  <c r="O1667" i="5" s="1"/>
  <c r="I1668" i="5" a="1"/>
  <c r="I1668" i="5" s="1"/>
  <c r="J1668" i="5" a="1"/>
  <c r="J1668" i="5" s="1"/>
  <c r="K1668" i="5" a="1"/>
  <c r="K1668" i="5" s="1"/>
  <c r="L1668" i="5" a="1"/>
  <c r="L1668" i="5" s="1"/>
  <c r="M1668" i="5" a="1"/>
  <c r="M1668" i="5" s="1"/>
  <c r="N1668" i="5" a="1"/>
  <c r="N1668" i="5" s="1"/>
  <c r="O1668" i="5" a="1"/>
  <c r="O1668" i="5" s="1"/>
  <c r="I1669" i="5" a="1"/>
  <c r="I1669" i="5" s="1"/>
  <c r="J1669" i="5" a="1"/>
  <c r="J1669" i="5" s="1"/>
  <c r="K1669" i="5" a="1"/>
  <c r="K1669" i="5" s="1"/>
  <c r="L1669" i="5" a="1"/>
  <c r="L1669" i="5" s="1"/>
  <c r="M1669" i="5" a="1"/>
  <c r="M1669" i="5" s="1"/>
  <c r="N1669" i="5" a="1"/>
  <c r="N1669" i="5" s="1"/>
  <c r="O1669" i="5" a="1"/>
  <c r="O1669" i="5" s="1"/>
  <c r="I1670" i="5" a="1"/>
  <c r="I1670" i="5" s="1"/>
  <c r="J1670" i="5" a="1"/>
  <c r="J1670" i="5" s="1"/>
  <c r="K1670" i="5" a="1"/>
  <c r="K1670" i="5" s="1"/>
  <c r="L1670" i="5" a="1"/>
  <c r="L1670" i="5" s="1"/>
  <c r="M1670" i="5" a="1"/>
  <c r="M1670" i="5" s="1"/>
  <c r="N1670" i="5" a="1"/>
  <c r="N1670" i="5" s="1"/>
  <c r="O1670" i="5" a="1"/>
  <c r="O1670" i="5" s="1"/>
  <c r="I1671" i="5" a="1"/>
  <c r="I1671" i="5" s="1"/>
  <c r="J1671" i="5" a="1"/>
  <c r="J1671" i="5" s="1"/>
  <c r="K1671" i="5" a="1"/>
  <c r="K1671" i="5" s="1"/>
  <c r="L1671" i="5" a="1"/>
  <c r="L1671" i="5" s="1"/>
  <c r="M1671" i="5" a="1"/>
  <c r="M1671" i="5" s="1"/>
  <c r="N1671" i="5" a="1"/>
  <c r="N1671" i="5" s="1"/>
  <c r="O1671" i="5" a="1"/>
  <c r="O1671" i="5" s="1"/>
  <c r="I1672" i="5" a="1"/>
  <c r="I1672" i="5" s="1"/>
  <c r="J1672" i="5" a="1"/>
  <c r="J1672" i="5" s="1"/>
  <c r="K1672" i="5" a="1"/>
  <c r="K1672" i="5" s="1"/>
  <c r="L1672" i="5" a="1"/>
  <c r="L1672" i="5" s="1"/>
  <c r="M1672" i="5" a="1"/>
  <c r="M1672" i="5" s="1"/>
  <c r="N1672" i="5" a="1"/>
  <c r="N1672" i="5" s="1"/>
  <c r="O1672" i="5" a="1"/>
  <c r="O1672" i="5" s="1"/>
  <c r="I1673" i="5" a="1"/>
  <c r="I1673" i="5" s="1"/>
  <c r="J1673" i="5" a="1"/>
  <c r="J1673" i="5" s="1"/>
  <c r="K1673" i="5" a="1"/>
  <c r="K1673" i="5" s="1"/>
  <c r="L1673" i="5" a="1"/>
  <c r="L1673" i="5" s="1"/>
  <c r="M1673" i="5" a="1"/>
  <c r="M1673" i="5" s="1"/>
  <c r="N1673" i="5" a="1"/>
  <c r="N1673" i="5" s="1"/>
  <c r="O1673" i="5" a="1"/>
  <c r="O1673" i="5" s="1"/>
  <c r="I1674" i="5" a="1"/>
  <c r="I1674" i="5" s="1"/>
  <c r="J1674" i="5" a="1"/>
  <c r="J1674" i="5" s="1"/>
  <c r="K1674" i="5" a="1"/>
  <c r="K1674" i="5" s="1"/>
  <c r="L1674" i="5" a="1"/>
  <c r="L1674" i="5" s="1"/>
  <c r="M1674" i="5" a="1"/>
  <c r="M1674" i="5" s="1"/>
  <c r="N1674" i="5" a="1"/>
  <c r="N1674" i="5" s="1"/>
  <c r="O1674" i="5" a="1"/>
  <c r="O1674" i="5" s="1"/>
  <c r="I1675" i="5" a="1"/>
  <c r="I1675" i="5" s="1"/>
  <c r="J1675" i="5" a="1"/>
  <c r="J1675" i="5" s="1"/>
  <c r="K1675" i="5" a="1"/>
  <c r="K1675" i="5" s="1"/>
  <c r="L1675" i="5" a="1"/>
  <c r="L1675" i="5" s="1"/>
  <c r="M1675" i="5" a="1"/>
  <c r="M1675" i="5" s="1"/>
  <c r="N1675" i="5" a="1"/>
  <c r="N1675" i="5" s="1"/>
  <c r="O1675" i="5" a="1"/>
  <c r="O1675" i="5" s="1"/>
  <c r="I1676" i="5" a="1"/>
  <c r="I1676" i="5" s="1"/>
  <c r="J1676" i="5" a="1"/>
  <c r="J1676" i="5" s="1"/>
  <c r="K1676" i="5" a="1"/>
  <c r="K1676" i="5" s="1"/>
  <c r="L1676" i="5" a="1"/>
  <c r="L1676" i="5" s="1"/>
  <c r="M1676" i="5" a="1"/>
  <c r="M1676" i="5" s="1"/>
  <c r="N1676" i="5" a="1"/>
  <c r="N1676" i="5" s="1"/>
  <c r="O1676" i="5" a="1"/>
  <c r="O1676" i="5" s="1"/>
  <c r="I1677" i="5" a="1"/>
  <c r="I1677" i="5" s="1"/>
  <c r="J1677" i="5" a="1"/>
  <c r="J1677" i="5" s="1"/>
  <c r="K1677" i="5" a="1"/>
  <c r="K1677" i="5" s="1"/>
  <c r="L1677" i="5" a="1"/>
  <c r="L1677" i="5" s="1"/>
  <c r="M1677" i="5" a="1"/>
  <c r="M1677" i="5" s="1"/>
  <c r="N1677" i="5" a="1"/>
  <c r="N1677" i="5" s="1"/>
  <c r="O1677" i="5" a="1"/>
  <c r="O1677" i="5" s="1"/>
  <c r="I1678" i="5" a="1"/>
  <c r="I1678" i="5" s="1"/>
  <c r="J1678" i="5" a="1"/>
  <c r="J1678" i="5" s="1"/>
  <c r="K1678" i="5" a="1"/>
  <c r="K1678" i="5" s="1"/>
  <c r="L1678" i="5" a="1"/>
  <c r="L1678" i="5" s="1"/>
  <c r="M1678" i="5" a="1"/>
  <c r="M1678" i="5" s="1"/>
  <c r="N1678" i="5" a="1"/>
  <c r="N1678" i="5" s="1"/>
  <c r="O1678" i="5" a="1"/>
  <c r="O1678" i="5" s="1"/>
  <c r="I1679" i="5" a="1"/>
  <c r="I1679" i="5" s="1"/>
  <c r="J1679" i="5" a="1"/>
  <c r="J1679" i="5" s="1"/>
  <c r="K1679" i="5" a="1"/>
  <c r="K1679" i="5" s="1"/>
  <c r="L1679" i="5" a="1"/>
  <c r="L1679" i="5" s="1"/>
  <c r="M1679" i="5" a="1"/>
  <c r="M1679" i="5" s="1"/>
  <c r="N1679" i="5" a="1"/>
  <c r="N1679" i="5" s="1"/>
  <c r="O1679" i="5" a="1"/>
  <c r="O1679" i="5" s="1"/>
  <c r="I1680" i="5" a="1"/>
  <c r="I1680" i="5" s="1"/>
  <c r="J1680" i="5" a="1"/>
  <c r="J1680" i="5" s="1"/>
  <c r="K1680" i="5" a="1"/>
  <c r="K1680" i="5" s="1"/>
  <c r="L1680" i="5" a="1"/>
  <c r="L1680" i="5" s="1"/>
  <c r="M1680" i="5" a="1"/>
  <c r="M1680" i="5" s="1"/>
  <c r="N1680" i="5" a="1"/>
  <c r="N1680" i="5" s="1"/>
  <c r="O1680" i="5" a="1"/>
  <c r="O1680" i="5" s="1"/>
  <c r="I1681" i="5" a="1"/>
  <c r="I1681" i="5" s="1"/>
  <c r="J1681" i="5" a="1"/>
  <c r="J1681" i="5" s="1"/>
  <c r="K1681" i="5" a="1"/>
  <c r="K1681" i="5" s="1"/>
  <c r="L1681" i="5" a="1"/>
  <c r="L1681" i="5" s="1"/>
  <c r="M1681" i="5" a="1"/>
  <c r="M1681" i="5" s="1"/>
  <c r="N1681" i="5" a="1"/>
  <c r="N1681" i="5" s="1"/>
  <c r="O1681" i="5" a="1"/>
  <c r="O1681" i="5" s="1"/>
  <c r="I1682" i="5" a="1"/>
  <c r="I1682" i="5" s="1"/>
  <c r="J1682" i="5" a="1"/>
  <c r="J1682" i="5" s="1"/>
  <c r="K1682" i="5" a="1"/>
  <c r="K1682" i="5" s="1"/>
  <c r="L1682" i="5" a="1"/>
  <c r="L1682" i="5" s="1"/>
  <c r="M1682" i="5" a="1"/>
  <c r="M1682" i="5" s="1"/>
  <c r="N1682" i="5" a="1"/>
  <c r="N1682" i="5" s="1"/>
  <c r="O1682" i="5" a="1"/>
  <c r="O1682" i="5" s="1"/>
  <c r="I1683" i="5" a="1"/>
  <c r="I1683" i="5" s="1"/>
  <c r="J1683" i="5" a="1"/>
  <c r="J1683" i="5" s="1"/>
  <c r="K1683" i="5" a="1"/>
  <c r="K1683" i="5" s="1"/>
  <c r="L1683" i="5" a="1"/>
  <c r="L1683" i="5" s="1"/>
  <c r="M1683" i="5" a="1"/>
  <c r="M1683" i="5" s="1"/>
  <c r="N1683" i="5" a="1"/>
  <c r="N1683" i="5" s="1"/>
  <c r="O1683" i="5" a="1"/>
  <c r="O1683" i="5" s="1"/>
  <c r="I1684" i="5" a="1"/>
  <c r="I1684" i="5" s="1"/>
  <c r="J1684" i="5" a="1"/>
  <c r="J1684" i="5" s="1"/>
  <c r="K1684" i="5" a="1"/>
  <c r="K1684" i="5" s="1"/>
  <c r="L1684" i="5" a="1"/>
  <c r="L1684" i="5" s="1"/>
  <c r="M1684" i="5" a="1"/>
  <c r="M1684" i="5" s="1"/>
  <c r="N1684" i="5" a="1"/>
  <c r="N1684" i="5" s="1"/>
  <c r="O1684" i="5" a="1"/>
  <c r="O1684" i="5" s="1"/>
  <c r="I1685" i="5" a="1"/>
  <c r="I1685" i="5" s="1"/>
  <c r="J1685" i="5" a="1"/>
  <c r="J1685" i="5" s="1"/>
  <c r="K1685" i="5" a="1"/>
  <c r="K1685" i="5" s="1"/>
  <c r="L1685" i="5" a="1"/>
  <c r="L1685" i="5" s="1"/>
  <c r="M1685" i="5" a="1"/>
  <c r="M1685" i="5" s="1"/>
  <c r="N1685" i="5" a="1"/>
  <c r="N1685" i="5" s="1"/>
  <c r="O1685" i="5" a="1"/>
  <c r="O1685" i="5" s="1"/>
  <c r="I1686" i="5" a="1"/>
  <c r="I1686" i="5" s="1"/>
  <c r="J1686" i="5" a="1"/>
  <c r="J1686" i="5" s="1"/>
  <c r="K1686" i="5" a="1"/>
  <c r="K1686" i="5" s="1"/>
  <c r="L1686" i="5" a="1"/>
  <c r="L1686" i="5" s="1"/>
  <c r="M1686" i="5" a="1"/>
  <c r="M1686" i="5" s="1"/>
  <c r="N1686" i="5" a="1"/>
  <c r="N1686" i="5" s="1"/>
  <c r="O1686" i="5" a="1"/>
  <c r="O1686" i="5" s="1"/>
  <c r="I1687" i="5" a="1"/>
  <c r="I1687" i="5" s="1"/>
  <c r="J1687" i="5" a="1"/>
  <c r="J1687" i="5" s="1"/>
  <c r="K1687" i="5" a="1"/>
  <c r="K1687" i="5" s="1"/>
  <c r="L1687" i="5" a="1"/>
  <c r="L1687" i="5" s="1"/>
  <c r="M1687" i="5" a="1"/>
  <c r="M1687" i="5" s="1"/>
  <c r="N1687" i="5" a="1"/>
  <c r="N1687" i="5" s="1"/>
  <c r="O1687" i="5" a="1"/>
  <c r="O1687" i="5" s="1"/>
  <c r="I1688" i="5" a="1"/>
  <c r="I1688" i="5" s="1"/>
  <c r="J1688" i="5" a="1"/>
  <c r="J1688" i="5" s="1"/>
  <c r="K1688" i="5" a="1"/>
  <c r="K1688" i="5" s="1"/>
  <c r="L1688" i="5" a="1"/>
  <c r="L1688" i="5" s="1"/>
  <c r="M1688" i="5" a="1"/>
  <c r="M1688" i="5" s="1"/>
  <c r="N1688" i="5" a="1"/>
  <c r="N1688" i="5" s="1"/>
  <c r="O1688" i="5" a="1"/>
  <c r="O1688" i="5" s="1"/>
  <c r="I1689" i="5" a="1"/>
  <c r="I1689" i="5" s="1"/>
  <c r="J1689" i="5" a="1"/>
  <c r="J1689" i="5" s="1"/>
  <c r="K1689" i="5" a="1"/>
  <c r="K1689" i="5" s="1"/>
  <c r="L1689" i="5" a="1"/>
  <c r="L1689" i="5" s="1"/>
  <c r="M1689" i="5" a="1"/>
  <c r="M1689" i="5" s="1"/>
  <c r="N1689" i="5" a="1"/>
  <c r="N1689" i="5" s="1"/>
  <c r="O1689" i="5" a="1"/>
  <c r="O1689" i="5" s="1"/>
  <c r="I1690" i="5" a="1"/>
  <c r="I1690" i="5" s="1"/>
  <c r="J1690" i="5" a="1"/>
  <c r="J1690" i="5" s="1"/>
  <c r="K1690" i="5" a="1"/>
  <c r="K1690" i="5" s="1"/>
  <c r="L1690" i="5" a="1"/>
  <c r="L1690" i="5" s="1"/>
  <c r="M1690" i="5" a="1"/>
  <c r="M1690" i="5" s="1"/>
  <c r="N1690" i="5" a="1"/>
  <c r="N1690" i="5" s="1"/>
  <c r="O1690" i="5" a="1"/>
  <c r="O1690" i="5" s="1"/>
  <c r="I1691" i="5" a="1"/>
  <c r="I1691" i="5" s="1"/>
  <c r="J1691" i="5" a="1"/>
  <c r="J1691" i="5" s="1"/>
  <c r="K1691" i="5" a="1"/>
  <c r="K1691" i="5" s="1"/>
  <c r="L1691" i="5" a="1"/>
  <c r="L1691" i="5" s="1"/>
  <c r="M1691" i="5" a="1"/>
  <c r="M1691" i="5" s="1"/>
  <c r="N1691" i="5" a="1"/>
  <c r="N1691" i="5" s="1"/>
  <c r="O1691" i="5" a="1"/>
  <c r="O1691" i="5" s="1"/>
  <c r="I1692" i="5" a="1"/>
  <c r="I1692" i="5" s="1"/>
  <c r="J1692" i="5" a="1"/>
  <c r="J1692" i="5" s="1"/>
  <c r="K1692" i="5" a="1"/>
  <c r="K1692" i="5" s="1"/>
  <c r="L1692" i="5" a="1"/>
  <c r="L1692" i="5" s="1"/>
  <c r="M1692" i="5" a="1"/>
  <c r="M1692" i="5" s="1"/>
  <c r="N1692" i="5" a="1"/>
  <c r="N1692" i="5" s="1"/>
  <c r="O1692" i="5" a="1"/>
  <c r="O1692" i="5" s="1"/>
  <c r="I1693" i="5" a="1"/>
  <c r="I1693" i="5" s="1"/>
  <c r="J1693" i="5" a="1"/>
  <c r="J1693" i="5" s="1"/>
  <c r="K1693" i="5" a="1"/>
  <c r="K1693" i="5" s="1"/>
  <c r="L1693" i="5" a="1"/>
  <c r="L1693" i="5" s="1"/>
  <c r="M1693" i="5" a="1"/>
  <c r="M1693" i="5" s="1"/>
  <c r="N1693" i="5" a="1"/>
  <c r="N1693" i="5" s="1"/>
  <c r="O1693" i="5" a="1"/>
  <c r="O1693" i="5" s="1"/>
  <c r="I1694" i="5" a="1"/>
  <c r="I1694" i="5" s="1"/>
  <c r="J1694" i="5" a="1"/>
  <c r="J1694" i="5" s="1"/>
  <c r="K1694" i="5" a="1"/>
  <c r="K1694" i="5" s="1"/>
  <c r="L1694" i="5" a="1"/>
  <c r="L1694" i="5" s="1"/>
  <c r="M1694" i="5" a="1"/>
  <c r="M1694" i="5" s="1"/>
  <c r="N1694" i="5" a="1"/>
  <c r="N1694" i="5" s="1"/>
  <c r="O1694" i="5" a="1"/>
  <c r="O1694" i="5" s="1"/>
  <c r="I1695" i="5" a="1"/>
  <c r="I1695" i="5" s="1"/>
  <c r="J1695" i="5" a="1"/>
  <c r="J1695" i="5" s="1"/>
  <c r="K1695" i="5" a="1"/>
  <c r="K1695" i="5" s="1"/>
  <c r="L1695" i="5" a="1"/>
  <c r="L1695" i="5" s="1"/>
  <c r="M1695" i="5" a="1"/>
  <c r="M1695" i="5" s="1"/>
  <c r="N1695" i="5" a="1"/>
  <c r="N1695" i="5" s="1"/>
  <c r="O1695" i="5" a="1"/>
  <c r="O1695" i="5" s="1"/>
  <c r="I1696" i="5" a="1"/>
  <c r="I1696" i="5" s="1"/>
  <c r="J1696" i="5" a="1"/>
  <c r="J1696" i="5" s="1"/>
  <c r="K1696" i="5" a="1"/>
  <c r="K1696" i="5" s="1"/>
  <c r="L1696" i="5" a="1"/>
  <c r="L1696" i="5" s="1"/>
  <c r="M1696" i="5" a="1"/>
  <c r="M1696" i="5" s="1"/>
  <c r="N1696" i="5" a="1"/>
  <c r="N1696" i="5" s="1"/>
  <c r="O1696" i="5" a="1"/>
  <c r="O1696" i="5" s="1"/>
  <c r="I1697" i="5" a="1"/>
  <c r="I1697" i="5" s="1"/>
  <c r="J1697" i="5" a="1"/>
  <c r="J1697" i="5" s="1"/>
  <c r="K1697" i="5" a="1"/>
  <c r="K1697" i="5" s="1"/>
  <c r="L1697" i="5" a="1"/>
  <c r="L1697" i="5" s="1"/>
  <c r="M1697" i="5" a="1"/>
  <c r="M1697" i="5" s="1"/>
  <c r="N1697" i="5" a="1"/>
  <c r="N1697" i="5" s="1"/>
  <c r="O1697" i="5" a="1"/>
  <c r="O1697" i="5" s="1"/>
  <c r="I1698" i="5" a="1"/>
  <c r="I1698" i="5" s="1"/>
  <c r="J1698" i="5" a="1"/>
  <c r="J1698" i="5" s="1"/>
  <c r="K1698" i="5" a="1"/>
  <c r="K1698" i="5" s="1"/>
  <c r="L1698" i="5" a="1"/>
  <c r="L1698" i="5" s="1"/>
  <c r="M1698" i="5" a="1"/>
  <c r="M1698" i="5" s="1"/>
  <c r="N1698" i="5" a="1"/>
  <c r="N1698" i="5" s="1"/>
  <c r="O1698" i="5" a="1"/>
  <c r="O1698" i="5" s="1"/>
  <c r="I1699" i="5" a="1"/>
  <c r="I1699" i="5" s="1"/>
  <c r="J1699" i="5" a="1"/>
  <c r="J1699" i="5" s="1"/>
  <c r="K1699" i="5" a="1"/>
  <c r="K1699" i="5" s="1"/>
  <c r="L1699" i="5" a="1"/>
  <c r="L1699" i="5" s="1"/>
  <c r="M1699" i="5" a="1"/>
  <c r="M1699" i="5" s="1"/>
  <c r="N1699" i="5" a="1"/>
  <c r="N1699" i="5" s="1"/>
  <c r="O1699" i="5" a="1"/>
  <c r="O1699" i="5" s="1"/>
  <c r="I1700" i="5" a="1"/>
  <c r="I1700" i="5" s="1"/>
  <c r="J1700" i="5" a="1"/>
  <c r="J1700" i="5" s="1"/>
  <c r="K1700" i="5" a="1"/>
  <c r="K1700" i="5" s="1"/>
  <c r="L1700" i="5" a="1"/>
  <c r="L1700" i="5" s="1"/>
  <c r="M1700" i="5" a="1"/>
  <c r="M1700" i="5" s="1"/>
  <c r="N1700" i="5" a="1"/>
  <c r="N1700" i="5" s="1"/>
  <c r="O1700" i="5" a="1"/>
  <c r="O1700" i="5" s="1"/>
  <c r="I1701" i="5" a="1"/>
  <c r="I1701" i="5" s="1"/>
  <c r="J1701" i="5" a="1"/>
  <c r="J1701" i="5" s="1"/>
  <c r="K1701" i="5" a="1"/>
  <c r="K1701" i="5" s="1"/>
  <c r="L1701" i="5" a="1"/>
  <c r="L1701" i="5" s="1"/>
  <c r="M1701" i="5" a="1"/>
  <c r="M1701" i="5" s="1"/>
  <c r="N1701" i="5" a="1"/>
  <c r="N1701" i="5" s="1"/>
  <c r="O1701" i="5" a="1"/>
  <c r="O1701" i="5" s="1"/>
  <c r="I1702" i="5" a="1"/>
  <c r="I1702" i="5" s="1"/>
  <c r="J1702" i="5" a="1"/>
  <c r="J1702" i="5" s="1"/>
  <c r="K1702" i="5" a="1"/>
  <c r="K1702" i="5" s="1"/>
  <c r="L1702" i="5" a="1"/>
  <c r="L1702" i="5" s="1"/>
  <c r="M1702" i="5" a="1"/>
  <c r="M1702" i="5" s="1"/>
  <c r="N1702" i="5" a="1"/>
  <c r="N1702" i="5" s="1"/>
  <c r="O1702" i="5" a="1"/>
  <c r="O1702" i="5" s="1"/>
  <c r="I1703" i="5" a="1"/>
  <c r="I1703" i="5" s="1"/>
  <c r="J1703" i="5" a="1"/>
  <c r="J1703" i="5" s="1"/>
  <c r="K1703" i="5" a="1"/>
  <c r="K1703" i="5" s="1"/>
  <c r="L1703" i="5" a="1"/>
  <c r="L1703" i="5" s="1"/>
  <c r="M1703" i="5" a="1"/>
  <c r="M1703" i="5" s="1"/>
  <c r="N1703" i="5" a="1"/>
  <c r="N1703" i="5" s="1"/>
  <c r="O1703" i="5" a="1"/>
  <c r="O1703" i="5" s="1"/>
  <c r="I1704" i="5" a="1"/>
  <c r="I1704" i="5" s="1"/>
  <c r="J1704" i="5" a="1"/>
  <c r="J1704" i="5" s="1"/>
  <c r="K1704" i="5" a="1"/>
  <c r="K1704" i="5" s="1"/>
  <c r="L1704" i="5" a="1"/>
  <c r="L1704" i="5" s="1"/>
  <c r="M1704" i="5" a="1"/>
  <c r="M1704" i="5" s="1"/>
  <c r="N1704" i="5" a="1"/>
  <c r="N1704" i="5" s="1"/>
  <c r="O1704" i="5" a="1"/>
  <c r="O1704" i="5" s="1"/>
  <c r="I1705" i="5" a="1"/>
  <c r="I1705" i="5" s="1"/>
  <c r="J1705" i="5" a="1"/>
  <c r="J1705" i="5" s="1"/>
  <c r="K1705" i="5" a="1"/>
  <c r="K1705" i="5" s="1"/>
  <c r="L1705" i="5" a="1"/>
  <c r="L1705" i="5" s="1"/>
  <c r="M1705" i="5" a="1"/>
  <c r="M1705" i="5" s="1"/>
  <c r="N1705" i="5" a="1"/>
  <c r="N1705" i="5" s="1"/>
  <c r="O1705" i="5" a="1"/>
  <c r="O1705" i="5" s="1"/>
  <c r="I1706" i="5" a="1"/>
  <c r="I1706" i="5" s="1"/>
  <c r="J1706" i="5" a="1"/>
  <c r="J1706" i="5" s="1"/>
  <c r="K1706" i="5" a="1"/>
  <c r="K1706" i="5" s="1"/>
  <c r="L1706" i="5" a="1"/>
  <c r="L1706" i="5" s="1"/>
  <c r="M1706" i="5" a="1"/>
  <c r="M1706" i="5" s="1"/>
  <c r="N1706" i="5" a="1"/>
  <c r="N1706" i="5" s="1"/>
  <c r="O1706" i="5" a="1"/>
  <c r="O1706" i="5" s="1"/>
  <c r="I1707" i="5" a="1"/>
  <c r="I1707" i="5" s="1"/>
  <c r="J1707" i="5" a="1"/>
  <c r="J1707" i="5" s="1"/>
  <c r="K1707" i="5" a="1"/>
  <c r="K1707" i="5" s="1"/>
  <c r="L1707" i="5" a="1"/>
  <c r="L1707" i="5" s="1"/>
  <c r="M1707" i="5" a="1"/>
  <c r="M1707" i="5" s="1"/>
  <c r="N1707" i="5" a="1"/>
  <c r="N1707" i="5" s="1"/>
  <c r="O1707" i="5" a="1"/>
  <c r="O1707" i="5" s="1"/>
  <c r="I1708" i="5" a="1"/>
  <c r="I1708" i="5" s="1"/>
  <c r="J1708" i="5" a="1"/>
  <c r="J1708" i="5" s="1"/>
  <c r="K1708" i="5" a="1"/>
  <c r="K1708" i="5" s="1"/>
  <c r="L1708" i="5" a="1"/>
  <c r="L1708" i="5" s="1"/>
  <c r="M1708" i="5" a="1"/>
  <c r="M1708" i="5" s="1"/>
  <c r="N1708" i="5" a="1"/>
  <c r="N1708" i="5" s="1"/>
  <c r="O1708" i="5" a="1"/>
  <c r="O1708" i="5" s="1"/>
  <c r="I1709" i="5" a="1"/>
  <c r="I1709" i="5" s="1"/>
  <c r="J1709" i="5" a="1"/>
  <c r="J1709" i="5" s="1"/>
  <c r="K1709" i="5" a="1"/>
  <c r="K1709" i="5" s="1"/>
  <c r="L1709" i="5" a="1"/>
  <c r="L1709" i="5" s="1"/>
  <c r="M1709" i="5" a="1"/>
  <c r="M1709" i="5" s="1"/>
  <c r="N1709" i="5" a="1"/>
  <c r="N1709" i="5" s="1"/>
  <c r="O1709" i="5" a="1"/>
  <c r="O1709" i="5" s="1"/>
  <c r="I1710" i="5" a="1"/>
  <c r="I1710" i="5" s="1"/>
  <c r="J1710" i="5" a="1"/>
  <c r="J1710" i="5" s="1"/>
  <c r="K1710" i="5" a="1"/>
  <c r="K1710" i="5" s="1"/>
  <c r="L1710" i="5" a="1"/>
  <c r="L1710" i="5" s="1"/>
  <c r="M1710" i="5" a="1"/>
  <c r="M1710" i="5" s="1"/>
  <c r="N1710" i="5" a="1"/>
  <c r="N1710" i="5" s="1"/>
  <c r="O1710" i="5" a="1"/>
  <c r="O1710" i="5" s="1"/>
  <c r="I1711" i="5" a="1"/>
  <c r="I1711" i="5" s="1"/>
  <c r="J1711" i="5" a="1"/>
  <c r="J1711" i="5" s="1"/>
  <c r="K1711" i="5" a="1"/>
  <c r="K1711" i="5" s="1"/>
  <c r="L1711" i="5" a="1"/>
  <c r="L1711" i="5" s="1"/>
  <c r="M1711" i="5" a="1"/>
  <c r="M1711" i="5" s="1"/>
  <c r="N1711" i="5" a="1"/>
  <c r="N1711" i="5" s="1"/>
  <c r="O1711" i="5" a="1"/>
  <c r="O1711" i="5" s="1"/>
  <c r="I1712" i="5" a="1"/>
  <c r="I1712" i="5" s="1"/>
  <c r="J1712" i="5" a="1"/>
  <c r="J1712" i="5" s="1"/>
  <c r="K1712" i="5" a="1"/>
  <c r="K1712" i="5" s="1"/>
  <c r="L1712" i="5" a="1"/>
  <c r="L1712" i="5" s="1"/>
  <c r="M1712" i="5" a="1"/>
  <c r="M1712" i="5" s="1"/>
  <c r="N1712" i="5" a="1"/>
  <c r="N1712" i="5" s="1"/>
  <c r="O1712" i="5" a="1"/>
  <c r="O1712" i="5" s="1"/>
  <c r="I1713" i="5" a="1"/>
  <c r="I1713" i="5" s="1"/>
  <c r="J1713" i="5" a="1"/>
  <c r="J1713" i="5" s="1"/>
  <c r="K1713" i="5" a="1"/>
  <c r="K1713" i="5" s="1"/>
  <c r="L1713" i="5" a="1"/>
  <c r="L1713" i="5" s="1"/>
  <c r="M1713" i="5" a="1"/>
  <c r="M1713" i="5" s="1"/>
  <c r="N1713" i="5" a="1"/>
  <c r="N1713" i="5" s="1"/>
  <c r="O1713" i="5" a="1"/>
  <c r="O1713" i="5" s="1"/>
  <c r="I1714" i="5" a="1"/>
  <c r="I1714" i="5" s="1"/>
  <c r="J1714" i="5" a="1"/>
  <c r="J1714" i="5" s="1"/>
  <c r="K1714" i="5" a="1"/>
  <c r="K1714" i="5" s="1"/>
  <c r="L1714" i="5" a="1"/>
  <c r="L1714" i="5" s="1"/>
  <c r="M1714" i="5" a="1"/>
  <c r="M1714" i="5" s="1"/>
  <c r="N1714" i="5" a="1"/>
  <c r="N1714" i="5" s="1"/>
  <c r="O1714" i="5" a="1"/>
  <c r="O1714" i="5" s="1"/>
  <c r="I1715" i="5" a="1"/>
  <c r="I1715" i="5" s="1"/>
  <c r="J1715" i="5" a="1"/>
  <c r="J1715" i="5" s="1"/>
  <c r="K1715" i="5" a="1"/>
  <c r="K1715" i="5" s="1"/>
  <c r="L1715" i="5" a="1"/>
  <c r="L1715" i="5" s="1"/>
  <c r="M1715" i="5" a="1"/>
  <c r="M1715" i="5" s="1"/>
  <c r="N1715" i="5" a="1"/>
  <c r="N1715" i="5" s="1"/>
  <c r="O1715" i="5" a="1"/>
  <c r="O1715" i="5" s="1"/>
  <c r="I1716" i="5" a="1"/>
  <c r="I1716" i="5" s="1"/>
  <c r="J1716" i="5" a="1"/>
  <c r="J1716" i="5" s="1"/>
  <c r="K1716" i="5" a="1"/>
  <c r="K1716" i="5" s="1"/>
  <c r="L1716" i="5" a="1"/>
  <c r="L1716" i="5" s="1"/>
  <c r="M1716" i="5" a="1"/>
  <c r="M1716" i="5" s="1"/>
  <c r="N1716" i="5" a="1"/>
  <c r="N1716" i="5" s="1"/>
  <c r="O1716" i="5" a="1"/>
  <c r="O1716" i="5" s="1"/>
  <c r="I1717" i="5" a="1"/>
  <c r="I1717" i="5" s="1"/>
  <c r="J1717" i="5" a="1"/>
  <c r="J1717" i="5" s="1"/>
  <c r="K1717" i="5" a="1"/>
  <c r="K1717" i="5" s="1"/>
  <c r="L1717" i="5" a="1"/>
  <c r="L1717" i="5" s="1"/>
  <c r="M1717" i="5" a="1"/>
  <c r="M1717" i="5" s="1"/>
  <c r="N1717" i="5" a="1"/>
  <c r="N1717" i="5" s="1"/>
  <c r="O1717" i="5" a="1"/>
  <c r="O1717" i="5" s="1"/>
  <c r="I1718" i="5" a="1"/>
  <c r="I1718" i="5" s="1"/>
  <c r="J1718" i="5" a="1"/>
  <c r="J1718" i="5" s="1"/>
  <c r="K1718" i="5" a="1"/>
  <c r="K1718" i="5" s="1"/>
  <c r="L1718" i="5" a="1"/>
  <c r="L1718" i="5" s="1"/>
  <c r="M1718" i="5" a="1"/>
  <c r="M1718" i="5" s="1"/>
  <c r="N1718" i="5" a="1"/>
  <c r="N1718" i="5" s="1"/>
  <c r="O1718" i="5" a="1"/>
  <c r="O1718" i="5" s="1"/>
  <c r="I1719" i="5" a="1"/>
  <c r="I1719" i="5" s="1"/>
  <c r="J1719" i="5" a="1"/>
  <c r="J1719" i="5" s="1"/>
  <c r="K1719" i="5" a="1"/>
  <c r="K1719" i="5" s="1"/>
  <c r="L1719" i="5" a="1"/>
  <c r="L1719" i="5" s="1"/>
  <c r="M1719" i="5" a="1"/>
  <c r="M1719" i="5" s="1"/>
  <c r="N1719" i="5" a="1"/>
  <c r="N1719" i="5" s="1"/>
  <c r="O1719" i="5" a="1"/>
  <c r="O1719" i="5" s="1"/>
  <c r="I1720" i="5" a="1"/>
  <c r="I1720" i="5" s="1"/>
  <c r="J1720" i="5" a="1"/>
  <c r="J1720" i="5" s="1"/>
  <c r="K1720" i="5" a="1"/>
  <c r="K1720" i="5" s="1"/>
  <c r="L1720" i="5" a="1"/>
  <c r="L1720" i="5" s="1"/>
  <c r="M1720" i="5" a="1"/>
  <c r="M1720" i="5" s="1"/>
  <c r="N1720" i="5" a="1"/>
  <c r="N1720" i="5" s="1"/>
  <c r="O1720" i="5" a="1"/>
  <c r="O1720" i="5" s="1"/>
  <c r="I1721" i="5" a="1"/>
  <c r="I1721" i="5" s="1"/>
  <c r="J1721" i="5" a="1"/>
  <c r="J1721" i="5" s="1"/>
  <c r="K1721" i="5" a="1"/>
  <c r="K1721" i="5" s="1"/>
  <c r="L1721" i="5" a="1"/>
  <c r="L1721" i="5" s="1"/>
  <c r="M1721" i="5" a="1"/>
  <c r="M1721" i="5" s="1"/>
  <c r="N1721" i="5" a="1"/>
  <c r="N1721" i="5" s="1"/>
  <c r="O1721" i="5" a="1"/>
  <c r="O1721" i="5" s="1"/>
  <c r="I1722" i="5" a="1"/>
  <c r="I1722" i="5" s="1"/>
  <c r="J1722" i="5" a="1"/>
  <c r="J1722" i="5" s="1"/>
  <c r="K1722" i="5" a="1"/>
  <c r="K1722" i="5" s="1"/>
  <c r="L1722" i="5" a="1"/>
  <c r="L1722" i="5" s="1"/>
  <c r="M1722" i="5" a="1"/>
  <c r="M1722" i="5" s="1"/>
  <c r="N1722" i="5" a="1"/>
  <c r="N1722" i="5" s="1"/>
  <c r="O1722" i="5" a="1"/>
  <c r="O1722" i="5" s="1"/>
  <c r="I1723" i="5" a="1"/>
  <c r="I1723" i="5" s="1"/>
  <c r="J1723" i="5" a="1"/>
  <c r="J1723" i="5" s="1"/>
  <c r="K1723" i="5" a="1"/>
  <c r="K1723" i="5" s="1"/>
  <c r="L1723" i="5" a="1"/>
  <c r="L1723" i="5" s="1"/>
  <c r="M1723" i="5" a="1"/>
  <c r="M1723" i="5" s="1"/>
  <c r="N1723" i="5" a="1"/>
  <c r="N1723" i="5" s="1"/>
  <c r="O1723" i="5" a="1"/>
  <c r="O1723" i="5" s="1"/>
  <c r="I1724" i="5" a="1"/>
  <c r="I1724" i="5" s="1"/>
  <c r="J1724" i="5" a="1"/>
  <c r="J1724" i="5" s="1"/>
  <c r="K1724" i="5" a="1"/>
  <c r="K1724" i="5" s="1"/>
  <c r="L1724" i="5" a="1"/>
  <c r="L1724" i="5" s="1"/>
  <c r="M1724" i="5" a="1"/>
  <c r="M1724" i="5" s="1"/>
  <c r="N1724" i="5" a="1"/>
  <c r="N1724" i="5" s="1"/>
  <c r="O1724" i="5" a="1"/>
  <c r="O1724" i="5" s="1"/>
  <c r="I1725" i="5" a="1"/>
  <c r="I1725" i="5" s="1"/>
  <c r="J1725" i="5" a="1"/>
  <c r="J1725" i="5" s="1"/>
  <c r="K1725" i="5" a="1"/>
  <c r="K1725" i="5" s="1"/>
  <c r="L1725" i="5" a="1"/>
  <c r="L1725" i="5" s="1"/>
  <c r="M1725" i="5" a="1"/>
  <c r="M1725" i="5" s="1"/>
  <c r="N1725" i="5" a="1"/>
  <c r="N1725" i="5" s="1"/>
  <c r="O1725" i="5" a="1"/>
  <c r="O1725" i="5" s="1"/>
  <c r="I1726" i="5" a="1"/>
  <c r="I1726" i="5" s="1"/>
  <c r="J1726" i="5" a="1"/>
  <c r="J1726" i="5" s="1"/>
  <c r="K1726" i="5" a="1"/>
  <c r="K1726" i="5" s="1"/>
  <c r="L1726" i="5" a="1"/>
  <c r="L1726" i="5" s="1"/>
  <c r="M1726" i="5" a="1"/>
  <c r="M1726" i="5" s="1"/>
  <c r="N1726" i="5" a="1"/>
  <c r="N1726" i="5" s="1"/>
  <c r="O1726" i="5" a="1"/>
  <c r="O1726" i="5" s="1"/>
  <c r="I1727" i="5" a="1"/>
  <c r="I1727" i="5" s="1"/>
  <c r="J1727" i="5" a="1"/>
  <c r="J1727" i="5" s="1"/>
  <c r="K1727" i="5" a="1"/>
  <c r="K1727" i="5" s="1"/>
  <c r="L1727" i="5" a="1"/>
  <c r="L1727" i="5" s="1"/>
  <c r="M1727" i="5" a="1"/>
  <c r="M1727" i="5" s="1"/>
  <c r="N1727" i="5" a="1"/>
  <c r="N1727" i="5" s="1"/>
  <c r="O1727" i="5" a="1"/>
  <c r="O1727" i="5" s="1"/>
  <c r="I1728" i="5" a="1"/>
  <c r="I1728" i="5" s="1"/>
  <c r="J1728" i="5" a="1"/>
  <c r="J1728" i="5" s="1"/>
  <c r="K1728" i="5" a="1"/>
  <c r="K1728" i="5" s="1"/>
  <c r="L1728" i="5" a="1"/>
  <c r="L1728" i="5" s="1"/>
  <c r="M1728" i="5" a="1"/>
  <c r="M1728" i="5" s="1"/>
  <c r="N1728" i="5" a="1"/>
  <c r="N1728" i="5" s="1"/>
  <c r="O1728" i="5" a="1"/>
  <c r="O1728" i="5" s="1"/>
  <c r="I1729" i="5" a="1"/>
  <c r="I1729" i="5" s="1"/>
  <c r="J1729" i="5" a="1"/>
  <c r="J1729" i="5" s="1"/>
  <c r="K1729" i="5" a="1"/>
  <c r="K1729" i="5" s="1"/>
  <c r="L1729" i="5" a="1"/>
  <c r="L1729" i="5" s="1"/>
  <c r="M1729" i="5" a="1"/>
  <c r="M1729" i="5" s="1"/>
  <c r="N1729" i="5" a="1"/>
  <c r="N1729" i="5" s="1"/>
  <c r="O1729" i="5" a="1"/>
  <c r="O1729" i="5" s="1"/>
  <c r="I1730" i="5" a="1"/>
  <c r="I1730" i="5" s="1"/>
  <c r="J1730" i="5" a="1"/>
  <c r="J1730" i="5" s="1"/>
  <c r="K1730" i="5" a="1"/>
  <c r="K1730" i="5" s="1"/>
  <c r="L1730" i="5" a="1"/>
  <c r="L1730" i="5" s="1"/>
  <c r="M1730" i="5" a="1"/>
  <c r="M1730" i="5" s="1"/>
  <c r="N1730" i="5" a="1"/>
  <c r="N1730" i="5" s="1"/>
  <c r="O1730" i="5" a="1"/>
  <c r="O1730" i="5" s="1"/>
  <c r="I1731" i="5" a="1"/>
  <c r="I1731" i="5" s="1"/>
  <c r="J1731" i="5" a="1"/>
  <c r="J1731" i="5" s="1"/>
  <c r="K1731" i="5" a="1"/>
  <c r="K1731" i="5" s="1"/>
  <c r="L1731" i="5" a="1"/>
  <c r="L1731" i="5" s="1"/>
  <c r="M1731" i="5" a="1"/>
  <c r="M1731" i="5" s="1"/>
  <c r="N1731" i="5" a="1"/>
  <c r="N1731" i="5" s="1"/>
  <c r="O1731" i="5" a="1"/>
  <c r="O1731" i="5" s="1"/>
  <c r="I1732" i="5" a="1"/>
  <c r="I1732" i="5" s="1"/>
  <c r="J1732" i="5" a="1"/>
  <c r="J1732" i="5" s="1"/>
  <c r="K1732" i="5" a="1"/>
  <c r="K1732" i="5" s="1"/>
  <c r="L1732" i="5" a="1"/>
  <c r="L1732" i="5" s="1"/>
  <c r="M1732" i="5" a="1"/>
  <c r="M1732" i="5" s="1"/>
  <c r="N1732" i="5" a="1"/>
  <c r="N1732" i="5" s="1"/>
  <c r="O1732" i="5" a="1"/>
  <c r="O1732" i="5" s="1"/>
  <c r="I1733" i="5" a="1"/>
  <c r="I1733" i="5" s="1"/>
  <c r="J1733" i="5" a="1"/>
  <c r="J1733" i="5" s="1"/>
  <c r="K1733" i="5" a="1"/>
  <c r="K1733" i="5" s="1"/>
  <c r="L1733" i="5" a="1"/>
  <c r="L1733" i="5" s="1"/>
  <c r="M1733" i="5" a="1"/>
  <c r="M1733" i="5" s="1"/>
  <c r="N1733" i="5" a="1"/>
  <c r="N1733" i="5" s="1"/>
  <c r="O1733" i="5" a="1"/>
  <c r="O1733" i="5" s="1"/>
  <c r="I1734" i="5" a="1"/>
  <c r="I1734" i="5" s="1"/>
  <c r="J1734" i="5" a="1"/>
  <c r="J1734" i="5" s="1"/>
  <c r="K1734" i="5" a="1"/>
  <c r="K1734" i="5" s="1"/>
  <c r="L1734" i="5" a="1"/>
  <c r="L1734" i="5" s="1"/>
  <c r="M1734" i="5" a="1"/>
  <c r="M1734" i="5" s="1"/>
  <c r="N1734" i="5" a="1"/>
  <c r="N1734" i="5" s="1"/>
  <c r="O1734" i="5" a="1"/>
  <c r="O1734" i="5" s="1"/>
  <c r="I1735" i="5" a="1"/>
  <c r="I1735" i="5" s="1"/>
  <c r="J1735" i="5" a="1"/>
  <c r="J1735" i="5" s="1"/>
  <c r="K1735" i="5" a="1"/>
  <c r="K1735" i="5" s="1"/>
  <c r="L1735" i="5" a="1"/>
  <c r="L1735" i="5" s="1"/>
  <c r="M1735" i="5" a="1"/>
  <c r="M1735" i="5" s="1"/>
  <c r="N1735" i="5" a="1"/>
  <c r="N1735" i="5" s="1"/>
  <c r="O1735" i="5" a="1"/>
  <c r="O1735" i="5" s="1"/>
  <c r="I1736" i="5" a="1"/>
  <c r="I1736" i="5" s="1"/>
  <c r="J1736" i="5" a="1"/>
  <c r="J1736" i="5" s="1"/>
  <c r="K1736" i="5" a="1"/>
  <c r="K1736" i="5" s="1"/>
  <c r="L1736" i="5" a="1"/>
  <c r="L1736" i="5" s="1"/>
  <c r="M1736" i="5" a="1"/>
  <c r="M1736" i="5" s="1"/>
  <c r="N1736" i="5" a="1"/>
  <c r="N1736" i="5" s="1"/>
  <c r="O1736" i="5" a="1"/>
  <c r="O1736" i="5" s="1"/>
  <c r="I1737" i="5" a="1"/>
  <c r="I1737" i="5" s="1"/>
  <c r="J1737" i="5" a="1"/>
  <c r="J1737" i="5" s="1"/>
  <c r="K1737" i="5" a="1"/>
  <c r="K1737" i="5" s="1"/>
  <c r="L1737" i="5" a="1"/>
  <c r="L1737" i="5" s="1"/>
  <c r="M1737" i="5" a="1"/>
  <c r="M1737" i="5" s="1"/>
  <c r="N1737" i="5" a="1"/>
  <c r="N1737" i="5" s="1"/>
  <c r="O1737" i="5" a="1"/>
  <c r="O1737" i="5" s="1"/>
  <c r="I1738" i="5" a="1"/>
  <c r="I1738" i="5" s="1"/>
  <c r="J1738" i="5" a="1"/>
  <c r="J1738" i="5" s="1"/>
  <c r="K1738" i="5" a="1"/>
  <c r="K1738" i="5" s="1"/>
  <c r="L1738" i="5" a="1"/>
  <c r="L1738" i="5" s="1"/>
  <c r="M1738" i="5" a="1"/>
  <c r="M1738" i="5" s="1"/>
  <c r="N1738" i="5" a="1"/>
  <c r="N1738" i="5" s="1"/>
  <c r="O1738" i="5" a="1"/>
  <c r="O1738" i="5" s="1"/>
  <c r="I1739" i="5" a="1"/>
  <c r="I1739" i="5" s="1"/>
  <c r="J1739" i="5" a="1"/>
  <c r="J1739" i="5" s="1"/>
  <c r="K1739" i="5" a="1"/>
  <c r="K1739" i="5" s="1"/>
  <c r="L1739" i="5" a="1"/>
  <c r="L1739" i="5" s="1"/>
  <c r="M1739" i="5" a="1"/>
  <c r="M1739" i="5" s="1"/>
  <c r="N1739" i="5" a="1"/>
  <c r="N1739" i="5" s="1"/>
  <c r="O1739" i="5" a="1"/>
  <c r="O1739" i="5" s="1"/>
  <c r="I1740" i="5" a="1"/>
  <c r="I1740" i="5" s="1"/>
  <c r="J1740" i="5" a="1"/>
  <c r="J1740" i="5" s="1"/>
  <c r="K1740" i="5" a="1"/>
  <c r="K1740" i="5" s="1"/>
  <c r="L1740" i="5" a="1"/>
  <c r="L1740" i="5" s="1"/>
  <c r="M1740" i="5" a="1"/>
  <c r="M1740" i="5" s="1"/>
  <c r="N1740" i="5" a="1"/>
  <c r="N1740" i="5" s="1"/>
  <c r="O1740" i="5" a="1"/>
  <c r="O1740" i="5" s="1"/>
  <c r="I1741" i="5" a="1"/>
  <c r="I1741" i="5" s="1"/>
  <c r="J1741" i="5" a="1"/>
  <c r="J1741" i="5" s="1"/>
  <c r="K1741" i="5" a="1"/>
  <c r="K1741" i="5" s="1"/>
  <c r="L1741" i="5" a="1"/>
  <c r="L1741" i="5" s="1"/>
  <c r="M1741" i="5" a="1"/>
  <c r="M1741" i="5" s="1"/>
  <c r="N1741" i="5" a="1"/>
  <c r="N1741" i="5" s="1"/>
  <c r="O1741" i="5" a="1"/>
  <c r="O1741" i="5" s="1"/>
  <c r="I1742" i="5" a="1"/>
  <c r="I1742" i="5" s="1"/>
  <c r="J1742" i="5" a="1"/>
  <c r="J1742" i="5" s="1"/>
  <c r="K1742" i="5" a="1"/>
  <c r="K1742" i="5" s="1"/>
  <c r="L1742" i="5" a="1"/>
  <c r="L1742" i="5" s="1"/>
  <c r="M1742" i="5" a="1"/>
  <c r="M1742" i="5" s="1"/>
  <c r="N1742" i="5" a="1"/>
  <c r="N1742" i="5" s="1"/>
  <c r="O1742" i="5" a="1"/>
  <c r="O1742" i="5" s="1"/>
  <c r="I1743" i="5" a="1"/>
  <c r="I1743" i="5" s="1"/>
  <c r="J1743" i="5" a="1"/>
  <c r="J1743" i="5" s="1"/>
  <c r="K1743" i="5" a="1"/>
  <c r="K1743" i="5" s="1"/>
  <c r="L1743" i="5" a="1"/>
  <c r="L1743" i="5" s="1"/>
  <c r="M1743" i="5" a="1"/>
  <c r="M1743" i="5" s="1"/>
  <c r="N1743" i="5" a="1"/>
  <c r="N1743" i="5" s="1"/>
  <c r="O1743" i="5" a="1"/>
  <c r="O1743" i="5" s="1"/>
  <c r="I1744" i="5" a="1"/>
  <c r="I1744" i="5" s="1"/>
  <c r="J1744" i="5" a="1"/>
  <c r="J1744" i="5" s="1"/>
  <c r="K1744" i="5" a="1"/>
  <c r="K1744" i="5" s="1"/>
  <c r="L1744" i="5" a="1"/>
  <c r="L1744" i="5" s="1"/>
  <c r="M1744" i="5" a="1"/>
  <c r="M1744" i="5" s="1"/>
  <c r="N1744" i="5" a="1"/>
  <c r="N1744" i="5" s="1"/>
  <c r="O1744" i="5" a="1"/>
  <c r="O1744" i="5" s="1"/>
  <c r="I1745" i="5" a="1"/>
  <c r="I1745" i="5" s="1"/>
  <c r="J1745" i="5" a="1"/>
  <c r="J1745" i="5" s="1"/>
  <c r="K1745" i="5" a="1"/>
  <c r="K1745" i="5" s="1"/>
  <c r="L1745" i="5" a="1"/>
  <c r="L1745" i="5" s="1"/>
  <c r="M1745" i="5" a="1"/>
  <c r="M1745" i="5" s="1"/>
  <c r="N1745" i="5" a="1"/>
  <c r="N1745" i="5" s="1"/>
  <c r="O1745" i="5" a="1"/>
  <c r="O1745" i="5" s="1"/>
  <c r="I1746" i="5" a="1"/>
  <c r="I1746" i="5" s="1"/>
  <c r="J1746" i="5" a="1"/>
  <c r="J1746" i="5" s="1"/>
  <c r="K1746" i="5" a="1"/>
  <c r="K1746" i="5" s="1"/>
  <c r="L1746" i="5" a="1"/>
  <c r="L1746" i="5" s="1"/>
  <c r="M1746" i="5" a="1"/>
  <c r="M1746" i="5" s="1"/>
  <c r="N1746" i="5" a="1"/>
  <c r="N1746" i="5" s="1"/>
  <c r="O1746" i="5" a="1"/>
  <c r="O1746" i="5" s="1"/>
  <c r="I1747" i="5" a="1"/>
  <c r="I1747" i="5" s="1"/>
  <c r="J1747" i="5" a="1"/>
  <c r="J1747" i="5" s="1"/>
  <c r="K1747" i="5" a="1"/>
  <c r="K1747" i="5" s="1"/>
  <c r="L1747" i="5" a="1"/>
  <c r="L1747" i="5" s="1"/>
  <c r="M1747" i="5" a="1"/>
  <c r="M1747" i="5" s="1"/>
  <c r="N1747" i="5" a="1"/>
  <c r="N1747" i="5" s="1"/>
  <c r="O1747" i="5" a="1"/>
  <c r="O1747" i="5" s="1"/>
  <c r="I1748" i="5" a="1"/>
  <c r="I1748" i="5" s="1"/>
  <c r="J1748" i="5" a="1"/>
  <c r="J1748" i="5" s="1"/>
  <c r="K1748" i="5" a="1"/>
  <c r="K1748" i="5" s="1"/>
  <c r="L1748" i="5" a="1"/>
  <c r="L1748" i="5" s="1"/>
  <c r="M1748" i="5" a="1"/>
  <c r="M1748" i="5" s="1"/>
  <c r="N1748" i="5" a="1"/>
  <c r="N1748" i="5" s="1"/>
  <c r="O1748" i="5" a="1"/>
  <c r="O1748" i="5" s="1"/>
  <c r="I1749" i="5" a="1"/>
  <c r="I1749" i="5" s="1"/>
  <c r="J1749" i="5" a="1"/>
  <c r="J1749" i="5" s="1"/>
  <c r="K1749" i="5" a="1"/>
  <c r="K1749" i="5" s="1"/>
  <c r="L1749" i="5" a="1"/>
  <c r="L1749" i="5" s="1"/>
  <c r="M1749" i="5" a="1"/>
  <c r="M1749" i="5" s="1"/>
  <c r="N1749" i="5" a="1"/>
  <c r="N1749" i="5" s="1"/>
  <c r="O1749" i="5" a="1"/>
  <c r="O1749" i="5" s="1"/>
  <c r="I1750" i="5" a="1"/>
  <c r="I1750" i="5" s="1"/>
  <c r="J1750" i="5" a="1"/>
  <c r="J1750" i="5" s="1"/>
  <c r="K1750" i="5" a="1"/>
  <c r="K1750" i="5" s="1"/>
  <c r="L1750" i="5" a="1"/>
  <c r="L1750" i="5" s="1"/>
  <c r="M1750" i="5" a="1"/>
  <c r="M1750" i="5" s="1"/>
  <c r="N1750" i="5" a="1"/>
  <c r="N1750" i="5" s="1"/>
  <c r="O1750" i="5" a="1"/>
  <c r="O1750" i="5" s="1"/>
  <c r="I1751" i="5" a="1"/>
  <c r="I1751" i="5" s="1"/>
  <c r="J1751" i="5" a="1"/>
  <c r="J1751" i="5" s="1"/>
  <c r="K1751" i="5" a="1"/>
  <c r="K1751" i="5" s="1"/>
  <c r="L1751" i="5" a="1"/>
  <c r="L1751" i="5" s="1"/>
  <c r="M1751" i="5" a="1"/>
  <c r="M1751" i="5" s="1"/>
  <c r="N1751" i="5" a="1"/>
  <c r="N1751" i="5" s="1"/>
  <c r="O1751" i="5" a="1"/>
  <c r="O1751" i="5" s="1"/>
  <c r="I1752" i="5" a="1"/>
  <c r="I1752" i="5" s="1"/>
  <c r="J1752" i="5" a="1"/>
  <c r="J1752" i="5" s="1"/>
  <c r="K1752" i="5" a="1"/>
  <c r="K1752" i="5" s="1"/>
  <c r="L1752" i="5" a="1"/>
  <c r="L1752" i="5" s="1"/>
  <c r="M1752" i="5" a="1"/>
  <c r="M1752" i="5" s="1"/>
  <c r="N1752" i="5" a="1"/>
  <c r="N1752" i="5" s="1"/>
  <c r="O1752" i="5" a="1"/>
  <c r="O1752" i="5" s="1"/>
  <c r="I1753" i="5" a="1"/>
  <c r="I1753" i="5" s="1"/>
  <c r="J1753" i="5" a="1"/>
  <c r="J1753" i="5" s="1"/>
  <c r="K1753" i="5" a="1"/>
  <c r="K1753" i="5" s="1"/>
  <c r="L1753" i="5" a="1"/>
  <c r="L1753" i="5" s="1"/>
  <c r="M1753" i="5" a="1"/>
  <c r="M1753" i="5" s="1"/>
  <c r="N1753" i="5" a="1"/>
  <c r="N1753" i="5" s="1"/>
  <c r="O1753" i="5" a="1"/>
  <c r="O1753" i="5" s="1"/>
  <c r="I1754" i="5" a="1"/>
  <c r="I1754" i="5" s="1"/>
  <c r="J1754" i="5" a="1"/>
  <c r="J1754" i="5" s="1"/>
  <c r="K1754" i="5" a="1"/>
  <c r="K1754" i="5" s="1"/>
  <c r="L1754" i="5" a="1"/>
  <c r="L1754" i="5" s="1"/>
  <c r="M1754" i="5" a="1"/>
  <c r="M1754" i="5" s="1"/>
  <c r="N1754" i="5" a="1"/>
  <c r="N1754" i="5" s="1"/>
  <c r="O1754" i="5" a="1"/>
  <c r="O1754" i="5" s="1"/>
  <c r="I1755" i="5" a="1"/>
  <c r="I1755" i="5" s="1"/>
  <c r="J1755" i="5" a="1"/>
  <c r="J1755" i="5" s="1"/>
  <c r="K1755" i="5" a="1"/>
  <c r="K1755" i="5" s="1"/>
  <c r="L1755" i="5" a="1"/>
  <c r="L1755" i="5" s="1"/>
  <c r="M1755" i="5" a="1"/>
  <c r="M1755" i="5" s="1"/>
  <c r="N1755" i="5" a="1"/>
  <c r="N1755" i="5" s="1"/>
  <c r="O1755" i="5" a="1"/>
  <c r="O1755" i="5" s="1"/>
  <c r="I1756" i="5" a="1"/>
  <c r="I1756" i="5" s="1"/>
  <c r="J1756" i="5" a="1"/>
  <c r="J1756" i="5" s="1"/>
  <c r="K1756" i="5" a="1"/>
  <c r="K1756" i="5" s="1"/>
  <c r="L1756" i="5" a="1"/>
  <c r="L1756" i="5" s="1"/>
  <c r="M1756" i="5" a="1"/>
  <c r="M1756" i="5" s="1"/>
  <c r="N1756" i="5" a="1"/>
  <c r="N1756" i="5" s="1"/>
  <c r="O1756" i="5" a="1"/>
  <c r="O1756" i="5" s="1"/>
  <c r="I1757" i="5" a="1"/>
  <c r="I1757" i="5" s="1"/>
  <c r="J1757" i="5" a="1"/>
  <c r="J1757" i="5" s="1"/>
  <c r="K1757" i="5" a="1"/>
  <c r="K1757" i="5" s="1"/>
  <c r="L1757" i="5" a="1"/>
  <c r="L1757" i="5" s="1"/>
  <c r="M1757" i="5" a="1"/>
  <c r="M1757" i="5" s="1"/>
  <c r="N1757" i="5" a="1"/>
  <c r="N1757" i="5" s="1"/>
  <c r="O1757" i="5" a="1"/>
  <c r="O1757" i="5" s="1"/>
  <c r="I1758" i="5" a="1"/>
  <c r="I1758" i="5" s="1"/>
  <c r="J1758" i="5" a="1"/>
  <c r="J1758" i="5" s="1"/>
  <c r="K1758" i="5" a="1"/>
  <c r="K1758" i="5" s="1"/>
  <c r="L1758" i="5" a="1"/>
  <c r="L1758" i="5" s="1"/>
  <c r="M1758" i="5" a="1"/>
  <c r="M1758" i="5" s="1"/>
  <c r="N1758" i="5" a="1"/>
  <c r="N1758" i="5" s="1"/>
  <c r="O1758" i="5" a="1"/>
  <c r="O1758" i="5" s="1"/>
  <c r="I1759" i="5" a="1"/>
  <c r="I1759" i="5" s="1"/>
  <c r="J1759" i="5" a="1"/>
  <c r="J1759" i="5" s="1"/>
  <c r="K1759" i="5" a="1"/>
  <c r="K1759" i="5" s="1"/>
  <c r="L1759" i="5" a="1"/>
  <c r="L1759" i="5" s="1"/>
  <c r="M1759" i="5" a="1"/>
  <c r="M1759" i="5" s="1"/>
  <c r="N1759" i="5" a="1"/>
  <c r="N1759" i="5" s="1"/>
  <c r="O1759" i="5" a="1"/>
  <c r="O1759" i="5" s="1"/>
  <c r="I1760" i="5" a="1"/>
  <c r="I1760" i="5" s="1"/>
  <c r="J1760" i="5" a="1"/>
  <c r="J1760" i="5" s="1"/>
  <c r="K1760" i="5" a="1"/>
  <c r="K1760" i="5" s="1"/>
  <c r="L1760" i="5" a="1"/>
  <c r="L1760" i="5" s="1"/>
  <c r="M1760" i="5" a="1"/>
  <c r="M1760" i="5" s="1"/>
  <c r="N1760" i="5" a="1"/>
  <c r="N1760" i="5" s="1"/>
  <c r="O1760" i="5" a="1"/>
  <c r="O1760" i="5" s="1"/>
  <c r="I1761" i="5" a="1"/>
  <c r="I1761" i="5" s="1"/>
  <c r="J1761" i="5" a="1"/>
  <c r="J1761" i="5" s="1"/>
  <c r="K1761" i="5" a="1"/>
  <c r="K1761" i="5" s="1"/>
  <c r="L1761" i="5" a="1"/>
  <c r="L1761" i="5" s="1"/>
  <c r="M1761" i="5" a="1"/>
  <c r="M1761" i="5" s="1"/>
  <c r="N1761" i="5" a="1"/>
  <c r="N1761" i="5" s="1"/>
  <c r="O1761" i="5" a="1"/>
  <c r="O1761" i="5" s="1"/>
  <c r="I1762" i="5" a="1"/>
  <c r="I1762" i="5" s="1"/>
  <c r="J1762" i="5" a="1"/>
  <c r="J1762" i="5" s="1"/>
  <c r="K1762" i="5" a="1"/>
  <c r="K1762" i="5" s="1"/>
  <c r="L1762" i="5" a="1"/>
  <c r="L1762" i="5" s="1"/>
  <c r="M1762" i="5" a="1"/>
  <c r="M1762" i="5" s="1"/>
  <c r="N1762" i="5" a="1"/>
  <c r="N1762" i="5" s="1"/>
  <c r="O1762" i="5" a="1"/>
  <c r="O1762" i="5" s="1"/>
  <c r="I1763" i="5" a="1"/>
  <c r="I1763" i="5" s="1"/>
  <c r="J1763" i="5" a="1"/>
  <c r="J1763" i="5" s="1"/>
  <c r="K1763" i="5" a="1"/>
  <c r="K1763" i="5" s="1"/>
  <c r="L1763" i="5" a="1"/>
  <c r="L1763" i="5" s="1"/>
  <c r="M1763" i="5" a="1"/>
  <c r="M1763" i="5" s="1"/>
  <c r="N1763" i="5" a="1"/>
  <c r="N1763" i="5" s="1"/>
  <c r="O1763" i="5" a="1"/>
  <c r="O1763" i="5" s="1"/>
  <c r="I1764" i="5" a="1"/>
  <c r="I1764" i="5" s="1"/>
  <c r="J1764" i="5" a="1"/>
  <c r="J1764" i="5" s="1"/>
  <c r="K1764" i="5" a="1"/>
  <c r="K1764" i="5" s="1"/>
  <c r="L1764" i="5" a="1"/>
  <c r="L1764" i="5" s="1"/>
  <c r="M1764" i="5" a="1"/>
  <c r="M1764" i="5" s="1"/>
  <c r="N1764" i="5" a="1"/>
  <c r="N1764" i="5" s="1"/>
  <c r="O1764" i="5" a="1"/>
  <c r="O1764" i="5" s="1"/>
  <c r="I1765" i="5" a="1"/>
  <c r="I1765" i="5" s="1"/>
  <c r="J1765" i="5" a="1"/>
  <c r="J1765" i="5" s="1"/>
  <c r="K1765" i="5" a="1"/>
  <c r="K1765" i="5" s="1"/>
  <c r="L1765" i="5" a="1"/>
  <c r="L1765" i="5" s="1"/>
  <c r="M1765" i="5" a="1"/>
  <c r="M1765" i="5" s="1"/>
  <c r="N1765" i="5" a="1"/>
  <c r="N1765" i="5" s="1"/>
  <c r="O1765" i="5" a="1"/>
  <c r="O1765" i="5" s="1"/>
  <c r="I1766" i="5" a="1"/>
  <c r="I1766" i="5" s="1"/>
  <c r="J1766" i="5" a="1"/>
  <c r="J1766" i="5" s="1"/>
  <c r="K1766" i="5" a="1"/>
  <c r="K1766" i="5" s="1"/>
  <c r="L1766" i="5" a="1"/>
  <c r="L1766" i="5" s="1"/>
  <c r="M1766" i="5" a="1"/>
  <c r="M1766" i="5" s="1"/>
  <c r="N1766" i="5" a="1"/>
  <c r="N1766" i="5" s="1"/>
  <c r="O1766" i="5" a="1"/>
  <c r="O1766" i="5" s="1"/>
  <c r="I1767" i="5" a="1"/>
  <c r="I1767" i="5" s="1"/>
  <c r="J1767" i="5" a="1"/>
  <c r="J1767" i="5" s="1"/>
  <c r="K1767" i="5" a="1"/>
  <c r="K1767" i="5" s="1"/>
  <c r="L1767" i="5" a="1"/>
  <c r="L1767" i="5" s="1"/>
  <c r="M1767" i="5" a="1"/>
  <c r="M1767" i="5" s="1"/>
  <c r="N1767" i="5" a="1"/>
  <c r="N1767" i="5" s="1"/>
  <c r="O1767" i="5" a="1"/>
  <c r="O1767" i="5" s="1"/>
  <c r="I1768" i="5" a="1"/>
  <c r="I1768" i="5" s="1"/>
  <c r="J1768" i="5" a="1"/>
  <c r="J1768" i="5" s="1"/>
  <c r="K1768" i="5" a="1"/>
  <c r="K1768" i="5" s="1"/>
  <c r="L1768" i="5" a="1"/>
  <c r="L1768" i="5" s="1"/>
  <c r="M1768" i="5" a="1"/>
  <c r="M1768" i="5" s="1"/>
  <c r="N1768" i="5" a="1"/>
  <c r="N1768" i="5" s="1"/>
  <c r="O1768" i="5" a="1"/>
  <c r="O1768" i="5" s="1"/>
  <c r="I1769" i="5" a="1"/>
  <c r="I1769" i="5" s="1"/>
  <c r="J1769" i="5" a="1"/>
  <c r="J1769" i="5" s="1"/>
  <c r="K1769" i="5" a="1"/>
  <c r="K1769" i="5" s="1"/>
  <c r="L1769" i="5" a="1"/>
  <c r="L1769" i="5" s="1"/>
  <c r="M1769" i="5" a="1"/>
  <c r="M1769" i="5" s="1"/>
  <c r="N1769" i="5" a="1"/>
  <c r="N1769" i="5" s="1"/>
  <c r="O1769" i="5" a="1"/>
  <c r="O1769" i="5" s="1"/>
  <c r="I1770" i="5" a="1"/>
  <c r="I1770" i="5" s="1"/>
  <c r="J1770" i="5" a="1"/>
  <c r="J1770" i="5" s="1"/>
  <c r="K1770" i="5" a="1"/>
  <c r="K1770" i="5" s="1"/>
  <c r="L1770" i="5" a="1"/>
  <c r="L1770" i="5" s="1"/>
  <c r="M1770" i="5" a="1"/>
  <c r="M1770" i="5" s="1"/>
  <c r="N1770" i="5" a="1"/>
  <c r="N1770" i="5" s="1"/>
  <c r="O1770" i="5" a="1"/>
  <c r="O1770" i="5" s="1"/>
  <c r="I1771" i="5" a="1"/>
  <c r="I1771" i="5" s="1"/>
  <c r="J1771" i="5" a="1"/>
  <c r="J1771" i="5" s="1"/>
  <c r="K1771" i="5" a="1"/>
  <c r="K1771" i="5" s="1"/>
  <c r="L1771" i="5" a="1"/>
  <c r="L1771" i="5" s="1"/>
  <c r="M1771" i="5" a="1"/>
  <c r="M1771" i="5" s="1"/>
  <c r="N1771" i="5" a="1"/>
  <c r="N1771" i="5" s="1"/>
  <c r="O1771" i="5" a="1"/>
  <c r="O1771" i="5" s="1"/>
  <c r="I1772" i="5" a="1"/>
  <c r="I1772" i="5" s="1"/>
  <c r="J1772" i="5" a="1"/>
  <c r="J1772" i="5" s="1"/>
  <c r="K1772" i="5" a="1"/>
  <c r="K1772" i="5" s="1"/>
  <c r="L1772" i="5" a="1"/>
  <c r="L1772" i="5" s="1"/>
  <c r="M1772" i="5" a="1"/>
  <c r="M1772" i="5" s="1"/>
  <c r="N1772" i="5" a="1"/>
  <c r="N1772" i="5" s="1"/>
  <c r="O1772" i="5" a="1"/>
  <c r="O1772" i="5" s="1"/>
  <c r="I1773" i="5" a="1"/>
  <c r="I1773" i="5" s="1"/>
  <c r="J1773" i="5" a="1"/>
  <c r="J1773" i="5" s="1"/>
  <c r="K1773" i="5" a="1"/>
  <c r="K1773" i="5" s="1"/>
  <c r="L1773" i="5" a="1"/>
  <c r="L1773" i="5" s="1"/>
  <c r="M1773" i="5" a="1"/>
  <c r="M1773" i="5" s="1"/>
  <c r="N1773" i="5" a="1"/>
  <c r="N1773" i="5" s="1"/>
  <c r="O1773" i="5" a="1"/>
  <c r="O1773" i="5" s="1"/>
  <c r="I1774" i="5" a="1"/>
  <c r="I1774" i="5" s="1"/>
  <c r="J1774" i="5" a="1"/>
  <c r="J1774" i="5" s="1"/>
  <c r="K1774" i="5" a="1"/>
  <c r="K1774" i="5" s="1"/>
  <c r="L1774" i="5" a="1"/>
  <c r="L1774" i="5" s="1"/>
  <c r="M1774" i="5" a="1"/>
  <c r="M1774" i="5" s="1"/>
  <c r="N1774" i="5" a="1"/>
  <c r="N1774" i="5" s="1"/>
  <c r="O1774" i="5" a="1"/>
  <c r="O1774" i="5" s="1"/>
  <c r="I1775" i="5" a="1"/>
  <c r="I1775" i="5" s="1"/>
  <c r="J1775" i="5" a="1"/>
  <c r="J1775" i="5" s="1"/>
  <c r="K1775" i="5" a="1"/>
  <c r="K1775" i="5" s="1"/>
  <c r="L1775" i="5" a="1"/>
  <c r="L1775" i="5" s="1"/>
  <c r="M1775" i="5" a="1"/>
  <c r="M1775" i="5" s="1"/>
  <c r="N1775" i="5" a="1"/>
  <c r="N1775" i="5" s="1"/>
  <c r="O1775" i="5" a="1"/>
  <c r="O1775" i="5" s="1"/>
  <c r="I1776" i="5" a="1"/>
  <c r="I1776" i="5" s="1"/>
  <c r="J1776" i="5" a="1"/>
  <c r="J1776" i="5" s="1"/>
  <c r="K1776" i="5" a="1"/>
  <c r="K1776" i="5" s="1"/>
  <c r="L1776" i="5" a="1"/>
  <c r="L1776" i="5" s="1"/>
  <c r="M1776" i="5" a="1"/>
  <c r="M1776" i="5" s="1"/>
  <c r="N1776" i="5" a="1"/>
  <c r="N1776" i="5" s="1"/>
  <c r="O1776" i="5" a="1"/>
  <c r="O1776" i="5" s="1"/>
  <c r="I1777" i="5" a="1"/>
  <c r="I1777" i="5" s="1"/>
  <c r="J1777" i="5" a="1"/>
  <c r="J1777" i="5" s="1"/>
  <c r="K1777" i="5" a="1"/>
  <c r="K1777" i="5" s="1"/>
  <c r="L1777" i="5" a="1"/>
  <c r="L1777" i="5" s="1"/>
  <c r="M1777" i="5" a="1"/>
  <c r="M1777" i="5" s="1"/>
  <c r="N1777" i="5" a="1"/>
  <c r="N1777" i="5" s="1"/>
  <c r="O1777" i="5" a="1"/>
  <c r="O1777" i="5" s="1"/>
  <c r="I1778" i="5" a="1"/>
  <c r="I1778" i="5" s="1"/>
  <c r="J1778" i="5" a="1"/>
  <c r="J1778" i="5" s="1"/>
  <c r="K1778" i="5" a="1"/>
  <c r="K1778" i="5" s="1"/>
  <c r="L1778" i="5" a="1"/>
  <c r="L1778" i="5" s="1"/>
  <c r="M1778" i="5" a="1"/>
  <c r="M1778" i="5" s="1"/>
  <c r="N1778" i="5" a="1"/>
  <c r="N1778" i="5" s="1"/>
  <c r="O1778" i="5" a="1"/>
  <c r="O1778" i="5" s="1"/>
  <c r="I1779" i="5" a="1"/>
  <c r="I1779" i="5" s="1"/>
  <c r="J1779" i="5" a="1"/>
  <c r="J1779" i="5" s="1"/>
  <c r="K1779" i="5" a="1"/>
  <c r="K1779" i="5" s="1"/>
  <c r="L1779" i="5" a="1"/>
  <c r="L1779" i="5" s="1"/>
  <c r="M1779" i="5" a="1"/>
  <c r="M1779" i="5" s="1"/>
  <c r="N1779" i="5" a="1"/>
  <c r="N1779" i="5" s="1"/>
  <c r="O1779" i="5" a="1"/>
  <c r="O1779" i="5" s="1"/>
  <c r="I1780" i="5" a="1"/>
  <c r="I1780" i="5" s="1"/>
  <c r="J1780" i="5" a="1"/>
  <c r="J1780" i="5" s="1"/>
  <c r="K1780" i="5" a="1"/>
  <c r="K1780" i="5" s="1"/>
  <c r="L1780" i="5" a="1"/>
  <c r="L1780" i="5" s="1"/>
  <c r="M1780" i="5" a="1"/>
  <c r="M1780" i="5" s="1"/>
  <c r="N1780" i="5" a="1"/>
  <c r="N1780" i="5" s="1"/>
  <c r="O1780" i="5" a="1"/>
  <c r="O1780" i="5" s="1"/>
  <c r="I1781" i="5" a="1"/>
  <c r="I1781" i="5" s="1"/>
  <c r="J1781" i="5" a="1"/>
  <c r="J1781" i="5" s="1"/>
  <c r="K1781" i="5" a="1"/>
  <c r="K1781" i="5" s="1"/>
  <c r="L1781" i="5" a="1"/>
  <c r="L1781" i="5" s="1"/>
  <c r="M1781" i="5" a="1"/>
  <c r="M1781" i="5" s="1"/>
  <c r="N1781" i="5" a="1"/>
  <c r="N1781" i="5" s="1"/>
  <c r="O1781" i="5" a="1"/>
  <c r="O1781" i="5" s="1"/>
  <c r="I1782" i="5" a="1"/>
  <c r="I1782" i="5" s="1"/>
  <c r="J1782" i="5" a="1"/>
  <c r="J1782" i="5" s="1"/>
  <c r="K1782" i="5" a="1"/>
  <c r="K1782" i="5" s="1"/>
  <c r="L1782" i="5" a="1"/>
  <c r="L1782" i="5" s="1"/>
  <c r="M1782" i="5" a="1"/>
  <c r="M1782" i="5" s="1"/>
  <c r="N1782" i="5" a="1"/>
  <c r="N1782" i="5" s="1"/>
  <c r="O1782" i="5" a="1"/>
  <c r="O1782" i="5" s="1"/>
  <c r="I1783" i="5" a="1"/>
  <c r="I1783" i="5" s="1"/>
  <c r="J1783" i="5" a="1"/>
  <c r="J1783" i="5" s="1"/>
  <c r="K1783" i="5" a="1"/>
  <c r="K1783" i="5" s="1"/>
  <c r="L1783" i="5" a="1"/>
  <c r="L1783" i="5" s="1"/>
  <c r="M1783" i="5" a="1"/>
  <c r="M1783" i="5" s="1"/>
  <c r="N1783" i="5" a="1"/>
  <c r="N1783" i="5" s="1"/>
  <c r="O1783" i="5" a="1"/>
  <c r="O1783" i="5" s="1"/>
  <c r="I1784" i="5" a="1"/>
  <c r="I1784" i="5" s="1"/>
  <c r="J1784" i="5" a="1"/>
  <c r="J1784" i="5" s="1"/>
  <c r="K1784" i="5" a="1"/>
  <c r="K1784" i="5" s="1"/>
  <c r="L1784" i="5" a="1"/>
  <c r="L1784" i="5" s="1"/>
  <c r="M1784" i="5" a="1"/>
  <c r="M1784" i="5" s="1"/>
  <c r="N1784" i="5" a="1"/>
  <c r="N1784" i="5" s="1"/>
  <c r="O1784" i="5" a="1"/>
  <c r="O1784" i="5" s="1"/>
  <c r="I1785" i="5" a="1"/>
  <c r="I1785" i="5" s="1"/>
  <c r="J1785" i="5" a="1"/>
  <c r="J1785" i="5" s="1"/>
  <c r="K1785" i="5" a="1"/>
  <c r="K1785" i="5" s="1"/>
  <c r="L1785" i="5" a="1"/>
  <c r="L1785" i="5" s="1"/>
  <c r="M1785" i="5" a="1"/>
  <c r="M1785" i="5" s="1"/>
  <c r="N1785" i="5" a="1"/>
  <c r="N1785" i="5" s="1"/>
  <c r="O1785" i="5" a="1"/>
  <c r="O1785" i="5" s="1"/>
  <c r="I1786" i="5" a="1"/>
  <c r="I1786" i="5" s="1"/>
  <c r="J1786" i="5" a="1"/>
  <c r="J1786" i="5" s="1"/>
  <c r="K1786" i="5" a="1"/>
  <c r="K1786" i="5" s="1"/>
  <c r="L1786" i="5" a="1"/>
  <c r="L1786" i="5" s="1"/>
  <c r="M1786" i="5" a="1"/>
  <c r="M1786" i="5" s="1"/>
  <c r="N1786" i="5" a="1"/>
  <c r="N1786" i="5" s="1"/>
  <c r="O1786" i="5" a="1"/>
  <c r="O1786" i="5" s="1"/>
  <c r="I1787" i="5" a="1"/>
  <c r="I1787" i="5" s="1"/>
  <c r="J1787" i="5" a="1"/>
  <c r="J1787" i="5" s="1"/>
  <c r="K1787" i="5" a="1"/>
  <c r="K1787" i="5" s="1"/>
  <c r="L1787" i="5" a="1"/>
  <c r="L1787" i="5" s="1"/>
  <c r="M1787" i="5" a="1"/>
  <c r="M1787" i="5" s="1"/>
  <c r="N1787" i="5" a="1"/>
  <c r="N1787" i="5" s="1"/>
  <c r="O1787" i="5" a="1"/>
  <c r="O1787" i="5" s="1"/>
  <c r="I1788" i="5" a="1"/>
  <c r="I1788" i="5" s="1"/>
  <c r="J1788" i="5" a="1"/>
  <c r="J1788" i="5" s="1"/>
  <c r="K1788" i="5" a="1"/>
  <c r="K1788" i="5" s="1"/>
  <c r="L1788" i="5" a="1"/>
  <c r="L1788" i="5" s="1"/>
  <c r="M1788" i="5" a="1"/>
  <c r="M1788" i="5" s="1"/>
  <c r="N1788" i="5" a="1"/>
  <c r="N1788" i="5" s="1"/>
  <c r="O1788" i="5" a="1"/>
  <c r="O1788" i="5" s="1"/>
  <c r="I1789" i="5" a="1"/>
  <c r="I1789" i="5" s="1"/>
  <c r="J1789" i="5" a="1"/>
  <c r="J1789" i="5" s="1"/>
  <c r="K1789" i="5" a="1"/>
  <c r="K1789" i="5" s="1"/>
  <c r="L1789" i="5" a="1"/>
  <c r="L1789" i="5" s="1"/>
  <c r="M1789" i="5" a="1"/>
  <c r="M1789" i="5" s="1"/>
  <c r="N1789" i="5" a="1"/>
  <c r="N1789" i="5" s="1"/>
  <c r="O1789" i="5" a="1"/>
  <c r="O1789" i="5" s="1"/>
  <c r="I1790" i="5" a="1"/>
  <c r="I1790" i="5" s="1"/>
  <c r="J1790" i="5" a="1"/>
  <c r="J1790" i="5" s="1"/>
  <c r="K1790" i="5" a="1"/>
  <c r="K1790" i="5" s="1"/>
  <c r="L1790" i="5" a="1"/>
  <c r="L1790" i="5" s="1"/>
  <c r="M1790" i="5" a="1"/>
  <c r="M1790" i="5" s="1"/>
  <c r="N1790" i="5" a="1"/>
  <c r="N1790" i="5" s="1"/>
  <c r="O1790" i="5" a="1"/>
  <c r="O1790" i="5" s="1"/>
  <c r="I1791" i="5" a="1"/>
  <c r="I1791" i="5" s="1"/>
  <c r="J1791" i="5" a="1"/>
  <c r="J1791" i="5" s="1"/>
  <c r="K1791" i="5" a="1"/>
  <c r="K1791" i="5" s="1"/>
  <c r="L1791" i="5" a="1"/>
  <c r="L1791" i="5" s="1"/>
  <c r="M1791" i="5" a="1"/>
  <c r="M1791" i="5" s="1"/>
  <c r="N1791" i="5" a="1"/>
  <c r="N1791" i="5" s="1"/>
  <c r="O1791" i="5" a="1"/>
  <c r="O1791" i="5" s="1"/>
  <c r="I1792" i="5" a="1"/>
  <c r="I1792" i="5" s="1"/>
  <c r="J1792" i="5" a="1"/>
  <c r="J1792" i="5" s="1"/>
  <c r="K1792" i="5" a="1"/>
  <c r="K1792" i="5" s="1"/>
  <c r="L1792" i="5" a="1"/>
  <c r="L1792" i="5" s="1"/>
  <c r="M1792" i="5" a="1"/>
  <c r="M1792" i="5" s="1"/>
  <c r="N1792" i="5" a="1"/>
  <c r="N1792" i="5" s="1"/>
  <c r="O1792" i="5" a="1"/>
  <c r="O1792" i="5" s="1"/>
  <c r="I1793" i="5" a="1"/>
  <c r="I1793" i="5" s="1"/>
  <c r="J1793" i="5" a="1"/>
  <c r="J1793" i="5" s="1"/>
  <c r="K1793" i="5" a="1"/>
  <c r="K1793" i="5" s="1"/>
  <c r="L1793" i="5" a="1"/>
  <c r="L1793" i="5" s="1"/>
  <c r="M1793" i="5" a="1"/>
  <c r="M1793" i="5" s="1"/>
  <c r="N1793" i="5" a="1"/>
  <c r="N1793" i="5" s="1"/>
  <c r="O1793" i="5" a="1"/>
  <c r="O1793" i="5" s="1"/>
  <c r="I1794" i="5" a="1"/>
  <c r="I1794" i="5" s="1"/>
  <c r="J1794" i="5" a="1"/>
  <c r="J1794" i="5" s="1"/>
  <c r="K1794" i="5" a="1"/>
  <c r="K1794" i="5" s="1"/>
  <c r="L1794" i="5" a="1"/>
  <c r="L1794" i="5" s="1"/>
  <c r="M1794" i="5" a="1"/>
  <c r="M1794" i="5" s="1"/>
  <c r="N1794" i="5" a="1"/>
  <c r="N1794" i="5" s="1"/>
  <c r="O1794" i="5" a="1"/>
  <c r="O1794" i="5" s="1"/>
  <c r="I1795" i="5" a="1"/>
  <c r="I1795" i="5" s="1"/>
  <c r="J1795" i="5" a="1"/>
  <c r="J1795" i="5" s="1"/>
  <c r="K1795" i="5" a="1"/>
  <c r="K1795" i="5" s="1"/>
  <c r="L1795" i="5" a="1"/>
  <c r="L1795" i="5" s="1"/>
  <c r="M1795" i="5" a="1"/>
  <c r="M1795" i="5" s="1"/>
  <c r="N1795" i="5" a="1"/>
  <c r="N1795" i="5" s="1"/>
  <c r="O1795" i="5" a="1"/>
  <c r="O1795" i="5" s="1"/>
  <c r="I1796" i="5" a="1"/>
  <c r="I1796" i="5" s="1"/>
  <c r="J1796" i="5" a="1"/>
  <c r="J1796" i="5" s="1"/>
  <c r="K1796" i="5" a="1"/>
  <c r="K1796" i="5" s="1"/>
  <c r="L1796" i="5" a="1"/>
  <c r="L1796" i="5" s="1"/>
  <c r="M1796" i="5" a="1"/>
  <c r="M1796" i="5" s="1"/>
  <c r="N1796" i="5" a="1"/>
  <c r="N1796" i="5" s="1"/>
  <c r="O1796" i="5" a="1"/>
  <c r="O1796" i="5" s="1"/>
  <c r="I1797" i="5" a="1"/>
  <c r="I1797" i="5" s="1"/>
  <c r="J1797" i="5" a="1"/>
  <c r="J1797" i="5" s="1"/>
  <c r="K1797" i="5" a="1"/>
  <c r="K1797" i="5" s="1"/>
  <c r="L1797" i="5" a="1"/>
  <c r="L1797" i="5" s="1"/>
  <c r="M1797" i="5" a="1"/>
  <c r="M1797" i="5" s="1"/>
  <c r="N1797" i="5" a="1"/>
  <c r="N1797" i="5" s="1"/>
  <c r="O1797" i="5" a="1"/>
  <c r="O1797" i="5" s="1"/>
  <c r="I1798" i="5" a="1"/>
  <c r="I1798" i="5" s="1"/>
  <c r="J1798" i="5" a="1"/>
  <c r="J1798" i="5" s="1"/>
  <c r="K1798" i="5" a="1"/>
  <c r="K1798" i="5" s="1"/>
  <c r="L1798" i="5" a="1"/>
  <c r="L1798" i="5" s="1"/>
  <c r="M1798" i="5" a="1"/>
  <c r="M1798" i="5" s="1"/>
  <c r="N1798" i="5" a="1"/>
  <c r="N1798" i="5" s="1"/>
  <c r="O1798" i="5" a="1"/>
  <c r="O1798" i="5" s="1"/>
  <c r="I1799" i="5" a="1"/>
  <c r="I1799" i="5" s="1"/>
  <c r="J1799" i="5" a="1"/>
  <c r="J1799" i="5" s="1"/>
  <c r="K1799" i="5" a="1"/>
  <c r="K1799" i="5" s="1"/>
  <c r="L1799" i="5" a="1"/>
  <c r="L1799" i="5" s="1"/>
  <c r="M1799" i="5" a="1"/>
  <c r="M1799" i="5" s="1"/>
  <c r="N1799" i="5" a="1"/>
  <c r="N1799" i="5" s="1"/>
  <c r="O1799" i="5" a="1"/>
  <c r="O1799" i="5" s="1"/>
  <c r="I1800" i="5" a="1"/>
  <c r="I1800" i="5" s="1"/>
  <c r="J1800" i="5" a="1"/>
  <c r="J1800" i="5" s="1"/>
  <c r="K1800" i="5" a="1"/>
  <c r="K1800" i="5" s="1"/>
  <c r="L1800" i="5" a="1"/>
  <c r="L1800" i="5" s="1"/>
  <c r="M1800" i="5" a="1"/>
  <c r="M1800" i="5" s="1"/>
  <c r="N1800" i="5" a="1"/>
  <c r="N1800" i="5" s="1"/>
  <c r="O1800" i="5" a="1"/>
  <c r="O1800" i="5" s="1"/>
  <c r="I1801" i="5" a="1"/>
  <c r="I1801" i="5" s="1"/>
  <c r="J1801" i="5" a="1"/>
  <c r="J1801" i="5" s="1"/>
  <c r="K1801" i="5" a="1"/>
  <c r="K1801" i="5" s="1"/>
  <c r="L1801" i="5" a="1"/>
  <c r="L1801" i="5" s="1"/>
  <c r="M1801" i="5" a="1"/>
  <c r="M1801" i="5" s="1"/>
  <c r="N1801" i="5" a="1"/>
  <c r="N1801" i="5" s="1"/>
  <c r="O1801" i="5" a="1"/>
  <c r="O1801" i="5" s="1"/>
  <c r="I1802" i="5" a="1"/>
  <c r="I1802" i="5" s="1"/>
  <c r="J1802" i="5" a="1"/>
  <c r="J1802" i="5" s="1"/>
  <c r="K1802" i="5" a="1"/>
  <c r="K1802" i="5" s="1"/>
  <c r="L1802" i="5" a="1"/>
  <c r="L1802" i="5" s="1"/>
  <c r="M1802" i="5" a="1"/>
  <c r="M1802" i="5" s="1"/>
  <c r="N1802" i="5" a="1"/>
  <c r="N1802" i="5" s="1"/>
  <c r="O1802" i="5" a="1"/>
  <c r="O1802" i="5" s="1"/>
  <c r="I1803" i="5" a="1"/>
  <c r="I1803" i="5" s="1"/>
  <c r="J1803" i="5" a="1"/>
  <c r="J1803" i="5" s="1"/>
  <c r="K1803" i="5" a="1"/>
  <c r="K1803" i="5" s="1"/>
  <c r="L1803" i="5" a="1"/>
  <c r="L1803" i="5" s="1"/>
  <c r="M1803" i="5" a="1"/>
  <c r="M1803" i="5" s="1"/>
  <c r="N1803" i="5" a="1"/>
  <c r="N1803" i="5" s="1"/>
  <c r="O1803" i="5" a="1"/>
  <c r="O1803" i="5" s="1"/>
  <c r="I1804" i="5" a="1"/>
  <c r="I1804" i="5" s="1"/>
  <c r="J1804" i="5" a="1"/>
  <c r="J1804" i="5" s="1"/>
  <c r="K1804" i="5" a="1"/>
  <c r="K1804" i="5" s="1"/>
  <c r="L1804" i="5" a="1"/>
  <c r="L1804" i="5" s="1"/>
  <c r="M1804" i="5" a="1"/>
  <c r="M1804" i="5" s="1"/>
  <c r="N1804" i="5" a="1"/>
  <c r="N1804" i="5" s="1"/>
  <c r="O1804" i="5" a="1"/>
  <c r="O1804" i="5" s="1"/>
  <c r="I1805" i="5" a="1"/>
  <c r="I1805" i="5" s="1"/>
  <c r="J1805" i="5" a="1"/>
  <c r="J1805" i="5" s="1"/>
  <c r="K1805" i="5" a="1"/>
  <c r="K1805" i="5" s="1"/>
  <c r="L1805" i="5" a="1"/>
  <c r="L1805" i="5" s="1"/>
  <c r="M1805" i="5" a="1"/>
  <c r="M1805" i="5" s="1"/>
  <c r="N1805" i="5" a="1"/>
  <c r="N1805" i="5" s="1"/>
  <c r="O1805" i="5" a="1"/>
  <c r="O1805" i="5" s="1"/>
  <c r="I1806" i="5" a="1"/>
  <c r="I1806" i="5" s="1"/>
  <c r="J1806" i="5" a="1"/>
  <c r="J1806" i="5" s="1"/>
  <c r="K1806" i="5" a="1"/>
  <c r="K1806" i="5" s="1"/>
  <c r="L1806" i="5" a="1"/>
  <c r="L1806" i="5" s="1"/>
  <c r="M1806" i="5" a="1"/>
  <c r="M1806" i="5" s="1"/>
  <c r="N1806" i="5" a="1"/>
  <c r="N1806" i="5" s="1"/>
  <c r="O1806" i="5" a="1"/>
  <c r="O1806" i="5" s="1"/>
  <c r="I1807" i="5" a="1"/>
  <c r="I1807" i="5" s="1"/>
  <c r="J1807" i="5" a="1"/>
  <c r="J1807" i="5" s="1"/>
  <c r="K1807" i="5" a="1"/>
  <c r="K1807" i="5" s="1"/>
  <c r="L1807" i="5" a="1"/>
  <c r="L1807" i="5" s="1"/>
  <c r="M1807" i="5" a="1"/>
  <c r="M1807" i="5" s="1"/>
  <c r="N1807" i="5" a="1"/>
  <c r="N1807" i="5" s="1"/>
  <c r="O1807" i="5" a="1"/>
  <c r="O1807" i="5" s="1"/>
  <c r="I1808" i="5" a="1"/>
  <c r="I1808" i="5" s="1"/>
  <c r="J1808" i="5" a="1"/>
  <c r="J1808" i="5" s="1"/>
  <c r="K1808" i="5" a="1"/>
  <c r="K1808" i="5" s="1"/>
  <c r="L1808" i="5" a="1"/>
  <c r="L1808" i="5" s="1"/>
  <c r="M1808" i="5" a="1"/>
  <c r="M1808" i="5" s="1"/>
  <c r="N1808" i="5" a="1"/>
  <c r="N1808" i="5" s="1"/>
  <c r="O1808" i="5" a="1"/>
  <c r="O1808" i="5" s="1"/>
  <c r="I1809" i="5" a="1"/>
  <c r="I1809" i="5" s="1"/>
  <c r="J1809" i="5" a="1"/>
  <c r="J1809" i="5" s="1"/>
  <c r="K1809" i="5" a="1"/>
  <c r="K1809" i="5" s="1"/>
  <c r="L1809" i="5" a="1"/>
  <c r="L1809" i="5" s="1"/>
  <c r="M1809" i="5" a="1"/>
  <c r="M1809" i="5" s="1"/>
  <c r="N1809" i="5" a="1"/>
  <c r="N1809" i="5" s="1"/>
  <c r="O1809" i="5" a="1"/>
  <c r="O1809" i="5" s="1"/>
  <c r="I1810" i="5" a="1"/>
  <c r="I1810" i="5" s="1"/>
  <c r="J1810" i="5" a="1"/>
  <c r="J1810" i="5" s="1"/>
  <c r="K1810" i="5" a="1"/>
  <c r="K1810" i="5" s="1"/>
  <c r="L1810" i="5" a="1"/>
  <c r="L1810" i="5" s="1"/>
  <c r="M1810" i="5" a="1"/>
  <c r="M1810" i="5" s="1"/>
  <c r="N1810" i="5" a="1"/>
  <c r="N1810" i="5" s="1"/>
  <c r="O1810" i="5" a="1"/>
  <c r="O1810" i="5" s="1"/>
  <c r="I1811" i="5" a="1"/>
  <c r="I1811" i="5" s="1"/>
  <c r="J1811" i="5" a="1"/>
  <c r="J1811" i="5" s="1"/>
  <c r="K1811" i="5" a="1"/>
  <c r="K1811" i="5" s="1"/>
  <c r="L1811" i="5" a="1"/>
  <c r="L1811" i="5" s="1"/>
  <c r="M1811" i="5" a="1"/>
  <c r="M1811" i="5" s="1"/>
  <c r="N1811" i="5" a="1"/>
  <c r="N1811" i="5" s="1"/>
  <c r="O1811" i="5" a="1"/>
  <c r="O1811" i="5" s="1"/>
  <c r="I1812" i="5" a="1"/>
  <c r="I1812" i="5" s="1"/>
  <c r="J1812" i="5" a="1"/>
  <c r="J1812" i="5" s="1"/>
  <c r="K1812" i="5" a="1"/>
  <c r="K1812" i="5" s="1"/>
  <c r="L1812" i="5" a="1"/>
  <c r="L1812" i="5" s="1"/>
  <c r="M1812" i="5" a="1"/>
  <c r="M1812" i="5" s="1"/>
  <c r="N1812" i="5" a="1"/>
  <c r="N1812" i="5" s="1"/>
  <c r="O1812" i="5" a="1"/>
  <c r="O1812" i="5" s="1"/>
  <c r="I1813" i="5" a="1"/>
  <c r="I1813" i="5" s="1"/>
  <c r="J1813" i="5" a="1"/>
  <c r="J1813" i="5" s="1"/>
  <c r="K1813" i="5" a="1"/>
  <c r="K1813" i="5" s="1"/>
  <c r="L1813" i="5" a="1"/>
  <c r="L1813" i="5" s="1"/>
  <c r="M1813" i="5" a="1"/>
  <c r="M1813" i="5" s="1"/>
  <c r="N1813" i="5" a="1"/>
  <c r="N1813" i="5" s="1"/>
  <c r="O1813" i="5" a="1"/>
  <c r="O1813" i="5" s="1"/>
  <c r="I1814" i="5" a="1"/>
  <c r="I1814" i="5" s="1"/>
  <c r="J1814" i="5" a="1"/>
  <c r="J1814" i="5" s="1"/>
  <c r="K1814" i="5" a="1"/>
  <c r="K1814" i="5" s="1"/>
  <c r="L1814" i="5" a="1"/>
  <c r="L1814" i="5" s="1"/>
  <c r="M1814" i="5" a="1"/>
  <c r="M1814" i="5" s="1"/>
  <c r="N1814" i="5" a="1"/>
  <c r="N1814" i="5" s="1"/>
  <c r="O1814" i="5" a="1"/>
  <c r="O1814" i="5" s="1"/>
  <c r="I1815" i="5" a="1"/>
  <c r="I1815" i="5" s="1"/>
  <c r="J1815" i="5" a="1"/>
  <c r="J1815" i="5" s="1"/>
  <c r="K1815" i="5" a="1"/>
  <c r="K1815" i="5" s="1"/>
  <c r="L1815" i="5" a="1"/>
  <c r="L1815" i="5" s="1"/>
  <c r="M1815" i="5" a="1"/>
  <c r="M1815" i="5" s="1"/>
  <c r="N1815" i="5" a="1"/>
  <c r="N1815" i="5" s="1"/>
  <c r="O1815" i="5" a="1"/>
  <c r="O1815" i="5" s="1"/>
  <c r="I1816" i="5" a="1"/>
  <c r="I1816" i="5" s="1"/>
  <c r="J1816" i="5" a="1"/>
  <c r="J1816" i="5" s="1"/>
  <c r="K1816" i="5" a="1"/>
  <c r="K1816" i="5" s="1"/>
  <c r="L1816" i="5" a="1"/>
  <c r="L1816" i="5" s="1"/>
  <c r="M1816" i="5" a="1"/>
  <c r="M1816" i="5" s="1"/>
  <c r="N1816" i="5" a="1"/>
  <c r="N1816" i="5" s="1"/>
  <c r="O1816" i="5" a="1"/>
  <c r="O1816" i="5" s="1"/>
  <c r="I1817" i="5" a="1"/>
  <c r="I1817" i="5" s="1"/>
  <c r="J1817" i="5" a="1"/>
  <c r="J1817" i="5" s="1"/>
  <c r="K1817" i="5" a="1"/>
  <c r="K1817" i="5" s="1"/>
  <c r="L1817" i="5" a="1"/>
  <c r="L1817" i="5" s="1"/>
  <c r="M1817" i="5" a="1"/>
  <c r="M1817" i="5" s="1"/>
  <c r="N1817" i="5" a="1"/>
  <c r="N1817" i="5" s="1"/>
  <c r="O1817" i="5" a="1"/>
  <c r="O1817" i="5" s="1"/>
  <c r="I1818" i="5" a="1"/>
  <c r="I1818" i="5" s="1"/>
  <c r="J1818" i="5" a="1"/>
  <c r="J1818" i="5" s="1"/>
  <c r="K1818" i="5" a="1"/>
  <c r="K1818" i="5" s="1"/>
  <c r="L1818" i="5" a="1"/>
  <c r="L1818" i="5" s="1"/>
  <c r="M1818" i="5" a="1"/>
  <c r="M1818" i="5" s="1"/>
  <c r="N1818" i="5" a="1"/>
  <c r="N1818" i="5" s="1"/>
  <c r="O1818" i="5" a="1"/>
  <c r="O1818" i="5" s="1"/>
  <c r="I1819" i="5" a="1"/>
  <c r="I1819" i="5" s="1"/>
  <c r="J1819" i="5" a="1"/>
  <c r="J1819" i="5" s="1"/>
  <c r="K1819" i="5" a="1"/>
  <c r="K1819" i="5" s="1"/>
  <c r="L1819" i="5" a="1"/>
  <c r="L1819" i="5" s="1"/>
  <c r="M1819" i="5" a="1"/>
  <c r="M1819" i="5" s="1"/>
  <c r="N1819" i="5" a="1"/>
  <c r="N1819" i="5" s="1"/>
  <c r="O1819" i="5" a="1"/>
  <c r="O1819" i="5" s="1"/>
  <c r="I1820" i="5" a="1"/>
  <c r="I1820" i="5" s="1"/>
  <c r="J1820" i="5" a="1"/>
  <c r="J1820" i="5" s="1"/>
  <c r="K1820" i="5" a="1"/>
  <c r="K1820" i="5" s="1"/>
  <c r="L1820" i="5" a="1"/>
  <c r="L1820" i="5" s="1"/>
  <c r="M1820" i="5" a="1"/>
  <c r="M1820" i="5" s="1"/>
  <c r="N1820" i="5" a="1"/>
  <c r="N1820" i="5" s="1"/>
  <c r="O1820" i="5" a="1"/>
  <c r="O1820" i="5" s="1"/>
  <c r="I1821" i="5" a="1"/>
  <c r="I1821" i="5" s="1"/>
  <c r="J1821" i="5" a="1"/>
  <c r="J1821" i="5" s="1"/>
  <c r="K1821" i="5" a="1"/>
  <c r="K1821" i="5" s="1"/>
  <c r="L1821" i="5" a="1"/>
  <c r="L1821" i="5" s="1"/>
  <c r="M1821" i="5" a="1"/>
  <c r="M1821" i="5" s="1"/>
  <c r="N1821" i="5" a="1"/>
  <c r="N1821" i="5" s="1"/>
  <c r="O1821" i="5" a="1"/>
  <c r="O1821" i="5" s="1"/>
  <c r="I1822" i="5" a="1"/>
  <c r="I1822" i="5" s="1"/>
  <c r="J1822" i="5" a="1"/>
  <c r="J1822" i="5" s="1"/>
  <c r="K1822" i="5" a="1"/>
  <c r="K1822" i="5" s="1"/>
  <c r="L1822" i="5" a="1"/>
  <c r="L1822" i="5" s="1"/>
  <c r="M1822" i="5" a="1"/>
  <c r="M1822" i="5" s="1"/>
  <c r="N1822" i="5" a="1"/>
  <c r="N1822" i="5" s="1"/>
  <c r="O1822" i="5" a="1"/>
  <c r="O1822" i="5" s="1"/>
  <c r="I1823" i="5" a="1"/>
  <c r="I1823" i="5" s="1"/>
  <c r="J1823" i="5" a="1"/>
  <c r="J1823" i="5" s="1"/>
  <c r="K1823" i="5" a="1"/>
  <c r="K1823" i="5" s="1"/>
  <c r="L1823" i="5" a="1"/>
  <c r="L1823" i="5" s="1"/>
  <c r="M1823" i="5" a="1"/>
  <c r="M1823" i="5" s="1"/>
  <c r="N1823" i="5" a="1"/>
  <c r="N1823" i="5" s="1"/>
  <c r="O1823" i="5" a="1"/>
  <c r="O1823" i="5" s="1"/>
  <c r="I1824" i="5" a="1"/>
  <c r="I1824" i="5" s="1"/>
  <c r="J1824" i="5" a="1"/>
  <c r="J1824" i="5" s="1"/>
  <c r="K1824" i="5" a="1"/>
  <c r="K1824" i="5" s="1"/>
  <c r="L1824" i="5" a="1"/>
  <c r="L1824" i="5" s="1"/>
  <c r="M1824" i="5" a="1"/>
  <c r="M1824" i="5" s="1"/>
  <c r="N1824" i="5" a="1"/>
  <c r="N1824" i="5" s="1"/>
  <c r="O1824" i="5" a="1"/>
  <c r="O1824" i="5" s="1"/>
  <c r="I1825" i="5" a="1"/>
  <c r="I1825" i="5" s="1"/>
  <c r="J1825" i="5" a="1"/>
  <c r="J1825" i="5" s="1"/>
  <c r="K1825" i="5" a="1"/>
  <c r="K1825" i="5" s="1"/>
  <c r="L1825" i="5" a="1"/>
  <c r="L1825" i="5" s="1"/>
  <c r="M1825" i="5" a="1"/>
  <c r="M1825" i="5" s="1"/>
  <c r="N1825" i="5" a="1"/>
  <c r="N1825" i="5" s="1"/>
  <c r="O1825" i="5" a="1"/>
  <c r="O1825" i="5" s="1"/>
  <c r="I1826" i="5" a="1"/>
  <c r="I1826" i="5" s="1"/>
  <c r="J1826" i="5" a="1"/>
  <c r="J1826" i="5" s="1"/>
  <c r="K1826" i="5" a="1"/>
  <c r="K1826" i="5" s="1"/>
  <c r="L1826" i="5" a="1"/>
  <c r="L1826" i="5" s="1"/>
  <c r="M1826" i="5" a="1"/>
  <c r="M1826" i="5" s="1"/>
  <c r="N1826" i="5" a="1"/>
  <c r="N1826" i="5" s="1"/>
  <c r="O1826" i="5" a="1"/>
  <c r="O1826" i="5" s="1"/>
  <c r="I1827" i="5" a="1"/>
  <c r="I1827" i="5" s="1"/>
  <c r="J1827" i="5" a="1"/>
  <c r="J1827" i="5" s="1"/>
  <c r="K1827" i="5" a="1"/>
  <c r="K1827" i="5" s="1"/>
  <c r="L1827" i="5" a="1"/>
  <c r="L1827" i="5" s="1"/>
  <c r="M1827" i="5" a="1"/>
  <c r="M1827" i="5" s="1"/>
  <c r="N1827" i="5" a="1"/>
  <c r="N1827" i="5" s="1"/>
  <c r="O1827" i="5" a="1"/>
  <c r="O1827" i="5" s="1"/>
  <c r="I1828" i="5" a="1"/>
  <c r="I1828" i="5" s="1"/>
  <c r="J1828" i="5" a="1"/>
  <c r="J1828" i="5" s="1"/>
  <c r="K1828" i="5" a="1"/>
  <c r="K1828" i="5" s="1"/>
  <c r="L1828" i="5" a="1"/>
  <c r="L1828" i="5" s="1"/>
  <c r="M1828" i="5" a="1"/>
  <c r="M1828" i="5" s="1"/>
  <c r="N1828" i="5" a="1"/>
  <c r="N1828" i="5" s="1"/>
  <c r="O1828" i="5" a="1"/>
  <c r="O1828" i="5" s="1"/>
  <c r="I1829" i="5" a="1"/>
  <c r="I1829" i="5" s="1"/>
  <c r="J1829" i="5" a="1"/>
  <c r="J1829" i="5" s="1"/>
  <c r="K1829" i="5" a="1"/>
  <c r="K1829" i="5" s="1"/>
  <c r="L1829" i="5" a="1"/>
  <c r="L1829" i="5" s="1"/>
  <c r="M1829" i="5" a="1"/>
  <c r="M1829" i="5" s="1"/>
  <c r="N1829" i="5" a="1"/>
  <c r="N1829" i="5" s="1"/>
  <c r="O1829" i="5" a="1"/>
  <c r="O1829" i="5" s="1"/>
  <c r="I1830" i="5" a="1"/>
  <c r="I1830" i="5" s="1"/>
  <c r="J1830" i="5" a="1"/>
  <c r="J1830" i="5" s="1"/>
  <c r="K1830" i="5" a="1"/>
  <c r="K1830" i="5" s="1"/>
  <c r="L1830" i="5" a="1"/>
  <c r="L1830" i="5" s="1"/>
  <c r="M1830" i="5" a="1"/>
  <c r="M1830" i="5" s="1"/>
  <c r="N1830" i="5" a="1"/>
  <c r="N1830" i="5" s="1"/>
  <c r="O1830" i="5" a="1"/>
  <c r="O1830" i="5" s="1"/>
  <c r="I1831" i="5" a="1"/>
  <c r="I1831" i="5" s="1"/>
  <c r="J1831" i="5" a="1"/>
  <c r="J1831" i="5" s="1"/>
  <c r="K1831" i="5" a="1"/>
  <c r="K1831" i="5" s="1"/>
  <c r="L1831" i="5" a="1"/>
  <c r="L1831" i="5" s="1"/>
  <c r="M1831" i="5" a="1"/>
  <c r="M1831" i="5" s="1"/>
  <c r="N1831" i="5" a="1"/>
  <c r="N1831" i="5" s="1"/>
  <c r="O1831" i="5" a="1"/>
  <c r="O1831" i="5" s="1"/>
  <c r="I1832" i="5" a="1"/>
  <c r="I1832" i="5" s="1"/>
  <c r="J1832" i="5" a="1"/>
  <c r="J1832" i="5" s="1"/>
  <c r="K1832" i="5" a="1"/>
  <c r="K1832" i="5" s="1"/>
  <c r="L1832" i="5" a="1"/>
  <c r="L1832" i="5" s="1"/>
  <c r="M1832" i="5" a="1"/>
  <c r="M1832" i="5" s="1"/>
  <c r="N1832" i="5" a="1"/>
  <c r="N1832" i="5" s="1"/>
  <c r="O1832" i="5" a="1"/>
  <c r="O1832" i="5" s="1"/>
  <c r="I1833" i="5" a="1"/>
  <c r="I1833" i="5" s="1"/>
  <c r="J1833" i="5" a="1"/>
  <c r="J1833" i="5" s="1"/>
  <c r="K1833" i="5" a="1"/>
  <c r="K1833" i="5" s="1"/>
  <c r="L1833" i="5" a="1"/>
  <c r="L1833" i="5" s="1"/>
  <c r="M1833" i="5" a="1"/>
  <c r="M1833" i="5" s="1"/>
  <c r="N1833" i="5" a="1"/>
  <c r="N1833" i="5" s="1"/>
  <c r="O1833" i="5" a="1"/>
  <c r="O1833" i="5" s="1"/>
  <c r="I1834" i="5" a="1"/>
  <c r="I1834" i="5" s="1"/>
  <c r="J1834" i="5" a="1"/>
  <c r="J1834" i="5" s="1"/>
  <c r="K1834" i="5" a="1"/>
  <c r="K1834" i="5" s="1"/>
  <c r="L1834" i="5" a="1"/>
  <c r="L1834" i="5" s="1"/>
  <c r="M1834" i="5" a="1"/>
  <c r="M1834" i="5" s="1"/>
  <c r="N1834" i="5" a="1"/>
  <c r="N1834" i="5" s="1"/>
  <c r="O1834" i="5" a="1"/>
  <c r="O1834" i="5" s="1"/>
  <c r="I1835" i="5" a="1"/>
  <c r="I1835" i="5" s="1"/>
  <c r="J1835" i="5" a="1"/>
  <c r="J1835" i="5" s="1"/>
  <c r="K1835" i="5" a="1"/>
  <c r="K1835" i="5" s="1"/>
  <c r="L1835" i="5" a="1"/>
  <c r="L1835" i="5" s="1"/>
  <c r="M1835" i="5" a="1"/>
  <c r="M1835" i="5" s="1"/>
  <c r="N1835" i="5" a="1"/>
  <c r="N1835" i="5" s="1"/>
  <c r="O1835" i="5" a="1"/>
  <c r="O1835" i="5" s="1"/>
  <c r="I1836" i="5" a="1"/>
  <c r="I1836" i="5" s="1"/>
  <c r="J1836" i="5" a="1"/>
  <c r="J1836" i="5" s="1"/>
  <c r="K1836" i="5" a="1"/>
  <c r="K1836" i="5" s="1"/>
  <c r="L1836" i="5" a="1"/>
  <c r="L1836" i="5" s="1"/>
  <c r="M1836" i="5" a="1"/>
  <c r="M1836" i="5" s="1"/>
  <c r="N1836" i="5" a="1"/>
  <c r="N1836" i="5" s="1"/>
  <c r="O1836" i="5" a="1"/>
  <c r="O1836" i="5" s="1"/>
  <c r="I1837" i="5" a="1"/>
  <c r="I1837" i="5" s="1"/>
  <c r="J1837" i="5" a="1"/>
  <c r="J1837" i="5" s="1"/>
  <c r="K1837" i="5" a="1"/>
  <c r="K1837" i="5" s="1"/>
  <c r="L1837" i="5" a="1"/>
  <c r="L1837" i="5" s="1"/>
  <c r="M1837" i="5" a="1"/>
  <c r="M1837" i="5" s="1"/>
  <c r="N1837" i="5" a="1"/>
  <c r="N1837" i="5" s="1"/>
  <c r="O1837" i="5" a="1"/>
  <c r="O1837" i="5" s="1"/>
  <c r="I1838" i="5" a="1"/>
  <c r="I1838" i="5" s="1"/>
  <c r="J1838" i="5" a="1"/>
  <c r="J1838" i="5" s="1"/>
  <c r="K1838" i="5" a="1"/>
  <c r="K1838" i="5" s="1"/>
  <c r="L1838" i="5" a="1"/>
  <c r="L1838" i="5" s="1"/>
  <c r="M1838" i="5" a="1"/>
  <c r="M1838" i="5" s="1"/>
  <c r="N1838" i="5" a="1"/>
  <c r="N1838" i="5" s="1"/>
  <c r="O1838" i="5" a="1"/>
  <c r="O1838" i="5" s="1"/>
  <c r="I1839" i="5" a="1"/>
  <c r="I1839" i="5" s="1"/>
  <c r="J1839" i="5" a="1"/>
  <c r="J1839" i="5" s="1"/>
  <c r="K1839" i="5" a="1"/>
  <c r="K1839" i="5" s="1"/>
  <c r="L1839" i="5" a="1"/>
  <c r="L1839" i="5" s="1"/>
  <c r="M1839" i="5" a="1"/>
  <c r="M1839" i="5" s="1"/>
  <c r="N1839" i="5" a="1"/>
  <c r="N1839" i="5" s="1"/>
  <c r="O1839" i="5" a="1"/>
  <c r="O1839" i="5" s="1"/>
  <c r="I1840" i="5" a="1"/>
  <c r="I1840" i="5" s="1"/>
  <c r="J1840" i="5" a="1"/>
  <c r="J1840" i="5" s="1"/>
  <c r="K1840" i="5" a="1"/>
  <c r="K1840" i="5" s="1"/>
  <c r="L1840" i="5" a="1"/>
  <c r="L1840" i="5" s="1"/>
  <c r="M1840" i="5" a="1"/>
  <c r="M1840" i="5" s="1"/>
  <c r="N1840" i="5" a="1"/>
  <c r="N1840" i="5" s="1"/>
  <c r="O1840" i="5" a="1"/>
  <c r="O1840" i="5" s="1"/>
  <c r="I1841" i="5" a="1"/>
  <c r="I1841" i="5" s="1"/>
  <c r="J1841" i="5" a="1"/>
  <c r="J1841" i="5" s="1"/>
  <c r="K1841" i="5" a="1"/>
  <c r="K1841" i="5" s="1"/>
  <c r="L1841" i="5" a="1"/>
  <c r="L1841" i="5" s="1"/>
  <c r="M1841" i="5" a="1"/>
  <c r="M1841" i="5" s="1"/>
  <c r="N1841" i="5" a="1"/>
  <c r="N1841" i="5" s="1"/>
  <c r="O1841" i="5" a="1"/>
  <c r="O1841" i="5" s="1"/>
  <c r="I1842" i="5" a="1"/>
  <c r="I1842" i="5" s="1"/>
  <c r="J1842" i="5" a="1"/>
  <c r="J1842" i="5" s="1"/>
  <c r="K1842" i="5" a="1"/>
  <c r="K1842" i="5" s="1"/>
  <c r="L1842" i="5" a="1"/>
  <c r="L1842" i="5" s="1"/>
  <c r="M1842" i="5" a="1"/>
  <c r="M1842" i="5" s="1"/>
  <c r="N1842" i="5" a="1"/>
  <c r="N1842" i="5" s="1"/>
  <c r="O1842" i="5" a="1"/>
  <c r="O1842" i="5" s="1"/>
  <c r="I1843" i="5" a="1"/>
  <c r="I1843" i="5" s="1"/>
  <c r="J1843" i="5" a="1"/>
  <c r="J1843" i="5" s="1"/>
  <c r="K1843" i="5" a="1"/>
  <c r="K1843" i="5" s="1"/>
  <c r="L1843" i="5" a="1"/>
  <c r="L1843" i="5" s="1"/>
  <c r="M1843" i="5" a="1"/>
  <c r="M1843" i="5" s="1"/>
  <c r="N1843" i="5" a="1"/>
  <c r="N1843" i="5" s="1"/>
  <c r="O1843" i="5" a="1"/>
  <c r="O1843" i="5" s="1"/>
  <c r="I1844" i="5" a="1"/>
  <c r="I1844" i="5" s="1"/>
  <c r="J1844" i="5" a="1"/>
  <c r="J1844" i="5" s="1"/>
  <c r="K1844" i="5" a="1"/>
  <c r="K1844" i="5" s="1"/>
  <c r="L1844" i="5" a="1"/>
  <c r="L1844" i="5" s="1"/>
  <c r="M1844" i="5" a="1"/>
  <c r="M1844" i="5" s="1"/>
  <c r="N1844" i="5" a="1"/>
  <c r="N1844" i="5" s="1"/>
  <c r="O1844" i="5" a="1"/>
  <c r="O1844" i="5" s="1"/>
  <c r="I1845" i="5" a="1"/>
  <c r="I1845" i="5" s="1"/>
  <c r="J1845" i="5" a="1"/>
  <c r="J1845" i="5" s="1"/>
  <c r="K1845" i="5" a="1"/>
  <c r="K1845" i="5" s="1"/>
  <c r="L1845" i="5" a="1"/>
  <c r="L1845" i="5" s="1"/>
  <c r="M1845" i="5" a="1"/>
  <c r="M1845" i="5" s="1"/>
  <c r="N1845" i="5" a="1"/>
  <c r="N1845" i="5" s="1"/>
  <c r="O1845" i="5" a="1"/>
  <c r="O1845" i="5" s="1"/>
  <c r="I1846" i="5" a="1"/>
  <c r="I1846" i="5" s="1"/>
  <c r="J1846" i="5" a="1"/>
  <c r="J1846" i="5" s="1"/>
  <c r="K1846" i="5" a="1"/>
  <c r="K1846" i="5" s="1"/>
  <c r="L1846" i="5" a="1"/>
  <c r="L1846" i="5" s="1"/>
  <c r="M1846" i="5" a="1"/>
  <c r="M1846" i="5" s="1"/>
  <c r="N1846" i="5" a="1"/>
  <c r="N1846" i="5" s="1"/>
  <c r="O1846" i="5" a="1"/>
  <c r="O1846" i="5" s="1"/>
  <c r="I1847" i="5" a="1"/>
  <c r="I1847" i="5" s="1"/>
  <c r="J1847" i="5" a="1"/>
  <c r="J1847" i="5" s="1"/>
  <c r="K1847" i="5" a="1"/>
  <c r="K1847" i="5" s="1"/>
  <c r="L1847" i="5" a="1"/>
  <c r="L1847" i="5" s="1"/>
  <c r="M1847" i="5" a="1"/>
  <c r="M1847" i="5" s="1"/>
  <c r="N1847" i="5" a="1"/>
  <c r="N1847" i="5" s="1"/>
  <c r="O1847" i="5" a="1"/>
  <c r="O1847" i="5" s="1"/>
  <c r="I1848" i="5" a="1"/>
  <c r="I1848" i="5" s="1"/>
  <c r="J1848" i="5" a="1"/>
  <c r="J1848" i="5" s="1"/>
  <c r="K1848" i="5" a="1"/>
  <c r="K1848" i="5" s="1"/>
  <c r="L1848" i="5" a="1"/>
  <c r="L1848" i="5" s="1"/>
  <c r="M1848" i="5" a="1"/>
  <c r="M1848" i="5" s="1"/>
  <c r="N1848" i="5" a="1"/>
  <c r="N1848" i="5" s="1"/>
  <c r="O1848" i="5" a="1"/>
  <c r="O1848" i="5" s="1"/>
  <c r="I1849" i="5" a="1"/>
  <c r="I1849" i="5" s="1"/>
  <c r="J1849" i="5" a="1"/>
  <c r="J1849" i="5" s="1"/>
  <c r="K1849" i="5" a="1"/>
  <c r="K1849" i="5" s="1"/>
  <c r="L1849" i="5" a="1"/>
  <c r="L1849" i="5" s="1"/>
  <c r="M1849" i="5" a="1"/>
  <c r="M1849" i="5" s="1"/>
  <c r="N1849" i="5" a="1"/>
  <c r="N1849" i="5" s="1"/>
  <c r="O1849" i="5" a="1"/>
  <c r="O1849" i="5" s="1"/>
  <c r="I1850" i="5" a="1"/>
  <c r="I1850" i="5" s="1"/>
  <c r="J1850" i="5" a="1"/>
  <c r="J1850" i="5" s="1"/>
  <c r="K1850" i="5" a="1"/>
  <c r="K1850" i="5" s="1"/>
  <c r="L1850" i="5" a="1"/>
  <c r="L1850" i="5" s="1"/>
  <c r="M1850" i="5" a="1"/>
  <c r="M1850" i="5" s="1"/>
  <c r="N1850" i="5" a="1"/>
  <c r="N1850" i="5" s="1"/>
  <c r="O1850" i="5" a="1"/>
  <c r="O1850" i="5" s="1"/>
  <c r="I1851" i="5" a="1"/>
  <c r="I1851" i="5" s="1"/>
  <c r="J1851" i="5" a="1"/>
  <c r="J1851" i="5" s="1"/>
  <c r="K1851" i="5" a="1"/>
  <c r="K1851" i="5" s="1"/>
  <c r="L1851" i="5" a="1"/>
  <c r="L1851" i="5" s="1"/>
  <c r="M1851" i="5" a="1"/>
  <c r="M1851" i="5" s="1"/>
  <c r="N1851" i="5" a="1"/>
  <c r="N1851" i="5" s="1"/>
  <c r="O1851" i="5" a="1"/>
  <c r="O1851" i="5" s="1"/>
  <c r="I1852" i="5" a="1"/>
  <c r="I1852" i="5" s="1"/>
  <c r="J1852" i="5" a="1"/>
  <c r="J1852" i="5" s="1"/>
  <c r="K1852" i="5" a="1"/>
  <c r="K1852" i="5" s="1"/>
  <c r="L1852" i="5" a="1"/>
  <c r="L1852" i="5" s="1"/>
  <c r="M1852" i="5" a="1"/>
  <c r="M1852" i="5" s="1"/>
  <c r="N1852" i="5" a="1"/>
  <c r="N1852" i="5" s="1"/>
  <c r="O1852" i="5" a="1"/>
  <c r="O1852" i="5" s="1"/>
  <c r="I1853" i="5" a="1"/>
  <c r="I1853" i="5" s="1"/>
  <c r="J1853" i="5" a="1"/>
  <c r="J1853" i="5" s="1"/>
  <c r="K1853" i="5" a="1"/>
  <c r="K1853" i="5" s="1"/>
  <c r="L1853" i="5" a="1"/>
  <c r="L1853" i="5" s="1"/>
  <c r="M1853" i="5" a="1"/>
  <c r="M1853" i="5" s="1"/>
  <c r="N1853" i="5" a="1"/>
  <c r="N1853" i="5" s="1"/>
  <c r="O1853" i="5" a="1"/>
  <c r="O1853" i="5" s="1"/>
  <c r="I1854" i="5" a="1"/>
  <c r="I1854" i="5" s="1"/>
  <c r="J1854" i="5" a="1"/>
  <c r="J1854" i="5" s="1"/>
  <c r="K1854" i="5" a="1"/>
  <c r="K1854" i="5" s="1"/>
  <c r="L1854" i="5" a="1"/>
  <c r="L1854" i="5" s="1"/>
  <c r="M1854" i="5" a="1"/>
  <c r="M1854" i="5" s="1"/>
  <c r="N1854" i="5" a="1"/>
  <c r="N1854" i="5" s="1"/>
  <c r="O1854" i="5" a="1"/>
  <c r="O1854" i="5" s="1"/>
  <c r="I1855" i="5" a="1"/>
  <c r="I1855" i="5" s="1"/>
  <c r="J1855" i="5" a="1"/>
  <c r="J1855" i="5" s="1"/>
  <c r="K1855" i="5" a="1"/>
  <c r="K1855" i="5" s="1"/>
  <c r="L1855" i="5" a="1"/>
  <c r="L1855" i="5" s="1"/>
  <c r="M1855" i="5" a="1"/>
  <c r="M1855" i="5" s="1"/>
  <c r="N1855" i="5" a="1"/>
  <c r="N1855" i="5" s="1"/>
  <c r="O1855" i="5" a="1"/>
  <c r="O1855" i="5" s="1"/>
  <c r="I1856" i="5" a="1"/>
  <c r="I1856" i="5" s="1"/>
  <c r="J1856" i="5" a="1"/>
  <c r="J1856" i="5" s="1"/>
  <c r="K1856" i="5" a="1"/>
  <c r="K1856" i="5" s="1"/>
  <c r="L1856" i="5" a="1"/>
  <c r="L1856" i="5" s="1"/>
  <c r="M1856" i="5" a="1"/>
  <c r="M1856" i="5" s="1"/>
  <c r="N1856" i="5" a="1"/>
  <c r="N1856" i="5" s="1"/>
  <c r="O1856" i="5" a="1"/>
  <c r="O1856" i="5" s="1"/>
  <c r="I1857" i="5" a="1"/>
  <c r="I1857" i="5" s="1"/>
  <c r="J1857" i="5" a="1"/>
  <c r="J1857" i="5" s="1"/>
  <c r="K1857" i="5" a="1"/>
  <c r="K1857" i="5" s="1"/>
  <c r="L1857" i="5" a="1"/>
  <c r="L1857" i="5" s="1"/>
  <c r="M1857" i="5" a="1"/>
  <c r="M1857" i="5" s="1"/>
  <c r="N1857" i="5" a="1"/>
  <c r="N1857" i="5" s="1"/>
  <c r="O1857" i="5" a="1"/>
  <c r="O1857" i="5" s="1"/>
  <c r="I1858" i="5" a="1"/>
  <c r="I1858" i="5" s="1"/>
  <c r="J1858" i="5" a="1"/>
  <c r="J1858" i="5" s="1"/>
  <c r="K1858" i="5" a="1"/>
  <c r="K1858" i="5" s="1"/>
  <c r="L1858" i="5" a="1"/>
  <c r="L1858" i="5" s="1"/>
  <c r="M1858" i="5" a="1"/>
  <c r="M1858" i="5" s="1"/>
  <c r="N1858" i="5" a="1"/>
  <c r="N1858" i="5" s="1"/>
  <c r="O1858" i="5" a="1"/>
  <c r="O1858" i="5" s="1"/>
  <c r="I1859" i="5" a="1"/>
  <c r="I1859" i="5" s="1"/>
  <c r="J1859" i="5" a="1"/>
  <c r="J1859" i="5" s="1"/>
  <c r="K1859" i="5" a="1"/>
  <c r="K1859" i="5" s="1"/>
  <c r="L1859" i="5" a="1"/>
  <c r="L1859" i="5" s="1"/>
  <c r="M1859" i="5" a="1"/>
  <c r="M1859" i="5" s="1"/>
  <c r="N1859" i="5" a="1"/>
  <c r="N1859" i="5" s="1"/>
  <c r="O1859" i="5" a="1"/>
  <c r="O1859" i="5" s="1"/>
  <c r="I1860" i="5" a="1"/>
  <c r="I1860" i="5" s="1"/>
  <c r="J1860" i="5" a="1"/>
  <c r="J1860" i="5" s="1"/>
  <c r="K1860" i="5" a="1"/>
  <c r="K1860" i="5" s="1"/>
  <c r="L1860" i="5" a="1"/>
  <c r="L1860" i="5" s="1"/>
  <c r="M1860" i="5" a="1"/>
  <c r="M1860" i="5" s="1"/>
  <c r="N1860" i="5" a="1"/>
  <c r="N1860" i="5" s="1"/>
  <c r="O1860" i="5" a="1"/>
  <c r="O1860" i="5" s="1"/>
  <c r="I1861" i="5" a="1"/>
  <c r="I1861" i="5" s="1"/>
  <c r="J1861" i="5" a="1"/>
  <c r="J1861" i="5" s="1"/>
  <c r="K1861" i="5" a="1"/>
  <c r="K1861" i="5" s="1"/>
  <c r="L1861" i="5" a="1"/>
  <c r="L1861" i="5" s="1"/>
  <c r="M1861" i="5" a="1"/>
  <c r="M1861" i="5" s="1"/>
  <c r="N1861" i="5" a="1"/>
  <c r="N1861" i="5" s="1"/>
  <c r="O1861" i="5" a="1"/>
  <c r="O1861" i="5" s="1"/>
  <c r="L3" i="5" a="1"/>
  <c r="L3" i="5" s="1"/>
  <c r="J3" i="5" a="1"/>
  <c r="J3" i="5" s="1"/>
  <c r="K3" i="5" a="1"/>
  <c r="K3" i="5" s="1"/>
  <c r="E23" i="10" l="1"/>
  <c r="G21" i="10"/>
  <c r="J5" i="10" s="1"/>
  <c r="B14" i="10" l="1" a="1"/>
  <c r="B14" i="10"/>
  <c r="B15" i="10" a="1"/>
  <c r="B15" i="10"/>
  <c r="B16" i="10" a="1"/>
  <c r="B16" i="10"/>
  <c r="B17" i="10" a="1"/>
  <c r="B17" i="10" s="1"/>
  <c r="E17" i="10" a="1"/>
  <c r="J17" i="10" a="1"/>
  <c r="K13" i="10" a="1"/>
  <c r="B13" i="10" a="1"/>
  <c r="B13" i="10" s="1"/>
  <c r="F17" i="10" l="1"/>
  <c r="H18" i="11"/>
  <c r="F18" i="11"/>
  <c r="J18" i="11"/>
  <c r="E18" i="11"/>
  <c r="F16" i="10"/>
  <c r="F17" i="11"/>
  <c r="H17" i="11"/>
  <c r="J17" i="11"/>
  <c r="E17" i="11"/>
  <c r="H16" i="11"/>
  <c r="F16" i="11"/>
  <c r="J16" i="11"/>
  <c r="E16" i="11"/>
  <c r="H15" i="11"/>
  <c r="F15" i="11"/>
  <c r="J15" i="11"/>
  <c r="E15" i="11"/>
  <c r="J14" i="11"/>
  <c r="E14" i="11"/>
  <c r="H14" i="11"/>
  <c r="F14" i="11"/>
  <c r="J17" i="10"/>
  <c r="H17" i="10"/>
  <c r="E17" i="10"/>
  <c r="H16" i="10"/>
  <c r="G6" i="10"/>
  <c r="K17" i="10" a="1"/>
  <c r="J16" i="10" a="1"/>
  <c r="J16" i="10" s="1"/>
  <c r="E16" i="10" a="1"/>
  <c r="E16" i="10" s="1"/>
  <c r="J14" i="8"/>
  <c r="C14" i="11" l="1" a="1"/>
  <c r="C13" i="10" a="1"/>
  <c r="H19" i="11"/>
  <c r="J19" i="11"/>
  <c r="F19" i="11"/>
  <c r="K15" i="11"/>
  <c r="K16" i="11"/>
  <c r="K17" i="11"/>
  <c r="K18" i="11"/>
  <c r="E19" i="11"/>
  <c r="K14" i="11"/>
  <c r="C13" i="10"/>
  <c r="C14" i="11"/>
  <c r="K17" i="10"/>
  <c r="K16" i="10" a="1"/>
  <c r="K16" i="10" s="1"/>
  <c r="K14" i="10" a="1"/>
  <c r="K15" i="8"/>
  <c r="K16" i="8"/>
  <c r="K17" i="8"/>
  <c r="K18" i="8"/>
  <c r="K14" i="8"/>
  <c r="J15" i="8"/>
  <c r="J16" i="8"/>
  <c r="J17" i="8"/>
  <c r="J18" i="8"/>
  <c r="C15" i="10" l="1"/>
  <c r="C16" i="11" a="1"/>
  <c r="C16" i="11" s="1"/>
  <c r="C15" i="10" a="1"/>
  <c r="D17" i="11" a="1"/>
  <c r="D17" i="11" s="1"/>
  <c r="D16" i="10" a="1"/>
  <c r="D16" i="10" s="1"/>
  <c r="D18" i="11" a="1"/>
  <c r="D18" i="11" s="1"/>
  <c r="D17" i="10" a="1"/>
  <c r="D17" i="10" s="1"/>
  <c r="C14" i="10"/>
  <c r="C15" i="11" a="1"/>
  <c r="C15" i="11" s="1"/>
  <c r="C14" i="10" a="1"/>
  <c r="D16" i="11" a="1"/>
  <c r="D16" i="11" s="1"/>
  <c r="D15" i="10" a="1"/>
  <c r="D15" i="10" s="1"/>
  <c r="C17" i="11" a="1"/>
  <c r="C17" i="11" s="1"/>
  <c r="C16" i="10" a="1"/>
  <c r="C16" i="10" s="1"/>
  <c r="C17" i="10"/>
  <c r="C18" i="11" a="1"/>
  <c r="C18" i="11" s="1"/>
  <c r="C17" i="10" a="1"/>
  <c r="D14" i="11" a="1"/>
  <c r="D14" i="11" s="1"/>
  <c r="M2" i="11" s="1"/>
  <c r="D13" i="10" a="1"/>
  <c r="D13" i="10" s="1"/>
  <c r="E8" i="10" s="1" a="1"/>
  <c r="E8" i="10" s="1"/>
  <c r="D15" i="11" a="1"/>
  <c r="D15" i="11" s="1"/>
  <c r="D14" i="10" a="1"/>
  <c r="D14" i="10" s="1"/>
  <c r="K20" i="11"/>
  <c r="S73" i="3" a="1"/>
  <c r="S73" i="3" s="1"/>
  <c r="R73" i="3" a="1"/>
  <c r="R73" i="3" s="1"/>
  <c r="O837" i="5" s="1" a="1"/>
  <c r="O837" i="5" s="1"/>
  <c r="AD73" i="3" l="1" a="1"/>
  <c r="AD73" i="3" s="1"/>
  <c r="J73" i="3" s="1" a="1"/>
  <c r="J73" i="3" s="1"/>
  <c r="I837" i="5" s="1" a="1"/>
  <c r="I837" i="5" s="1"/>
  <c r="AE73" i="3"/>
  <c r="J837" i="5" s="1" a="1"/>
  <c r="J837" i="5" s="1"/>
  <c r="AF73" i="3" a="1"/>
  <c r="AF73" i="3" s="1"/>
  <c r="N10" i="1" a="1"/>
  <c r="N10" i="1" s="1"/>
  <c r="I3" i="1"/>
  <c r="J3" i="1" a="1"/>
  <c r="J3" i="1" s="1"/>
  <c r="B4" i="2" l="1"/>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842" i="2"/>
  <c r="B843" i="2"/>
  <c r="B844" i="2"/>
  <c r="B845" i="2"/>
  <c r="B846" i="2"/>
  <c r="B847" i="2"/>
  <c r="B848" i="2"/>
  <c r="B849" i="2"/>
  <c r="B850" i="2"/>
  <c r="B851" i="2"/>
  <c r="B852" i="2"/>
  <c r="B853" i="2"/>
  <c r="B854" i="2"/>
  <c r="B855" i="2"/>
  <c r="B856" i="2"/>
  <c r="B857" i="2"/>
  <c r="B858" i="2"/>
  <c r="B859" i="2"/>
  <c r="B860" i="2"/>
  <c r="B861" i="2"/>
  <c r="B862" i="2"/>
  <c r="B863" i="2"/>
  <c r="B864" i="2"/>
  <c r="B865" i="2"/>
  <c r="B866" i="2"/>
  <c r="B867" i="2"/>
  <c r="B868" i="2"/>
  <c r="B869" i="2"/>
  <c r="B870" i="2"/>
  <c r="B871" i="2"/>
  <c r="B872" i="2"/>
  <c r="B873" i="2"/>
  <c r="B874" i="2"/>
  <c r="B875" i="2"/>
  <c r="B876" i="2"/>
  <c r="B877" i="2"/>
  <c r="B878" i="2"/>
  <c r="B879" i="2"/>
  <c r="B880" i="2"/>
  <c r="B881" i="2"/>
  <c r="B882" i="2"/>
  <c r="B883" i="2"/>
  <c r="B884" i="2"/>
  <c r="B885" i="2"/>
  <c r="B886" i="2"/>
  <c r="B887" i="2"/>
  <c r="B888" i="2"/>
  <c r="B889" i="2"/>
  <c r="B890" i="2"/>
  <c r="B891" i="2"/>
  <c r="B892" i="2"/>
  <c r="B893" i="2"/>
  <c r="B894" i="2"/>
  <c r="B895" i="2"/>
  <c r="B896" i="2"/>
  <c r="B897" i="2"/>
  <c r="B898" i="2"/>
  <c r="B899" i="2"/>
  <c r="B900" i="2"/>
  <c r="B901" i="2"/>
  <c r="B902" i="2"/>
  <c r="B903" i="2"/>
  <c r="B904" i="2"/>
  <c r="B905" i="2"/>
  <c r="B906" i="2"/>
  <c r="B907" i="2"/>
  <c r="B908" i="2"/>
  <c r="B909" i="2"/>
  <c r="B910" i="2"/>
  <c r="B911" i="2"/>
  <c r="B912" i="2"/>
  <c r="B913" i="2"/>
  <c r="B914" i="2"/>
  <c r="B915" i="2"/>
  <c r="B916" i="2"/>
  <c r="B917" i="2"/>
  <c r="B918" i="2"/>
  <c r="B919" i="2"/>
  <c r="B920" i="2"/>
  <c r="B921" i="2"/>
  <c r="B922" i="2"/>
  <c r="B923" i="2"/>
  <c r="B924" i="2"/>
  <c r="B925" i="2"/>
  <c r="B926" i="2"/>
  <c r="B927" i="2"/>
  <c r="B928" i="2"/>
  <c r="B929" i="2"/>
  <c r="B930" i="2"/>
  <c r="B931" i="2"/>
  <c r="B932" i="2"/>
  <c r="B933" i="2"/>
  <c r="B934" i="2"/>
  <c r="B935" i="2"/>
  <c r="B936" i="2"/>
  <c r="B937" i="2"/>
  <c r="B938" i="2"/>
  <c r="B939" i="2"/>
  <c r="B940" i="2"/>
  <c r="B941" i="2"/>
  <c r="B942" i="2"/>
  <c r="B943" i="2"/>
  <c r="B944" i="2"/>
  <c r="B945" i="2"/>
  <c r="B946" i="2"/>
  <c r="B947" i="2"/>
  <c r="B948" i="2"/>
  <c r="B949" i="2"/>
  <c r="B950" i="2"/>
  <c r="B951" i="2"/>
  <c r="B952" i="2"/>
  <c r="B953" i="2"/>
  <c r="B954" i="2"/>
  <c r="B955" i="2"/>
  <c r="B956" i="2"/>
  <c r="B957" i="2"/>
  <c r="B958" i="2"/>
  <c r="B959" i="2"/>
  <c r="B960" i="2"/>
  <c r="B961" i="2"/>
  <c r="B962" i="2"/>
  <c r="B963" i="2"/>
  <c r="B964" i="2"/>
  <c r="B965" i="2"/>
  <c r="B966" i="2"/>
  <c r="B967" i="2"/>
  <c r="B968" i="2"/>
  <c r="B969" i="2"/>
  <c r="B970" i="2"/>
  <c r="B971" i="2"/>
  <c r="B972" i="2"/>
  <c r="B973" i="2"/>
  <c r="B974" i="2"/>
  <c r="B975" i="2"/>
  <c r="B976" i="2"/>
  <c r="B977" i="2"/>
  <c r="B978" i="2"/>
  <c r="B979" i="2"/>
  <c r="B980" i="2"/>
  <c r="B981" i="2"/>
  <c r="B982" i="2"/>
  <c r="B983" i="2"/>
  <c r="B984" i="2"/>
  <c r="B985" i="2"/>
  <c r="B986" i="2"/>
  <c r="B987" i="2"/>
  <c r="B988" i="2"/>
  <c r="B989" i="2"/>
  <c r="B990" i="2"/>
  <c r="B991" i="2"/>
  <c r="B992" i="2"/>
  <c r="B993" i="2"/>
  <c r="B994" i="2"/>
  <c r="B995" i="2"/>
  <c r="B996" i="2"/>
  <c r="B997" i="2"/>
  <c r="B998" i="2"/>
  <c r="B999" i="2"/>
  <c r="B1000" i="2"/>
  <c r="B1001" i="2"/>
  <c r="B1002" i="2"/>
  <c r="B1003" i="2"/>
  <c r="B1004" i="2"/>
  <c r="B1005" i="2"/>
  <c r="B1006" i="2"/>
  <c r="B1007" i="2"/>
  <c r="B1008" i="2"/>
  <c r="B1009" i="2"/>
  <c r="B1010" i="2"/>
  <c r="B1011" i="2"/>
  <c r="B1012" i="2"/>
  <c r="B1013" i="2"/>
  <c r="B1014" i="2"/>
  <c r="B1015" i="2"/>
  <c r="B1016" i="2"/>
  <c r="B1017" i="2"/>
  <c r="B1018" i="2"/>
  <c r="B1019" i="2"/>
  <c r="B1020" i="2"/>
  <c r="B1021" i="2"/>
  <c r="B1022" i="2"/>
  <c r="B1023" i="2"/>
  <c r="B1024" i="2"/>
  <c r="B1025" i="2"/>
  <c r="B1026" i="2"/>
  <c r="B1027" i="2"/>
  <c r="B1028" i="2"/>
  <c r="B1029" i="2"/>
  <c r="B1030" i="2"/>
  <c r="B1031" i="2"/>
  <c r="B1032" i="2"/>
  <c r="B1033" i="2"/>
  <c r="B1034" i="2"/>
  <c r="B1035" i="2"/>
  <c r="B1036" i="2"/>
  <c r="B1037" i="2"/>
  <c r="B1038" i="2"/>
  <c r="B1039" i="2"/>
  <c r="B1040" i="2"/>
  <c r="B1041" i="2"/>
  <c r="B1042" i="2"/>
  <c r="B1043" i="2"/>
  <c r="B1044" i="2"/>
  <c r="B1045" i="2"/>
  <c r="B1046" i="2"/>
  <c r="B1047" i="2"/>
  <c r="B1048" i="2"/>
  <c r="B1049" i="2"/>
  <c r="B1050" i="2"/>
  <c r="B1051" i="2"/>
  <c r="B1052" i="2"/>
  <c r="B1053" i="2"/>
  <c r="B1054" i="2"/>
  <c r="B1055" i="2"/>
  <c r="B1056" i="2"/>
  <c r="B1057" i="2"/>
  <c r="B1058" i="2"/>
  <c r="B1059" i="2"/>
  <c r="B1060" i="2"/>
  <c r="B1061" i="2"/>
  <c r="B1062" i="2"/>
  <c r="B1063" i="2"/>
  <c r="B1064" i="2"/>
  <c r="B1065" i="2"/>
  <c r="B1066" i="2"/>
  <c r="B1067" i="2"/>
  <c r="B1068" i="2"/>
  <c r="B1069" i="2"/>
  <c r="B1070" i="2"/>
  <c r="B1071" i="2"/>
  <c r="B1072" i="2"/>
  <c r="B1073" i="2"/>
  <c r="B1074" i="2"/>
  <c r="B1075" i="2"/>
  <c r="B1076" i="2"/>
  <c r="B1077" i="2"/>
  <c r="B1078" i="2"/>
  <c r="B1079" i="2"/>
  <c r="B1080" i="2"/>
  <c r="B1081" i="2"/>
  <c r="B1082" i="2"/>
  <c r="B1083" i="2"/>
  <c r="B1084" i="2"/>
  <c r="B1085" i="2"/>
  <c r="B1086" i="2"/>
  <c r="B1087" i="2"/>
  <c r="B1088" i="2"/>
  <c r="B1089" i="2"/>
  <c r="B1090" i="2"/>
  <c r="B1091" i="2"/>
  <c r="B1092" i="2"/>
  <c r="B1093" i="2"/>
  <c r="B1094" i="2"/>
  <c r="B1095" i="2"/>
  <c r="B1096" i="2"/>
  <c r="B1097" i="2"/>
  <c r="B1098" i="2"/>
  <c r="B1099" i="2"/>
  <c r="B1100" i="2"/>
  <c r="B1101" i="2"/>
  <c r="B1102" i="2"/>
  <c r="B1103" i="2"/>
  <c r="B1104" i="2"/>
  <c r="B1105" i="2"/>
  <c r="B1106" i="2"/>
  <c r="B1107" i="2"/>
  <c r="B1108" i="2"/>
  <c r="B1109" i="2"/>
  <c r="B1110" i="2"/>
  <c r="B1111" i="2"/>
  <c r="B1112" i="2"/>
  <c r="B1113" i="2"/>
  <c r="B1114" i="2"/>
  <c r="B1115" i="2"/>
  <c r="B1116" i="2"/>
  <c r="B1117" i="2"/>
  <c r="B1118" i="2"/>
  <c r="B1119" i="2"/>
  <c r="B1120" i="2"/>
  <c r="B1121" i="2"/>
  <c r="B1122" i="2"/>
  <c r="B1123" i="2"/>
  <c r="B1124" i="2"/>
  <c r="B1125" i="2"/>
  <c r="B1126" i="2"/>
  <c r="B1127" i="2"/>
  <c r="B1128" i="2"/>
  <c r="B1129" i="2"/>
  <c r="B1130" i="2"/>
  <c r="B1131" i="2"/>
  <c r="B1132" i="2"/>
  <c r="B1133" i="2"/>
  <c r="B1134" i="2"/>
  <c r="B1135" i="2"/>
  <c r="B1136" i="2"/>
  <c r="B1137" i="2"/>
  <c r="B1138" i="2"/>
  <c r="B1139" i="2"/>
  <c r="B1140" i="2"/>
  <c r="B1141" i="2"/>
  <c r="B1142" i="2"/>
  <c r="B1143" i="2"/>
  <c r="B1144" i="2"/>
  <c r="B1145" i="2"/>
  <c r="B1146" i="2"/>
  <c r="B1147" i="2"/>
  <c r="B1148" i="2"/>
  <c r="B1149" i="2"/>
  <c r="B1150" i="2"/>
  <c r="B1151" i="2"/>
  <c r="B1152" i="2"/>
  <c r="B1153" i="2"/>
  <c r="B1154" i="2"/>
  <c r="B1155" i="2"/>
  <c r="B1156" i="2"/>
  <c r="B1157" i="2"/>
  <c r="B1158" i="2"/>
  <c r="B1159" i="2"/>
  <c r="B1160" i="2"/>
  <c r="B1161" i="2"/>
  <c r="B1162" i="2"/>
  <c r="B1163" i="2"/>
  <c r="B1164" i="2"/>
  <c r="B1165" i="2"/>
  <c r="B1166" i="2"/>
  <c r="B1167" i="2"/>
  <c r="B1168" i="2"/>
  <c r="B1169" i="2"/>
  <c r="B1170" i="2"/>
  <c r="B1171" i="2"/>
  <c r="B1172" i="2"/>
  <c r="B1173" i="2"/>
  <c r="B1174" i="2"/>
  <c r="B1175" i="2"/>
  <c r="B1176" i="2"/>
  <c r="B1177" i="2"/>
  <c r="B1178" i="2"/>
  <c r="B1179" i="2"/>
  <c r="B1180" i="2"/>
  <c r="B1181" i="2"/>
  <c r="B1182" i="2"/>
  <c r="B1183" i="2"/>
  <c r="B1184" i="2"/>
  <c r="B1185" i="2"/>
  <c r="B1186" i="2"/>
  <c r="B1187" i="2"/>
  <c r="B1188" i="2"/>
  <c r="B1189" i="2"/>
  <c r="B1190" i="2"/>
  <c r="B1191" i="2"/>
  <c r="B1192" i="2"/>
  <c r="B1193" i="2"/>
  <c r="B1194" i="2"/>
  <c r="B1195" i="2"/>
  <c r="B1196" i="2"/>
  <c r="B1197" i="2"/>
  <c r="B1198" i="2"/>
  <c r="B1199" i="2"/>
  <c r="B1200" i="2"/>
  <c r="B1201" i="2"/>
  <c r="B1202" i="2"/>
  <c r="B1203" i="2"/>
  <c r="B1204" i="2"/>
  <c r="B1205" i="2"/>
  <c r="B1206" i="2"/>
  <c r="B1207" i="2"/>
  <c r="B1208" i="2"/>
  <c r="B1209" i="2"/>
  <c r="B1210" i="2"/>
  <c r="B1211" i="2"/>
  <c r="B1212" i="2"/>
  <c r="B1213" i="2"/>
  <c r="B1214" i="2"/>
  <c r="B1215" i="2"/>
  <c r="B1216" i="2"/>
  <c r="B1217" i="2"/>
  <c r="B1218" i="2"/>
  <c r="B1219" i="2"/>
  <c r="B1220" i="2"/>
  <c r="B1221" i="2"/>
  <c r="B1222" i="2"/>
  <c r="B1223" i="2"/>
  <c r="B1224" i="2"/>
  <c r="B1225" i="2"/>
  <c r="B1226" i="2"/>
  <c r="B1227" i="2"/>
  <c r="B1228" i="2"/>
  <c r="B1229" i="2"/>
  <c r="B1230" i="2"/>
  <c r="B1231" i="2"/>
  <c r="B1232" i="2"/>
  <c r="B1233" i="2"/>
  <c r="B1234" i="2"/>
  <c r="B1235" i="2"/>
  <c r="B1236" i="2"/>
  <c r="B1237" i="2"/>
  <c r="B1238" i="2"/>
  <c r="B1239" i="2"/>
  <c r="B1240" i="2"/>
  <c r="B1241" i="2"/>
  <c r="B1242" i="2"/>
  <c r="B1243" i="2"/>
  <c r="B1244" i="2"/>
  <c r="B1245" i="2"/>
  <c r="B1246" i="2"/>
  <c r="B1247" i="2"/>
  <c r="B1248" i="2"/>
  <c r="B1249" i="2"/>
  <c r="B1250" i="2"/>
  <c r="B1251" i="2"/>
  <c r="B1252" i="2"/>
  <c r="B1253" i="2"/>
  <c r="B1254" i="2"/>
  <c r="B1255" i="2"/>
  <c r="B1256" i="2"/>
  <c r="B1257" i="2"/>
  <c r="B1258" i="2"/>
  <c r="B1259" i="2"/>
  <c r="B1260" i="2"/>
  <c r="B1261" i="2"/>
  <c r="B1262" i="2"/>
  <c r="B1263" i="2"/>
  <c r="B1264" i="2"/>
  <c r="B1265" i="2"/>
  <c r="B1266" i="2"/>
  <c r="B1267" i="2"/>
  <c r="B1268" i="2"/>
  <c r="B1269" i="2"/>
  <c r="B1270" i="2"/>
  <c r="B1271" i="2"/>
  <c r="B1272" i="2"/>
  <c r="B1273" i="2"/>
  <c r="B1274" i="2"/>
  <c r="B1275" i="2"/>
  <c r="B1276" i="2"/>
  <c r="B1277" i="2"/>
  <c r="B1278" i="2"/>
  <c r="B1279" i="2"/>
  <c r="B1280" i="2"/>
  <c r="B1281" i="2"/>
  <c r="B1282" i="2"/>
  <c r="B1283" i="2"/>
  <c r="B1284" i="2"/>
  <c r="B1285" i="2"/>
  <c r="B1286" i="2"/>
  <c r="B1287" i="2"/>
  <c r="B1288" i="2"/>
  <c r="B1289" i="2"/>
  <c r="B1290" i="2"/>
  <c r="B1291" i="2"/>
  <c r="B1292" i="2"/>
  <c r="B1293" i="2"/>
  <c r="B1294" i="2"/>
  <c r="B1295" i="2"/>
  <c r="B1296" i="2"/>
  <c r="B1297" i="2"/>
  <c r="B1298" i="2"/>
  <c r="B1299" i="2"/>
  <c r="B1300" i="2"/>
  <c r="B1301" i="2"/>
  <c r="B1302" i="2"/>
  <c r="B1303" i="2"/>
  <c r="B1304" i="2"/>
  <c r="B1305" i="2"/>
  <c r="B1306" i="2"/>
  <c r="B1307" i="2"/>
  <c r="B1308" i="2"/>
  <c r="B1309" i="2"/>
  <c r="B1310" i="2"/>
  <c r="B1311" i="2"/>
  <c r="B1312" i="2"/>
  <c r="B1313" i="2"/>
  <c r="B1314" i="2"/>
  <c r="B1315" i="2"/>
  <c r="B1316" i="2"/>
  <c r="B1317" i="2"/>
  <c r="B1318" i="2"/>
  <c r="B1319" i="2"/>
  <c r="B1320" i="2"/>
  <c r="B1321" i="2"/>
  <c r="B1322" i="2"/>
  <c r="B1323" i="2"/>
  <c r="B1324" i="2"/>
  <c r="B1325" i="2"/>
  <c r="B1326" i="2"/>
  <c r="B1327" i="2"/>
  <c r="B1328" i="2"/>
  <c r="B1329" i="2"/>
  <c r="B1330" i="2"/>
  <c r="B1331" i="2"/>
  <c r="B1332" i="2"/>
  <c r="B1333" i="2"/>
  <c r="B1334" i="2"/>
  <c r="B1335" i="2"/>
  <c r="B1336" i="2"/>
  <c r="B1337" i="2"/>
  <c r="B1338" i="2"/>
  <c r="B1339" i="2"/>
  <c r="B1340" i="2"/>
  <c r="B1341" i="2"/>
  <c r="B1342" i="2"/>
  <c r="B1343" i="2"/>
  <c r="B1344" i="2"/>
  <c r="B1345" i="2"/>
  <c r="B1346" i="2"/>
  <c r="B1347" i="2"/>
  <c r="B1348" i="2"/>
  <c r="B1349" i="2"/>
  <c r="B1350" i="2"/>
  <c r="B1351" i="2"/>
  <c r="B1352" i="2"/>
  <c r="B1353" i="2"/>
  <c r="B1354" i="2"/>
  <c r="B1355" i="2"/>
  <c r="B1356" i="2"/>
  <c r="B1357" i="2"/>
  <c r="B1358" i="2"/>
  <c r="B1359" i="2"/>
  <c r="B1360" i="2"/>
  <c r="B1361" i="2"/>
  <c r="B1362" i="2"/>
  <c r="B1363" i="2"/>
  <c r="B1364" i="2"/>
  <c r="B1365" i="2"/>
  <c r="B1366" i="2"/>
  <c r="B1367" i="2"/>
  <c r="B1368" i="2"/>
  <c r="B1369" i="2"/>
  <c r="B1370" i="2"/>
  <c r="B1371" i="2"/>
  <c r="B1372" i="2"/>
  <c r="B1373" i="2"/>
  <c r="B1374" i="2"/>
  <c r="B1375" i="2"/>
  <c r="B1376" i="2"/>
  <c r="B1377" i="2"/>
  <c r="B1378" i="2"/>
  <c r="B1379" i="2"/>
  <c r="B1380" i="2"/>
  <c r="B1381" i="2"/>
  <c r="B1382" i="2"/>
  <c r="B1383" i="2"/>
  <c r="B1384" i="2"/>
  <c r="B1385" i="2"/>
  <c r="B1386" i="2"/>
  <c r="B1387" i="2"/>
  <c r="B1388" i="2"/>
  <c r="B1389" i="2"/>
  <c r="B1390" i="2"/>
  <c r="B1391" i="2"/>
  <c r="B1392" i="2"/>
  <c r="B1393" i="2"/>
  <c r="B1394" i="2"/>
  <c r="B1395" i="2"/>
  <c r="B1396" i="2"/>
  <c r="B1397" i="2"/>
  <c r="B1398" i="2"/>
  <c r="B1399" i="2"/>
  <c r="B1400" i="2"/>
  <c r="B1401" i="2"/>
  <c r="B1402" i="2"/>
  <c r="B1403" i="2"/>
  <c r="B1404" i="2"/>
  <c r="B1405" i="2"/>
  <c r="B1406" i="2"/>
  <c r="B1407" i="2"/>
  <c r="B1408" i="2"/>
  <c r="B1409" i="2"/>
  <c r="B1410" i="2"/>
  <c r="B1411" i="2"/>
  <c r="B1412" i="2"/>
  <c r="B1413" i="2"/>
  <c r="B1414" i="2"/>
  <c r="B1415" i="2"/>
  <c r="B1416" i="2"/>
  <c r="B1417" i="2"/>
  <c r="B1418" i="2"/>
  <c r="B1419" i="2"/>
  <c r="B1420" i="2"/>
  <c r="B1421" i="2"/>
  <c r="B1422" i="2"/>
  <c r="B1423" i="2"/>
  <c r="B1424" i="2"/>
  <c r="B1425" i="2"/>
  <c r="B1426" i="2"/>
  <c r="B1427" i="2"/>
  <c r="B1428" i="2"/>
  <c r="B1429" i="2"/>
  <c r="B1430" i="2"/>
  <c r="B1431" i="2"/>
  <c r="B1432" i="2"/>
  <c r="B1433" i="2"/>
  <c r="B1434" i="2"/>
  <c r="B1435" i="2"/>
  <c r="B1436" i="2"/>
  <c r="B1437" i="2"/>
  <c r="B1438" i="2"/>
  <c r="B1439" i="2"/>
  <c r="B1440" i="2"/>
  <c r="B1441" i="2"/>
  <c r="B1442" i="2"/>
  <c r="B1443" i="2"/>
  <c r="B1444" i="2"/>
  <c r="B1445" i="2"/>
  <c r="B1446" i="2"/>
  <c r="B1447" i="2"/>
  <c r="B1448" i="2"/>
  <c r="B1449" i="2"/>
  <c r="B1450" i="2"/>
  <c r="B1451" i="2"/>
  <c r="B1452" i="2"/>
  <c r="B1453" i="2"/>
  <c r="B1454" i="2"/>
  <c r="B1455" i="2"/>
  <c r="B1456" i="2"/>
  <c r="B1457" i="2"/>
  <c r="B1458" i="2"/>
  <c r="B1459" i="2"/>
  <c r="B1460" i="2"/>
  <c r="B1461" i="2"/>
  <c r="B1462" i="2"/>
  <c r="B1463" i="2"/>
  <c r="B1464" i="2"/>
  <c r="B1465" i="2"/>
  <c r="B1466" i="2"/>
  <c r="B1467" i="2"/>
  <c r="B1468" i="2"/>
  <c r="B1469" i="2"/>
  <c r="B1470" i="2"/>
  <c r="B1471" i="2"/>
  <c r="B1472" i="2"/>
  <c r="B1473" i="2"/>
  <c r="B1474" i="2"/>
  <c r="B1475" i="2"/>
  <c r="B1476" i="2"/>
  <c r="B1477" i="2"/>
  <c r="B1478" i="2"/>
  <c r="B1479" i="2"/>
  <c r="B1480" i="2"/>
  <c r="B1481" i="2"/>
  <c r="B1482" i="2"/>
  <c r="B1483" i="2"/>
  <c r="B1484" i="2"/>
  <c r="B1485" i="2"/>
  <c r="B1486" i="2"/>
  <c r="B1487" i="2"/>
  <c r="B1488" i="2"/>
  <c r="B1489" i="2"/>
  <c r="B1490" i="2"/>
  <c r="B1491" i="2"/>
  <c r="B1492" i="2"/>
  <c r="B1493" i="2"/>
  <c r="B1494" i="2"/>
  <c r="B1495" i="2"/>
  <c r="B1496" i="2"/>
  <c r="B1497" i="2"/>
  <c r="B1498" i="2"/>
  <c r="B1499" i="2"/>
  <c r="B1500" i="2"/>
  <c r="B1501" i="2"/>
  <c r="B1502" i="2"/>
  <c r="B1503" i="2"/>
  <c r="B1504" i="2"/>
  <c r="B1505" i="2"/>
  <c r="B1506" i="2"/>
  <c r="B1507" i="2"/>
  <c r="B1508" i="2"/>
  <c r="B1509" i="2"/>
  <c r="B1510" i="2"/>
  <c r="B1511" i="2"/>
  <c r="B1512" i="2"/>
  <c r="B1513" i="2"/>
  <c r="B1514" i="2"/>
  <c r="B1515" i="2"/>
  <c r="B1516" i="2"/>
  <c r="B1517" i="2"/>
  <c r="B1518" i="2"/>
  <c r="B1519" i="2"/>
  <c r="B1520" i="2"/>
  <c r="B1521" i="2"/>
  <c r="B1522" i="2"/>
  <c r="B1523" i="2"/>
  <c r="B1524" i="2"/>
  <c r="B1525" i="2"/>
  <c r="B1526" i="2"/>
  <c r="B1527" i="2"/>
  <c r="B1528" i="2"/>
  <c r="B1529" i="2"/>
  <c r="B1530" i="2"/>
  <c r="B1531" i="2"/>
  <c r="B1532" i="2"/>
  <c r="B1533" i="2"/>
  <c r="B1534" i="2"/>
  <c r="B1535" i="2"/>
  <c r="B1536" i="2"/>
  <c r="B1537" i="2"/>
  <c r="B1538" i="2"/>
  <c r="B1539" i="2"/>
  <c r="B1540" i="2"/>
  <c r="B1541" i="2"/>
  <c r="B1542" i="2"/>
  <c r="B1543" i="2"/>
  <c r="B1544" i="2"/>
  <c r="B1545" i="2"/>
  <c r="B1546" i="2"/>
  <c r="B1547" i="2"/>
  <c r="B1548" i="2"/>
  <c r="B1549" i="2"/>
  <c r="B1550" i="2"/>
  <c r="B1551" i="2"/>
  <c r="B1552" i="2"/>
  <c r="B1553" i="2"/>
  <c r="B1554" i="2"/>
  <c r="B1555" i="2"/>
  <c r="B1556" i="2"/>
  <c r="B1557" i="2"/>
  <c r="B1558" i="2"/>
  <c r="B1559" i="2"/>
  <c r="B1560" i="2"/>
  <c r="B1561" i="2"/>
  <c r="B1562" i="2"/>
  <c r="B1563" i="2"/>
  <c r="B1564" i="2"/>
  <c r="B1565" i="2"/>
  <c r="B1566" i="2"/>
  <c r="B1567" i="2"/>
  <c r="B1568" i="2"/>
  <c r="B1569" i="2"/>
  <c r="B1570" i="2"/>
  <c r="B1571" i="2"/>
  <c r="B1572" i="2"/>
  <c r="B1573" i="2"/>
  <c r="B1574" i="2"/>
  <c r="B1575" i="2"/>
  <c r="B1576" i="2"/>
  <c r="B1577" i="2"/>
  <c r="B1578" i="2"/>
  <c r="B1579" i="2"/>
  <c r="B1580" i="2"/>
  <c r="B1581" i="2"/>
  <c r="B1582" i="2"/>
  <c r="B1583" i="2"/>
  <c r="B1584" i="2"/>
  <c r="B1585" i="2"/>
  <c r="B1586" i="2"/>
  <c r="B1587" i="2"/>
  <c r="B1588" i="2"/>
  <c r="B1589" i="2"/>
  <c r="B1590" i="2"/>
  <c r="B1591" i="2"/>
  <c r="B1592" i="2"/>
  <c r="B1593" i="2"/>
  <c r="B1594" i="2"/>
  <c r="B1595" i="2"/>
  <c r="B1596" i="2"/>
  <c r="B1597" i="2"/>
  <c r="B1598" i="2"/>
  <c r="B1599" i="2"/>
  <c r="B1600" i="2"/>
  <c r="B1601" i="2"/>
  <c r="B1602" i="2"/>
  <c r="B1603" i="2"/>
  <c r="B1604" i="2"/>
  <c r="B1605" i="2"/>
  <c r="B1606" i="2"/>
  <c r="B1607" i="2"/>
  <c r="B1608" i="2"/>
  <c r="B1609" i="2"/>
  <c r="B1610" i="2"/>
  <c r="B1611" i="2"/>
  <c r="B1612" i="2"/>
  <c r="B1613" i="2"/>
  <c r="B1614" i="2"/>
  <c r="B1615" i="2"/>
  <c r="B1616" i="2"/>
  <c r="B1617" i="2"/>
  <c r="B1618" i="2"/>
  <c r="B1619" i="2"/>
  <c r="B1620" i="2"/>
  <c r="B1621" i="2"/>
  <c r="B1622" i="2"/>
  <c r="B1623" i="2"/>
  <c r="B1624" i="2"/>
  <c r="B1625" i="2"/>
  <c r="B1626" i="2"/>
  <c r="B1627" i="2"/>
  <c r="B1628" i="2"/>
  <c r="B1629" i="2"/>
  <c r="B1630" i="2"/>
  <c r="B1631" i="2"/>
  <c r="B1632" i="2"/>
  <c r="B1633" i="2"/>
  <c r="B1634" i="2"/>
  <c r="B1635" i="2"/>
  <c r="B1636" i="2"/>
  <c r="B1637" i="2"/>
  <c r="B1638" i="2"/>
  <c r="B1639" i="2"/>
  <c r="B1640" i="2"/>
  <c r="B1641" i="2"/>
  <c r="B1642" i="2"/>
  <c r="B1643" i="2"/>
  <c r="B1644" i="2"/>
  <c r="B1645" i="2"/>
  <c r="B1646" i="2"/>
  <c r="B1647" i="2"/>
  <c r="B1648" i="2"/>
  <c r="B1649" i="2"/>
  <c r="B1650" i="2"/>
  <c r="B1651" i="2"/>
  <c r="B1652" i="2"/>
  <c r="B1653" i="2"/>
  <c r="B1654" i="2"/>
  <c r="B1655" i="2"/>
  <c r="B1656" i="2"/>
  <c r="B1657" i="2"/>
  <c r="B1658" i="2"/>
  <c r="B1659" i="2"/>
  <c r="B1660" i="2"/>
  <c r="B1661" i="2"/>
  <c r="B1662" i="2"/>
  <c r="B1663" i="2"/>
  <c r="B1664" i="2"/>
  <c r="B1665" i="2"/>
  <c r="B1666" i="2"/>
  <c r="B1667" i="2"/>
  <c r="B1668" i="2"/>
  <c r="B1669" i="2"/>
  <c r="B1670" i="2"/>
  <c r="B1671" i="2"/>
  <c r="B1672" i="2"/>
  <c r="B1673" i="2"/>
  <c r="B1674" i="2"/>
  <c r="B1675" i="2"/>
  <c r="B1676" i="2"/>
  <c r="B1677" i="2"/>
  <c r="B1678" i="2"/>
  <c r="B1679" i="2"/>
  <c r="B1680" i="2"/>
  <c r="B1681" i="2"/>
  <c r="B1682" i="2"/>
  <c r="B1683" i="2"/>
  <c r="B1684" i="2"/>
  <c r="B1685" i="2"/>
  <c r="B1686" i="2"/>
  <c r="B1687" i="2"/>
  <c r="B1688" i="2"/>
  <c r="B1689" i="2"/>
  <c r="B1690" i="2"/>
  <c r="B1691" i="2"/>
  <c r="B1692" i="2"/>
  <c r="B1693" i="2"/>
  <c r="B1694" i="2"/>
  <c r="B1695" i="2"/>
  <c r="B1696" i="2"/>
  <c r="B1697" i="2"/>
  <c r="B1698" i="2"/>
  <c r="B1699" i="2"/>
  <c r="B1700" i="2"/>
  <c r="B1701" i="2"/>
  <c r="B1702" i="2"/>
  <c r="B1703" i="2"/>
  <c r="B1704" i="2"/>
  <c r="B1705" i="2"/>
  <c r="B1706" i="2"/>
  <c r="B1707" i="2"/>
  <c r="B1708" i="2"/>
  <c r="B1709" i="2"/>
  <c r="B1710" i="2"/>
  <c r="B1711" i="2"/>
  <c r="B1712" i="2"/>
  <c r="B1713" i="2"/>
  <c r="B1714" i="2"/>
  <c r="B1715" i="2"/>
  <c r="B1716" i="2"/>
  <c r="B1717" i="2"/>
  <c r="B1718" i="2"/>
  <c r="B1719" i="2"/>
  <c r="B1720" i="2"/>
  <c r="B1721" i="2"/>
  <c r="B1722" i="2"/>
  <c r="B1723" i="2"/>
  <c r="B1724" i="2"/>
  <c r="B1725" i="2"/>
  <c r="B1726" i="2"/>
  <c r="B1727" i="2"/>
  <c r="B1728" i="2"/>
  <c r="B1729" i="2"/>
  <c r="B1730" i="2"/>
  <c r="B1731" i="2"/>
  <c r="B1732" i="2"/>
  <c r="B1733" i="2"/>
  <c r="B1734" i="2"/>
  <c r="B1735" i="2"/>
  <c r="B1736" i="2"/>
  <c r="B1737" i="2"/>
  <c r="B1738" i="2"/>
  <c r="B1739" i="2"/>
  <c r="B1740" i="2"/>
  <c r="B1741" i="2"/>
  <c r="B1742" i="2"/>
  <c r="B1743" i="2"/>
  <c r="B1744" i="2"/>
  <c r="B1745" i="2"/>
  <c r="B1746" i="2"/>
  <c r="B1747" i="2"/>
  <c r="B1748" i="2"/>
  <c r="B1749" i="2"/>
  <c r="B1750" i="2"/>
  <c r="B1751" i="2"/>
  <c r="B1752" i="2"/>
  <c r="B1753" i="2"/>
  <c r="B1754" i="2"/>
  <c r="B1755" i="2"/>
  <c r="B1756" i="2"/>
  <c r="B1757" i="2"/>
  <c r="B1758" i="2"/>
  <c r="B1759" i="2"/>
  <c r="B1760" i="2"/>
  <c r="B1761" i="2"/>
  <c r="B1762" i="2"/>
  <c r="B1763" i="2"/>
  <c r="B1764" i="2"/>
  <c r="B1765" i="2"/>
  <c r="B1766" i="2"/>
  <c r="B1767" i="2"/>
  <c r="B1768" i="2"/>
  <c r="B1769" i="2"/>
  <c r="B1770" i="2"/>
  <c r="B1771" i="2"/>
  <c r="B1772" i="2"/>
  <c r="B1773" i="2"/>
  <c r="B1774" i="2"/>
  <c r="B1775" i="2"/>
  <c r="B1776" i="2"/>
  <c r="B1777" i="2"/>
  <c r="B1778" i="2"/>
  <c r="B1779" i="2"/>
  <c r="B1780" i="2"/>
  <c r="B1781" i="2"/>
  <c r="B1782" i="2"/>
  <c r="B1783" i="2"/>
  <c r="B1784" i="2"/>
  <c r="B1785" i="2"/>
  <c r="B1786" i="2"/>
  <c r="B1787" i="2"/>
  <c r="B1788" i="2"/>
  <c r="B1789" i="2"/>
  <c r="B1790" i="2"/>
  <c r="B1791" i="2"/>
  <c r="B1792" i="2"/>
  <c r="B1793" i="2"/>
  <c r="B1794" i="2"/>
  <c r="B1795" i="2"/>
  <c r="B1796" i="2"/>
  <c r="B1797" i="2"/>
  <c r="B1798" i="2"/>
  <c r="B1799" i="2"/>
  <c r="B1800" i="2"/>
  <c r="B1801" i="2"/>
  <c r="B1802" i="2"/>
  <c r="B1803" i="2"/>
  <c r="B1804" i="2"/>
  <c r="B1805" i="2"/>
  <c r="B1806" i="2"/>
  <c r="B1807" i="2"/>
  <c r="B1808" i="2"/>
  <c r="B1809" i="2"/>
  <c r="B1810" i="2"/>
  <c r="B1811" i="2"/>
  <c r="B1812" i="2"/>
  <c r="B1813" i="2"/>
  <c r="B1814" i="2"/>
  <c r="B1815" i="2"/>
  <c r="B1816" i="2"/>
  <c r="B1817" i="2"/>
  <c r="B1818" i="2"/>
  <c r="B1819" i="2"/>
  <c r="B1820" i="2"/>
  <c r="B1821" i="2"/>
  <c r="B1822" i="2"/>
  <c r="B1823" i="2"/>
  <c r="B1824" i="2"/>
  <c r="B1825" i="2"/>
  <c r="B1826" i="2"/>
  <c r="B1827" i="2"/>
  <c r="B1828" i="2"/>
  <c r="B1829" i="2"/>
  <c r="B1830" i="2"/>
  <c r="B1831" i="2"/>
  <c r="B1832" i="2"/>
  <c r="B1833" i="2"/>
  <c r="B1834" i="2"/>
  <c r="B1835" i="2"/>
  <c r="B1836" i="2"/>
  <c r="B1837" i="2"/>
  <c r="B1838" i="2"/>
  <c r="B1839" i="2"/>
  <c r="B1840" i="2"/>
  <c r="B1841" i="2"/>
  <c r="B1842" i="2"/>
  <c r="B1843" i="2"/>
  <c r="B1844" i="2"/>
  <c r="B1845" i="2"/>
  <c r="B1846" i="2"/>
  <c r="B1847" i="2"/>
  <c r="B1848" i="2"/>
  <c r="B1849" i="2"/>
  <c r="B1850" i="2"/>
  <c r="B1851" i="2"/>
  <c r="B1852" i="2"/>
  <c r="B1853" i="2"/>
  <c r="B1854" i="2"/>
  <c r="B1855" i="2"/>
  <c r="B1856" i="2"/>
  <c r="B1857" i="2"/>
  <c r="B1858" i="2"/>
  <c r="B1859" i="2"/>
  <c r="B1860" i="2"/>
  <c r="B1861" i="2"/>
  <c r="B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722"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59" i="2"/>
  <c r="A760" i="2"/>
  <c r="A761" i="2"/>
  <c r="A762" i="2"/>
  <c r="A763" i="2"/>
  <c r="A764" i="2"/>
  <c r="A765" i="2"/>
  <c r="A766" i="2"/>
  <c r="A767" i="2"/>
  <c r="A768" i="2"/>
  <c r="A769" i="2"/>
  <c r="A770" i="2"/>
  <c r="A771" i="2"/>
  <c r="A772" i="2"/>
  <c r="A773" i="2"/>
  <c r="A774" i="2"/>
  <c r="A775" i="2"/>
  <c r="A776" i="2"/>
  <c r="A777" i="2"/>
  <c r="A778" i="2"/>
  <c r="A779" i="2"/>
  <c r="A780" i="2"/>
  <c r="A781" i="2"/>
  <c r="A782" i="2"/>
  <c r="A783" i="2"/>
  <c r="A784" i="2"/>
  <c r="A785" i="2"/>
  <c r="A786" i="2"/>
  <c r="A787" i="2"/>
  <c r="A788" i="2"/>
  <c r="A789" i="2"/>
  <c r="A790" i="2"/>
  <c r="A791" i="2"/>
  <c r="A792" i="2"/>
  <c r="A793" i="2"/>
  <c r="A794" i="2"/>
  <c r="A795" i="2"/>
  <c r="A796" i="2"/>
  <c r="A797" i="2"/>
  <c r="A798" i="2"/>
  <c r="A799" i="2"/>
  <c r="A800" i="2"/>
  <c r="A801" i="2"/>
  <c r="A802" i="2"/>
  <c r="A803" i="2"/>
  <c r="A804" i="2"/>
  <c r="A805" i="2"/>
  <c r="A806" i="2"/>
  <c r="A807" i="2"/>
  <c r="A808" i="2"/>
  <c r="A809" i="2"/>
  <c r="A810" i="2"/>
  <c r="A811" i="2"/>
  <c r="A812" i="2"/>
  <c r="A813" i="2"/>
  <c r="A814" i="2"/>
  <c r="A815" i="2"/>
  <c r="A816" i="2"/>
  <c r="A817" i="2"/>
  <c r="A818"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80" i="2"/>
  <c r="A881" i="2"/>
  <c r="A882"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941"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A1024" i="2"/>
  <c r="A1025" i="2"/>
  <c r="A1026" i="2"/>
  <c r="A1027" i="2"/>
  <c r="A1028" i="2"/>
  <c r="A1029" i="2"/>
  <c r="A1030" i="2"/>
  <c r="A1031" i="2"/>
  <c r="A1032" i="2"/>
  <c r="A1033" i="2"/>
  <c r="A1034" i="2"/>
  <c r="A1035" i="2"/>
  <c r="A1036" i="2"/>
  <c r="A1037" i="2"/>
  <c r="A1038" i="2"/>
  <c r="A1039" i="2"/>
  <c r="A1040" i="2"/>
  <c r="A1041" i="2"/>
  <c r="A1042" i="2"/>
  <c r="A1043" i="2"/>
  <c r="A1044" i="2"/>
  <c r="A1045" i="2"/>
  <c r="A1046" i="2"/>
  <c r="A1047" i="2"/>
  <c r="A1048" i="2"/>
  <c r="A1049" i="2"/>
  <c r="A1050" i="2"/>
  <c r="A1051" i="2"/>
  <c r="A1052" i="2"/>
  <c r="A1053" i="2"/>
  <c r="A1054" i="2"/>
  <c r="A1055" i="2"/>
  <c r="A1056" i="2"/>
  <c r="A1057" i="2"/>
  <c r="A1058" i="2"/>
  <c r="A1059" i="2"/>
  <c r="A1060" i="2"/>
  <c r="A1061" i="2"/>
  <c r="A1062" i="2"/>
  <c r="A1063" i="2"/>
  <c r="A1064" i="2"/>
  <c r="A1065" i="2"/>
  <c r="A1066" i="2"/>
  <c r="A1067" i="2"/>
  <c r="A1068" i="2"/>
  <c r="A1069" i="2"/>
  <c r="A1070" i="2"/>
  <c r="A1071" i="2"/>
  <c r="A1072" i="2"/>
  <c r="A1073" i="2"/>
  <c r="A1074" i="2"/>
  <c r="A1075" i="2"/>
  <c r="A1076" i="2"/>
  <c r="A1077" i="2"/>
  <c r="A1078" i="2"/>
  <c r="A1079" i="2"/>
  <c r="A1080" i="2"/>
  <c r="A1081" i="2"/>
  <c r="A1082" i="2"/>
  <c r="A1083" i="2"/>
  <c r="A1084" i="2"/>
  <c r="A1085" i="2"/>
  <c r="A1086" i="2"/>
  <c r="A1087" i="2"/>
  <c r="A1088" i="2"/>
  <c r="A1089" i="2"/>
  <c r="A1090" i="2"/>
  <c r="A1091" i="2"/>
  <c r="A1092" i="2"/>
  <c r="A1093" i="2"/>
  <c r="A1094" i="2"/>
  <c r="A1095" i="2"/>
  <c r="A1096" i="2"/>
  <c r="A1097" i="2"/>
  <c r="A1098" i="2"/>
  <c r="A1099" i="2"/>
  <c r="A1100" i="2"/>
  <c r="A1101" i="2"/>
  <c r="A1102" i="2"/>
  <c r="A1103" i="2"/>
  <c r="A1104" i="2"/>
  <c r="A1105" i="2"/>
  <c r="A1106" i="2"/>
  <c r="A1107" i="2"/>
  <c r="A1108" i="2"/>
  <c r="A1109" i="2"/>
  <c r="A1110" i="2"/>
  <c r="A1111" i="2"/>
  <c r="A1112" i="2"/>
  <c r="A1113" i="2"/>
  <c r="A1114" i="2"/>
  <c r="A1115" i="2"/>
  <c r="A1116" i="2"/>
  <c r="A1117" i="2"/>
  <c r="A1118" i="2"/>
  <c r="A1119" i="2"/>
  <c r="A1120" i="2"/>
  <c r="A1121" i="2"/>
  <c r="A1122" i="2"/>
  <c r="A1123" i="2"/>
  <c r="A1124" i="2"/>
  <c r="A1125" i="2"/>
  <c r="A1126" i="2"/>
  <c r="A1127" i="2"/>
  <c r="A1128" i="2"/>
  <c r="A1129" i="2"/>
  <c r="A1130" i="2"/>
  <c r="A1131" i="2"/>
  <c r="A1132" i="2"/>
  <c r="A1133" i="2"/>
  <c r="A1134" i="2"/>
  <c r="A1135" i="2"/>
  <c r="A1136" i="2"/>
  <c r="A1137" i="2"/>
  <c r="A1138" i="2"/>
  <c r="A1139" i="2"/>
  <c r="A1140" i="2"/>
  <c r="A1141" i="2"/>
  <c r="A1142" i="2"/>
  <c r="A1143" i="2"/>
  <c r="A1144" i="2"/>
  <c r="A114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94" i="2"/>
  <c r="A1195" i="2"/>
  <c r="A1196" i="2"/>
  <c r="A1197" i="2"/>
  <c r="A1198" i="2"/>
  <c r="A1199" i="2"/>
  <c r="A1200" i="2"/>
  <c r="A1201" i="2"/>
  <c r="A1202" i="2"/>
  <c r="A1203" i="2"/>
  <c r="A1204" i="2"/>
  <c r="A1205" i="2"/>
  <c r="A1206" i="2"/>
  <c r="A1207" i="2"/>
  <c r="A1208" i="2"/>
  <c r="A1209" i="2"/>
  <c r="A1210" i="2"/>
  <c r="A1211" i="2"/>
  <c r="A1212" i="2"/>
  <c r="A1213" i="2"/>
  <c r="A1214" i="2"/>
  <c r="A121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66" i="2"/>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93" i="2"/>
  <c r="A1294" i="2"/>
  <c r="A1295" i="2"/>
  <c r="A1296" i="2"/>
  <c r="A1297" i="2"/>
  <c r="A1298" i="2"/>
  <c r="A1299" i="2"/>
  <c r="A1300" i="2"/>
  <c r="A1301" i="2"/>
  <c r="A1302" i="2"/>
  <c r="A1303" i="2"/>
  <c r="A1304" i="2"/>
  <c r="A1305" i="2"/>
  <c r="A1306" i="2"/>
  <c r="A1307" i="2"/>
  <c r="A1308" i="2"/>
  <c r="A1309" i="2"/>
  <c r="A1310" i="2"/>
  <c r="A1311" i="2"/>
  <c r="A1312" i="2"/>
  <c r="A1313" i="2"/>
  <c r="A1314" i="2"/>
  <c r="A1315" i="2"/>
  <c r="A1316" i="2"/>
  <c r="A1317" i="2"/>
  <c r="A1318" i="2"/>
  <c r="A1319" i="2"/>
  <c r="A1320" i="2"/>
  <c r="A1321" i="2"/>
  <c r="A1322" i="2"/>
  <c r="A1323" i="2"/>
  <c r="A1324" i="2"/>
  <c r="A1325" i="2"/>
  <c r="A1326" i="2"/>
  <c r="A1327" i="2"/>
  <c r="A1328" i="2"/>
  <c r="A1329" i="2"/>
  <c r="A1330" i="2"/>
  <c r="A1331" i="2"/>
  <c r="A1332" i="2"/>
  <c r="A1333" i="2"/>
  <c r="A1334" i="2"/>
  <c r="A1335" i="2"/>
  <c r="A1336" i="2"/>
  <c r="A1337" i="2"/>
  <c r="A1338" i="2"/>
  <c r="A1339" i="2"/>
  <c r="A1340" i="2"/>
  <c r="A1341" i="2"/>
  <c r="A1342" i="2"/>
  <c r="A1343" i="2"/>
  <c r="A1344" i="2"/>
  <c r="A1345" i="2"/>
  <c r="A1346" i="2"/>
  <c r="A1347" i="2"/>
  <c r="A1348" i="2"/>
  <c r="A1349" i="2"/>
  <c r="A1350" i="2"/>
  <c r="A1351" i="2"/>
  <c r="A1352" i="2"/>
  <c r="A1353" i="2"/>
  <c r="A1354" i="2"/>
  <c r="A1355" i="2"/>
  <c r="A1356" i="2"/>
  <c r="A1357" i="2"/>
  <c r="A1358" i="2"/>
  <c r="A1359" i="2"/>
  <c r="A1360" i="2"/>
  <c r="A1361" i="2"/>
  <c r="A1362" i="2"/>
  <c r="A1363" i="2"/>
  <c r="A1364" i="2"/>
  <c r="A1365" i="2"/>
  <c r="A1366" i="2"/>
  <c r="A1367" i="2"/>
  <c r="A1368" i="2"/>
  <c r="A1369" i="2"/>
  <c r="A1370" i="2"/>
  <c r="A1371" i="2"/>
  <c r="A1372" i="2"/>
  <c r="A1373" i="2"/>
  <c r="A1374" i="2"/>
  <c r="A1375" i="2"/>
  <c r="A1376" i="2"/>
  <c r="A1377" i="2"/>
  <c r="A1378" i="2"/>
  <c r="A1379" i="2"/>
  <c r="A1380" i="2"/>
  <c r="A1381" i="2"/>
  <c r="A1382" i="2"/>
  <c r="A1383" i="2"/>
  <c r="A1384" i="2"/>
  <c r="A1385" i="2"/>
  <c r="A1386" i="2"/>
  <c r="A1387" i="2"/>
  <c r="A1388" i="2"/>
  <c r="A1389" i="2"/>
  <c r="A1390" i="2"/>
  <c r="A1391" i="2"/>
  <c r="A1392" i="2"/>
  <c r="A1393" i="2"/>
  <c r="A1394" i="2"/>
  <c r="A1395" i="2"/>
  <c r="A1396" i="2"/>
  <c r="A1397" i="2"/>
  <c r="A1398" i="2"/>
  <c r="A1399" i="2"/>
  <c r="A1400" i="2"/>
  <c r="A1401" i="2"/>
  <c r="A1402" i="2"/>
  <c r="A1403" i="2"/>
  <c r="A1404" i="2"/>
  <c r="A1405" i="2"/>
  <c r="A1406" i="2"/>
  <c r="A1407" i="2"/>
  <c r="A1408" i="2"/>
  <c r="A1409" i="2"/>
  <c r="A1410" i="2"/>
  <c r="A1411" i="2"/>
  <c r="A1412" i="2"/>
  <c r="A1413" i="2"/>
  <c r="A1414" i="2"/>
  <c r="A1415" i="2"/>
  <c r="A1416" i="2"/>
  <c r="A1417" i="2"/>
  <c r="A1418" i="2"/>
  <c r="A1419" i="2"/>
  <c r="A1420" i="2"/>
  <c r="A1421" i="2"/>
  <c r="A1422" i="2"/>
  <c r="A1423" i="2"/>
  <c r="A1424" i="2"/>
  <c r="A1425" i="2"/>
  <c r="A1426" i="2"/>
  <c r="A1427" i="2"/>
  <c r="A1428" i="2"/>
  <c r="A1429" i="2"/>
  <c r="A1430" i="2"/>
  <c r="A1431" i="2"/>
  <c r="A1432" i="2"/>
  <c r="A1433" i="2"/>
  <c r="A1434" i="2"/>
  <c r="A1435" i="2"/>
  <c r="A1436" i="2"/>
  <c r="A1437" i="2"/>
  <c r="A1438" i="2"/>
  <c r="A1439" i="2"/>
  <c r="A1440" i="2"/>
  <c r="A1441" i="2"/>
  <c r="A1442" i="2"/>
  <c r="A1443" i="2"/>
  <c r="A1444" i="2"/>
  <c r="A1445" i="2"/>
  <c r="A1446" i="2"/>
  <c r="A1447" i="2"/>
  <c r="A1448" i="2"/>
  <c r="A1449" i="2"/>
  <c r="A1450" i="2"/>
  <c r="A1451" i="2"/>
  <c r="A1452" i="2"/>
  <c r="A1453" i="2"/>
  <c r="A1454" i="2"/>
  <c r="A1455" i="2"/>
  <c r="A1456" i="2"/>
  <c r="A1457" i="2"/>
  <c r="A1458" i="2"/>
  <c r="A1459" i="2"/>
  <c r="A1460" i="2"/>
  <c r="A1461" i="2"/>
  <c r="A1462" i="2"/>
  <c r="A1463" i="2"/>
  <c r="A1464" i="2"/>
  <c r="A1465" i="2"/>
  <c r="A1466" i="2"/>
  <c r="A1467" i="2"/>
  <c r="A1468" i="2"/>
  <c r="A1469" i="2"/>
  <c r="A1470" i="2"/>
  <c r="A1471" i="2"/>
  <c r="A1472" i="2"/>
  <c r="A1473" i="2"/>
  <c r="A1474" i="2"/>
  <c r="A1475" i="2"/>
  <c r="A1476" i="2"/>
  <c r="A1477" i="2"/>
  <c r="A1478" i="2"/>
  <c r="A1479" i="2"/>
  <c r="A1480" i="2"/>
  <c r="A1481" i="2"/>
  <c r="A1482" i="2"/>
  <c r="A1483" i="2"/>
  <c r="A1484" i="2"/>
  <c r="A1485" i="2"/>
  <c r="A1486" i="2"/>
  <c r="A1487" i="2"/>
  <c r="A1488" i="2"/>
  <c r="A1489" i="2"/>
  <c r="A1490" i="2"/>
  <c r="A1491" i="2"/>
  <c r="A1492" i="2"/>
  <c r="A1493" i="2"/>
  <c r="A1494" i="2"/>
  <c r="A1495" i="2"/>
  <c r="A1496" i="2"/>
  <c r="A1497" i="2"/>
  <c r="A1498" i="2"/>
  <c r="A1499" i="2"/>
  <c r="A1500" i="2"/>
  <c r="A1501" i="2"/>
  <c r="A1502" i="2"/>
  <c r="A1503" i="2"/>
  <c r="A1504" i="2"/>
  <c r="A1505" i="2"/>
  <c r="A1506" i="2"/>
  <c r="A1507" i="2"/>
  <c r="A1508" i="2"/>
  <c r="A1509" i="2"/>
  <c r="A1510" i="2"/>
  <c r="A1511" i="2"/>
  <c r="A1512" i="2"/>
  <c r="A1513" i="2"/>
  <c r="A1514" i="2"/>
  <c r="A1515" i="2"/>
  <c r="A1516" i="2"/>
  <c r="A1517" i="2"/>
  <c r="A1518" i="2"/>
  <c r="A1519" i="2"/>
  <c r="A1520" i="2"/>
  <c r="A1521" i="2"/>
  <c r="A1522" i="2"/>
  <c r="A1523" i="2"/>
  <c r="A1524" i="2"/>
  <c r="A1525" i="2"/>
  <c r="A1526" i="2"/>
  <c r="A1527" i="2"/>
  <c r="A1528" i="2"/>
  <c r="A1529" i="2"/>
  <c r="A1530" i="2"/>
  <c r="A1531" i="2"/>
  <c r="A1532" i="2"/>
  <c r="A1533" i="2"/>
  <c r="A1534" i="2"/>
  <c r="A1535" i="2"/>
  <c r="A1536" i="2"/>
  <c r="A1537" i="2"/>
  <c r="A1538" i="2"/>
  <c r="A1539" i="2"/>
  <c r="A1540" i="2"/>
  <c r="A1541" i="2"/>
  <c r="A1542" i="2"/>
  <c r="A1543" i="2"/>
  <c r="A1544" i="2"/>
  <c r="A1545" i="2"/>
  <c r="A1546" i="2"/>
  <c r="A1547" i="2"/>
  <c r="A1548" i="2"/>
  <c r="A1549" i="2"/>
  <c r="A1550" i="2"/>
  <c r="A1551" i="2"/>
  <c r="A1552" i="2"/>
  <c r="A1553" i="2"/>
  <c r="A1554" i="2"/>
  <c r="A1555" i="2"/>
  <c r="A1556" i="2"/>
  <c r="A1557" i="2"/>
  <c r="A1558" i="2"/>
  <c r="A1559" i="2"/>
  <c r="A1560" i="2"/>
  <c r="A1561" i="2"/>
  <c r="A1562" i="2"/>
  <c r="A1563" i="2"/>
  <c r="A1564" i="2"/>
  <c r="A1565" i="2"/>
  <c r="A1566" i="2"/>
  <c r="A1567" i="2"/>
  <c r="A1568" i="2"/>
  <c r="A1569" i="2"/>
  <c r="A1570" i="2"/>
  <c r="A1571" i="2"/>
  <c r="A1572" i="2"/>
  <c r="A1573" i="2"/>
  <c r="A1574" i="2"/>
  <c r="A1575" i="2"/>
  <c r="A1576" i="2"/>
  <c r="A1577" i="2"/>
  <c r="A1578" i="2"/>
  <c r="A1579" i="2"/>
  <c r="A1580" i="2"/>
  <c r="A1581" i="2"/>
  <c r="A1582" i="2"/>
  <c r="A1583" i="2"/>
  <c r="A1584" i="2"/>
  <c r="A1585" i="2"/>
  <c r="A1586" i="2"/>
  <c r="A1587" i="2"/>
  <c r="A1588" i="2"/>
  <c r="A1589" i="2"/>
  <c r="A1590" i="2"/>
  <c r="A1591" i="2"/>
  <c r="A1592" i="2"/>
  <c r="A1593" i="2"/>
  <c r="A1594" i="2"/>
  <c r="A1595" i="2"/>
  <c r="A1596" i="2"/>
  <c r="A1597" i="2"/>
  <c r="A1598" i="2"/>
  <c r="A1599" i="2"/>
  <c r="A1600" i="2"/>
  <c r="A1601" i="2"/>
  <c r="A1602" i="2"/>
  <c r="A1603" i="2"/>
  <c r="A1604" i="2"/>
  <c r="A1605" i="2"/>
  <c r="A1606" i="2"/>
  <c r="A1607" i="2"/>
  <c r="A1608" i="2"/>
  <c r="A1609" i="2"/>
  <c r="A1610" i="2"/>
  <c r="A1611" i="2"/>
  <c r="A1612" i="2"/>
  <c r="A1613" i="2"/>
  <c r="A1614" i="2"/>
  <c r="A1615" i="2"/>
  <c r="A1616" i="2"/>
  <c r="A1617" i="2"/>
  <c r="A1618" i="2"/>
  <c r="A1619" i="2"/>
  <c r="A1620" i="2"/>
  <c r="A1621" i="2"/>
  <c r="A1622" i="2"/>
  <c r="A1623" i="2"/>
  <c r="A1624" i="2"/>
  <c r="A1625" i="2"/>
  <c r="A1626" i="2"/>
  <c r="A1627" i="2"/>
  <c r="A1628" i="2"/>
  <c r="A1629" i="2"/>
  <c r="A1630" i="2"/>
  <c r="A1631" i="2"/>
  <c r="A1632" i="2"/>
  <c r="A1633" i="2"/>
  <c r="A1634" i="2"/>
  <c r="A1635" i="2"/>
  <c r="A1636" i="2"/>
  <c r="A1637" i="2"/>
  <c r="A1638" i="2"/>
  <c r="A1639" i="2"/>
  <c r="A1640" i="2"/>
  <c r="A1641" i="2"/>
  <c r="A1642" i="2"/>
  <c r="A1643" i="2"/>
  <c r="A1644" i="2"/>
  <c r="A1645" i="2"/>
  <c r="A1646" i="2"/>
  <c r="A1647" i="2"/>
  <c r="A1648" i="2"/>
  <c r="A1649" i="2"/>
  <c r="A1650" i="2"/>
  <c r="A1651" i="2"/>
  <c r="A1652" i="2"/>
  <c r="A1653" i="2"/>
  <c r="A1654" i="2"/>
  <c r="A1655" i="2"/>
  <c r="A1656" i="2"/>
  <c r="A1657" i="2"/>
  <c r="A1658" i="2"/>
  <c r="A1659" i="2"/>
  <c r="A1660" i="2"/>
  <c r="A1661" i="2"/>
  <c r="A1662" i="2"/>
  <c r="A1663" i="2"/>
  <c r="A1664" i="2"/>
  <c r="A1665" i="2"/>
  <c r="A1666" i="2"/>
  <c r="A1667" i="2"/>
  <c r="A1668" i="2"/>
  <c r="A1669" i="2"/>
  <c r="A1670" i="2"/>
  <c r="A1671" i="2"/>
  <c r="A1672" i="2"/>
  <c r="A1673" i="2"/>
  <c r="A1674" i="2"/>
  <c r="A1675" i="2"/>
  <c r="A1676" i="2"/>
  <c r="A1677" i="2"/>
  <c r="A1678" i="2"/>
  <c r="A1679" i="2"/>
  <c r="A1680" i="2"/>
  <c r="A1681" i="2"/>
  <c r="A1682" i="2"/>
  <c r="A1683" i="2"/>
  <c r="A1684" i="2"/>
  <c r="A1685" i="2"/>
  <c r="A1686" i="2"/>
  <c r="A1687" i="2"/>
  <c r="A1688" i="2"/>
  <c r="A1689" i="2"/>
  <c r="A1690" i="2"/>
  <c r="A1691" i="2"/>
  <c r="A1692" i="2"/>
  <c r="A1693" i="2"/>
  <c r="A1694" i="2"/>
  <c r="A1695" i="2"/>
  <c r="A1696" i="2"/>
  <c r="A1697" i="2"/>
  <c r="A1698" i="2"/>
  <c r="A1699" i="2"/>
  <c r="A1700" i="2"/>
  <c r="A1701" i="2"/>
  <c r="A1702" i="2"/>
  <c r="A1703" i="2"/>
  <c r="A1704" i="2"/>
  <c r="A1705" i="2"/>
  <c r="A1706" i="2"/>
  <c r="A1707" i="2"/>
  <c r="A1708" i="2"/>
  <c r="A1709" i="2"/>
  <c r="A1710" i="2"/>
  <c r="A1711" i="2"/>
  <c r="A1712" i="2"/>
  <c r="A1713" i="2"/>
  <c r="A1714" i="2"/>
  <c r="A1715" i="2"/>
  <c r="A1716" i="2"/>
  <c r="A1717" i="2"/>
  <c r="A1718" i="2"/>
  <c r="A1719" i="2"/>
  <c r="A1720" i="2"/>
  <c r="A1721" i="2"/>
  <c r="A1722" i="2"/>
  <c r="A1723" i="2"/>
  <c r="A1724" i="2"/>
  <c r="A1725" i="2"/>
  <c r="A1726" i="2"/>
  <c r="A1727" i="2"/>
  <c r="A1728" i="2"/>
  <c r="A1729" i="2"/>
  <c r="A1730" i="2"/>
  <c r="A1731" i="2"/>
  <c r="A1732" i="2"/>
  <c r="A1733" i="2"/>
  <c r="A1734" i="2"/>
  <c r="A1735" i="2"/>
  <c r="A1736" i="2"/>
  <c r="A1737" i="2"/>
  <c r="A1738" i="2"/>
  <c r="A1739" i="2"/>
  <c r="A1740" i="2"/>
  <c r="A1741" i="2"/>
  <c r="A1742" i="2"/>
  <c r="A1743" i="2"/>
  <c r="A1744" i="2"/>
  <c r="A1745" i="2"/>
  <c r="A1746" i="2"/>
  <c r="A1747" i="2"/>
  <c r="A1748" i="2"/>
  <c r="A1749" i="2"/>
  <c r="A1750" i="2"/>
  <c r="A1751" i="2"/>
  <c r="A1752" i="2"/>
  <c r="A1753" i="2"/>
  <c r="A1754" i="2"/>
  <c r="A1755" i="2"/>
  <c r="A1756" i="2"/>
  <c r="A1757" i="2"/>
  <c r="A1758" i="2"/>
  <c r="A1759" i="2"/>
  <c r="A1760" i="2"/>
  <c r="A1761" i="2"/>
  <c r="A1762" i="2"/>
  <c r="A1763" i="2"/>
  <c r="A1764" i="2"/>
  <c r="A1765" i="2"/>
  <c r="A1766" i="2"/>
  <c r="A1767" i="2"/>
  <c r="A1768" i="2"/>
  <c r="A1769" i="2"/>
  <c r="A1770" i="2"/>
  <c r="A1771" i="2"/>
  <c r="A1772" i="2"/>
  <c r="A1773" i="2"/>
  <c r="A1774" i="2"/>
  <c r="A1775" i="2"/>
  <c r="A1776" i="2"/>
  <c r="A1777" i="2"/>
  <c r="A1778" i="2"/>
  <c r="A1779" i="2"/>
  <c r="A1780" i="2"/>
  <c r="A1781" i="2"/>
  <c r="A1782" i="2"/>
  <c r="A1783" i="2"/>
  <c r="A1784" i="2"/>
  <c r="A1785" i="2"/>
  <c r="A1786" i="2"/>
  <c r="A1787" i="2"/>
  <c r="A1788" i="2"/>
  <c r="A1789" i="2"/>
  <c r="A1790" i="2"/>
  <c r="A1791" i="2"/>
  <c r="A1792" i="2"/>
  <c r="A1793" i="2"/>
  <c r="A1794" i="2"/>
  <c r="A1795" i="2"/>
  <c r="A1796" i="2"/>
  <c r="A1797" i="2"/>
  <c r="A1798" i="2"/>
  <c r="A1799" i="2"/>
  <c r="A1800" i="2"/>
  <c r="A1801" i="2"/>
  <c r="A1802" i="2"/>
  <c r="A1803" i="2"/>
  <c r="A1804" i="2"/>
  <c r="A1805" i="2"/>
  <c r="A1806" i="2"/>
  <c r="A1807" i="2"/>
  <c r="A1808" i="2"/>
  <c r="A1809" i="2"/>
  <c r="A1810" i="2"/>
  <c r="A1811" i="2"/>
  <c r="A1812" i="2"/>
  <c r="A1813" i="2"/>
  <c r="A1814" i="2"/>
  <c r="A1815" i="2"/>
  <c r="A1816" i="2"/>
  <c r="A1817" i="2"/>
  <c r="A1818" i="2"/>
  <c r="A1819" i="2"/>
  <c r="A1820" i="2"/>
  <c r="A1821" i="2"/>
  <c r="A1822" i="2"/>
  <c r="A1823" i="2"/>
  <c r="A1824" i="2"/>
  <c r="A1825" i="2"/>
  <c r="A1826" i="2"/>
  <c r="A1827" i="2"/>
  <c r="A1828" i="2"/>
  <c r="A1829" i="2"/>
  <c r="A1830" i="2"/>
  <c r="A1831" i="2"/>
  <c r="A1832" i="2"/>
  <c r="A1833" i="2"/>
  <c r="A1834" i="2"/>
  <c r="A1835" i="2"/>
  <c r="A1836" i="2"/>
  <c r="A1837" i="2"/>
  <c r="A1838" i="2"/>
  <c r="A1839" i="2"/>
  <c r="A1840" i="2"/>
  <c r="A1841" i="2"/>
  <c r="A1842" i="2"/>
  <c r="A1843" i="2"/>
  <c r="A1844" i="2"/>
  <c r="A1845" i="2"/>
  <c r="A1846" i="2"/>
  <c r="A1847" i="2"/>
  <c r="A1848" i="2"/>
  <c r="A1849" i="2"/>
  <c r="A1850" i="2"/>
  <c r="A1851" i="2"/>
  <c r="A1852" i="2"/>
  <c r="A1853" i="2"/>
  <c r="A1854" i="2"/>
  <c r="A1855" i="2"/>
  <c r="A1856" i="2"/>
  <c r="A1857" i="2"/>
  <c r="A1858" i="2"/>
  <c r="A1859" i="2"/>
  <c r="A1860" i="2"/>
  <c r="A1861" i="2"/>
  <c r="A3" i="2"/>
  <c r="F12" i="1" l="1" a="1"/>
  <c r="F12" i="1" s="1"/>
  <c r="F11" i="1" a="1"/>
  <c r="F11" i="1" s="1"/>
  <c r="F10" i="1" a="1"/>
  <c r="F10" i="1" s="1"/>
  <c r="C9" i="1"/>
  <c r="F3" i="1" a="1"/>
  <c r="F3" i="1" s="1"/>
  <c r="S213" i="3" l="1" a="1"/>
  <c r="S213" i="3" s="1"/>
  <c r="R213" i="3" a="1"/>
  <c r="R213" i="3" s="1"/>
  <c r="AO5" i="4" a="1"/>
  <c r="AO5" i="4" s="1"/>
  <c r="AO6" i="4" a="1"/>
  <c r="AO6" i="4" s="1"/>
  <c r="AO7" i="4" a="1"/>
  <c r="AO7" i="4" s="1"/>
  <c r="AO8" i="4" a="1"/>
  <c r="AO8" i="4" s="1"/>
  <c r="AO9" i="4" a="1"/>
  <c r="AO9" i="4" s="1"/>
  <c r="AO10" i="4" a="1"/>
  <c r="AO10" i="4" s="1"/>
  <c r="AO11" i="4" a="1"/>
  <c r="AO11" i="4" s="1"/>
  <c r="AO12" i="4" a="1"/>
  <c r="AO12" i="4" s="1"/>
  <c r="AO13" i="4" a="1"/>
  <c r="AO13" i="4" s="1"/>
  <c r="AO14" i="4" a="1"/>
  <c r="AO14" i="4" s="1"/>
  <c r="AO15" i="4" a="1"/>
  <c r="AO15" i="4" s="1"/>
  <c r="AO16" i="4" a="1"/>
  <c r="AO16" i="4" s="1"/>
  <c r="AO17" i="4" a="1"/>
  <c r="AO17" i="4" s="1"/>
  <c r="AO18" i="4" a="1"/>
  <c r="AO18" i="4" s="1"/>
  <c r="AO19" i="4" a="1"/>
  <c r="AO19" i="4" s="1"/>
  <c r="AO20" i="4" a="1"/>
  <c r="AO20" i="4" s="1"/>
  <c r="AO21" i="4" a="1"/>
  <c r="AO21" i="4" s="1"/>
  <c r="AO22" i="4" a="1"/>
  <c r="AO22" i="4" s="1"/>
  <c r="AO23" i="4" a="1"/>
  <c r="AO23" i="4" s="1"/>
  <c r="AO24" i="4" a="1"/>
  <c r="AO24" i="4" s="1"/>
  <c r="AO25" i="4" a="1"/>
  <c r="AO25" i="4" s="1"/>
  <c r="AO26" i="4" a="1"/>
  <c r="AO26" i="4" s="1"/>
  <c r="AO27" i="4" a="1"/>
  <c r="AO27" i="4" s="1"/>
  <c r="AO28" i="4" a="1"/>
  <c r="AO28" i="4" s="1"/>
  <c r="AO29" i="4" a="1"/>
  <c r="AO29" i="4" s="1"/>
  <c r="AO30" i="4" a="1"/>
  <c r="AO30" i="4" s="1"/>
  <c r="AO31" i="4" a="1"/>
  <c r="AO31" i="4" s="1"/>
  <c r="AO32" i="4" a="1"/>
  <c r="AO32" i="4" s="1"/>
  <c r="AO33" i="4" a="1"/>
  <c r="AO33" i="4" s="1"/>
  <c r="AO34" i="4" a="1"/>
  <c r="AO34" i="4" s="1"/>
  <c r="AO35" i="4" a="1"/>
  <c r="AO35" i="4" s="1"/>
  <c r="AO36" i="4" a="1"/>
  <c r="AO36" i="4" s="1"/>
  <c r="AO37" i="4" a="1"/>
  <c r="AO37" i="4" s="1"/>
  <c r="AO38" i="4" a="1"/>
  <c r="AO38" i="4" s="1"/>
  <c r="AO39" i="4" a="1"/>
  <c r="AO39" i="4" s="1"/>
  <c r="AO40" i="4" a="1"/>
  <c r="AO40" i="4" s="1"/>
  <c r="AO41" i="4" a="1"/>
  <c r="AO41" i="4" s="1"/>
  <c r="AO42" i="4" a="1"/>
  <c r="AO42" i="4" s="1"/>
  <c r="AO43" i="4" a="1"/>
  <c r="AO43" i="4" s="1"/>
  <c r="AO44" i="4" a="1"/>
  <c r="AO44" i="4" s="1"/>
  <c r="AO45" i="4" a="1"/>
  <c r="AO45" i="4" s="1"/>
  <c r="AO46" i="4" a="1"/>
  <c r="AO46" i="4" s="1"/>
  <c r="AO47" i="4" a="1"/>
  <c r="AO47" i="4" s="1"/>
  <c r="AO48" i="4" a="1"/>
  <c r="AO48" i="4" s="1"/>
  <c r="AO49" i="4" a="1"/>
  <c r="AO49" i="4" s="1"/>
  <c r="AO50" i="4" a="1"/>
  <c r="AO50" i="4" s="1"/>
  <c r="AO51" i="4" a="1"/>
  <c r="AO51" i="4" s="1"/>
  <c r="AO52" i="4" a="1"/>
  <c r="AO52" i="4" s="1"/>
  <c r="AO53" i="4" a="1"/>
  <c r="AO53" i="4" s="1"/>
  <c r="AO54" i="4" a="1"/>
  <c r="AO54" i="4" s="1"/>
  <c r="AO55" i="4" a="1"/>
  <c r="AO55" i="4" s="1"/>
  <c r="AO56" i="4" a="1"/>
  <c r="AO56" i="4" s="1"/>
  <c r="AO57" i="4" a="1"/>
  <c r="AO57" i="4" s="1"/>
  <c r="AO4" i="4" a="1"/>
  <c r="AO4" i="4" s="1"/>
  <c r="AC4" i="4" a="1"/>
  <c r="AC4" i="4" s="1"/>
  <c r="AC5" i="4" a="1"/>
  <c r="AC5" i="4" s="1"/>
  <c r="AC6" i="4" a="1"/>
  <c r="AC6" i="4" s="1"/>
  <c r="AC7" i="4" a="1"/>
  <c r="AC7" i="4" s="1"/>
  <c r="AC8" i="4" a="1"/>
  <c r="AC8" i="4" s="1"/>
  <c r="AC9" i="4" a="1"/>
  <c r="AC9" i="4" s="1"/>
  <c r="AC10" i="4" a="1"/>
  <c r="AC10" i="4" s="1"/>
  <c r="AC11" i="4" a="1"/>
  <c r="AC11" i="4" s="1"/>
  <c r="AC12" i="4" a="1"/>
  <c r="AC12" i="4" s="1"/>
  <c r="AC13" i="4" a="1"/>
  <c r="AC13" i="4" s="1"/>
  <c r="AC14" i="4" a="1"/>
  <c r="AC14" i="4" s="1"/>
  <c r="AC15" i="4" a="1"/>
  <c r="AC15" i="4" s="1"/>
  <c r="AC16" i="4" a="1"/>
  <c r="AC16" i="4" s="1"/>
  <c r="AC17" i="4" a="1"/>
  <c r="AC17" i="4" s="1"/>
  <c r="AC18" i="4" a="1"/>
  <c r="AC18" i="4" s="1"/>
  <c r="AC19" i="4" a="1"/>
  <c r="AC19" i="4" s="1"/>
  <c r="AC20" i="4" a="1"/>
  <c r="AC20" i="4" s="1"/>
  <c r="AC21" i="4" a="1"/>
  <c r="AC21" i="4" s="1"/>
  <c r="AC22" i="4" a="1"/>
  <c r="AC22" i="4" s="1"/>
  <c r="AC23" i="4" a="1"/>
  <c r="AC23" i="4" s="1"/>
  <c r="AC24" i="4" a="1"/>
  <c r="AC24" i="4" s="1"/>
  <c r="AC25" i="4" a="1"/>
  <c r="AC25" i="4" s="1"/>
  <c r="AC26" i="4" a="1"/>
  <c r="AC26" i="4" s="1"/>
  <c r="AC27" i="4" a="1"/>
  <c r="AC27" i="4" s="1"/>
  <c r="AC28" i="4" a="1"/>
  <c r="AC28" i="4" s="1"/>
  <c r="AC29" i="4" a="1"/>
  <c r="AC29" i="4" s="1"/>
  <c r="AC30" i="4" a="1"/>
  <c r="AC30" i="4" s="1"/>
  <c r="AC31" i="4" a="1"/>
  <c r="AC31" i="4" s="1"/>
  <c r="AC32" i="4" a="1"/>
  <c r="AC32" i="4" s="1"/>
  <c r="AC33" i="4" a="1"/>
  <c r="AC33" i="4" s="1"/>
  <c r="AC34" i="4" a="1"/>
  <c r="AC34" i="4" s="1"/>
  <c r="AC35" i="4" a="1"/>
  <c r="AC35" i="4" s="1"/>
  <c r="AC36" i="4" a="1"/>
  <c r="AC36" i="4" s="1"/>
  <c r="AC37" i="4" a="1"/>
  <c r="AC37" i="4" s="1"/>
  <c r="AC38" i="4" a="1"/>
  <c r="AC38" i="4" s="1"/>
  <c r="AC39" i="4" a="1"/>
  <c r="AC39" i="4" s="1"/>
  <c r="AC40" i="4" a="1"/>
  <c r="AC40" i="4" s="1"/>
  <c r="AC41" i="4" a="1"/>
  <c r="AC41" i="4" s="1"/>
  <c r="AC42" i="4" a="1"/>
  <c r="AC42" i="4" s="1"/>
  <c r="AC43" i="4" a="1"/>
  <c r="AC43" i="4" s="1"/>
  <c r="AC44" i="4" a="1"/>
  <c r="AC44" i="4" s="1"/>
  <c r="AC45" i="4" a="1"/>
  <c r="AC45" i="4" s="1"/>
  <c r="AC46" i="4" a="1"/>
  <c r="AC46" i="4" s="1"/>
  <c r="AC47" i="4" a="1"/>
  <c r="AC47" i="4" s="1"/>
  <c r="AC48" i="4" a="1"/>
  <c r="AC48" i="4" s="1"/>
  <c r="AC49" i="4" a="1"/>
  <c r="AC49" i="4" s="1"/>
  <c r="AC50" i="4" a="1"/>
  <c r="AC50" i="4" s="1"/>
  <c r="AC51" i="4" a="1"/>
  <c r="AC51" i="4" s="1"/>
  <c r="AC52" i="4" a="1"/>
  <c r="AC52" i="4" s="1"/>
  <c r="AC53" i="4" a="1"/>
  <c r="AC53" i="4" s="1"/>
  <c r="AC54" i="4" a="1"/>
  <c r="AC54" i="4" s="1"/>
  <c r="AC55" i="4" a="1"/>
  <c r="AC55" i="4" s="1"/>
  <c r="AC56" i="4" a="1"/>
  <c r="AC56" i="4" s="1"/>
  <c r="AC57" i="4" a="1"/>
  <c r="AC57" i="4" s="1"/>
  <c r="AG5" i="4" a="1"/>
  <c r="AG5" i="4" s="1"/>
  <c r="AH5" i="4" a="1"/>
  <c r="AH5" i="4" s="1"/>
  <c r="AG6" i="4" a="1"/>
  <c r="AG6" i="4" s="1"/>
  <c r="AH6" i="4" a="1"/>
  <c r="AH6" i="4" s="1"/>
  <c r="AG7" i="4" a="1"/>
  <c r="AG7" i="4" s="1"/>
  <c r="AH7" i="4" a="1"/>
  <c r="AH7" i="4" s="1"/>
  <c r="AG8" i="4" a="1"/>
  <c r="AG8" i="4" s="1"/>
  <c r="AH8" i="4" a="1"/>
  <c r="AH8" i="4" s="1"/>
  <c r="AG9" i="4" a="1"/>
  <c r="AG9" i="4" s="1"/>
  <c r="AH9" i="4" a="1"/>
  <c r="AH9" i="4" s="1"/>
  <c r="AG10" i="4" a="1"/>
  <c r="AG10" i="4" s="1"/>
  <c r="AH10" i="4" a="1"/>
  <c r="AH10" i="4" s="1"/>
  <c r="AG11" i="4" a="1"/>
  <c r="AG11" i="4" s="1"/>
  <c r="AH11" i="4" a="1"/>
  <c r="AH11" i="4" s="1"/>
  <c r="AG12" i="4" a="1"/>
  <c r="AG12" i="4" s="1"/>
  <c r="AH12" i="4" a="1"/>
  <c r="AH12" i="4" s="1"/>
  <c r="AG13" i="4" a="1"/>
  <c r="AG13" i="4" s="1"/>
  <c r="AH13" i="4" a="1"/>
  <c r="AH13" i="4" s="1"/>
  <c r="AG14" i="4" a="1"/>
  <c r="AG14" i="4" s="1"/>
  <c r="AH14" i="4" a="1"/>
  <c r="AH14" i="4" s="1"/>
  <c r="AG15" i="4" a="1"/>
  <c r="AG15" i="4" s="1"/>
  <c r="AH15" i="4" a="1"/>
  <c r="AH15" i="4" s="1"/>
  <c r="AG16" i="4" a="1"/>
  <c r="AG16" i="4" s="1"/>
  <c r="AH16" i="4" a="1"/>
  <c r="AH16" i="4" s="1"/>
  <c r="AG17" i="4" a="1"/>
  <c r="AG17" i="4" s="1"/>
  <c r="AH17" i="4" a="1"/>
  <c r="AH17" i="4" s="1"/>
  <c r="AG18" i="4" a="1"/>
  <c r="AG18" i="4" s="1"/>
  <c r="AH18" i="4" a="1"/>
  <c r="AH18" i="4" s="1"/>
  <c r="AG19" i="4" a="1"/>
  <c r="AG19" i="4" s="1"/>
  <c r="AH19" i="4" a="1"/>
  <c r="AH19" i="4" s="1"/>
  <c r="AG20" i="4" a="1"/>
  <c r="AG20" i="4" s="1"/>
  <c r="AH20" i="4" a="1"/>
  <c r="AH20" i="4" s="1"/>
  <c r="AG21" i="4" a="1"/>
  <c r="AG21" i="4" s="1"/>
  <c r="AH21" i="4" a="1"/>
  <c r="AH21" i="4" s="1"/>
  <c r="AG22" i="4" a="1"/>
  <c r="AG22" i="4" s="1"/>
  <c r="AH22" i="4" a="1"/>
  <c r="AH22" i="4" s="1"/>
  <c r="AG23" i="4" a="1"/>
  <c r="AG23" i="4" s="1"/>
  <c r="AH23" i="4" a="1"/>
  <c r="AH23" i="4" s="1"/>
  <c r="AG24" i="4" a="1"/>
  <c r="AG24" i="4" s="1"/>
  <c r="AH24" i="4" a="1"/>
  <c r="AH24" i="4" s="1"/>
  <c r="AG25" i="4" a="1"/>
  <c r="AG25" i="4" s="1"/>
  <c r="AH25" i="4" a="1"/>
  <c r="AH25" i="4" s="1"/>
  <c r="AG26" i="4" a="1"/>
  <c r="AG26" i="4" s="1"/>
  <c r="AH26" i="4" a="1"/>
  <c r="AH26" i="4" s="1"/>
  <c r="AG27" i="4" a="1"/>
  <c r="AG27" i="4" s="1"/>
  <c r="AH27" i="4" a="1"/>
  <c r="AH27" i="4" s="1"/>
  <c r="AG28" i="4" a="1"/>
  <c r="AG28" i="4" s="1"/>
  <c r="AH28" i="4" a="1"/>
  <c r="AH28" i="4" s="1"/>
  <c r="AG29" i="4" a="1"/>
  <c r="AG29" i="4" s="1"/>
  <c r="AH29" i="4" a="1"/>
  <c r="AH29" i="4" s="1"/>
  <c r="AG30" i="4" a="1"/>
  <c r="AG30" i="4" s="1"/>
  <c r="AH30" i="4" a="1"/>
  <c r="AH30" i="4" s="1"/>
  <c r="AG31" i="4" a="1"/>
  <c r="AG31" i="4" s="1"/>
  <c r="AH31" i="4" a="1"/>
  <c r="AH31" i="4" s="1"/>
  <c r="AG32" i="4" a="1"/>
  <c r="AG32" i="4" s="1"/>
  <c r="AH32" i="4" a="1"/>
  <c r="AH32" i="4" s="1"/>
  <c r="AG33" i="4" a="1"/>
  <c r="AG33" i="4" s="1"/>
  <c r="AH33" i="4" a="1"/>
  <c r="AH33" i="4" s="1"/>
  <c r="AG34" i="4" a="1"/>
  <c r="AG34" i="4" s="1"/>
  <c r="AH34" i="4" a="1"/>
  <c r="AH34" i="4" s="1"/>
  <c r="AG35" i="4" a="1"/>
  <c r="AG35" i="4" s="1"/>
  <c r="AH35" i="4" a="1"/>
  <c r="AH35" i="4" s="1"/>
  <c r="AG36" i="4" a="1"/>
  <c r="AG36" i="4" s="1"/>
  <c r="AH36" i="4" a="1"/>
  <c r="AH36" i="4" s="1"/>
  <c r="AG37" i="4" a="1"/>
  <c r="AG37" i="4" s="1"/>
  <c r="AH37" i="4" a="1"/>
  <c r="AH37" i="4" s="1"/>
  <c r="AG38" i="4" a="1"/>
  <c r="AG38" i="4" s="1"/>
  <c r="AH38" i="4" a="1"/>
  <c r="AH38" i="4" s="1"/>
  <c r="AG39" i="4" a="1"/>
  <c r="AG39" i="4" s="1"/>
  <c r="AH39" i="4" a="1"/>
  <c r="AH39" i="4" s="1"/>
  <c r="AG40" i="4" a="1"/>
  <c r="AG40" i="4" s="1"/>
  <c r="AH40" i="4" a="1"/>
  <c r="AH40" i="4" s="1"/>
  <c r="AG41" i="4" a="1"/>
  <c r="AG41" i="4" s="1"/>
  <c r="AH41" i="4" a="1"/>
  <c r="AH41" i="4" s="1"/>
  <c r="AG42" i="4" a="1"/>
  <c r="AG42" i="4" s="1"/>
  <c r="AH42" i="4" a="1"/>
  <c r="AH42" i="4" s="1"/>
  <c r="AG43" i="4" a="1"/>
  <c r="AG43" i="4" s="1"/>
  <c r="AH43" i="4" a="1"/>
  <c r="AH43" i="4" s="1"/>
  <c r="AG44" i="4" a="1"/>
  <c r="AG44" i="4" s="1"/>
  <c r="AH44" i="4" a="1"/>
  <c r="AH44" i="4" s="1"/>
  <c r="AG45" i="4" a="1"/>
  <c r="AG45" i="4" s="1"/>
  <c r="AH45" i="4" a="1"/>
  <c r="AH45" i="4" s="1"/>
  <c r="AG46" i="4" a="1"/>
  <c r="AG46" i="4" s="1"/>
  <c r="AH46" i="4" a="1"/>
  <c r="AH46" i="4" s="1"/>
  <c r="AG47" i="4" a="1"/>
  <c r="AG47" i="4" s="1"/>
  <c r="AH47" i="4" a="1"/>
  <c r="AH47" i="4" s="1"/>
  <c r="AG48" i="4" a="1"/>
  <c r="AG48" i="4" s="1"/>
  <c r="AH48" i="4" a="1"/>
  <c r="AH48" i="4" s="1"/>
  <c r="AG49" i="4" a="1"/>
  <c r="AG49" i="4" s="1"/>
  <c r="AH49" i="4" a="1"/>
  <c r="AH49" i="4" s="1"/>
  <c r="AG50" i="4" a="1"/>
  <c r="AG50" i="4" s="1"/>
  <c r="AH50" i="4" a="1"/>
  <c r="AH50" i="4" s="1"/>
  <c r="AG51" i="4" a="1"/>
  <c r="AG51" i="4" s="1"/>
  <c r="AH51" i="4" a="1"/>
  <c r="AH51" i="4" s="1"/>
  <c r="AG52" i="4" a="1"/>
  <c r="AG52" i="4" s="1"/>
  <c r="AH52" i="4" a="1"/>
  <c r="AH52" i="4" s="1"/>
  <c r="AG53" i="4" a="1"/>
  <c r="AG53" i="4" s="1"/>
  <c r="AH53" i="4" a="1"/>
  <c r="AH53" i="4" s="1"/>
  <c r="AG54" i="4" a="1"/>
  <c r="AG54" i="4" s="1"/>
  <c r="AH54" i="4" a="1"/>
  <c r="AH54" i="4" s="1"/>
  <c r="AG55" i="4" a="1"/>
  <c r="AG55" i="4" s="1"/>
  <c r="AH55" i="4" a="1"/>
  <c r="AH55" i="4" s="1"/>
  <c r="AG56" i="4" a="1"/>
  <c r="AG56" i="4" s="1"/>
  <c r="AH56" i="4" a="1"/>
  <c r="AH56" i="4" s="1"/>
  <c r="AG57" i="4" a="1"/>
  <c r="AG57" i="4" s="1"/>
  <c r="AH57" i="4" a="1"/>
  <c r="AH57" i="4" s="1"/>
  <c r="AH4" i="4" a="1"/>
  <c r="AH4" i="4" s="1"/>
  <c r="AG4" i="4" a="1"/>
  <c r="AG4" i="4" s="1"/>
  <c r="O3" i="5" a="1"/>
  <c r="O3" i="5" s="1"/>
  <c r="N3" i="5" a="1"/>
  <c r="N3" i="5" s="1"/>
  <c r="M3" i="5" a="1"/>
  <c r="M3" i="5" s="1"/>
  <c r="I3" i="5" a="1"/>
  <c r="I3" i="5" s="1"/>
  <c r="C4" i="5" a="1"/>
  <c r="C4" i="5" s="1"/>
  <c r="C5" i="5" a="1"/>
  <c r="C5" i="5" s="1"/>
  <c r="C6" i="5" a="1"/>
  <c r="C6" i="5" s="1"/>
  <c r="C7" i="5" a="1"/>
  <c r="C7" i="5" s="1"/>
  <c r="C8" i="5" a="1"/>
  <c r="C8" i="5" s="1"/>
  <c r="C9" i="5" a="1"/>
  <c r="C9" i="5" s="1"/>
  <c r="C10" i="5" a="1"/>
  <c r="C10" i="5" s="1"/>
  <c r="C11" i="5" a="1"/>
  <c r="C11" i="5" s="1"/>
  <c r="C12" i="5" a="1"/>
  <c r="C12" i="5" s="1"/>
  <c r="C13" i="5" a="1"/>
  <c r="C13" i="5" s="1"/>
  <c r="C14" i="5" a="1"/>
  <c r="C14" i="5" s="1"/>
  <c r="C15" i="5" a="1"/>
  <c r="C15" i="5" s="1"/>
  <c r="C16" i="5" a="1"/>
  <c r="C16" i="5" s="1"/>
  <c r="C17" i="5" a="1"/>
  <c r="C17" i="5" s="1"/>
  <c r="C18" i="5" a="1"/>
  <c r="C18" i="5" s="1"/>
  <c r="C19" i="5" a="1"/>
  <c r="C19" i="5" s="1"/>
  <c r="C20" i="5" a="1"/>
  <c r="C20" i="5" s="1"/>
  <c r="C21" i="5" a="1"/>
  <c r="C21" i="5" s="1"/>
  <c r="C22" i="5" a="1"/>
  <c r="C22" i="5" s="1"/>
  <c r="C23" i="5" a="1"/>
  <c r="C23" i="5" s="1"/>
  <c r="C24" i="5" a="1"/>
  <c r="C24" i="5" s="1"/>
  <c r="C25" i="5" a="1"/>
  <c r="C25" i="5" s="1"/>
  <c r="C26" i="5" a="1"/>
  <c r="C26" i="5" s="1"/>
  <c r="C27" i="5" a="1"/>
  <c r="C27" i="5" s="1"/>
  <c r="C28" i="5" a="1"/>
  <c r="C28" i="5" s="1"/>
  <c r="C29" i="5" a="1"/>
  <c r="C29" i="5" s="1"/>
  <c r="C30" i="5" a="1"/>
  <c r="C30" i="5" s="1"/>
  <c r="C31" i="5" a="1"/>
  <c r="C31" i="5" s="1"/>
  <c r="C32" i="5" a="1"/>
  <c r="C32" i="5" s="1"/>
  <c r="C33" i="5" a="1"/>
  <c r="C33" i="5" s="1"/>
  <c r="C34" i="5" a="1"/>
  <c r="C34" i="5" s="1"/>
  <c r="C35" i="5" a="1"/>
  <c r="C35" i="5" s="1"/>
  <c r="C36" i="5" a="1"/>
  <c r="C36" i="5" s="1"/>
  <c r="C37" i="5" a="1"/>
  <c r="C37" i="5" s="1"/>
  <c r="C38" i="5" a="1"/>
  <c r="C38" i="5" s="1"/>
  <c r="C39" i="5" a="1"/>
  <c r="C39" i="5" s="1"/>
  <c r="C40" i="5" a="1"/>
  <c r="C40" i="5" s="1"/>
  <c r="C41" i="5" a="1"/>
  <c r="C41" i="5" s="1"/>
  <c r="C42" i="5" a="1"/>
  <c r="C42" i="5" s="1"/>
  <c r="C43" i="5" a="1"/>
  <c r="C43" i="5" s="1"/>
  <c r="C44" i="5" a="1"/>
  <c r="C44" i="5" s="1"/>
  <c r="C45" i="5" a="1"/>
  <c r="C45" i="5" s="1"/>
  <c r="C46" i="5" a="1"/>
  <c r="C46" i="5" s="1"/>
  <c r="C47" i="5" a="1"/>
  <c r="C47" i="5" s="1"/>
  <c r="C48" i="5" a="1"/>
  <c r="C48" i="5" s="1"/>
  <c r="C49" i="5" a="1"/>
  <c r="C49" i="5" s="1"/>
  <c r="C50" i="5" a="1"/>
  <c r="C50" i="5" s="1"/>
  <c r="C51" i="5" a="1"/>
  <c r="C51" i="5" s="1"/>
  <c r="C52" i="5" a="1"/>
  <c r="C52" i="5" s="1"/>
  <c r="C53" i="5" a="1"/>
  <c r="C53" i="5" s="1"/>
  <c r="C54" i="5" a="1"/>
  <c r="C54" i="5" s="1"/>
  <c r="C55" i="5" a="1"/>
  <c r="C55" i="5" s="1"/>
  <c r="C56" i="5" a="1"/>
  <c r="C56" i="5" s="1"/>
  <c r="C57" i="5" a="1"/>
  <c r="C57" i="5" s="1"/>
  <c r="C58" i="5" a="1"/>
  <c r="C58" i="5" s="1"/>
  <c r="C59" i="5" a="1"/>
  <c r="C59" i="5" s="1"/>
  <c r="C60" i="5" a="1"/>
  <c r="C60" i="5" s="1"/>
  <c r="C61" i="5" a="1"/>
  <c r="C61" i="5" s="1"/>
  <c r="C62" i="5" a="1"/>
  <c r="C62" i="5" s="1"/>
  <c r="C63" i="5" a="1"/>
  <c r="C63" i="5" s="1"/>
  <c r="C64" i="5" a="1"/>
  <c r="C64" i="5" s="1"/>
  <c r="C65" i="5" a="1"/>
  <c r="C65" i="5" s="1"/>
  <c r="C66" i="5" a="1"/>
  <c r="C66" i="5" s="1"/>
  <c r="C67" i="5" a="1"/>
  <c r="C67" i="5" s="1"/>
  <c r="C68" i="5" a="1"/>
  <c r="C68" i="5" s="1"/>
  <c r="C69" i="5" a="1"/>
  <c r="C69" i="5" s="1"/>
  <c r="C70" i="5" a="1"/>
  <c r="C70" i="5" s="1"/>
  <c r="C71" i="5" a="1"/>
  <c r="C71" i="5" s="1"/>
  <c r="C72" i="5" a="1"/>
  <c r="C72" i="5" s="1"/>
  <c r="C73" i="5" a="1"/>
  <c r="C73" i="5" s="1"/>
  <c r="C74" i="5" a="1"/>
  <c r="C74" i="5" s="1"/>
  <c r="C75" i="5" a="1"/>
  <c r="C75" i="5" s="1"/>
  <c r="C76" i="5" a="1"/>
  <c r="C76" i="5" s="1"/>
  <c r="C77" i="5" a="1"/>
  <c r="C77" i="5" s="1"/>
  <c r="C78" i="5" a="1"/>
  <c r="C78" i="5" s="1"/>
  <c r="C79" i="5" a="1"/>
  <c r="C79" i="5" s="1"/>
  <c r="C80" i="5" a="1"/>
  <c r="C80" i="5" s="1"/>
  <c r="C81" i="5" a="1"/>
  <c r="C81" i="5" s="1"/>
  <c r="C82" i="5" a="1"/>
  <c r="C82" i="5" s="1"/>
  <c r="C83" i="5" a="1"/>
  <c r="C83" i="5" s="1"/>
  <c r="C84" i="5" a="1"/>
  <c r="C84" i="5" s="1"/>
  <c r="C85" i="5" a="1"/>
  <c r="C85" i="5" s="1"/>
  <c r="C86" i="5" a="1"/>
  <c r="C86" i="5" s="1"/>
  <c r="C87" i="5" a="1"/>
  <c r="C87" i="5" s="1"/>
  <c r="C88" i="5" a="1"/>
  <c r="C88" i="5" s="1"/>
  <c r="C89" i="5" a="1"/>
  <c r="C89" i="5" s="1"/>
  <c r="C90" i="5" a="1"/>
  <c r="C90" i="5" s="1"/>
  <c r="C91" i="5" a="1"/>
  <c r="C91" i="5" s="1"/>
  <c r="C92" i="5" a="1"/>
  <c r="C92" i="5" s="1"/>
  <c r="C93" i="5" a="1"/>
  <c r="C93" i="5" s="1"/>
  <c r="C94" i="5" a="1"/>
  <c r="C94" i="5" s="1"/>
  <c r="C95" i="5" a="1"/>
  <c r="C95" i="5" s="1"/>
  <c r="C96" i="5" a="1"/>
  <c r="C96" i="5" s="1"/>
  <c r="C97" i="5" a="1"/>
  <c r="C97" i="5" s="1"/>
  <c r="C98" i="5" a="1"/>
  <c r="C98" i="5" s="1"/>
  <c r="C99" i="5" a="1"/>
  <c r="C99" i="5" s="1"/>
  <c r="C100" i="5" a="1"/>
  <c r="C100" i="5" s="1"/>
  <c r="C101" i="5" a="1"/>
  <c r="C101" i="5" s="1"/>
  <c r="C102" i="5" a="1"/>
  <c r="C102" i="5" s="1"/>
  <c r="C103" i="5" a="1"/>
  <c r="C103" i="5" s="1"/>
  <c r="C104" i="5" a="1"/>
  <c r="C104" i="5" s="1"/>
  <c r="C105" i="5" a="1"/>
  <c r="C105" i="5" s="1"/>
  <c r="C106" i="5" a="1"/>
  <c r="C106" i="5" s="1"/>
  <c r="C107" i="5" a="1"/>
  <c r="C107" i="5" s="1"/>
  <c r="C108" i="5" a="1"/>
  <c r="C108" i="5" s="1"/>
  <c r="C109" i="5" a="1"/>
  <c r="C109" i="5" s="1"/>
  <c r="C110" i="5" a="1"/>
  <c r="C110" i="5" s="1"/>
  <c r="C111" i="5" a="1"/>
  <c r="C111" i="5" s="1"/>
  <c r="C112" i="5" a="1"/>
  <c r="C112" i="5" s="1"/>
  <c r="C113" i="5" a="1"/>
  <c r="C113" i="5" s="1"/>
  <c r="C114" i="5" a="1"/>
  <c r="C114" i="5" s="1"/>
  <c r="C115" i="5" a="1"/>
  <c r="C115" i="5" s="1"/>
  <c r="C116" i="5" a="1"/>
  <c r="C116" i="5" s="1"/>
  <c r="C117" i="5" a="1"/>
  <c r="C117" i="5" s="1"/>
  <c r="C118" i="5" a="1"/>
  <c r="C118" i="5" s="1"/>
  <c r="C119" i="5" a="1"/>
  <c r="C119" i="5" s="1"/>
  <c r="C120" i="5" a="1"/>
  <c r="C120" i="5" s="1"/>
  <c r="C121" i="5" a="1"/>
  <c r="C121" i="5" s="1"/>
  <c r="C122" i="5" a="1"/>
  <c r="C122" i="5" s="1"/>
  <c r="C123" i="5" a="1"/>
  <c r="C123" i="5" s="1"/>
  <c r="C124" i="5" a="1"/>
  <c r="C124" i="5" s="1"/>
  <c r="C125" i="5" a="1"/>
  <c r="C125" i="5" s="1"/>
  <c r="C126" i="5" a="1"/>
  <c r="C126" i="5" s="1"/>
  <c r="C127" i="5" a="1"/>
  <c r="C127" i="5" s="1"/>
  <c r="C128" i="5" a="1"/>
  <c r="C128" i="5" s="1"/>
  <c r="C129" i="5" a="1"/>
  <c r="C129" i="5" s="1"/>
  <c r="C130" i="5" a="1"/>
  <c r="C130" i="5" s="1"/>
  <c r="C131" i="5" a="1"/>
  <c r="C131" i="5" s="1"/>
  <c r="C132" i="5" a="1"/>
  <c r="C132" i="5" s="1"/>
  <c r="C133" i="5" a="1"/>
  <c r="C133" i="5" s="1"/>
  <c r="C134" i="5" a="1"/>
  <c r="C134" i="5" s="1"/>
  <c r="C135" i="5" a="1"/>
  <c r="C135" i="5" s="1"/>
  <c r="C136" i="5" a="1"/>
  <c r="C136" i="5" s="1"/>
  <c r="C137" i="5" a="1"/>
  <c r="C137" i="5" s="1"/>
  <c r="C138" i="5" a="1"/>
  <c r="C138" i="5" s="1"/>
  <c r="C139" i="5" a="1"/>
  <c r="C139" i="5" s="1"/>
  <c r="C140" i="5" a="1"/>
  <c r="C140" i="5" s="1"/>
  <c r="C141" i="5" a="1"/>
  <c r="C141" i="5" s="1"/>
  <c r="C142" i="5" a="1"/>
  <c r="C142" i="5" s="1"/>
  <c r="C143" i="5" a="1"/>
  <c r="C143" i="5" s="1"/>
  <c r="C144" i="5" a="1"/>
  <c r="C144" i="5" s="1"/>
  <c r="C145" i="5" a="1"/>
  <c r="C145" i="5" s="1"/>
  <c r="C146" i="5" a="1"/>
  <c r="C146" i="5" s="1"/>
  <c r="C147" i="5" a="1"/>
  <c r="C147" i="5" s="1"/>
  <c r="C148" i="5" a="1"/>
  <c r="C148" i="5" s="1"/>
  <c r="C149" i="5" a="1"/>
  <c r="C149" i="5" s="1"/>
  <c r="C150" i="5" a="1"/>
  <c r="C150" i="5" s="1"/>
  <c r="C151" i="5" a="1"/>
  <c r="C151" i="5" s="1"/>
  <c r="C152" i="5" a="1"/>
  <c r="C152" i="5" s="1"/>
  <c r="C153" i="5" a="1"/>
  <c r="C153" i="5" s="1"/>
  <c r="C154" i="5" a="1"/>
  <c r="C154" i="5" s="1"/>
  <c r="C155" i="5" a="1"/>
  <c r="C155" i="5" s="1"/>
  <c r="C156" i="5" a="1"/>
  <c r="C156" i="5" s="1"/>
  <c r="C157" i="5" a="1"/>
  <c r="C157" i="5" s="1"/>
  <c r="C158" i="5" a="1"/>
  <c r="C158" i="5" s="1"/>
  <c r="C159" i="5" a="1"/>
  <c r="C159" i="5" s="1"/>
  <c r="C160" i="5" a="1"/>
  <c r="C160" i="5" s="1"/>
  <c r="C161" i="5" a="1"/>
  <c r="C161" i="5" s="1"/>
  <c r="C162" i="5" a="1"/>
  <c r="C162" i="5" s="1"/>
  <c r="C163" i="5" a="1"/>
  <c r="C163" i="5" s="1"/>
  <c r="C164" i="5" a="1"/>
  <c r="C164" i="5" s="1"/>
  <c r="C165" i="5" a="1"/>
  <c r="C165" i="5" s="1"/>
  <c r="C166" i="5" a="1"/>
  <c r="C166" i="5" s="1"/>
  <c r="C167" i="5" a="1"/>
  <c r="C167" i="5" s="1"/>
  <c r="C168" i="5" a="1"/>
  <c r="C168" i="5" s="1"/>
  <c r="C169" i="5" a="1"/>
  <c r="C169" i="5" s="1"/>
  <c r="C170" i="5" a="1"/>
  <c r="C170" i="5" s="1"/>
  <c r="C171" i="5" a="1"/>
  <c r="C171" i="5" s="1"/>
  <c r="C172" i="5" a="1"/>
  <c r="C172" i="5" s="1"/>
  <c r="C173" i="5" a="1"/>
  <c r="C173" i="5" s="1"/>
  <c r="C174" i="5" a="1"/>
  <c r="C174" i="5" s="1"/>
  <c r="C175" i="5" a="1"/>
  <c r="C175" i="5" s="1"/>
  <c r="C176" i="5" a="1"/>
  <c r="C176" i="5" s="1"/>
  <c r="C177" i="5" a="1"/>
  <c r="C177" i="5" s="1"/>
  <c r="C178" i="5" a="1"/>
  <c r="C178" i="5" s="1"/>
  <c r="C179" i="5" a="1"/>
  <c r="C179" i="5" s="1"/>
  <c r="C180" i="5" a="1"/>
  <c r="C180" i="5" s="1"/>
  <c r="C181" i="5" a="1"/>
  <c r="C181" i="5" s="1"/>
  <c r="C182" i="5" a="1"/>
  <c r="C182" i="5" s="1"/>
  <c r="C183" i="5" a="1"/>
  <c r="C183" i="5" s="1"/>
  <c r="C184" i="5" a="1"/>
  <c r="C184" i="5" s="1"/>
  <c r="C185" i="5" a="1"/>
  <c r="C185" i="5" s="1"/>
  <c r="C186" i="5" a="1"/>
  <c r="C186" i="5" s="1"/>
  <c r="C187" i="5" a="1"/>
  <c r="C187" i="5" s="1"/>
  <c r="C188" i="5" a="1"/>
  <c r="C188" i="5" s="1"/>
  <c r="C189" i="5" a="1"/>
  <c r="C189" i="5" s="1"/>
  <c r="C190" i="5" a="1"/>
  <c r="C190" i="5" s="1"/>
  <c r="C191" i="5" a="1"/>
  <c r="C191" i="5" s="1"/>
  <c r="C192" i="5" a="1"/>
  <c r="C192" i="5" s="1"/>
  <c r="C193" i="5" a="1"/>
  <c r="C193" i="5" s="1"/>
  <c r="C194" i="5" a="1"/>
  <c r="C194" i="5" s="1"/>
  <c r="C195" i="5" a="1"/>
  <c r="C195" i="5" s="1"/>
  <c r="C196" i="5" a="1"/>
  <c r="C196" i="5" s="1"/>
  <c r="C197" i="5" a="1"/>
  <c r="C197" i="5" s="1"/>
  <c r="C198" i="5" a="1"/>
  <c r="C198" i="5" s="1"/>
  <c r="C199" i="5" a="1"/>
  <c r="C199" i="5" s="1"/>
  <c r="C200" i="5" a="1"/>
  <c r="C200" i="5" s="1"/>
  <c r="C201" i="5" a="1"/>
  <c r="C201" i="5" s="1"/>
  <c r="C202" i="5" a="1"/>
  <c r="C202" i="5" s="1"/>
  <c r="C203" i="5" a="1"/>
  <c r="C203" i="5" s="1"/>
  <c r="C204" i="5" a="1"/>
  <c r="C204" i="5" s="1"/>
  <c r="C205" i="5" a="1"/>
  <c r="C205" i="5" s="1"/>
  <c r="C206" i="5" a="1"/>
  <c r="C206" i="5" s="1"/>
  <c r="C207" i="5" a="1"/>
  <c r="C207" i="5" s="1"/>
  <c r="C208" i="5" a="1"/>
  <c r="C208" i="5" s="1"/>
  <c r="C209" i="5" a="1"/>
  <c r="C209" i="5" s="1"/>
  <c r="C210" i="5" a="1"/>
  <c r="C210" i="5" s="1"/>
  <c r="C211" i="5" a="1"/>
  <c r="C211" i="5" s="1"/>
  <c r="C212" i="5" a="1"/>
  <c r="C212" i="5" s="1"/>
  <c r="C213" i="5" a="1"/>
  <c r="C213" i="5" s="1"/>
  <c r="C214" i="5" a="1"/>
  <c r="C214" i="5" s="1"/>
  <c r="C215" i="5" a="1"/>
  <c r="C215" i="5" s="1"/>
  <c r="C216" i="5" a="1"/>
  <c r="C216" i="5" s="1"/>
  <c r="C217" i="5" a="1"/>
  <c r="C217" i="5" s="1"/>
  <c r="C218" i="5" a="1"/>
  <c r="C218" i="5" s="1"/>
  <c r="C219" i="5" a="1"/>
  <c r="C219" i="5" s="1"/>
  <c r="C220" i="5" a="1"/>
  <c r="C220" i="5" s="1"/>
  <c r="C221" i="5" a="1"/>
  <c r="C221" i="5" s="1"/>
  <c r="C222" i="5" a="1"/>
  <c r="C222" i="5" s="1"/>
  <c r="C223" i="5" a="1"/>
  <c r="C223" i="5" s="1"/>
  <c r="C224" i="5" a="1"/>
  <c r="C224" i="5" s="1"/>
  <c r="C225" i="5" a="1"/>
  <c r="C225" i="5" s="1"/>
  <c r="C226" i="5" a="1"/>
  <c r="C226" i="5" s="1"/>
  <c r="C227" i="5" a="1"/>
  <c r="C227" i="5" s="1"/>
  <c r="C228" i="5" a="1"/>
  <c r="C228" i="5" s="1"/>
  <c r="C229" i="5" a="1"/>
  <c r="C229" i="5" s="1"/>
  <c r="C230" i="5" a="1"/>
  <c r="C230" i="5" s="1"/>
  <c r="C231" i="5" a="1"/>
  <c r="C231" i="5" s="1"/>
  <c r="C232" i="5" a="1"/>
  <c r="C232" i="5" s="1"/>
  <c r="C233" i="5" a="1"/>
  <c r="C233" i="5" s="1"/>
  <c r="C234" i="5" a="1"/>
  <c r="C234" i="5" s="1"/>
  <c r="C235" i="5" a="1"/>
  <c r="C235" i="5" s="1"/>
  <c r="C236" i="5" a="1"/>
  <c r="C236" i="5" s="1"/>
  <c r="C237" i="5" a="1"/>
  <c r="C237" i="5" s="1"/>
  <c r="C238" i="5" a="1"/>
  <c r="C238" i="5" s="1"/>
  <c r="C239" i="5" a="1"/>
  <c r="C239" i="5" s="1"/>
  <c r="C240" i="5" a="1"/>
  <c r="C240" i="5" s="1"/>
  <c r="C241" i="5" a="1"/>
  <c r="C241" i="5" s="1"/>
  <c r="C242" i="5" a="1"/>
  <c r="C242" i="5" s="1"/>
  <c r="C243" i="5" a="1"/>
  <c r="C243" i="5" s="1"/>
  <c r="C244" i="5" a="1"/>
  <c r="C244" i="5" s="1"/>
  <c r="C245" i="5" a="1"/>
  <c r="C245" i="5" s="1"/>
  <c r="C246" i="5" a="1"/>
  <c r="C246" i="5" s="1"/>
  <c r="C247" i="5" a="1"/>
  <c r="C247" i="5" s="1"/>
  <c r="C248" i="5" a="1"/>
  <c r="C248" i="5" s="1"/>
  <c r="C249" i="5" a="1"/>
  <c r="C249" i="5" s="1"/>
  <c r="C250" i="5" a="1"/>
  <c r="C250" i="5" s="1"/>
  <c r="C251" i="5" a="1"/>
  <c r="C251" i="5" s="1"/>
  <c r="C252" i="5" a="1"/>
  <c r="C252" i="5" s="1"/>
  <c r="C253" i="5" a="1"/>
  <c r="C253" i="5" s="1"/>
  <c r="C254" i="5" a="1"/>
  <c r="C254" i="5" s="1"/>
  <c r="C255" i="5" a="1"/>
  <c r="C255" i="5" s="1"/>
  <c r="C256" i="5" a="1"/>
  <c r="C256" i="5" s="1"/>
  <c r="C257" i="5" a="1"/>
  <c r="C257" i="5" s="1"/>
  <c r="C258" i="5" a="1"/>
  <c r="C258" i="5" s="1"/>
  <c r="C259" i="5" a="1"/>
  <c r="C259" i="5" s="1"/>
  <c r="C260" i="5" a="1"/>
  <c r="C260" i="5" s="1"/>
  <c r="C261" i="5" a="1"/>
  <c r="C261" i="5" s="1"/>
  <c r="C262" i="5" a="1"/>
  <c r="C262" i="5" s="1"/>
  <c r="C263" i="5" a="1"/>
  <c r="C263" i="5" s="1"/>
  <c r="C264" i="5" a="1"/>
  <c r="C264" i="5" s="1"/>
  <c r="C265" i="5" a="1"/>
  <c r="C265" i="5" s="1"/>
  <c r="C266" i="5" a="1"/>
  <c r="C266" i="5" s="1"/>
  <c r="C267" i="5" a="1"/>
  <c r="C267" i="5" s="1"/>
  <c r="C268" i="5" a="1"/>
  <c r="C268" i="5" s="1"/>
  <c r="C269" i="5" a="1"/>
  <c r="C269" i="5" s="1"/>
  <c r="C270" i="5" a="1"/>
  <c r="C270" i="5" s="1"/>
  <c r="C271" i="5" a="1"/>
  <c r="C271" i="5" s="1"/>
  <c r="C272" i="5" a="1"/>
  <c r="C272" i="5" s="1"/>
  <c r="C273" i="5" a="1"/>
  <c r="C273" i="5" s="1"/>
  <c r="C274" i="5" a="1"/>
  <c r="C274" i="5" s="1"/>
  <c r="C275" i="5" a="1"/>
  <c r="C275" i="5" s="1"/>
  <c r="C276" i="5" a="1"/>
  <c r="C276" i="5" s="1"/>
  <c r="C277" i="5" a="1"/>
  <c r="C277" i="5" s="1"/>
  <c r="C278" i="5" a="1"/>
  <c r="C278" i="5" s="1"/>
  <c r="C279" i="5" a="1"/>
  <c r="C279" i="5" s="1"/>
  <c r="C280" i="5" a="1"/>
  <c r="C280" i="5" s="1"/>
  <c r="C281" i="5" a="1"/>
  <c r="C281" i="5" s="1"/>
  <c r="C282" i="5" a="1"/>
  <c r="C282" i="5" s="1"/>
  <c r="C283" i="5" a="1"/>
  <c r="C283" i="5" s="1"/>
  <c r="C284" i="5" a="1"/>
  <c r="C284" i="5" s="1"/>
  <c r="C285" i="5" a="1"/>
  <c r="C285" i="5" s="1"/>
  <c r="C286" i="5" a="1"/>
  <c r="C286" i="5" s="1"/>
  <c r="C287" i="5" a="1"/>
  <c r="C287" i="5" s="1"/>
  <c r="C288" i="5" a="1"/>
  <c r="C288" i="5" s="1"/>
  <c r="C289" i="5" a="1"/>
  <c r="C289" i="5" s="1"/>
  <c r="C290" i="5" a="1"/>
  <c r="C290" i="5" s="1"/>
  <c r="C291" i="5" a="1"/>
  <c r="C291" i="5" s="1"/>
  <c r="C292" i="5" a="1"/>
  <c r="C292" i="5" s="1"/>
  <c r="C293" i="5" a="1"/>
  <c r="C293" i="5" s="1"/>
  <c r="C294" i="5" a="1"/>
  <c r="C294" i="5" s="1"/>
  <c r="C295" i="5" a="1"/>
  <c r="C295" i="5" s="1"/>
  <c r="C296" i="5" a="1"/>
  <c r="C296" i="5" s="1"/>
  <c r="C297" i="5" a="1"/>
  <c r="C297" i="5" s="1"/>
  <c r="C298" i="5" a="1"/>
  <c r="C298" i="5" s="1"/>
  <c r="C299" i="5" a="1"/>
  <c r="C299" i="5" s="1"/>
  <c r="C300" i="5" a="1"/>
  <c r="C300" i="5" s="1"/>
  <c r="C301" i="5" a="1"/>
  <c r="C301" i="5" s="1"/>
  <c r="C302" i="5" a="1"/>
  <c r="C302" i="5" s="1"/>
  <c r="C303" i="5" a="1"/>
  <c r="C303" i="5" s="1"/>
  <c r="C304" i="5" a="1"/>
  <c r="C304" i="5" s="1"/>
  <c r="C305" i="5" a="1"/>
  <c r="C305" i="5" s="1"/>
  <c r="C306" i="5" a="1"/>
  <c r="C306" i="5" s="1"/>
  <c r="C307" i="5" a="1"/>
  <c r="C307" i="5" s="1"/>
  <c r="C308" i="5" a="1"/>
  <c r="C308" i="5" s="1"/>
  <c r="C309" i="5" a="1"/>
  <c r="C309" i="5" s="1"/>
  <c r="C310" i="5" a="1"/>
  <c r="C310" i="5" s="1"/>
  <c r="C311" i="5" a="1"/>
  <c r="C311" i="5" s="1"/>
  <c r="C312" i="5" a="1"/>
  <c r="C312" i="5" s="1"/>
  <c r="C313" i="5" a="1"/>
  <c r="C313" i="5" s="1"/>
  <c r="C314" i="5" a="1"/>
  <c r="C314" i="5" s="1"/>
  <c r="C315" i="5" a="1"/>
  <c r="C315" i="5" s="1"/>
  <c r="C316" i="5" a="1"/>
  <c r="C316" i="5" s="1"/>
  <c r="C317" i="5" a="1"/>
  <c r="C317" i="5" s="1"/>
  <c r="C318" i="5" a="1"/>
  <c r="C318" i="5" s="1"/>
  <c r="C319" i="5" a="1"/>
  <c r="C319" i="5" s="1"/>
  <c r="C320" i="5" a="1"/>
  <c r="C320" i="5" s="1"/>
  <c r="C321" i="5" a="1"/>
  <c r="C321" i="5" s="1"/>
  <c r="C322" i="5" a="1"/>
  <c r="C322" i="5" s="1"/>
  <c r="C323" i="5" a="1"/>
  <c r="C323" i="5" s="1"/>
  <c r="C324" i="5" a="1"/>
  <c r="C324" i="5" s="1"/>
  <c r="C325" i="5" a="1"/>
  <c r="C325" i="5" s="1"/>
  <c r="C326" i="5" a="1"/>
  <c r="C326" i="5" s="1"/>
  <c r="C327" i="5" a="1"/>
  <c r="C327" i="5" s="1"/>
  <c r="C328" i="5" a="1"/>
  <c r="C328" i="5" s="1"/>
  <c r="C329" i="5" a="1"/>
  <c r="C329" i="5" s="1"/>
  <c r="C330" i="5" a="1"/>
  <c r="C330" i="5" s="1"/>
  <c r="C331" i="5" a="1"/>
  <c r="C331" i="5" s="1"/>
  <c r="C332" i="5" a="1"/>
  <c r="C332" i="5" s="1"/>
  <c r="C333" i="5" a="1"/>
  <c r="C333" i="5" s="1"/>
  <c r="C334" i="5" a="1"/>
  <c r="C334" i="5" s="1"/>
  <c r="C335" i="5" a="1"/>
  <c r="C335" i="5" s="1"/>
  <c r="C336" i="5" a="1"/>
  <c r="C336" i="5" s="1"/>
  <c r="C337" i="5" a="1"/>
  <c r="C337" i="5" s="1"/>
  <c r="C338" i="5" a="1"/>
  <c r="C338" i="5" s="1"/>
  <c r="C339" i="5" a="1"/>
  <c r="C339" i="5" s="1"/>
  <c r="C340" i="5" a="1"/>
  <c r="C340" i="5" s="1"/>
  <c r="C341" i="5" a="1"/>
  <c r="C341" i="5" s="1"/>
  <c r="C342" i="5" a="1"/>
  <c r="C342" i="5" s="1"/>
  <c r="C343" i="5" a="1"/>
  <c r="C343" i="5" s="1"/>
  <c r="C344" i="5" a="1"/>
  <c r="C344" i="5" s="1"/>
  <c r="C345" i="5" a="1"/>
  <c r="C345" i="5" s="1"/>
  <c r="C346" i="5" a="1"/>
  <c r="C346" i="5" s="1"/>
  <c r="C347" i="5" a="1"/>
  <c r="C347" i="5" s="1"/>
  <c r="C348" i="5" a="1"/>
  <c r="C348" i="5" s="1"/>
  <c r="C349" i="5" a="1"/>
  <c r="C349" i="5" s="1"/>
  <c r="C350" i="5" a="1"/>
  <c r="C350" i="5" s="1"/>
  <c r="C351" i="5" a="1"/>
  <c r="C351" i="5" s="1"/>
  <c r="C352" i="5" a="1"/>
  <c r="C352" i="5" s="1"/>
  <c r="C353" i="5" a="1"/>
  <c r="C353" i="5" s="1"/>
  <c r="C354" i="5" a="1"/>
  <c r="C354" i="5" s="1"/>
  <c r="C355" i="5" a="1"/>
  <c r="C355" i="5" s="1"/>
  <c r="C356" i="5" a="1"/>
  <c r="C356" i="5" s="1"/>
  <c r="C357" i="5" a="1"/>
  <c r="C357" i="5" s="1"/>
  <c r="C358" i="5" a="1"/>
  <c r="C358" i="5" s="1"/>
  <c r="C359" i="5" a="1"/>
  <c r="C359" i="5" s="1"/>
  <c r="C360" i="5" a="1"/>
  <c r="C360" i="5" s="1"/>
  <c r="C361" i="5" a="1"/>
  <c r="C361" i="5" s="1"/>
  <c r="C362" i="5" a="1"/>
  <c r="C362" i="5" s="1"/>
  <c r="C363" i="5" a="1"/>
  <c r="C363" i="5" s="1"/>
  <c r="C364" i="5" a="1"/>
  <c r="C364" i="5" s="1"/>
  <c r="C365" i="5" a="1"/>
  <c r="C365" i="5" s="1"/>
  <c r="C366" i="5" a="1"/>
  <c r="C366" i="5" s="1"/>
  <c r="C367" i="5" a="1"/>
  <c r="C367" i="5" s="1"/>
  <c r="C368" i="5" a="1"/>
  <c r="C368" i="5" s="1"/>
  <c r="C369" i="5" a="1"/>
  <c r="C369" i="5" s="1"/>
  <c r="C370" i="5" a="1"/>
  <c r="C370" i="5" s="1"/>
  <c r="C371" i="5" a="1"/>
  <c r="C371" i="5" s="1"/>
  <c r="C372" i="5" a="1"/>
  <c r="C372" i="5" s="1"/>
  <c r="C373" i="5" a="1"/>
  <c r="C373" i="5" s="1"/>
  <c r="C374" i="5" a="1"/>
  <c r="C374" i="5" s="1"/>
  <c r="C375" i="5" a="1"/>
  <c r="C375" i="5" s="1"/>
  <c r="C376" i="5" a="1"/>
  <c r="C376" i="5" s="1"/>
  <c r="C377" i="5" a="1"/>
  <c r="C377" i="5" s="1"/>
  <c r="C378" i="5" a="1"/>
  <c r="C378" i="5" s="1"/>
  <c r="C379" i="5" a="1"/>
  <c r="C379" i="5" s="1"/>
  <c r="C380" i="5" a="1"/>
  <c r="C380" i="5" s="1"/>
  <c r="C381" i="5" a="1"/>
  <c r="C381" i="5" s="1"/>
  <c r="C382" i="5" a="1"/>
  <c r="C382" i="5" s="1"/>
  <c r="C383" i="5" a="1"/>
  <c r="C383" i="5" s="1"/>
  <c r="C384" i="5" a="1"/>
  <c r="C384" i="5" s="1"/>
  <c r="C385" i="5" a="1"/>
  <c r="C385" i="5" s="1"/>
  <c r="C386" i="5" a="1"/>
  <c r="C386" i="5" s="1"/>
  <c r="C387" i="5" a="1"/>
  <c r="C387" i="5" s="1"/>
  <c r="C388" i="5" a="1"/>
  <c r="C388" i="5" s="1"/>
  <c r="C389" i="5" a="1"/>
  <c r="C389" i="5" s="1"/>
  <c r="C390" i="5" a="1"/>
  <c r="C390" i="5" s="1"/>
  <c r="C391" i="5" a="1"/>
  <c r="C391" i="5" s="1"/>
  <c r="C392" i="5" a="1"/>
  <c r="C392" i="5" s="1"/>
  <c r="C393" i="5" a="1"/>
  <c r="C393" i="5" s="1"/>
  <c r="C394" i="5" a="1"/>
  <c r="C394" i="5" s="1"/>
  <c r="C395" i="5" a="1"/>
  <c r="C395" i="5" s="1"/>
  <c r="C396" i="5" a="1"/>
  <c r="C396" i="5" s="1"/>
  <c r="C397" i="5" a="1"/>
  <c r="C397" i="5" s="1"/>
  <c r="C398" i="5" a="1"/>
  <c r="C398" i="5" s="1"/>
  <c r="C399" i="5" a="1"/>
  <c r="C399" i="5" s="1"/>
  <c r="C400" i="5" a="1"/>
  <c r="C400" i="5" s="1"/>
  <c r="C401" i="5" a="1"/>
  <c r="C401" i="5" s="1"/>
  <c r="C402" i="5" a="1"/>
  <c r="C402" i="5" s="1"/>
  <c r="C403" i="5" a="1"/>
  <c r="C403" i="5" s="1"/>
  <c r="C404" i="5" a="1"/>
  <c r="C404" i="5" s="1"/>
  <c r="C405" i="5" a="1"/>
  <c r="C405" i="5" s="1"/>
  <c r="C406" i="5" a="1"/>
  <c r="C406" i="5" s="1"/>
  <c r="C407" i="5" a="1"/>
  <c r="C407" i="5" s="1"/>
  <c r="C408" i="5" a="1"/>
  <c r="C408" i="5" s="1"/>
  <c r="C409" i="5" a="1"/>
  <c r="C409" i="5" s="1"/>
  <c r="C410" i="5" a="1"/>
  <c r="C410" i="5" s="1"/>
  <c r="C411" i="5" a="1"/>
  <c r="C411" i="5" s="1"/>
  <c r="C412" i="5" a="1"/>
  <c r="C412" i="5" s="1"/>
  <c r="C413" i="5" a="1"/>
  <c r="C413" i="5" s="1"/>
  <c r="C414" i="5" a="1"/>
  <c r="C414" i="5" s="1"/>
  <c r="C415" i="5" a="1"/>
  <c r="C415" i="5" s="1"/>
  <c r="C416" i="5" a="1"/>
  <c r="C416" i="5" s="1"/>
  <c r="C417" i="5" a="1"/>
  <c r="C417" i="5" s="1"/>
  <c r="C418" i="5" a="1"/>
  <c r="C418" i="5" s="1"/>
  <c r="C419" i="5" a="1"/>
  <c r="C419" i="5" s="1"/>
  <c r="C420" i="5" a="1"/>
  <c r="C420" i="5" s="1"/>
  <c r="C421" i="5" a="1"/>
  <c r="C421" i="5" s="1"/>
  <c r="C422" i="5" a="1"/>
  <c r="C422" i="5" s="1"/>
  <c r="C423" i="5" a="1"/>
  <c r="C423" i="5" s="1"/>
  <c r="C424" i="5" a="1"/>
  <c r="C424" i="5" s="1"/>
  <c r="C425" i="5" a="1"/>
  <c r="C425" i="5" s="1"/>
  <c r="C426" i="5" a="1"/>
  <c r="C426" i="5" s="1"/>
  <c r="C427" i="5" a="1"/>
  <c r="C427" i="5" s="1"/>
  <c r="C428" i="5" a="1"/>
  <c r="C428" i="5" s="1"/>
  <c r="C429" i="5" a="1"/>
  <c r="C429" i="5" s="1"/>
  <c r="C430" i="5" a="1"/>
  <c r="C430" i="5" s="1"/>
  <c r="C431" i="5" a="1"/>
  <c r="C431" i="5" s="1"/>
  <c r="C432" i="5" a="1"/>
  <c r="C432" i="5" s="1"/>
  <c r="C433" i="5" a="1"/>
  <c r="C433" i="5" s="1"/>
  <c r="C434" i="5" a="1"/>
  <c r="C434" i="5" s="1"/>
  <c r="C435" i="5" a="1"/>
  <c r="C435" i="5" s="1"/>
  <c r="C436" i="5" a="1"/>
  <c r="C436" i="5" s="1"/>
  <c r="C437" i="5" a="1"/>
  <c r="C437" i="5" s="1"/>
  <c r="C438" i="5" a="1"/>
  <c r="C438" i="5" s="1"/>
  <c r="C439" i="5" a="1"/>
  <c r="C439" i="5" s="1"/>
  <c r="C440" i="5" a="1"/>
  <c r="C440" i="5" s="1"/>
  <c r="C441" i="5" a="1"/>
  <c r="C441" i="5" s="1"/>
  <c r="C442" i="5" a="1"/>
  <c r="C442" i="5" s="1"/>
  <c r="C443" i="5" a="1"/>
  <c r="C443" i="5" s="1"/>
  <c r="C444" i="5" a="1"/>
  <c r="C444" i="5" s="1"/>
  <c r="C445" i="5" a="1"/>
  <c r="C445" i="5" s="1"/>
  <c r="C446" i="5" a="1"/>
  <c r="C446" i="5" s="1"/>
  <c r="C447" i="5" a="1"/>
  <c r="C447" i="5" s="1"/>
  <c r="C448" i="5" a="1"/>
  <c r="C448" i="5" s="1"/>
  <c r="C449" i="5" a="1"/>
  <c r="C449" i="5" s="1"/>
  <c r="C450" i="5" a="1"/>
  <c r="C450" i="5" s="1"/>
  <c r="C451" i="5" a="1"/>
  <c r="C451" i="5" s="1"/>
  <c r="C452" i="5" a="1"/>
  <c r="C452" i="5" s="1"/>
  <c r="C453" i="5" a="1"/>
  <c r="C453" i="5" s="1"/>
  <c r="C454" i="5" a="1"/>
  <c r="C454" i="5" s="1"/>
  <c r="C455" i="5" a="1"/>
  <c r="C455" i="5" s="1"/>
  <c r="C456" i="5" a="1"/>
  <c r="C456" i="5" s="1"/>
  <c r="C457" i="5" a="1"/>
  <c r="C457" i="5" s="1"/>
  <c r="C458" i="5" a="1"/>
  <c r="C458" i="5" s="1"/>
  <c r="C459" i="5" a="1"/>
  <c r="C459" i="5" s="1"/>
  <c r="C460" i="5" a="1"/>
  <c r="C460" i="5" s="1"/>
  <c r="C461" i="5" a="1"/>
  <c r="C461" i="5" s="1"/>
  <c r="C462" i="5" a="1"/>
  <c r="C462" i="5" s="1"/>
  <c r="C463" i="5" a="1"/>
  <c r="C463" i="5" s="1"/>
  <c r="C464" i="5" a="1"/>
  <c r="C464" i="5" s="1"/>
  <c r="C465" i="5" a="1"/>
  <c r="C465" i="5" s="1"/>
  <c r="C466" i="5" a="1"/>
  <c r="C466" i="5" s="1"/>
  <c r="C467" i="5" a="1"/>
  <c r="C467" i="5" s="1"/>
  <c r="C468" i="5" a="1"/>
  <c r="C468" i="5" s="1"/>
  <c r="C469" i="5" a="1"/>
  <c r="C469" i="5" s="1"/>
  <c r="C470" i="5" a="1"/>
  <c r="C470" i="5" s="1"/>
  <c r="C471" i="5" a="1"/>
  <c r="C471" i="5" s="1"/>
  <c r="C472" i="5" a="1"/>
  <c r="C472" i="5" s="1"/>
  <c r="C473" i="5" a="1"/>
  <c r="C473" i="5" s="1"/>
  <c r="C474" i="5" a="1"/>
  <c r="C474" i="5" s="1"/>
  <c r="C475" i="5" a="1"/>
  <c r="C475" i="5" s="1"/>
  <c r="C476" i="5" a="1"/>
  <c r="C476" i="5" s="1"/>
  <c r="C477" i="5" a="1"/>
  <c r="C477" i="5" s="1"/>
  <c r="C478" i="5" a="1"/>
  <c r="C478" i="5" s="1"/>
  <c r="C479" i="5" a="1"/>
  <c r="C479" i="5" s="1"/>
  <c r="C480" i="5" a="1"/>
  <c r="C480" i="5" s="1"/>
  <c r="C481" i="5" a="1"/>
  <c r="C481" i="5" s="1"/>
  <c r="C482" i="5" a="1"/>
  <c r="C482" i="5" s="1"/>
  <c r="C483" i="5" a="1"/>
  <c r="C483" i="5" s="1"/>
  <c r="C484" i="5" a="1"/>
  <c r="C484" i="5" s="1"/>
  <c r="C485" i="5" a="1"/>
  <c r="C485" i="5" s="1"/>
  <c r="C486" i="5" a="1"/>
  <c r="C486" i="5" s="1"/>
  <c r="C487" i="5" a="1"/>
  <c r="C487" i="5" s="1"/>
  <c r="C488" i="5" a="1"/>
  <c r="C488" i="5" s="1"/>
  <c r="C489" i="5" a="1"/>
  <c r="C489" i="5" s="1"/>
  <c r="C490" i="5" a="1"/>
  <c r="C490" i="5" s="1"/>
  <c r="C491" i="5" a="1"/>
  <c r="C491" i="5" s="1"/>
  <c r="C492" i="5" a="1"/>
  <c r="C492" i="5" s="1"/>
  <c r="C493" i="5" a="1"/>
  <c r="C493" i="5" s="1"/>
  <c r="C494" i="5" a="1"/>
  <c r="C494" i="5" s="1"/>
  <c r="C495" i="5" a="1"/>
  <c r="C495" i="5" s="1"/>
  <c r="C496" i="5" a="1"/>
  <c r="C496" i="5" s="1"/>
  <c r="C497" i="5" a="1"/>
  <c r="C497" i="5" s="1"/>
  <c r="C498" i="5" a="1"/>
  <c r="C498" i="5" s="1"/>
  <c r="C499" i="5" a="1"/>
  <c r="C499" i="5" s="1"/>
  <c r="C500" i="5" a="1"/>
  <c r="C500" i="5" s="1"/>
  <c r="C501" i="5" a="1"/>
  <c r="C501" i="5" s="1"/>
  <c r="C502" i="5" a="1"/>
  <c r="C502" i="5" s="1"/>
  <c r="C503" i="5" a="1"/>
  <c r="C503" i="5" s="1"/>
  <c r="C504" i="5" a="1"/>
  <c r="C504" i="5" s="1"/>
  <c r="C505" i="5" a="1"/>
  <c r="C505" i="5" s="1"/>
  <c r="C506" i="5" a="1"/>
  <c r="C506" i="5" s="1"/>
  <c r="C507" i="5" a="1"/>
  <c r="C507" i="5" s="1"/>
  <c r="C508" i="5" a="1"/>
  <c r="C508" i="5" s="1"/>
  <c r="C509" i="5" a="1"/>
  <c r="C509" i="5" s="1"/>
  <c r="C510" i="5" a="1"/>
  <c r="C510" i="5" s="1"/>
  <c r="C511" i="5" a="1"/>
  <c r="C511" i="5" s="1"/>
  <c r="C512" i="5" a="1"/>
  <c r="C512" i="5" s="1"/>
  <c r="C513" i="5" a="1"/>
  <c r="C513" i="5" s="1"/>
  <c r="C514" i="5" a="1"/>
  <c r="C514" i="5" s="1"/>
  <c r="C515" i="5" a="1"/>
  <c r="C515" i="5" s="1"/>
  <c r="C516" i="5" a="1"/>
  <c r="C516" i="5" s="1"/>
  <c r="C517" i="5" a="1"/>
  <c r="C517" i="5" s="1"/>
  <c r="C518" i="5" a="1"/>
  <c r="C518" i="5" s="1"/>
  <c r="C519" i="5" a="1"/>
  <c r="C519" i="5" s="1"/>
  <c r="C520" i="5" a="1"/>
  <c r="C520" i="5" s="1"/>
  <c r="C521" i="5" a="1"/>
  <c r="C521" i="5" s="1"/>
  <c r="C522" i="5" a="1"/>
  <c r="C522" i="5" s="1"/>
  <c r="C523" i="5" a="1"/>
  <c r="C523" i="5" s="1"/>
  <c r="C524" i="5" a="1"/>
  <c r="C524" i="5" s="1"/>
  <c r="C525" i="5" a="1"/>
  <c r="C525" i="5" s="1"/>
  <c r="C526" i="5" a="1"/>
  <c r="C526" i="5" s="1"/>
  <c r="C527" i="5" a="1"/>
  <c r="C527" i="5" s="1"/>
  <c r="C528" i="5" a="1"/>
  <c r="C528" i="5" s="1"/>
  <c r="C529" i="5" a="1"/>
  <c r="C529" i="5" s="1"/>
  <c r="C530" i="5" a="1"/>
  <c r="C530" i="5" s="1"/>
  <c r="C531" i="5" a="1"/>
  <c r="C531" i="5" s="1"/>
  <c r="C532" i="5" a="1"/>
  <c r="C532" i="5" s="1"/>
  <c r="C533" i="5" a="1"/>
  <c r="C533" i="5" s="1"/>
  <c r="C534" i="5" a="1"/>
  <c r="C534" i="5" s="1"/>
  <c r="C535" i="5" a="1"/>
  <c r="C535" i="5" s="1"/>
  <c r="C536" i="5" a="1"/>
  <c r="C536" i="5" s="1"/>
  <c r="C537" i="5" a="1"/>
  <c r="C537" i="5" s="1"/>
  <c r="C538" i="5" a="1"/>
  <c r="C538" i="5" s="1"/>
  <c r="C539" i="5" a="1"/>
  <c r="C539" i="5" s="1"/>
  <c r="C540" i="5" a="1"/>
  <c r="C540" i="5" s="1"/>
  <c r="C541" i="5" a="1"/>
  <c r="C541" i="5" s="1"/>
  <c r="C542" i="5" a="1"/>
  <c r="C542" i="5" s="1"/>
  <c r="C543" i="5" a="1"/>
  <c r="C543" i="5" s="1"/>
  <c r="C544" i="5" a="1"/>
  <c r="C544" i="5" s="1"/>
  <c r="C545" i="5" a="1"/>
  <c r="C545" i="5" s="1"/>
  <c r="C546" i="5" a="1"/>
  <c r="C546" i="5" s="1"/>
  <c r="C547" i="5" a="1"/>
  <c r="C547" i="5" s="1"/>
  <c r="C548" i="5" a="1"/>
  <c r="C548" i="5" s="1"/>
  <c r="C549" i="5" a="1"/>
  <c r="C549" i="5" s="1"/>
  <c r="C550" i="5" a="1"/>
  <c r="C550" i="5" s="1"/>
  <c r="C551" i="5" a="1"/>
  <c r="C551" i="5" s="1"/>
  <c r="C552" i="5" a="1"/>
  <c r="C552" i="5" s="1"/>
  <c r="C553" i="5" a="1"/>
  <c r="C553" i="5" s="1"/>
  <c r="C554" i="5" a="1"/>
  <c r="C554" i="5" s="1"/>
  <c r="C555" i="5" a="1"/>
  <c r="C555" i="5" s="1"/>
  <c r="C556" i="5" a="1"/>
  <c r="C556" i="5" s="1"/>
  <c r="C557" i="5" a="1"/>
  <c r="C557" i="5" s="1"/>
  <c r="C558" i="5" a="1"/>
  <c r="C558" i="5" s="1"/>
  <c r="C559" i="5" a="1"/>
  <c r="C559" i="5" s="1"/>
  <c r="C560" i="5" a="1"/>
  <c r="C560" i="5" s="1"/>
  <c r="C561" i="5" a="1"/>
  <c r="C561" i="5" s="1"/>
  <c r="C562" i="5" a="1"/>
  <c r="C562" i="5" s="1"/>
  <c r="C563" i="5" a="1"/>
  <c r="C563" i="5" s="1"/>
  <c r="C564" i="5" a="1"/>
  <c r="C564" i="5" s="1"/>
  <c r="C565" i="5" a="1"/>
  <c r="C565" i="5" s="1"/>
  <c r="C566" i="5" a="1"/>
  <c r="C566" i="5" s="1"/>
  <c r="C567" i="5" a="1"/>
  <c r="C567" i="5" s="1"/>
  <c r="C568" i="5" a="1"/>
  <c r="C568" i="5" s="1"/>
  <c r="C569" i="5" a="1"/>
  <c r="C569" i="5" s="1"/>
  <c r="C570" i="5" a="1"/>
  <c r="C570" i="5" s="1"/>
  <c r="C571" i="5" a="1"/>
  <c r="C571" i="5" s="1"/>
  <c r="C572" i="5" a="1"/>
  <c r="C572" i="5" s="1"/>
  <c r="C573" i="5" a="1"/>
  <c r="C573" i="5" s="1"/>
  <c r="C574" i="5" a="1"/>
  <c r="C574" i="5" s="1"/>
  <c r="C575" i="5" a="1"/>
  <c r="C575" i="5" s="1"/>
  <c r="C576" i="5" a="1"/>
  <c r="C576" i="5" s="1"/>
  <c r="C577" i="5" a="1"/>
  <c r="C577" i="5" s="1"/>
  <c r="C578" i="5" a="1"/>
  <c r="C578" i="5" s="1"/>
  <c r="C579" i="5" a="1"/>
  <c r="C579" i="5" s="1"/>
  <c r="C580" i="5" a="1"/>
  <c r="C580" i="5" s="1"/>
  <c r="C581" i="5" a="1"/>
  <c r="C581" i="5" s="1"/>
  <c r="C582" i="5" a="1"/>
  <c r="C582" i="5" s="1"/>
  <c r="C583" i="5" a="1"/>
  <c r="C583" i="5" s="1"/>
  <c r="C584" i="5" a="1"/>
  <c r="C584" i="5" s="1"/>
  <c r="C585" i="5" a="1"/>
  <c r="C585" i="5" s="1"/>
  <c r="C586" i="5" a="1"/>
  <c r="C586" i="5" s="1"/>
  <c r="C587" i="5" a="1"/>
  <c r="C587" i="5" s="1"/>
  <c r="C588" i="5" a="1"/>
  <c r="C588" i="5" s="1"/>
  <c r="C589" i="5" a="1"/>
  <c r="C589" i="5" s="1"/>
  <c r="C590" i="5" a="1"/>
  <c r="C590" i="5" s="1"/>
  <c r="C591" i="5" a="1"/>
  <c r="C591" i="5" s="1"/>
  <c r="C592" i="5" a="1"/>
  <c r="C592" i="5" s="1"/>
  <c r="C593" i="5" a="1"/>
  <c r="C593" i="5" s="1"/>
  <c r="C594" i="5" a="1"/>
  <c r="C594" i="5" s="1"/>
  <c r="C595" i="5" a="1"/>
  <c r="C595" i="5" s="1"/>
  <c r="C596" i="5" a="1"/>
  <c r="C596" i="5" s="1"/>
  <c r="C597" i="5" a="1"/>
  <c r="C597" i="5" s="1"/>
  <c r="C598" i="5" a="1"/>
  <c r="C598" i="5" s="1"/>
  <c r="C599" i="5" a="1"/>
  <c r="C599" i="5" s="1"/>
  <c r="C600" i="5" a="1"/>
  <c r="C600" i="5" s="1"/>
  <c r="C601" i="5" a="1"/>
  <c r="C601" i="5" s="1"/>
  <c r="C602" i="5" a="1"/>
  <c r="C602" i="5" s="1"/>
  <c r="C603" i="5" a="1"/>
  <c r="C603" i="5" s="1"/>
  <c r="C604" i="5" a="1"/>
  <c r="C604" i="5" s="1"/>
  <c r="C605" i="5" a="1"/>
  <c r="C605" i="5" s="1"/>
  <c r="C606" i="5" a="1"/>
  <c r="C606" i="5" s="1"/>
  <c r="C607" i="5" a="1"/>
  <c r="C607" i="5" s="1"/>
  <c r="C608" i="5" a="1"/>
  <c r="C608" i="5" s="1"/>
  <c r="C609" i="5" a="1"/>
  <c r="C609" i="5" s="1"/>
  <c r="C610" i="5" a="1"/>
  <c r="C610" i="5" s="1"/>
  <c r="C611" i="5" a="1"/>
  <c r="C611" i="5" s="1"/>
  <c r="C612" i="5" a="1"/>
  <c r="C612" i="5" s="1"/>
  <c r="C613" i="5" a="1"/>
  <c r="C613" i="5" s="1"/>
  <c r="C614" i="5" a="1"/>
  <c r="C614" i="5" s="1"/>
  <c r="C615" i="5" a="1"/>
  <c r="C615" i="5" s="1"/>
  <c r="C616" i="5" a="1"/>
  <c r="C616" i="5" s="1"/>
  <c r="C617" i="5" a="1"/>
  <c r="C617" i="5" s="1"/>
  <c r="C618" i="5" a="1"/>
  <c r="C618" i="5" s="1"/>
  <c r="C619" i="5" a="1"/>
  <c r="C619" i="5" s="1"/>
  <c r="C620" i="5" a="1"/>
  <c r="C620" i="5" s="1"/>
  <c r="C621" i="5" a="1"/>
  <c r="C621" i="5" s="1"/>
  <c r="C622" i="5" a="1"/>
  <c r="C622" i="5" s="1"/>
  <c r="C623" i="5" a="1"/>
  <c r="C623" i="5" s="1"/>
  <c r="C624" i="5" a="1"/>
  <c r="C624" i="5" s="1"/>
  <c r="C625" i="5" a="1"/>
  <c r="C625" i="5" s="1"/>
  <c r="C626" i="5" a="1"/>
  <c r="C626" i="5" s="1"/>
  <c r="C627" i="5" a="1"/>
  <c r="C627" i="5" s="1"/>
  <c r="C628" i="5" a="1"/>
  <c r="C628" i="5" s="1"/>
  <c r="C629" i="5" a="1"/>
  <c r="C629" i="5" s="1"/>
  <c r="C630" i="5" a="1"/>
  <c r="C630" i="5" s="1"/>
  <c r="C631" i="5" a="1"/>
  <c r="C631" i="5" s="1"/>
  <c r="C632" i="5" a="1"/>
  <c r="C632" i="5" s="1"/>
  <c r="C633" i="5" a="1"/>
  <c r="C633" i="5" s="1"/>
  <c r="C634" i="5" a="1"/>
  <c r="C634" i="5" s="1"/>
  <c r="C635" i="5" a="1"/>
  <c r="C635" i="5" s="1"/>
  <c r="C636" i="5" a="1"/>
  <c r="C636" i="5" s="1"/>
  <c r="C637" i="5" a="1"/>
  <c r="C637" i="5" s="1"/>
  <c r="C638" i="5" a="1"/>
  <c r="C638" i="5" s="1"/>
  <c r="C639" i="5" a="1"/>
  <c r="C639" i="5" s="1"/>
  <c r="C640" i="5" a="1"/>
  <c r="C640" i="5" s="1"/>
  <c r="C641" i="5" a="1"/>
  <c r="C641" i="5" s="1"/>
  <c r="C642" i="5" a="1"/>
  <c r="C642" i="5" s="1"/>
  <c r="C643" i="5" a="1"/>
  <c r="C643" i="5" s="1"/>
  <c r="C644" i="5" a="1"/>
  <c r="C644" i="5" s="1"/>
  <c r="C645" i="5" a="1"/>
  <c r="C645" i="5" s="1"/>
  <c r="C646" i="5" a="1"/>
  <c r="C646" i="5" s="1"/>
  <c r="C647" i="5" a="1"/>
  <c r="C647" i="5" s="1"/>
  <c r="C648" i="5" a="1"/>
  <c r="C648" i="5" s="1"/>
  <c r="C649" i="5" a="1"/>
  <c r="C649" i="5" s="1"/>
  <c r="C650" i="5" a="1"/>
  <c r="C650" i="5" s="1"/>
  <c r="C651" i="5" a="1"/>
  <c r="C651" i="5" s="1"/>
  <c r="C652" i="5" a="1"/>
  <c r="C652" i="5" s="1"/>
  <c r="C653" i="5" a="1"/>
  <c r="C653" i="5" s="1"/>
  <c r="C654" i="5" a="1"/>
  <c r="C654" i="5" s="1"/>
  <c r="C655" i="5" a="1"/>
  <c r="C655" i="5" s="1"/>
  <c r="C656" i="5" a="1"/>
  <c r="C656" i="5" s="1"/>
  <c r="C657" i="5" a="1"/>
  <c r="C657" i="5" s="1"/>
  <c r="C658" i="5" a="1"/>
  <c r="C658" i="5" s="1"/>
  <c r="C659" i="5" a="1"/>
  <c r="C659" i="5" s="1"/>
  <c r="C660" i="5" a="1"/>
  <c r="C660" i="5" s="1"/>
  <c r="C661" i="5" a="1"/>
  <c r="C661" i="5" s="1"/>
  <c r="C662" i="5" a="1"/>
  <c r="C662" i="5" s="1"/>
  <c r="C663" i="5" a="1"/>
  <c r="C663" i="5" s="1"/>
  <c r="C664" i="5" a="1"/>
  <c r="C664" i="5" s="1"/>
  <c r="C665" i="5" a="1"/>
  <c r="C665" i="5" s="1"/>
  <c r="C666" i="5" a="1"/>
  <c r="C666" i="5" s="1"/>
  <c r="C667" i="5" a="1"/>
  <c r="C667" i="5" s="1"/>
  <c r="C668" i="5" a="1"/>
  <c r="C668" i="5" s="1"/>
  <c r="C669" i="5" a="1"/>
  <c r="C669" i="5" s="1"/>
  <c r="C670" i="5" a="1"/>
  <c r="C670" i="5" s="1"/>
  <c r="C671" i="5" a="1"/>
  <c r="C671" i="5" s="1"/>
  <c r="C672" i="5" a="1"/>
  <c r="C672" i="5" s="1"/>
  <c r="C673" i="5" a="1"/>
  <c r="C673" i="5" s="1"/>
  <c r="C674" i="5" a="1"/>
  <c r="C674" i="5" s="1"/>
  <c r="C675" i="5" a="1"/>
  <c r="C675" i="5" s="1"/>
  <c r="C676" i="5" a="1"/>
  <c r="C676" i="5" s="1"/>
  <c r="C677" i="5" a="1"/>
  <c r="C677" i="5" s="1"/>
  <c r="C678" i="5" a="1"/>
  <c r="C678" i="5" s="1"/>
  <c r="C679" i="5" a="1"/>
  <c r="C679" i="5" s="1"/>
  <c r="C680" i="5" a="1"/>
  <c r="C680" i="5" s="1"/>
  <c r="C681" i="5" a="1"/>
  <c r="C681" i="5" s="1"/>
  <c r="C682" i="5" a="1"/>
  <c r="C682" i="5" s="1"/>
  <c r="C683" i="5" a="1"/>
  <c r="C683" i="5" s="1"/>
  <c r="C684" i="5" a="1"/>
  <c r="C684" i="5" s="1"/>
  <c r="C685" i="5" a="1"/>
  <c r="C685" i="5" s="1"/>
  <c r="C686" i="5" a="1"/>
  <c r="C686" i="5" s="1"/>
  <c r="C687" i="5" a="1"/>
  <c r="C687" i="5" s="1"/>
  <c r="C688" i="5" a="1"/>
  <c r="C688" i="5" s="1"/>
  <c r="C689" i="5" a="1"/>
  <c r="C689" i="5" s="1"/>
  <c r="C690" i="5" a="1"/>
  <c r="C690" i="5" s="1"/>
  <c r="C691" i="5" a="1"/>
  <c r="C691" i="5" s="1"/>
  <c r="C692" i="5" a="1"/>
  <c r="C692" i="5" s="1"/>
  <c r="C693" i="5" a="1"/>
  <c r="C693" i="5" s="1"/>
  <c r="C694" i="5" a="1"/>
  <c r="C694" i="5" s="1"/>
  <c r="C695" i="5" a="1"/>
  <c r="C695" i="5" s="1"/>
  <c r="C696" i="5" a="1"/>
  <c r="C696" i="5" s="1"/>
  <c r="C697" i="5" a="1"/>
  <c r="C697" i="5" s="1"/>
  <c r="C698" i="5" a="1"/>
  <c r="C698" i="5" s="1"/>
  <c r="C699" i="5" a="1"/>
  <c r="C699" i="5" s="1"/>
  <c r="C700" i="5" a="1"/>
  <c r="C700" i="5" s="1"/>
  <c r="C701" i="5" a="1"/>
  <c r="C701" i="5" s="1"/>
  <c r="C702" i="5" a="1"/>
  <c r="C702" i="5" s="1"/>
  <c r="C703" i="5" a="1"/>
  <c r="C703" i="5" s="1"/>
  <c r="C704" i="5" a="1"/>
  <c r="C704" i="5" s="1"/>
  <c r="C705" i="5" a="1"/>
  <c r="C705" i="5" s="1"/>
  <c r="C706" i="5" a="1"/>
  <c r="C706" i="5" s="1"/>
  <c r="C707" i="5" a="1"/>
  <c r="C707" i="5" s="1"/>
  <c r="C708" i="5" a="1"/>
  <c r="C708" i="5" s="1"/>
  <c r="C709" i="5" a="1"/>
  <c r="C709" i="5" s="1"/>
  <c r="C710" i="5" a="1"/>
  <c r="C710" i="5" s="1"/>
  <c r="C711" i="5" a="1"/>
  <c r="C711" i="5" s="1"/>
  <c r="C712" i="5" a="1"/>
  <c r="C712" i="5" s="1"/>
  <c r="C713" i="5" a="1"/>
  <c r="C713" i="5" s="1"/>
  <c r="C714" i="5" a="1"/>
  <c r="C714" i="5" s="1"/>
  <c r="C715" i="5" a="1"/>
  <c r="C715" i="5" s="1"/>
  <c r="C716" i="5" a="1"/>
  <c r="C716" i="5" s="1"/>
  <c r="C717" i="5" a="1"/>
  <c r="C717" i="5" s="1"/>
  <c r="C718" i="5" a="1"/>
  <c r="C718" i="5" s="1"/>
  <c r="C719" i="5" a="1"/>
  <c r="C719" i="5" s="1"/>
  <c r="C720" i="5" a="1"/>
  <c r="C720" i="5" s="1"/>
  <c r="C721" i="5" a="1"/>
  <c r="C721" i="5" s="1"/>
  <c r="C722" i="5" a="1"/>
  <c r="C722" i="5" s="1"/>
  <c r="C723" i="5" a="1"/>
  <c r="C723" i="5" s="1"/>
  <c r="C724" i="5" a="1"/>
  <c r="C724" i="5" s="1"/>
  <c r="C725" i="5" a="1"/>
  <c r="C725" i="5" s="1"/>
  <c r="C726" i="5" a="1"/>
  <c r="C726" i="5" s="1"/>
  <c r="C727" i="5" a="1"/>
  <c r="C727" i="5" s="1"/>
  <c r="C728" i="5" a="1"/>
  <c r="C728" i="5" s="1"/>
  <c r="C729" i="5" a="1"/>
  <c r="C729" i="5" s="1"/>
  <c r="C730" i="5" a="1"/>
  <c r="C730" i="5" s="1"/>
  <c r="C731" i="5" a="1"/>
  <c r="C731" i="5" s="1"/>
  <c r="C732" i="5" a="1"/>
  <c r="C732" i="5" s="1"/>
  <c r="C733" i="5" a="1"/>
  <c r="C733" i="5" s="1"/>
  <c r="C734" i="5" a="1"/>
  <c r="C734" i="5" s="1"/>
  <c r="C735" i="5" a="1"/>
  <c r="C735" i="5" s="1"/>
  <c r="C736" i="5" a="1"/>
  <c r="C736" i="5" s="1"/>
  <c r="C737" i="5" a="1"/>
  <c r="C737" i="5" s="1"/>
  <c r="C738" i="5" a="1"/>
  <c r="C738" i="5" s="1"/>
  <c r="C739" i="5" a="1"/>
  <c r="C739" i="5" s="1"/>
  <c r="C740" i="5" a="1"/>
  <c r="C740" i="5" s="1"/>
  <c r="C741" i="5" a="1"/>
  <c r="C741" i="5" s="1"/>
  <c r="C742" i="5" a="1"/>
  <c r="C742" i="5" s="1"/>
  <c r="C743" i="5" a="1"/>
  <c r="C743" i="5" s="1"/>
  <c r="C744" i="5" a="1"/>
  <c r="C744" i="5" s="1"/>
  <c r="C745" i="5" a="1"/>
  <c r="C745" i="5" s="1"/>
  <c r="C746" i="5" a="1"/>
  <c r="C746" i="5" s="1"/>
  <c r="C747" i="5" a="1"/>
  <c r="C747" i="5" s="1"/>
  <c r="C748" i="5" a="1"/>
  <c r="C748" i="5" s="1"/>
  <c r="C749" i="5" a="1"/>
  <c r="C749" i="5" s="1"/>
  <c r="C750" i="5" a="1"/>
  <c r="C750" i="5" s="1"/>
  <c r="C751" i="5" a="1"/>
  <c r="C751" i="5" s="1"/>
  <c r="C752" i="5" a="1"/>
  <c r="C752" i="5" s="1"/>
  <c r="C753" i="5" a="1"/>
  <c r="C753" i="5" s="1"/>
  <c r="C754" i="5" a="1"/>
  <c r="C754" i="5" s="1"/>
  <c r="C755" i="5" a="1"/>
  <c r="C755" i="5" s="1"/>
  <c r="C756" i="5" a="1"/>
  <c r="C756" i="5" s="1"/>
  <c r="C757" i="5" a="1"/>
  <c r="C757" i="5" s="1"/>
  <c r="C758" i="5" a="1"/>
  <c r="C758" i="5" s="1"/>
  <c r="C759" i="5" a="1"/>
  <c r="C759" i="5" s="1"/>
  <c r="C760" i="5" a="1"/>
  <c r="C760" i="5" s="1"/>
  <c r="C761" i="5" a="1"/>
  <c r="C761" i="5" s="1"/>
  <c r="C762" i="5" a="1"/>
  <c r="C762" i="5" s="1"/>
  <c r="C763" i="5" a="1"/>
  <c r="C763" i="5" s="1"/>
  <c r="C764" i="5" a="1"/>
  <c r="C764" i="5" s="1"/>
  <c r="C765" i="5" a="1"/>
  <c r="C765" i="5" s="1"/>
  <c r="C766" i="5" a="1"/>
  <c r="C766" i="5" s="1"/>
  <c r="C767" i="5" a="1"/>
  <c r="C767" i="5" s="1"/>
  <c r="C768" i="5" a="1"/>
  <c r="C768" i="5" s="1"/>
  <c r="C769" i="5" a="1"/>
  <c r="C769" i="5" s="1"/>
  <c r="C770" i="5" a="1"/>
  <c r="C770" i="5" s="1"/>
  <c r="C771" i="5" a="1"/>
  <c r="C771" i="5" s="1"/>
  <c r="C772" i="5" a="1"/>
  <c r="C772" i="5" s="1"/>
  <c r="C773" i="5" a="1"/>
  <c r="C773" i="5" s="1"/>
  <c r="C774" i="5" a="1"/>
  <c r="C774" i="5" s="1"/>
  <c r="C775" i="5" a="1"/>
  <c r="C775" i="5" s="1"/>
  <c r="C776" i="5" a="1"/>
  <c r="C776" i="5" s="1"/>
  <c r="C777" i="5" a="1"/>
  <c r="C777" i="5" s="1"/>
  <c r="C778" i="5" a="1"/>
  <c r="C778" i="5" s="1"/>
  <c r="C779" i="5" a="1"/>
  <c r="C779" i="5" s="1"/>
  <c r="C780" i="5" a="1"/>
  <c r="C780" i="5" s="1"/>
  <c r="C781" i="5" a="1"/>
  <c r="C781" i="5" s="1"/>
  <c r="C782" i="5" a="1"/>
  <c r="C782" i="5" s="1"/>
  <c r="C783" i="5" a="1"/>
  <c r="C783" i="5" s="1"/>
  <c r="C784" i="5" a="1"/>
  <c r="C784" i="5" s="1"/>
  <c r="C785" i="5" a="1"/>
  <c r="C785" i="5" s="1"/>
  <c r="C786" i="5" a="1"/>
  <c r="C786" i="5" s="1"/>
  <c r="C787" i="5" a="1"/>
  <c r="C787" i="5" s="1"/>
  <c r="C788" i="5" a="1"/>
  <c r="C788" i="5" s="1"/>
  <c r="C789" i="5" a="1"/>
  <c r="C789" i="5" s="1"/>
  <c r="C790" i="5" a="1"/>
  <c r="C790" i="5" s="1"/>
  <c r="C791" i="5" a="1"/>
  <c r="C791" i="5" s="1"/>
  <c r="C792" i="5" a="1"/>
  <c r="C792" i="5" s="1"/>
  <c r="C793" i="5" a="1"/>
  <c r="C793" i="5" s="1"/>
  <c r="C794" i="5" a="1"/>
  <c r="C794" i="5" s="1"/>
  <c r="C795" i="5" a="1"/>
  <c r="C795" i="5" s="1"/>
  <c r="C796" i="5" a="1"/>
  <c r="C796" i="5" s="1"/>
  <c r="C797" i="5" a="1"/>
  <c r="C797" i="5" s="1"/>
  <c r="C798" i="5" a="1"/>
  <c r="C798" i="5" s="1"/>
  <c r="C799" i="5" a="1"/>
  <c r="C799" i="5" s="1"/>
  <c r="C800" i="5" a="1"/>
  <c r="C800" i="5" s="1"/>
  <c r="C801" i="5" a="1"/>
  <c r="C801" i="5" s="1"/>
  <c r="C802" i="5" a="1"/>
  <c r="C802" i="5" s="1"/>
  <c r="C803" i="5" a="1"/>
  <c r="C803" i="5" s="1"/>
  <c r="C804" i="5" a="1"/>
  <c r="C804" i="5" s="1"/>
  <c r="C805" i="5" a="1"/>
  <c r="C805" i="5" s="1"/>
  <c r="C806" i="5" a="1"/>
  <c r="C806" i="5" s="1"/>
  <c r="C807" i="5" a="1"/>
  <c r="C807" i="5" s="1"/>
  <c r="C808" i="5" a="1"/>
  <c r="C808" i="5" s="1"/>
  <c r="C809" i="5" a="1"/>
  <c r="C809" i="5" s="1"/>
  <c r="C810" i="5" a="1"/>
  <c r="C810" i="5" s="1"/>
  <c r="C811" i="5" a="1"/>
  <c r="C811" i="5" s="1"/>
  <c r="C812" i="5" a="1"/>
  <c r="C812" i="5" s="1"/>
  <c r="C813" i="5" a="1"/>
  <c r="C813" i="5" s="1"/>
  <c r="C814" i="5" a="1"/>
  <c r="C814" i="5" s="1"/>
  <c r="C815" i="5" a="1"/>
  <c r="C815" i="5" s="1"/>
  <c r="C816" i="5" a="1"/>
  <c r="C816" i="5" s="1"/>
  <c r="C817" i="5" a="1"/>
  <c r="C817" i="5" s="1"/>
  <c r="C818" i="5" a="1"/>
  <c r="C818" i="5" s="1"/>
  <c r="C819" i="5" a="1"/>
  <c r="C819" i="5" s="1"/>
  <c r="C820" i="5" a="1"/>
  <c r="C820" i="5" s="1"/>
  <c r="C821" i="5" a="1"/>
  <c r="C821" i="5" s="1"/>
  <c r="C822" i="5" a="1"/>
  <c r="C822" i="5" s="1"/>
  <c r="C823" i="5" a="1"/>
  <c r="C823" i="5" s="1"/>
  <c r="C824" i="5" a="1"/>
  <c r="C824" i="5" s="1"/>
  <c r="C825" i="5" a="1"/>
  <c r="C825" i="5" s="1"/>
  <c r="C826" i="5" a="1"/>
  <c r="C826" i="5" s="1"/>
  <c r="C827" i="5" a="1"/>
  <c r="C827" i="5" s="1"/>
  <c r="C828" i="5" a="1"/>
  <c r="C828" i="5" s="1"/>
  <c r="C829" i="5" a="1"/>
  <c r="C829" i="5" s="1"/>
  <c r="C830" i="5" a="1"/>
  <c r="C830" i="5" s="1"/>
  <c r="C831" i="5" a="1"/>
  <c r="C831" i="5" s="1"/>
  <c r="C832" i="5" a="1"/>
  <c r="C832" i="5" s="1"/>
  <c r="C833" i="5" a="1"/>
  <c r="C833" i="5" s="1"/>
  <c r="C834" i="5" a="1"/>
  <c r="C834" i="5" s="1"/>
  <c r="C835" i="5" a="1"/>
  <c r="C835" i="5" s="1"/>
  <c r="C836" i="5" a="1"/>
  <c r="C836" i="5" s="1"/>
  <c r="C837" i="5" a="1"/>
  <c r="C837" i="5" s="1"/>
  <c r="C838" i="5" a="1"/>
  <c r="C838" i="5" s="1"/>
  <c r="C839" i="5" a="1"/>
  <c r="C839" i="5" s="1"/>
  <c r="C840" i="5" a="1"/>
  <c r="C840" i="5" s="1"/>
  <c r="C841" i="5" a="1"/>
  <c r="C841" i="5" s="1"/>
  <c r="C842" i="5" a="1"/>
  <c r="C842" i="5" s="1"/>
  <c r="C843" i="5" a="1"/>
  <c r="C843" i="5" s="1"/>
  <c r="C844" i="5" a="1"/>
  <c r="C844" i="5" s="1"/>
  <c r="C845" i="5" a="1"/>
  <c r="C845" i="5" s="1"/>
  <c r="C846" i="5" a="1"/>
  <c r="C846" i="5" s="1"/>
  <c r="C847" i="5" a="1"/>
  <c r="C847" i="5" s="1"/>
  <c r="C848" i="5" a="1"/>
  <c r="C848" i="5" s="1"/>
  <c r="C849" i="5" a="1"/>
  <c r="C849" i="5" s="1"/>
  <c r="C850" i="5" a="1"/>
  <c r="C850" i="5" s="1"/>
  <c r="C851" i="5" a="1"/>
  <c r="C851" i="5" s="1"/>
  <c r="C852" i="5" a="1"/>
  <c r="C852" i="5" s="1"/>
  <c r="C853" i="5" a="1"/>
  <c r="C853" i="5" s="1"/>
  <c r="C854" i="5" a="1"/>
  <c r="C854" i="5" s="1"/>
  <c r="C855" i="5" a="1"/>
  <c r="C855" i="5" s="1"/>
  <c r="C856" i="5" a="1"/>
  <c r="C856" i="5" s="1"/>
  <c r="C857" i="5" a="1"/>
  <c r="C857" i="5" s="1"/>
  <c r="C858" i="5" a="1"/>
  <c r="C858" i="5" s="1"/>
  <c r="C859" i="5" a="1"/>
  <c r="C859" i="5" s="1"/>
  <c r="C860" i="5" a="1"/>
  <c r="C860" i="5" s="1"/>
  <c r="C861" i="5" a="1"/>
  <c r="C861" i="5" s="1"/>
  <c r="C862" i="5" a="1"/>
  <c r="C862" i="5" s="1"/>
  <c r="C863" i="5" a="1"/>
  <c r="C863" i="5" s="1"/>
  <c r="C864" i="5" a="1"/>
  <c r="C864" i="5" s="1"/>
  <c r="C865" i="5" a="1"/>
  <c r="C865" i="5" s="1"/>
  <c r="C866" i="5" a="1"/>
  <c r="C866" i="5" s="1"/>
  <c r="C867" i="5" a="1"/>
  <c r="C867" i="5" s="1"/>
  <c r="C868" i="5" a="1"/>
  <c r="C868" i="5" s="1"/>
  <c r="C869" i="5" a="1"/>
  <c r="C869" i="5" s="1"/>
  <c r="C870" i="5" a="1"/>
  <c r="C870" i="5" s="1"/>
  <c r="C871" i="5" a="1"/>
  <c r="C871" i="5" s="1"/>
  <c r="C872" i="5" a="1"/>
  <c r="C872" i="5" s="1"/>
  <c r="C873" i="5" a="1"/>
  <c r="C873" i="5" s="1"/>
  <c r="C874" i="5" a="1"/>
  <c r="C874" i="5" s="1"/>
  <c r="C875" i="5" a="1"/>
  <c r="C875" i="5" s="1"/>
  <c r="C876" i="5" a="1"/>
  <c r="C876" i="5" s="1"/>
  <c r="C877" i="5" a="1"/>
  <c r="C877" i="5" s="1"/>
  <c r="C878" i="5" a="1"/>
  <c r="C878" i="5" s="1"/>
  <c r="C879" i="5" a="1"/>
  <c r="C879" i="5" s="1"/>
  <c r="C880" i="5" a="1"/>
  <c r="C880" i="5" s="1"/>
  <c r="C881" i="5" a="1"/>
  <c r="C881" i="5" s="1"/>
  <c r="C882" i="5" a="1"/>
  <c r="C882" i="5" s="1"/>
  <c r="C883" i="5" a="1"/>
  <c r="C883" i="5" s="1"/>
  <c r="C884" i="5" a="1"/>
  <c r="C884" i="5" s="1"/>
  <c r="C885" i="5" a="1"/>
  <c r="C885" i="5" s="1"/>
  <c r="C886" i="5" a="1"/>
  <c r="C886" i="5" s="1"/>
  <c r="C887" i="5" a="1"/>
  <c r="C887" i="5" s="1"/>
  <c r="C888" i="5" a="1"/>
  <c r="C888" i="5" s="1"/>
  <c r="C889" i="5" a="1"/>
  <c r="C889" i="5" s="1"/>
  <c r="C890" i="5" a="1"/>
  <c r="C890" i="5" s="1"/>
  <c r="C891" i="5" a="1"/>
  <c r="C891" i="5" s="1"/>
  <c r="C892" i="5" a="1"/>
  <c r="C892" i="5" s="1"/>
  <c r="C893" i="5" a="1"/>
  <c r="C893" i="5" s="1"/>
  <c r="C894" i="5" a="1"/>
  <c r="C894" i="5" s="1"/>
  <c r="C895" i="5" a="1"/>
  <c r="C895" i="5" s="1"/>
  <c r="C896" i="5" a="1"/>
  <c r="C896" i="5" s="1"/>
  <c r="C897" i="5" a="1"/>
  <c r="C897" i="5" s="1"/>
  <c r="C898" i="5" a="1"/>
  <c r="C898" i="5" s="1"/>
  <c r="C899" i="5" a="1"/>
  <c r="C899" i="5" s="1"/>
  <c r="C900" i="5" a="1"/>
  <c r="C900" i="5" s="1"/>
  <c r="C901" i="5" a="1"/>
  <c r="C901" i="5" s="1"/>
  <c r="C902" i="5" a="1"/>
  <c r="C902" i="5" s="1"/>
  <c r="C903" i="5" a="1"/>
  <c r="C903" i="5" s="1"/>
  <c r="C904" i="5" a="1"/>
  <c r="C904" i="5" s="1"/>
  <c r="C905" i="5" a="1"/>
  <c r="C905" i="5" s="1"/>
  <c r="C906" i="5" a="1"/>
  <c r="C906" i="5" s="1"/>
  <c r="C907" i="5" a="1"/>
  <c r="C907" i="5" s="1"/>
  <c r="C908" i="5" a="1"/>
  <c r="C908" i="5" s="1"/>
  <c r="C909" i="5" a="1"/>
  <c r="C909" i="5" s="1"/>
  <c r="C910" i="5" a="1"/>
  <c r="C910" i="5" s="1"/>
  <c r="C911" i="5" a="1"/>
  <c r="C911" i="5" s="1"/>
  <c r="C912" i="5" a="1"/>
  <c r="C912" i="5" s="1"/>
  <c r="C913" i="5" a="1"/>
  <c r="C913" i="5" s="1"/>
  <c r="C914" i="5" a="1"/>
  <c r="C914" i="5" s="1"/>
  <c r="C915" i="5" a="1"/>
  <c r="C915" i="5" s="1"/>
  <c r="C916" i="5" a="1"/>
  <c r="C916" i="5" s="1"/>
  <c r="C917" i="5" a="1"/>
  <c r="C917" i="5" s="1"/>
  <c r="C918" i="5" a="1"/>
  <c r="C918" i="5" s="1"/>
  <c r="C919" i="5" a="1"/>
  <c r="C919" i="5" s="1"/>
  <c r="C920" i="5" a="1"/>
  <c r="C920" i="5" s="1"/>
  <c r="C921" i="5" a="1"/>
  <c r="C921" i="5" s="1"/>
  <c r="C922" i="5" a="1"/>
  <c r="C922" i="5" s="1"/>
  <c r="C923" i="5" a="1"/>
  <c r="C923" i="5" s="1"/>
  <c r="C924" i="5" a="1"/>
  <c r="C924" i="5" s="1"/>
  <c r="C925" i="5" a="1"/>
  <c r="C925" i="5" s="1"/>
  <c r="C926" i="5" a="1"/>
  <c r="C926" i="5" s="1"/>
  <c r="C927" i="5" a="1"/>
  <c r="C927" i="5" s="1"/>
  <c r="C928" i="5" a="1"/>
  <c r="C928" i="5" s="1"/>
  <c r="C929" i="5" a="1"/>
  <c r="C929" i="5" s="1"/>
  <c r="C930" i="5" a="1"/>
  <c r="C930" i="5" s="1"/>
  <c r="C931" i="5" a="1"/>
  <c r="C931" i="5" s="1"/>
  <c r="C932" i="5" a="1"/>
  <c r="C932" i="5" s="1"/>
  <c r="C933" i="5" a="1"/>
  <c r="C933" i="5" s="1"/>
  <c r="C934" i="5" a="1"/>
  <c r="C934" i="5" s="1"/>
  <c r="C935" i="5" a="1"/>
  <c r="C935" i="5" s="1"/>
  <c r="C936" i="5" a="1"/>
  <c r="C936" i="5" s="1"/>
  <c r="C937" i="5" a="1"/>
  <c r="C937" i="5" s="1"/>
  <c r="C938" i="5" a="1"/>
  <c r="C938" i="5" s="1"/>
  <c r="C939" i="5" a="1"/>
  <c r="C939" i="5" s="1"/>
  <c r="C940" i="5" a="1"/>
  <c r="C940" i="5" s="1"/>
  <c r="C941" i="5" a="1"/>
  <c r="C941" i="5" s="1"/>
  <c r="C942" i="5" a="1"/>
  <c r="C942" i="5" s="1"/>
  <c r="C943" i="5" a="1"/>
  <c r="C943" i="5" s="1"/>
  <c r="C944" i="5" a="1"/>
  <c r="C944" i="5" s="1"/>
  <c r="C945" i="5" a="1"/>
  <c r="C945" i="5" s="1"/>
  <c r="C946" i="5" a="1"/>
  <c r="C946" i="5" s="1"/>
  <c r="C947" i="5" a="1"/>
  <c r="C947" i="5" s="1"/>
  <c r="C948" i="5" a="1"/>
  <c r="C948" i="5" s="1"/>
  <c r="C949" i="5" a="1"/>
  <c r="C949" i="5" s="1"/>
  <c r="C950" i="5" a="1"/>
  <c r="C950" i="5" s="1"/>
  <c r="C951" i="5" a="1"/>
  <c r="C951" i="5" s="1"/>
  <c r="C952" i="5" a="1"/>
  <c r="C952" i="5" s="1"/>
  <c r="C953" i="5" a="1"/>
  <c r="C953" i="5" s="1"/>
  <c r="C954" i="5" a="1"/>
  <c r="C954" i="5" s="1"/>
  <c r="C955" i="5" a="1"/>
  <c r="C955" i="5" s="1"/>
  <c r="C956" i="5" a="1"/>
  <c r="C956" i="5" s="1"/>
  <c r="C957" i="5" a="1"/>
  <c r="C957" i="5" s="1"/>
  <c r="C958" i="5" a="1"/>
  <c r="C958" i="5" s="1"/>
  <c r="C959" i="5" a="1"/>
  <c r="C959" i="5" s="1"/>
  <c r="C960" i="5" a="1"/>
  <c r="C960" i="5" s="1"/>
  <c r="C961" i="5" a="1"/>
  <c r="C961" i="5" s="1"/>
  <c r="C962" i="5" a="1"/>
  <c r="C962" i="5" s="1"/>
  <c r="C963" i="5" a="1"/>
  <c r="C963" i="5" s="1"/>
  <c r="C964" i="5" a="1"/>
  <c r="C964" i="5" s="1"/>
  <c r="C965" i="5" a="1"/>
  <c r="C965" i="5" s="1"/>
  <c r="C966" i="5" a="1"/>
  <c r="C966" i="5" s="1"/>
  <c r="C967" i="5" a="1"/>
  <c r="C967" i="5" s="1"/>
  <c r="C968" i="5" a="1"/>
  <c r="C968" i="5" s="1"/>
  <c r="C969" i="5" a="1"/>
  <c r="C969" i="5" s="1"/>
  <c r="C970" i="5" a="1"/>
  <c r="C970" i="5" s="1"/>
  <c r="C971" i="5" a="1"/>
  <c r="C971" i="5" s="1"/>
  <c r="C972" i="5" a="1"/>
  <c r="C972" i="5" s="1"/>
  <c r="C973" i="5" a="1"/>
  <c r="C973" i="5" s="1"/>
  <c r="C974" i="5" a="1"/>
  <c r="C974" i="5" s="1"/>
  <c r="C975" i="5" a="1"/>
  <c r="C975" i="5" s="1"/>
  <c r="C976" i="5" a="1"/>
  <c r="C976" i="5" s="1"/>
  <c r="C977" i="5" a="1"/>
  <c r="C977" i="5" s="1"/>
  <c r="C978" i="5" a="1"/>
  <c r="C978" i="5" s="1"/>
  <c r="C979" i="5" a="1"/>
  <c r="C979" i="5" s="1"/>
  <c r="C980" i="5" a="1"/>
  <c r="C980" i="5" s="1"/>
  <c r="C981" i="5" a="1"/>
  <c r="C981" i="5" s="1"/>
  <c r="C982" i="5" a="1"/>
  <c r="C982" i="5" s="1"/>
  <c r="C983" i="5" a="1"/>
  <c r="C983" i="5" s="1"/>
  <c r="C984" i="5" a="1"/>
  <c r="C984" i="5" s="1"/>
  <c r="C985" i="5" a="1"/>
  <c r="C985" i="5" s="1"/>
  <c r="C986" i="5" a="1"/>
  <c r="C986" i="5" s="1"/>
  <c r="C987" i="5" a="1"/>
  <c r="C987" i="5" s="1"/>
  <c r="C988" i="5" a="1"/>
  <c r="C988" i="5" s="1"/>
  <c r="C989" i="5" a="1"/>
  <c r="C989" i="5" s="1"/>
  <c r="C990" i="5" a="1"/>
  <c r="C990" i="5" s="1"/>
  <c r="C991" i="5" a="1"/>
  <c r="C991" i="5" s="1"/>
  <c r="C992" i="5" a="1"/>
  <c r="C992" i="5" s="1"/>
  <c r="C993" i="5" a="1"/>
  <c r="C993" i="5" s="1"/>
  <c r="C994" i="5" a="1"/>
  <c r="C994" i="5" s="1"/>
  <c r="C995" i="5" a="1"/>
  <c r="C995" i="5" s="1"/>
  <c r="C996" i="5" a="1"/>
  <c r="C996" i="5" s="1"/>
  <c r="C997" i="5" a="1"/>
  <c r="C997" i="5" s="1"/>
  <c r="C998" i="5" a="1"/>
  <c r="C998" i="5" s="1"/>
  <c r="C999" i="5" a="1"/>
  <c r="C999" i="5" s="1"/>
  <c r="C1000" i="5" a="1"/>
  <c r="C1000" i="5" s="1"/>
  <c r="C1001" i="5" a="1"/>
  <c r="C1001" i="5" s="1"/>
  <c r="C1002" i="5" a="1"/>
  <c r="C1002" i="5" s="1"/>
  <c r="C1003" i="5" a="1"/>
  <c r="C1003" i="5" s="1"/>
  <c r="C1004" i="5" a="1"/>
  <c r="C1004" i="5" s="1"/>
  <c r="C1005" i="5" a="1"/>
  <c r="C1005" i="5" s="1"/>
  <c r="C1006" i="5" a="1"/>
  <c r="C1006" i="5" s="1"/>
  <c r="C1007" i="5" a="1"/>
  <c r="C1007" i="5" s="1"/>
  <c r="C1008" i="5" a="1"/>
  <c r="C1008" i="5" s="1"/>
  <c r="C1009" i="5" a="1"/>
  <c r="C1009" i="5" s="1"/>
  <c r="C1010" i="5" a="1"/>
  <c r="C1010" i="5" s="1"/>
  <c r="C1011" i="5" a="1"/>
  <c r="C1011" i="5" s="1"/>
  <c r="C1012" i="5" a="1"/>
  <c r="C1012" i="5" s="1"/>
  <c r="C1013" i="5" a="1"/>
  <c r="C1013" i="5" s="1"/>
  <c r="C1014" i="5" a="1"/>
  <c r="C1014" i="5" s="1"/>
  <c r="C1015" i="5" a="1"/>
  <c r="C1015" i="5" s="1"/>
  <c r="C1016" i="5" a="1"/>
  <c r="C1016" i="5" s="1"/>
  <c r="C1017" i="5" a="1"/>
  <c r="C1017" i="5" s="1"/>
  <c r="C1018" i="5" a="1"/>
  <c r="C1018" i="5" s="1"/>
  <c r="C1019" i="5" a="1"/>
  <c r="C1019" i="5" s="1"/>
  <c r="C1020" i="5" a="1"/>
  <c r="C1020" i="5" s="1"/>
  <c r="C1021" i="5" a="1"/>
  <c r="C1021" i="5" s="1"/>
  <c r="C1022" i="5" a="1"/>
  <c r="C1022" i="5" s="1"/>
  <c r="C1023" i="5" a="1"/>
  <c r="C1023" i="5" s="1"/>
  <c r="C1024" i="5" a="1"/>
  <c r="C1024" i="5" s="1"/>
  <c r="C1025" i="5" a="1"/>
  <c r="C1025" i="5" s="1"/>
  <c r="C1026" i="5" a="1"/>
  <c r="C1026" i="5" s="1"/>
  <c r="C1027" i="5" a="1"/>
  <c r="C1027" i="5" s="1"/>
  <c r="C1028" i="5" a="1"/>
  <c r="C1028" i="5" s="1"/>
  <c r="C1029" i="5" a="1"/>
  <c r="C1029" i="5" s="1"/>
  <c r="C1030" i="5" a="1"/>
  <c r="C1030" i="5" s="1"/>
  <c r="C1031" i="5" a="1"/>
  <c r="C1031" i="5" s="1"/>
  <c r="C1032" i="5" a="1"/>
  <c r="C1032" i="5" s="1"/>
  <c r="C1033" i="5" a="1"/>
  <c r="C1033" i="5" s="1"/>
  <c r="C1034" i="5" a="1"/>
  <c r="C1034" i="5" s="1"/>
  <c r="C1035" i="5" a="1"/>
  <c r="C1035" i="5" s="1"/>
  <c r="C1036" i="5" a="1"/>
  <c r="C1036" i="5" s="1"/>
  <c r="C1037" i="5" a="1"/>
  <c r="C1037" i="5" s="1"/>
  <c r="C1038" i="5" a="1"/>
  <c r="C1038" i="5" s="1"/>
  <c r="C1039" i="5" a="1"/>
  <c r="C1039" i="5" s="1"/>
  <c r="C1040" i="5" a="1"/>
  <c r="C1040" i="5" s="1"/>
  <c r="C1041" i="5" a="1"/>
  <c r="C1041" i="5" s="1"/>
  <c r="C1042" i="5" a="1"/>
  <c r="C1042" i="5" s="1"/>
  <c r="C1043" i="5" a="1"/>
  <c r="C1043" i="5" s="1"/>
  <c r="C1044" i="5" a="1"/>
  <c r="C1044" i="5" s="1"/>
  <c r="C1045" i="5" a="1"/>
  <c r="C1045" i="5" s="1"/>
  <c r="C1046" i="5" a="1"/>
  <c r="C1046" i="5" s="1"/>
  <c r="C1047" i="5" a="1"/>
  <c r="C1047" i="5" s="1"/>
  <c r="C1048" i="5" a="1"/>
  <c r="C1048" i="5" s="1"/>
  <c r="C1049" i="5" a="1"/>
  <c r="C1049" i="5" s="1"/>
  <c r="C1050" i="5" a="1"/>
  <c r="C1050" i="5" s="1"/>
  <c r="C1051" i="5" a="1"/>
  <c r="C1051" i="5" s="1"/>
  <c r="C1052" i="5" a="1"/>
  <c r="C1052" i="5" s="1"/>
  <c r="C1053" i="5" a="1"/>
  <c r="C1053" i="5" s="1"/>
  <c r="C1054" i="5" a="1"/>
  <c r="C1054" i="5" s="1"/>
  <c r="C1055" i="5" a="1"/>
  <c r="C1055" i="5" s="1"/>
  <c r="C1056" i="5" a="1"/>
  <c r="C1056" i="5" s="1"/>
  <c r="C1057" i="5" a="1"/>
  <c r="C1057" i="5" s="1"/>
  <c r="C1058" i="5" a="1"/>
  <c r="C1058" i="5" s="1"/>
  <c r="C1059" i="5" a="1"/>
  <c r="C1059" i="5" s="1"/>
  <c r="C1060" i="5" a="1"/>
  <c r="C1060" i="5" s="1"/>
  <c r="C1061" i="5" a="1"/>
  <c r="C1061" i="5" s="1"/>
  <c r="C1062" i="5" a="1"/>
  <c r="C1062" i="5" s="1"/>
  <c r="C1063" i="5" a="1"/>
  <c r="C1063" i="5" s="1"/>
  <c r="C1064" i="5" a="1"/>
  <c r="C1064" i="5" s="1"/>
  <c r="C1065" i="5" a="1"/>
  <c r="C1065" i="5" s="1"/>
  <c r="C1066" i="5" a="1"/>
  <c r="C1066" i="5" s="1"/>
  <c r="C1067" i="5" a="1"/>
  <c r="C1067" i="5" s="1"/>
  <c r="C1068" i="5" a="1"/>
  <c r="C1068" i="5" s="1"/>
  <c r="C1069" i="5" a="1"/>
  <c r="C1069" i="5" s="1"/>
  <c r="C1070" i="5" a="1"/>
  <c r="C1070" i="5" s="1"/>
  <c r="C1071" i="5" a="1"/>
  <c r="C1071" i="5" s="1"/>
  <c r="C1072" i="5" a="1"/>
  <c r="C1072" i="5" s="1"/>
  <c r="C1073" i="5" a="1"/>
  <c r="C1073" i="5" s="1"/>
  <c r="C1074" i="5" a="1"/>
  <c r="C1074" i="5" s="1"/>
  <c r="C1075" i="5" a="1"/>
  <c r="C1075" i="5" s="1"/>
  <c r="C1076" i="5" a="1"/>
  <c r="C1076" i="5" s="1"/>
  <c r="C1077" i="5" a="1"/>
  <c r="C1077" i="5" s="1"/>
  <c r="C1078" i="5" a="1"/>
  <c r="C1078" i="5" s="1"/>
  <c r="C1079" i="5" a="1"/>
  <c r="C1079" i="5" s="1"/>
  <c r="C1080" i="5" a="1"/>
  <c r="C1080" i="5" s="1"/>
  <c r="C1081" i="5" a="1"/>
  <c r="C1081" i="5" s="1"/>
  <c r="C1082" i="5" a="1"/>
  <c r="C1082" i="5" s="1"/>
  <c r="C1083" i="5" a="1"/>
  <c r="C1083" i="5" s="1"/>
  <c r="C1084" i="5" a="1"/>
  <c r="C1084" i="5" s="1"/>
  <c r="C1085" i="5" a="1"/>
  <c r="C1085" i="5" s="1"/>
  <c r="C1086" i="5" a="1"/>
  <c r="C1086" i="5" s="1"/>
  <c r="C1087" i="5" a="1"/>
  <c r="C1087" i="5" s="1"/>
  <c r="C1088" i="5" a="1"/>
  <c r="C1088" i="5" s="1"/>
  <c r="C1089" i="5" a="1"/>
  <c r="C1089" i="5" s="1"/>
  <c r="C1090" i="5" a="1"/>
  <c r="C1090" i="5" s="1"/>
  <c r="C1091" i="5" a="1"/>
  <c r="C1091" i="5" s="1"/>
  <c r="C1092" i="5" a="1"/>
  <c r="C1092" i="5" s="1"/>
  <c r="C1093" i="5" a="1"/>
  <c r="C1093" i="5" s="1"/>
  <c r="C1094" i="5" a="1"/>
  <c r="C1094" i="5" s="1"/>
  <c r="C1095" i="5" a="1"/>
  <c r="C1095" i="5" s="1"/>
  <c r="C1096" i="5" a="1"/>
  <c r="C1096" i="5" s="1"/>
  <c r="C1097" i="5" a="1"/>
  <c r="C1097" i="5" s="1"/>
  <c r="C1098" i="5" a="1"/>
  <c r="C1098" i="5" s="1"/>
  <c r="C1099" i="5" a="1"/>
  <c r="C1099" i="5" s="1"/>
  <c r="C1100" i="5" a="1"/>
  <c r="C1100" i="5" s="1"/>
  <c r="C1101" i="5" a="1"/>
  <c r="C1101" i="5" s="1"/>
  <c r="C1102" i="5" a="1"/>
  <c r="C1102" i="5" s="1"/>
  <c r="C1103" i="5" a="1"/>
  <c r="C1103" i="5" s="1"/>
  <c r="C1104" i="5" a="1"/>
  <c r="C1104" i="5" s="1"/>
  <c r="C1105" i="5" a="1"/>
  <c r="C1105" i="5" s="1"/>
  <c r="C1106" i="5" a="1"/>
  <c r="C1106" i="5" s="1"/>
  <c r="C1107" i="5" a="1"/>
  <c r="C1107" i="5" s="1"/>
  <c r="C1108" i="5" a="1"/>
  <c r="C1108" i="5" s="1"/>
  <c r="C1109" i="5" a="1"/>
  <c r="C1109" i="5" s="1"/>
  <c r="C1110" i="5" a="1"/>
  <c r="C1110" i="5" s="1"/>
  <c r="C1111" i="5" a="1"/>
  <c r="C1111" i="5" s="1"/>
  <c r="C1112" i="5" a="1"/>
  <c r="C1112" i="5" s="1"/>
  <c r="C1113" i="5" a="1"/>
  <c r="C1113" i="5" s="1"/>
  <c r="C1114" i="5" a="1"/>
  <c r="C1114" i="5" s="1"/>
  <c r="C1115" i="5" a="1"/>
  <c r="C1115" i="5" s="1"/>
  <c r="C1116" i="5" a="1"/>
  <c r="C1116" i="5" s="1"/>
  <c r="C1117" i="5" a="1"/>
  <c r="C1117" i="5" s="1"/>
  <c r="C1118" i="5" a="1"/>
  <c r="C1118" i="5" s="1"/>
  <c r="C1119" i="5" a="1"/>
  <c r="C1119" i="5" s="1"/>
  <c r="C1120" i="5" a="1"/>
  <c r="C1120" i="5" s="1"/>
  <c r="C1121" i="5" a="1"/>
  <c r="C1121" i="5" s="1"/>
  <c r="C1122" i="5" a="1"/>
  <c r="C1122" i="5" s="1"/>
  <c r="C1123" i="5" a="1"/>
  <c r="C1123" i="5" s="1"/>
  <c r="C1124" i="5" a="1"/>
  <c r="C1124" i="5" s="1"/>
  <c r="C1125" i="5" a="1"/>
  <c r="C1125" i="5" s="1"/>
  <c r="C1126" i="5" a="1"/>
  <c r="C1126" i="5" s="1"/>
  <c r="C1127" i="5" a="1"/>
  <c r="C1127" i="5" s="1"/>
  <c r="C1128" i="5" a="1"/>
  <c r="C1128" i="5" s="1"/>
  <c r="C1129" i="5" a="1"/>
  <c r="C1129" i="5" s="1"/>
  <c r="C1130" i="5" a="1"/>
  <c r="C1130" i="5" s="1"/>
  <c r="C1131" i="5" a="1"/>
  <c r="C1131" i="5" s="1"/>
  <c r="C1132" i="5" a="1"/>
  <c r="C1132" i="5" s="1"/>
  <c r="C1133" i="5" a="1"/>
  <c r="C1133" i="5" s="1"/>
  <c r="C1134" i="5" a="1"/>
  <c r="C1134" i="5" s="1"/>
  <c r="C1135" i="5" a="1"/>
  <c r="C1135" i="5" s="1"/>
  <c r="C1136" i="5" a="1"/>
  <c r="C1136" i="5" s="1"/>
  <c r="C1137" i="5" a="1"/>
  <c r="C1137" i="5" s="1"/>
  <c r="C1138" i="5" a="1"/>
  <c r="C1138" i="5" s="1"/>
  <c r="C1139" i="5" a="1"/>
  <c r="C1139" i="5" s="1"/>
  <c r="C1140" i="5" a="1"/>
  <c r="C1140" i="5" s="1"/>
  <c r="C1141" i="5" a="1"/>
  <c r="C1141" i="5" s="1"/>
  <c r="C1142" i="5" a="1"/>
  <c r="C1142" i="5" s="1"/>
  <c r="C1143" i="5" a="1"/>
  <c r="C1143" i="5" s="1"/>
  <c r="C1144" i="5" a="1"/>
  <c r="C1144" i="5" s="1"/>
  <c r="C1145" i="5" a="1"/>
  <c r="C1145" i="5" s="1"/>
  <c r="C1146" i="5" a="1"/>
  <c r="C1146" i="5" s="1"/>
  <c r="C1147" i="5" a="1"/>
  <c r="C1147" i="5" s="1"/>
  <c r="C1148" i="5" a="1"/>
  <c r="C1148" i="5" s="1"/>
  <c r="C1149" i="5" a="1"/>
  <c r="C1149" i="5" s="1"/>
  <c r="C1150" i="5" a="1"/>
  <c r="C1150" i="5" s="1"/>
  <c r="C1151" i="5" a="1"/>
  <c r="C1151" i="5" s="1"/>
  <c r="C1152" i="5" a="1"/>
  <c r="C1152" i="5" s="1"/>
  <c r="C1153" i="5" a="1"/>
  <c r="C1153" i="5" s="1"/>
  <c r="C1154" i="5" a="1"/>
  <c r="C1154" i="5" s="1"/>
  <c r="C1155" i="5" a="1"/>
  <c r="C1155" i="5" s="1"/>
  <c r="C1156" i="5" a="1"/>
  <c r="C1156" i="5" s="1"/>
  <c r="C1157" i="5" a="1"/>
  <c r="C1157" i="5" s="1"/>
  <c r="C1158" i="5" a="1"/>
  <c r="C1158" i="5" s="1"/>
  <c r="C1159" i="5" a="1"/>
  <c r="C1159" i="5" s="1"/>
  <c r="C1160" i="5" a="1"/>
  <c r="C1160" i="5" s="1"/>
  <c r="C1161" i="5" a="1"/>
  <c r="C1161" i="5" s="1"/>
  <c r="C1162" i="5" a="1"/>
  <c r="C1162" i="5" s="1"/>
  <c r="C1163" i="5" a="1"/>
  <c r="C1163" i="5" s="1"/>
  <c r="C1164" i="5" a="1"/>
  <c r="C1164" i="5" s="1"/>
  <c r="C1165" i="5" a="1"/>
  <c r="C1165" i="5" s="1"/>
  <c r="C1166" i="5" a="1"/>
  <c r="C1166" i="5" s="1"/>
  <c r="C1167" i="5" a="1"/>
  <c r="C1167" i="5" s="1"/>
  <c r="C1168" i="5" a="1"/>
  <c r="C1168" i="5" s="1"/>
  <c r="C1169" i="5" a="1"/>
  <c r="C1169" i="5" s="1"/>
  <c r="C1170" i="5" a="1"/>
  <c r="C1170" i="5" s="1"/>
  <c r="C1171" i="5" a="1"/>
  <c r="C1171" i="5" s="1"/>
  <c r="C1172" i="5" a="1"/>
  <c r="C1172" i="5" s="1"/>
  <c r="C1173" i="5" a="1"/>
  <c r="C1173" i="5" s="1"/>
  <c r="C1174" i="5" a="1"/>
  <c r="C1174" i="5" s="1"/>
  <c r="C1175" i="5" a="1"/>
  <c r="C1175" i="5" s="1"/>
  <c r="C1176" i="5" a="1"/>
  <c r="C1176" i="5" s="1"/>
  <c r="C1177" i="5" a="1"/>
  <c r="C1177" i="5" s="1"/>
  <c r="C1178" i="5" a="1"/>
  <c r="C1178" i="5" s="1"/>
  <c r="C1179" i="5" a="1"/>
  <c r="C1179" i="5" s="1"/>
  <c r="C1180" i="5" a="1"/>
  <c r="C1180" i="5" s="1"/>
  <c r="C1181" i="5" a="1"/>
  <c r="C1181" i="5" s="1"/>
  <c r="C1182" i="5" a="1"/>
  <c r="C1182" i="5" s="1"/>
  <c r="C1183" i="5" a="1"/>
  <c r="C1183" i="5" s="1"/>
  <c r="C1184" i="5" a="1"/>
  <c r="C1184" i="5" s="1"/>
  <c r="C1185" i="5" a="1"/>
  <c r="C1185" i="5" s="1"/>
  <c r="C1186" i="5" a="1"/>
  <c r="C1186" i="5" s="1"/>
  <c r="C1187" i="5" a="1"/>
  <c r="C1187" i="5" s="1"/>
  <c r="C1188" i="5" a="1"/>
  <c r="C1188" i="5" s="1"/>
  <c r="C1189" i="5" a="1"/>
  <c r="C1189" i="5" s="1"/>
  <c r="C1190" i="5" a="1"/>
  <c r="C1190" i="5" s="1"/>
  <c r="C1191" i="5" a="1"/>
  <c r="C1191" i="5" s="1"/>
  <c r="C1192" i="5" a="1"/>
  <c r="C1192" i="5" s="1"/>
  <c r="C1193" i="5" a="1"/>
  <c r="C1193" i="5" s="1"/>
  <c r="C1194" i="5" a="1"/>
  <c r="C1194" i="5" s="1"/>
  <c r="C1195" i="5" a="1"/>
  <c r="C1195" i="5" s="1"/>
  <c r="C1196" i="5" a="1"/>
  <c r="C1196" i="5" s="1"/>
  <c r="C1197" i="5" a="1"/>
  <c r="C1197" i="5" s="1"/>
  <c r="C1198" i="5" a="1"/>
  <c r="C1198" i="5" s="1"/>
  <c r="C1199" i="5" a="1"/>
  <c r="C1199" i="5" s="1"/>
  <c r="C1200" i="5" a="1"/>
  <c r="C1200" i="5" s="1"/>
  <c r="C1201" i="5" a="1"/>
  <c r="C1201" i="5" s="1"/>
  <c r="C1202" i="5" a="1"/>
  <c r="C1202" i="5" s="1"/>
  <c r="C1203" i="5" a="1"/>
  <c r="C1203" i="5" s="1"/>
  <c r="C1204" i="5" a="1"/>
  <c r="C1204" i="5" s="1"/>
  <c r="C1205" i="5" a="1"/>
  <c r="C1205" i="5" s="1"/>
  <c r="C1206" i="5" a="1"/>
  <c r="C1206" i="5" s="1"/>
  <c r="C1207" i="5" a="1"/>
  <c r="C1207" i="5" s="1"/>
  <c r="C1208" i="5" a="1"/>
  <c r="C1208" i="5" s="1"/>
  <c r="C1209" i="5" a="1"/>
  <c r="C1209" i="5" s="1"/>
  <c r="C1210" i="5" a="1"/>
  <c r="C1210" i="5" s="1"/>
  <c r="C1211" i="5" a="1"/>
  <c r="C1211" i="5" s="1"/>
  <c r="C1212" i="5" a="1"/>
  <c r="C1212" i="5" s="1"/>
  <c r="C1213" i="5" a="1"/>
  <c r="C1213" i="5" s="1"/>
  <c r="C1214" i="5" a="1"/>
  <c r="C1214" i="5" s="1"/>
  <c r="C1215" i="5" a="1"/>
  <c r="C1215" i="5" s="1"/>
  <c r="C1216" i="5" a="1"/>
  <c r="C1216" i="5" s="1"/>
  <c r="C1217" i="5" a="1"/>
  <c r="C1217" i="5" s="1"/>
  <c r="C1218" i="5" a="1"/>
  <c r="C1218" i="5" s="1"/>
  <c r="C1219" i="5" a="1"/>
  <c r="C1219" i="5" s="1"/>
  <c r="C1220" i="5" a="1"/>
  <c r="C1220" i="5" s="1"/>
  <c r="C1221" i="5" a="1"/>
  <c r="C1221" i="5" s="1"/>
  <c r="C1222" i="5" a="1"/>
  <c r="C1222" i="5" s="1"/>
  <c r="C1223" i="5" a="1"/>
  <c r="C1223" i="5" s="1"/>
  <c r="C1224" i="5" a="1"/>
  <c r="C1224" i="5" s="1"/>
  <c r="C1225" i="5" a="1"/>
  <c r="C1225" i="5" s="1"/>
  <c r="C1226" i="5" a="1"/>
  <c r="C1226" i="5" s="1"/>
  <c r="C1227" i="5" a="1"/>
  <c r="C1227" i="5" s="1"/>
  <c r="C1228" i="5" a="1"/>
  <c r="C1228" i="5" s="1"/>
  <c r="C1229" i="5" a="1"/>
  <c r="C1229" i="5" s="1"/>
  <c r="C1230" i="5" a="1"/>
  <c r="C1230" i="5" s="1"/>
  <c r="C1231" i="5" a="1"/>
  <c r="C1231" i="5" s="1"/>
  <c r="C1232" i="5" a="1"/>
  <c r="C1232" i="5" s="1"/>
  <c r="C1233" i="5" a="1"/>
  <c r="C1233" i="5" s="1"/>
  <c r="C1234" i="5" a="1"/>
  <c r="C1234" i="5" s="1"/>
  <c r="C1235" i="5" a="1"/>
  <c r="C1235" i="5" s="1"/>
  <c r="C1236" i="5" a="1"/>
  <c r="C1236" i="5" s="1"/>
  <c r="C1237" i="5" a="1"/>
  <c r="C1237" i="5" s="1"/>
  <c r="C1238" i="5" a="1"/>
  <c r="C1238" i="5" s="1"/>
  <c r="C1239" i="5" a="1"/>
  <c r="C1239" i="5" s="1"/>
  <c r="C1240" i="5" a="1"/>
  <c r="C1240" i="5" s="1"/>
  <c r="C1241" i="5" a="1"/>
  <c r="C1241" i="5" s="1"/>
  <c r="C1242" i="5" a="1"/>
  <c r="C1242" i="5" s="1"/>
  <c r="C1243" i="5" a="1"/>
  <c r="C1243" i="5" s="1"/>
  <c r="C1244" i="5" a="1"/>
  <c r="C1244" i="5" s="1"/>
  <c r="C1245" i="5" a="1"/>
  <c r="C1245" i="5" s="1"/>
  <c r="C1246" i="5" a="1"/>
  <c r="C1246" i="5" s="1"/>
  <c r="C1247" i="5" a="1"/>
  <c r="C1247" i="5" s="1"/>
  <c r="C1248" i="5" a="1"/>
  <c r="C1248" i="5" s="1"/>
  <c r="C1249" i="5" a="1"/>
  <c r="C1249" i="5" s="1"/>
  <c r="C1250" i="5" a="1"/>
  <c r="C1250" i="5" s="1"/>
  <c r="C1251" i="5" a="1"/>
  <c r="C1251" i="5" s="1"/>
  <c r="C1252" i="5" a="1"/>
  <c r="C1252" i="5" s="1"/>
  <c r="C1253" i="5" a="1"/>
  <c r="C1253" i="5" s="1"/>
  <c r="C1254" i="5" a="1"/>
  <c r="C1254" i="5" s="1"/>
  <c r="C1255" i="5" a="1"/>
  <c r="C1255" i="5" s="1"/>
  <c r="C1256" i="5" a="1"/>
  <c r="C1256" i="5" s="1"/>
  <c r="C1257" i="5" a="1"/>
  <c r="C1257" i="5" s="1"/>
  <c r="C1258" i="5" a="1"/>
  <c r="C1258" i="5" s="1"/>
  <c r="C1259" i="5" a="1"/>
  <c r="C1259" i="5" s="1"/>
  <c r="C1260" i="5" a="1"/>
  <c r="C1260" i="5" s="1"/>
  <c r="C1261" i="5" a="1"/>
  <c r="C1261" i="5" s="1"/>
  <c r="C1262" i="5" a="1"/>
  <c r="C1262" i="5" s="1"/>
  <c r="C1263" i="5" a="1"/>
  <c r="C1263" i="5" s="1"/>
  <c r="C1264" i="5" a="1"/>
  <c r="C1264" i="5" s="1"/>
  <c r="C1265" i="5" a="1"/>
  <c r="C1265" i="5" s="1"/>
  <c r="C1266" i="5" a="1"/>
  <c r="C1266" i="5" s="1"/>
  <c r="C1267" i="5" a="1"/>
  <c r="C1267" i="5" s="1"/>
  <c r="C1268" i="5" a="1"/>
  <c r="C1268" i="5" s="1"/>
  <c r="C1269" i="5" a="1"/>
  <c r="C1269" i="5" s="1"/>
  <c r="C1270" i="5" a="1"/>
  <c r="C1270" i="5" s="1"/>
  <c r="C1271" i="5" a="1"/>
  <c r="C1271" i="5" s="1"/>
  <c r="C1272" i="5" a="1"/>
  <c r="C1272" i="5" s="1"/>
  <c r="C1273" i="5" a="1"/>
  <c r="C1273" i="5" s="1"/>
  <c r="C1274" i="5" a="1"/>
  <c r="C1274" i="5" s="1"/>
  <c r="C1275" i="5" a="1"/>
  <c r="C1275" i="5" s="1"/>
  <c r="C1276" i="5" a="1"/>
  <c r="C1276" i="5" s="1"/>
  <c r="C1277" i="5" a="1"/>
  <c r="C1277" i="5" s="1"/>
  <c r="C1278" i="5" a="1"/>
  <c r="C1278" i="5" s="1"/>
  <c r="C1279" i="5" a="1"/>
  <c r="C1279" i="5" s="1"/>
  <c r="C1280" i="5" a="1"/>
  <c r="C1280" i="5" s="1"/>
  <c r="C1281" i="5" a="1"/>
  <c r="C1281" i="5" s="1"/>
  <c r="C1282" i="5" a="1"/>
  <c r="C1282" i="5" s="1"/>
  <c r="C1283" i="5" a="1"/>
  <c r="C1283" i="5" s="1"/>
  <c r="C1284" i="5" a="1"/>
  <c r="C1284" i="5" s="1"/>
  <c r="C1285" i="5" a="1"/>
  <c r="C1285" i="5" s="1"/>
  <c r="C1286" i="5" a="1"/>
  <c r="C1286" i="5" s="1"/>
  <c r="C1287" i="5" a="1"/>
  <c r="C1287" i="5" s="1"/>
  <c r="C1288" i="5" a="1"/>
  <c r="C1288" i="5" s="1"/>
  <c r="C1289" i="5" a="1"/>
  <c r="C1289" i="5" s="1"/>
  <c r="C1290" i="5" a="1"/>
  <c r="C1290" i="5" s="1"/>
  <c r="C1291" i="5" a="1"/>
  <c r="C1291" i="5" s="1"/>
  <c r="C1292" i="5" a="1"/>
  <c r="C1292" i="5" s="1"/>
  <c r="C1293" i="5" a="1"/>
  <c r="C1293" i="5" s="1"/>
  <c r="C1294" i="5" a="1"/>
  <c r="C1294" i="5" s="1"/>
  <c r="C1295" i="5" a="1"/>
  <c r="C1295" i="5" s="1"/>
  <c r="C1296" i="5" a="1"/>
  <c r="C1296" i="5" s="1"/>
  <c r="C1297" i="5" a="1"/>
  <c r="C1297" i="5" s="1"/>
  <c r="C1298" i="5" a="1"/>
  <c r="C1298" i="5" s="1"/>
  <c r="C1299" i="5" a="1"/>
  <c r="C1299" i="5" s="1"/>
  <c r="C1300" i="5" a="1"/>
  <c r="C1300" i="5" s="1"/>
  <c r="C1301" i="5" a="1"/>
  <c r="C1301" i="5" s="1"/>
  <c r="C1302" i="5" a="1"/>
  <c r="C1302" i="5" s="1"/>
  <c r="C1303" i="5" a="1"/>
  <c r="C1303" i="5" s="1"/>
  <c r="C1304" i="5" a="1"/>
  <c r="C1304" i="5" s="1"/>
  <c r="C1305" i="5" a="1"/>
  <c r="C1305" i="5" s="1"/>
  <c r="C1306" i="5" a="1"/>
  <c r="C1306" i="5" s="1"/>
  <c r="C1307" i="5" a="1"/>
  <c r="C1307" i="5" s="1"/>
  <c r="C1308" i="5" a="1"/>
  <c r="C1308" i="5" s="1"/>
  <c r="C1309" i="5" a="1"/>
  <c r="C1309" i="5" s="1"/>
  <c r="C1310" i="5" a="1"/>
  <c r="C1310" i="5" s="1"/>
  <c r="C1311" i="5" a="1"/>
  <c r="C1311" i="5" s="1"/>
  <c r="C1312" i="5" a="1"/>
  <c r="C1312" i="5" s="1"/>
  <c r="C1313" i="5" a="1"/>
  <c r="C1313" i="5" s="1"/>
  <c r="C1314" i="5" a="1"/>
  <c r="C1314" i="5" s="1"/>
  <c r="C1315" i="5" a="1"/>
  <c r="C1315" i="5" s="1"/>
  <c r="C1316" i="5" a="1"/>
  <c r="C1316" i="5" s="1"/>
  <c r="C1317" i="5" a="1"/>
  <c r="C1317" i="5" s="1"/>
  <c r="C1318" i="5" a="1"/>
  <c r="C1318" i="5" s="1"/>
  <c r="C1319" i="5" a="1"/>
  <c r="C1319" i="5" s="1"/>
  <c r="C1320" i="5" a="1"/>
  <c r="C1320" i="5" s="1"/>
  <c r="C1321" i="5" a="1"/>
  <c r="C1321" i="5" s="1"/>
  <c r="C1322" i="5" a="1"/>
  <c r="C1322" i="5" s="1"/>
  <c r="C1323" i="5" a="1"/>
  <c r="C1323" i="5" s="1"/>
  <c r="C1324" i="5" a="1"/>
  <c r="C1324" i="5" s="1"/>
  <c r="C1325" i="5" a="1"/>
  <c r="C1325" i="5" s="1"/>
  <c r="C1326" i="5" a="1"/>
  <c r="C1326" i="5" s="1"/>
  <c r="C1327" i="5" a="1"/>
  <c r="C1327" i="5" s="1"/>
  <c r="C1328" i="5" a="1"/>
  <c r="C1328" i="5" s="1"/>
  <c r="C1329" i="5" a="1"/>
  <c r="C1329" i="5" s="1"/>
  <c r="C1330" i="5" a="1"/>
  <c r="C1330" i="5" s="1"/>
  <c r="C1331" i="5" a="1"/>
  <c r="C1331" i="5" s="1"/>
  <c r="C1332" i="5" a="1"/>
  <c r="C1332" i="5" s="1"/>
  <c r="C1333" i="5" a="1"/>
  <c r="C1333" i="5" s="1"/>
  <c r="C1334" i="5" a="1"/>
  <c r="C1334" i="5" s="1"/>
  <c r="C1335" i="5" a="1"/>
  <c r="C1335" i="5" s="1"/>
  <c r="C1336" i="5" a="1"/>
  <c r="C1336" i="5" s="1"/>
  <c r="C1337" i="5" a="1"/>
  <c r="C1337" i="5" s="1"/>
  <c r="C1338" i="5" a="1"/>
  <c r="C1338" i="5" s="1"/>
  <c r="C1339" i="5" a="1"/>
  <c r="C1339" i="5" s="1"/>
  <c r="C1340" i="5" a="1"/>
  <c r="C1340" i="5" s="1"/>
  <c r="C1341" i="5" a="1"/>
  <c r="C1341" i="5" s="1"/>
  <c r="C1342" i="5" a="1"/>
  <c r="C1342" i="5" s="1"/>
  <c r="C1343" i="5" a="1"/>
  <c r="C1343" i="5" s="1"/>
  <c r="C1344" i="5" a="1"/>
  <c r="C1344" i="5" s="1"/>
  <c r="C1345" i="5" a="1"/>
  <c r="C1345" i="5" s="1"/>
  <c r="C1346" i="5" a="1"/>
  <c r="C1346" i="5" s="1"/>
  <c r="C1347" i="5" a="1"/>
  <c r="C1347" i="5" s="1"/>
  <c r="C1348" i="5" a="1"/>
  <c r="C1348" i="5" s="1"/>
  <c r="C1349" i="5" a="1"/>
  <c r="C1349" i="5" s="1"/>
  <c r="C1350" i="5" a="1"/>
  <c r="C1350" i="5" s="1"/>
  <c r="C1351" i="5" a="1"/>
  <c r="C1351" i="5" s="1"/>
  <c r="C1352" i="5" a="1"/>
  <c r="C1352" i="5" s="1"/>
  <c r="C1353" i="5" a="1"/>
  <c r="C1353" i="5" s="1"/>
  <c r="C1354" i="5" a="1"/>
  <c r="C1354" i="5" s="1"/>
  <c r="C1355" i="5" a="1"/>
  <c r="C1355" i="5" s="1"/>
  <c r="C1356" i="5" a="1"/>
  <c r="C1356" i="5" s="1"/>
  <c r="C1357" i="5" a="1"/>
  <c r="C1357" i="5" s="1"/>
  <c r="C1358" i="5" a="1"/>
  <c r="C1358" i="5" s="1"/>
  <c r="C1359" i="5" a="1"/>
  <c r="C1359" i="5" s="1"/>
  <c r="C1360" i="5" a="1"/>
  <c r="C1360" i="5" s="1"/>
  <c r="C1361" i="5" a="1"/>
  <c r="C1361" i="5" s="1"/>
  <c r="C1362" i="5" a="1"/>
  <c r="C1362" i="5" s="1"/>
  <c r="C1363" i="5" a="1"/>
  <c r="C1363" i="5" s="1"/>
  <c r="C1364" i="5" a="1"/>
  <c r="C1364" i="5" s="1"/>
  <c r="C1365" i="5" a="1"/>
  <c r="C1365" i="5" s="1"/>
  <c r="C1366" i="5" a="1"/>
  <c r="C1366" i="5" s="1"/>
  <c r="C1367" i="5" a="1"/>
  <c r="C1367" i="5" s="1"/>
  <c r="C1368" i="5" a="1"/>
  <c r="C1368" i="5" s="1"/>
  <c r="C1369" i="5" a="1"/>
  <c r="C1369" i="5" s="1"/>
  <c r="C1370" i="5" a="1"/>
  <c r="C1370" i="5" s="1"/>
  <c r="C1371" i="5" a="1"/>
  <c r="C1371" i="5" s="1"/>
  <c r="C1372" i="5" a="1"/>
  <c r="C1372" i="5" s="1"/>
  <c r="C1373" i="5" a="1"/>
  <c r="C1373" i="5" s="1"/>
  <c r="C1374" i="5" a="1"/>
  <c r="C1374" i="5" s="1"/>
  <c r="C1375" i="5" a="1"/>
  <c r="C1375" i="5" s="1"/>
  <c r="C1376" i="5" a="1"/>
  <c r="C1376" i="5" s="1"/>
  <c r="C1377" i="5" a="1"/>
  <c r="C1377" i="5" s="1"/>
  <c r="C1378" i="5" a="1"/>
  <c r="C1378" i="5" s="1"/>
  <c r="C1379" i="5" a="1"/>
  <c r="C1379" i="5" s="1"/>
  <c r="C1380" i="5" a="1"/>
  <c r="C1380" i="5" s="1"/>
  <c r="C1381" i="5" a="1"/>
  <c r="C1381" i="5" s="1"/>
  <c r="C1382" i="5" a="1"/>
  <c r="C1382" i="5" s="1"/>
  <c r="C1383" i="5" a="1"/>
  <c r="C1383" i="5" s="1"/>
  <c r="C1384" i="5" a="1"/>
  <c r="C1384" i="5" s="1"/>
  <c r="C1385" i="5" a="1"/>
  <c r="C1385" i="5" s="1"/>
  <c r="C1386" i="5" a="1"/>
  <c r="C1386" i="5" s="1"/>
  <c r="C1387" i="5" a="1"/>
  <c r="C1387" i="5" s="1"/>
  <c r="C1388" i="5" a="1"/>
  <c r="C1388" i="5" s="1"/>
  <c r="C1389" i="5" a="1"/>
  <c r="C1389" i="5" s="1"/>
  <c r="C1390" i="5" a="1"/>
  <c r="C1390" i="5" s="1"/>
  <c r="C1391" i="5" a="1"/>
  <c r="C1391" i="5" s="1"/>
  <c r="C1392" i="5" a="1"/>
  <c r="C1392" i="5" s="1"/>
  <c r="C1393" i="5" a="1"/>
  <c r="C1393" i="5" s="1"/>
  <c r="C1394" i="5" a="1"/>
  <c r="C1394" i="5" s="1"/>
  <c r="C1395" i="5" a="1"/>
  <c r="C1395" i="5" s="1"/>
  <c r="C1396" i="5" a="1"/>
  <c r="C1396" i="5" s="1"/>
  <c r="C1397" i="5" a="1"/>
  <c r="C1397" i="5" s="1"/>
  <c r="C1398" i="5" a="1"/>
  <c r="C1398" i="5" s="1"/>
  <c r="C1399" i="5" a="1"/>
  <c r="C1399" i="5" s="1"/>
  <c r="C1400" i="5" a="1"/>
  <c r="C1400" i="5" s="1"/>
  <c r="C1401" i="5" a="1"/>
  <c r="C1401" i="5" s="1"/>
  <c r="C1402" i="5" a="1"/>
  <c r="C1402" i="5" s="1"/>
  <c r="C1403" i="5" a="1"/>
  <c r="C1403" i="5" s="1"/>
  <c r="C1404" i="5" a="1"/>
  <c r="C1404" i="5" s="1"/>
  <c r="C1405" i="5" a="1"/>
  <c r="C1405" i="5" s="1"/>
  <c r="C1406" i="5" a="1"/>
  <c r="C1406" i="5" s="1"/>
  <c r="C1407" i="5" a="1"/>
  <c r="C1407" i="5" s="1"/>
  <c r="C1408" i="5" a="1"/>
  <c r="C1408" i="5" s="1"/>
  <c r="C1409" i="5" a="1"/>
  <c r="C1409" i="5" s="1"/>
  <c r="C1410" i="5" a="1"/>
  <c r="C1410" i="5" s="1"/>
  <c r="C1411" i="5" a="1"/>
  <c r="C1411" i="5" s="1"/>
  <c r="C1412" i="5" a="1"/>
  <c r="C1412" i="5" s="1"/>
  <c r="C1413" i="5" a="1"/>
  <c r="C1413" i="5" s="1"/>
  <c r="C1414" i="5" a="1"/>
  <c r="C1414" i="5" s="1"/>
  <c r="C1415" i="5" a="1"/>
  <c r="C1415" i="5" s="1"/>
  <c r="C1416" i="5" a="1"/>
  <c r="C1416" i="5" s="1"/>
  <c r="C1417" i="5" a="1"/>
  <c r="C1417" i="5" s="1"/>
  <c r="C1418" i="5" a="1"/>
  <c r="C1418" i="5" s="1"/>
  <c r="C1419" i="5" a="1"/>
  <c r="C1419" i="5" s="1"/>
  <c r="C1420" i="5" a="1"/>
  <c r="C1420" i="5" s="1"/>
  <c r="C1421" i="5" a="1"/>
  <c r="C1421" i="5" s="1"/>
  <c r="C1422" i="5" a="1"/>
  <c r="C1422" i="5" s="1"/>
  <c r="C1423" i="5" a="1"/>
  <c r="C1423" i="5" s="1"/>
  <c r="C1424" i="5" a="1"/>
  <c r="C1424" i="5" s="1"/>
  <c r="C1425" i="5" a="1"/>
  <c r="C1425" i="5" s="1"/>
  <c r="C1426" i="5" a="1"/>
  <c r="C1426" i="5" s="1"/>
  <c r="C1427" i="5" a="1"/>
  <c r="C1427" i="5" s="1"/>
  <c r="C1428" i="5" a="1"/>
  <c r="C1428" i="5" s="1"/>
  <c r="C1429" i="5" a="1"/>
  <c r="C1429" i="5" s="1"/>
  <c r="C1430" i="5" a="1"/>
  <c r="C1430" i="5" s="1"/>
  <c r="C1431" i="5" a="1"/>
  <c r="C1431" i="5" s="1"/>
  <c r="C1432" i="5" a="1"/>
  <c r="C1432" i="5" s="1"/>
  <c r="C1433" i="5" a="1"/>
  <c r="C1433" i="5" s="1"/>
  <c r="C1434" i="5" a="1"/>
  <c r="C1434" i="5" s="1"/>
  <c r="C1435" i="5" a="1"/>
  <c r="C1435" i="5" s="1"/>
  <c r="C1436" i="5" a="1"/>
  <c r="C1436" i="5" s="1"/>
  <c r="C1437" i="5" a="1"/>
  <c r="C1437" i="5" s="1"/>
  <c r="C1438" i="5" a="1"/>
  <c r="C1438" i="5" s="1"/>
  <c r="C1439" i="5" a="1"/>
  <c r="C1439" i="5" s="1"/>
  <c r="C1440" i="5" a="1"/>
  <c r="C1440" i="5" s="1"/>
  <c r="C1441" i="5" a="1"/>
  <c r="C1441" i="5" s="1"/>
  <c r="C1442" i="5" a="1"/>
  <c r="C1442" i="5" s="1"/>
  <c r="C1443" i="5" a="1"/>
  <c r="C1443" i="5" s="1"/>
  <c r="C1444" i="5" a="1"/>
  <c r="C1444" i="5" s="1"/>
  <c r="C1445" i="5" a="1"/>
  <c r="C1445" i="5" s="1"/>
  <c r="C1446" i="5" a="1"/>
  <c r="C1446" i="5" s="1"/>
  <c r="C1447" i="5" a="1"/>
  <c r="C1447" i="5" s="1"/>
  <c r="C1448" i="5" a="1"/>
  <c r="C1448" i="5" s="1"/>
  <c r="C1449" i="5" a="1"/>
  <c r="C1449" i="5" s="1"/>
  <c r="C1450" i="5" a="1"/>
  <c r="C1450" i="5" s="1"/>
  <c r="C1451" i="5" a="1"/>
  <c r="C1451" i="5" s="1"/>
  <c r="C1452" i="5" a="1"/>
  <c r="C1452" i="5" s="1"/>
  <c r="C1453" i="5" a="1"/>
  <c r="C1453" i="5" s="1"/>
  <c r="C1454" i="5" a="1"/>
  <c r="C1454" i="5" s="1"/>
  <c r="C1455" i="5" a="1"/>
  <c r="C1455" i="5" s="1"/>
  <c r="C1456" i="5" a="1"/>
  <c r="C1456" i="5" s="1"/>
  <c r="C1457" i="5" a="1"/>
  <c r="C1457" i="5" s="1"/>
  <c r="C1458" i="5" a="1"/>
  <c r="C1458" i="5" s="1"/>
  <c r="C1459" i="5" a="1"/>
  <c r="C1459" i="5" s="1"/>
  <c r="C1460" i="5" a="1"/>
  <c r="C1460" i="5" s="1"/>
  <c r="C1461" i="5" a="1"/>
  <c r="C1461" i="5" s="1"/>
  <c r="C1462" i="5" a="1"/>
  <c r="C1462" i="5" s="1"/>
  <c r="C1463" i="5" a="1"/>
  <c r="C1463" i="5" s="1"/>
  <c r="C1464" i="5" a="1"/>
  <c r="C1464" i="5" s="1"/>
  <c r="C1465" i="5" a="1"/>
  <c r="C1465" i="5" s="1"/>
  <c r="C1466" i="5" a="1"/>
  <c r="C1466" i="5" s="1"/>
  <c r="C1467" i="5" a="1"/>
  <c r="C1467" i="5" s="1"/>
  <c r="C1468" i="5" a="1"/>
  <c r="C1468" i="5" s="1"/>
  <c r="C1469" i="5" a="1"/>
  <c r="C1469" i="5" s="1"/>
  <c r="C1470" i="5" a="1"/>
  <c r="C1470" i="5" s="1"/>
  <c r="C1471" i="5" a="1"/>
  <c r="C1471" i="5" s="1"/>
  <c r="C1472" i="5" a="1"/>
  <c r="C1472" i="5" s="1"/>
  <c r="C1473" i="5" a="1"/>
  <c r="C1473" i="5" s="1"/>
  <c r="C1474" i="5" a="1"/>
  <c r="C1474" i="5" s="1"/>
  <c r="C1475" i="5" a="1"/>
  <c r="C1475" i="5" s="1"/>
  <c r="C1476" i="5" a="1"/>
  <c r="C1476" i="5" s="1"/>
  <c r="C1477" i="5" a="1"/>
  <c r="C1477" i="5" s="1"/>
  <c r="C1478" i="5" a="1"/>
  <c r="C1478" i="5" s="1"/>
  <c r="C1479" i="5" a="1"/>
  <c r="C1479" i="5" s="1"/>
  <c r="C1480" i="5" a="1"/>
  <c r="C1480" i="5" s="1"/>
  <c r="C1481" i="5" a="1"/>
  <c r="C1481" i="5" s="1"/>
  <c r="C1482" i="5" a="1"/>
  <c r="C1482" i="5" s="1"/>
  <c r="C1483" i="5" a="1"/>
  <c r="C1483" i="5" s="1"/>
  <c r="C1484" i="5" a="1"/>
  <c r="C1484" i="5" s="1"/>
  <c r="C1485" i="5" a="1"/>
  <c r="C1485" i="5" s="1"/>
  <c r="C1486" i="5" a="1"/>
  <c r="C1486" i="5" s="1"/>
  <c r="C1487" i="5" a="1"/>
  <c r="C1487" i="5" s="1"/>
  <c r="C1488" i="5" a="1"/>
  <c r="C1488" i="5" s="1"/>
  <c r="C1489" i="5" a="1"/>
  <c r="C1489" i="5" s="1"/>
  <c r="C1490" i="5" a="1"/>
  <c r="C1490" i="5" s="1"/>
  <c r="C1491" i="5" a="1"/>
  <c r="C1491" i="5" s="1"/>
  <c r="C1492" i="5" a="1"/>
  <c r="C1492" i="5" s="1"/>
  <c r="C1493" i="5" a="1"/>
  <c r="C1493" i="5" s="1"/>
  <c r="C1494" i="5" a="1"/>
  <c r="C1494" i="5" s="1"/>
  <c r="C1495" i="5" a="1"/>
  <c r="C1495" i="5" s="1"/>
  <c r="C1496" i="5" a="1"/>
  <c r="C1496" i="5" s="1"/>
  <c r="C1497" i="5" a="1"/>
  <c r="C1497" i="5" s="1"/>
  <c r="C1498" i="5" a="1"/>
  <c r="C1498" i="5" s="1"/>
  <c r="C1499" i="5" a="1"/>
  <c r="C1499" i="5" s="1"/>
  <c r="C1500" i="5" a="1"/>
  <c r="C1500" i="5" s="1"/>
  <c r="C1501" i="5" a="1"/>
  <c r="C1501" i="5" s="1"/>
  <c r="C1502" i="5" a="1"/>
  <c r="C1502" i="5" s="1"/>
  <c r="C1503" i="5" a="1"/>
  <c r="C1503" i="5" s="1"/>
  <c r="C1504" i="5" a="1"/>
  <c r="C1504" i="5" s="1"/>
  <c r="C1505" i="5" a="1"/>
  <c r="C1505" i="5" s="1"/>
  <c r="C1506" i="5" a="1"/>
  <c r="C1506" i="5" s="1"/>
  <c r="C1507" i="5" a="1"/>
  <c r="C1507" i="5" s="1"/>
  <c r="C1508" i="5" a="1"/>
  <c r="C1508" i="5" s="1"/>
  <c r="C1509" i="5" a="1"/>
  <c r="C1509" i="5" s="1"/>
  <c r="C1510" i="5" a="1"/>
  <c r="C1510" i="5" s="1"/>
  <c r="C1511" i="5" a="1"/>
  <c r="C1511" i="5" s="1"/>
  <c r="C1512" i="5" a="1"/>
  <c r="C1512" i="5" s="1"/>
  <c r="C1513" i="5" a="1"/>
  <c r="C1513" i="5" s="1"/>
  <c r="C1514" i="5" a="1"/>
  <c r="C1514" i="5" s="1"/>
  <c r="C1515" i="5" a="1"/>
  <c r="C1515" i="5" s="1"/>
  <c r="C1516" i="5" a="1"/>
  <c r="C1516" i="5" s="1"/>
  <c r="C1517" i="5" a="1"/>
  <c r="C1517" i="5" s="1"/>
  <c r="C1518" i="5" a="1"/>
  <c r="C1518" i="5" s="1"/>
  <c r="C1519" i="5" a="1"/>
  <c r="C1519" i="5" s="1"/>
  <c r="C1520" i="5" a="1"/>
  <c r="C1520" i="5" s="1"/>
  <c r="C1521" i="5" a="1"/>
  <c r="C1521" i="5" s="1"/>
  <c r="C1522" i="5" a="1"/>
  <c r="C1522" i="5" s="1"/>
  <c r="C1523" i="5" a="1"/>
  <c r="C1523" i="5" s="1"/>
  <c r="C1524" i="5" a="1"/>
  <c r="C1524" i="5" s="1"/>
  <c r="C1525" i="5" a="1"/>
  <c r="C1525" i="5" s="1"/>
  <c r="C1526" i="5" a="1"/>
  <c r="C1526" i="5" s="1"/>
  <c r="C1527" i="5" a="1"/>
  <c r="C1527" i="5" s="1"/>
  <c r="C1528" i="5" a="1"/>
  <c r="C1528" i="5" s="1"/>
  <c r="C1529" i="5" a="1"/>
  <c r="C1529" i="5" s="1"/>
  <c r="C1530" i="5" a="1"/>
  <c r="C1530" i="5" s="1"/>
  <c r="C1531" i="5" a="1"/>
  <c r="C1531" i="5" s="1"/>
  <c r="C1532" i="5" a="1"/>
  <c r="C1532" i="5" s="1"/>
  <c r="C1533" i="5" a="1"/>
  <c r="C1533" i="5" s="1"/>
  <c r="C1534" i="5" a="1"/>
  <c r="C1534" i="5" s="1"/>
  <c r="C1535" i="5" a="1"/>
  <c r="C1535" i="5" s="1"/>
  <c r="C1536" i="5" a="1"/>
  <c r="C1536" i="5" s="1"/>
  <c r="C1537" i="5" a="1"/>
  <c r="C1537" i="5" s="1"/>
  <c r="C1538" i="5" a="1"/>
  <c r="C1538" i="5" s="1"/>
  <c r="C1539" i="5" a="1"/>
  <c r="C1539" i="5" s="1"/>
  <c r="C1540" i="5" a="1"/>
  <c r="C1540" i="5" s="1"/>
  <c r="C1541" i="5" a="1"/>
  <c r="C1541" i="5" s="1"/>
  <c r="C1542" i="5" a="1"/>
  <c r="C1542" i="5" s="1"/>
  <c r="C1543" i="5" a="1"/>
  <c r="C1543" i="5" s="1"/>
  <c r="C1544" i="5" a="1"/>
  <c r="C1544" i="5" s="1"/>
  <c r="C1545" i="5" a="1"/>
  <c r="C1545" i="5" s="1"/>
  <c r="C1546" i="5" a="1"/>
  <c r="C1546" i="5" s="1"/>
  <c r="C1547" i="5" a="1"/>
  <c r="C1547" i="5" s="1"/>
  <c r="C1548" i="5" a="1"/>
  <c r="C1548" i="5" s="1"/>
  <c r="C1549" i="5" a="1"/>
  <c r="C1549" i="5" s="1"/>
  <c r="C1550" i="5" a="1"/>
  <c r="C1550" i="5" s="1"/>
  <c r="C1551" i="5" a="1"/>
  <c r="C1551" i="5" s="1"/>
  <c r="C1552" i="5" a="1"/>
  <c r="C1552" i="5" s="1"/>
  <c r="C1553" i="5" a="1"/>
  <c r="C1553" i="5" s="1"/>
  <c r="C1554" i="5" a="1"/>
  <c r="C1554" i="5" s="1"/>
  <c r="C1555" i="5" a="1"/>
  <c r="C1555" i="5" s="1"/>
  <c r="C1556" i="5" a="1"/>
  <c r="C1556" i="5" s="1"/>
  <c r="C1557" i="5" a="1"/>
  <c r="C1557" i="5" s="1"/>
  <c r="C1558" i="5" a="1"/>
  <c r="C1558" i="5" s="1"/>
  <c r="C1559" i="5" a="1"/>
  <c r="C1559" i="5" s="1"/>
  <c r="C1560" i="5" a="1"/>
  <c r="C1560" i="5" s="1"/>
  <c r="C1561" i="5" a="1"/>
  <c r="C1561" i="5" s="1"/>
  <c r="C1562" i="5" a="1"/>
  <c r="C1562" i="5" s="1"/>
  <c r="C1563" i="5" a="1"/>
  <c r="C1563" i="5" s="1"/>
  <c r="C1564" i="5" a="1"/>
  <c r="C1564" i="5" s="1"/>
  <c r="C1565" i="5" a="1"/>
  <c r="C1565" i="5" s="1"/>
  <c r="C1566" i="5" a="1"/>
  <c r="C1566" i="5" s="1"/>
  <c r="C1567" i="5" a="1"/>
  <c r="C1567" i="5" s="1"/>
  <c r="C1568" i="5" a="1"/>
  <c r="C1568" i="5" s="1"/>
  <c r="C1569" i="5" a="1"/>
  <c r="C1569" i="5" s="1"/>
  <c r="C1570" i="5" a="1"/>
  <c r="C1570" i="5" s="1"/>
  <c r="C1571" i="5" a="1"/>
  <c r="C1571" i="5" s="1"/>
  <c r="C1572" i="5" a="1"/>
  <c r="C1572" i="5" s="1"/>
  <c r="C1573" i="5" a="1"/>
  <c r="C1573" i="5" s="1"/>
  <c r="C1574" i="5" a="1"/>
  <c r="C1574" i="5" s="1"/>
  <c r="C1575" i="5" a="1"/>
  <c r="C1575" i="5" s="1"/>
  <c r="C1576" i="5" a="1"/>
  <c r="C1576" i="5" s="1"/>
  <c r="C1577" i="5" a="1"/>
  <c r="C1577" i="5" s="1"/>
  <c r="C1578" i="5" a="1"/>
  <c r="C1578" i="5" s="1"/>
  <c r="C1579" i="5" a="1"/>
  <c r="C1579" i="5" s="1"/>
  <c r="C1580" i="5" a="1"/>
  <c r="C1580" i="5" s="1"/>
  <c r="C1581" i="5" a="1"/>
  <c r="C1581" i="5" s="1"/>
  <c r="C1582" i="5" a="1"/>
  <c r="C1582" i="5" s="1"/>
  <c r="C1583" i="5" a="1"/>
  <c r="C1583" i="5" s="1"/>
  <c r="C1584" i="5" a="1"/>
  <c r="C1584" i="5" s="1"/>
  <c r="C1585" i="5" a="1"/>
  <c r="C1585" i="5" s="1"/>
  <c r="C1586" i="5" a="1"/>
  <c r="C1586" i="5" s="1"/>
  <c r="C1587" i="5" a="1"/>
  <c r="C1587" i="5" s="1"/>
  <c r="C1588" i="5" a="1"/>
  <c r="C1588" i="5" s="1"/>
  <c r="C1589" i="5" a="1"/>
  <c r="C1589" i="5" s="1"/>
  <c r="C1590" i="5" a="1"/>
  <c r="C1590" i="5" s="1"/>
  <c r="C1591" i="5" a="1"/>
  <c r="C1591" i="5" s="1"/>
  <c r="C1592" i="5" a="1"/>
  <c r="C1592" i="5" s="1"/>
  <c r="C1593" i="5" a="1"/>
  <c r="C1593" i="5" s="1"/>
  <c r="C1594" i="5" a="1"/>
  <c r="C1594" i="5" s="1"/>
  <c r="C1595" i="5" a="1"/>
  <c r="C1595" i="5" s="1"/>
  <c r="C1596" i="5" a="1"/>
  <c r="C1596" i="5" s="1"/>
  <c r="C1597" i="5" a="1"/>
  <c r="C1597" i="5" s="1"/>
  <c r="C1598" i="5" a="1"/>
  <c r="C1598" i="5" s="1"/>
  <c r="C1599" i="5" a="1"/>
  <c r="C1599" i="5" s="1"/>
  <c r="C1600" i="5" a="1"/>
  <c r="C1600" i="5" s="1"/>
  <c r="C1601" i="5" a="1"/>
  <c r="C1601" i="5" s="1"/>
  <c r="C1602" i="5" a="1"/>
  <c r="C1602" i="5" s="1"/>
  <c r="C1603" i="5" a="1"/>
  <c r="C1603" i="5" s="1"/>
  <c r="C1604" i="5" a="1"/>
  <c r="C1604" i="5" s="1"/>
  <c r="C1605" i="5" a="1"/>
  <c r="C1605" i="5" s="1"/>
  <c r="C1606" i="5" a="1"/>
  <c r="C1606" i="5" s="1"/>
  <c r="C1607" i="5" a="1"/>
  <c r="C1607" i="5" s="1"/>
  <c r="C1608" i="5" a="1"/>
  <c r="C1608" i="5" s="1"/>
  <c r="C1609" i="5" a="1"/>
  <c r="C1609" i="5" s="1"/>
  <c r="C1610" i="5" a="1"/>
  <c r="C1610" i="5" s="1"/>
  <c r="C1611" i="5" a="1"/>
  <c r="C1611" i="5" s="1"/>
  <c r="C1612" i="5" a="1"/>
  <c r="C1612" i="5" s="1"/>
  <c r="C1613" i="5" a="1"/>
  <c r="C1613" i="5" s="1"/>
  <c r="C1614" i="5" a="1"/>
  <c r="C1614" i="5" s="1"/>
  <c r="C1615" i="5" a="1"/>
  <c r="C1615" i="5" s="1"/>
  <c r="C1616" i="5" a="1"/>
  <c r="C1616" i="5" s="1"/>
  <c r="C1617" i="5" a="1"/>
  <c r="C1617" i="5" s="1"/>
  <c r="C1618" i="5" a="1"/>
  <c r="C1618" i="5" s="1"/>
  <c r="C1619" i="5" a="1"/>
  <c r="C1619" i="5" s="1"/>
  <c r="C1620" i="5" a="1"/>
  <c r="C1620" i="5" s="1"/>
  <c r="C1621" i="5" a="1"/>
  <c r="C1621" i="5" s="1"/>
  <c r="C1622" i="5" a="1"/>
  <c r="C1622" i="5" s="1"/>
  <c r="C1623" i="5" a="1"/>
  <c r="C1623" i="5" s="1"/>
  <c r="C1624" i="5" a="1"/>
  <c r="C1624" i="5" s="1"/>
  <c r="C1625" i="5" a="1"/>
  <c r="C1625" i="5" s="1"/>
  <c r="C1626" i="5" a="1"/>
  <c r="C1626" i="5" s="1"/>
  <c r="C1627" i="5" a="1"/>
  <c r="C1627" i="5" s="1"/>
  <c r="C1628" i="5" a="1"/>
  <c r="C1628" i="5" s="1"/>
  <c r="C1629" i="5" a="1"/>
  <c r="C1629" i="5" s="1"/>
  <c r="C1630" i="5" a="1"/>
  <c r="C1630" i="5" s="1"/>
  <c r="C1631" i="5" a="1"/>
  <c r="C1631" i="5" s="1"/>
  <c r="C1632" i="5" a="1"/>
  <c r="C1632" i="5" s="1"/>
  <c r="C1633" i="5" a="1"/>
  <c r="C1633" i="5" s="1"/>
  <c r="C1634" i="5" a="1"/>
  <c r="C1634" i="5" s="1"/>
  <c r="C1635" i="5" a="1"/>
  <c r="C1635" i="5" s="1"/>
  <c r="C1636" i="5" a="1"/>
  <c r="C1636" i="5" s="1"/>
  <c r="C1637" i="5" a="1"/>
  <c r="C1637" i="5" s="1"/>
  <c r="C1638" i="5" a="1"/>
  <c r="C1638" i="5" s="1"/>
  <c r="C1639" i="5" a="1"/>
  <c r="C1639" i="5" s="1"/>
  <c r="C1640" i="5" a="1"/>
  <c r="C1640" i="5" s="1"/>
  <c r="C1641" i="5" a="1"/>
  <c r="C1641" i="5" s="1"/>
  <c r="C1642" i="5" a="1"/>
  <c r="C1642" i="5" s="1"/>
  <c r="C1643" i="5" a="1"/>
  <c r="C1643" i="5" s="1"/>
  <c r="C1644" i="5" a="1"/>
  <c r="C1644" i="5" s="1"/>
  <c r="C1645" i="5" a="1"/>
  <c r="C1645" i="5" s="1"/>
  <c r="C1646" i="5" a="1"/>
  <c r="C1646" i="5" s="1"/>
  <c r="C1647" i="5" a="1"/>
  <c r="C1647" i="5" s="1"/>
  <c r="C1648" i="5" a="1"/>
  <c r="C1648" i="5" s="1"/>
  <c r="C1649" i="5" a="1"/>
  <c r="C1649" i="5" s="1"/>
  <c r="C1650" i="5" a="1"/>
  <c r="C1650" i="5" s="1"/>
  <c r="C1651" i="5" a="1"/>
  <c r="C1651" i="5" s="1"/>
  <c r="C1652" i="5" a="1"/>
  <c r="C1652" i="5" s="1"/>
  <c r="C1653" i="5" a="1"/>
  <c r="C1653" i="5" s="1"/>
  <c r="C1654" i="5" a="1"/>
  <c r="C1654" i="5" s="1"/>
  <c r="C1655" i="5" a="1"/>
  <c r="C1655" i="5" s="1"/>
  <c r="C1656" i="5" a="1"/>
  <c r="C1656" i="5" s="1"/>
  <c r="C1657" i="5" a="1"/>
  <c r="C1657" i="5" s="1"/>
  <c r="C1658" i="5" a="1"/>
  <c r="C1658" i="5" s="1"/>
  <c r="C1659" i="5" a="1"/>
  <c r="C1659" i="5" s="1"/>
  <c r="C1660" i="5" a="1"/>
  <c r="C1660" i="5" s="1"/>
  <c r="C1661" i="5" a="1"/>
  <c r="C1661" i="5" s="1"/>
  <c r="C1662" i="5" a="1"/>
  <c r="C1662" i="5" s="1"/>
  <c r="C1663" i="5" a="1"/>
  <c r="C1663" i="5" s="1"/>
  <c r="C1664" i="5" a="1"/>
  <c r="C1664" i="5" s="1"/>
  <c r="C1665" i="5" a="1"/>
  <c r="C1665" i="5" s="1"/>
  <c r="C1666" i="5" a="1"/>
  <c r="C1666" i="5" s="1"/>
  <c r="C1667" i="5" a="1"/>
  <c r="C1667" i="5" s="1"/>
  <c r="C1668" i="5" a="1"/>
  <c r="C1668" i="5" s="1"/>
  <c r="C1669" i="5" a="1"/>
  <c r="C1669" i="5" s="1"/>
  <c r="C1670" i="5" a="1"/>
  <c r="C1670" i="5" s="1"/>
  <c r="C1671" i="5" a="1"/>
  <c r="C1671" i="5" s="1"/>
  <c r="C1672" i="5" a="1"/>
  <c r="C1672" i="5" s="1"/>
  <c r="C1673" i="5" a="1"/>
  <c r="C1673" i="5" s="1"/>
  <c r="C1674" i="5" a="1"/>
  <c r="C1674" i="5" s="1"/>
  <c r="C1675" i="5" a="1"/>
  <c r="C1675" i="5" s="1"/>
  <c r="C1676" i="5" a="1"/>
  <c r="C1676" i="5" s="1"/>
  <c r="C1677" i="5" a="1"/>
  <c r="C1677" i="5" s="1"/>
  <c r="C1678" i="5" a="1"/>
  <c r="C1678" i="5" s="1"/>
  <c r="C1679" i="5" a="1"/>
  <c r="C1679" i="5" s="1"/>
  <c r="C1680" i="5" a="1"/>
  <c r="C1680" i="5" s="1"/>
  <c r="C1681" i="5" a="1"/>
  <c r="C1681" i="5" s="1"/>
  <c r="C1682" i="5" a="1"/>
  <c r="C1682" i="5" s="1"/>
  <c r="C1683" i="5" a="1"/>
  <c r="C1683" i="5" s="1"/>
  <c r="C1684" i="5" a="1"/>
  <c r="C1684" i="5" s="1"/>
  <c r="C1685" i="5" a="1"/>
  <c r="C1685" i="5" s="1"/>
  <c r="C1686" i="5" a="1"/>
  <c r="C1686" i="5" s="1"/>
  <c r="C1687" i="5" a="1"/>
  <c r="C1687" i="5" s="1"/>
  <c r="C1688" i="5" a="1"/>
  <c r="C1688" i="5" s="1"/>
  <c r="C1689" i="5" a="1"/>
  <c r="C1689" i="5" s="1"/>
  <c r="C1690" i="5" a="1"/>
  <c r="C1690" i="5" s="1"/>
  <c r="C1691" i="5" a="1"/>
  <c r="C1691" i="5" s="1"/>
  <c r="C1692" i="5" a="1"/>
  <c r="C1692" i="5" s="1"/>
  <c r="C1693" i="5" a="1"/>
  <c r="C1693" i="5" s="1"/>
  <c r="C1694" i="5" a="1"/>
  <c r="C1694" i="5" s="1"/>
  <c r="C1695" i="5" a="1"/>
  <c r="C1695" i="5" s="1"/>
  <c r="C1696" i="5" a="1"/>
  <c r="C1696" i="5" s="1"/>
  <c r="C1697" i="5" a="1"/>
  <c r="C1697" i="5" s="1"/>
  <c r="C1698" i="5" a="1"/>
  <c r="C1698" i="5" s="1"/>
  <c r="C1699" i="5" a="1"/>
  <c r="C1699" i="5" s="1"/>
  <c r="C1700" i="5" a="1"/>
  <c r="C1700" i="5" s="1"/>
  <c r="C1701" i="5" a="1"/>
  <c r="C1701" i="5" s="1"/>
  <c r="C1702" i="5" a="1"/>
  <c r="C1702" i="5" s="1"/>
  <c r="C1703" i="5" a="1"/>
  <c r="C1703" i="5" s="1"/>
  <c r="C1704" i="5" a="1"/>
  <c r="C1704" i="5" s="1"/>
  <c r="C1705" i="5" a="1"/>
  <c r="C1705" i="5" s="1"/>
  <c r="C1706" i="5" a="1"/>
  <c r="C1706" i="5" s="1"/>
  <c r="C1707" i="5" a="1"/>
  <c r="C1707" i="5" s="1"/>
  <c r="C1708" i="5" a="1"/>
  <c r="C1708" i="5" s="1"/>
  <c r="C1709" i="5" a="1"/>
  <c r="C1709" i="5" s="1"/>
  <c r="C1710" i="5" a="1"/>
  <c r="C1710" i="5" s="1"/>
  <c r="C1711" i="5" a="1"/>
  <c r="C1711" i="5" s="1"/>
  <c r="C1712" i="5" a="1"/>
  <c r="C1712" i="5" s="1"/>
  <c r="C1713" i="5" a="1"/>
  <c r="C1713" i="5" s="1"/>
  <c r="C1714" i="5" a="1"/>
  <c r="C1714" i="5" s="1"/>
  <c r="C1715" i="5" a="1"/>
  <c r="C1715" i="5" s="1"/>
  <c r="C1716" i="5" a="1"/>
  <c r="C1716" i="5" s="1"/>
  <c r="C1717" i="5" a="1"/>
  <c r="C1717" i="5" s="1"/>
  <c r="C1718" i="5" a="1"/>
  <c r="C1718" i="5" s="1"/>
  <c r="C1719" i="5" a="1"/>
  <c r="C1719" i="5" s="1"/>
  <c r="C1720" i="5" a="1"/>
  <c r="C1720" i="5" s="1"/>
  <c r="C1721" i="5" a="1"/>
  <c r="C1721" i="5" s="1"/>
  <c r="C1722" i="5" a="1"/>
  <c r="C1722" i="5" s="1"/>
  <c r="C1723" i="5" a="1"/>
  <c r="C1723" i="5" s="1"/>
  <c r="C1724" i="5" a="1"/>
  <c r="C1724" i="5" s="1"/>
  <c r="C1725" i="5" a="1"/>
  <c r="C1725" i="5" s="1"/>
  <c r="C1726" i="5" a="1"/>
  <c r="C1726" i="5" s="1"/>
  <c r="C1727" i="5" a="1"/>
  <c r="C1727" i="5" s="1"/>
  <c r="C1728" i="5" a="1"/>
  <c r="C1728" i="5" s="1"/>
  <c r="C1729" i="5" a="1"/>
  <c r="C1729" i="5" s="1"/>
  <c r="C1730" i="5" a="1"/>
  <c r="C1730" i="5" s="1"/>
  <c r="C1731" i="5" a="1"/>
  <c r="C1731" i="5" s="1"/>
  <c r="C1732" i="5" a="1"/>
  <c r="C1732" i="5" s="1"/>
  <c r="C1733" i="5" a="1"/>
  <c r="C1733" i="5" s="1"/>
  <c r="C1734" i="5" a="1"/>
  <c r="C1734" i="5" s="1"/>
  <c r="C1735" i="5" a="1"/>
  <c r="C1735" i="5" s="1"/>
  <c r="C1736" i="5" a="1"/>
  <c r="C1736" i="5" s="1"/>
  <c r="C1737" i="5" a="1"/>
  <c r="C1737" i="5" s="1"/>
  <c r="C1738" i="5" a="1"/>
  <c r="C1738" i="5" s="1"/>
  <c r="C1739" i="5" a="1"/>
  <c r="C1739" i="5" s="1"/>
  <c r="C1740" i="5" a="1"/>
  <c r="C1740" i="5" s="1"/>
  <c r="C1741" i="5" a="1"/>
  <c r="C1741" i="5" s="1"/>
  <c r="C1742" i="5" a="1"/>
  <c r="C1742" i="5" s="1"/>
  <c r="C1743" i="5" a="1"/>
  <c r="C1743" i="5" s="1"/>
  <c r="C1744" i="5" a="1"/>
  <c r="C1744" i="5" s="1"/>
  <c r="C1745" i="5" a="1"/>
  <c r="C1745" i="5" s="1"/>
  <c r="C1746" i="5" a="1"/>
  <c r="C1746" i="5" s="1"/>
  <c r="C1747" i="5" a="1"/>
  <c r="C1747" i="5" s="1"/>
  <c r="C1748" i="5" a="1"/>
  <c r="C1748" i="5" s="1"/>
  <c r="C1749" i="5" a="1"/>
  <c r="C1749" i="5" s="1"/>
  <c r="C1750" i="5" a="1"/>
  <c r="C1750" i="5" s="1"/>
  <c r="C1751" i="5" a="1"/>
  <c r="C1751" i="5" s="1"/>
  <c r="C1752" i="5" a="1"/>
  <c r="C1752" i="5" s="1"/>
  <c r="C1753" i="5" a="1"/>
  <c r="C1753" i="5" s="1"/>
  <c r="C1754" i="5" a="1"/>
  <c r="C1754" i="5" s="1"/>
  <c r="C1755" i="5" a="1"/>
  <c r="C1755" i="5" s="1"/>
  <c r="C1756" i="5" a="1"/>
  <c r="C1756" i="5" s="1"/>
  <c r="C1757" i="5" a="1"/>
  <c r="C1757" i="5" s="1"/>
  <c r="C1758" i="5" a="1"/>
  <c r="C1758" i="5" s="1"/>
  <c r="C1759" i="5" a="1"/>
  <c r="C1759" i="5" s="1"/>
  <c r="C1760" i="5" a="1"/>
  <c r="C1760" i="5" s="1"/>
  <c r="C1761" i="5" a="1"/>
  <c r="C1761" i="5" s="1"/>
  <c r="C1762" i="5" a="1"/>
  <c r="C1762" i="5" s="1"/>
  <c r="C1763" i="5" a="1"/>
  <c r="C1763" i="5" s="1"/>
  <c r="C1764" i="5" a="1"/>
  <c r="C1764" i="5" s="1"/>
  <c r="C1765" i="5" a="1"/>
  <c r="C1765" i="5" s="1"/>
  <c r="C1766" i="5" a="1"/>
  <c r="C1766" i="5" s="1"/>
  <c r="C1767" i="5" a="1"/>
  <c r="C1767" i="5" s="1"/>
  <c r="C1768" i="5" a="1"/>
  <c r="C1768" i="5" s="1"/>
  <c r="C1769" i="5" a="1"/>
  <c r="C1769" i="5" s="1"/>
  <c r="C1770" i="5" a="1"/>
  <c r="C1770" i="5" s="1"/>
  <c r="C1771" i="5" a="1"/>
  <c r="C1771" i="5" s="1"/>
  <c r="C1772" i="5" a="1"/>
  <c r="C1772" i="5" s="1"/>
  <c r="C1773" i="5" a="1"/>
  <c r="C1773" i="5" s="1"/>
  <c r="C1774" i="5" a="1"/>
  <c r="C1774" i="5" s="1"/>
  <c r="C1775" i="5" a="1"/>
  <c r="C1775" i="5" s="1"/>
  <c r="C1776" i="5" a="1"/>
  <c r="C1776" i="5" s="1"/>
  <c r="C1777" i="5" a="1"/>
  <c r="C1777" i="5" s="1"/>
  <c r="C1778" i="5" a="1"/>
  <c r="C1778" i="5" s="1"/>
  <c r="C1779" i="5" a="1"/>
  <c r="C1779" i="5" s="1"/>
  <c r="C1780" i="5" a="1"/>
  <c r="C1780" i="5" s="1"/>
  <c r="C1781" i="5" a="1"/>
  <c r="C1781" i="5" s="1"/>
  <c r="C1782" i="5" a="1"/>
  <c r="C1782" i="5" s="1"/>
  <c r="C1783" i="5" a="1"/>
  <c r="C1783" i="5" s="1"/>
  <c r="C1784" i="5" a="1"/>
  <c r="C1784" i="5" s="1"/>
  <c r="C1785" i="5" a="1"/>
  <c r="C1785" i="5" s="1"/>
  <c r="C1786" i="5" a="1"/>
  <c r="C1786" i="5" s="1"/>
  <c r="C1787" i="5" a="1"/>
  <c r="C1787" i="5" s="1"/>
  <c r="C1788" i="5" a="1"/>
  <c r="C1788" i="5" s="1"/>
  <c r="C1789" i="5" a="1"/>
  <c r="C1789" i="5" s="1"/>
  <c r="C1790" i="5" a="1"/>
  <c r="C1790" i="5" s="1"/>
  <c r="C1791" i="5" a="1"/>
  <c r="C1791" i="5" s="1"/>
  <c r="C1792" i="5" a="1"/>
  <c r="C1792" i="5" s="1"/>
  <c r="C1793" i="5" a="1"/>
  <c r="C1793" i="5" s="1"/>
  <c r="C1794" i="5" a="1"/>
  <c r="C1794" i="5" s="1"/>
  <c r="C1795" i="5" a="1"/>
  <c r="C1795" i="5" s="1"/>
  <c r="C1796" i="5" a="1"/>
  <c r="C1796" i="5" s="1"/>
  <c r="C1797" i="5" a="1"/>
  <c r="C1797" i="5" s="1"/>
  <c r="C1798" i="5" a="1"/>
  <c r="C1798" i="5" s="1"/>
  <c r="C1799" i="5" a="1"/>
  <c r="C1799" i="5" s="1"/>
  <c r="C1800" i="5" a="1"/>
  <c r="C1800" i="5" s="1"/>
  <c r="C1801" i="5" a="1"/>
  <c r="C1801" i="5" s="1"/>
  <c r="C1802" i="5" a="1"/>
  <c r="C1802" i="5" s="1"/>
  <c r="C1803" i="5" a="1"/>
  <c r="C1803" i="5" s="1"/>
  <c r="C1804" i="5" a="1"/>
  <c r="C1804" i="5" s="1"/>
  <c r="C1805" i="5" a="1"/>
  <c r="C1805" i="5" s="1"/>
  <c r="C1806" i="5" a="1"/>
  <c r="C1806" i="5" s="1"/>
  <c r="C1807" i="5" a="1"/>
  <c r="C1807" i="5" s="1"/>
  <c r="C1808" i="5" a="1"/>
  <c r="C1808" i="5" s="1"/>
  <c r="C1809" i="5" a="1"/>
  <c r="C1809" i="5" s="1"/>
  <c r="C1810" i="5" a="1"/>
  <c r="C1810" i="5" s="1"/>
  <c r="C1811" i="5" a="1"/>
  <c r="C1811" i="5" s="1"/>
  <c r="C1812" i="5" a="1"/>
  <c r="C1812" i="5" s="1"/>
  <c r="C1813" i="5" a="1"/>
  <c r="C1813" i="5" s="1"/>
  <c r="C1814" i="5" a="1"/>
  <c r="C1814" i="5" s="1"/>
  <c r="C1815" i="5" a="1"/>
  <c r="C1815" i="5" s="1"/>
  <c r="C1816" i="5" a="1"/>
  <c r="C1816" i="5" s="1"/>
  <c r="C1817" i="5" a="1"/>
  <c r="C1817" i="5" s="1"/>
  <c r="C1818" i="5" a="1"/>
  <c r="C1818" i="5" s="1"/>
  <c r="C1819" i="5" a="1"/>
  <c r="C1819" i="5" s="1"/>
  <c r="C1820" i="5" a="1"/>
  <c r="C1820" i="5" s="1"/>
  <c r="C1821" i="5" a="1"/>
  <c r="C1821" i="5" s="1"/>
  <c r="C1822" i="5" a="1"/>
  <c r="C1822" i="5" s="1"/>
  <c r="C1823" i="5" a="1"/>
  <c r="C1823" i="5" s="1"/>
  <c r="C1824" i="5" a="1"/>
  <c r="C1824" i="5" s="1"/>
  <c r="C1825" i="5" a="1"/>
  <c r="C1825" i="5" s="1"/>
  <c r="C1826" i="5" a="1"/>
  <c r="C1826" i="5" s="1"/>
  <c r="C1827" i="5" a="1"/>
  <c r="C1827" i="5" s="1"/>
  <c r="C1828" i="5" a="1"/>
  <c r="C1828" i="5" s="1"/>
  <c r="C1829" i="5" a="1"/>
  <c r="C1829" i="5" s="1"/>
  <c r="C1830" i="5" a="1"/>
  <c r="C1830" i="5" s="1"/>
  <c r="C1831" i="5" a="1"/>
  <c r="C1831" i="5" s="1"/>
  <c r="C1832" i="5" a="1"/>
  <c r="C1832" i="5" s="1"/>
  <c r="C1833" i="5" a="1"/>
  <c r="C1833" i="5" s="1"/>
  <c r="C1834" i="5" a="1"/>
  <c r="C1834" i="5" s="1"/>
  <c r="C1835" i="5" a="1"/>
  <c r="C1835" i="5" s="1"/>
  <c r="C1836" i="5" a="1"/>
  <c r="C1836" i="5" s="1"/>
  <c r="C1837" i="5" a="1"/>
  <c r="C1837" i="5" s="1"/>
  <c r="C1838" i="5" a="1"/>
  <c r="C1838" i="5" s="1"/>
  <c r="C1839" i="5" a="1"/>
  <c r="C1839" i="5" s="1"/>
  <c r="C1840" i="5" a="1"/>
  <c r="C1840" i="5" s="1"/>
  <c r="C1841" i="5" a="1"/>
  <c r="C1841" i="5" s="1"/>
  <c r="C1842" i="5" a="1"/>
  <c r="C1842" i="5" s="1"/>
  <c r="C1843" i="5" a="1"/>
  <c r="C1843" i="5" s="1"/>
  <c r="C1844" i="5" a="1"/>
  <c r="C1844" i="5" s="1"/>
  <c r="C1845" i="5" a="1"/>
  <c r="C1845" i="5" s="1"/>
  <c r="C1846" i="5" a="1"/>
  <c r="C1846" i="5" s="1"/>
  <c r="C1847" i="5" a="1"/>
  <c r="C1847" i="5" s="1"/>
  <c r="C1848" i="5" a="1"/>
  <c r="C1848" i="5" s="1"/>
  <c r="C1849" i="5" a="1"/>
  <c r="C1849" i="5" s="1"/>
  <c r="C1850" i="5" a="1"/>
  <c r="C1850" i="5" s="1"/>
  <c r="C1851" i="5" a="1"/>
  <c r="C1851" i="5" s="1"/>
  <c r="C1852" i="5" a="1"/>
  <c r="C1852" i="5" s="1"/>
  <c r="C1853" i="5" a="1"/>
  <c r="C1853" i="5" s="1"/>
  <c r="C1854" i="5" a="1"/>
  <c r="C1854" i="5" s="1"/>
  <c r="C1855" i="5" a="1"/>
  <c r="C1855" i="5" s="1"/>
  <c r="C1856" i="5" a="1"/>
  <c r="C1856" i="5" s="1"/>
  <c r="C1857" i="5" a="1"/>
  <c r="C1857" i="5" s="1"/>
  <c r="C1858" i="5" a="1"/>
  <c r="C1858" i="5" s="1"/>
  <c r="C1859" i="5" a="1"/>
  <c r="C1859" i="5" s="1"/>
  <c r="C1860" i="5" a="1"/>
  <c r="C1860" i="5" s="1"/>
  <c r="C1861" i="5" a="1"/>
  <c r="C1861" i="5" s="1"/>
  <c r="C3" i="5" a="1"/>
  <c r="C3" i="5" s="1"/>
  <c r="R74" i="3" a="1"/>
  <c r="R74" i="3" s="1"/>
  <c r="O7" i="5" s="1" a="1"/>
  <c r="O7" i="5" s="1"/>
  <c r="R75" i="3" a="1"/>
  <c r="R75" i="3" s="1"/>
  <c r="O460" i="5" s="1" a="1"/>
  <c r="O460" i="5" s="1"/>
  <c r="R76" i="3" a="1"/>
  <c r="R76" i="3" s="1"/>
  <c r="O461" i="5" s="1" a="1"/>
  <c r="O461" i="5" s="1"/>
  <c r="R77" i="3" a="1"/>
  <c r="R77" i="3" s="1"/>
  <c r="O465" i="5" s="1" a="1"/>
  <c r="O465" i="5" s="1"/>
  <c r="R78" i="3" a="1"/>
  <c r="R78" i="3" s="1"/>
  <c r="O466" i="5" s="1" a="1"/>
  <c r="O466" i="5" s="1"/>
  <c r="R79" i="3" a="1"/>
  <c r="R79" i="3" s="1"/>
  <c r="O467" i="5" s="1" a="1"/>
  <c r="O467" i="5" s="1"/>
  <c r="R80" i="3" a="1"/>
  <c r="R80" i="3" s="1"/>
  <c r="O468" i="5" s="1" a="1"/>
  <c r="O468" i="5" s="1"/>
  <c r="R81" i="3" a="1"/>
  <c r="R81" i="3" s="1"/>
  <c r="O469" i="5" s="1" a="1"/>
  <c r="O469" i="5" s="1"/>
  <c r="R82" i="3" a="1"/>
  <c r="R82" i="3" s="1"/>
  <c r="O470" i="5" s="1" a="1"/>
  <c r="O470" i="5" s="1"/>
  <c r="R83" i="3" a="1"/>
  <c r="R83" i="3" s="1"/>
  <c r="O471" i="5" s="1" a="1"/>
  <c r="O471" i="5" s="1"/>
  <c r="R84" i="3" a="1"/>
  <c r="R84" i="3" s="1"/>
  <c r="O472" i="5" s="1" a="1"/>
  <c r="O472" i="5" s="1"/>
  <c r="R85" i="3" a="1"/>
  <c r="R85" i="3" s="1"/>
  <c r="O473" i="5" s="1" a="1"/>
  <c r="O473" i="5" s="1"/>
  <c r="R86" i="3" a="1"/>
  <c r="R86" i="3" s="1"/>
  <c r="O474" i="5" s="1" a="1"/>
  <c r="O474" i="5" s="1"/>
  <c r="R87" i="3" a="1"/>
  <c r="R87" i="3" s="1"/>
  <c r="O475" i="5" s="1" a="1"/>
  <c r="O475" i="5" s="1"/>
  <c r="R88" i="3" a="1"/>
  <c r="R88" i="3" s="1"/>
  <c r="O476" i="5" s="1" a="1"/>
  <c r="O476" i="5" s="1"/>
  <c r="R89" i="3" a="1"/>
  <c r="R89" i="3" s="1"/>
  <c r="O477" i="5" s="1" a="1"/>
  <c r="O477" i="5" s="1"/>
  <c r="R90" i="3" a="1"/>
  <c r="R90" i="3" s="1"/>
  <c r="O480" i="5" s="1" a="1"/>
  <c r="O480" i="5" s="1"/>
  <c r="R91" i="3" a="1"/>
  <c r="R91" i="3" s="1"/>
  <c r="O486" i="5" s="1" a="1"/>
  <c r="O486" i="5" s="1"/>
  <c r="R92" i="3" a="1"/>
  <c r="R92" i="3" s="1"/>
  <c r="O494" i="5" s="1" a="1"/>
  <c r="O494" i="5" s="1"/>
  <c r="R93" i="3" a="1"/>
  <c r="R93" i="3" s="1"/>
  <c r="O495" i="5" s="1" a="1"/>
  <c r="O495" i="5" s="1"/>
  <c r="R94" i="3" a="1"/>
  <c r="R94" i="3" s="1"/>
  <c r="O496" i="5" s="1" a="1"/>
  <c r="O496" i="5" s="1"/>
  <c r="R95" i="3" a="1"/>
  <c r="R95" i="3" s="1"/>
  <c r="O497" i="5" s="1" a="1"/>
  <c r="O497" i="5" s="1"/>
  <c r="R96" i="3" a="1"/>
  <c r="R96" i="3" s="1"/>
  <c r="O498" i="5" s="1" a="1"/>
  <c r="O498" i="5" s="1"/>
  <c r="R97" i="3" a="1"/>
  <c r="R97" i="3" s="1"/>
  <c r="O499" i="5" s="1" a="1"/>
  <c r="O499" i="5" s="1"/>
  <c r="R98" i="3" a="1"/>
  <c r="R98" i="3" s="1"/>
  <c r="O500" i="5" s="1" a="1"/>
  <c r="O500" i="5" s="1"/>
  <c r="R99" i="3" a="1"/>
  <c r="R99" i="3" s="1"/>
  <c r="O511" i="5" s="1" a="1"/>
  <c r="O511" i="5" s="1"/>
  <c r="R100" i="3" a="1"/>
  <c r="R100" i="3" s="1"/>
  <c r="O512" i="5" s="1" a="1"/>
  <c r="O512" i="5" s="1"/>
  <c r="R101" i="3" a="1"/>
  <c r="R101" i="3" s="1"/>
  <c r="O513" i="5" s="1" a="1"/>
  <c r="O513" i="5" s="1"/>
  <c r="R102" i="3" a="1"/>
  <c r="R102" i="3" s="1"/>
  <c r="O514" i="5" s="1" a="1"/>
  <c r="O514" i="5" s="1"/>
  <c r="R103" i="3" a="1"/>
  <c r="R103" i="3" s="1"/>
  <c r="O515" i="5" s="1" a="1"/>
  <c r="O515" i="5" s="1"/>
  <c r="R104" i="3" a="1"/>
  <c r="R104" i="3" s="1"/>
  <c r="O516" i="5" s="1" a="1"/>
  <c r="O516" i="5" s="1"/>
  <c r="R105" i="3" a="1"/>
  <c r="R105" i="3" s="1"/>
  <c r="O517" i="5" s="1" a="1"/>
  <c r="O517" i="5" s="1"/>
  <c r="R106" i="3" a="1"/>
  <c r="R106" i="3" s="1"/>
  <c r="O518" i="5" s="1" a="1"/>
  <c r="O518" i="5" s="1"/>
  <c r="R107" i="3" a="1"/>
  <c r="R107" i="3" s="1"/>
  <c r="O520" i="5" s="1" a="1"/>
  <c r="O520" i="5" s="1"/>
  <c r="R108" i="3" a="1"/>
  <c r="R108" i="3" s="1"/>
  <c r="O521" i="5" s="1" a="1"/>
  <c r="O521" i="5" s="1"/>
  <c r="R109" i="3" a="1"/>
  <c r="R109" i="3" s="1"/>
  <c r="O522" i="5" s="1" a="1"/>
  <c r="O522" i="5" s="1"/>
  <c r="R110" i="3" a="1"/>
  <c r="R110" i="3" s="1"/>
  <c r="O523" i="5" s="1" a="1"/>
  <c r="O523" i="5" s="1"/>
  <c r="R111" i="3" a="1"/>
  <c r="R111" i="3" s="1"/>
  <c r="O526" i="5" s="1" a="1"/>
  <c r="O526" i="5" s="1"/>
  <c r="R112" i="3" a="1"/>
  <c r="R112" i="3" s="1"/>
  <c r="O527" i="5" s="1" a="1"/>
  <c r="O527" i="5" s="1"/>
  <c r="R113" i="3" a="1"/>
  <c r="R113" i="3" s="1"/>
  <c r="O528" i="5" s="1" a="1"/>
  <c r="O528" i="5" s="1"/>
  <c r="R114" i="3" a="1"/>
  <c r="R114" i="3" s="1"/>
  <c r="O529" i="5" s="1" a="1"/>
  <c r="O529" i="5" s="1"/>
  <c r="R115" i="3" a="1"/>
  <c r="R115" i="3" s="1"/>
  <c r="O618" i="5" s="1" a="1"/>
  <c r="O618" i="5" s="1"/>
  <c r="R116" i="3" a="1"/>
  <c r="R116" i="3" s="1"/>
  <c r="O690" i="5" s="1" a="1"/>
  <c r="O690" i="5" s="1"/>
  <c r="R117" i="3" a="1"/>
  <c r="R117" i="3" s="1"/>
  <c r="O691" i="5" s="1" a="1"/>
  <c r="O691" i="5" s="1"/>
  <c r="R118" i="3" a="1"/>
  <c r="R118" i="3" s="1"/>
  <c r="O697" i="5" s="1" a="1"/>
  <c r="O697" i="5" s="1"/>
  <c r="R119" i="3" a="1"/>
  <c r="R119" i="3" s="1"/>
  <c r="O699" i="5" s="1" a="1"/>
  <c r="O699" i="5" s="1"/>
  <c r="R120" i="3" a="1"/>
  <c r="R120" i="3" s="1"/>
  <c r="O702" i="5" s="1" a="1"/>
  <c r="O702" i="5" s="1"/>
  <c r="R121" i="3" a="1"/>
  <c r="R121" i="3" s="1"/>
  <c r="O711" i="5" s="1" a="1"/>
  <c r="O711" i="5" s="1"/>
  <c r="R122" i="3" a="1"/>
  <c r="R122" i="3" s="1"/>
  <c r="O712" i="5" s="1" a="1"/>
  <c r="O712" i="5" s="1"/>
  <c r="R123" i="3" a="1"/>
  <c r="R123" i="3" s="1"/>
  <c r="O720" i="5" s="1" a="1"/>
  <c r="O720" i="5" s="1"/>
  <c r="R124" i="3" a="1"/>
  <c r="R124" i="3" s="1"/>
  <c r="O721" i="5" s="1" a="1"/>
  <c r="O721" i="5" s="1"/>
  <c r="R125" i="3" a="1"/>
  <c r="R125" i="3" s="1"/>
  <c r="O728" i="5" s="1" a="1"/>
  <c r="O728" i="5" s="1"/>
  <c r="R126" i="3" a="1"/>
  <c r="R126" i="3" s="1"/>
  <c r="O732" i="5" s="1" a="1"/>
  <c r="O732" i="5" s="1"/>
  <c r="R127" i="3" a="1"/>
  <c r="R127" i="3" s="1"/>
  <c r="O733" i="5" s="1" a="1"/>
  <c r="O733" i="5" s="1"/>
  <c r="R128" i="3" a="1"/>
  <c r="R128" i="3" s="1"/>
  <c r="O735" i="5" s="1" a="1"/>
  <c r="O735" i="5" s="1"/>
  <c r="R129" i="3" a="1"/>
  <c r="R129" i="3" s="1"/>
  <c r="O737" i="5" s="1" a="1"/>
  <c r="O737" i="5" s="1"/>
  <c r="R130" i="3" a="1"/>
  <c r="R130" i="3" s="1"/>
  <c r="O738" i="5" s="1" a="1"/>
  <c r="O738" i="5" s="1"/>
  <c r="R131" i="3" a="1"/>
  <c r="R131" i="3" s="1"/>
  <c r="O739" i="5" s="1" a="1"/>
  <c r="O739" i="5" s="1"/>
  <c r="R132" i="3" a="1"/>
  <c r="R132" i="3" s="1"/>
  <c r="O740" i="5" s="1" a="1"/>
  <c r="O740" i="5" s="1"/>
  <c r="R133" i="3" a="1"/>
  <c r="R133" i="3" s="1"/>
  <c r="O748" i="5" s="1" a="1"/>
  <c r="O748" i="5" s="1"/>
  <c r="R134" i="3" a="1"/>
  <c r="R134" i="3" s="1"/>
  <c r="O755" i="5" s="1" a="1"/>
  <c r="O755" i="5" s="1"/>
  <c r="R135" i="3" a="1"/>
  <c r="R135" i="3" s="1"/>
  <c r="O758" i="5" s="1" a="1"/>
  <c r="O758" i="5" s="1"/>
  <c r="R136" i="3" a="1"/>
  <c r="R136" i="3" s="1"/>
  <c r="O778" i="5" s="1" a="1"/>
  <c r="O778" i="5" s="1"/>
  <c r="R137" i="3" a="1"/>
  <c r="R137" i="3" s="1"/>
  <c r="O779" i="5" s="1" a="1"/>
  <c r="O779" i="5" s="1"/>
  <c r="R138" i="3" a="1"/>
  <c r="R138" i="3" s="1"/>
  <c r="O780" i="5" s="1" a="1"/>
  <c r="O780" i="5" s="1"/>
  <c r="R139" i="3" a="1"/>
  <c r="R139" i="3" s="1"/>
  <c r="O783" i="5" s="1" a="1"/>
  <c r="O783" i="5" s="1"/>
  <c r="R140" i="3" a="1"/>
  <c r="R140" i="3" s="1"/>
  <c r="O784" i="5" s="1" a="1"/>
  <c r="O784" i="5" s="1"/>
  <c r="R141" i="3" a="1"/>
  <c r="R141" i="3" s="1"/>
  <c r="O790" i="5" s="1" a="1"/>
  <c r="O790" i="5" s="1"/>
  <c r="R142" i="3" a="1"/>
  <c r="R142" i="3" s="1"/>
  <c r="O792" i="5" s="1" a="1"/>
  <c r="O792" i="5" s="1"/>
  <c r="R143" i="3" a="1"/>
  <c r="R143" i="3" s="1"/>
  <c r="O793" i="5" s="1" a="1"/>
  <c r="O793" i="5" s="1"/>
  <c r="R144" i="3" a="1"/>
  <c r="R144" i="3" s="1"/>
  <c r="O794" i="5" s="1" a="1"/>
  <c r="O794" i="5" s="1"/>
  <c r="R145" i="3" a="1"/>
  <c r="R145" i="3" s="1"/>
  <c r="O795" i="5" s="1" a="1"/>
  <c r="O795" i="5" s="1"/>
  <c r="R146" i="3" a="1"/>
  <c r="R146" i="3" s="1"/>
  <c r="O796" i="5" s="1" a="1"/>
  <c r="O796" i="5" s="1"/>
  <c r="R147" i="3" a="1"/>
  <c r="R147" i="3" s="1"/>
  <c r="O801" i="5" s="1" a="1"/>
  <c r="O801" i="5" s="1"/>
  <c r="R148" i="3" a="1"/>
  <c r="R148" i="3" s="1"/>
  <c r="O803" i="5" s="1" a="1"/>
  <c r="O803" i="5" s="1"/>
  <c r="R149" i="3" a="1"/>
  <c r="R149" i="3" s="1"/>
  <c r="O804" i="5" s="1" a="1"/>
  <c r="O804" i="5" s="1"/>
  <c r="R150" i="3" a="1"/>
  <c r="R150" i="3" s="1"/>
  <c r="O805" i="5" s="1" a="1"/>
  <c r="O805" i="5" s="1"/>
  <c r="R151" i="3" a="1"/>
  <c r="R151" i="3" s="1"/>
  <c r="O806" i="5" s="1" a="1"/>
  <c r="O806" i="5" s="1"/>
  <c r="R152" i="3" a="1"/>
  <c r="R152" i="3" s="1"/>
  <c r="O808" i="5" s="1" a="1"/>
  <c r="O808" i="5" s="1"/>
  <c r="R153" i="3" a="1"/>
  <c r="R153" i="3" s="1"/>
  <c r="O810" i="5" s="1" a="1"/>
  <c r="O810" i="5" s="1"/>
  <c r="R154" i="3" a="1"/>
  <c r="R154" i="3" s="1"/>
  <c r="O812" i="5" s="1" a="1"/>
  <c r="O812" i="5" s="1"/>
  <c r="R155" i="3" a="1"/>
  <c r="R155" i="3" s="1"/>
  <c r="O814" i="5" s="1" a="1"/>
  <c r="O814" i="5" s="1"/>
  <c r="R156" i="3" a="1"/>
  <c r="R156" i="3" s="1"/>
  <c r="O816" i="5" s="1" a="1"/>
  <c r="O816" i="5" s="1"/>
  <c r="R157" i="3" a="1"/>
  <c r="R157" i="3" s="1"/>
  <c r="O820" i="5" s="1" a="1"/>
  <c r="O820" i="5" s="1"/>
  <c r="R158" i="3" a="1"/>
  <c r="R158" i="3" s="1"/>
  <c r="O821" i="5" s="1" a="1"/>
  <c r="O821" i="5" s="1"/>
  <c r="R159" i="3" a="1"/>
  <c r="R159" i="3" s="1"/>
  <c r="O823" i="5" s="1" a="1"/>
  <c r="O823" i="5" s="1"/>
  <c r="R160" i="3" a="1"/>
  <c r="R160" i="3" s="1"/>
  <c r="O824" i="5" s="1" a="1"/>
  <c r="O824" i="5" s="1"/>
  <c r="R161" i="3" a="1"/>
  <c r="R161" i="3" s="1"/>
  <c r="O826" i="5" s="1" a="1"/>
  <c r="O826" i="5" s="1"/>
  <c r="R162" i="3" a="1"/>
  <c r="R162" i="3" s="1"/>
  <c r="O828" i="5" s="1" a="1"/>
  <c r="O828" i="5" s="1"/>
  <c r="R163" i="3" a="1"/>
  <c r="R163" i="3" s="1"/>
  <c r="O829" i="5" s="1" a="1"/>
  <c r="O829" i="5" s="1"/>
  <c r="R164" i="3" a="1"/>
  <c r="R164" i="3" s="1"/>
  <c r="O832" i="5" s="1" a="1"/>
  <c r="O832" i="5" s="1"/>
  <c r="R165" i="3" a="1"/>
  <c r="R165" i="3" s="1"/>
  <c r="O833" i="5" s="1" a="1"/>
  <c r="O833" i="5" s="1"/>
  <c r="R166" i="3" a="1"/>
  <c r="R166" i="3" s="1"/>
  <c r="O834" i="5" s="1" a="1"/>
  <c r="O834" i="5" s="1"/>
  <c r="R167" i="3" a="1"/>
  <c r="R167" i="3" s="1"/>
  <c r="O835" i="5" s="1" a="1"/>
  <c r="O835" i="5" s="1"/>
  <c r="R168" i="3" a="1"/>
  <c r="R168" i="3" s="1"/>
  <c r="O851" i="5" s="1" a="1"/>
  <c r="O851" i="5" s="1"/>
  <c r="R169" i="3" a="1"/>
  <c r="R169" i="3" s="1"/>
  <c r="O852" i="5" s="1" a="1"/>
  <c r="O852" i="5" s="1"/>
  <c r="R170" i="3" a="1"/>
  <c r="R170" i="3" s="1"/>
  <c r="O853" i="5" s="1" a="1"/>
  <c r="O853" i="5" s="1"/>
  <c r="R171" i="3" a="1"/>
  <c r="R171" i="3" s="1"/>
  <c r="O854" i="5" s="1" a="1"/>
  <c r="O854" i="5" s="1"/>
  <c r="R172" i="3" a="1"/>
  <c r="R172" i="3" s="1"/>
  <c r="O855" i="5" s="1" a="1"/>
  <c r="O855" i="5" s="1"/>
  <c r="R173" i="3" a="1"/>
  <c r="R173" i="3" s="1"/>
  <c r="O859" i="5" s="1" a="1"/>
  <c r="O859" i="5" s="1"/>
  <c r="R174" i="3" a="1"/>
  <c r="R174" i="3" s="1"/>
  <c r="O860" i="5" s="1" a="1"/>
  <c r="O860" i="5" s="1"/>
  <c r="R175" i="3" a="1"/>
  <c r="R175" i="3" s="1"/>
  <c r="O861" i="5" s="1" a="1"/>
  <c r="O861" i="5" s="1"/>
  <c r="R176" i="3" a="1"/>
  <c r="R176" i="3" s="1"/>
  <c r="O862" i="5" s="1" a="1"/>
  <c r="O862" i="5" s="1"/>
  <c r="R177" i="3" a="1"/>
  <c r="R177" i="3" s="1"/>
  <c r="O866" i="5" s="1" a="1"/>
  <c r="O866" i="5" s="1"/>
  <c r="R178" i="3" a="1"/>
  <c r="R178" i="3" s="1"/>
  <c r="O867" i="5" s="1" a="1"/>
  <c r="O867" i="5" s="1"/>
  <c r="R179" i="3" a="1"/>
  <c r="R179" i="3" s="1"/>
  <c r="O868" i="5" s="1" a="1"/>
  <c r="O868" i="5" s="1"/>
  <c r="R180" i="3" a="1"/>
  <c r="R180" i="3" s="1"/>
  <c r="O869" i="5" s="1" a="1"/>
  <c r="O869" i="5" s="1"/>
  <c r="R181" i="3" a="1"/>
  <c r="R181" i="3" s="1"/>
  <c r="O870" i="5" s="1" a="1"/>
  <c r="O870" i="5" s="1"/>
  <c r="R182" i="3" a="1"/>
  <c r="R182" i="3" s="1"/>
  <c r="O871" i="5" s="1" a="1"/>
  <c r="O871" i="5" s="1"/>
  <c r="R183" i="3" a="1"/>
  <c r="R183" i="3" s="1"/>
  <c r="O872" i="5" s="1" a="1"/>
  <c r="O872" i="5" s="1"/>
  <c r="R184" i="3" a="1"/>
  <c r="R184" i="3" s="1"/>
  <c r="O873" i="5" s="1" a="1"/>
  <c r="O873" i="5" s="1"/>
  <c r="R185" i="3" a="1"/>
  <c r="R185" i="3" s="1"/>
  <c r="O875" i="5" s="1" a="1"/>
  <c r="O875" i="5" s="1"/>
  <c r="R186" i="3" a="1"/>
  <c r="R186" i="3" s="1"/>
  <c r="O876" i="5" s="1" a="1"/>
  <c r="O876" i="5" s="1"/>
  <c r="R187" i="3" a="1"/>
  <c r="R187" i="3" s="1"/>
  <c r="O877" i="5" s="1" a="1"/>
  <c r="O877" i="5" s="1"/>
  <c r="R188" i="3" a="1"/>
  <c r="R188" i="3" s="1"/>
  <c r="O878" i="5" s="1" a="1"/>
  <c r="O878" i="5" s="1"/>
  <c r="R189" i="3" a="1"/>
  <c r="R189" i="3" s="1"/>
  <c r="O879" i="5" s="1" a="1"/>
  <c r="O879" i="5" s="1"/>
  <c r="R190" i="3" a="1"/>
  <c r="R190" i="3" s="1"/>
  <c r="O881" i="5" s="1" a="1"/>
  <c r="O881" i="5" s="1"/>
  <c r="R191" i="3" a="1"/>
  <c r="R191" i="3" s="1"/>
  <c r="O882" i="5" s="1" a="1"/>
  <c r="O882" i="5" s="1"/>
  <c r="R192" i="3" a="1"/>
  <c r="R192" i="3" s="1"/>
  <c r="O884" i="5" s="1" a="1"/>
  <c r="O884" i="5" s="1"/>
  <c r="R193" i="3" a="1"/>
  <c r="R193" i="3" s="1"/>
  <c r="O885" i="5" s="1" a="1"/>
  <c r="O885" i="5" s="1"/>
  <c r="R194" i="3" a="1"/>
  <c r="R194" i="3" s="1"/>
  <c r="O886" i="5" s="1" a="1"/>
  <c r="O886" i="5" s="1"/>
  <c r="R195" i="3" a="1"/>
  <c r="R195" i="3" s="1"/>
  <c r="O887" i="5" s="1" a="1"/>
  <c r="O887" i="5" s="1"/>
  <c r="R196" i="3" a="1"/>
  <c r="R196" i="3" s="1"/>
  <c r="O888" i="5" s="1" a="1"/>
  <c r="O888" i="5" s="1"/>
  <c r="R197" i="3" a="1"/>
  <c r="R197" i="3" s="1"/>
  <c r="O889" i="5" s="1" a="1"/>
  <c r="O889" i="5" s="1"/>
  <c r="R198" i="3" a="1"/>
  <c r="R198" i="3" s="1"/>
  <c r="O890" i="5" s="1" a="1"/>
  <c r="O890" i="5" s="1"/>
  <c r="R199" i="3" a="1"/>
  <c r="R199" i="3" s="1"/>
  <c r="O894" i="5" s="1" a="1"/>
  <c r="O894" i="5" s="1"/>
  <c r="R200" i="3" a="1"/>
  <c r="R200" i="3" s="1"/>
  <c r="O895" i="5" s="1" a="1"/>
  <c r="O895" i="5" s="1"/>
  <c r="R201" i="3" a="1"/>
  <c r="R201" i="3" s="1"/>
  <c r="O896" i="5" s="1" a="1"/>
  <c r="O896" i="5" s="1"/>
  <c r="R202" i="3" a="1"/>
  <c r="R202" i="3" s="1"/>
  <c r="O897" i="5" s="1" a="1"/>
  <c r="O897" i="5" s="1"/>
  <c r="R203" i="3" a="1"/>
  <c r="R203" i="3" s="1"/>
  <c r="O898" i="5" s="1" a="1"/>
  <c r="O898" i="5" s="1"/>
  <c r="R204" i="3" a="1"/>
  <c r="R204" i="3" s="1"/>
  <c r="O899" i="5" s="1" a="1"/>
  <c r="O899" i="5" s="1"/>
  <c r="R205" i="3" a="1"/>
  <c r="R205" i="3" s="1"/>
  <c r="O900" i="5" s="1" a="1"/>
  <c r="O900" i="5" s="1"/>
  <c r="R206" i="3" a="1"/>
  <c r="R206" i="3" s="1"/>
  <c r="O901" i="5" s="1" a="1"/>
  <c r="O901" i="5" s="1"/>
  <c r="R207" i="3" a="1"/>
  <c r="R207" i="3" s="1"/>
  <c r="O902" i="5" s="1" a="1"/>
  <c r="O902" i="5" s="1"/>
  <c r="R208" i="3" a="1"/>
  <c r="R208" i="3" s="1"/>
  <c r="O903" i="5" s="1" a="1"/>
  <c r="O903" i="5" s="1"/>
  <c r="R209" i="3" a="1"/>
  <c r="R209" i="3" s="1"/>
  <c r="O904" i="5" s="1" a="1"/>
  <c r="O904" i="5" s="1"/>
  <c r="R210" i="3" a="1"/>
  <c r="R210" i="3" s="1"/>
  <c r="O905" i="5" s="1" a="1"/>
  <c r="O905" i="5" s="1"/>
  <c r="R211" i="3" a="1"/>
  <c r="R211" i="3" s="1"/>
  <c r="O907" i="5" s="1" a="1"/>
  <c r="O907" i="5" s="1"/>
  <c r="R212" i="3" a="1"/>
  <c r="R212" i="3" s="1"/>
  <c r="O908" i="5" s="1" a="1"/>
  <c r="O908" i="5" s="1"/>
  <c r="S74" i="3" a="1"/>
  <c r="S74" i="3" s="1"/>
  <c r="S75" i="3" a="1"/>
  <c r="S75" i="3" s="1"/>
  <c r="S76" i="3" a="1"/>
  <c r="S76" i="3" s="1"/>
  <c r="AE76" i="3" s="1"/>
  <c r="J461" i="5" s="1" a="1"/>
  <c r="J461" i="5" s="1"/>
  <c r="S77" i="3" a="1"/>
  <c r="S77" i="3" s="1"/>
  <c r="S78" i="3" a="1"/>
  <c r="S78" i="3" s="1"/>
  <c r="AF78" i="3" s="1" a="1"/>
  <c r="AF78" i="3" s="1"/>
  <c r="S79" i="3" a="1"/>
  <c r="S79" i="3" s="1"/>
  <c r="S80" i="3" a="1"/>
  <c r="S80" i="3" s="1"/>
  <c r="S81" i="3" a="1"/>
  <c r="S81" i="3" s="1"/>
  <c r="AF81" i="3" s="1" a="1"/>
  <c r="AF81" i="3" s="1"/>
  <c r="S82" i="3" a="1"/>
  <c r="S82" i="3" s="1"/>
  <c r="AE82" i="3" s="1"/>
  <c r="J470" i="5" s="1" a="1"/>
  <c r="J470" i="5" s="1"/>
  <c r="S83" i="3" a="1"/>
  <c r="S83" i="3" s="1"/>
  <c r="S84" i="3" a="1"/>
  <c r="S84" i="3" s="1"/>
  <c r="AF84" i="3" s="1" a="1"/>
  <c r="AF84" i="3" s="1"/>
  <c r="S85" i="3" a="1"/>
  <c r="S85" i="3" s="1"/>
  <c r="S86" i="3" a="1"/>
  <c r="S86" i="3" s="1"/>
  <c r="S87" i="3" a="1"/>
  <c r="S87" i="3" s="1"/>
  <c r="AE87" i="3" s="1"/>
  <c r="J475" i="5" s="1" a="1"/>
  <c r="J475" i="5" s="1"/>
  <c r="S88" i="3" a="1"/>
  <c r="S88" i="3" s="1"/>
  <c r="AD88" i="3" s="1" a="1"/>
  <c r="AD88" i="3" s="1"/>
  <c r="J88" i="3" s="1" a="1"/>
  <c r="J88" i="3" s="1"/>
  <c r="I476" i="5" s="1" a="1"/>
  <c r="I476" i="5" s="1"/>
  <c r="S89" i="3" a="1"/>
  <c r="S89" i="3" s="1"/>
  <c r="AE89" i="3" s="1"/>
  <c r="J477" i="5" s="1" a="1"/>
  <c r="J477" i="5" s="1"/>
  <c r="S90" i="3" a="1"/>
  <c r="S90" i="3" s="1"/>
  <c r="S91" i="3" a="1"/>
  <c r="S91" i="3" s="1"/>
  <c r="S92" i="3" a="1"/>
  <c r="S92" i="3" s="1"/>
  <c r="S93" i="3" a="1"/>
  <c r="S93" i="3" s="1"/>
  <c r="AE93" i="3" s="1"/>
  <c r="J495" i="5" s="1" a="1"/>
  <c r="J495" i="5" s="1"/>
  <c r="S94" i="3" a="1"/>
  <c r="S94" i="3" s="1"/>
  <c r="S95" i="3" a="1"/>
  <c r="S95" i="3" s="1"/>
  <c r="AD95" i="3" s="1" a="1"/>
  <c r="AD95" i="3" s="1"/>
  <c r="J95" i="3" s="1" a="1"/>
  <c r="J95" i="3" s="1"/>
  <c r="I497" i="5" s="1" a="1"/>
  <c r="I497" i="5" s="1"/>
  <c r="S96" i="3" a="1"/>
  <c r="S96" i="3" s="1"/>
  <c r="AF96" i="3" s="1" a="1"/>
  <c r="AF96" i="3" s="1"/>
  <c r="S97" i="3" a="1"/>
  <c r="S97" i="3" s="1"/>
  <c r="S98" i="3" a="1"/>
  <c r="S98" i="3" s="1"/>
  <c r="AF98" i="3" s="1" a="1"/>
  <c r="AF98" i="3" s="1"/>
  <c r="S99" i="3" a="1"/>
  <c r="S99" i="3" s="1"/>
  <c r="S100" i="3" a="1"/>
  <c r="S100" i="3" s="1"/>
  <c r="AF100" i="3" s="1" a="1"/>
  <c r="AF100" i="3" s="1"/>
  <c r="S101" i="3" a="1"/>
  <c r="S101" i="3" s="1"/>
  <c r="AD101" i="3" s="1" a="1"/>
  <c r="AD101" i="3" s="1"/>
  <c r="J101" i="3" s="1" a="1"/>
  <c r="J101" i="3" s="1"/>
  <c r="I513" i="5" s="1" a="1"/>
  <c r="I513" i="5" s="1"/>
  <c r="S102" i="3" a="1"/>
  <c r="S102" i="3" s="1"/>
  <c r="S103" i="3" a="1"/>
  <c r="S103" i="3" s="1"/>
  <c r="S104" i="3" a="1"/>
  <c r="S104" i="3" s="1"/>
  <c r="S105" i="3" a="1"/>
  <c r="S105" i="3" s="1"/>
  <c r="S106" i="3" a="1"/>
  <c r="S106" i="3" s="1"/>
  <c r="S107" i="3" a="1"/>
  <c r="S107" i="3" s="1"/>
  <c r="S108" i="3" a="1"/>
  <c r="S108" i="3" s="1"/>
  <c r="AE108" i="3" s="1"/>
  <c r="J521" i="5" s="1" a="1"/>
  <c r="J521" i="5" s="1"/>
  <c r="S109" i="3" a="1"/>
  <c r="S109" i="3" s="1"/>
  <c r="S110" i="3" a="1"/>
  <c r="S110" i="3" s="1"/>
  <c r="AD110" i="3" s="1" a="1"/>
  <c r="AD110" i="3" s="1"/>
  <c r="J110" i="3" s="1" a="1"/>
  <c r="J110" i="3" s="1"/>
  <c r="I523" i="5" s="1" a="1"/>
  <c r="I523" i="5" s="1"/>
  <c r="S111" i="3" a="1"/>
  <c r="S111" i="3" s="1"/>
  <c r="S112" i="3" a="1"/>
  <c r="S112" i="3" s="1"/>
  <c r="S113" i="3" a="1"/>
  <c r="S113" i="3" s="1"/>
  <c r="AF113" i="3" s="1" a="1"/>
  <c r="AF113" i="3" s="1"/>
  <c r="S114" i="3" a="1"/>
  <c r="S114" i="3" s="1"/>
  <c r="AE114" i="3" s="1"/>
  <c r="J529" i="5" s="1" a="1"/>
  <c r="J529" i="5" s="1"/>
  <c r="S115" i="3" a="1"/>
  <c r="S115" i="3" s="1"/>
  <c r="AF115" i="3" s="1" a="1"/>
  <c r="AF115" i="3" s="1"/>
  <c r="S116" i="3" a="1"/>
  <c r="S116" i="3" s="1"/>
  <c r="AE116" i="3" s="1"/>
  <c r="J690" i="5" s="1" a="1"/>
  <c r="J690" i="5" s="1"/>
  <c r="S117" i="3" a="1"/>
  <c r="S117" i="3" s="1"/>
  <c r="S118" i="3" a="1"/>
  <c r="S118" i="3" s="1"/>
  <c r="S119" i="3" a="1"/>
  <c r="S119" i="3" s="1"/>
  <c r="S120" i="3" a="1"/>
  <c r="S120" i="3" s="1"/>
  <c r="AE120" i="3" s="1"/>
  <c r="J702" i="5" s="1" a="1"/>
  <c r="J702" i="5" s="1"/>
  <c r="S121" i="3" a="1"/>
  <c r="S121" i="3" s="1"/>
  <c r="S122" i="3" a="1"/>
  <c r="S122" i="3" s="1"/>
  <c r="S123" i="3" a="1"/>
  <c r="S123" i="3" s="1"/>
  <c r="AD123" i="3" s="1" a="1"/>
  <c r="AD123" i="3" s="1"/>
  <c r="J123" i="3" s="1" a="1"/>
  <c r="J123" i="3" s="1"/>
  <c r="I720" i="5" s="1" a="1"/>
  <c r="I720" i="5" s="1"/>
  <c r="S124" i="3" a="1"/>
  <c r="S124" i="3" s="1"/>
  <c r="AE124" i="3" s="1"/>
  <c r="J721" i="5" s="1" a="1"/>
  <c r="J721" i="5" s="1"/>
  <c r="S125" i="3" a="1"/>
  <c r="S125" i="3" s="1"/>
  <c r="S126" i="3" a="1"/>
  <c r="S126" i="3" s="1"/>
  <c r="AD126" i="3" s="1" a="1"/>
  <c r="AD126" i="3" s="1"/>
  <c r="J126" i="3" s="1" a="1"/>
  <c r="J126" i="3" s="1"/>
  <c r="I732" i="5" s="1" a="1"/>
  <c r="I732" i="5" s="1"/>
  <c r="S127" i="3" a="1"/>
  <c r="S127" i="3" s="1"/>
  <c r="AD127" i="3" s="1" a="1"/>
  <c r="AD127" i="3" s="1"/>
  <c r="J127" i="3" s="1" a="1"/>
  <c r="J127" i="3" s="1"/>
  <c r="I733" i="5" s="1" a="1"/>
  <c r="I733" i="5" s="1"/>
  <c r="S128" i="3" a="1"/>
  <c r="S128" i="3" s="1"/>
  <c r="S129" i="3" a="1"/>
  <c r="S129" i="3" s="1"/>
  <c r="S130" i="3" a="1"/>
  <c r="S130" i="3" s="1"/>
  <c r="AE130" i="3" s="1"/>
  <c r="J738" i="5" s="1" a="1"/>
  <c r="J738" i="5" s="1"/>
  <c r="S131" i="3" a="1"/>
  <c r="S131" i="3" s="1"/>
  <c r="S132" i="3" a="1"/>
  <c r="S132" i="3" s="1"/>
  <c r="S133" i="3" a="1"/>
  <c r="S133" i="3" s="1"/>
  <c r="S134" i="3" a="1"/>
  <c r="S134" i="3" s="1"/>
  <c r="AE134" i="3" s="1"/>
  <c r="J755" i="5" s="1" a="1"/>
  <c r="J755" i="5" s="1"/>
  <c r="S135" i="3" a="1"/>
  <c r="S135" i="3" s="1"/>
  <c r="AF135" i="3" s="1" a="1"/>
  <c r="AF135" i="3" s="1"/>
  <c r="S136" i="3" a="1"/>
  <c r="S136" i="3" s="1"/>
  <c r="AE136" i="3" s="1"/>
  <c r="J778" i="5" s="1" a="1"/>
  <c r="J778" i="5" s="1"/>
  <c r="S137" i="3" a="1"/>
  <c r="S137" i="3" s="1"/>
  <c r="AD137" i="3" s="1" a="1"/>
  <c r="AD137" i="3" s="1"/>
  <c r="J137" i="3" s="1" a="1"/>
  <c r="J137" i="3" s="1"/>
  <c r="I779" i="5" s="1" a="1"/>
  <c r="I779" i="5" s="1"/>
  <c r="S138" i="3" a="1"/>
  <c r="S138" i="3" s="1"/>
  <c r="S139" i="3" a="1"/>
  <c r="S139" i="3" s="1"/>
  <c r="AF139" i="3" s="1" a="1"/>
  <c r="AF139" i="3" s="1"/>
  <c r="S140" i="3" a="1"/>
  <c r="S140" i="3" s="1"/>
  <c r="AF140" i="3" s="1" a="1"/>
  <c r="AF140" i="3" s="1"/>
  <c r="S141" i="3" a="1"/>
  <c r="S141" i="3" s="1"/>
  <c r="AF141" i="3" s="1" a="1"/>
  <c r="AF141" i="3" s="1"/>
  <c r="S142" i="3" a="1"/>
  <c r="S142" i="3" s="1"/>
  <c r="AF142" i="3" s="1" a="1"/>
  <c r="AF142" i="3" s="1"/>
  <c r="S143" i="3" a="1"/>
  <c r="S143" i="3" s="1"/>
  <c r="S144" i="3" a="1"/>
  <c r="S144" i="3" s="1"/>
  <c r="AF144" i="3" s="1" a="1"/>
  <c r="AF144" i="3" s="1"/>
  <c r="S145" i="3" a="1"/>
  <c r="S145" i="3" s="1"/>
  <c r="AF145" i="3" s="1" a="1"/>
  <c r="AF145" i="3" s="1"/>
  <c r="S146" i="3" a="1"/>
  <c r="S146" i="3" s="1"/>
  <c r="AE146" i="3" s="1"/>
  <c r="J796" i="5" s="1" a="1"/>
  <c r="J796" i="5" s="1"/>
  <c r="S147" i="3" a="1"/>
  <c r="S147" i="3" s="1"/>
  <c r="S148" i="3" a="1"/>
  <c r="S148" i="3" s="1"/>
  <c r="AD148" i="3" s="1" a="1"/>
  <c r="AD148" i="3" s="1"/>
  <c r="J148" i="3" s="1" a="1"/>
  <c r="J148" i="3" s="1"/>
  <c r="I803" i="5" s="1" a="1"/>
  <c r="I803" i="5" s="1"/>
  <c r="S149" i="3" a="1"/>
  <c r="S149" i="3" s="1"/>
  <c r="S150" i="3" a="1"/>
  <c r="S150" i="3" s="1"/>
  <c r="AF150" i="3" s="1" a="1"/>
  <c r="AF150" i="3" s="1"/>
  <c r="S151" i="3" a="1"/>
  <c r="S151" i="3" s="1"/>
  <c r="S152" i="3" a="1"/>
  <c r="S152" i="3" s="1"/>
  <c r="AD152" i="3" s="1" a="1"/>
  <c r="AD152" i="3" s="1"/>
  <c r="J152" i="3" s="1" a="1"/>
  <c r="J152" i="3" s="1"/>
  <c r="I808" i="5" s="1" a="1"/>
  <c r="I808" i="5" s="1"/>
  <c r="S153" i="3" a="1"/>
  <c r="S153" i="3" s="1"/>
  <c r="S154" i="3" a="1"/>
  <c r="S154" i="3" s="1"/>
  <c r="AE154" i="3" s="1"/>
  <c r="J812" i="5" s="1" a="1"/>
  <c r="J812" i="5" s="1"/>
  <c r="S155" i="3" a="1"/>
  <c r="S155" i="3" s="1"/>
  <c r="AF155" i="3" s="1" a="1"/>
  <c r="AF155" i="3" s="1"/>
  <c r="S156" i="3" a="1"/>
  <c r="S156" i="3" s="1"/>
  <c r="AE156" i="3" s="1"/>
  <c r="J816" i="5" s="1" a="1"/>
  <c r="J816" i="5" s="1"/>
  <c r="S157" i="3" a="1"/>
  <c r="S157" i="3" s="1"/>
  <c r="AE157" i="3" s="1"/>
  <c r="J820" i="5" s="1" a="1"/>
  <c r="J820" i="5" s="1"/>
  <c r="S158" i="3" a="1"/>
  <c r="S158" i="3" s="1"/>
  <c r="AF158" i="3" s="1" a="1"/>
  <c r="AF158" i="3" s="1"/>
  <c r="S159" i="3" a="1"/>
  <c r="S159" i="3" s="1"/>
  <c r="S160" i="3" a="1"/>
  <c r="S160" i="3" s="1"/>
  <c r="AD160" i="3" s="1" a="1"/>
  <c r="AD160" i="3" s="1"/>
  <c r="J160" i="3" s="1" a="1"/>
  <c r="J160" i="3" s="1"/>
  <c r="I824" i="5" s="1" a="1"/>
  <c r="I824" i="5" s="1"/>
  <c r="S161" i="3" a="1"/>
  <c r="S161" i="3" s="1"/>
  <c r="S162" i="3" a="1"/>
  <c r="S162" i="3" s="1"/>
  <c r="AE162" i="3" s="1"/>
  <c r="J828" i="5" s="1" a="1"/>
  <c r="J828" i="5" s="1"/>
  <c r="S163" i="3" a="1"/>
  <c r="S163" i="3" s="1"/>
  <c r="S164" i="3" a="1"/>
  <c r="S164" i="3" s="1"/>
  <c r="S165" i="3" a="1"/>
  <c r="S165" i="3" s="1"/>
  <c r="S166" i="3" a="1"/>
  <c r="S166" i="3" s="1"/>
  <c r="AF166" i="3" s="1" a="1"/>
  <c r="AF166" i="3" s="1"/>
  <c r="S167" i="3" a="1"/>
  <c r="S167" i="3" s="1"/>
  <c r="S168" i="3" a="1"/>
  <c r="S168" i="3" s="1"/>
  <c r="AD168" i="3" s="1" a="1"/>
  <c r="AD168" i="3" s="1"/>
  <c r="J168" i="3" s="1" a="1"/>
  <c r="J168" i="3" s="1"/>
  <c r="I851" i="5" s="1" a="1"/>
  <c r="I851" i="5" s="1"/>
  <c r="S169" i="3" a="1"/>
  <c r="S169" i="3" s="1"/>
  <c r="AD169" i="3" s="1" a="1"/>
  <c r="AD169" i="3" s="1"/>
  <c r="J169" i="3" s="1" a="1"/>
  <c r="J169" i="3" s="1"/>
  <c r="I852" i="5" s="1" a="1"/>
  <c r="I852" i="5" s="1"/>
  <c r="S170" i="3" a="1"/>
  <c r="S170" i="3" s="1"/>
  <c r="S171" i="3" a="1"/>
  <c r="S171" i="3" s="1"/>
  <c r="AF171" i="3" s="1" a="1"/>
  <c r="AF171" i="3" s="1"/>
  <c r="S172" i="3" a="1"/>
  <c r="S172" i="3" s="1"/>
  <c r="S173" i="3" a="1"/>
  <c r="S173" i="3" s="1"/>
  <c r="S174" i="3" a="1"/>
  <c r="S174" i="3" s="1"/>
  <c r="AF174" i="3" s="1" a="1"/>
  <c r="AF174" i="3" s="1"/>
  <c r="S175" i="3" a="1"/>
  <c r="S175" i="3" s="1"/>
  <c r="AD175" i="3" s="1" a="1"/>
  <c r="AD175" i="3" s="1"/>
  <c r="J175" i="3" s="1" a="1"/>
  <c r="J175" i="3" s="1"/>
  <c r="I861" i="5" s="1" a="1"/>
  <c r="I861" i="5" s="1"/>
  <c r="S176" i="3" a="1"/>
  <c r="S176" i="3" s="1"/>
  <c r="S177" i="3" a="1"/>
  <c r="S177" i="3" s="1"/>
  <c r="S178" i="3" a="1"/>
  <c r="S178" i="3" s="1"/>
  <c r="AE178" i="3" s="1"/>
  <c r="J867" i="5" s="1" a="1"/>
  <c r="J867" i="5" s="1"/>
  <c r="S179" i="3" a="1"/>
  <c r="S179" i="3" s="1"/>
  <c r="S180" i="3" a="1"/>
  <c r="S180" i="3" s="1"/>
  <c r="S181" i="3" a="1"/>
  <c r="S181" i="3" s="1"/>
  <c r="AE181" i="3" s="1"/>
  <c r="J870" i="5" s="1" a="1"/>
  <c r="J870" i="5" s="1"/>
  <c r="S182" i="3" a="1"/>
  <c r="S182" i="3" s="1"/>
  <c r="S183" i="3" a="1"/>
  <c r="S183" i="3" s="1"/>
  <c r="AE183" i="3" s="1"/>
  <c r="J872" i="5" s="1" a="1"/>
  <c r="J872" i="5" s="1"/>
  <c r="S184" i="3" a="1"/>
  <c r="S184" i="3" s="1"/>
  <c r="AD184" i="3" s="1" a="1"/>
  <c r="AD184" i="3" s="1"/>
  <c r="J184" i="3" s="1" a="1"/>
  <c r="J184" i="3" s="1"/>
  <c r="I873" i="5" s="1" a="1"/>
  <c r="I873" i="5" s="1"/>
  <c r="S185" i="3" a="1"/>
  <c r="S185" i="3" s="1"/>
  <c r="AF185" i="3" s="1" a="1"/>
  <c r="AF185" i="3" s="1"/>
  <c r="S186" i="3" a="1"/>
  <c r="S186" i="3" s="1"/>
  <c r="AE186" i="3" s="1"/>
  <c r="J876" i="5" s="1" a="1"/>
  <c r="J876" i="5" s="1"/>
  <c r="S187" i="3" a="1"/>
  <c r="S187" i="3" s="1"/>
  <c r="AF187" i="3" s="1" a="1"/>
  <c r="AF187" i="3" s="1"/>
  <c r="S188" i="3" a="1"/>
  <c r="S188" i="3" s="1"/>
  <c r="AF188" i="3" s="1" a="1"/>
  <c r="AF188" i="3" s="1"/>
  <c r="S189" i="3" a="1"/>
  <c r="S189" i="3" s="1"/>
  <c r="AE189" i="3" s="1"/>
  <c r="J879" i="5" s="1" a="1"/>
  <c r="J879" i="5" s="1"/>
  <c r="S190" i="3" a="1"/>
  <c r="S190" i="3" s="1"/>
  <c r="AE190" i="3" s="1"/>
  <c r="J881" i="5" s="1" a="1"/>
  <c r="J881" i="5" s="1"/>
  <c r="S191" i="3" a="1"/>
  <c r="S191" i="3" s="1"/>
  <c r="AF191" i="3" s="1" a="1"/>
  <c r="AF191" i="3" s="1"/>
  <c r="S192" i="3" a="1"/>
  <c r="S192" i="3" s="1"/>
  <c r="AD192" i="3" s="1" a="1"/>
  <c r="AD192" i="3" s="1"/>
  <c r="J192" i="3" s="1" a="1"/>
  <c r="J192" i="3" s="1"/>
  <c r="I884" i="5" s="1" a="1"/>
  <c r="I884" i="5" s="1"/>
  <c r="S193" i="3" a="1"/>
  <c r="S193" i="3" s="1"/>
  <c r="AD193" i="3" s="1" a="1"/>
  <c r="AD193" i="3" s="1"/>
  <c r="J193" i="3" s="1" a="1"/>
  <c r="J193" i="3" s="1"/>
  <c r="I885" i="5" s="1" a="1"/>
  <c r="I885" i="5" s="1"/>
  <c r="S194" i="3" a="1"/>
  <c r="S194" i="3" s="1"/>
  <c r="AE194" i="3" s="1"/>
  <c r="J886" i="5" s="1" a="1"/>
  <c r="J886" i="5" s="1"/>
  <c r="S195" i="3" a="1"/>
  <c r="S195" i="3" s="1"/>
  <c r="AF195" i="3" s="1" a="1"/>
  <c r="AF195" i="3" s="1"/>
  <c r="S196" i="3" a="1"/>
  <c r="S196" i="3" s="1"/>
  <c r="S197" i="3" a="1"/>
  <c r="S197" i="3" s="1"/>
  <c r="AE197" i="3" s="1"/>
  <c r="J889" i="5" s="1" a="1"/>
  <c r="J889" i="5" s="1"/>
  <c r="S198" i="3" a="1"/>
  <c r="S198" i="3" s="1"/>
  <c r="S199" i="3" a="1"/>
  <c r="S199" i="3" s="1"/>
  <c r="AD199" i="3" s="1" a="1"/>
  <c r="AD199" i="3" s="1"/>
  <c r="J199" i="3" s="1" a="1"/>
  <c r="J199" i="3" s="1"/>
  <c r="I894" i="5" s="1" a="1"/>
  <c r="I894" i="5" s="1"/>
  <c r="S200" i="3" a="1"/>
  <c r="S200" i="3" s="1"/>
  <c r="AD200" i="3" s="1" a="1"/>
  <c r="AD200" i="3" s="1"/>
  <c r="J200" i="3" s="1" a="1"/>
  <c r="J200" i="3" s="1"/>
  <c r="I895" i="5" s="1" a="1"/>
  <c r="I895" i="5" s="1"/>
  <c r="S201" i="3" a="1"/>
  <c r="S201" i="3" s="1"/>
  <c r="AD201" i="3" s="1" a="1"/>
  <c r="AD201" i="3" s="1"/>
  <c r="J201" i="3" s="1" a="1"/>
  <c r="J201" i="3" s="1"/>
  <c r="I896" i="5" s="1" a="1"/>
  <c r="I896" i="5" s="1"/>
  <c r="S202" i="3" a="1"/>
  <c r="S202" i="3" s="1"/>
  <c r="S203" i="3" a="1"/>
  <c r="S203" i="3" s="1"/>
  <c r="AF203" i="3" s="1" a="1"/>
  <c r="AF203" i="3" s="1"/>
  <c r="S204" i="3" a="1"/>
  <c r="S204" i="3" s="1"/>
  <c r="AE204" i="3" s="1"/>
  <c r="J899" i="5" s="1" a="1"/>
  <c r="J899" i="5" s="1"/>
  <c r="S205" i="3" a="1"/>
  <c r="S205" i="3" s="1"/>
  <c r="S206" i="3" a="1"/>
  <c r="S206" i="3" s="1"/>
  <c r="AE206" i="3" s="1"/>
  <c r="J901" i="5" s="1" a="1"/>
  <c r="J901" i="5" s="1"/>
  <c r="S207" i="3" a="1"/>
  <c r="S207" i="3" s="1"/>
  <c r="AD207" i="3" s="1" a="1"/>
  <c r="AD207" i="3" s="1"/>
  <c r="J207" i="3" s="1" a="1"/>
  <c r="J207" i="3" s="1"/>
  <c r="I902" i="5" s="1" a="1"/>
  <c r="I902" i="5" s="1"/>
  <c r="S208" i="3" a="1"/>
  <c r="S208" i="3" s="1"/>
  <c r="S209" i="3" a="1"/>
  <c r="S209" i="3" s="1"/>
  <c r="AE209" i="3" s="1"/>
  <c r="J904" i="5" s="1" a="1"/>
  <c r="J904" i="5" s="1"/>
  <c r="S210" i="3" a="1"/>
  <c r="S210" i="3" s="1"/>
  <c r="AE210" i="3" s="1"/>
  <c r="J905" i="5" s="1" a="1"/>
  <c r="J905" i="5" s="1"/>
  <c r="S211" i="3" a="1"/>
  <c r="S211" i="3" s="1"/>
  <c r="AF211" i="3" s="1" a="1"/>
  <c r="AF211" i="3" s="1"/>
  <c r="S212" i="3" a="1"/>
  <c r="S212" i="3" s="1"/>
  <c r="AF212" i="3" s="1" a="1"/>
  <c r="AF212" i="3" s="1"/>
  <c r="H15" i="10" l="1"/>
  <c r="H14" i="10"/>
  <c r="H13" i="10"/>
  <c r="AO58" i="4"/>
  <c r="AG58" i="4"/>
  <c r="AC58" i="4"/>
  <c r="AD213" i="3" a="1"/>
  <c r="AD213" i="3" s="1"/>
  <c r="J213" i="3" s="1" a="1"/>
  <c r="J213" i="3" s="1"/>
  <c r="AF213" i="3" a="1"/>
  <c r="AF213" i="3" s="1"/>
  <c r="AH58" i="4"/>
  <c r="AE213" i="3"/>
  <c r="AD158" i="3" a="1"/>
  <c r="AD158" i="3" s="1"/>
  <c r="J158" i="3" s="1" a="1"/>
  <c r="J158" i="3" s="1"/>
  <c r="I821" i="5" s="1" a="1"/>
  <c r="I821" i="5" s="1"/>
  <c r="AE158" i="3"/>
  <c r="J821" i="5" s="1" a="1"/>
  <c r="J821" i="5" s="1"/>
  <c r="AD145" i="3" a="1"/>
  <c r="AD145" i="3" s="1"/>
  <c r="J145" i="3" s="1" a="1"/>
  <c r="J145" i="3" s="1"/>
  <c r="I795" i="5" s="1" a="1"/>
  <c r="I795" i="5" s="1"/>
  <c r="AE100" i="3"/>
  <c r="J512" i="5" s="1" a="1"/>
  <c r="J512" i="5" s="1"/>
  <c r="AD209" i="3" a="1"/>
  <c r="AD209" i="3" s="1"/>
  <c r="J209" i="3" s="1" a="1"/>
  <c r="J209" i="3" s="1"/>
  <c r="I904" i="5" s="1" a="1"/>
  <c r="I904" i="5" s="1"/>
  <c r="AE152" i="3"/>
  <c r="J808" i="5" s="1" a="1"/>
  <c r="J808" i="5" s="1"/>
  <c r="AD146" i="3" a="1"/>
  <c r="AD146" i="3" s="1"/>
  <c r="J146" i="3" s="1" a="1"/>
  <c r="J146" i="3" s="1"/>
  <c r="I796" i="5" s="1" a="1"/>
  <c r="I796" i="5" s="1"/>
  <c r="AE200" i="3"/>
  <c r="J895" i="5" s="1" a="1"/>
  <c r="J895" i="5" s="1"/>
  <c r="AF110" i="3" a="1"/>
  <c r="AF110" i="3" s="1"/>
  <c r="AE96" i="3"/>
  <c r="J498" i="5" s="1" a="1"/>
  <c r="J498" i="5" s="1"/>
  <c r="AF193" i="3" a="1"/>
  <c r="AF193" i="3" s="1"/>
  <c r="AF152" i="3" a="1"/>
  <c r="AF152" i="3" s="1"/>
  <c r="AE110" i="3"/>
  <c r="J523" i="5" s="1" a="1"/>
  <c r="J523" i="5" s="1"/>
  <c r="AE180" i="3"/>
  <c r="J869" i="5" s="1" a="1"/>
  <c r="J869" i="5" s="1"/>
  <c r="AF180" i="3" a="1"/>
  <c r="AF180" i="3" s="1"/>
  <c r="AF168" i="3" a="1"/>
  <c r="AF168" i="3" s="1"/>
  <c r="AE168" i="3"/>
  <c r="J851" i="5" s="1" a="1"/>
  <c r="J851" i="5" s="1"/>
  <c r="AD156" i="3" a="1"/>
  <c r="AD156" i="3" s="1"/>
  <c r="J156" i="3" s="1" a="1"/>
  <c r="J156" i="3" s="1"/>
  <c r="I816" i="5" s="1" a="1"/>
  <c r="I816" i="5" s="1"/>
  <c r="AD114" i="3" a="1"/>
  <c r="AD114" i="3" s="1"/>
  <c r="J114" i="3" s="1" a="1"/>
  <c r="J114" i="3" s="1"/>
  <c r="I529" i="5" s="1" a="1"/>
  <c r="I529" i="5" s="1"/>
  <c r="AF200" i="3" a="1"/>
  <c r="AF200" i="3" s="1"/>
  <c r="AE185" i="3"/>
  <c r="J875" i="5" s="1" a="1"/>
  <c r="J875" i="5" s="1"/>
  <c r="AE164" i="3"/>
  <c r="J832" i="5" s="1" a="1"/>
  <c r="J832" i="5" s="1"/>
  <c r="AD164" i="3" a="1"/>
  <c r="AD164" i="3" s="1"/>
  <c r="J164" i="3" s="1" a="1"/>
  <c r="J164" i="3" s="1"/>
  <c r="I832" i="5" s="1" a="1"/>
  <c r="I832" i="5" s="1"/>
  <c r="AE113" i="3"/>
  <c r="J528" i="5" s="1" a="1"/>
  <c r="J528" i="5" s="1"/>
  <c r="AD76" i="3" a="1"/>
  <c r="AD76" i="3" s="1"/>
  <c r="AF184" i="3" a="1"/>
  <c r="AF184" i="3" s="1"/>
  <c r="AE126" i="3"/>
  <c r="J732" i="5" s="1" a="1"/>
  <c r="J732" i="5" s="1"/>
  <c r="AE184" i="3"/>
  <c r="J873" i="5" s="1" a="1"/>
  <c r="J873" i="5" s="1"/>
  <c r="AD140" i="3" a="1"/>
  <c r="AD140" i="3" s="1"/>
  <c r="J140" i="3" s="1" a="1"/>
  <c r="J140" i="3" s="1"/>
  <c r="I784" i="5" s="1" a="1"/>
  <c r="I784" i="5" s="1"/>
  <c r="AD82" i="3" a="1"/>
  <c r="AD82" i="3" s="1"/>
  <c r="J82" i="3" s="1" a="1"/>
  <c r="J82" i="3" s="1"/>
  <c r="I470" i="5" s="1" a="1"/>
  <c r="I470" i="5" s="1"/>
  <c r="AE122" i="3"/>
  <c r="J712" i="5" s="1" a="1"/>
  <c r="J712" i="5" s="1"/>
  <c r="AF122" i="3" a="1"/>
  <c r="AF122" i="3" s="1"/>
  <c r="AE90" i="3"/>
  <c r="J480" i="5" s="1" a="1"/>
  <c r="J480" i="5" s="1"/>
  <c r="AF90" i="3" a="1"/>
  <c r="AF90" i="3" s="1"/>
  <c r="AE74" i="3"/>
  <c r="J7" i="5" s="1" a="1"/>
  <c r="J7" i="5" s="1"/>
  <c r="AD74" i="3" a="1"/>
  <c r="AD74" i="3" s="1"/>
  <c r="AE106" i="3"/>
  <c r="J518" i="5" s="1" a="1"/>
  <c r="J518" i="5" s="1"/>
  <c r="AD106" i="3" a="1"/>
  <c r="AD106" i="3" s="1"/>
  <c r="J106" i="3" s="1" a="1"/>
  <c r="J106" i="3" s="1"/>
  <c r="I518" i="5" s="1" a="1"/>
  <c r="I518" i="5" s="1"/>
  <c r="AD195" i="3" a="1"/>
  <c r="AD195" i="3" s="1"/>
  <c r="J195" i="3" s="1" a="1"/>
  <c r="J195" i="3" s="1"/>
  <c r="I887" i="5" s="1" a="1"/>
  <c r="I887" i="5" s="1"/>
  <c r="AF76" i="3" a="1"/>
  <c r="AF76" i="3" s="1"/>
  <c r="AF95" i="3" a="1"/>
  <c r="AF95" i="3" s="1"/>
  <c r="AE211" i="3"/>
  <c r="J907" i="5" s="1" a="1"/>
  <c r="J907" i="5" s="1"/>
  <c r="AF204" i="3" a="1"/>
  <c r="AF204" i="3" s="1"/>
  <c r="AE140" i="3"/>
  <c r="J784" i="5" s="1" a="1"/>
  <c r="J784" i="5" s="1"/>
  <c r="AD208" i="3" a="1"/>
  <c r="AD208" i="3" s="1"/>
  <c r="J208" i="3" s="1" a="1"/>
  <c r="J208" i="3" s="1"/>
  <c r="I903" i="5" s="1" a="1"/>
  <c r="I903" i="5" s="1"/>
  <c r="AF208" i="3" a="1"/>
  <c r="AF208" i="3" s="1"/>
  <c r="AD198" i="3" a="1"/>
  <c r="AD198" i="3" s="1"/>
  <c r="J198" i="3" s="1" a="1"/>
  <c r="J198" i="3" s="1"/>
  <c r="I890" i="5" s="1" a="1"/>
  <c r="I890" i="5" s="1"/>
  <c r="AF198" i="3" a="1"/>
  <c r="AF198" i="3" s="1"/>
  <c r="AD182" i="3" a="1"/>
  <c r="AD182" i="3" s="1"/>
  <c r="J182" i="3" s="1" a="1"/>
  <c r="J182" i="3" s="1"/>
  <c r="I871" i="5" s="1" a="1"/>
  <c r="I871" i="5" s="1"/>
  <c r="AF182" i="3" a="1"/>
  <c r="AF182" i="3" s="1"/>
  <c r="AD134" i="3" a="1"/>
  <c r="AD134" i="3" s="1"/>
  <c r="J134" i="3" s="1" a="1"/>
  <c r="J134" i="3" s="1"/>
  <c r="I755" i="5" s="1" a="1"/>
  <c r="I755" i="5" s="1"/>
  <c r="AF134" i="3" a="1"/>
  <c r="AF134" i="3" s="1"/>
  <c r="AF112" i="3" a="1"/>
  <c r="AF112" i="3" s="1"/>
  <c r="AD112" i="3" a="1"/>
  <c r="AD112" i="3" s="1"/>
  <c r="J112" i="3" s="1" a="1"/>
  <c r="J112" i="3" s="1"/>
  <c r="I527" i="5" s="1" a="1"/>
  <c r="I527" i="5" s="1"/>
  <c r="AD102" i="3" a="1"/>
  <c r="AD102" i="3" s="1"/>
  <c r="J102" i="3" s="1" a="1"/>
  <c r="J102" i="3" s="1"/>
  <c r="I514" i="5" s="1" a="1"/>
  <c r="I514" i="5" s="1"/>
  <c r="AF102" i="3" a="1"/>
  <c r="AF102" i="3" s="1"/>
  <c r="AD86" i="3" a="1"/>
  <c r="AD86" i="3" s="1"/>
  <c r="J86" i="3" s="1" a="1"/>
  <c r="J86" i="3" s="1"/>
  <c r="I474" i="5" s="1" a="1"/>
  <c r="I474" i="5" s="1"/>
  <c r="AF86" i="3" a="1"/>
  <c r="AF86" i="3" s="1"/>
  <c r="AF80" i="3" a="1"/>
  <c r="AF80" i="3" s="1"/>
  <c r="AD80" i="3" a="1"/>
  <c r="AD80" i="3" s="1"/>
  <c r="J80" i="3" s="1" a="1"/>
  <c r="J80" i="3" s="1"/>
  <c r="I468" i="5" s="1" a="1"/>
  <c r="I468" i="5" s="1"/>
  <c r="AE198" i="3"/>
  <c r="J890" i="5" s="1" a="1"/>
  <c r="J890" i="5" s="1"/>
  <c r="AE150" i="3"/>
  <c r="J805" i="5" s="1" a="1"/>
  <c r="J805" i="5" s="1"/>
  <c r="AF210" i="3" a="1"/>
  <c r="AF210" i="3" s="1"/>
  <c r="AD210" i="3" a="1"/>
  <c r="AD210" i="3" s="1"/>
  <c r="J210" i="3" s="1" a="1"/>
  <c r="J210" i="3" s="1"/>
  <c r="I905" i="5" s="1" a="1"/>
  <c r="I905" i="5" s="1"/>
  <c r="AF194" i="3" a="1"/>
  <c r="AF194" i="3" s="1"/>
  <c r="AD194" i="3" a="1"/>
  <c r="AD194" i="3" s="1"/>
  <c r="J194" i="3" s="1" a="1"/>
  <c r="J194" i="3" s="1"/>
  <c r="I886" i="5" s="1" a="1"/>
  <c r="I886" i="5" s="1"/>
  <c r="AF162" i="3" a="1"/>
  <c r="AF162" i="3" s="1"/>
  <c r="AD162" i="3" a="1"/>
  <c r="AD162" i="3" s="1"/>
  <c r="J162" i="3" s="1" a="1"/>
  <c r="J162" i="3" s="1"/>
  <c r="I828" i="5" s="1" a="1"/>
  <c r="I828" i="5" s="1"/>
  <c r="AE102" i="3"/>
  <c r="J514" i="5" s="1" a="1"/>
  <c r="J514" i="5" s="1"/>
  <c r="AF206" i="3" a="1"/>
  <c r="AF206" i="3" s="1"/>
  <c r="AD206" i="3" a="1"/>
  <c r="AD206" i="3" s="1"/>
  <c r="J206" i="3" s="1" a="1"/>
  <c r="J206" i="3" s="1"/>
  <c r="I901" i="5" s="1" a="1"/>
  <c r="I901" i="5" s="1"/>
  <c r="AD190" i="3" a="1"/>
  <c r="AD190" i="3" s="1"/>
  <c r="J190" i="3" s="1" a="1"/>
  <c r="J190" i="3" s="1"/>
  <c r="I881" i="5" s="1" a="1"/>
  <c r="I881" i="5" s="1"/>
  <c r="AF190" i="3" a="1"/>
  <c r="AF190" i="3" s="1"/>
  <c r="AE174" i="3"/>
  <c r="J860" i="5" s="1" a="1"/>
  <c r="J860" i="5" s="1"/>
  <c r="AD174" i="3" a="1"/>
  <c r="AD174" i="3" s="1"/>
  <c r="J174" i="3" s="1" a="1"/>
  <c r="J174" i="3" s="1"/>
  <c r="I860" i="5" s="1" a="1"/>
  <c r="I860" i="5" s="1"/>
  <c r="AD142" i="3" a="1"/>
  <c r="AD142" i="3" s="1"/>
  <c r="J142" i="3" s="1" a="1"/>
  <c r="J142" i="3" s="1"/>
  <c r="I792" i="5" s="1" a="1"/>
  <c r="I792" i="5" s="1"/>
  <c r="AE142" i="3"/>
  <c r="J792" i="5" s="1" a="1"/>
  <c r="J792" i="5" s="1"/>
  <c r="AF136" i="3" a="1"/>
  <c r="AF136" i="3" s="1"/>
  <c r="AD136" i="3" a="1"/>
  <c r="AD136" i="3" s="1"/>
  <c r="J136" i="3" s="1" a="1"/>
  <c r="J136" i="3" s="1"/>
  <c r="I778" i="5" s="1" a="1"/>
  <c r="I778" i="5" s="1"/>
  <c r="AF120" i="3" a="1"/>
  <c r="AF120" i="3" s="1"/>
  <c r="AD120" i="3" a="1"/>
  <c r="AD120" i="3" s="1"/>
  <c r="J120" i="3" s="1" a="1"/>
  <c r="J120" i="3" s="1"/>
  <c r="I702" i="5" s="1" a="1"/>
  <c r="I702" i="5" s="1"/>
  <c r="AF104" i="3" a="1"/>
  <c r="AF104" i="3" s="1"/>
  <c r="AE104" i="3"/>
  <c r="J516" i="5" s="1" a="1"/>
  <c r="J516" i="5" s="1"/>
  <c r="AD104" i="3" a="1"/>
  <c r="AD104" i="3" s="1"/>
  <c r="J104" i="3" s="1" a="1"/>
  <c r="J104" i="3" s="1"/>
  <c r="I516" i="5" s="1" a="1"/>
  <c r="I516" i="5" s="1"/>
  <c r="AD176" i="3" a="1"/>
  <c r="AD176" i="3" s="1"/>
  <c r="J176" i="3" s="1" a="1"/>
  <c r="J176" i="3" s="1"/>
  <c r="I862" i="5" s="1" a="1"/>
  <c r="I862" i="5" s="1"/>
  <c r="AF176" i="3" a="1"/>
  <c r="AF176" i="3" s="1"/>
  <c r="AF128" i="3" a="1"/>
  <c r="AF128" i="3" s="1"/>
  <c r="AE128" i="3"/>
  <c r="J735" i="5" s="1" a="1"/>
  <c r="J735" i="5" s="1"/>
  <c r="AD118" i="3" a="1"/>
  <c r="AD118" i="3" s="1"/>
  <c r="J118" i="3" s="1" a="1"/>
  <c r="J118" i="3" s="1"/>
  <c r="I697" i="5" s="1" a="1"/>
  <c r="I697" i="5" s="1"/>
  <c r="AF118" i="3" a="1"/>
  <c r="AF118" i="3" s="1"/>
  <c r="AE92" i="3"/>
  <c r="J494" i="5" s="1" a="1"/>
  <c r="J494" i="5" s="1"/>
  <c r="AF92" i="3" a="1"/>
  <c r="AF92" i="3" s="1"/>
  <c r="AD92" i="3" a="1"/>
  <c r="AD92" i="3" s="1"/>
  <c r="J92" i="3" s="1" a="1"/>
  <c r="J92" i="3" s="1"/>
  <c r="I494" i="5" s="1" a="1"/>
  <c r="I494" i="5" s="1"/>
  <c r="AE166" i="3"/>
  <c r="J834" i="5" s="1" a="1"/>
  <c r="J834" i="5" s="1"/>
  <c r="AF160" i="3" a="1"/>
  <c r="AF160" i="3" s="1"/>
  <c r="AF178" i="3" a="1"/>
  <c r="AF178" i="3" s="1"/>
  <c r="AD178" i="3" a="1"/>
  <c r="AD178" i="3" s="1"/>
  <c r="J178" i="3" s="1" a="1"/>
  <c r="J178" i="3" s="1"/>
  <c r="I867" i="5" s="1" a="1"/>
  <c r="I867" i="5" s="1"/>
  <c r="AE165" i="3"/>
  <c r="J833" i="5" s="1" a="1"/>
  <c r="J833" i="5" s="1"/>
  <c r="AD165" i="3" a="1"/>
  <c r="AD165" i="3" s="1"/>
  <c r="J165" i="3" s="1" a="1"/>
  <c r="J165" i="3" s="1"/>
  <c r="I833" i="5" s="1" a="1"/>
  <c r="I833" i="5" s="1"/>
  <c r="AD133" i="3" a="1"/>
  <c r="AD133" i="3" s="1"/>
  <c r="J133" i="3" s="1" a="1"/>
  <c r="J133" i="3" s="1"/>
  <c r="I748" i="5" s="1" a="1"/>
  <c r="I748" i="5" s="1"/>
  <c r="AF133" i="3" a="1"/>
  <c r="AF133" i="3" s="1"/>
  <c r="AD197" i="3" a="1"/>
  <c r="AD197" i="3" s="1"/>
  <c r="J197" i="3" s="1" a="1"/>
  <c r="J197" i="3" s="1"/>
  <c r="I889" i="5" s="1" a="1"/>
  <c r="I889" i="5" s="1"/>
  <c r="AF192" i="3" a="1"/>
  <c r="AF192" i="3" s="1"/>
  <c r="AD166" i="3" a="1"/>
  <c r="AD166" i="3" s="1"/>
  <c r="J166" i="3" s="1" a="1"/>
  <c r="J166" i="3" s="1"/>
  <c r="I834" i="5" s="1" a="1"/>
  <c r="I834" i="5" s="1"/>
  <c r="AE160" i="3"/>
  <c r="J824" i="5" s="1" a="1"/>
  <c r="J824" i="5" s="1"/>
  <c r="AD150" i="3" a="1"/>
  <c r="AD150" i="3" s="1"/>
  <c r="J150" i="3" s="1" a="1"/>
  <c r="J150" i="3" s="1"/>
  <c r="I805" i="5" s="1" a="1"/>
  <c r="I805" i="5" s="1"/>
  <c r="AD144" i="3" a="1"/>
  <c r="AD144" i="3" s="1"/>
  <c r="J144" i="3" s="1" a="1"/>
  <c r="J144" i="3" s="1"/>
  <c r="I794" i="5" s="1" a="1"/>
  <c r="I794" i="5" s="1"/>
  <c r="AF130" i="3" a="1"/>
  <c r="AF130" i="3" s="1"/>
  <c r="AE208" i="3"/>
  <c r="J903" i="5" s="1" a="1"/>
  <c r="J903" i="5" s="1"/>
  <c r="AE192" i="3"/>
  <c r="J884" i="5" s="1" a="1"/>
  <c r="J884" i="5" s="1"/>
  <c r="AE182" i="3"/>
  <c r="J871" i="5" s="1" a="1"/>
  <c r="J871" i="5" s="1"/>
  <c r="AE176" i="3"/>
  <c r="J862" i="5" s="1" a="1"/>
  <c r="J862" i="5" s="1"/>
  <c r="AF146" i="3" a="1"/>
  <c r="AF146" i="3" s="1"/>
  <c r="AD130" i="3" a="1"/>
  <c r="AD130" i="3" s="1"/>
  <c r="J130" i="3" s="1" a="1"/>
  <c r="J130" i="3" s="1"/>
  <c r="I738" i="5" s="1" a="1"/>
  <c r="I738" i="5" s="1"/>
  <c r="AF114" i="3" a="1"/>
  <c r="AF114" i="3" s="1"/>
  <c r="AE205" i="3"/>
  <c r="J900" i="5" s="1" a="1"/>
  <c r="J900" i="5" s="1"/>
  <c r="AF205" i="3" a="1"/>
  <c r="AF205" i="3" s="1"/>
  <c r="AF202" i="3" a="1"/>
  <c r="AF202" i="3" s="1"/>
  <c r="AE202" i="3"/>
  <c r="J897" i="5" s="1" a="1"/>
  <c r="J897" i="5" s="1"/>
  <c r="AD202" i="3" a="1"/>
  <c r="AD202" i="3" s="1"/>
  <c r="J202" i="3" s="1" a="1"/>
  <c r="J202" i="3" s="1"/>
  <c r="I897" i="5" s="1" a="1"/>
  <c r="I897" i="5" s="1"/>
  <c r="AF186" i="3" a="1"/>
  <c r="AF186" i="3" s="1"/>
  <c r="AD186" i="3" a="1"/>
  <c r="AD186" i="3" s="1"/>
  <c r="J186" i="3" s="1" a="1"/>
  <c r="J186" i="3" s="1"/>
  <c r="I876" i="5" s="1" a="1"/>
  <c r="I876" i="5" s="1"/>
  <c r="AE173" i="3"/>
  <c r="J859" i="5" s="1" a="1"/>
  <c r="J859" i="5" s="1"/>
  <c r="AF173" i="3" a="1"/>
  <c r="AF173" i="3" s="1"/>
  <c r="AF170" i="3" a="1"/>
  <c r="AF170" i="3" s="1"/>
  <c r="AD170" i="3" a="1"/>
  <c r="AD170" i="3" s="1"/>
  <c r="J170" i="3" s="1" a="1"/>
  <c r="J170" i="3" s="1"/>
  <c r="I853" i="5" s="1" a="1"/>
  <c r="I853" i="5" s="1"/>
  <c r="AE170" i="3"/>
  <c r="J853" i="5" s="1" a="1"/>
  <c r="J853" i="5" s="1"/>
  <c r="AF154" i="3" a="1"/>
  <c r="AF154" i="3" s="1"/>
  <c r="AD154" i="3" a="1"/>
  <c r="AD154" i="3" s="1"/>
  <c r="J154" i="3" s="1" a="1"/>
  <c r="J154" i="3" s="1"/>
  <c r="I812" i="5" s="1" a="1"/>
  <c r="I812" i="5" s="1"/>
  <c r="AE138" i="3"/>
  <c r="J780" i="5" s="1" a="1"/>
  <c r="J780" i="5" s="1"/>
  <c r="AD138" i="3" a="1"/>
  <c r="AD138" i="3" s="1"/>
  <c r="J138" i="3" s="1" a="1"/>
  <c r="J138" i="3" s="1"/>
  <c r="I780" i="5" s="1" a="1"/>
  <c r="I780" i="5" s="1"/>
  <c r="AD78" i="3" a="1"/>
  <c r="AD78" i="3" s="1"/>
  <c r="J78" i="3" s="1" a="1"/>
  <c r="J78" i="3" s="1"/>
  <c r="I466" i="5" s="1" a="1"/>
  <c r="I466" i="5" s="1"/>
  <c r="AE78" i="3"/>
  <c r="J466" i="5" s="1" a="1"/>
  <c r="J466" i="5" s="1"/>
  <c r="AE196" i="3"/>
  <c r="J888" i="5" s="1" a="1"/>
  <c r="J888" i="5" s="1"/>
  <c r="AD196" i="3" a="1"/>
  <c r="AD196" i="3" s="1"/>
  <c r="J196" i="3" s="1" a="1"/>
  <c r="J196" i="3" s="1"/>
  <c r="I888" i="5" s="1" a="1"/>
  <c r="I888" i="5" s="1"/>
  <c r="AE172" i="3"/>
  <c r="J855" i="5" s="1" a="1"/>
  <c r="J855" i="5" s="1"/>
  <c r="AF172" i="3" a="1"/>
  <c r="AF172" i="3" s="1"/>
  <c r="AD167" i="3" a="1"/>
  <c r="AD167" i="3" s="1"/>
  <c r="J167" i="3" s="1" a="1"/>
  <c r="J167" i="3" s="1"/>
  <c r="I835" i="5" s="1" a="1"/>
  <c r="I835" i="5" s="1"/>
  <c r="AF167" i="3" a="1"/>
  <c r="AF167" i="3" s="1"/>
  <c r="AE151" i="3"/>
  <c r="J806" i="5" s="1" a="1"/>
  <c r="J806" i="5" s="1"/>
  <c r="AD151" i="3" a="1"/>
  <c r="AD151" i="3" s="1"/>
  <c r="J151" i="3" s="1" a="1"/>
  <c r="J151" i="3" s="1"/>
  <c r="I806" i="5" s="1" a="1"/>
  <c r="I806" i="5" s="1"/>
  <c r="AF132" i="3" a="1"/>
  <c r="AF132" i="3" s="1"/>
  <c r="AE132" i="3"/>
  <c r="J740" i="5" s="1" a="1"/>
  <c r="J740" i="5" s="1"/>
  <c r="AD94" i="3" a="1"/>
  <c r="AD94" i="3" s="1"/>
  <c r="J94" i="3" s="1" a="1"/>
  <c r="J94" i="3" s="1"/>
  <c r="I496" i="5" s="1" a="1"/>
  <c r="I496" i="5" s="1"/>
  <c r="AE94" i="3"/>
  <c r="J496" i="5" s="1" a="1"/>
  <c r="J496" i="5" s="1"/>
  <c r="AD204" i="3" a="1"/>
  <c r="AD204" i="3" s="1"/>
  <c r="J204" i="3" s="1" a="1"/>
  <c r="J204" i="3" s="1"/>
  <c r="I899" i="5" s="1" a="1"/>
  <c r="I899" i="5" s="1"/>
  <c r="AF199" i="3" a="1"/>
  <c r="AF199" i="3" s="1"/>
  <c r="AE191" i="3"/>
  <c r="J882" i="5" s="1" a="1"/>
  <c r="J882" i="5" s="1"/>
  <c r="AD183" i="3" a="1"/>
  <c r="AD183" i="3" s="1"/>
  <c r="J183" i="3" s="1" a="1"/>
  <c r="J183" i="3" s="1"/>
  <c r="I872" i="5" s="1" a="1"/>
  <c r="I872" i="5" s="1"/>
  <c r="AD172" i="3" a="1"/>
  <c r="AD172" i="3" s="1"/>
  <c r="J172" i="3" s="1" a="1"/>
  <c r="J172" i="3" s="1"/>
  <c r="I855" i="5" s="1" a="1"/>
  <c r="I855" i="5" s="1"/>
  <c r="AF156" i="3" a="1"/>
  <c r="AF156" i="3" s="1"/>
  <c r="AF148" i="3" a="1"/>
  <c r="AF148" i="3" s="1"/>
  <c r="AF124" i="3" a="1"/>
  <c r="AF124" i="3" s="1"/>
  <c r="AF108" i="3" a="1"/>
  <c r="AF108" i="3" s="1"/>
  <c r="AD100" i="3" a="1"/>
  <c r="AD100" i="3" s="1"/>
  <c r="J100" i="3" s="1" a="1"/>
  <c r="J100" i="3" s="1"/>
  <c r="I512" i="5" s="1" a="1"/>
  <c r="I512" i="5" s="1"/>
  <c r="AE177" i="3"/>
  <c r="J866" i="5" s="1" a="1"/>
  <c r="J866" i="5" s="1"/>
  <c r="AD177" i="3" a="1"/>
  <c r="AD177" i="3" s="1"/>
  <c r="J177" i="3" s="1" a="1"/>
  <c r="J177" i="3" s="1"/>
  <c r="I866" i="5" s="1" a="1"/>
  <c r="I866" i="5" s="1"/>
  <c r="AD161" i="3" a="1"/>
  <c r="AD161" i="3" s="1"/>
  <c r="J161" i="3" s="1" a="1"/>
  <c r="J161" i="3" s="1"/>
  <c r="I826" i="5" s="1" a="1"/>
  <c r="I826" i="5" s="1"/>
  <c r="AF161" i="3" a="1"/>
  <c r="AF161" i="3" s="1"/>
  <c r="AF153" i="3" a="1"/>
  <c r="AF153" i="3" s="1"/>
  <c r="AE153" i="3"/>
  <c r="J810" i="5" s="1" a="1"/>
  <c r="J810" i="5" s="1"/>
  <c r="AE212" i="3"/>
  <c r="J908" i="5" s="1" a="1"/>
  <c r="J908" i="5" s="1"/>
  <c r="AD212" i="3" a="1"/>
  <c r="AD212" i="3" s="1"/>
  <c r="J212" i="3" s="1" a="1"/>
  <c r="J212" i="3" s="1"/>
  <c r="I908" i="5" s="1" a="1"/>
  <c r="I908" i="5" s="1"/>
  <c r="AE188" i="3"/>
  <c r="J878" i="5" s="1" a="1"/>
  <c r="J878" i="5" s="1"/>
  <c r="AD188" i="3" a="1"/>
  <c r="AD188" i="3" s="1"/>
  <c r="J188" i="3" s="1" a="1"/>
  <c r="J188" i="3" s="1"/>
  <c r="I878" i="5" s="1" a="1"/>
  <c r="I878" i="5" s="1"/>
  <c r="AF159" i="3" a="1"/>
  <c r="AF159" i="3" s="1"/>
  <c r="AE159" i="3"/>
  <c r="J823" i="5" s="1" a="1"/>
  <c r="J823" i="5" s="1"/>
  <c r="AD116" i="3" a="1"/>
  <c r="AD116" i="3" s="1"/>
  <c r="J116" i="3" s="1" a="1"/>
  <c r="J116" i="3" s="1"/>
  <c r="I690" i="5" s="1" a="1"/>
  <c r="I690" i="5" s="1"/>
  <c r="AF116" i="3" a="1"/>
  <c r="AF116" i="3" s="1"/>
  <c r="AF88" i="3" a="1"/>
  <c r="AF88" i="3" s="1"/>
  <c r="AE88" i="3"/>
  <c r="J476" i="5" s="1" a="1"/>
  <c r="J476" i="5" s="1"/>
  <c r="AF196" i="3" a="1"/>
  <c r="AF196" i="3" s="1"/>
  <c r="AD180" i="3" a="1"/>
  <c r="AD180" i="3" s="1"/>
  <c r="J180" i="3" s="1" a="1"/>
  <c r="J180" i="3" s="1"/>
  <c r="I869" i="5" s="1" a="1"/>
  <c r="I869" i="5" s="1"/>
  <c r="AF164" i="3" a="1"/>
  <c r="AF164" i="3" s="1"/>
  <c r="AE148" i="3"/>
  <c r="J803" i="5" s="1" a="1"/>
  <c r="J803" i="5" s="1"/>
  <c r="AD132" i="3" a="1"/>
  <c r="AD132" i="3" s="1"/>
  <c r="J132" i="3" s="1" a="1"/>
  <c r="J132" i="3" s="1"/>
  <c r="I740" i="5" s="1" a="1"/>
  <c r="I740" i="5" s="1"/>
  <c r="AE127" i="3"/>
  <c r="J733" i="5" s="1" a="1"/>
  <c r="J733" i="5" s="1"/>
  <c r="AD124" i="3" a="1"/>
  <c r="AD124" i="3" s="1"/>
  <c r="J124" i="3" s="1" a="1"/>
  <c r="J124" i="3" s="1"/>
  <c r="I721" i="5" s="1" a="1"/>
  <c r="I721" i="5" s="1"/>
  <c r="AD108" i="3" a="1"/>
  <c r="AD108" i="3" s="1"/>
  <c r="J108" i="3" s="1" a="1"/>
  <c r="J108" i="3" s="1"/>
  <c r="I521" i="5" s="1" a="1"/>
  <c r="I521" i="5" s="1"/>
  <c r="AF82" i="3" a="1"/>
  <c r="AF82" i="3" s="1"/>
  <c r="AF179" i="3" a="1"/>
  <c r="AF179" i="3" s="1"/>
  <c r="AE179" i="3"/>
  <c r="J868" i="5" s="1" a="1"/>
  <c r="J868" i="5" s="1"/>
  <c r="AF163" i="3" a="1"/>
  <c r="AF163" i="3" s="1"/>
  <c r="AD163" i="3" a="1"/>
  <c r="AD163" i="3" s="1"/>
  <c r="J163" i="3" s="1" a="1"/>
  <c r="J163" i="3" s="1"/>
  <c r="I829" i="5" s="1" a="1"/>
  <c r="I829" i="5" s="1"/>
  <c r="AE98" i="3"/>
  <c r="J500" i="5" s="1" a="1"/>
  <c r="J500" i="5" s="1"/>
  <c r="AD98" i="3" a="1"/>
  <c r="AD98" i="3" s="1"/>
  <c r="J98" i="3" s="1" a="1"/>
  <c r="J98" i="3" s="1"/>
  <c r="I500" i="5" s="1" a="1"/>
  <c r="I500" i="5" s="1"/>
  <c r="AD84" i="3" a="1"/>
  <c r="AD84" i="3" s="1"/>
  <c r="J84" i="3" s="1" a="1"/>
  <c r="J84" i="3" s="1"/>
  <c r="I472" i="5" s="1" a="1"/>
  <c r="I472" i="5" s="1"/>
  <c r="AE84" i="3"/>
  <c r="J472" i="5" s="1" a="1"/>
  <c r="J472" i="5" s="1"/>
  <c r="AD149" i="3" a="1"/>
  <c r="AD149" i="3" s="1"/>
  <c r="J149" i="3" s="1" a="1"/>
  <c r="J149" i="3" s="1"/>
  <c r="I804" i="5" s="1" a="1"/>
  <c r="I804" i="5" s="1"/>
  <c r="AE149" i="3"/>
  <c r="J804" i="5" s="1" a="1"/>
  <c r="J804" i="5" s="1"/>
  <c r="AE147" i="3"/>
  <c r="J801" i="5" s="1" a="1"/>
  <c r="J801" i="5" s="1"/>
  <c r="AD147" i="3" a="1"/>
  <c r="AD147" i="3" s="1"/>
  <c r="J147" i="3" s="1" a="1"/>
  <c r="J147" i="3" s="1"/>
  <c r="I801" i="5" s="1" a="1"/>
  <c r="I801" i="5" s="1"/>
  <c r="AD143" i="3" a="1"/>
  <c r="AD143" i="3" s="1"/>
  <c r="J143" i="3" s="1" a="1"/>
  <c r="J143" i="3" s="1"/>
  <c r="I793" i="5" s="1" a="1"/>
  <c r="I793" i="5" s="1"/>
  <c r="AE143" i="3"/>
  <c r="J793" i="5" s="1" a="1"/>
  <c r="J793" i="5" s="1"/>
  <c r="AF143" i="3" a="1"/>
  <c r="AF143" i="3" s="1"/>
  <c r="AD141" i="3" a="1"/>
  <c r="AD141" i="3" s="1"/>
  <c r="J141" i="3" s="1" a="1"/>
  <c r="J141" i="3" s="1"/>
  <c r="I790" i="5" s="1" a="1"/>
  <c r="I790" i="5" s="1"/>
  <c r="AE141" i="3"/>
  <c r="J790" i="5" s="1" a="1"/>
  <c r="J790" i="5" s="1"/>
  <c r="AE139" i="3"/>
  <c r="J783" i="5" s="1" a="1"/>
  <c r="J783" i="5" s="1"/>
  <c r="AD139" i="3" a="1"/>
  <c r="AD139" i="3" s="1"/>
  <c r="J139" i="3" s="1" a="1"/>
  <c r="J139" i="3" s="1"/>
  <c r="I783" i="5" s="1" a="1"/>
  <c r="I783" i="5" s="1"/>
  <c r="AF137" i="3" a="1"/>
  <c r="AF137" i="3" s="1"/>
  <c r="AE137" i="3"/>
  <c r="J779" i="5" s="1" a="1"/>
  <c r="J779" i="5" s="1"/>
  <c r="AD135" i="3" a="1"/>
  <c r="AD135" i="3" s="1"/>
  <c r="J135" i="3" s="1" a="1"/>
  <c r="J135" i="3" s="1"/>
  <c r="I758" i="5" s="1" a="1"/>
  <c r="I758" i="5" s="1"/>
  <c r="AE135" i="3"/>
  <c r="J758" i="5" s="1" a="1"/>
  <c r="J758" i="5" s="1"/>
  <c r="AE131" i="3"/>
  <c r="J739" i="5" s="1" a="1"/>
  <c r="J739" i="5" s="1"/>
  <c r="AF131" i="3" a="1"/>
  <c r="AF131" i="3" s="1"/>
  <c r="AF129" i="3" a="1"/>
  <c r="AF129" i="3" s="1"/>
  <c r="AD129" i="3" a="1"/>
  <c r="AD129" i="3" s="1"/>
  <c r="J129" i="3" s="1" a="1"/>
  <c r="J129" i="3" s="1"/>
  <c r="I737" i="5" s="1" a="1"/>
  <c r="I737" i="5" s="1"/>
  <c r="AE129" i="3"/>
  <c r="J737" i="5" s="1" a="1"/>
  <c r="J737" i="5" s="1"/>
  <c r="AD125" i="3" a="1"/>
  <c r="AD125" i="3" s="1"/>
  <c r="J125" i="3" s="1" a="1"/>
  <c r="J125" i="3" s="1"/>
  <c r="I728" i="5" s="1" a="1"/>
  <c r="I728" i="5" s="1"/>
  <c r="AF125" i="3" a="1"/>
  <c r="AF125" i="3" s="1"/>
  <c r="AE123" i="3"/>
  <c r="J720" i="5" s="1" a="1"/>
  <c r="J720" i="5" s="1"/>
  <c r="AF123" i="3" a="1"/>
  <c r="AF123" i="3" s="1"/>
  <c r="AF121" i="3" a="1"/>
  <c r="AF121" i="3" s="1"/>
  <c r="AD121" i="3" a="1"/>
  <c r="AD121" i="3" s="1"/>
  <c r="J121" i="3" s="1" a="1"/>
  <c r="J121" i="3" s="1"/>
  <c r="I711" i="5" s="1" a="1"/>
  <c r="I711" i="5" s="1"/>
  <c r="AD119" i="3" a="1"/>
  <c r="AD119" i="3" s="1"/>
  <c r="J119" i="3" s="1" a="1"/>
  <c r="J119" i="3" s="1"/>
  <c r="I699" i="5" s="1" a="1"/>
  <c r="I699" i="5" s="1"/>
  <c r="AF119" i="3" a="1"/>
  <c r="AF119" i="3" s="1"/>
  <c r="AD117" i="3" a="1"/>
  <c r="AD117" i="3" s="1"/>
  <c r="J117" i="3" s="1" a="1"/>
  <c r="J117" i="3" s="1"/>
  <c r="I691" i="5" s="1" a="1"/>
  <c r="I691" i="5" s="1"/>
  <c r="AE117" i="3"/>
  <c r="J691" i="5" s="1" a="1"/>
  <c r="J691" i="5" s="1"/>
  <c r="AF117" i="3" a="1"/>
  <c r="AF117" i="3" s="1"/>
  <c r="AE115" i="3"/>
  <c r="J618" i="5" s="1" a="1"/>
  <c r="J618" i="5" s="1"/>
  <c r="AD115" i="3" a="1"/>
  <c r="AD115" i="3" s="1"/>
  <c r="J115" i="3" s="1" a="1"/>
  <c r="J115" i="3" s="1"/>
  <c r="I618" i="5" s="1" a="1"/>
  <c r="I618" i="5" s="1"/>
  <c r="AD111" i="3" a="1"/>
  <c r="AD111" i="3" s="1"/>
  <c r="J111" i="3" s="1" a="1"/>
  <c r="J111" i="3" s="1"/>
  <c r="I526" i="5" s="1" a="1"/>
  <c r="I526" i="5" s="1"/>
  <c r="AE111" i="3"/>
  <c r="J526" i="5" s="1" a="1"/>
  <c r="J526" i="5" s="1"/>
  <c r="AF111" i="3" a="1"/>
  <c r="AF111" i="3" s="1"/>
  <c r="AD109" i="3" a="1"/>
  <c r="AD109" i="3" s="1"/>
  <c r="J109" i="3" s="1" a="1"/>
  <c r="J109" i="3" s="1"/>
  <c r="I522" i="5" s="1" a="1"/>
  <c r="I522" i="5" s="1"/>
  <c r="AE109" i="3"/>
  <c r="J522" i="5" s="1" a="1"/>
  <c r="J522" i="5" s="1"/>
  <c r="AE107" i="3"/>
  <c r="J520" i="5" s="1" a="1"/>
  <c r="J520" i="5" s="1"/>
  <c r="AD107" i="3" a="1"/>
  <c r="AD107" i="3" s="1"/>
  <c r="J107" i="3" s="1" a="1"/>
  <c r="J107" i="3" s="1"/>
  <c r="I520" i="5" s="1" a="1"/>
  <c r="I520" i="5" s="1"/>
  <c r="AF105" i="3" a="1"/>
  <c r="AF105" i="3" s="1"/>
  <c r="AE105" i="3"/>
  <c r="J517" i="5" s="1" a="1"/>
  <c r="J517" i="5" s="1"/>
  <c r="AD103" i="3" a="1"/>
  <c r="AD103" i="3" s="1"/>
  <c r="J103" i="3" s="1" a="1"/>
  <c r="J103" i="3" s="1"/>
  <c r="I515" i="5" s="1" a="1"/>
  <c r="I515" i="5" s="1"/>
  <c r="AE103" i="3"/>
  <c r="J515" i="5" s="1" a="1"/>
  <c r="J515" i="5" s="1"/>
  <c r="AE99" i="3"/>
  <c r="J511" i="5" s="1" a="1"/>
  <c r="J511" i="5" s="1"/>
  <c r="AF99" i="3" a="1"/>
  <c r="AF99" i="3" s="1"/>
  <c r="AF97" i="3" a="1"/>
  <c r="AF97" i="3" s="1"/>
  <c r="AD97" i="3" a="1"/>
  <c r="AD97" i="3" s="1"/>
  <c r="J97" i="3" s="1" a="1"/>
  <c r="J97" i="3" s="1"/>
  <c r="I499" i="5" s="1" a="1"/>
  <c r="I499" i="5" s="1"/>
  <c r="AE97" i="3"/>
  <c r="J499" i="5" s="1" a="1"/>
  <c r="J499" i="5" s="1"/>
  <c r="AD93" i="3" a="1"/>
  <c r="AD93" i="3" s="1"/>
  <c r="J93" i="3" s="1" a="1"/>
  <c r="J93" i="3" s="1"/>
  <c r="I495" i="5" s="1" a="1"/>
  <c r="I495" i="5" s="1"/>
  <c r="AF93" i="3" a="1"/>
  <c r="AF93" i="3" s="1"/>
  <c r="AE91" i="3"/>
  <c r="J486" i="5" s="1" a="1"/>
  <c r="J486" i="5" s="1"/>
  <c r="AF91" i="3" a="1"/>
  <c r="AF91" i="3" s="1"/>
  <c r="AF89" i="3" a="1"/>
  <c r="AF89" i="3" s="1"/>
  <c r="AD89" i="3" a="1"/>
  <c r="AD89" i="3" s="1"/>
  <c r="J89" i="3" s="1" a="1"/>
  <c r="J89" i="3" s="1"/>
  <c r="I477" i="5" s="1" a="1"/>
  <c r="I477" i="5" s="1"/>
  <c r="AD87" i="3" a="1"/>
  <c r="AD87" i="3" s="1"/>
  <c r="J87" i="3" s="1" a="1"/>
  <c r="J87" i="3" s="1"/>
  <c r="I475" i="5" s="1" a="1"/>
  <c r="I475" i="5" s="1"/>
  <c r="AF87" i="3" a="1"/>
  <c r="AF87" i="3" s="1"/>
  <c r="AD85" i="3" a="1"/>
  <c r="AD85" i="3" s="1"/>
  <c r="J85" i="3" s="1" a="1"/>
  <c r="J85" i="3" s="1"/>
  <c r="I473" i="5" s="1" a="1"/>
  <c r="I473" i="5" s="1"/>
  <c r="AE85" i="3"/>
  <c r="J473" i="5" s="1" a="1"/>
  <c r="J473" i="5" s="1"/>
  <c r="AF85" i="3" a="1"/>
  <c r="AF85" i="3" s="1"/>
  <c r="AE83" i="3"/>
  <c r="J471" i="5" s="1" a="1"/>
  <c r="J471" i="5" s="1"/>
  <c r="AD83" i="3" a="1"/>
  <c r="AD83" i="3" s="1"/>
  <c r="J83" i="3" s="1" a="1"/>
  <c r="J83" i="3" s="1"/>
  <c r="I471" i="5" s="1" a="1"/>
  <c r="I471" i="5" s="1"/>
  <c r="AD79" i="3" a="1"/>
  <c r="AD79" i="3" s="1"/>
  <c r="J79" i="3" s="1" a="1"/>
  <c r="J79" i="3" s="1"/>
  <c r="I467" i="5" s="1" a="1"/>
  <c r="I467" i="5" s="1"/>
  <c r="AE79" i="3"/>
  <c r="J467" i="5" s="1" a="1"/>
  <c r="J467" i="5" s="1"/>
  <c r="AF79" i="3" a="1"/>
  <c r="AF79" i="3" s="1"/>
  <c r="AD77" i="3" a="1"/>
  <c r="AD77" i="3" s="1"/>
  <c r="J77" i="3" s="1" a="1"/>
  <c r="J77" i="3" s="1"/>
  <c r="I465" i="5" s="1" a="1"/>
  <c r="I465" i="5" s="1"/>
  <c r="AE77" i="3"/>
  <c r="J465" i="5" s="1" a="1"/>
  <c r="J465" i="5" s="1"/>
  <c r="AE75" i="3"/>
  <c r="J460" i="5" s="1" a="1"/>
  <c r="J460" i="5" s="1"/>
  <c r="AD75" i="3" a="1"/>
  <c r="AD75" i="3" s="1"/>
  <c r="AF207" i="3" a="1"/>
  <c r="AF207" i="3" s="1"/>
  <c r="AD205" i="3" a="1"/>
  <c r="AD205" i="3" s="1"/>
  <c r="J205" i="3" s="1" a="1"/>
  <c r="J205" i="3" s="1"/>
  <c r="I900" i="5" s="1" a="1"/>
  <c r="I900" i="5" s="1"/>
  <c r="AD203" i="3" a="1"/>
  <c r="AD203" i="3" s="1"/>
  <c r="J203" i="3" s="1" a="1"/>
  <c r="J203" i="3" s="1"/>
  <c r="I898" i="5" s="1" a="1"/>
  <c r="I898" i="5" s="1"/>
  <c r="AF201" i="3" a="1"/>
  <c r="AF201" i="3" s="1"/>
  <c r="AE199" i="3"/>
  <c r="J894" i="5" s="1" a="1"/>
  <c r="J894" i="5" s="1"/>
  <c r="AE193" i="3"/>
  <c r="J885" i="5" s="1" a="1"/>
  <c r="J885" i="5" s="1"/>
  <c r="AD191" i="3" a="1"/>
  <c r="AD191" i="3" s="1"/>
  <c r="J191" i="3" s="1" a="1"/>
  <c r="J191" i="3" s="1"/>
  <c r="I882" i="5" s="1" a="1"/>
  <c r="I882" i="5" s="1"/>
  <c r="AE187" i="3"/>
  <c r="J877" i="5" s="1" a="1"/>
  <c r="J877" i="5" s="1"/>
  <c r="AD185" i="3" a="1"/>
  <c r="AD185" i="3" s="1"/>
  <c r="J185" i="3" s="1" a="1"/>
  <c r="J185" i="3" s="1"/>
  <c r="I875" i="5" s="1" a="1"/>
  <c r="I875" i="5" s="1"/>
  <c r="AF181" i="3" a="1"/>
  <c r="AF181" i="3" s="1"/>
  <c r="AF175" i="3" a="1"/>
  <c r="AF175" i="3" s="1"/>
  <c r="AD173" i="3" a="1"/>
  <c r="AD173" i="3" s="1"/>
  <c r="J173" i="3" s="1" a="1"/>
  <c r="J173" i="3" s="1"/>
  <c r="I859" i="5" s="1" a="1"/>
  <c r="I859" i="5" s="1"/>
  <c r="AD171" i="3" a="1"/>
  <c r="AD171" i="3" s="1"/>
  <c r="J171" i="3" s="1" a="1"/>
  <c r="J171" i="3" s="1"/>
  <c r="I854" i="5" s="1" a="1"/>
  <c r="I854" i="5" s="1"/>
  <c r="AF169" i="3" a="1"/>
  <c r="AF169" i="3" s="1"/>
  <c r="AE167" i="3"/>
  <c r="J835" i="5" s="1" a="1"/>
  <c r="J835" i="5" s="1"/>
  <c r="AE161" i="3"/>
  <c r="J826" i="5" s="1" a="1"/>
  <c r="J826" i="5" s="1"/>
  <c r="AD159" i="3" a="1"/>
  <c r="AD159" i="3" s="1"/>
  <c r="J159" i="3" s="1" a="1"/>
  <c r="J159" i="3" s="1"/>
  <c r="I823" i="5" s="1" a="1"/>
  <c r="I823" i="5" s="1"/>
  <c r="AE155" i="3"/>
  <c r="J814" i="5" s="1" a="1"/>
  <c r="J814" i="5" s="1"/>
  <c r="AD153" i="3" a="1"/>
  <c r="AD153" i="3" s="1"/>
  <c r="J153" i="3" s="1" a="1"/>
  <c r="J153" i="3" s="1"/>
  <c r="I810" i="5" s="1" a="1"/>
  <c r="I810" i="5" s="1"/>
  <c r="AF149" i="3" a="1"/>
  <c r="AF149" i="3" s="1"/>
  <c r="AE133" i="3"/>
  <c r="J748" i="5" s="1" a="1"/>
  <c r="J748" i="5" s="1"/>
  <c r="AD131" i="3" a="1"/>
  <c r="AD131" i="3" s="1"/>
  <c r="J131" i="3" s="1" a="1"/>
  <c r="J131" i="3" s="1"/>
  <c r="I739" i="5" s="1" a="1"/>
  <c r="I739" i="5" s="1"/>
  <c r="AD113" i="3" a="1"/>
  <c r="AD113" i="3" s="1"/>
  <c r="J113" i="3" s="1" a="1"/>
  <c r="J113" i="3" s="1"/>
  <c r="I528" i="5" s="1" a="1"/>
  <c r="I528" i="5" s="1"/>
  <c r="AF109" i="3" a="1"/>
  <c r="AF109" i="3" s="1"/>
  <c r="AF107" i="3" a="1"/>
  <c r="AF107" i="3" s="1"/>
  <c r="AD105" i="3" a="1"/>
  <c r="AD105" i="3" s="1"/>
  <c r="J105" i="3" s="1" a="1"/>
  <c r="J105" i="3" s="1"/>
  <c r="I517" i="5" s="1" a="1"/>
  <c r="I517" i="5" s="1"/>
  <c r="AF103" i="3" a="1"/>
  <c r="AF103" i="3" s="1"/>
  <c r="AF101" i="3" a="1"/>
  <c r="AF101" i="3" s="1"/>
  <c r="AE95" i="3"/>
  <c r="J497" i="5" s="1" a="1"/>
  <c r="J497" i="5" s="1"/>
  <c r="AD91" i="3" a="1"/>
  <c r="AD91" i="3" s="1"/>
  <c r="J91" i="3" s="1" a="1"/>
  <c r="J91" i="3" s="1"/>
  <c r="I486" i="5" s="1" a="1"/>
  <c r="I486" i="5" s="1"/>
  <c r="AF83" i="3" a="1"/>
  <c r="AF83" i="3" s="1"/>
  <c r="AE81" i="3"/>
  <c r="J469" i="5" s="1" a="1"/>
  <c r="J469" i="5" s="1"/>
  <c r="AD211" i="3" a="1"/>
  <c r="AD211" i="3" s="1"/>
  <c r="J211" i="3" s="1" a="1"/>
  <c r="J211" i="3" s="1"/>
  <c r="I907" i="5" s="1" a="1"/>
  <c r="I907" i="5" s="1"/>
  <c r="AF209" i="3" a="1"/>
  <c r="AF209" i="3" s="1"/>
  <c r="AE207" i="3"/>
  <c r="J902" i="5" s="1" a="1"/>
  <c r="J902" i="5" s="1"/>
  <c r="AE201" i="3"/>
  <c r="J896" i="5" s="1" a="1"/>
  <c r="J896" i="5" s="1"/>
  <c r="AE195" i="3"/>
  <c r="J887" i="5" s="1" a="1"/>
  <c r="J887" i="5" s="1"/>
  <c r="AF189" i="3" a="1"/>
  <c r="AF189" i="3" s="1"/>
  <c r="AF183" i="3" a="1"/>
  <c r="AF183" i="3" s="1"/>
  <c r="AD181" i="3" a="1"/>
  <c r="AD181" i="3" s="1"/>
  <c r="J181" i="3" s="1" a="1"/>
  <c r="J181" i="3" s="1"/>
  <c r="I870" i="5" s="1" a="1"/>
  <c r="I870" i="5" s="1"/>
  <c r="AD179" i="3" a="1"/>
  <c r="AD179" i="3" s="1"/>
  <c r="J179" i="3" s="1" a="1"/>
  <c r="J179" i="3" s="1"/>
  <c r="I868" i="5" s="1" a="1"/>
  <c r="I868" i="5" s="1"/>
  <c r="AF177" i="3" a="1"/>
  <c r="AF177" i="3" s="1"/>
  <c r="AE175" i="3"/>
  <c r="J861" i="5" s="1" a="1"/>
  <c r="J861" i="5" s="1"/>
  <c r="AE169" i="3"/>
  <c r="J852" i="5" s="1" a="1"/>
  <c r="J852" i="5" s="1"/>
  <c r="AE163" i="3"/>
  <c r="J829" i="5" s="1" a="1"/>
  <c r="J829" i="5" s="1"/>
  <c r="AF157" i="3" a="1"/>
  <c r="AF157" i="3" s="1"/>
  <c r="AF151" i="3" a="1"/>
  <c r="AF151" i="3" s="1"/>
  <c r="AF147" i="3" a="1"/>
  <c r="AF147" i="3" s="1"/>
  <c r="AE101" i="3"/>
  <c r="J513" i="5" s="1" a="1"/>
  <c r="J513" i="5" s="1"/>
  <c r="AD99" i="3" a="1"/>
  <c r="AD99" i="3" s="1"/>
  <c r="J99" i="3" s="1" a="1"/>
  <c r="J99" i="3" s="1"/>
  <c r="I511" i="5" s="1" a="1"/>
  <c r="I511" i="5" s="1"/>
  <c r="AD81" i="3" a="1"/>
  <c r="AD81" i="3" s="1"/>
  <c r="J81" i="3" s="1" a="1"/>
  <c r="J81" i="3" s="1"/>
  <c r="I469" i="5" s="1" a="1"/>
  <c r="I469" i="5" s="1"/>
  <c r="AF77" i="3" a="1"/>
  <c r="AF77" i="3" s="1"/>
  <c r="AF75" i="3" a="1"/>
  <c r="AF75" i="3" s="1"/>
  <c r="AE203" i="3"/>
  <c r="J898" i="5" s="1" a="1"/>
  <c r="J898" i="5" s="1"/>
  <c r="AF197" i="3" a="1"/>
  <c r="AF197" i="3" s="1"/>
  <c r="AD189" i="3" a="1"/>
  <c r="AD189" i="3" s="1"/>
  <c r="J189" i="3" s="1" a="1"/>
  <c r="J189" i="3" s="1"/>
  <c r="I879" i="5" s="1" a="1"/>
  <c r="I879" i="5" s="1"/>
  <c r="AD187" i="3" a="1"/>
  <c r="AD187" i="3" s="1"/>
  <c r="J187" i="3" s="1" a="1"/>
  <c r="J187" i="3" s="1"/>
  <c r="I877" i="5" s="1" a="1"/>
  <c r="I877" i="5" s="1"/>
  <c r="AE171" i="3"/>
  <c r="J854" i="5" s="1" a="1"/>
  <c r="J854" i="5" s="1"/>
  <c r="AF165" i="3" a="1"/>
  <c r="AF165" i="3" s="1"/>
  <c r="AD157" i="3" a="1"/>
  <c r="AD157" i="3" s="1"/>
  <c r="J157" i="3" s="1" a="1"/>
  <c r="J157" i="3" s="1"/>
  <c r="I820" i="5" s="1" a="1"/>
  <c r="I820" i="5" s="1"/>
  <c r="AD155" i="3" a="1"/>
  <c r="AD155" i="3" s="1"/>
  <c r="J155" i="3" s="1" a="1"/>
  <c r="J155" i="3" s="1"/>
  <c r="I814" i="5" s="1" a="1"/>
  <c r="I814" i="5" s="1"/>
  <c r="AE145" i="3"/>
  <c r="J795" i="5" s="1" a="1"/>
  <c r="J795" i="5" s="1"/>
  <c r="AF127" i="3" a="1"/>
  <c r="AF127" i="3" s="1"/>
  <c r="AE125" i="3"/>
  <c r="J728" i="5" s="1" a="1"/>
  <c r="J728" i="5" s="1"/>
  <c r="AE121" i="3"/>
  <c r="J711" i="5" s="1" a="1"/>
  <c r="J711" i="5" s="1"/>
  <c r="AE119" i="3"/>
  <c r="J699" i="5" s="1" a="1"/>
  <c r="J699" i="5" s="1"/>
  <c r="AE144" i="3"/>
  <c r="J794" i="5" s="1" a="1"/>
  <c r="J794" i="5" s="1"/>
  <c r="AF138" i="3" a="1"/>
  <c r="AF138" i="3" s="1"/>
  <c r="AD128" i="3" a="1"/>
  <c r="AD128" i="3" s="1"/>
  <c r="J128" i="3" s="1" a="1"/>
  <c r="J128" i="3" s="1"/>
  <c r="I735" i="5" s="1" a="1"/>
  <c r="I735" i="5" s="1"/>
  <c r="AF126" i="3" a="1"/>
  <c r="AF126" i="3" s="1"/>
  <c r="AD122" i="3" a="1"/>
  <c r="AD122" i="3" s="1"/>
  <c r="J122" i="3" s="1" a="1"/>
  <c r="J122" i="3" s="1"/>
  <c r="I712" i="5" s="1" a="1"/>
  <c r="I712" i="5" s="1"/>
  <c r="AE118" i="3"/>
  <c r="J697" i="5" s="1" a="1"/>
  <c r="J697" i="5" s="1"/>
  <c r="AE112" i="3"/>
  <c r="J527" i="5" s="1" a="1"/>
  <c r="J527" i="5" s="1"/>
  <c r="AF106" i="3" a="1"/>
  <c r="AF106" i="3" s="1"/>
  <c r="AD96" i="3" a="1"/>
  <c r="AD96" i="3" s="1"/>
  <c r="J96" i="3" s="1" a="1"/>
  <c r="J96" i="3" s="1"/>
  <c r="I498" i="5" s="1" a="1"/>
  <c r="I498" i="5" s="1"/>
  <c r="AF94" i="3" a="1"/>
  <c r="AF94" i="3" s="1"/>
  <c r="AD90" i="3" a="1"/>
  <c r="AD90" i="3" s="1"/>
  <c r="J90" i="3" s="1" a="1"/>
  <c r="J90" i="3" s="1"/>
  <c r="I480" i="5" s="1" a="1"/>
  <c r="I480" i="5" s="1"/>
  <c r="AE86" i="3"/>
  <c r="J474" i="5" s="1" a="1"/>
  <c r="J474" i="5" s="1"/>
  <c r="AE80" i="3"/>
  <c r="J468" i="5" s="1" a="1"/>
  <c r="J468" i="5" s="1"/>
  <c r="AF74" i="3" a="1"/>
  <c r="AF74" i="3" s="1"/>
  <c r="J75" i="3" l="1" a="1"/>
  <c r="J75" i="3" s="1"/>
  <c r="I460" i="5" s="1" a="1"/>
  <c r="I460" i="5" s="1"/>
  <c r="J15" i="10" a="1"/>
  <c r="J15" i="10" s="1"/>
  <c r="J76" i="3" a="1"/>
  <c r="J76" i="3" s="1"/>
  <c r="I461" i="5" s="1" a="1"/>
  <c r="I461" i="5" s="1"/>
  <c r="J13" i="10" a="1"/>
  <c r="J13" i="10" s="1"/>
  <c r="H18" i="10"/>
  <c r="J74" i="3" a="1"/>
  <c r="J74" i="3" s="1"/>
  <c r="W13" i="7" s="1" a="1"/>
  <c r="W13" i="7" s="1"/>
  <c r="J14" i="10" a="1"/>
  <c r="J14" i="10" s="1"/>
  <c r="T5" i="4" a="1"/>
  <c r="T5" i="4" s="1"/>
  <c r="U5" i="4" a="1"/>
  <c r="U5" i="4" s="1"/>
  <c r="AD5" i="4" s="1" a="1"/>
  <c r="V5" i="4" a="1"/>
  <c r="V5" i="4" s="1"/>
  <c r="W5" i="4" a="1"/>
  <c r="W5" i="4" s="1"/>
  <c r="X5" i="4"/>
  <c r="Z5" i="4" a="1"/>
  <c r="Z5" i="4" s="1"/>
  <c r="AA5" i="4" a="1"/>
  <c r="AA5" i="4" s="1"/>
  <c r="AB5" i="4" a="1"/>
  <c r="AB5" i="4" s="1"/>
  <c r="AF5" i="4" a="1"/>
  <c r="AF5" i="4" s="1"/>
  <c r="AI5" i="4" a="1"/>
  <c r="AI5" i="4" s="1"/>
  <c r="AJ5" i="4" a="1"/>
  <c r="AJ5" i="4" s="1"/>
  <c r="AL5" i="4" a="1"/>
  <c r="AL5" i="4" s="1"/>
  <c r="AM5" i="4" a="1"/>
  <c r="AM5" i="4" s="1"/>
  <c r="AN5" i="4" a="1"/>
  <c r="AN5" i="4" s="1"/>
  <c r="T6" i="4" a="1"/>
  <c r="T6" i="4" s="1"/>
  <c r="U6" i="4" a="1"/>
  <c r="U6" i="4" s="1"/>
  <c r="AD6" i="4" s="1" a="1"/>
  <c r="V6" i="4" a="1"/>
  <c r="V6" i="4" s="1"/>
  <c r="W6" i="4" a="1"/>
  <c r="W6" i="4" s="1"/>
  <c r="X6" i="4"/>
  <c r="Z6" i="4" a="1"/>
  <c r="Z6" i="4" s="1"/>
  <c r="AA6" i="4" a="1"/>
  <c r="AA6" i="4" s="1"/>
  <c r="AB6" i="4" a="1"/>
  <c r="AB6" i="4" s="1"/>
  <c r="AF6" i="4" a="1"/>
  <c r="AF6" i="4" s="1"/>
  <c r="AI6" i="4" a="1"/>
  <c r="AI6" i="4" s="1"/>
  <c r="AJ6" i="4" a="1"/>
  <c r="AJ6" i="4" s="1"/>
  <c r="AL6" i="4" a="1"/>
  <c r="AL6" i="4" s="1"/>
  <c r="AM6" i="4" a="1"/>
  <c r="AM6" i="4" s="1"/>
  <c r="AN6" i="4" a="1"/>
  <c r="AN6" i="4" s="1"/>
  <c r="T7" i="4" a="1"/>
  <c r="T7" i="4" s="1"/>
  <c r="U7" i="4" a="1"/>
  <c r="U7" i="4" s="1"/>
  <c r="V7" i="4" a="1"/>
  <c r="V7" i="4" s="1"/>
  <c r="AD7" i="4" s="1" a="1"/>
  <c r="W7" i="4" a="1"/>
  <c r="W7" i="4" s="1"/>
  <c r="X7" i="4"/>
  <c r="Z7" i="4" a="1"/>
  <c r="Z7" i="4" s="1"/>
  <c r="AA7" i="4" a="1"/>
  <c r="AA7" i="4" s="1"/>
  <c r="AB7" i="4" a="1"/>
  <c r="AB7" i="4" s="1"/>
  <c r="AF7" i="4" a="1"/>
  <c r="AF7" i="4" s="1"/>
  <c r="AI7" i="4" a="1"/>
  <c r="AI7" i="4" s="1"/>
  <c r="AJ7" i="4" a="1"/>
  <c r="AJ7" i="4" s="1"/>
  <c r="AL7" i="4" a="1"/>
  <c r="AL7" i="4" s="1"/>
  <c r="AM7" i="4" a="1"/>
  <c r="AM7" i="4" s="1"/>
  <c r="AN7" i="4" a="1"/>
  <c r="AN7" i="4" s="1"/>
  <c r="T8" i="4" a="1"/>
  <c r="T8" i="4" s="1"/>
  <c r="U8" i="4" a="1"/>
  <c r="U8" i="4" s="1"/>
  <c r="V8" i="4" a="1"/>
  <c r="V8" i="4" s="1"/>
  <c r="W8" i="4" a="1"/>
  <c r="W8" i="4" s="1"/>
  <c r="X8" i="4"/>
  <c r="Z8" i="4" a="1"/>
  <c r="Z8" i="4" s="1"/>
  <c r="AA8" i="4" a="1"/>
  <c r="AA8" i="4" s="1"/>
  <c r="AB8" i="4" a="1"/>
  <c r="AB8" i="4" s="1"/>
  <c r="AF8" i="4" a="1"/>
  <c r="AF8" i="4" s="1"/>
  <c r="AI8" i="4" a="1"/>
  <c r="AI8" i="4" s="1"/>
  <c r="AJ8" i="4" a="1"/>
  <c r="AJ8" i="4" s="1"/>
  <c r="AL8" i="4" a="1"/>
  <c r="AL8" i="4" s="1"/>
  <c r="AM8" i="4" a="1"/>
  <c r="AM8" i="4" s="1"/>
  <c r="AN8" i="4" a="1"/>
  <c r="AN8" i="4" s="1"/>
  <c r="T9" i="4" a="1"/>
  <c r="T9" i="4" s="1"/>
  <c r="U9" i="4" a="1"/>
  <c r="U9" i="4" s="1"/>
  <c r="AD9" i="4" s="1" a="1"/>
  <c r="V9" i="4" a="1"/>
  <c r="V9" i="4" s="1"/>
  <c r="W9" i="4" a="1"/>
  <c r="W9" i="4" s="1"/>
  <c r="X9" i="4"/>
  <c r="Z9" i="4" a="1"/>
  <c r="Z9" i="4" s="1"/>
  <c r="AA9" i="4" a="1"/>
  <c r="AA9" i="4" s="1"/>
  <c r="AB9" i="4" a="1"/>
  <c r="AB9" i="4" s="1"/>
  <c r="AF9" i="4" a="1"/>
  <c r="AF9" i="4" s="1"/>
  <c r="AI9" i="4" a="1"/>
  <c r="AI9" i="4" s="1"/>
  <c r="AJ9" i="4" a="1"/>
  <c r="AJ9" i="4" s="1"/>
  <c r="AL9" i="4" a="1"/>
  <c r="AL9" i="4" s="1"/>
  <c r="AM9" i="4" a="1"/>
  <c r="AM9" i="4" s="1"/>
  <c r="AN9" i="4" a="1"/>
  <c r="AN9" i="4" s="1"/>
  <c r="T10" i="4" a="1"/>
  <c r="T10" i="4" s="1"/>
  <c r="U10" i="4" a="1"/>
  <c r="U10" i="4" s="1"/>
  <c r="V10" i="4" a="1"/>
  <c r="V10" i="4" s="1"/>
  <c r="W10" i="4" a="1"/>
  <c r="W10" i="4" s="1"/>
  <c r="X10" i="4"/>
  <c r="Z10" i="4" a="1"/>
  <c r="Z10" i="4" s="1"/>
  <c r="AA10" i="4" a="1"/>
  <c r="AA10" i="4" s="1"/>
  <c r="AB10" i="4" a="1"/>
  <c r="AB10" i="4" s="1"/>
  <c r="AF10" i="4" a="1"/>
  <c r="AF10" i="4" s="1"/>
  <c r="AI10" i="4" a="1"/>
  <c r="AI10" i="4" s="1"/>
  <c r="AJ10" i="4" a="1"/>
  <c r="AJ10" i="4" s="1"/>
  <c r="AL10" i="4" a="1"/>
  <c r="AL10" i="4" s="1"/>
  <c r="AM10" i="4" a="1"/>
  <c r="AM10" i="4" s="1"/>
  <c r="AN10" i="4" a="1"/>
  <c r="AN10" i="4" s="1"/>
  <c r="T11" i="4" a="1"/>
  <c r="T11" i="4" s="1"/>
  <c r="U11" i="4" a="1"/>
  <c r="U11" i="4" s="1"/>
  <c r="V11" i="4" a="1"/>
  <c r="V11" i="4" s="1"/>
  <c r="W11" i="4" a="1"/>
  <c r="W11" i="4" s="1"/>
  <c r="X11" i="4"/>
  <c r="Z11" i="4" a="1"/>
  <c r="Z11" i="4" s="1"/>
  <c r="AA11" i="4" a="1"/>
  <c r="AA11" i="4" s="1"/>
  <c r="AB11" i="4" a="1"/>
  <c r="AB11" i="4" s="1"/>
  <c r="AF11" i="4" a="1"/>
  <c r="AF11" i="4" s="1"/>
  <c r="AI11" i="4" a="1"/>
  <c r="AI11" i="4" s="1"/>
  <c r="AJ11" i="4" a="1"/>
  <c r="AJ11" i="4" s="1"/>
  <c r="AL11" i="4" a="1"/>
  <c r="AL11" i="4" s="1"/>
  <c r="AM11" i="4" a="1"/>
  <c r="AM11" i="4" s="1"/>
  <c r="AN11" i="4" a="1"/>
  <c r="AN11" i="4" s="1"/>
  <c r="T12" i="4" a="1"/>
  <c r="T12" i="4" s="1"/>
  <c r="U12" i="4" a="1"/>
  <c r="U12" i="4" s="1"/>
  <c r="V12" i="4" a="1"/>
  <c r="V12" i="4" s="1"/>
  <c r="W12" i="4" a="1"/>
  <c r="W12" i="4" s="1"/>
  <c r="X12" i="4"/>
  <c r="Z12" i="4" a="1"/>
  <c r="Z12" i="4" s="1"/>
  <c r="AA12" i="4" a="1"/>
  <c r="AA12" i="4" s="1"/>
  <c r="AB12" i="4" a="1"/>
  <c r="AB12" i="4" s="1"/>
  <c r="AF12" i="4" a="1"/>
  <c r="AF12" i="4" s="1"/>
  <c r="AI12" i="4" a="1"/>
  <c r="AI12" i="4" s="1"/>
  <c r="AJ12" i="4" a="1"/>
  <c r="AJ12" i="4" s="1"/>
  <c r="AL12" i="4" a="1"/>
  <c r="AL12" i="4" s="1"/>
  <c r="AM12" i="4" a="1"/>
  <c r="AM12" i="4" s="1"/>
  <c r="AN12" i="4" a="1"/>
  <c r="AN12" i="4" s="1"/>
  <c r="T13" i="4" a="1"/>
  <c r="T13" i="4" s="1"/>
  <c r="U13" i="4" a="1"/>
  <c r="U13" i="4" s="1"/>
  <c r="V13" i="4" a="1"/>
  <c r="V13" i="4" s="1"/>
  <c r="W13" i="4" a="1"/>
  <c r="W13" i="4" s="1"/>
  <c r="X13" i="4"/>
  <c r="Z13" i="4" a="1"/>
  <c r="Z13" i="4" s="1"/>
  <c r="AA13" i="4" a="1"/>
  <c r="AA13" i="4" s="1"/>
  <c r="AB13" i="4" a="1"/>
  <c r="AB13" i="4" s="1"/>
  <c r="AF13" i="4" a="1"/>
  <c r="AF13" i="4" s="1"/>
  <c r="AI13" i="4" a="1"/>
  <c r="AI13" i="4" s="1"/>
  <c r="AJ13" i="4" a="1"/>
  <c r="AJ13" i="4" s="1"/>
  <c r="AL13" i="4" a="1"/>
  <c r="AL13" i="4" s="1"/>
  <c r="AM13" i="4" a="1"/>
  <c r="AM13" i="4" s="1"/>
  <c r="AN13" i="4" a="1"/>
  <c r="AN13" i="4" s="1"/>
  <c r="T14" i="4" a="1"/>
  <c r="T14" i="4" s="1"/>
  <c r="U14" i="4" a="1"/>
  <c r="U14" i="4" s="1"/>
  <c r="AD14" i="4" s="1" a="1"/>
  <c r="V14" i="4" a="1"/>
  <c r="V14" i="4" s="1"/>
  <c r="W14" i="4" a="1"/>
  <c r="W14" i="4" s="1"/>
  <c r="X14" i="4"/>
  <c r="Z14" i="4" a="1"/>
  <c r="Z14" i="4" s="1"/>
  <c r="AA14" i="4" a="1"/>
  <c r="AA14" i="4" s="1"/>
  <c r="AB14" i="4" a="1"/>
  <c r="AB14" i="4" s="1"/>
  <c r="AF14" i="4" a="1"/>
  <c r="AF14" i="4" s="1"/>
  <c r="AI14" i="4" a="1"/>
  <c r="AI14" i="4" s="1"/>
  <c r="AJ14" i="4" a="1"/>
  <c r="AJ14" i="4" s="1"/>
  <c r="AL14" i="4" a="1"/>
  <c r="AL14" i="4" s="1"/>
  <c r="AM14" i="4" a="1"/>
  <c r="AM14" i="4" s="1"/>
  <c r="AN14" i="4" a="1"/>
  <c r="AN14" i="4" s="1"/>
  <c r="T15" i="4" a="1"/>
  <c r="T15" i="4" s="1"/>
  <c r="U15" i="4" a="1"/>
  <c r="U15" i="4" s="1"/>
  <c r="V15" i="4" a="1"/>
  <c r="V15" i="4" s="1"/>
  <c r="W15" i="4" a="1"/>
  <c r="W15" i="4" s="1"/>
  <c r="X15" i="4"/>
  <c r="Z15" i="4" a="1"/>
  <c r="Z15" i="4" s="1"/>
  <c r="AA15" i="4" a="1"/>
  <c r="AA15" i="4" s="1"/>
  <c r="AB15" i="4" a="1"/>
  <c r="AB15" i="4" s="1"/>
  <c r="AF15" i="4" a="1"/>
  <c r="AF15" i="4" s="1"/>
  <c r="AI15" i="4" a="1"/>
  <c r="AI15" i="4" s="1"/>
  <c r="AJ15" i="4" a="1"/>
  <c r="AJ15" i="4" s="1"/>
  <c r="AL15" i="4" a="1"/>
  <c r="AL15" i="4" s="1"/>
  <c r="AM15" i="4" a="1"/>
  <c r="AM15" i="4" s="1"/>
  <c r="AN15" i="4" a="1"/>
  <c r="AN15" i="4" s="1"/>
  <c r="T16" i="4" a="1"/>
  <c r="T16" i="4" s="1"/>
  <c r="U16" i="4" a="1"/>
  <c r="U16" i="4" s="1"/>
  <c r="V16" i="4" a="1"/>
  <c r="V16" i="4" s="1"/>
  <c r="AD16" i="4" s="1" a="1"/>
  <c r="W16" i="4" a="1"/>
  <c r="W16" i="4" s="1"/>
  <c r="X16" i="4"/>
  <c r="Z16" i="4" a="1"/>
  <c r="Z16" i="4" s="1"/>
  <c r="AA16" i="4" a="1"/>
  <c r="AA16" i="4" s="1"/>
  <c r="AB16" i="4" a="1"/>
  <c r="AB16" i="4" s="1"/>
  <c r="AF16" i="4" a="1"/>
  <c r="AF16" i="4" s="1"/>
  <c r="AI16" i="4" a="1"/>
  <c r="AI16" i="4" s="1"/>
  <c r="AP16" i="4" s="1" a="1"/>
  <c r="AJ16" i="4" a="1"/>
  <c r="AJ16" i="4" s="1"/>
  <c r="AL16" i="4" a="1"/>
  <c r="AL16" i="4" s="1"/>
  <c r="AM16" i="4" a="1"/>
  <c r="AM16" i="4" s="1"/>
  <c r="AN16" i="4" a="1"/>
  <c r="AN16" i="4" s="1"/>
  <c r="T17" i="4" a="1"/>
  <c r="T17" i="4" s="1"/>
  <c r="U17" i="4" a="1"/>
  <c r="U17" i="4" s="1"/>
  <c r="AD17" i="4" s="1" a="1"/>
  <c r="V17" i="4" a="1"/>
  <c r="V17" i="4" s="1"/>
  <c r="W17" i="4" a="1"/>
  <c r="W17" i="4" s="1"/>
  <c r="X17" i="4"/>
  <c r="Z17" i="4" a="1"/>
  <c r="Z17" i="4" s="1"/>
  <c r="AA17" i="4" a="1"/>
  <c r="AA17" i="4" s="1"/>
  <c r="AB17" i="4" a="1"/>
  <c r="AB17" i="4" s="1"/>
  <c r="AF17" i="4" a="1"/>
  <c r="AF17" i="4" s="1"/>
  <c r="AI17" i="4" a="1"/>
  <c r="AI17" i="4" s="1"/>
  <c r="AJ17" i="4" a="1"/>
  <c r="AJ17" i="4" s="1"/>
  <c r="AL17" i="4" a="1"/>
  <c r="AL17" i="4" s="1"/>
  <c r="AM17" i="4" a="1"/>
  <c r="AM17" i="4" s="1"/>
  <c r="AN17" i="4" a="1"/>
  <c r="AN17" i="4" s="1"/>
  <c r="T18" i="4" a="1"/>
  <c r="T18" i="4" s="1"/>
  <c r="U18" i="4" a="1"/>
  <c r="U18" i="4" s="1"/>
  <c r="V18" i="4" a="1"/>
  <c r="V18" i="4" s="1"/>
  <c r="W18" i="4" a="1"/>
  <c r="W18" i="4" s="1"/>
  <c r="X18" i="4"/>
  <c r="Z18" i="4" a="1"/>
  <c r="Z18" i="4" s="1"/>
  <c r="AA18" i="4" a="1"/>
  <c r="AA18" i="4" s="1"/>
  <c r="AB18" i="4" a="1"/>
  <c r="AB18" i="4" s="1"/>
  <c r="AF18" i="4" a="1"/>
  <c r="AF18" i="4" s="1"/>
  <c r="AI18" i="4" a="1"/>
  <c r="AI18" i="4" s="1"/>
  <c r="AJ18" i="4" a="1"/>
  <c r="AJ18" i="4" s="1"/>
  <c r="AL18" i="4" a="1"/>
  <c r="AL18" i="4" s="1"/>
  <c r="AM18" i="4" a="1"/>
  <c r="AM18" i="4" s="1"/>
  <c r="AN18" i="4" a="1"/>
  <c r="AN18" i="4" s="1"/>
  <c r="T19" i="4" a="1"/>
  <c r="T19" i="4" s="1"/>
  <c r="U19" i="4" a="1"/>
  <c r="U19" i="4" s="1"/>
  <c r="V19" i="4" a="1"/>
  <c r="V19" i="4" s="1"/>
  <c r="W19" i="4" a="1"/>
  <c r="W19" i="4" s="1"/>
  <c r="X19" i="4"/>
  <c r="Z19" i="4" a="1"/>
  <c r="Z19" i="4" s="1"/>
  <c r="AA19" i="4" a="1"/>
  <c r="AA19" i="4" s="1"/>
  <c r="AB19" i="4" a="1"/>
  <c r="AB19" i="4" s="1"/>
  <c r="AF19" i="4" a="1"/>
  <c r="AF19" i="4" s="1"/>
  <c r="AI19" i="4" a="1"/>
  <c r="AI19" i="4" s="1"/>
  <c r="AJ19" i="4" a="1"/>
  <c r="AJ19" i="4" s="1"/>
  <c r="AL19" i="4" a="1"/>
  <c r="AL19" i="4" s="1"/>
  <c r="AM19" i="4" a="1"/>
  <c r="AM19" i="4" s="1"/>
  <c r="AN19" i="4" a="1"/>
  <c r="AN19" i="4" s="1"/>
  <c r="T20" i="4" a="1"/>
  <c r="T20" i="4" s="1"/>
  <c r="U20" i="4" a="1"/>
  <c r="U20" i="4" s="1"/>
  <c r="AD20" i="4" s="1" a="1"/>
  <c r="V20" i="4" a="1"/>
  <c r="V20" i="4" s="1"/>
  <c r="W20" i="4" a="1"/>
  <c r="W20" i="4" s="1"/>
  <c r="X20" i="4"/>
  <c r="Z20" i="4" a="1"/>
  <c r="Z20" i="4" s="1"/>
  <c r="AA20" i="4" a="1"/>
  <c r="AA20" i="4" s="1"/>
  <c r="AB20" i="4" a="1"/>
  <c r="AB20" i="4" s="1"/>
  <c r="AF20" i="4" a="1"/>
  <c r="AF20" i="4" s="1"/>
  <c r="AI20" i="4" a="1"/>
  <c r="AI20" i="4" s="1"/>
  <c r="AJ20" i="4" a="1"/>
  <c r="AJ20" i="4" s="1"/>
  <c r="AL20" i="4" a="1"/>
  <c r="AL20" i="4" s="1"/>
  <c r="AM20" i="4" a="1"/>
  <c r="AM20" i="4" s="1"/>
  <c r="AN20" i="4" a="1"/>
  <c r="AN20" i="4" s="1"/>
  <c r="T21" i="4" a="1"/>
  <c r="T21" i="4" s="1"/>
  <c r="U21" i="4" a="1"/>
  <c r="U21" i="4" s="1"/>
  <c r="AD21" i="4" s="1" a="1"/>
  <c r="V21" i="4" a="1"/>
  <c r="V21" i="4" s="1"/>
  <c r="W21" i="4" a="1"/>
  <c r="W21" i="4" s="1"/>
  <c r="X21" i="4"/>
  <c r="Z21" i="4" a="1"/>
  <c r="Z21" i="4" s="1"/>
  <c r="AA21" i="4" a="1"/>
  <c r="AA21" i="4" s="1"/>
  <c r="AB21" i="4" a="1"/>
  <c r="AB21" i="4" s="1"/>
  <c r="AF21" i="4" a="1"/>
  <c r="AF21" i="4" s="1"/>
  <c r="AI21" i="4" a="1"/>
  <c r="AI21" i="4" s="1"/>
  <c r="AJ21" i="4" a="1"/>
  <c r="AJ21" i="4" s="1"/>
  <c r="AL21" i="4" a="1"/>
  <c r="AL21" i="4" s="1"/>
  <c r="AM21" i="4" a="1"/>
  <c r="AM21" i="4" s="1"/>
  <c r="AN21" i="4" a="1"/>
  <c r="AN21" i="4" s="1"/>
  <c r="T22" i="4" a="1"/>
  <c r="T22" i="4" s="1"/>
  <c r="U22" i="4" a="1"/>
  <c r="U22" i="4" s="1"/>
  <c r="V22" i="4" a="1"/>
  <c r="V22" i="4" s="1"/>
  <c r="W22" i="4" a="1"/>
  <c r="W22" i="4" s="1"/>
  <c r="X22" i="4"/>
  <c r="Z22" i="4" a="1"/>
  <c r="Z22" i="4" s="1"/>
  <c r="AA22" i="4" a="1"/>
  <c r="AA22" i="4" s="1"/>
  <c r="AB22" i="4" a="1"/>
  <c r="AB22" i="4" s="1"/>
  <c r="AD22" i="4" a="1"/>
  <c r="AF22" i="4" a="1"/>
  <c r="AF22" i="4" s="1"/>
  <c r="AI22" i="4" a="1"/>
  <c r="AI22" i="4" s="1"/>
  <c r="AJ22" i="4" a="1"/>
  <c r="AJ22" i="4" s="1"/>
  <c r="AL22" i="4" a="1"/>
  <c r="AL22" i="4" s="1"/>
  <c r="AM22" i="4" a="1"/>
  <c r="AM22" i="4" s="1"/>
  <c r="AN22" i="4" a="1"/>
  <c r="AN22" i="4" s="1"/>
  <c r="T23" i="4" a="1"/>
  <c r="T23" i="4" s="1"/>
  <c r="U23" i="4" a="1"/>
  <c r="U23" i="4" s="1"/>
  <c r="AD23" i="4" s="1" a="1"/>
  <c r="V23" i="4" a="1"/>
  <c r="V23" i="4" s="1"/>
  <c r="W23" i="4" a="1"/>
  <c r="W23" i="4" s="1"/>
  <c r="X23" i="4"/>
  <c r="Z23" i="4" a="1"/>
  <c r="Z23" i="4" s="1"/>
  <c r="AA23" i="4" a="1"/>
  <c r="AA23" i="4" s="1"/>
  <c r="AB23" i="4" a="1"/>
  <c r="AB23" i="4" s="1"/>
  <c r="AF23" i="4" a="1"/>
  <c r="AF23" i="4" s="1"/>
  <c r="AI23" i="4" a="1"/>
  <c r="AI23" i="4" s="1"/>
  <c r="AJ23" i="4" a="1"/>
  <c r="AJ23" i="4" s="1"/>
  <c r="AL23" i="4" a="1"/>
  <c r="AL23" i="4" s="1"/>
  <c r="AM23" i="4" a="1"/>
  <c r="AM23" i="4" s="1"/>
  <c r="AN23" i="4" a="1"/>
  <c r="AN23" i="4" s="1"/>
  <c r="T24" i="4" a="1"/>
  <c r="T24" i="4" s="1"/>
  <c r="U24" i="4" a="1"/>
  <c r="U24" i="4" s="1"/>
  <c r="AD24" i="4" s="1" a="1"/>
  <c r="V24" i="4" a="1"/>
  <c r="V24" i="4" s="1"/>
  <c r="W24" i="4" a="1"/>
  <c r="W24" i="4" s="1"/>
  <c r="X24" i="4"/>
  <c r="Z24" i="4" a="1"/>
  <c r="Z24" i="4" s="1"/>
  <c r="AA24" i="4" a="1"/>
  <c r="AA24" i="4" s="1"/>
  <c r="AB24" i="4" a="1"/>
  <c r="AB24" i="4" s="1"/>
  <c r="AF24" i="4" a="1"/>
  <c r="AF24" i="4" s="1"/>
  <c r="AI24" i="4" a="1"/>
  <c r="AI24" i="4" s="1"/>
  <c r="AJ24" i="4" a="1"/>
  <c r="AJ24" i="4" s="1"/>
  <c r="AL24" i="4" a="1"/>
  <c r="AL24" i="4" s="1"/>
  <c r="AM24" i="4" a="1"/>
  <c r="AM24" i="4" s="1"/>
  <c r="AN24" i="4" a="1"/>
  <c r="AN24" i="4" s="1"/>
  <c r="T25" i="4" a="1"/>
  <c r="T25" i="4" s="1"/>
  <c r="U25" i="4" a="1"/>
  <c r="U25" i="4" s="1"/>
  <c r="AD25" i="4" s="1" a="1"/>
  <c r="V25" i="4" a="1"/>
  <c r="V25" i="4" s="1"/>
  <c r="W25" i="4" a="1"/>
  <c r="W25" i="4" s="1"/>
  <c r="X25" i="4"/>
  <c r="Z25" i="4" a="1"/>
  <c r="Z25" i="4" s="1"/>
  <c r="AA25" i="4" a="1"/>
  <c r="AA25" i="4" s="1"/>
  <c r="AB25" i="4" a="1"/>
  <c r="AB25" i="4" s="1"/>
  <c r="AF25" i="4" a="1"/>
  <c r="AF25" i="4" s="1"/>
  <c r="AI25" i="4" a="1"/>
  <c r="AI25" i="4" s="1"/>
  <c r="AJ25" i="4" a="1"/>
  <c r="AJ25" i="4" s="1"/>
  <c r="AL25" i="4" a="1"/>
  <c r="AL25" i="4" s="1"/>
  <c r="AM25" i="4" a="1"/>
  <c r="AM25" i="4" s="1"/>
  <c r="AN25" i="4" a="1"/>
  <c r="AN25" i="4" s="1"/>
  <c r="T26" i="4" a="1"/>
  <c r="T26" i="4" s="1"/>
  <c r="U26" i="4" a="1"/>
  <c r="U26" i="4" s="1"/>
  <c r="V26" i="4" a="1"/>
  <c r="V26" i="4" s="1"/>
  <c r="W26" i="4" a="1"/>
  <c r="W26" i="4" s="1"/>
  <c r="X26" i="4"/>
  <c r="Z26" i="4" a="1"/>
  <c r="Z26" i="4" s="1"/>
  <c r="AA26" i="4" a="1"/>
  <c r="AA26" i="4" s="1"/>
  <c r="AB26" i="4" a="1"/>
  <c r="AB26" i="4" s="1"/>
  <c r="AF26" i="4" a="1"/>
  <c r="AF26" i="4" s="1"/>
  <c r="AI26" i="4" a="1"/>
  <c r="AI26" i="4" s="1"/>
  <c r="AJ26" i="4" a="1"/>
  <c r="AJ26" i="4" s="1"/>
  <c r="AL26" i="4" a="1"/>
  <c r="AL26" i="4" s="1"/>
  <c r="AM26" i="4" a="1"/>
  <c r="AM26" i="4" s="1"/>
  <c r="AN26" i="4" a="1"/>
  <c r="AN26" i="4" s="1"/>
  <c r="T27" i="4" a="1"/>
  <c r="T27" i="4" s="1"/>
  <c r="U27" i="4" a="1"/>
  <c r="U27" i="4" s="1"/>
  <c r="V27" i="4" a="1"/>
  <c r="V27" i="4" s="1"/>
  <c r="W27" i="4" a="1"/>
  <c r="W27" i="4" s="1"/>
  <c r="X27" i="4"/>
  <c r="Z27" i="4" a="1"/>
  <c r="Z27" i="4" s="1"/>
  <c r="AA27" i="4" a="1"/>
  <c r="AA27" i="4" s="1"/>
  <c r="AB27" i="4" a="1"/>
  <c r="AB27" i="4" s="1"/>
  <c r="AF27" i="4" a="1"/>
  <c r="AF27" i="4" s="1"/>
  <c r="AI27" i="4" a="1"/>
  <c r="AI27" i="4" s="1"/>
  <c r="AJ27" i="4" a="1"/>
  <c r="AJ27" i="4" s="1"/>
  <c r="AL27" i="4" a="1"/>
  <c r="AL27" i="4" s="1"/>
  <c r="AM27" i="4" a="1"/>
  <c r="AM27" i="4" s="1"/>
  <c r="AN27" i="4" a="1"/>
  <c r="AN27" i="4" s="1"/>
  <c r="T28" i="4" a="1"/>
  <c r="T28" i="4" s="1"/>
  <c r="U28" i="4" a="1"/>
  <c r="U28" i="4" s="1"/>
  <c r="AD28" i="4" s="1" a="1"/>
  <c r="V28" i="4" a="1"/>
  <c r="V28" i="4" s="1"/>
  <c r="W28" i="4" a="1"/>
  <c r="W28" i="4" s="1"/>
  <c r="X28" i="4"/>
  <c r="Z28" i="4" a="1"/>
  <c r="Z28" i="4" s="1"/>
  <c r="AA28" i="4" a="1"/>
  <c r="AA28" i="4" s="1"/>
  <c r="AB28" i="4" a="1"/>
  <c r="AB28" i="4" s="1"/>
  <c r="AF28" i="4" a="1"/>
  <c r="AF28" i="4" s="1"/>
  <c r="AI28" i="4" a="1"/>
  <c r="AI28" i="4" s="1"/>
  <c r="AJ28" i="4" a="1"/>
  <c r="AJ28" i="4" s="1"/>
  <c r="AL28" i="4" a="1"/>
  <c r="AL28" i="4" s="1"/>
  <c r="AM28" i="4" a="1"/>
  <c r="AM28" i="4" s="1"/>
  <c r="AN28" i="4" a="1"/>
  <c r="AN28" i="4" s="1"/>
  <c r="T29" i="4" a="1"/>
  <c r="T29" i="4" s="1"/>
  <c r="U29" i="4" a="1"/>
  <c r="U29" i="4" s="1"/>
  <c r="AD29" i="4" s="1" a="1"/>
  <c r="V29" i="4" a="1"/>
  <c r="V29" i="4" s="1"/>
  <c r="W29" i="4" a="1"/>
  <c r="W29" i="4" s="1"/>
  <c r="X29" i="4"/>
  <c r="Z29" i="4" a="1"/>
  <c r="Z29" i="4" s="1"/>
  <c r="AA29" i="4" a="1"/>
  <c r="AA29" i="4" s="1"/>
  <c r="AB29" i="4" a="1"/>
  <c r="AB29" i="4" s="1"/>
  <c r="AF29" i="4" a="1"/>
  <c r="AF29" i="4" s="1"/>
  <c r="AI29" i="4" a="1"/>
  <c r="AI29" i="4" s="1"/>
  <c r="AJ29" i="4" a="1"/>
  <c r="AJ29" i="4" s="1"/>
  <c r="AL29" i="4" a="1"/>
  <c r="AL29" i="4" s="1"/>
  <c r="AM29" i="4" a="1"/>
  <c r="AM29" i="4" s="1"/>
  <c r="AN29" i="4" a="1"/>
  <c r="AN29" i="4" s="1"/>
  <c r="AP29" i="4" a="1"/>
  <c r="T30" i="4" a="1"/>
  <c r="T30" i="4" s="1"/>
  <c r="U30" i="4" a="1"/>
  <c r="U30" i="4" s="1"/>
  <c r="V30" i="4" a="1"/>
  <c r="V30" i="4" s="1"/>
  <c r="W30" i="4" a="1"/>
  <c r="W30" i="4" s="1"/>
  <c r="X30" i="4"/>
  <c r="Z30" i="4" a="1"/>
  <c r="Z30" i="4" s="1"/>
  <c r="AA30" i="4" a="1"/>
  <c r="AA30" i="4" s="1"/>
  <c r="AB30" i="4" a="1"/>
  <c r="AB30" i="4" s="1"/>
  <c r="AF30" i="4" a="1"/>
  <c r="AF30" i="4" s="1"/>
  <c r="AI30" i="4" a="1"/>
  <c r="AI30" i="4" s="1"/>
  <c r="AJ30" i="4" a="1"/>
  <c r="AJ30" i="4" s="1"/>
  <c r="AL30" i="4" a="1"/>
  <c r="AL30" i="4" s="1"/>
  <c r="AM30" i="4" a="1"/>
  <c r="AM30" i="4" s="1"/>
  <c r="AN30" i="4" a="1"/>
  <c r="AN30" i="4" s="1"/>
  <c r="T31" i="4" a="1"/>
  <c r="T31" i="4" s="1"/>
  <c r="U31" i="4" a="1"/>
  <c r="U31" i="4" s="1"/>
  <c r="V31" i="4" a="1"/>
  <c r="V31" i="4" s="1"/>
  <c r="W31" i="4" a="1"/>
  <c r="W31" i="4" s="1"/>
  <c r="X31" i="4"/>
  <c r="Z31" i="4" a="1"/>
  <c r="Z31" i="4" s="1"/>
  <c r="AA31" i="4" a="1"/>
  <c r="AA31" i="4" s="1"/>
  <c r="AB31" i="4" a="1"/>
  <c r="AB31" i="4" s="1"/>
  <c r="AF31" i="4" a="1"/>
  <c r="AF31" i="4" s="1"/>
  <c r="AI31" i="4" a="1"/>
  <c r="AI31" i="4" s="1"/>
  <c r="AJ31" i="4" a="1"/>
  <c r="AJ31" i="4" s="1"/>
  <c r="AL31" i="4" a="1"/>
  <c r="AL31" i="4" s="1"/>
  <c r="AM31" i="4" a="1"/>
  <c r="AM31" i="4" s="1"/>
  <c r="AN31" i="4" a="1"/>
  <c r="AN31" i="4" s="1"/>
  <c r="T32" i="4" a="1"/>
  <c r="T32" i="4" s="1"/>
  <c r="U32" i="4" a="1"/>
  <c r="U32" i="4" s="1"/>
  <c r="AD32" i="4" s="1" a="1"/>
  <c r="V32" i="4" a="1"/>
  <c r="V32" i="4" s="1"/>
  <c r="W32" i="4" a="1"/>
  <c r="W32" i="4" s="1"/>
  <c r="X32" i="4"/>
  <c r="Z32" i="4" a="1"/>
  <c r="Z32" i="4" s="1"/>
  <c r="AA32" i="4" a="1"/>
  <c r="AA32" i="4" s="1"/>
  <c r="AB32" i="4" a="1"/>
  <c r="AB32" i="4" s="1"/>
  <c r="AF32" i="4" a="1"/>
  <c r="AF32" i="4" s="1"/>
  <c r="AI32" i="4" a="1"/>
  <c r="AI32" i="4" s="1"/>
  <c r="AJ32" i="4" a="1"/>
  <c r="AJ32" i="4" s="1"/>
  <c r="AP32" i="4" s="1" a="1"/>
  <c r="AL32" i="4" a="1"/>
  <c r="AL32" i="4" s="1"/>
  <c r="AM32" i="4" a="1"/>
  <c r="AM32" i="4" s="1"/>
  <c r="AN32" i="4" a="1"/>
  <c r="AN32" i="4" s="1"/>
  <c r="T33" i="4" a="1"/>
  <c r="T33" i="4" s="1"/>
  <c r="U33" i="4" a="1"/>
  <c r="U33" i="4" s="1"/>
  <c r="V33" i="4" a="1"/>
  <c r="V33" i="4" s="1"/>
  <c r="AD33" i="4" s="1" a="1"/>
  <c r="W33" i="4" a="1"/>
  <c r="W33" i="4" s="1"/>
  <c r="X33" i="4"/>
  <c r="Z33" i="4" a="1"/>
  <c r="Z33" i="4" s="1"/>
  <c r="AA33" i="4" a="1"/>
  <c r="AA33" i="4" s="1"/>
  <c r="AB33" i="4" a="1"/>
  <c r="AB33" i="4" s="1"/>
  <c r="AF33" i="4" a="1"/>
  <c r="AF33" i="4" s="1"/>
  <c r="AI33" i="4" a="1"/>
  <c r="AI33" i="4" s="1"/>
  <c r="AJ33" i="4" a="1"/>
  <c r="AJ33" i="4" s="1"/>
  <c r="AL33" i="4" a="1"/>
  <c r="AL33" i="4" s="1"/>
  <c r="AM33" i="4" a="1"/>
  <c r="AM33" i="4" s="1"/>
  <c r="AN33" i="4" a="1"/>
  <c r="AN33" i="4" s="1"/>
  <c r="T34" i="4" a="1"/>
  <c r="T34" i="4" s="1"/>
  <c r="U34" i="4" a="1"/>
  <c r="U34" i="4" s="1"/>
  <c r="V34" i="4" a="1"/>
  <c r="V34" i="4" s="1"/>
  <c r="W34" i="4" a="1"/>
  <c r="W34" i="4" s="1"/>
  <c r="X34" i="4"/>
  <c r="Z34" i="4" a="1"/>
  <c r="Z34" i="4" s="1"/>
  <c r="AA34" i="4" a="1"/>
  <c r="AA34" i="4" s="1"/>
  <c r="AB34" i="4" a="1"/>
  <c r="AB34" i="4" s="1"/>
  <c r="AF34" i="4" a="1"/>
  <c r="AF34" i="4" s="1"/>
  <c r="AI34" i="4" a="1"/>
  <c r="AI34" i="4" s="1"/>
  <c r="AJ34" i="4" a="1"/>
  <c r="AJ34" i="4" s="1"/>
  <c r="AL34" i="4" a="1"/>
  <c r="AL34" i="4" s="1"/>
  <c r="AM34" i="4" a="1"/>
  <c r="AM34" i="4" s="1"/>
  <c r="AN34" i="4" a="1"/>
  <c r="AN34" i="4" s="1"/>
  <c r="T35" i="4" a="1"/>
  <c r="T35" i="4" s="1"/>
  <c r="U35" i="4" a="1"/>
  <c r="U35" i="4" s="1"/>
  <c r="V35" i="4" a="1"/>
  <c r="V35" i="4" s="1"/>
  <c r="W35" i="4" a="1"/>
  <c r="W35" i="4" s="1"/>
  <c r="X35" i="4"/>
  <c r="Z35" i="4" a="1"/>
  <c r="Z35" i="4" s="1"/>
  <c r="AA35" i="4" a="1"/>
  <c r="AA35" i="4" s="1"/>
  <c r="AB35" i="4" a="1"/>
  <c r="AB35" i="4" s="1"/>
  <c r="AD35" i="4" a="1"/>
  <c r="AF35" i="4" a="1"/>
  <c r="AF35" i="4" s="1"/>
  <c r="AI35" i="4" a="1"/>
  <c r="AI35" i="4" s="1"/>
  <c r="AJ35" i="4" a="1"/>
  <c r="AJ35" i="4" s="1"/>
  <c r="AL35" i="4" a="1"/>
  <c r="AL35" i="4" s="1"/>
  <c r="AM35" i="4" a="1"/>
  <c r="AM35" i="4" s="1"/>
  <c r="AN35" i="4" a="1"/>
  <c r="AN35" i="4" s="1"/>
  <c r="T36" i="4" a="1"/>
  <c r="T36" i="4" s="1"/>
  <c r="U36" i="4" a="1"/>
  <c r="U36" i="4" s="1"/>
  <c r="V36" i="4" a="1"/>
  <c r="V36" i="4" s="1"/>
  <c r="W36" i="4" a="1"/>
  <c r="W36" i="4" s="1"/>
  <c r="X36" i="4"/>
  <c r="Z36" i="4" a="1"/>
  <c r="Z36" i="4" s="1"/>
  <c r="AA36" i="4" a="1"/>
  <c r="AA36" i="4" s="1"/>
  <c r="AB36" i="4" a="1"/>
  <c r="AB36" i="4" s="1"/>
  <c r="AF36" i="4" a="1"/>
  <c r="AF36" i="4" s="1"/>
  <c r="AI36" i="4" a="1"/>
  <c r="AI36" i="4" s="1"/>
  <c r="AJ36" i="4" a="1"/>
  <c r="AJ36" i="4" s="1"/>
  <c r="AL36" i="4" a="1"/>
  <c r="AL36" i="4" s="1"/>
  <c r="AM36" i="4" a="1"/>
  <c r="AM36" i="4" s="1"/>
  <c r="AN36" i="4" a="1"/>
  <c r="AN36" i="4" s="1"/>
  <c r="T37" i="4" a="1"/>
  <c r="T37" i="4" s="1"/>
  <c r="U37" i="4" a="1"/>
  <c r="U37" i="4" s="1"/>
  <c r="V37" i="4" a="1"/>
  <c r="V37" i="4" s="1"/>
  <c r="W37" i="4" a="1"/>
  <c r="W37" i="4" s="1"/>
  <c r="X37" i="4"/>
  <c r="Z37" i="4" a="1"/>
  <c r="Z37" i="4" s="1"/>
  <c r="AA37" i="4" a="1"/>
  <c r="AA37" i="4" s="1"/>
  <c r="AB37" i="4" a="1"/>
  <c r="AB37" i="4" s="1"/>
  <c r="AD37" i="4" a="1"/>
  <c r="AF37" i="4" a="1"/>
  <c r="AF37" i="4" s="1"/>
  <c r="AI37" i="4" a="1"/>
  <c r="AI37" i="4" s="1"/>
  <c r="AJ37" i="4" a="1"/>
  <c r="AJ37" i="4" s="1"/>
  <c r="AL37" i="4" a="1"/>
  <c r="AL37" i="4" s="1"/>
  <c r="AM37" i="4" a="1"/>
  <c r="AM37" i="4" s="1"/>
  <c r="AN37" i="4" a="1"/>
  <c r="AN37" i="4" s="1"/>
  <c r="T38" i="4" a="1"/>
  <c r="T38" i="4" s="1"/>
  <c r="U38" i="4" a="1"/>
  <c r="U38" i="4" s="1"/>
  <c r="V38" i="4" a="1"/>
  <c r="V38" i="4" s="1"/>
  <c r="W38" i="4" a="1"/>
  <c r="W38" i="4" s="1"/>
  <c r="X38" i="4"/>
  <c r="Z38" i="4" a="1"/>
  <c r="Z38" i="4" s="1"/>
  <c r="AA38" i="4" a="1"/>
  <c r="AA38" i="4" s="1"/>
  <c r="AB38" i="4" a="1"/>
  <c r="AB38" i="4" s="1"/>
  <c r="AF38" i="4" a="1"/>
  <c r="AF38" i="4" s="1"/>
  <c r="AI38" i="4" a="1"/>
  <c r="AI38" i="4" s="1"/>
  <c r="AJ38" i="4" a="1"/>
  <c r="AJ38" i="4" s="1"/>
  <c r="AL38" i="4" a="1"/>
  <c r="AL38" i="4" s="1"/>
  <c r="AM38" i="4" a="1"/>
  <c r="AM38" i="4" s="1"/>
  <c r="AN38" i="4" a="1"/>
  <c r="AN38" i="4" s="1"/>
  <c r="T39" i="4" a="1"/>
  <c r="T39" i="4" s="1"/>
  <c r="U39" i="4" a="1"/>
  <c r="U39" i="4" s="1"/>
  <c r="V39" i="4" a="1"/>
  <c r="V39" i="4" s="1"/>
  <c r="W39" i="4" a="1"/>
  <c r="W39" i="4" s="1"/>
  <c r="X39" i="4"/>
  <c r="Z39" i="4" a="1"/>
  <c r="Z39" i="4" s="1"/>
  <c r="AA39" i="4" a="1"/>
  <c r="AA39" i="4" s="1"/>
  <c r="AB39" i="4" a="1"/>
  <c r="AB39" i="4" s="1"/>
  <c r="AD39" i="4" a="1"/>
  <c r="AF39" i="4" a="1"/>
  <c r="AF39" i="4" s="1"/>
  <c r="AI39" i="4" a="1"/>
  <c r="AI39" i="4" s="1"/>
  <c r="AJ39" i="4" a="1"/>
  <c r="AJ39" i="4" s="1"/>
  <c r="AL39" i="4" a="1"/>
  <c r="AL39" i="4" s="1"/>
  <c r="AM39" i="4" a="1"/>
  <c r="AM39" i="4" s="1"/>
  <c r="AN39" i="4" a="1"/>
  <c r="AN39" i="4" s="1"/>
  <c r="T40" i="4" a="1"/>
  <c r="T40" i="4" s="1"/>
  <c r="U40" i="4" a="1"/>
  <c r="U40" i="4" s="1"/>
  <c r="V40" i="4" a="1"/>
  <c r="V40" i="4" s="1"/>
  <c r="W40" i="4" a="1"/>
  <c r="W40" i="4" s="1"/>
  <c r="X40" i="4"/>
  <c r="Z40" i="4" a="1"/>
  <c r="Z40" i="4" s="1"/>
  <c r="AA40" i="4" a="1"/>
  <c r="AA40" i="4" s="1"/>
  <c r="AB40" i="4" a="1"/>
  <c r="AB40" i="4" s="1"/>
  <c r="AF40" i="4" a="1"/>
  <c r="AF40" i="4" s="1"/>
  <c r="AI40" i="4" a="1"/>
  <c r="AI40" i="4" s="1"/>
  <c r="AJ40" i="4" a="1"/>
  <c r="AJ40" i="4" s="1"/>
  <c r="AL40" i="4" a="1"/>
  <c r="AL40" i="4" s="1"/>
  <c r="AM40" i="4" a="1"/>
  <c r="AM40" i="4" s="1"/>
  <c r="AN40" i="4" a="1"/>
  <c r="AN40" i="4" s="1"/>
  <c r="T41" i="4" a="1"/>
  <c r="T41" i="4" s="1"/>
  <c r="U41" i="4" a="1"/>
  <c r="U41" i="4" s="1"/>
  <c r="V41" i="4" a="1"/>
  <c r="V41" i="4" s="1"/>
  <c r="W41" i="4" a="1"/>
  <c r="W41" i="4" s="1"/>
  <c r="X41" i="4"/>
  <c r="Z41" i="4" a="1"/>
  <c r="Z41" i="4" s="1"/>
  <c r="AA41" i="4" a="1"/>
  <c r="AA41" i="4" s="1"/>
  <c r="AB41" i="4" a="1"/>
  <c r="AB41" i="4" s="1"/>
  <c r="AD41" i="4" a="1"/>
  <c r="AF41" i="4" a="1"/>
  <c r="AF41" i="4" s="1"/>
  <c r="AI41" i="4" a="1"/>
  <c r="AI41" i="4" s="1"/>
  <c r="AJ41" i="4" a="1"/>
  <c r="AJ41" i="4" s="1"/>
  <c r="AL41" i="4" a="1"/>
  <c r="AL41" i="4" s="1"/>
  <c r="AM41" i="4" a="1"/>
  <c r="AM41" i="4" s="1"/>
  <c r="AN41" i="4" a="1"/>
  <c r="AN41" i="4" s="1"/>
  <c r="T42" i="4" a="1"/>
  <c r="T42" i="4" s="1"/>
  <c r="U42" i="4" a="1"/>
  <c r="U42" i="4" s="1"/>
  <c r="V42" i="4" a="1"/>
  <c r="V42" i="4" s="1"/>
  <c r="W42" i="4" a="1"/>
  <c r="W42" i="4" s="1"/>
  <c r="X42" i="4"/>
  <c r="Z42" i="4" a="1"/>
  <c r="Z42" i="4" s="1"/>
  <c r="AA42" i="4" a="1"/>
  <c r="AA42" i="4" s="1"/>
  <c r="AB42" i="4" a="1"/>
  <c r="AB42" i="4" s="1"/>
  <c r="AF42" i="4" a="1"/>
  <c r="AF42" i="4" s="1"/>
  <c r="AI42" i="4" a="1"/>
  <c r="AI42" i="4" s="1"/>
  <c r="AJ42" i="4" a="1"/>
  <c r="AJ42" i="4" s="1"/>
  <c r="AL42" i="4" a="1"/>
  <c r="AL42" i="4" s="1"/>
  <c r="AM42" i="4" a="1"/>
  <c r="AM42" i="4" s="1"/>
  <c r="AN42" i="4" a="1"/>
  <c r="AN42" i="4" s="1"/>
  <c r="T43" i="4" a="1"/>
  <c r="T43" i="4" s="1"/>
  <c r="U43" i="4" a="1"/>
  <c r="U43" i="4" s="1"/>
  <c r="AD43" i="4" s="1" a="1"/>
  <c r="V43" i="4" a="1"/>
  <c r="V43" i="4" s="1"/>
  <c r="W43" i="4" a="1"/>
  <c r="W43" i="4" s="1"/>
  <c r="X43" i="4"/>
  <c r="Z43" i="4" a="1"/>
  <c r="Z43" i="4" s="1"/>
  <c r="AA43" i="4" a="1"/>
  <c r="AA43" i="4" s="1"/>
  <c r="AB43" i="4" a="1"/>
  <c r="AB43" i="4" s="1"/>
  <c r="AF43" i="4" a="1"/>
  <c r="AF43" i="4" s="1"/>
  <c r="AI43" i="4" a="1"/>
  <c r="AI43" i="4" s="1"/>
  <c r="AJ43" i="4" a="1"/>
  <c r="AJ43" i="4" s="1"/>
  <c r="AL43" i="4" a="1"/>
  <c r="AL43" i="4" s="1"/>
  <c r="AM43" i="4" a="1"/>
  <c r="AM43" i="4" s="1"/>
  <c r="AN43" i="4" a="1"/>
  <c r="AN43" i="4" s="1"/>
  <c r="T44" i="4" a="1"/>
  <c r="T44" i="4" s="1"/>
  <c r="U44" i="4" a="1"/>
  <c r="U44" i="4" s="1"/>
  <c r="V44" i="4" a="1"/>
  <c r="V44" i="4" s="1"/>
  <c r="W44" i="4" a="1"/>
  <c r="W44" i="4" s="1"/>
  <c r="X44" i="4"/>
  <c r="Z44" i="4" a="1"/>
  <c r="Z44" i="4" s="1"/>
  <c r="AA44" i="4" a="1"/>
  <c r="AA44" i="4" s="1"/>
  <c r="AB44" i="4" a="1"/>
  <c r="AB44" i="4" s="1"/>
  <c r="AF44" i="4" a="1"/>
  <c r="AF44" i="4" s="1"/>
  <c r="AI44" i="4" a="1"/>
  <c r="AI44" i="4" s="1"/>
  <c r="AJ44" i="4" a="1"/>
  <c r="AJ44" i="4" s="1"/>
  <c r="AL44" i="4" a="1"/>
  <c r="AL44" i="4" s="1"/>
  <c r="AM44" i="4" a="1"/>
  <c r="AM44" i="4" s="1"/>
  <c r="AN44" i="4" a="1"/>
  <c r="AN44" i="4" s="1"/>
  <c r="T45" i="4" a="1"/>
  <c r="T45" i="4" s="1"/>
  <c r="U45" i="4" a="1"/>
  <c r="U45" i="4" s="1"/>
  <c r="V45" i="4" a="1"/>
  <c r="V45" i="4" s="1"/>
  <c r="W45" i="4" a="1"/>
  <c r="W45" i="4" s="1"/>
  <c r="X45" i="4"/>
  <c r="Z45" i="4" a="1"/>
  <c r="Z45" i="4" s="1"/>
  <c r="AA45" i="4" a="1"/>
  <c r="AA45" i="4" s="1"/>
  <c r="AB45" i="4" a="1"/>
  <c r="AB45" i="4" s="1"/>
  <c r="AD45" i="4" a="1"/>
  <c r="AF45" i="4" a="1"/>
  <c r="AF45" i="4" s="1"/>
  <c r="AI45" i="4" a="1"/>
  <c r="AI45" i="4" s="1"/>
  <c r="AJ45" i="4" a="1"/>
  <c r="AJ45" i="4" s="1"/>
  <c r="AL45" i="4" a="1"/>
  <c r="AL45" i="4" s="1"/>
  <c r="AM45" i="4" a="1"/>
  <c r="AM45" i="4" s="1"/>
  <c r="AN45" i="4" a="1"/>
  <c r="AN45" i="4" s="1"/>
  <c r="AP45" i="4" a="1"/>
  <c r="T46" i="4" a="1"/>
  <c r="T46" i="4" s="1"/>
  <c r="U46" i="4" a="1"/>
  <c r="U46" i="4" s="1"/>
  <c r="V46" i="4" a="1"/>
  <c r="V46" i="4" s="1"/>
  <c r="W46" i="4" a="1"/>
  <c r="W46" i="4" s="1"/>
  <c r="X46" i="4"/>
  <c r="Z46" i="4" a="1"/>
  <c r="Z46" i="4" s="1"/>
  <c r="AA46" i="4" a="1"/>
  <c r="AA46" i="4" s="1"/>
  <c r="AB46" i="4" a="1"/>
  <c r="AB46" i="4" s="1"/>
  <c r="AF46" i="4" a="1"/>
  <c r="AF46" i="4" s="1"/>
  <c r="AI46" i="4" a="1"/>
  <c r="AI46" i="4" s="1"/>
  <c r="AJ46" i="4" a="1"/>
  <c r="AJ46" i="4" s="1"/>
  <c r="AL46" i="4" a="1"/>
  <c r="AL46" i="4" s="1"/>
  <c r="AM46" i="4" a="1"/>
  <c r="AM46" i="4" s="1"/>
  <c r="AN46" i="4" a="1"/>
  <c r="AN46" i="4" s="1"/>
  <c r="T47" i="4" a="1"/>
  <c r="T47" i="4" s="1"/>
  <c r="U47" i="4" a="1"/>
  <c r="U47" i="4" s="1"/>
  <c r="V47" i="4" a="1"/>
  <c r="V47" i="4" s="1"/>
  <c r="W47" i="4" a="1"/>
  <c r="W47" i="4" s="1"/>
  <c r="X47" i="4"/>
  <c r="Z47" i="4" a="1"/>
  <c r="Z47" i="4" s="1"/>
  <c r="AA47" i="4" a="1"/>
  <c r="AA47" i="4" s="1"/>
  <c r="AB47" i="4" a="1"/>
  <c r="AB47" i="4" s="1"/>
  <c r="AF47" i="4" a="1"/>
  <c r="AF47" i="4" s="1"/>
  <c r="AI47" i="4" a="1"/>
  <c r="AI47" i="4" s="1"/>
  <c r="AJ47" i="4" a="1"/>
  <c r="AJ47" i="4" s="1"/>
  <c r="AL47" i="4" a="1"/>
  <c r="AL47" i="4" s="1"/>
  <c r="AM47" i="4" a="1"/>
  <c r="AM47" i="4" s="1"/>
  <c r="AN47" i="4" a="1"/>
  <c r="AN47" i="4" s="1"/>
  <c r="T48" i="4" a="1"/>
  <c r="T48" i="4" s="1"/>
  <c r="U48" i="4" a="1"/>
  <c r="U48" i="4" s="1"/>
  <c r="V48" i="4" a="1"/>
  <c r="V48" i="4" s="1"/>
  <c r="W48" i="4" a="1"/>
  <c r="W48" i="4" s="1"/>
  <c r="X48" i="4"/>
  <c r="Z48" i="4" a="1"/>
  <c r="Z48" i="4" s="1"/>
  <c r="AA48" i="4" a="1"/>
  <c r="AA48" i="4" s="1"/>
  <c r="AB48" i="4" a="1"/>
  <c r="AB48" i="4" s="1"/>
  <c r="AF48" i="4" a="1"/>
  <c r="AF48" i="4" s="1"/>
  <c r="AI48" i="4" a="1"/>
  <c r="AI48" i="4" s="1"/>
  <c r="AJ48" i="4" a="1"/>
  <c r="AJ48" i="4" s="1"/>
  <c r="AL48" i="4" a="1"/>
  <c r="AL48" i="4" s="1"/>
  <c r="AM48" i="4" a="1"/>
  <c r="AM48" i="4" s="1"/>
  <c r="AN48" i="4" a="1"/>
  <c r="AN48" i="4" s="1"/>
  <c r="T49" i="4" a="1"/>
  <c r="T49" i="4" s="1"/>
  <c r="U49" i="4" a="1"/>
  <c r="U49" i="4" s="1"/>
  <c r="V49" i="4" a="1"/>
  <c r="V49" i="4" s="1"/>
  <c r="W49" i="4" a="1"/>
  <c r="W49" i="4" s="1"/>
  <c r="X49" i="4"/>
  <c r="Z49" i="4" a="1"/>
  <c r="Z49" i="4" s="1"/>
  <c r="AA49" i="4" a="1"/>
  <c r="AA49" i="4" s="1"/>
  <c r="AB49" i="4" a="1"/>
  <c r="AB49" i="4" s="1"/>
  <c r="AF49" i="4" a="1"/>
  <c r="AF49" i="4" s="1"/>
  <c r="AI49" i="4" a="1"/>
  <c r="AI49" i="4" s="1"/>
  <c r="AJ49" i="4" a="1"/>
  <c r="AJ49" i="4" s="1"/>
  <c r="AL49" i="4" a="1"/>
  <c r="AL49" i="4" s="1"/>
  <c r="AM49" i="4" a="1"/>
  <c r="AM49" i="4" s="1"/>
  <c r="AN49" i="4" a="1"/>
  <c r="AN49" i="4" s="1"/>
  <c r="T50" i="4" a="1"/>
  <c r="T50" i="4" s="1"/>
  <c r="U50" i="4" a="1"/>
  <c r="U50" i="4" s="1"/>
  <c r="AD50" i="4" s="1" a="1"/>
  <c r="V50" i="4" a="1"/>
  <c r="V50" i="4" s="1"/>
  <c r="W50" i="4" a="1"/>
  <c r="W50" i="4" s="1"/>
  <c r="X50" i="4"/>
  <c r="Z50" i="4" a="1"/>
  <c r="Z50" i="4" s="1"/>
  <c r="AA50" i="4" a="1"/>
  <c r="AA50" i="4" s="1"/>
  <c r="AB50" i="4" a="1"/>
  <c r="AB50" i="4" s="1"/>
  <c r="AF50" i="4" a="1"/>
  <c r="AF50" i="4" s="1"/>
  <c r="AI50" i="4" a="1"/>
  <c r="AI50" i="4" s="1"/>
  <c r="AJ50" i="4" a="1"/>
  <c r="AJ50" i="4" s="1"/>
  <c r="AL50" i="4" a="1"/>
  <c r="AL50" i="4" s="1"/>
  <c r="AM50" i="4" a="1"/>
  <c r="AM50" i="4" s="1"/>
  <c r="AN50" i="4" a="1"/>
  <c r="AN50" i="4" s="1"/>
  <c r="T51" i="4" a="1"/>
  <c r="T51" i="4" s="1"/>
  <c r="U51" i="4" a="1"/>
  <c r="U51" i="4" s="1"/>
  <c r="AD51" i="4" s="1" a="1"/>
  <c r="V51" i="4" a="1"/>
  <c r="V51" i="4" s="1"/>
  <c r="W51" i="4" a="1"/>
  <c r="W51" i="4" s="1"/>
  <c r="X51" i="4"/>
  <c r="Z51" i="4" a="1"/>
  <c r="Z51" i="4" s="1"/>
  <c r="AA51" i="4" a="1"/>
  <c r="AA51" i="4" s="1"/>
  <c r="AB51" i="4" a="1"/>
  <c r="AB51" i="4" s="1"/>
  <c r="AF51" i="4" a="1"/>
  <c r="AF51" i="4" s="1"/>
  <c r="AI51" i="4" a="1"/>
  <c r="AI51" i="4" s="1"/>
  <c r="AJ51" i="4" a="1"/>
  <c r="AJ51" i="4" s="1"/>
  <c r="AL51" i="4" a="1"/>
  <c r="AL51" i="4" s="1"/>
  <c r="AM51" i="4" a="1"/>
  <c r="AM51" i="4" s="1"/>
  <c r="AN51" i="4" a="1"/>
  <c r="AN51" i="4" s="1"/>
  <c r="T52" i="4" a="1"/>
  <c r="T52" i="4" s="1"/>
  <c r="U52" i="4" a="1"/>
  <c r="U52" i="4" s="1"/>
  <c r="AD52" i="4" s="1" a="1"/>
  <c r="V52" i="4" a="1"/>
  <c r="V52" i="4" s="1"/>
  <c r="W52" i="4" a="1"/>
  <c r="W52" i="4" s="1"/>
  <c r="X52" i="4"/>
  <c r="Z52" i="4" a="1"/>
  <c r="Z52" i="4" s="1"/>
  <c r="AA52" i="4" a="1"/>
  <c r="AA52" i="4" s="1"/>
  <c r="AB52" i="4" a="1"/>
  <c r="AB52" i="4" s="1"/>
  <c r="AF52" i="4" a="1"/>
  <c r="AF52" i="4" s="1"/>
  <c r="AI52" i="4" a="1"/>
  <c r="AI52" i="4" s="1"/>
  <c r="AJ52" i="4" a="1"/>
  <c r="AJ52" i="4" s="1"/>
  <c r="AL52" i="4" a="1"/>
  <c r="AL52" i="4" s="1"/>
  <c r="AM52" i="4" a="1"/>
  <c r="AM52" i="4" s="1"/>
  <c r="AN52" i="4" a="1"/>
  <c r="AN52" i="4" s="1"/>
  <c r="T53" i="4" a="1"/>
  <c r="T53" i="4" s="1"/>
  <c r="U53" i="4" a="1"/>
  <c r="U53" i="4" s="1"/>
  <c r="V53" i="4" a="1"/>
  <c r="V53" i="4" s="1"/>
  <c r="W53" i="4" a="1"/>
  <c r="W53" i="4" s="1"/>
  <c r="X53" i="4"/>
  <c r="Z53" i="4" a="1"/>
  <c r="Z53" i="4" s="1"/>
  <c r="AA53" i="4" a="1"/>
  <c r="AA53" i="4" s="1"/>
  <c r="AB53" i="4" a="1"/>
  <c r="AB53" i="4" s="1"/>
  <c r="AF53" i="4" a="1"/>
  <c r="AF53" i="4" s="1"/>
  <c r="AI53" i="4" a="1"/>
  <c r="AI53" i="4" s="1"/>
  <c r="AJ53" i="4" a="1"/>
  <c r="AJ53" i="4" s="1"/>
  <c r="AL53" i="4" a="1"/>
  <c r="AL53" i="4" s="1"/>
  <c r="AM53" i="4" a="1"/>
  <c r="AM53" i="4" s="1"/>
  <c r="AN53" i="4" a="1"/>
  <c r="AN53" i="4" s="1"/>
  <c r="T54" i="4" a="1"/>
  <c r="T54" i="4" s="1"/>
  <c r="U54" i="4" a="1"/>
  <c r="U54" i="4" s="1"/>
  <c r="V54" i="4" a="1"/>
  <c r="V54" i="4" s="1"/>
  <c r="W54" i="4" a="1"/>
  <c r="W54" i="4" s="1"/>
  <c r="X54" i="4"/>
  <c r="Z54" i="4" a="1"/>
  <c r="Z54" i="4" s="1"/>
  <c r="AA54" i="4" a="1"/>
  <c r="AA54" i="4" s="1"/>
  <c r="AB54" i="4" a="1"/>
  <c r="AB54" i="4" s="1"/>
  <c r="AF54" i="4" a="1"/>
  <c r="AF54" i="4" s="1"/>
  <c r="AI54" i="4" a="1"/>
  <c r="AI54" i="4" s="1"/>
  <c r="AJ54" i="4" a="1"/>
  <c r="AJ54" i="4" s="1"/>
  <c r="AL54" i="4" a="1"/>
  <c r="AL54" i="4" s="1"/>
  <c r="AM54" i="4" a="1"/>
  <c r="AM54" i="4" s="1"/>
  <c r="AN54" i="4" a="1"/>
  <c r="AN54" i="4" s="1"/>
  <c r="T55" i="4" a="1"/>
  <c r="T55" i="4" s="1"/>
  <c r="U55" i="4" a="1"/>
  <c r="U55" i="4" s="1"/>
  <c r="AD55" i="4" s="1" a="1"/>
  <c r="V55" i="4" a="1"/>
  <c r="V55" i="4" s="1"/>
  <c r="W55" i="4" a="1"/>
  <c r="W55" i="4" s="1"/>
  <c r="X55" i="4"/>
  <c r="Z55" i="4" a="1"/>
  <c r="Z55" i="4" s="1"/>
  <c r="AA55" i="4" a="1"/>
  <c r="AA55" i="4" s="1"/>
  <c r="AB55" i="4" a="1"/>
  <c r="AB55" i="4" s="1"/>
  <c r="AF55" i="4" a="1"/>
  <c r="AF55" i="4" s="1"/>
  <c r="AI55" i="4" a="1"/>
  <c r="AI55" i="4" s="1"/>
  <c r="AJ55" i="4" a="1"/>
  <c r="AJ55" i="4" s="1"/>
  <c r="AL55" i="4" a="1"/>
  <c r="AL55" i="4" s="1"/>
  <c r="AM55" i="4" a="1"/>
  <c r="AM55" i="4" s="1"/>
  <c r="AN55" i="4" a="1"/>
  <c r="AN55" i="4" s="1"/>
  <c r="T56" i="4" a="1"/>
  <c r="T56" i="4" s="1"/>
  <c r="U56" i="4" a="1"/>
  <c r="U56" i="4" s="1"/>
  <c r="V56" i="4" a="1"/>
  <c r="V56" i="4" s="1"/>
  <c r="W56" i="4" a="1"/>
  <c r="W56" i="4" s="1"/>
  <c r="X56" i="4"/>
  <c r="Z56" i="4" a="1"/>
  <c r="Z56" i="4" s="1"/>
  <c r="AA56" i="4" a="1"/>
  <c r="AA56" i="4" s="1"/>
  <c r="AB56" i="4" a="1"/>
  <c r="AB56" i="4" s="1"/>
  <c r="AF56" i="4" a="1"/>
  <c r="AF56" i="4" s="1"/>
  <c r="AI56" i="4" a="1"/>
  <c r="AI56" i="4" s="1"/>
  <c r="AJ56" i="4" a="1"/>
  <c r="AJ56" i="4" s="1"/>
  <c r="AL56" i="4" a="1"/>
  <c r="AL56" i="4" s="1"/>
  <c r="AM56" i="4" a="1"/>
  <c r="AM56" i="4" s="1"/>
  <c r="AN56" i="4" a="1"/>
  <c r="AN56" i="4" s="1"/>
  <c r="T57" i="4" a="1"/>
  <c r="T57" i="4" s="1"/>
  <c r="U57" i="4" a="1"/>
  <c r="U57" i="4" s="1"/>
  <c r="V57" i="4" a="1"/>
  <c r="V57" i="4" s="1"/>
  <c r="W57" i="4" a="1"/>
  <c r="W57" i="4" s="1"/>
  <c r="X57" i="4"/>
  <c r="Z57" i="4" a="1"/>
  <c r="Z57" i="4" s="1"/>
  <c r="AA57" i="4" a="1"/>
  <c r="AA57" i="4" s="1"/>
  <c r="AB57" i="4" a="1"/>
  <c r="AB57" i="4" s="1"/>
  <c r="AF57" i="4" a="1"/>
  <c r="AF57" i="4" s="1"/>
  <c r="AI57" i="4" a="1"/>
  <c r="AI57" i="4" s="1"/>
  <c r="AJ57" i="4" a="1"/>
  <c r="AJ57" i="4" s="1"/>
  <c r="AL57" i="4" a="1"/>
  <c r="AL57" i="4" s="1"/>
  <c r="AM57" i="4" a="1"/>
  <c r="AM57" i="4" s="1"/>
  <c r="AN57" i="4" a="1"/>
  <c r="AN57" i="4" s="1"/>
  <c r="AN4" i="4" a="1"/>
  <c r="AN4" i="4" s="1"/>
  <c r="AM4" i="4" a="1"/>
  <c r="AM4" i="4" s="1"/>
  <c r="AL4" i="4" a="1"/>
  <c r="AL4" i="4" s="1"/>
  <c r="AJ4" i="4" a="1"/>
  <c r="AJ4" i="4" s="1"/>
  <c r="AI4" i="4" a="1"/>
  <c r="AI4" i="4" s="1"/>
  <c r="AF4" i="4" a="1"/>
  <c r="AF4" i="4" s="1"/>
  <c r="AP4" i="4" a="1"/>
  <c r="AD4" i="4" a="1"/>
  <c r="W4" i="4" a="1"/>
  <c r="W4" i="4" s="1"/>
  <c r="AB4" i="4" a="1"/>
  <c r="AB4" i="4" s="1"/>
  <c r="AA4" i="4" a="1"/>
  <c r="AA4" i="4" s="1"/>
  <c r="Z4" i="4" a="1"/>
  <c r="Z4" i="4" s="1"/>
  <c r="X4" i="4"/>
  <c r="J4" i="4" a="1"/>
  <c r="J4" i="4" s="1"/>
  <c r="P4" i="4" a="1"/>
  <c r="P4" i="4" s="1"/>
  <c r="V4" i="4" a="1"/>
  <c r="V4" i="4" s="1"/>
  <c r="U4" i="4" a="1"/>
  <c r="U4" i="4" s="1"/>
  <c r="D4" i="4" a="1"/>
  <c r="D4" i="4" s="1"/>
  <c r="T4" i="4" a="1"/>
  <c r="T4" i="4" s="1"/>
  <c r="I4" i="4" a="1"/>
  <c r="I4" i="4" s="1"/>
  <c r="I7" i="5" l="1" a="1"/>
  <c r="I7" i="5" s="1"/>
  <c r="U7" i="5" s="1"/>
  <c r="W17" i="7" a="1"/>
  <c r="W17" i="7" s="1"/>
  <c r="W18" i="7" a="1"/>
  <c r="W18" i="7" s="1"/>
  <c r="W12" i="7" a="1"/>
  <c r="W12" i="7" s="1"/>
  <c r="W11" i="7" a="1"/>
  <c r="W11" i="7" s="1"/>
  <c r="W16" i="7" a="1"/>
  <c r="W16" i="7" s="1"/>
  <c r="W15" i="7" a="1"/>
  <c r="W15" i="7" s="1"/>
  <c r="W10" i="7" a="1"/>
  <c r="W10" i="7" s="1"/>
  <c r="W7" i="7" a="1"/>
  <c r="W7" i="7" s="1"/>
  <c r="J18" i="10"/>
  <c r="E13" i="10" a="1"/>
  <c r="E13" i="10" s="1"/>
  <c r="F13" i="10"/>
  <c r="E14" i="10" a="1"/>
  <c r="E14" i="10" s="1"/>
  <c r="F14" i="10"/>
  <c r="W19" i="7" a="1"/>
  <c r="W19" i="7" s="1"/>
  <c r="W14" i="7" a="1"/>
  <c r="W14" i="7" s="1"/>
  <c r="W9" i="7" a="1"/>
  <c r="W9" i="7" s="1"/>
  <c r="W8" i="7" a="1"/>
  <c r="W8" i="7" s="1"/>
  <c r="F15" i="10"/>
  <c r="E15" i="10" a="1"/>
  <c r="E15" i="10" s="1"/>
  <c r="T58" i="4"/>
  <c r="AB58" i="4"/>
  <c r="AA58" i="4"/>
  <c r="Z58" i="4"/>
  <c r="AL58" i="4"/>
  <c r="AM58" i="4"/>
  <c r="U58" i="4"/>
  <c r="X58" i="4"/>
  <c r="W58" i="4"/>
  <c r="AI58" i="4"/>
  <c r="AN58" i="4"/>
  <c r="V58" i="4"/>
  <c r="AJ58" i="4"/>
  <c r="AF58" i="4"/>
  <c r="AD16" i="4"/>
  <c r="AD45" i="4"/>
  <c r="AD6" i="4"/>
  <c r="AD4" i="4"/>
  <c r="AD43" i="4"/>
  <c r="AD14" i="4"/>
  <c r="AD50" i="4"/>
  <c r="AD24" i="4"/>
  <c r="AD52" i="4"/>
  <c r="AD51" i="4"/>
  <c r="AD28" i="4"/>
  <c r="AD23" i="4"/>
  <c r="AD21" i="4"/>
  <c r="AD20" i="4"/>
  <c r="AD17" i="4"/>
  <c r="AD5" i="4"/>
  <c r="AD41" i="4"/>
  <c r="AD37" i="4"/>
  <c r="AD29" i="4"/>
  <c r="AD9" i="4"/>
  <c r="AD7" i="4"/>
  <c r="AD55" i="4"/>
  <c r="AD39" i="4"/>
  <c r="AD35" i="4"/>
  <c r="AD33" i="4"/>
  <c r="AD32" i="4"/>
  <c r="AD25" i="4"/>
  <c r="AD22" i="4"/>
  <c r="AD54" i="4" a="1"/>
  <c r="AD54" i="4" s="1"/>
  <c r="AD53" i="4" a="1"/>
  <c r="AD53" i="4" s="1"/>
  <c r="AD49" i="4" a="1"/>
  <c r="AD49" i="4" s="1"/>
  <c r="AD56" i="4" a="1"/>
  <c r="AD56" i="4" s="1"/>
  <c r="AD57" i="4" a="1"/>
  <c r="AD57" i="4" s="1"/>
  <c r="AP54" i="4" a="1"/>
  <c r="AP51" i="4" a="1"/>
  <c r="AP49" i="4" a="1"/>
  <c r="AD48" i="4" a="1"/>
  <c r="AD48" i="4" s="1"/>
  <c r="AD47" i="4" a="1"/>
  <c r="AD47" i="4" s="1"/>
  <c r="AP44" i="4" a="1"/>
  <c r="AD44" i="4" a="1"/>
  <c r="AD44" i="4" s="1"/>
  <c r="AD40" i="4" a="1"/>
  <c r="AD40" i="4" s="1"/>
  <c r="AD36" i="4" a="1"/>
  <c r="AD36" i="4" s="1"/>
  <c r="AP39" i="4" a="1"/>
  <c r="AD42" i="4" a="1"/>
  <c r="AD42" i="4" s="1"/>
  <c r="AD38" i="4" a="1"/>
  <c r="AD38" i="4" s="1"/>
  <c r="AD34" i="4" a="1"/>
  <c r="AD34" i="4" s="1"/>
  <c r="AD46" i="4" a="1"/>
  <c r="AD46" i="4" s="1"/>
  <c r="AP41" i="4" a="1"/>
  <c r="AP37" i="4" a="1"/>
  <c r="AD31" i="4" a="1"/>
  <c r="AD31" i="4" s="1"/>
  <c r="AP23" i="4" a="1"/>
  <c r="AD30" i="4" a="1"/>
  <c r="AD30" i="4" s="1"/>
  <c r="AP27" i="4" a="1"/>
  <c r="AD27" i="4" a="1"/>
  <c r="AD27" i="4" s="1"/>
  <c r="AD26" i="4" a="1"/>
  <c r="AD26" i="4" s="1"/>
  <c r="AP22" i="4" a="1"/>
  <c r="AP31" i="4" a="1"/>
  <c r="AP24" i="4" a="1"/>
  <c r="AD19" i="4" a="1"/>
  <c r="AD19" i="4" s="1"/>
  <c r="AP28" i="4" a="1"/>
  <c r="AP26" i="4" a="1"/>
  <c r="AP25" i="4" a="1"/>
  <c r="AP20" i="4" a="1"/>
  <c r="AP21" i="4" a="1"/>
  <c r="AP13" i="4" a="1"/>
  <c r="AD13" i="4" a="1"/>
  <c r="AD13" i="4" s="1"/>
  <c r="AD12" i="4" a="1"/>
  <c r="AD12" i="4" s="1"/>
  <c r="AD10" i="4" a="1"/>
  <c r="AD10" i="4" s="1"/>
  <c r="AD8" i="4" a="1"/>
  <c r="AD8" i="4" s="1"/>
  <c r="AP18" i="4" a="1"/>
  <c r="AP17" i="4" a="1"/>
  <c r="AP15" i="4" a="1"/>
  <c r="AD15" i="4" a="1"/>
  <c r="AD15" i="4" s="1"/>
  <c r="AP9" i="4" a="1"/>
  <c r="AP11" i="4" a="1"/>
  <c r="AD11" i="4" a="1"/>
  <c r="AD11" i="4" s="1"/>
  <c r="AP10" i="4" a="1"/>
  <c r="AP8" i="4" a="1"/>
  <c r="AP7" i="4" a="1"/>
  <c r="AP5" i="4" a="1"/>
  <c r="AD18" i="4" a="1"/>
  <c r="AD18" i="4" s="1"/>
  <c r="K15" i="10" l="1" a="1"/>
  <c r="K15" i="10"/>
  <c r="K14" i="10"/>
  <c r="F18" i="10"/>
  <c r="K13" i="10"/>
  <c r="E18" i="10"/>
  <c r="AD58" i="4"/>
  <c r="R8" i="7" a="1"/>
  <c r="R8" i="7"/>
  <c r="U8" i="7" a="1"/>
  <c r="U8" i="7" s="1"/>
  <c r="X8" i="7" a="1"/>
  <c r="X8" i="7" s="1"/>
  <c r="Y8" i="7" s="1" a="1"/>
  <c r="Y8" i="7" s="1"/>
  <c r="AA8" i="7" a="1"/>
  <c r="AA8" i="7" s="1"/>
  <c r="AB8" i="7"/>
  <c r="AC8" i="7" a="1"/>
  <c r="AC8" i="7" s="1"/>
  <c r="AD8" i="7" a="1"/>
  <c r="AD8" i="7" s="1"/>
  <c r="AE8" i="7" a="1"/>
  <c r="AE8" i="7" s="1"/>
  <c r="AF8" i="7" a="1"/>
  <c r="AF8" i="7" s="1"/>
  <c r="AG8" i="7" a="1"/>
  <c r="AG8" i="7" s="1"/>
  <c r="AH8" i="7" a="1"/>
  <c r="AH8" i="7" s="1"/>
  <c r="AI8" i="7" a="1"/>
  <c r="AI8" i="7" s="1"/>
  <c r="AJ8" i="7" a="1"/>
  <c r="AJ8" i="7" s="1"/>
  <c r="AK8" i="7" a="1"/>
  <c r="AK8" i="7" s="1"/>
  <c r="AL8" i="7" a="1"/>
  <c r="AL8" i="7" s="1"/>
  <c r="R9" i="7" a="1"/>
  <c r="R9" i="7"/>
  <c r="U9" i="7" a="1"/>
  <c r="U9" i="7" s="1"/>
  <c r="X9" i="7" a="1"/>
  <c r="X9" i="7" s="1"/>
  <c r="Y9" i="7" s="1" a="1"/>
  <c r="Y9" i="7" s="1"/>
  <c r="AA9" i="7" a="1"/>
  <c r="AA9" i="7" s="1"/>
  <c r="AB9" i="7"/>
  <c r="AC9" i="7" a="1"/>
  <c r="AC9" i="7" s="1"/>
  <c r="AD9" i="7" a="1"/>
  <c r="AD9" i="7" s="1"/>
  <c r="AE9" i="7" a="1"/>
  <c r="AE9" i="7" s="1"/>
  <c r="AF9" i="7" a="1"/>
  <c r="AF9" i="7" s="1"/>
  <c r="AG9" i="7" a="1"/>
  <c r="AG9" i="7" s="1"/>
  <c r="AH9" i="7" a="1"/>
  <c r="AH9" i="7" s="1"/>
  <c r="AI9" i="7" a="1"/>
  <c r="AI9" i="7" s="1"/>
  <c r="AJ9" i="7" a="1"/>
  <c r="AJ9" i="7" s="1"/>
  <c r="AK9" i="7" a="1"/>
  <c r="AK9" i="7" s="1"/>
  <c r="AL9" i="7" a="1"/>
  <c r="AL9" i="7" s="1"/>
  <c r="R10" i="7" a="1"/>
  <c r="R10" i="7" s="1"/>
  <c r="U10" i="7" a="1"/>
  <c r="U10" i="7" s="1"/>
  <c r="X10" i="7" a="1"/>
  <c r="X10" i="7" s="1"/>
  <c r="Y10" i="7" s="1" a="1"/>
  <c r="Y10" i="7" s="1"/>
  <c r="AA10" i="7" a="1"/>
  <c r="AA10" i="7" s="1"/>
  <c r="AB10" i="7"/>
  <c r="AC10" i="7" a="1"/>
  <c r="AC10" i="7" s="1"/>
  <c r="AD10" i="7" a="1"/>
  <c r="AD10" i="7" s="1"/>
  <c r="AE10" i="7" a="1"/>
  <c r="AE10" i="7" s="1"/>
  <c r="AF10" i="7" a="1"/>
  <c r="AF10" i="7" s="1"/>
  <c r="AG10" i="7" a="1"/>
  <c r="AG10" i="7" s="1"/>
  <c r="AH10" i="7" a="1"/>
  <c r="AH10" i="7" s="1"/>
  <c r="AI10" i="7" a="1"/>
  <c r="AI10" i="7" s="1"/>
  <c r="AJ10" i="7" a="1"/>
  <c r="AJ10" i="7" s="1"/>
  <c r="AK10" i="7" a="1"/>
  <c r="AK10" i="7" s="1"/>
  <c r="AL10" i="7" a="1"/>
  <c r="AL10" i="7" s="1"/>
  <c r="R11" i="7" a="1"/>
  <c r="R11" i="7" s="1"/>
  <c r="U11" i="7" a="1"/>
  <c r="U11" i="7" s="1"/>
  <c r="X11" i="7" a="1"/>
  <c r="X11" i="7" s="1"/>
  <c r="Y11" i="7" s="1" a="1"/>
  <c r="Y11" i="7" s="1"/>
  <c r="AA11" i="7" a="1"/>
  <c r="AA11" i="7" s="1"/>
  <c r="AB11" i="7"/>
  <c r="AC11" i="7" a="1"/>
  <c r="AC11" i="7" s="1"/>
  <c r="AD11" i="7" a="1"/>
  <c r="AD11" i="7" s="1"/>
  <c r="AE11" i="7" a="1"/>
  <c r="AE11" i="7" s="1"/>
  <c r="AF11" i="7" a="1"/>
  <c r="AF11" i="7" s="1"/>
  <c r="AG11" i="7" a="1"/>
  <c r="AG11" i="7" s="1"/>
  <c r="AH11" i="7" a="1"/>
  <c r="AH11" i="7" s="1"/>
  <c r="AI11" i="7" a="1"/>
  <c r="AI11" i="7" s="1"/>
  <c r="AJ11" i="7" a="1"/>
  <c r="AJ11" i="7" s="1"/>
  <c r="AK11" i="7" a="1"/>
  <c r="AK11" i="7" s="1"/>
  <c r="AL11" i="7" a="1"/>
  <c r="AL11" i="7" s="1"/>
  <c r="R12" i="7" a="1"/>
  <c r="R12" i="7" s="1"/>
  <c r="U12" i="7" a="1"/>
  <c r="U12" i="7" s="1"/>
  <c r="X12" i="7" a="1"/>
  <c r="X12" i="7" s="1"/>
  <c r="Y12" i="7" s="1" a="1"/>
  <c r="Y12" i="7" s="1"/>
  <c r="AA12" i="7" a="1"/>
  <c r="AA12" i="7" s="1"/>
  <c r="AB12" i="7"/>
  <c r="AC12" i="7" a="1"/>
  <c r="AC12" i="7" s="1"/>
  <c r="AD12" i="7" a="1"/>
  <c r="AD12" i="7" s="1"/>
  <c r="AE12" i="7" a="1"/>
  <c r="AE12" i="7" s="1"/>
  <c r="AF12" i="7" a="1"/>
  <c r="AF12" i="7" s="1"/>
  <c r="AG12" i="7" a="1"/>
  <c r="AG12" i="7" s="1"/>
  <c r="AH12" i="7" a="1"/>
  <c r="AH12" i="7" s="1"/>
  <c r="AI12" i="7" a="1"/>
  <c r="AI12" i="7" s="1"/>
  <c r="AJ12" i="7" a="1"/>
  <c r="AJ12" i="7" s="1"/>
  <c r="AK12" i="7" a="1"/>
  <c r="AK12" i="7" s="1"/>
  <c r="AL12" i="7" a="1"/>
  <c r="AL12" i="7" s="1"/>
  <c r="R13" i="7" a="1"/>
  <c r="R13" i="7"/>
  <c r="U13" i="7" a="1"/>
  <c r="U13" i="7" s="1"/>
  <c r="X13" i="7" a="1"/>
  <c r="X13" i="7" s="1"/>
  <c r="Y13" i="7" s="1" a="1"/>
  <c r="Y13" i="7" s="1"/>
  <c r="AA13" i="7" a="1"/>
  <c r="AA13" i="7" s="1"/>
  <c r="AB13" i="7"/>
  <c r="AC13" i="7" a="1"/>
  <c r="AC13" i="7" s="1"/>
  <c r="AD13" i="7" a="1"/>
  <c r="AD13" i="7" s="1"/>
  <c r="AE13" i="7" a="1"/>
  <c r="AE13" i="7" s="1"/>
  <c r="AF13" i="7" a="1"/>
  <c r="AF13" i="7" s="1"/>
  <c r="AG13" i="7" a="1"/>
  <c r="AG13" i="7" s="1"/>
  <c r="AH13" i="7" a="1"/>
  <c r="AH13" i="7" s="1"/>
  <c r="AI13" i="7" a="1"/>
  <c r="AI13" i="7" s="1"/>
  <c r="AJ13" i="7" a="1"/>
  <c r="AJ13" i="7" s="1"/>
  <c r="AK13" i="7" a="1"/>
  <c r="AK13" i="7" s="1"/>
  <c r="AL13" i="7" a="1"/>
  <c r="AL13" i="7" s="1"/>
  <c r="R14" i="7" a="1"/>
  <c r="R14" i="7" s="1"/>
  <c r="U14" i="7" a="1"/>
  <c r="U14" i="7" s="1"/>
  <c r="X14" i="7" a="1"/>
  <c r="X14" i="7" s="1"/>
  <c r="Y14" i="7" s="1" a="1"/>
  <c r="Y14" i="7" s="1"/>
  <c r="AA14" i="7" a="1"/>
  <c r="AA14" i="7" s="1"/>
  <c r="AB14" i="7"/>
  <c r="AC14" i="7" a="1"/>
  <c r="AC14" i="7" s="1"/>
  <c r="AD14" i="7" a="1"/>
  <c r="AD14" i="7" s="1"/>
  <c r="AE14" i="7" a="1"/>
  <c r="AE14" i="7" s="1"/>
  <c r="AF14" i="7" a="1"/>
  <c r="AF14" i="7" s="1"/>
  <c r="AG14" i="7" a="1"/>
  <c r="AG14" i="7" s="1"/>
  <c r="AH14" i="7" a="1"/>
  <c r="AH14" i="7" s="1"/>
  <c r="AI14" i="7" a="1"/>
  <c r="AI14" i="7" s="1"/>
  <c r="AJ14" i="7" a="1"/>
  <c r="AJ14" i="7" s="1"/>
  <c r="AK14" i="7" a="1"/>
  <c r="AK14" i="7" s="1"/>
  <c r="AL14" i="7" a="1"/>
  <c r="AL14" i="7" s="1"/>
  <c r="R15" i="7" a="1"/>
  <c r="R15" i="7" s="1"/>
  <c r="U15" i="7" a="1"/>
  <c r="U15" i="7" s="1"/>
  <c r="X15" i="7" a="1"/>
  <c r="X15" i="7" s="1"/>
  <c r="Y15" i="7" s="1" a="1"/>
  <c r="Y15" i="7" s="1"/>
  <c r="AA15" i="7" a="1"/>
  <c r="AA15" i="7" s="1"/>
  <c r="AB15" i="7"/>
  <c r="AC15" i="7" a="1"/>
  <c r="AC15" i="7" s="1"/>
  <c r="AD15" i="7" a="1"/>
  <c r="AD15" i="7" s="1"/>
  <c r="AE15" i="7" a="1"/>
  <c r="AE15" i="7" s="1"/>
  <c r="AF15" i="7" a="1"/>
  <c r="AF15" i="7" s="1"/>
  <c r="AG15" i="7" a="1"/>
  <c r="AG15" i="7" s="1"/>
  <c r="AH15" i="7" a="1"/>
  <c r="AH15" i="7" s="1"/>
  <c r="AI15" i="7" a="1"/>
  <c r="AI15" i="7" s="1"/>
  <c r="AJ15" i="7" a="1"/>
  <c r="AJ15" i="7" s="1"/>
  <c r="AK15" i="7" a="1"/>
  <c r="AK15" i="7" s="1"/>
  <c r="AL15" i="7" a="1"/>
  <c r="AL15" i="7" s="1"/>
  <c r="R16" i="7" a="1"/>
  <c r="R16" i="7" s="1"/>
  <c r="U16" i="7" a="1"/>
  <c r="U16" i="7" s="1"/>
  <c r="X16" i="7" a="1"/>
  <c r="X16" i="7" s="1"/>
  <c r="Y16" i="7" s="1" a="1"/>
  <c r="Y16" i="7" s="1"/>
  <c r="AA16" i="7" a="1"/>
  <c r="AA16" i="7" s="1"/>
  <c r="AB16" i="7"/>
  <c r="AC16" i="7" a="1"/>
  <c r="AC16" i="7" s="1"/>
  <c r="AD16" i="7" a="1"/>
  <c r="AD16" i="7" s="1"/>
  <c r="AE16" i="7" a="1"/>
  <c r="AE16" i="7" s="1"/>
  <c r="AF16" i="7" a="1"/>
  <c r="AF16" i="7" s="1"/>
  <c r="AG16" i="7" a="1"/>
  <c r="AG16" i="7" s="1"/>
  <c r="AH16" i="7" a="1"/>
  <c r="AH16" i="7" s="1"/>
  <c r="AI16" i="7" a="1"/>
  <c r="AI16" i="7" s="1"/>
  <c r="AJ16" i="7" a="1"/>
  <c r="AJ16" i="7" s="1"/>
  <c r="AK16" i="7" a="1"/>
  <c r="AK16" i="7" s="1"/>
  <c r="AL16" i="7" a="1"/>
  <c r="AL16" i="7" s="1"/>
  <c r="R17" i="7" a="1"/>
  <c r="R17" i="7"/>
  <c r="U17" i="7" a="1"/>
  <c r="U17" i="7" s="1"/>
  <c r="X17" i="7" a="1"/>
  <c r="X17" i="7" s="1"/>
  <c r="Y17" i="7" s="1" a="1"/>
  <c r="Y17" i="7" s="1"/>
  <c r="AA17" i="7" a="1"/>
  <c r="AA17" i="7" s="1"/>
  <c r="AB17" i="7"/>
  <c r="AC17" i="7" a="1"/>
  <c r="AC17" i="7" s="1"/>
  <c r="AD17" i="7" a="1"/>
  <c r="AD17" i="7" s="1"/>
  <c r="AE17" i="7" a="1"/>
  <c r="AE17" i="7" s="1"/>
  <c r="AF17" i="7" a="1"/>
  <c r="AF17" i="7" s="1"/>
  <c r="AG17" i="7" a="1"/>
  <c r="AG17" i="7" s="1"/>
  <c r="AH17" i="7" a="1"/>
  <c r="AH17" i="7" s="1"/>
  <c r="AI17" i="7" a="1"/>
  <c r="AI17" i="7" s="1"/>
  <c r="AJ17" i="7" a="1"/>
  <c r="AJ17" i="7" s="1"/>
  <c r="AK17" i="7" a="1"/>
  <c r="AK17" i="7" s="1"/>
  <c r="AL17" i="7" a="1"/>
  <c r="AL17" i="7" s="1"/>
  <c r="R18" i="7" a="1"/>
  <c r="R18" i="7"/>
  <c r="U18" i="7" a="1"/>
  <c r="U18" i="7" s="1"/>
  <c r="X18" i="7" a="1"/>
  <c r="X18" i="7" s="1"/>
  <c r="Y18" i="7" s="1" a="1"/>
  <c r="Y18" i="7" s="1"/>
  <c r="AA18" i="7" a="1"/>
  <c r="AA18" i="7" s="1"/>
  <c r="AB18" i="7"/>
  <c r="AC18" i="7" a="1"/>
  <c r="AC18" i="7" s="1"/>
  <c r="AD18" i="7" a="1"/>
  <c r="AD18" i="7" s="1"/>
  <c r="AE18" i="7" a="1"/>
  <c r="AE18" i="7" s="1"/>
  <c r="AF18" i="7" a="1"/>
  <c r="AF18" i="7" s="1"/>
  <c r="AG18" i="7" a="1"/>
  <c r="AG18" i="7" s="1"/>
  <c r="AH18" i="7" a="1"/>
  <c r="AH18" i="7" s="1"/>
  <c r="AI18" i="7" a="1"/>
  <c r="AI18" i="7" s="1"/>
  <c r="AJ18" i="7" a="1"/>
  <c r="AJ18" i="7" s="1"/>
  <c r="AK18" i="7" a="1"/>
  <c r="AK18" i="7" s="1"/>
  <c r="AL18" i="7" a="1"/>
  <c r="AL18" i="7" s="1"/>
  <c r="R19" i="7" a="1"/>
  <c r="R19" i="7" s="1"/>
  <c r="U19" i="7" a="1"/>
  <c r="U19" i="7" s="1"/>
  <c r="X19" i="7" a="1"/>
  <c r="X19" i="7" s="1"/>
  <c r="Y19" i="7" s="1" a="1"/>
  <c r="Y19" i="7" s="1"/>
  <c r="AA19" i="7" a="1"/>
  <c r="AA19" i="7" s="1"/>
  <c r="AB19" i="7"/>
  <c r="AC19" i="7" a="1"/>
  <c r="AC19" i="7" s="1"/>
  <c r="AD19" i="7" a="1"/>
  <c r="AD19" i="7" s="1"/>
  <c r="AE19" i="7" a="1"/>
  <c r="AE19" i="7" s="1"/>
  <c r="AF19" i="7" a="1"/>
  <c r="AF19" i="7" s="1"/>
  <c r="AG19" i="7" a="1"/>
  <c r="AG19" i="7" s="1"/>
  <c r="AH19" i="7" a="1"/>
  <c r="AH19" i="7" s="1"/>
  <c r="AI19" i="7" a="1"/>
  <c r="AI19" i="7" s="1"/>
  <c r="AJ19" i="7" a="1"/>
  <c r="AJ19" i="7" s="1"/>
  <c r="AK19" i="7" a="1"/>
  <c r="AK19" i="7" s="1"/>
  <c r="AL19" i="7" a="1"/>
  <c r="AL19" i="7" s="1"/>
  <c r="AL7" i="7" a="1"/>
  <c r="AL7" i="7" s="1"/>
  <c r="AK7" i="7" a="1"/>
  <c r="AK7" i="7" s="1"/>
  <c r="AJ7" i="7" a="1"/>
  <c r="AJ7" i="7" s="1"/>
  <c r="AI7" i="7" a="1"/>
  <c r="AI7" i="7" s="1"/>
  <c r="AH7" i="7" a="1"/>
  <c r="AH7" i="7" s="1"/>
  <c r="AG7" i="7" a="1"/>
  <c r="AG7" i="7" s="1"/>
  <c r="AF7" i="7" a="1"/>
  <c r="AF7" i="7" s="1"/>
  <c r="AE7" i="7" a="1"/>
  <c r="AE7" i="7" s="1"/>
  <c r="AD7" i="7" a="1"/>
  <c r="AD7" i="7" s="1"/>
  <c r="AC7" i="7" a="1"/>
  <c r="AC7" i="7" s="1"/>
  <c r="AB7" i="7"/>
  <c r="AA7" i="7" a="1"/>
  <c r="AA7" i="7" s="1"/>
  <c r="X7" i="7" a="1"/>
  <c r="X7" i="7" s="1"/>
  <c r="Y7" i="7" s="1" a="1"/>
  <c r="Y7" i="7" s="1"/>
  <c r="U7" i="7" a="1"/>
  <c r="U7" i="7" s="1"/>
  <c r="E7" i="7" a="1"/>
  <c r="E7" i="7" s="1"/>
  <c r="F7" i="7" s="1"/>
  <c r="R7" i="7" a="1"/>
  <c r="R7" i="7"/>
  <c r="O8" i="7" a="1"/>
  <c r="O9" i="7" a="1"/>
  <c r="O10" i="7" a="1"/>
  <c r="O11" i="7" a="1"/>
  <c r="O12" i="7" a="1"/>
  <c r="O13" i="7" a="1"/>
  <c r="O14" i="7" a="1"/>
  <c r="O15" i="7" a="1"/>
  <c r="O16" i="7" a="1"/>
  <c r="O17" i="7" a="1"/>
  <c r="O18" i="7" a="1"/>
  <c r="O19" i="7" a="1"/>
  <c r="O7" i="7" a="1"/>
  <c r="E8" i="7" a="1"/>
  <c r="E8" i="7" s="1"/>
  <c r="F8" i="7" s="1" a="1"/>
  <c r="F8" i="7" s="1"/>
  <c r="G8" i="7" a="1"/>
  <c r="G8" i="7" s="1"/>
  <c r="H8" i="7" s="1" a="1"/>
  <c r="H8" i="7" s="1"/>
  <c r="E9" i="7" a="1"/>
  <c r="E9" i="7" s="1"/>
  <c r="F9" i="7" s="1" a="1"/>
  <c r="F9" i="7" s="1"/>
  <c r="M9" i="7" s="1" a="1"/>
  <c r="G9" i="7" a="1"/>
  <c r="G9" i="7" s="1"/>
  <c r="H9" i="7" s="1" a="1"/>
  <c r="H9" i="7" s="1"/>
  <c r="E10" i="7" a="1"/>
  <c r="E10" i="7" s="1"/>
  <c r="F10" i="7" s="1" a="1"/>
  <c r="F10" i="7" s="1"/>
  <c r="G10" i="7" a="1"/>
  <c r="G10" i="7" s="1"/>
  <c r="H10" i="7" s="1" a="1"/>
  <c r="H10" i="7" s="1"/>
  <c r="E11" i="7" a="1"/>
  <c r="E11" i="7" s="1"/>
  <c r="F11" i="7" s="1" a="1"/>
  <c r="F11" i="7" s="1"/>
  <c r="M11" i="7" s="1" a="1"/>
  <c r="G11" i="7" a="1"/>
  <c r="G11" i="7" s="1"/>
  <c r="H11" i="7" s="1" a="1"/>
  <c r="H11" i="7" s="1"/>
  <c r="E12" i="7" a="1"/>
  <c r="E12" i="7" s="1"/>
  <c r="F12" i="7" s="1" a="1"/>
  <c r="F12" i="7" s="1"/>
  <c r="G12" i="7" a="1"/>
  <c r="G12" i="7" s="1"/>
  <c r="H12" i="7" s="1" a="1"/>
  <c r="H12" i="7" s="1"/>
  <c r="E13" i="7" a="1"/>
  <c r="E13" i="7" s="1"/>
  <c r="F13" i="7" s="1" a="1"/>
  <c r="F13" i="7" s="1"/>
  <c r="M13" i="7" s="1" a="1"/>
  <c r="G13" i="7" a="1"/>
  <c r="G13" i="7" s="1"/>
  <c r="H13" i="7" s="1" a="1"/>
  <c r="H13" i="7" s="1"/>
  <c r="E14" i="7" a="1"/>
  <c r="E14" i="7" s="1"/>
  <c r="F14" i="7" s="1" a="1"/>
  <c r="F14" i="7" s="1"/>
  <c r="G14" i="7" a="1"/>
  <c r="G14" i="7" s="1"/>
  <c r="H14" i="7" s="1" a="1"/>
  <c r="H14" i="7" s="1"/>
  <c r="E15" i="7" a="1"/>
  <c r="E15" i="7" s="1"/>
  <c r="F15" i="7" a="1"/>
  <c r="G15" i="7" a="1"/>
  <c r="G15" i="7" s="1"/>
  <c r="H15" i="7" a="1"/>
  <c r="J15" i="7" a="1"/>
  <c r="E16" i="7" a="1"/>
  <c r="E16" i="7" s="1"/>
  <c r="F16" i="7" s="1" a="1"/>
  <c r="F16" i="7" s="1"/>
  <c r="G16" i="7" a="1"/>
  <c r="G16" i="7" s="1"/>
  <c r="H16" i="7" s="1" a="1"/>
  <c r="H16" i="7" s="1"/>
  <c r="E17" i="7" a="1"/>
  <c r="E17" i="7" s="1"/>
  <c r="F17" i="7" a="1"/>
  <c r="G17" i="7" a="1"/>
  <c r="G17" i="7" s="1"/>
  <c r="H17" i="7" a="1"/>
  <c r="E18" i="7" a="1"/>
  <c r="E18" i="7" s="1"/>
  <c r="F18" i="7" s="1" a="1"/>
  <c r="F18" i="7" s="1"/>
  <c r="G18" i="7" a="1"/>
  <c r="G18" i="7" s="1"/>
  <c r="H18" i="7" s="1" a="1"/>
  <c r="H18" i="7" s="1"/>
  <c r="E19" i="7" a="1"/>
  <c r="E19" i="7" s="1"/>
  <c r="F19" i="7" s="1" a="1"/>
  <c r="F19" i="7" s="1"/>
  <c r="G19" i="7" a="1"/>
  <c r="G19" i="7" s="1"/>
  <c r="H19" i="7" s="1" a="1"/>
  <c r="H19" i="7" s="1"/>
  <c r="M7" i="7" a="1"/>
  <c r="L7" i="7" a="1"/>
  <c r="J7" i="7" a="1"/>
  <c r="H7" i="7" a="1"/>
  <c r="F7" i="7" a="1"/>
  <c r="G7" i="7" a="1"/>
  <c r="G7" i="7" s="1"/>
  <c r="H7" i="7" s="1"/>
  <c r="K19" i="10" l="1"/>
  <c r="F15" i="7"/>
  <c r="H15" i="7"/>
  <c r="F17" i="7"/>
  <c r="H17" i="7"/>
  <c r="M14" i="7" a="1"/>
  <c r="M10" i="7" a="1"/>
  <c r="M17" i="7" a="1"/>
  <c r="M12" i="7" a="1"/>
  <c r="M19" i="7" a="1"/>
  <c r="M18" i="7" a="1"/>
  <c r="M16" i="7" a="1"/>
  <c r="M15" i="7" a="1"/>
  <c r="M8" i="7" a="1"/>
  <c r="C5" i="4" l="1" a="1"/>
  <c r="C5" i="4" s="1"/>
  <c r="D5" i="4" a="1"/>
  <c r="D5" i="4" s="1"/>
  <c r="E5" i="4" s="1" a="1"/>
  <c r="E5" i="4" s="1"/>
  <c r="F5" i="4" a="1"/>
  <c r="F5" i="4" s="1"/>
  <c r="G5" i="4" a="1"/>
  <c r="G5" i="4" s="1"/>
  <c r="H5" i="4" s="1" a="1"/>
  <c r="I5" i="4" a="1"/>
  <c r="I5" i="4" s="1"/>
  <c r="J5" i="4" a="1"/>
  <c r="J5" i="4" s="1"/>
  <c r="O5" i="4" s="1" a="1"/>
  <c r="O5" i="4" s="1"/>
  <c r="L5" i="4" a="1"/>
  <c r="L5" i="4" s="1"/>
  <c r="M5" i="4" a="1"/>
  <c r="M5" i="4" s="1"/>
  <c r="N5" i="4" a="1"/>
  <c r="N5" i="4" s="1"/>
  <c r="P5" i="4" a="1"/>
  <c r="P5" i="4" s="1"/>
  <c r="Q5" i="4" s="1" a="1"/>
  <c r="Q5" i="4" s="1"/>
  <c r="C6" i="4" a="1"/>
  <c r="C6" i="4" s="1"/>
  <c r="D6" i="4" a="1"/>
  <c r="D6" i="4" s="1"/>
  <c r="E6" i="4" s="1" a="1"/>
  <c r="E6" i="4" s="1"/>
  <c r="F6" i="4" a="1"/>
  <c r="F6" i="4" s="1"/>
  <c r="G6" i="4" a="1"/>
  <c r="G6" i="4" s="1"/>
  <c r="H6" i="4" s="1" a="1"/>
  <c r="I6" i="4" a="1"/>
  <c r="I6" i="4" s="1"/>
  <c r="J6" i="4" a="1"/>
  <c r="J6" i="4" s="1"/>
  <c r="O6" i="4" s="1" a="1"/>
  <c r="O6" i="4" s="1"/>
  <c r="L6" i="4" a="1"/>
  <c r="L6" i="4" s="1"/>
  <c r="M6" i="4" a="1"/>
  <c r="M6" i="4" s="1"/>
  <c r="N6" i="4" a="1"/>
  <c r="N6" i="4" s="1"/>
  <c r="P6" i="4" a="1"/>
  <c r="P6" i="4" s="1"/>
  <c r="Q6" i="4" s="1" a="1"/>
  <c r="Q6" i="4" s="1"/>
  <c r="C7" i="4" a="1"/>
  <c r="C7" i="4" s="1"/>
  <c r="D7" i="4" a="1"/>
  <c r="D7" i="4" s="1"/>
  <c r="E7" i="4" s="1" a="1"/>
  <c r="E7" i="4" s="1"/>
  <c r="F7" i="4" a="1"/>
  <c r="F7" i="4" s="1"/>
  <c r="G7" i="4" a="1"/>
  <c r="G7" i="4" s="1"/>
  <c r="H7" i="4" s="1" a="1"/>
  <c r="I7" i="4" a="1"/>
  <c r="I7" i="4" s="1"/>
  <c r="J7" i="4" a="1"/>
  <c r="J7" i="4" s="1"/>
  <c r="O7" i="4" s="1" a="1"/>
  <c r="O7" i="4" s="1"/>
  <c r="L7" i="4" a="1"/>
  <c r="L7" i="4" s="1"/>
  <c r="M7" i="4" a="1"/>
  <c r="M7" i="4" s="1"/>
  <c r="N7" i="4" a="1"/>
  <c r="N7" i="4" s="1"/>
  <c r="P7" i="4" a="1"/>
  <c r="P7" i="4" s="1"/>
  <c r="Q7" i="4" s="1" a="1"/>
  <c r="Q7" i="4" s="1"/>
  <c r="C8" i="4" a="1"/>
  <c r="C8" i="4" s="1"/>
  <c r="D8" i="4" a="1"/>
  <c r="D8" i="4" s="1"/>
  <c r="E8" i="4" s="1" a="1"/>
  <c r="E8" i="4" s="1"/>
  <c r="F8" i="4" a="1"/>
  <c r="F8" i="4" s="1"/>
  <c r="G8" i="4" a="1"/>
  <c r="G8" i="4" s="1"/>
  <c r="H8" i="4" s="1" a="1"/>
  <c r="H8" i="4" s="1"/>
  <c r="I8" i="4" a="1"/>
  <c r="I8" i="4" s="1"/>
  <c r="J8" i="4" a="1"/>
  <c r="J8" i="4" s="1"/>
  <c r="O8" i="4" s="1" a="1"/>
  <c r="O8" i="4" s="1"/>
  <c r="L8" i="4" a="1"/>
  <c r="L8" i="4" s="1"/>
  <c r="M8" i="4" a="1"/>
  <c r="M8" i="4" s="1"/>
  <c r="N8" i="4" a="1"/>
  <c r="N8" i="4" s="1"/>
  <c r="P8" i="4" a="1"/>
  <c r="P8" i="4" s="1"/>
  <c r="Q8" i="4" s="1" a="1"/>
  <c r="Q8" i="4" s="1"/>
  <c r="C9" i="4" a="1"/>
  <c r="C9" i="4" s="1"/>
  <c r="D9" i="4" a="1"/>
  <c r="D9" i="4" s="1"/>
  <c r="E9" i="4" s="1" a="1"/>
  <c r="E9" i="4" s="1"/>
  <c r="F9" i="4" a="1"/>
  <c r="F9" i="4" s="1"/>
  <c r="G9" i="4" a="1"/>
  <c r="G9" i="4" s="1"/>
  <c r="H9" i="4" s="1" a="1"/>
  <c r="H9" i="4" s="1"/>
  <c r="I9" i="4" a="1"/>
  <c r="I9" i="4" s="1"/>
  <c r="J9" i="4" a="1"/>
  <c r="J9" i="4" s="1"/>
  <c r="O9" i="4" s="1" a="1"/>
  <c r="O9" i="4" s="1"/>
  <c r="L9" i="4" a="1"/>
  <c r="L9" i="4" s="1"/>
  <c r="M9" i="4" a="1"/>
  <c r="M9" i="4" s="1"/>
  <c r="N9" i="4" a="1"/>
  <c r="N9" i="4" s="1"/>
  <c r="P9" i="4" a="1"/>
  <c r="P9" i="4" s="1"/>
  <c r="Q9" i="4" s="1" a="1"/>
  <c r="Q9" i="4" s="1"/>
  <c r="C10" i="4" a="1"/>
  <c r="C10" i="4" s="1"/>
  <c r="D10" i="4" a="1"/>
  <c r="D10" i="4" s="1"/>
  <c r="E10" i="4" s="1" a="1"/>
  <c r="E10" i="4" s="1"/>
  <c r="F10" i="4" a="1"/>
  <c r="F10" i="4" s="1"/>
  <c r="G10" i="4" a="1"/>
  <c r="G10" i="4" s="1"/>
  <c r="H10" i="4" s="1" a="1"/>
  <c r="I10" i="4" a="1"/>
  <c r="I10" i="4" s="1"/>
  <c r="J10" i="4" a="1"/>
  <c r="J10" i="4" s="1"/>
  <c r="O10" i="4" s="1" a="1"/>
  <c r="O10" i="4" s="1"/>
  <c r="L10" i="4" a="1"/>
  <c r="L10" i="4" s="1"/>
  <c r="M10" i="4" a="1"/>
  <c r="M10" i="4" s="1"/>
  <c r="N10" i="4" a="1"/>
  <c r="N10" i="4" s="1"/>
  <c r="P10" i="4" a="1"/>
  <c r="P10" i="4" s="1"/>
  <c r="Q10" i="4" s="1" a="1"/>
  <c r="Q10" i="4" s="1"/>
  <c r="C11" i="4" a="1"/>
  <c r="C11" i="4" s="1"/>
  <c r="D11" i="4" a="1"/>
  <c r="D11" i="4" s="1"/>
  <c r="E11" i="4" s="1" a="1"/>
  <c r="E11" i="4" s="1"/>
  <c r="F11" i="4" a="1"/>
  <c r="F11" i="4" s="1"/>
  <c r="G11" i="4" a="1"/>
  <c r="G11" i="4" s="1"/>
  <c r="H11" i="4" s="1" a="1"/>
  <c r="H11" i="4" s="1"/>
  <c r="I11" i="4" a="1"/>
  <c r="I11" i="4" s="1"/>
  <c r="J11" i="4" a="1"/>
  <c r="J11" i="4" s="1"/>
  <c r="O11" i="4" s="1" a="1"/>
  <c r="O11" i="4" s="1"/>
  <c r="L11" i="4" a="1"/>
  <c r="L11" i="4" s="1"/>
  <c r="M11" i="4" a="1"/>
  <c r="M11" i="4" s="1"/>
  <c r="N11" i="4" a="1"/>
  <c r="N11" i="4" s="1"/>
  <c r="P11" i="4" a="1"/>
  <c r="P11" i="4" s="1"/>
  <c r="Q11" i="4" s="1" a="1"/>
  <c r="Q11" i="4" s="1"/>
  <c r="C12" i="4" a="1"/>
  <c r="C12" i="4" s="1"/>
  <c r="D12" i="4" a="1"/>
  <c r="D12" i="4" s="1"/>
  <c r="E12" i="4" s="1" a="1"/>
  <c r="E12" i="4" s="1"/>
  <c r="F12" i="4" a="1"/>
  <c r="F12" i="4" s="1"/>
  <c r="G12" i="4" a="1"/>
  <c r="G12" i="4" s="1"/>
  <c r="H12" i="4" s="1" a="1"/>
  <c r="H12" i="4" s="1"/>
  <c r="I12" i="4" a="1"/>
  <c r="I12" i="4" s="1"/>
  <c r="J12" i="4" a="1"/>
  <c r="J12" i="4" s="1"/>
  <c r="O12" i="4" s="1" a="1"/>
  <c r="O12" i="4" s="1"/>
  <c r="L12" i="4" a="1"/>
  <c r="L12" i="4" s="1"/>
  <c r="M12" i="4" a="1"/>
  <c r="M12" i="4" s="1"/>
  <c r="N12" i="4" a="1"/>
  <c r="N12" i="4" s="1"/>
  <c r="P12" i="4" a="1"/>
  <c r="P12" i="4" s="1"/>
  <c r="Q12" i="4" s="1" a="1"/>
  <c r="Q12" i="4" s="1"/>
  <c r="C13" i="4" a="1"/>
  <c r="C13" i="4" s="1"/>
  <c r="D13" i="4" a="1"/>
  <c r="D13" i="4" s="1"/>
  <c r="E13" i="4" s="1" a="1"/>
  <c r="E13" i="4" s="1"/>
  <c r="F13" i="4" a="1"/>
  <c r="F13" i="4" s="1"/>
  <c r="G13" i="4" a="1"/>
  <c r="G13" i="4" s="1"/>
  <c r="H13" i="4" s="1" a="1"/>
  <c r="I13" i="4" a="1"/>
  <c r="I13" i="4" s="1"/>
  <c r="J13" i="4" a="1"/>
  <c r="J13" i="4" s="1"/>
  <c r="O13" i="4" s="1" a="1"/>
  <c r="O13" i="4" s="1"/>
  <c r="L13" i="4" a="1"/>
  <c r="L13" i="4" s="1"/>
  <c r="M13" i="4" a="1"/>
  <c r="M13" i="4" s="1"/>
  <c r="N13" i="4" a="1"/>
  <c r="N13" i="4" s="1"/>
  <c r="P13" i="4" a="1"/>
  <c r="P13" i="4" s="1"/>
  <c r="Q13" i="4" s="1" a="1"/>
  <c r="Q13" i="4" s="1"/>
  <c r="C14" i="4" a="1"/>
  <c r="C14" i="4" s="1"/>
  <c r="D14" i="4" a="1"/>
  <c r="D14" i="4" s="1"/>
  <c r="E14" i="4" s="1" a="1"/>
  <c r="E14" i="4" s="1"/>
  <c r="F14" i="4" a="1"/>
  <c r="F14" i="4" s="1"/>
  <c r="G14" i="4" a="1"/>
  <c r="G14" i="4" s="1"/>
  <c r="H14" i="4" s="1" a="1"/>
  <c r="I14" i="4" a="1"/>
  <c r="I14" i="4" s="1"/>
  <c r="J14" i="4" a="1"/>
  <c r="J14" i="4" s="1"/>
  <c r="O14" i="4" s="1" a="1"/>
  <c r="L14" i="4" a="1"/>
  <c r="L14" i="4" s="1"/>
  <c r="M14" i="4" a="1"/>
  <c r="M14" i="4" s="1"/>
  <c r="N14" i="4" a="1"/>
  <c r="N14" i="4" s="1"/>
  <c r="P14" i="4" a="1"/>
  <c r="P14" i="4" s="1"/>
  <c r="Q14" i="4" s="1" a="1"/>
  <c r="Q14" i="4" s="1"/>
  <c r="C15" i="4" a="1"/>
  <c r="C15" i="4" s="1"/>
  <c r="D15" i="4" a="1"/>
  <c r="D15" i="4" s="1"/>
  <c r="E15" i="4" s="1" a="1"/>
  <c r="E15" i="4" s="1"/>
  <c r="F15" i="4" a="1"/>
  <c r="F15" i="4" s="1"/>
  <c r="G15" i="4" a="1"/>
  <c r="G15" i="4" s="1"/>
  <c r="H15" i="4" s="1" a="1"/>
  <c r="H15" i="4" s="1"/>
  <c r="I15" i="4" a="1"/>
  <c r="I15" i="4" s="1"/>
  <c r="J15" i="4" a="1"/>
  <c r="J15" i="4" s="1"/>
  <c r="O15" i="4" s="1" a="1"/>
  <c r="L15" i="4" a="1"/>
  <c r="L15" i="4" s="1"/>
  <c r="M15" i="4" a="1"/>
  <c r="M15" i="4" s="1"/>
  <c r="N15" i="4" a="1"/>
  <c r="N15" i="4" s="1"/>
  <c r="P15" i="4" a="1"/>
  <c r="P15" i="4" s="1"/>
  <c r="Q15" i="4" s="1" a="1"/>
  <c r="Q15" i="4" s="1"/>
  <c r="C16" i="4" a="1"/>
  <c r="C16" i="4" s="1"/>
  <c r="D16" i="4" a="1"/>
  <c r="D16" i="4" s="1"/>
  <c r="E16" i="4" s="1" a="1"/>
  <c r="E16" i="4" s="1"/>
  <c r="F16" i="4" a="1"/>
  <c r="F16" i="4" s="1"/>
  <c r="G16" i="4" a="1"/>
  <c r="G16" i="4" s="1"/>
  <c r="H16" i="4" s="1" a="1"/>
  <c r="H16" i="4" s="1"/>
  <c r="I16" i="4" a="1"/>
  <c r="I16" i="4" s="1"/>
  <c r="J16" i="4" a="1"/>
  <c r="J16" i="4" s="1"/>
  <c r="O16" i="4" s="1" a="1"/>
  <c r="L16" i="4" a="1"/>
  <c r="L16" i="4" s="1"/>
  <c r="M16" i="4" a="1"/>
  <c r="M16" i="4" s="1"/>
  <c r="N16" i="4" a="1"/>
  <c r="N16" i="4" s="1"/>
  <c r="P16" i="4" a="1"/>
  <c r="P16" i="4" s="1"/>
  <c r="Q16" i="4" s="1" a="1"/>
  <c r="Q16" i="4" s="1"/>
  <c r="C17" i="4" a="1"/>
  <c r="C17" i="4" s="1"/>
  <c r="D17" i="4" a="1"/>
  <c r="D17" i="4" s="1"/>
  <c r="E17" i="4" s="1" a="1"/>
  <c r="E17" i="4" s="1"/>
  <c r="F17" i="4" a="1"/>
  <c r="F17" i="4" s="1"/>
  <c r="G17" i="4" a="1"/>
  <c r="G17" i="4" s="1"/>
  <c r="H17" i="4" s="1" a="1"/>
  <c r="H17" i="4" s="1"/>
  <c r="I17" i="4" a="1"/>
  <c r="I17" i="4" s="1"/>
  <c r="J17" i="4" a="1"/>
  <c r="J17" i="4" s="1"/>
  <c r="O17" i="4" s="1" a="1"/>
  <c r="O17" i="4" s="1"/>
  <c r="L17" i="4" a="1"/>
  <c r="L17" i="4" s="1"/>
  <c r="M17" i="4" a="1"/>
  <c r="M17" i="4" s="1"/>
  <c r="N17" i="4" a="1"/>
  <c r="N17" i="4" s="1"/>
  <c r="P17" i="4" a="1"/>
  <c r="P17" i="4" s="1"/>
  <c r="Q17" i="4" s="1" a="1"/>
  <c r="Q17" i="4" s="1"/>
  <c r="C18" i="4" a="1"/>
  <c r="C18" i="4" s="1"/>
  <c r="D18" i="4" a="1"/>
  <c r="D18" i="4" s="1"/>
  <c r="E18" i="4" s="1" a="1"/>
  <c r="E18" i="4" s="1"/>
  <c r="F18" i="4" a="1"/>
  <c r="F18" i="4" s="1"/>
  <c r="G18" i="4" a="1"/>
  <c r="G18" i="4" s="1"/>
  <c r="H18" i="4" s="1" a="1"/>
  <c r="H18" i="4" s="1"/>
  <c r="I18" i="4" a="1"/>
  <c r="I18" i="4" s="1"/>
  <c r="J18" i="4" a="1"/>
  <c r="J18" i="4" s="1"/>
  <c r="O18" i="4" s="1" a="1"/>
  <c r="O18" i="4" s="1"/>
  <c r="L18" i="4" a="1"/>
  <c r="L18" i="4" s="1"/>
  <c r="M18" i="4" a="1"/>
  <c r="M18" i="4" s="1"/>
  <c r="N18" i="4" a="1"/>
  <c r="N18" i="4" s="1"/>
  <c r="P18" i="4" a="1"/>
  <c r="P18" i="4" s="1"/>
  <c r="Q18" i="4" s="1" a="1"/>
  <c r="Q18" i="4" s="1"/>
  <c r="C19" i="4" a="1"/>
  <c r="C19" i="4" s="1"/>
  <c r="D19" i="4" a="1"/>
  <c r="D19" i="4" s="1"/>
  <c r="E19" i="4" s="1" a="1"/>
  <c r="E19" i="4" s="1"/>
  <c r="F19" i="4" a="1"/>
  <c r="F19" i="4" s="1"/>
  <c r="G19" i="4" a="1"/>
  <c r="G19" i="4" s="1"/>
  <c r="H19" i="4" s="1" a="1"/>
  <c r="H19" i="4" s="1"/>
  <c r="I19" i="4" a="1"/>
  <c r="I19" i="4" s="1"/>
  <c r="J19" i="4" a="1"/>
  <c r="J19" i="4" s="1"/>
  <c r="O19" i="4" s="1" a="1"/>
  <c r="O19" i="4" s="1"/>
  <c r="L19" i="4" a="1"/>
  <c r="L19" i="4" s="1"/>
  <c r="M19" i="4" a="1"/>
  <c r="M19" i="4" s="1"/>
  <c r="N19" i="4" a="1"/>
  <c r="N19" i="4" s="1"/>
  <c r="P19" i="4" a="1"/>
  <c r="P19" i="4" s="1"/>
  <c r="Q19" i="4" s="1" a="1"/>
  <c r="Q19" i="4" s="1"/>
  <c r="C20" i="4" a="1"/>
  <c r="C20" i="4" s="1"/>
  <c r="D20" i="4" a="1"/>
  <c r="D20" i="4" s="1"/>
  <c r="E20" i="4" s="1" a="1"/>
  <c r="E20" i="4" s="1"/>
  <c r="F20" i="4" a="1"/>
  <c r="F20" i="4" s="1"/>
  <c r="G20" i="4" a="1"/>
  <c r="G20" i="4" s="1"/>
  <c r="H20" i="4" s="1" a="1"/>
  <c r="H20" i="4" s="1"/>
  <c r="I20" i="4" a="1"/>
  <c r="I20" i="4" s="1"/>
  <c r="J20" i="4" a="1"/>
  <c r="J20" i="4" s="1"/>
  <c r="O20" i="4" s="1" a="1"/>
  <c r="O20" i="4" s="1"/>
  <c r="L20" i="4" a="1"/>
  <c r="L20" i="4" s="1"/>
  <c r="M20" i="4" a="1"/>
  <c r="M20" i="4" s="1"/>
  <c r="N20" i="4" a="1"/>
  <c r="N20" i="4" s="1"/>
  <c r="P20" i="4" a="1"/>
  <c r="P20" i="4" s="1"/>
  <c r="Q20" i="4" s="1" a="1"/>
  <c r="Q20" i="4" s="1"/>
  <c r="C21" i="4" a="1"/>
  <c r="C21" i="4" s="1"/>
  <c r="D21" i="4" a="1"/>
  <c r="D21" i="4" s="1"/>
  <c r="E21" i="4" s="1" a="1"/>
  <c r="E21" i="4" s="1"/>
  <c r="F21" i="4" a="1"/>
  <c r="F21" i="4" s="1"/>
  <c r="G21" i="4" a="1"/>
  <c r="G21" i="4" s="1"/>
  <c r="H21" i="4" s="1" a="1"/>
  <c r="I21" i="4" a="1"/>
  <c r="I21" i="4" s="1"/>
  <c r="J21" i="4" a="1"/>
  <c r="J21" i="4" s="1"/>
  <c r="O21" i="4" s="1" a="1"/>
  <c r="O21" i="4" s="1"/>
  <c r="L21" i="4" a="1"/>
  <c r="L21" i="4" s="1"/>
  <c r="M21" i="4" a="1"/>
  <c r="M21" i="4" s="1"/>
  <c r="N21" i="4" a="1"/>
  <c r="N21" i="4" s="1"/>
  <c r="P21" i="4" a="1"/>
  <c r="P21" i="4" s="1"/>
  <c r="Q21" i="4" s="1" a="1"/>
  <c r="Q21" i="4" s="1"/>
  <c r="C22" i="4" a="1"/>
  <c r="C22" i="4" s="1"/>
  <c r="D22" i="4" a="1"/>
  <c r="D22" i="4" s="1"/>
  <c r="E22" i="4" s="1" a="1"/>
  <c r="E22" i="4" s="1"/>
  <c r="F22" i="4" a="1"/>
  <c r="F22" i="4" s="1"/>
  <c r="G22" i="4" a="1"/>
  <c r="G22" i="4" s="1"/>
  <c r="I22" i="4" a="1"/>
  <c r="I22" i="4" s="1"/>
  <c r="J22" i="4" a="1"/>
  <c r="J22" i="4" s="1"/>
  <c r="O22" i="4" s="1" a="1"/>
  <c r="O22" i="4" s="1"/>
  <c r="L22" i="4" a="1"/>
  <c r="L22" i="4" s="1"/>
  <c r="M22" i="4" a="1"/>
  <c r="M22" i="4" s="1"/>
  <c r="N22" i="4" a="1"/>
  <c r="N22" i="4" s="1"/>
  <c r="P22" i="4" a="1"/>
  <c r="P22" i="4" s="1"/>
  <c r="Q22" i="4" s="1" a="1"/>
  <c r="Q22" i="4" s="1"/>
  <c r="C23" i="4" a="1"/>
  <c r="C23" i="4" s="1"/>
  <c r="D23" i="4" a="1"/>
  <c r="D23" i="4" s="1"/>
  <c r="E23" i="4" s="1" a="1"/>
  <c r="E23" i="4" s="1"/>
  <c r="F23" i="4" a="1"/>
  <c r="F23" i="4" s="1"/>
  <c r="G23" i="4" a="1"/>
  <c r="G23" i="4" s="1"/>
  <c r="I23" i="4" a="1"/>
  <c r="I23" i="4" s="1"/>
  <c r="J23" i="4" a="1"/>
  <c r="J23" i="4" s="1"/>
  <c r="O23" i="4" s="1" a="1"/>
  <c r="O23" i="4" s="1"/>
  <c r="L23" i="4" a="1"/>
  <c r="L23" i="4" s="1"/>
  <c r="M23" i="4" a="1"/>
  <c r="M23" i="4" s="1"/>
  <c r="N23" i="4" a="1"/>
  <c r="N23" i="4" s="1"/>
  <c r="P23" i="4" a="1"/>
  <c r="P23" i="4" s="1"/>
  <c r="Q23" i="4" s="1" a="1"/>
  <c r="Q23" i="4" s="1"/>
  <c r="C24" i="4" a="1"/>
  <c r="C24" i="4" s="1"/>
  <c r="D24" i="4" a="1"/>
  <c r="D24" i="4" s="1"/>
  <c r="E24" i="4" s="1" a="1"/>
  <c r="E24" i="4" s="1"/>
  <c r="F24" i="4" a="1"/>
  <c r="F24" i="4" s="1"/>
  <c r="G24" i="4" a="1"/>
  <c r="G24" i="4" s="1"/>
  <c r="H24" i="4" s="1" a="1"/>
  <c r="I24" i="4" a="1"/>
  <c r="I24" i="4" s="1"/>
  <c r="J24" i="4" a="1"/>
  <c r="J24" i="4" s="1"/>
  <c r="O24" i="4" s="1" a="1"/>
  <c r="O24" i="4" s="1"/>
  <c r="L24" i="4" a="1"/>
  <c r="L24" i="4" s="1"/>
  <c r="M24" i="4" a="1"/>
  <c r="M24" i="4" s="1"/>
  <c r="N24" i="4" a="1"/>
  <c r="N24" i="4" s="1"/>
  <c r="P24" i="4" a="1"/>
  <c r="P24" i="4" s="1"/>
  <c r="Q24" i="4" s="1" a="1"/>
  <c r="Q24" i="4" s="1"/>
  <c r="C25" i="4" a="1"/>
  <c r="C25" i="4" s="1"/>
  <c r="D25" i="4" a="1"/>
  <c r="D25" i="4" s="1"/>
  <c r="E25" i="4" s="1" a="1"/>
  <c r="E25" i="4" s="1"/>
  <c r="F25" i="4" a="1"/>
  <c r="F25" i="4" s="1"/>
  <c r="G25" i="4" a="1"/>
  <c r="G25" i="4" s="1"/>
  <c r="H25" i="4" s="1" a="1"/>
  <c r="I25" i="4" a="1"/>
  <c r="I25" i="4" s="1"/>
  <c r="J25" i="4" a="1"/>
  <c r="J25" i="4" s="1"/>
  <c r="O25" i="4" s="1" a="1"/>
  <c r="O25" i="4" s="1"/>
  <c r="L25" i="4" a="1"/>
  <c r="L25" i="4" s="1"/>
  <c r="M25" i="4" a="1"/>
  <c r="M25" i="4" s="1"/>
  <c r="N25" i="4" a="1"/>
  <c r="N25" i="4" s="1"/>
  <c r="P25" i="4" a="1"/>
  <c r="P25" i="4" s="1"/>
  <c r="Q25" i="4" s="1" a="1"/>
  <c r="Q25" i="4" s="1"/>
  <c r="C26" i="4" a="1"/>
  <c r="C26" i="4" s="1"/>
  <c r="D26" i="4" a="1"/>
  <c r="D26" i="4" s="1"/>
  <c r="E26" i="4" s="1" a="1"/>
  <c r="E26" i="4" s="1"/>
  <c r="F26" i="4" a="1"/>
  <c r="F26" i="4" s="1"/>
  <c r="G26" i="4" a="1"/>
  <c r="G26" i="4" s="1"/>
  <c r="H26" i="4" s="1" a="1"/>
  <c r="I26" i="4" a="1"/>
  <c r="I26" i="4" s="1"/>
  <c r="J26" i="4" a="1"/>
  <c r="J26" i="4" s="1"/>
  <c r="O26" i="4" s="1" a="1"/>
  <c r="O26" i="4" s="1"/>
  <c r="L26" i="4" a="1"/>
  <c r="L26" i="4" s="1"/>
  <c r="M26" i="4" a="1"/>
  <c r="M26" i="4" s="1"/>
  <c r="N26" i="4" a="1"/>
  <c r="N26" i="4" s="1"/>
  <c r="P26" i="4" a="1"/>
  <c r="P26" i="4" s="1"/>
  <c r="Q26" i="4" s="1" a="1"/>
  <c r="Q26" i="4" s="1"/>
  <c r="C27" i="4" a="1"/>
  <c r="C27" i="4" s="1"/>
  <c r="D27" i="4" a="1"/>
  <c r="D27" i="4" s="1"/>
  <c r="E27" i="4" s="1" a="1"/>
  <c r="E27" i="4" s="1"/>
  <c r="F27" i="4" a="1"/>
  <c r="F27" i="4" s="1"/>
  <c r="G27" i="4" a="1"/>
  <c r="G27" i="4" s="1"/>
  <c r="H27" i="4" s="1" a="1"/>
  <c r="I27" i="4" a="1"/>
  <c r="I27" i="4" s="1"/>
  <c r="J27" i="4" a="1"/>
  <c r="J27" i="4" s="1"/>
  <c r="O27" i="4" s="1" a="1"/>
  <c r="O27" i="4" s="1"/>
  <c r="L27" i="4" a="1"/>
  <c r="L27" i="4" s="1"/>
  <c r="M27" i="4" a="1"/>
  <c r="M27" i="4" s="1"/>
  <c r="N27" i="4" a="1"/>
  <c r="N27" i="4" s="1"/>
  <c r="P27" i="4" a="1"/>
  <c r="P27" i="4" s="1"/>
  <c r="Q27" i="4" s="1" a="1"/>
  <c r="Q27" i="4" s="1"/>
  <c r="C28" i="4" a="1"/>
  <c r="C28" i="4" s="1"/>
  <c r="D28" i="4" a="1"/>
  <c r="D28" i="4" s="1"/>
  <c r="E28" i="4" s="1" a="1"/>
  <c r="E28" i="4" s="1"/>
  <c r="F28" i="4" a="1"/>
  <c r="F28" i="4" s="1"/>
  <c r="G28" i="4" a="1"/>
  <c r="G28" i="4" s="1"/>
  <c r="H28" i="4" s="1" a="1"/>
  <c r="I28" i="4" a="1"/>
  <c r="I28" i="4" s="1"/>
  <c r="J28" i="4" a="1"/>
  <c r="J28" i="4" s="1"/>
  <c r="O28" i="4" s="1" a="1"/>
  <c r="O28" i="4" s="1"/>
  <c r="L28" i="4" a="1"/>
  <c r="L28" i="4" s="1"/>
  <c r="M28" i="4" a="1"/>
  <c r="M28" i="4" s="1"/>
  <c r="N28" i="4" a="1"/>
  <c r="N28" i="4" s="1"/>
  <c r="P28" i="4" a="1"/>
  <c r="P28" i="4" s="1"/>
  <c r="Q28" i="4" s="1" a="1"/>
  <c r="Q28" i="4" s="1"/>
  <c r="C29" i="4" a="1"/>
  <c r="C29" i="4" s="1"/>
  <c r="D29" i="4" a="1"/>
  <c r="D29" i="4" s="1"/>
  <c r="E29" i="4" s="1" a="1"/>
  <c r="E29" i="4" s="1"/>
  <c r="F29" i="4" a="1"/>
  <c r="F29" i="4" s="1"/>
  <c r="G29" i="4" a="1"/>
  <c r="G29" i="4" s="1"/>
  <c r="H29" i="4" s="1" a="1"/>
  <c r="I29" i="4" a="1"/>
  <c r="I29" i="4" s="1"/>
  <c r="J29" i="4" a="1"/>
  <c r="J29" i="4" s="1"/>
  <c r="O29" i="4" s="1" a="1"/>
  <c r="O29" i="4" s="1"/>
  <c r="L29" i="4" a="1"/>
  <c r="L29" i="4" s="1"/>
  <c r="M29" i="4" a="1"/>
  <c r="M29" i="4" s="1"/>
  <c r="N29" i="4" a="1"/>
  <c r="N29" i="4" s="1"/>
  <c r="P29" i="4" a="1"/>
  <c r="P29" i="4" s="1"/>
  <c r="Q29" i="4" s="1" a="1"/>
  <c r="Q29" i="4" s="1"/>
  <c r="C30" i="4" a="1"/>
  <c r="C30" i="4" s="1"/>
  <c r="D30" i="4" a="1"/>
  <c r="D30" i="4" s="1"/>
  <c r="E30" i="4" s="1" a="1"/>
  <c r="E30" i="4" s="1"/>
  <c r="F30" i="4" a="1"/>
  <c r="F30" i="4" s="1"/>
  <c r="G30" i="4" a="1"/>
  <c r="G30" i="4" s="1"/>
  <c r="H30" i="4" s="1" a="1"/>
  <c r="I30" i="4" a="1"/>
  <c r="I30" i="4" s="1"/>
  <c r="J30" i="4" a="1"/>
  <c r="J30" i="4" s="1"/>
  <c r="O30" i="4" s="1" a="1"/>
  <c r="O30" i="4" s="1"/>
  <c r="L30" i="4" a="1"/>
  <c r="L30" i="4" s="1"/>
  <c r="M30" i="4" a="1"/>
  <c r="M30" i="4" s="1"/>
  <c r="N30" i="4" a="1"/>
  <c r="N30" i="4" s="1"/>
  <c r="P30" i="4" a="1"/>
  <c r="P30" i="4" s="1"/>
  <c r="Q30" i="4" s="1" a="1"/>
  <c r="Q30" i="4" s="1"/>
  <c r="C31" i="4" a="1"/>
  <c r="C31" i="4" s="1"/>
  <c r="D31" i="4" a="1"/>
  <c r="D31" i="4" s="1"/>
  <c r="E31" i="4" s="1" a="1"/>
  <c r="E31" i="4" s="1"/>
  <c r="F31" i="4" a="1"/>
  <c r="F31" i="4" s="1"/>
  <c r="G31" i="4" a="1"/>
  <c r="G31" i="4" s="1"/>
  <c r="H31" i="4" s="1" a="1"/>
  <c r="I31" i="4" a="1"/>
  <c r="I31" i="4" s="1"/>
  <c r="J31" i="4" a="1"/>
  <c r="J31" i="4" s="1"/>
  <c r="O31" i="4" s="1" a="1"/>
  <c r="O31" i="4" s="1"/>
  <c r="L31" i="4" a="1"/>
  <c r="L31" i="4" s="1"/>
  <c r="M31" i="4" a="1"/>
  <c r="M31" i="4" s="1"/>
  <c r="N31" i="4" a="1"/>
  <c r="N31" i="4" s="1"/>
  <c r="P31" i="4" a="1"/>
  <c r="P31" i="4" s="1"/>
  <c r="Q31" i="4" s="1" a="1"/>
  <c r="Q31" i="4" s="1"/>
  <c r="C32" i="4" a="1"/>
  <c r="C32" i="4" s="1"/>
  <c r="D32" i="4" a="1"/>
  <c r="D32" i="4" s="1"/>
  <c r="E32" i="4" s="1" a="1"/>
  <c r="E32" i="4" s="1"/>
  <c r="F32" i="4" a="1"/>
  <c r="F32" i="4" s="1"/>
  <c r="G32" i="4" a="1"/>
  <c r="G32" i="4" s="1"/>
  <c r="H32" i="4" s="1" a="1"/>
  <c r="H32" i="4" s="1"/>
  <c r="I32" i="4" a="1"/>
  <c r="I32" i="4" s="1"/>
  <c r="J32" i="4" a="1"/>
  <c r="J32" i="4" s="1"/>
  <c r="O32" i="4" s="1" a="1"/>
  <c r="O32" i="4" s="1"/>
  <c r="L32" i="4" a="1"/>
  <c r="L32" i="4" s="1"/>
  <c r="M32" i="4" a="1"/>
  <c r="M32" i="4" s="1"/>
  <c r="N32" i="4" a="1"/>
  <c r="N32" i="4" s="1"/>
  <c r="P32" i="4" a="1"/>
  <c r="P32" i="4" s="1"/>
  <c r="Q32" i="4" s="1" a="1"/>
  <c r="C33" i="4" a="1"/>
  <c r="C33" i="4" s="1"/>
  <c r="D33" i="4" a="1"/>
  <c r="D33" i="4" s="1"/>
  <c r="E33" i="4" s="1" a="1"/>
  <c r="E33" i="4" s="1"/>
  <c r="F33" i="4" a="1"/>
  <c r="F33" i="4" s="1"/>
  <c r="G33" i="4" a="1"/>
  <c r="G33" i="4" s="1"/>
  <c r="H33" i="4" s="1" a="1"/>
  <c r="I33" i="4" a="1"/>
  <c r="I33" i="4" s="1"/>
  <c r="J33" i="4" a="1"/>
  <c r="J33" i="4" s="1"/>
  <c r="O33" i="4" s="1" a="1"/>
  <c r="O33" i="4" s="1"/>
  <c r="L33" i="4" a="1"/>
  <c r="L33" i="4" s="1"/>
  <c r="M33" i="4" a="1"/>
  <c r="M33" i="4" s="1"/>
  <c r="N33" i="4" a="1"/>
  <c r="N33" i="4" s="1"/>
  <c r="P33" i="4" a="1"/>
  <c r="P33" i="4" s="1"/>
  <c r="Q33" i="4" s="1" a="1"/>
  <c r="C34" i="4" a="1"/>
  <c r="C34" i="4" s="1"/>
  <c r="D34" i="4" a="1"/>
  <c r="D34" i="4" s="1"/>
  <c r="E34" i="4" s="1" a="1"/>
  <c r="F34" i="4" a="1"/>
  <c r="F34" i="4" s="1"/>
  <c r="G34" i="4" a="1"/>
  <c r="G34" i="4" s="1"/>
  <c r="H34" i="4" s="1" a="1"/>
  <c r="I34" i="4" a="1"/>
  <c r="I34" i="4" s="1"/>
  <c r="J34" i="4" a="1"/>
  <c r="J34" i="4" s="1"/>
  <c r="O34" i="4" s="1" a="1"/>
  <c r="O34" i="4" s="1"/>
  <c r="L34" i="4" a="1"/>
  <c r="L34" i="4" s="1"/>
  <c r="M34" i="4" a="1"/>
  <c r="M34" i="4" s="1"/>
  <c r="N34" i="4" a="1"/>
  <c r="N34" i="4" s="1"/>
  <c r="P34" i="4" a="1"/>
  <c r="P34" i="4" s="1"/>
  <c r="Q34" i="4" s="1" a="1"/>
  <c r="Q34" i="4" s="1"/>
  <c r="C35" i="4" a="1"/>
  <c r="C35" i="4" s="1"/>
  <c r="D35" i="4" a="1"/>
  <c r="D35" i="4" s="1"/>
  <c r="E35" i="4" s="1" a="1"/>
  <c r="F35" i="4" a="1"/>
  <c r="F35" i="4" s="1"/>
  <c r="G35" i="4" a="1"/>
  <c r="G35" i="4" s="1"/>
  <c r="H35" i="4" s="1" a="1"/>
  <c r="H35" i="4" s="1"/>
  <c r="I35" i="4" a="1"/>
  <c r="I35" i="4" s="1"/>
  <c r="J35" i="4" a="1"/>
  <c r="J35" i="4" s="1"/>
  <c r="O35" i="4" s="1" a="1"/>
  <c r="O35" i="4" s="1"/>
  <c r="L35" i="4" a="1"/>
  <c r="L35" i="4" s="1"/>
  <c r="M35" i="4" a="1"/>
  <c r="M35" i="4" s="1"/>
  <c r="N35" i="4" a="1"/>
  <c r="N35" i="4" s="1"/>
  <c r="P35" i="4" a="1"/>
  <c r="P35" i="4" s="1"/>
  <c r="Q35" i="4" s="1" a="1"/>
  <c r="C36" i="4" a="1"/>
  <c r="C36" i="4" s="1"/>
  <c r="D36" i="4" a="1"/>
  <c r="D36" i="4" s="1"/>
  <c r="E36" i="4" s="1" a="1"/>
  <c r="F36" i="4" a="1"/>
  <c r="F36" i="4" s="1"/>
  <c r="G36" i="4" a="1"/>
  <c r="G36" i="4" s="1"/>
  <c r="H36" i="4" s="1" a="1"/>
  <c r="H36" i="4" s="1"/>
  <c r="I36" i="4" a="1"/>
  <c r="I36" i="4" s="1"/>
  <c r="J36" i="4" a="1"/>
  <c r="J36" i="4" s="1"/>
  <c r="O36" i="4" s="1" a="1"/>
  <c r="O36" i="4" s="1"/>
  <c r="L36" i="4" a="1"/>
  <c r="L36" i="4" s="1"/>
  <c r="M36" i="4" a="1"/>
  <c r="M36" i="4" s="1"/>
  <c r="N36" i="4" a="1"/>
  <c r="N36" i="4" s="1"/>
  <c r="P36" i="4" a="1"/>
  <c r="P36" i="4" s="1"/>
  <c r="Q36" i="4" s="1" a="1"/>
  <c r="C37" i="4" a="1"/>
  <c r="C37" i="4" s="1"/>
  <c r="D37" i="4" a="1"/>
  <c r="D37" i="4" s="1"/>
  <c r="E37" i="4" s="1" a="1"/>
  <c r="F37" i="4" a="1"/>
  <c r="F37" i="4" s="1"/>
  <c r="G37" i="4" a="1"/>
  <c r="G37" i="4" s="1"/>
  <c r="H37" i="4" s="1" a="1"/>
  <c r="H37" i="4" s="1"/>
  <c r="I37" i="4" a="1"/>
  <c r="I37" i="4" s="1"/>
  <c r="J37" i="4" a="1"/>
  <c r="J37" i="4" s="1"/>
  <c r="O37" i="4" s="1" a="1"/>
  <c r="O37" i="4" s="1"/>
  <c r="L37" i="4" a="1"/>
  <c r="L37" i="4" s="1"/>
  <c r="M37" i="4" a="1"/>
  <c r="M37" i="4" s="1"/>
  <c r="N37" i="4" a="1"/>
  <c r="N37" i="4" s="1"/>
  <c r="P37" i="4" a="1"/>
  <c r="P37" i="4" s="1"/>
  <c r="Q37" i="4" s="1" a="1"/>
  <c r="C38" i="4" a="1"/>
  <c r="C38" i="4" s="1"/>
  <c r="D38" i="4" a="1"/>
  <c r="D38" i="4" s="1"/>
  <c r="E38" i="4" s="1" a="1"/>
  <c r="F38" i="4" a="1"/>
  <c r="F38" i="4" s="1"/>
  <c r="G38" i="4" a="1"/>
  <c r="G38" i="4" s="1"/>
  <c r="H38" i="4" s="1" a="1"/>
  <c r="H38" i="4" s="1"/>
  <c r="I38" i="4" a="1"/>
  <c r="I38" i="4" s="1"/>
  <c r="J38" i="4" a="1"/>
  <c r="J38" i="4" s="1"/>
  <c r="O38" i="4" s="1" a="1"/>
  <c r="O38" i="4" s="1"/>
  <c r="L38" i="4" a="1"/>
  <c r="L38" i="4" s="1"/>
  <c r="M38" i="4" a="1"/>
  <c r="M38" i="4" s="1"/>
  <c r="N38" i="4" a="1"/>
  <c r="N38" i="4" s="1"/>
  <c r="P38" i="4" a="1"/>
  <c r="P38" i="4" s="1"/>
  <c r="Q38" i="4" s="1" a="1"/>
  <c r="C39" i="4" a="1"/>
  <c r="C39" i="4" s="1"/>
  <c r="D39" i="4" a="1"/>
  <c r="D39" i="4" s="1"/>
  <c r="E39" i="4" s="1" a="1"/>
  <c r="F39" i="4" a="1"/>
  <c r="F39" i="4" s="1"/>
  <c r="G39" i="4" a="1"/>
  <c r="G39" i="4" s="1"/>
  <c r="H39" i="4" s="1" a="1"/>
  <c r="H39" i="4" s="1"/>
  <c r="I39" i="4" a="1"/>
  <c r="I39" i="4" s="1"/>
  <c r="J39" i="4" a="1"/>
  <c r="J39" i="4" s="1"/>
  <c r="O39" i="4" s="1" a="1"/>
  <c r="O39" i="4" s="1"/>
  <c r="L39" i="4" a="1"/>
  <c r="L39" i="4" s="1"/>
  <c r="M39" i="4" a="1"/>
  <c r="M39" i="4" s="1"/>
  <c r="N39" i="4" a="1"/>
  <c r="N39" i="4" s="1"/>
  <c r="P39" i="4" a="1"/>
  <c r="P39" i="4" s="1"/>
  <c r="Q39" i="4" s="1" a="1"/>
  <c r="C40" i="4" a="1"/>
  <c r="C40" i="4" s="1"/>
  <c r="D40" i="4" a="1"/>
  <c r="D40" i="4" s="1"/>
  <c r="E40" i="4" s="1" a="1"/>
  <c r="F40" i="4" a="1"/>
  <c r="F40" i="4" s="1"/>
  <c r="G40" i="4" a="1"/>
  <c r="G40" i="4" s="1"/>
  <c r="H40" i="4" s="1" a="1"/>
  <c r="H40" i="4" s="1"/>
  <c r="I40" i="4" a="1"/>
  <c r="I40" i="4" s="1"/>
  <c r="J40" i="4" a="1"/>
  <c r="J40" i="4" s="1"/>
  <c r="O40" i="4" s="1" a="1"/>
  <c r="O40" i="4" s="1"/>
  <c r="L40" i="4" a="1"/>
  <c r="L40" i="4" s="1"/>
  <c r="M40" i="4" a="1"/>
  <c r="M40" i="4" s="1"/>
  <c r="N40" i="4" a="1"/>
  <c r="N40" i="4" s="1"/>
  <c r="P40" i="4" a="1"/>
  <c r="P40" i="4" s="1"/>
  <c r="Q40" i="4" s="1" a="1"/>
  <c r="C41" i="4" a="1"/>
  <c r="C41" i="4" s="1"/>
  <c r="D41" i="4" a="1"/>
  <c r="D41" i="4" s="1"/>
  <c r="E41" i="4" s="1" a="1"/>
  <c r="F41" i="4" a="1"/>
  <c r="F41" i="4" s="1"/>
  <c r="G41" i="4" a="1"/>
  <c r="G41" i="4" s="1"/>
  <c r="H41" i="4" s="1" a="1"/>
  <c r="H41" i="4" s="1"/>
  <c r="I41" i="4" a="1"/>
  <c r="I41" i="4" s="1"/>
  <c r="J41" i="4" a="1"/>
  <c r="J41" i="4" s="1"/>
  <c r="O41" i="4" s="1" a="1"/>
  <c r="O41" i="4" s="1"/>
  <c r="L41" i="4" a="1"/>
  <c r="L41" i="4" s="1"/>
  <c r="M41" i="4" a="1"/>
  <c r="M41" i="4" s="1"/>
  <c r="N41" i="4" a="1"/>
  <c r="N41" i="4" s="1"/>
  <c r="P41" i="4" a="1"/>
  <c r="P41" i="4" s="1"/>
  <c r="Q41" i="4" s="1" a="1"/>
  <c r="Q41" i="4" s="1"/>
  <c r="C42" i="4" a="1"/>
  <c r="C42" i="4" s="1"/>
  <c r="D42" i="4" a="1"/>
  <c r="D42" i="4" s="1"/>
  <c r="E42" i="4" s="1" a="1"/>
  <c r="F42" i="4" a="1"/>
  <c r="F42" i="4" s="1"/>
  <c r="G42" i="4" a="1"/>
  <c r="G42" i="4" s="1"/>
  <c r="H42" i="4" s="1" a="1"/>
  <c r="I42" i="4" a="1"/>
  <c r="I42" i="4" s="1"/>
  <c r="J42" i="4" a="1"/>
  <c r="J42" i="4" s="1"/>
  <c r="O42" i="4" s="1" a="1"/>
  <c r="L42" i="4" a="1"/>
  <c r="L42" i="4" s="1"/>
  <c r="M42" i="4" a="1"/>
  <c r="M42" i="4" s="1"/>
  <c r="N42" i="4" a="1"/>
  <c r="N42" i="4" s="1"/>
  <c r="P42" i="4" a="1"/>
  <c r="P42" i="4" s="1"/>
  <c r="Q42" i="4" s="1" a="1"/>
  <c r="Q42" i="4" s="1"/>
  <c r="C43" i="4" a="1"/>
  <c r="C43" i="4" s="1"/>
  <c r="D43" i="4" a="1"/>
  <c r="D43" i="4" s="1"/>
  <c r="F43" i="4" a="1"/>
  <c r="F43" i="4" s="1"/>
  <c r="G43" i="4" a="1"/>
  <c r="G43" i="4" s="1"/>
  <c r="H43" i="4" s="1" a="1"/>
  <c r="I43" i="4" a="1"/>
  <c r="I43" i="4" s="1"/>
  <c r="J43" i="4" a="1"/>
  <c r="J43" i="4" s="1"/>
  <c r="O43" i="4" s="1" a="1"/>
  <c r="L43" i="4" a="1"/>
  <c r="L43" i="4" s="1"/>
  <c r="M43" i="4" a="1"/>
  <c r="M43" i="4" s="1"/>
  <c r="N43" i="4" a="1"/>
  <c r="N43" i="4" s="1"/>
  <c r="P43" i="4" a="1"/>
  <c r="P43" i="4" s="1"/>
  <c r="Q43" i="4" s="1" a="1"/>
  <c r="C44" i="4" a="1"/>
  <c r="C44" i="4" s="1"/>
  <c r="D44" i="4" a="1"/>
  <c r="D44" i="4" s="1"/>
  <c r="E44" i="4" s="1" a="1"/>
  <c r="F44" i="4" a="1"/>
  <c r="F44" i="4" s="1"/>
  <c r="G44" i="4" a="1"/>
  <c r="G44" i="4" s="1"/>
  <c r="H44" i="4" s="1" a="1"/>
  <c r="H44" i="4" s="1"/>
  <c r="I44" i="4" a="1"/>
  <c r="I44" i="4" s="1"/>
  <c r="J44" i="4" a="1"/>
  <c r="J44" i="4" s="1"/>
  <c r="O44" i="4" s="1" a="1"/>
  <c r="L44" i="4" a="1"/>
  <c r="L44" i="4" s="1"/>
  <c r="M44" i="4" a="1"/>
  <c r="M44" i="4" s="1"/>
  <c r="N44" i="4" a="1"/>
  <c r="N44" i="4" s="1"/>
  <c r="P44" i="4" a="1"/>
  <c r="P44" i="4" s="1"/>
  <c r="Q44" i="4" s="1" a="1"/>
  <c r="C45" i="4" a="1"/>
  <c r="C45" i="4" s="1"/>
  <c r="D45" i="4" a="1"/>
  <c r="D45" i="4" s="1"/>
  <c r="E45" i="4" s="1" a="1"/>
  <c r="F45" i="4" a="1"/>
  <c r="F45" i="4" s="1"/>
  <c r="G45" i="4" a="1"/>
  <c r="G45" i="4" s="1"/>
  <c r="H45" i="4" s="1" a="1"/>
  <c r="H45" i="4" s="1"/>
  <c r="I45" i="4" a="1"/>
  <c r="I45" i="4" s="1"/>
  <c r="J45" i="4" a="1"/>
  <c r="J45" i="4" s="1"/>
  <c r="O45" i="4" s="1" a="1"/>
  <c r="O45" i="4" s="1"/>
  <c r="L45" i="4" a="1"/>
  <c r="L45" i="4" s="1"/>
  <c r="M45" i="4" a="1"/>
  <c r="M45" i="4" s="1"/>
  <c r="N45" i="4" a="1"/>
  <c r="N45" i="4" s="1"/>
  <c r="P45" i="4" a="1"/>
  <c r="P45" i="4" s="1"/>
  <c r="Q45" i="4" s="1" a="1"/>
  <c r="Q45" i="4" s="1"/>
  <c r="C46" i="4" a="1"/>
  <c r="C46" i="4" s="1"/>
  <c r="D46" i="4" a="1"/>
  <c r="D46" i="4" s="1"/>
  <c r="E46" i="4" s="1" a="1"/>
  <c r="F46" i="4" a="1"/>
  <c r="F46" i="4" s="1"/>
  <c r="G46" i="4" a="1"/>
  <c r="G46" i="4" s="1"/>
  <c r="H46" i="4" s="1" a="1"/>
  <c r="I46" i="4" a="1"/>
  <c r="I46" i="4" s="1"/>
  <c r="J46" i="4" a="1"/>
  <c r="J46" i="4" s="1"/>
  <c r="O46" i="4" s="1" a="1"/>
  <c r="L46" i="4" a="1"/>
  <c r="L46" i="4" s="1"/>
  <c r="M46" i="4" a="1"/>
  <c r="M46" i="4" s="1"/>
  <c r="N46" i="4" a="1"/>
  <c r="N46" i="4" s="1"/>
  <c r="P46" i="4" a="1"/>
  <c r="P46" i="4" s="1"/>
  <c r="Q46" i="4" s="1" a="1"/>
  <c r="Q46" i="4" s="1"/>
  <c r="C47" i="4" a="1"/>
  <c r="C47" i="4" s="1"/>
  <c r="D47" i="4" a="1"/>
  <c r="D47" i="4" s="1"/>
  <c r="E47" i="4" s="1" a="1"/>
  <c r="F47" i="4" a="1"/>
  <c r="F47" i="4" s="1"/>
  <c r="G47" i="4" a="1"/>
  <c r="G47" i="4" s="1"/>
  <c r="H47" i="4" s="1" a="1"/>
  <c r="I47" i="4" a="1"/>
  <c r="I47" i="4" s="1"/>
  <c r="J47" i="4" a="1"/>
  <c r="J47" i="4" s="1"/>
  <c r="O47" i="4" s="1" a="1"/>
  <c r="O47" i="4" s="1"/>
  <c r="L47" i="4" a="1"/>
  <c r="L47" i="4" s="1"/>
  <c r="M47" i="4" a="1"/>
  <c r="M47" i="4" s="1"/>
  <c r="N47" i="4" a="1"/>
  <c r="N47" i="4" s="1"/>
  <c r="P47" i="4" a="1"/>
  <c r="P47" i="4" s="1"/>
  <c r="Q47" i="4" s="1" a="1"/>
  <c r="C48" i="4" a="1"/>
  <c r="C48" i="4" s="1"/>
  <c r="D48" i="4" a="1"/>
  <c r="D48" i="4" s="1"/>
  <c r="E48" i="4" s="1" a="1"/>
  <c r="F48" i="4" a="1"/>
  <c r="F48" i="4" s="1"/>
  <c r="G48" i="4" a="1"/>
  <c r="G48" i="4" s="1"/>
  <c r="H48" i="4" s="1" a="1"/>
  <c r="H48" i="4" s="1"/>
  <c r="I48" i="4" a="1"/>
  <c r="I48" i="4" s="1"/>
  <c r="J48" i="4" a="1"/>
  <c r="J48" i="4" s="1"/>
  <c r="O48" i="4" s="1" a="1"/>
  <c r="L48" i="4" a="1"/>
  <c r="L48" i="4" s="1"/>
  <c r="M48" i="4" a="1"/>
  <c r="M48" i="4" s="1"/>
  <c r="N48" i="4" a="1"/>
  <c r="N48" i="4" s="1"/>
  <c r="P48" i="4" a="1"/>
  <c r="P48" i="4" s="1"/>
  <c r="Q48" i="4" s="1" a="1"/>
  <c r="Q48" i="4" s="1"/>
  <c r="C49" i="4" a="1"/>
  <c r="C49" i="4" s="1"/>
  <c r="D49" i="4" a="1"/>
  <c r="D49" i="4" s="1"/>
  <c r="E49" i="4" s="1" a="1"/>
  <c r="E49" i="4" s="1"/>
  <c r="F49" i="4" a="1"/>
  <c r="F49" i="4" s="1"/>
  <c r="G49" i="4" a="1"/>
  <c r="G49" i="4" s="1"/>
  <c r="H49" i="4" s="1" a="1"/>
  <c r="H49" i="4" s="1"/>
  <c r="I49" i="4" a="1"/>
  <c r="I49" i="4" s="1"/>
  <c r="J49" i="4" a="1"/>
  <c r="J49" i="4" s="1"/>
  <c r="O49" i="4" s="1" a="1"/>
  <c r="O49" i="4" s="1"/>
  <c r="L49" i="4" a="1"/>
  <c r="L49" i="4" s="1"/>
  <c r="M49" i="4" a="1"/>
  <c r="M49" i="4" s="1"/>
  <c r="N49" i="4" a="1"/>
  <c r="N49" i="4" s="1"/>
  <c r="P49" i="4" a="1"/>
  <c r="P49" i="4" s="1"/>
  <c r="Q49" i="4" s="1" a="1"/>
  <c r="Q49" i="4" s="1"/>
  <c r="C50" i="4" a="1"/>
  <c r="C50" i="4" s="1"/>
  <c r="D50" i="4" a="1"/>
  <c r="D50" i="4" s="1"/>
  <c r="E50" i="4" s="1" a="1"/>
  <c r="F50" i="4" a="1"/>
  <c r="F50" i="4" s="1"/>
  <c r="G50" i="4" a="1"/>
  <c r="G50" i="4" s="1"/>
  <c r="H50" i="4" s="1" a="1"/>
  <c r="I50" i="4" a="1"/>
  <c r="I50" i="4" s="1"/>
  <c r="J50" i="4" a="1"/>
  <c r="J50" i="4" s="1"/>
  <c r="O50" i="4" s="1" a="1"/>
  <c r="L50" i="4" a="1"/>
  <c r="L50" i="4" s="1"/>
  <c r="M50" i="4" a="1"/>
  <c r="M50" i="4" s="1"/>
  <c r="N50" i="4" a="1"/>
  <c r="N50" i="4" s="1"/>
  <c r="P50" i="4" a="1"/>
  <c r="P50" i="4" s="1"/>
  <c r="Q50" i="4" s="1" a="1"/>
  <c r="Q50" i="4" s="1"/>
  <c r="C51" i="4" a="1"/>
  <c r="C51" i="4" s="1"/>
  <c r="D51" i="4" a="1"/>
  <c r="D51" i="4" s="1"/>
  <c r="E51" i="4" s="1" a="1"/>
  <c r="F51" i="4" a="1"/>
  <c r="F51" i="4" s="1"/>
  <c r="G51" i="4" a="1"/>
  <c r="G51" i="4" s="1"/>
  <c r="H51" i="4" s="1" a="1"/>
  <c r="I51" i="4" a="1"/>
  <c r="I51" i="4" s="1"/>
  <c r="J51" i="4" a="1"/>
  <c r="J51" i="4" s="1"/>
  <c r="O51" i="4" s="1" a="1"/>
  <c r="L51" i="4" a="1"/>
  <c r="L51" i="4" s="1"/>
  <c r="M51" i="4" a="1"/>
  <c r="M51" i="4" s="1"/>
  <c r="N51" i="4" a="1"/>
  <c r="N51" i="4" s="1"/>
  <c r="P51" i="4" a="1"/>
  <c r="P51" i="4" s="1"/>
  <c r="Q51" i="4" s="1" a="1"/>
  <c r="C52" i="4" a="1"/>
  <c r="C52" i="4" s="1"/>
  <c r="D52" i="4" a="1"/>
  <c r="D52" i="4" s="1"/>
  <c r="E52" i="4" s="1" a="1"/>
  <c r="F52" i="4" a="1"/>
  <c r="F52" i="4" s="1"/>
  <c r="G52" i="4" a="1"/>
  <c r="G52" i="4" s="1"/>
  <c r="H52" i="4" s="1" a="1"/>
  <c r="H52" i="4" s="1"/>
  <c r="I52" i="4" a="1"/>
  <c r="I52" i="4" s="1"/>
  <c r="J52" i="4" a="1"/>
  <c r="J52" i="4" s="1"/>
  <c r="O52" i="4" s="1" a="1"/>
  <c r="L52" i="4" a="1"/>
  <c r="L52" i="4" s="1"/>
  <c r="M52" i="4" a="1"/>
  <c r="M52" i="4" s="1"/>
  <c r="N52" i="4" a="1"/>
  <c r="N52" i="4" s="1"/>
  <c r="P52" i="4" a="1"/>
  <c r="P52" i="4" s="1"/>
  <c r="Q52" i="4" s="1" a="1"/>
  <c r="C53" i="4" a="1"/>
  <c r="C53" i="4" s="1"/>
  <c r="D53" i="4" a="1"/>
  <c r="D53" i="4" s="1"/>
  <c r="E53" i="4" s="1" a="1"/>
  <c r="F53" i="4" a="1"/>
  <c r="F53" i="4" s="1"/>
  <c r="G53" i="4" a="1"/>
  <c r="G53" i="4" s="1"/>
  <c r="H53" i="4" s="1" a="1"/>
  <c r="I53" i="4" a="1"/>
  <c r="I53" i="4" s="1"/>
  <c r="J53" i="4" a="1"/>
  <c r="J53" i="4" s="1"/>
  <c r="O53" i="4" s="1" a="1"/>
  <c r="O53" i="4" s="1"/>
  <c r="L53" i="4" a="1"/>
  <c r="L53" i="4" s="1"/>
  <c r="M53" i="4" a="1"/>
  <c r="M53" i="4" s="1"/>
  <c r="N53" i="4" a="1"/>
  <c r="N53" i="4" s="1"/>
  <c r="P53" i="4" a="1"/>
  <c r="P53" i="4" s="1"/>
  <c r="Q53" i="4" s="1" a="1"/>
  <c r="Q53" i="4" s="1"/>
  <c r="C54" i="4" a="1"/>
  <c r="C54" i="4" s="1"/>
  <c r="D54" i="4" a="1"/>
  <c r="D54" i="4" s="1"/>
  <c r="E54" i="4" s="1" a="1"/>
  <c r="F54" i="4" a="1"/>
  <c r="F54" i="4" s="1"/>
  <c r="G54" i="4" a="1"/>
  <c r="G54" i="4" s="1"/>
  <c r="H54" i="4" s="1" a="1"/>
  <c r="H54" i="4" s="1"/>
  <c r="I54" i="4" a="1"/>
  <c r="I54" i="4" s="1"/>
  <c r="J54" i="4" a="1"/>
  <c r="J54" i="4" s="1"/>
  <c r="O54" i="4" s="1" a="1"/>
  <c r="O54" i="4" s="1"/>
  <c r="L54" i="4" a="1"/>
  <c r="L54" i="4" s="1"/>
  <c r="M54" i="4" a="1"/>
  <c r="M54" i="4" s="1"/>
  <c r="N54" i="4" a="1"/>
  <c r="N54" i="4" s="1"/>
  <c r="P54" i="4" a="1"/>
  <c r="P54" i="4" s="1"/>
  <c r="Q54" i="4" s="1" a="1"/>
  <c r="Q54" i="4" s="1"/>
  <c r="C55" i="4" a="1"/>
  <c r="C55" i="4" s="1"/>
  <c r="D55" i="4" a="1"/>
  <c r="D55" i="4" s="1"/>
  <c r="E55" i="4" s="1" a="1"/>
  <c r="E55" i="4" s="1"/>
  <c r="F55" i="4" a="1"/>
  <c r="F55" i="4" s="1"/>
  <c r="G55" i="4" a="1"/>
  <c r="G55" i="4" s="1"/>
  <c r="H55" i="4" s="1" a="1"/>
  <c r="I55" i="4" a="1"/>
  <c r="I55" i="4" s="1"/>
  <c r="J55" i="4" a="1"/>
  <c r="J55" i="4" s="1"/>
  <c r="O55" i="4" s="1" a="1"/>
  <c r="O55" i="4" s="1"/>
  <c r="L55" i="4" a="1"/>
  <c r="L55" i="4" s="1"/>
  <c r="M55" i="4" a="1"/>
  <c r="M55" i="4" s="1"/>
  <c r="N55" i="4" a="1"/>
  <c r="N55" i="4" s="1"/>
  <c r="P55" i="4" a="1"/>
  <c r="P55" i="4" s="1"/>
  <c r="Q55" i="4" s="1" a="1"/>
  <c r="Q55" i="4" s="1"/>
  <c r="C56" i="4" a="1"/>
  <c r="C56" i="4" s="1"/>
  <c r="D56" i="4" a="1"/>
  <c r="D56" i="4" s="1"/>
  <c r="E56" i="4" s="1" a="1"/>
  <c r="E56" i="4" s="1"/>
  <c r="F56" i="4" a="1"/>
  <c r="F56" i="4" s="1"/>
  <c r="G56" i="4" a="1"/>
  <c r="G56" i="4" s="1"/>
  <c r="H56" i="4" s="1" a="1"/>
  <c r="I56" i="4" a="1"/>
  <c r="I56" i="4" s="1"/>
  <c r="J56" i="4" a="1"/>
  <c r="J56" i="4" s="1"/>
  <c r="O56" i="4" s="1" a="1"/>
  <c r="O56" i="4" s="1"/>
  <c r="L56" i="4" a="1"/>
  <c r="L56" i="4" s="1"/>
  <c r="M56" i="4" a="1"/>
  <c r="M56" i="4" s="1"/>
  <c r="N56" i="4" a="1"/>
  <c r="N56" i="4" s="1"/>
  <c r="P56" i="4" a="1"/>
  <c r="P56" i="4" s="1"/>
  <c r="Q56" i="4" s="1" a="1"/>
  <c r="Q56" i="4" s="1"/>
  <c r="C57" i="4" a="1"/>
  <c r="C57" i="4" s="1"/>
  <c r="D57" i="4" a="1"/>
  <c r="D57" i="4" s="1"/>
  <c r="E57" i="4" s="1" a="1"/>
  <c r="E57" i="4" s="1"/>
  <c r="F57" i="4" a="1"/>
  <c r="F57" i="4" s="1"/>
  <c r="G57" i="4" a="1"/>
  <c r="G57" i="4" s="1"/>
  <c r="H57" i="4" s="1" a="1"/>
  <c r="H57" i="4" s="1"/>
  <c r="I57" i="4" a="1"/>
  <c r="I57" i="4" s="1"/>
  <c r="J57" i="4" a="1"/>
  <c r="J57" i="4" s="1"/>
  <c r="O57" i="4" s="1" a="1"/>
  <c r="O57" i="4" s="1"/>
  <c r="L57" i="4" a="1"/>
  <c r="L57" i="4" s="1"/>
  <c r="M57" i="4" a="1"/>
  <c r="M57" i="4" s="1"/>
  <c r="N57" i="4" a="1"/>
  <c r="N57" i="4" s="1"/>
  <c r="P57" i="4" a="1"/>
  <c r="P57" i="4" s="1"/>
  <c r="Q57" i="4" s="1" a="1"/>
  <c r="Q57" i="4" s="1"/>
  <c r="Q4" i="4" a="1"/>
  <c r="N4" i="4" a="1"/>
  <c r="N4" i="4" s="1"/>
  <c r="M4" i="4" a="1"/>
  <c r="M4" i="4" s="1"/>
  <c r="L4" i="4" a="1"/>
  <c r="L4" i="4" s="1"/>
  <c r="F4" i="4" a="1"/>
  <c r="F4" i="4" s="1"/>
  <c r="G4" i="4" a="1"/>
  <c r="G4" i="4" s="1"/>
  <c r="C4" i="4" a="1"/>
  <c r="C4" i="4" s="1"/>
  <c r="K15" i="7" l="1" a="1"/>
  <c r="K15" i="7" s="1"/>
  <c r="L15" i="7" s="1" a="1"/>
  <c r="L15" i="7" s="1"/>
  <c r="K16" i="7" a="1"/>
  <c r="K16" i="7" s="1"/>
  <c r="L16" i="7" s="1" a="1"/>
  <c r="L16" i="7" s="1"/>
  <c r="K8" i="7" a="1"/>
  <c r="K8" i="7" s="1"/>
  <c r="L8" i="7" s="1" a="1"/>
  <c r="L8" i="7" s="1"/>
  <c r="K9" i="7" a="1"/>
  <c r="K9" i="7" s="1"/>
  <c r="L9" i="7" s="1" a="1"/>
  <c r="L9" i="7" s="1"/>
  <c r="K10" i="7" a="1"/>
  <c r="K10" i="7" s="1"/>
  <c r="L10" i="7" s="1" a="1"/>
  <c r="L10" i="7" s="1"/>
  <c r="K11" i="7" a="1"/>
  <c r="K11" i="7" s="1"/>
  <c r="L11" i="7" s="1" a="1"/>
  <c r="L11" i="7" s="1"/>
  <c r="K12" i="7" a="1"/>
  <c r="K12" i="7" s="1"/>
  <c r="L12" i="7" s="1" a="1"/>
  <c r="L12" i="7" s="1"/>
  <c r="K13" i="7" a="1"/>
  <c r="K13" i="7" s="1"/>
  <c r="L13" i="7" s="1" a="1"/>
  <c r="L13" i="7" s="1"/>
  <c r="K14" i="7" a="1"/>
  <c r="K14" i="7" s="1"/>
  <c r="L14" i="7" s="1" a="1"/>
  <c r="L14" i="7" s="1"/>
  <c r="K7" i="7" a="1"/>
  <c r="K7" i="7" s="1"/>
  <c r="L7" i="7" s="1"/>
  <c r="K17" i="7" a="1"/>
  <c r="K17" i="7" s="1"/>
  <c r="L17" i="7" s="1" a="1"/>
  <c r="L17" i="7" s="1"/>
  <c r="K18" i="7" a="1"/>
  <c r="K18" i="7" s="1"/>
  <c r="L18" i="7" s="1" a="1"/>
  <c r="L18" i="7" s="1"/>
  <c r="K19" i="7" a="1"/>
  <c r="K19" i="7" s="1"/>
  <c r="L19" i="7" s="1" a="1"/>
  <c r="L19" i="7" s="1"/>
  <c r="Y23" i="4" a="1"/>
  <c r="Y23" i="4" s="1"/>
  <c r="Y24" i="4" a="1"/>
  <c r="Y24" i="4" s="1"/>
  <c r="Y25" i="4" a="1"/>
  <c r="Y25" i="4" s="1"/>
  <c r="Y26" i="4" a="1"/>
  <c r="Y26" i="4" s="1"/>
  <c r="Y27" i="4" a="1"/>
  <c r="Y27" i="4" s="1"/>
  <c r="Y28" i="4" a="1"/>
  <c r="Y28" i="4" s="1"/>
  <c r="Y29" i="4" a="1"/>
  <c r="Y29" i="4" s="1"/>
  <c r="AK30" i="4" a="1"/>
  <c r="AK30" i="4" s="1"/>
  <c r="AK31" i="4" a="1"/>
  <c r="AK31" i="4" s="1"/>
  <c r="AK32" i="4" a="1"/>
  <c r="AK32" i="4" s="1"/>
  <c r="AK33" i="4" a="1"/>
  <c r="AK33" i="4" s="1"/>
  <c r="AK34" i="4" a="1"/>
  <c r="AK34" i="4" s="1"/>
  <c r="Y40" i="4" a="1"/>
  <c r="Y40" i="4" s="1"/>
  <c r="Y41" i="4" a="1"/>
  <c r="Y41" i="4" s="1"/>
  <c r="AK41" i="4" a="1"/>
  <c r="AK41" i="4" s="1"/>
  <c r="AK42" i="4" a="1"/>
  <c r="AK42" i="4" s="1"/>
  <c r="AK43" i="4" a="1"/>
  <c r="AK43" i="4" s="1"/>
  <c r="AK44" i="4" a="1"/>
  <c r="AK44" i="4" s="1"/>
  <c r="K4" i="4" a="1"/>
  <c r="K4" i="4" s="1"/>
  <c r="Y30" i="4" a="1"/>
  <c r="Y30" i="4" s="1"/>
  <c r="Y31" i="4" a="1"/>
  <c r="Y31" i="4" s="1"/>
  <c r="Y32" i="4" a="1"/>
  <c r="Y32" i="4" s="1"/>
  <c r="Y33" i="4" a="1"/>
  <c r="Y33" i="4" s="1"/>
  <c r="Y34" i="4" a="1"/>
  <c r="Y34" i="4" s="1"/>
  <c r="Y35" i="4" a="1"/>
  <c r="Y35" i="4" s="1"/>
  <c r="AK35" i="4" a="1"/>
  <c r="AK35" i="4" s="1"/>
  <c r="AK36" i="4" a="1"/>
  <c r="AK36" i="4" s="1"/>
  <c r="Y42" i="4" a="1"/>
  <c r="Y42" i="4" s="1"/>
  <c r="Y43" i="4" a="1"/>
  <c r="Y43" i="4" s="1"/>
  <c r="Y44" i="4" a="1"/>
  <c r="Y44" i="4" s="1"/>
  <c r="Y45" i="4" a="1"/>
  <c r="Y45" i="4" s="1"/>
  <c r="AK45" i="4" a="1"/>
  <c r="AK45" i="4" s="1"/>
  <c r="AK4" i="4" a="1"/>
  <c r="AK4" i="4" s="1"/>
  <c r="AK5" i="4" a="1"/>
  <c r="AK5" i="4" s="1"/>
  <c r="AK6" i="4" a="1"/>
  <c r="AK6" i="4" s="1"/>
  <c r="AK7" i="4" a="1"/>
  <c r="AK7" i="4" s="1"/>
  <c r="AK8" i="4" a="1"/>
  <c r="AK8" i="4" s="1"/>
  <c r="AK9" i="4" a="1"/>
  <c r="AK9" i="4" s="1"/>
  <c r="AK10" i="4" a="1"/>
  <c r="AK10" i="4" s="1"/>
  <c r="AK11" i="4" a="1"/>
  <c r="AK11" i="4" s="1"/>
  <c r="AK12" i="4" a="1"/>
  <c r="AK12" i="4" s="1"/>
  <c r="AK13" i="4" a="1"/>
  <c r="AK13" i="4" s="1"/>
  <c r="AK14" i="4" a="1"/>
  <c r="AK14" i="4" s="1"/>
  <c r="AK15" i="4" a="1"/>
  <c r="AK15" i="4" s="1"/>
  <c r="AK16" i="4" a="1"/>
  <c r="AK16" i="4" s="1"/>
  <c r="AK17" i="4" a="1"/>
  <c r="AK17" i="4" s="1"/>
  <c r="AK18" i="4" a="1"/>
  <c r="AK18" i="4" s="1"/>
  <c r="AK19" i="4" a="1"/>
  <c r="AK19" i="4" s="1"/>
  <c r="AK20" i="4" a="1"/>
  <c r="AK20" i="4" s="1"/>
  <c r="AK21" i="4" a="1"/>
  <c r="AK21" i="4" s="1"/>
  <c r="Y36" i="4" a="1"/>
  <c r="Y36" i="4" s="1"/>
  <c r="Y37" i="4" a="1"/>
  <c r="Y37" i="4" s="1"/>
  <c r="AK37" i="4" a="1"/>
  <c r="AK37" i="4" s="1"/>
  <c r="AK38" i="4" a="1"/>
  <c r="AK38" i="4" s="1"/>
  <c r="AK46" i="4" a="1"/>
  <c r="AK46" i="4" s="1"/>
  <c r="AK47" i="4" a="1"/>
  <c r="AK47" i="4" s="1"/>
  <c r="AK48" i="4" a="1"/>
  <c r="AK48" i="4" s="1"/>
  <c r="AK49" i="4" a="1"/>
  <c r="AK49" i="4" s="1"/>
  <c r="AK50" i="4" a="1"/>
  <c r="AK50" i="4" s="1"/>
  <c r="AK51" i="4" a="1"/>
  <c r="AK51" i="4" s="1"/>
  <c r="AK52" i="4" a="1"/>
  <c r="AK52" i="4" s="1"/>
  <c r="AK53" i="4" a="1"/>
  <c r="AK53" i="4" s="1"/>
  <c r="AK54" i="4" a="1"/>
  <c r="AK54" i="4" s="1"/>
  <c r="AK55" i="4" a="1"/>
  <c r="AK55" i="4" s="1"/>
  <c r="AK56" i="4" a="1"/>
  <c r="AK56" i="4" s="1"/>
  <c r="AK57" i="4" a="1"/>
  <c r="AK57" i="4" s="1"/>
  <c r="Y5" i="4" a="1"/>
  <c r="Y5" i="4" s="1"/>
  <c r="Y6" i="4" a="1"/>
  <c r="Y6" i="4" s="1"/>
  <c r="Y7" i="4" a="1"/>
  <c r="Y7" i="4" s="1"/>
  <c r="Y8" i="4" a="1"/>
  <c r="Y8" i="4" s="1"/>
  <c r="Y9" i="4" a="1"/>
  <c r="Y9" i="4" s="1"/>
  <c r="Y10" i="4" a="1"/>
  <c r="Y10" i="4" s="1"/>
  <c r="Y11" i="4" a="1"/>
  <c r="Y11" i="4" s="1"/>
  <c r="Y12" i="4" a="1"/>
  <c r="Y12" i="4" s="1"/>
  <c r="Y13" i="4" a="1"/>
  <c r="Y13" i="4" s="1"/>
  <c r="Y14" i="4" a="1"/>
  <c r="Y14" i="4" s="1"/>
  <c r="Y15" i="4" a="1"/>
  <c r="Y15" i="4" s="1"/>
  <c r="Y16" i="4" a="1"/>
  <c r="Y16" i="4" s="1"/>
  <c r="Y17" i="4" a="1"/>
  <c r="Y17" i="4" s="1"/>
  <c r="Y18" i="4" a="1"/>
  <c r="Y18" i="4" s="1"/>
  <c r="Y19" i="4" a="1"/>
  <c r="Y19" i="4" s="1"/>
  <c r="Y20" i="4" a="1"/>
  <c r="Y20" i="4" s="1"/>
  <c r="Y21" i="4" a="1"/>
  <c r="Y21" i="4" s="1"/>
  <c r="Y22" i="4" a="1"/>
  <c r="Y22" i="4" s="1"/>
  <c r="AK22" i="4" a="1"/>
  <c r="AK22" i="4" s="1"/>
  <c r="AK23" i="4" a="1"/>
  <c r="AK23" i="4" s="1"/>
  <c r="AK24" i="4" a="1"/>
  <c r="AK24" i="4" s="1"/>
  <c r="AK25" i="4" a="1"/>
  <c r="AK25" i="4" s="1"/>
  <c r="AK26" i="4" a="1"/>
  <c r="AK26" i="4" s="1"/>
  <c r="AK27" i="4" a="1"/>
  <c r="AK27" i="4" s="1"/>
  <c r="AK28" i="4" a="1"/>
  <c r="AK28" i="4" s="1"/>
  <c r="AK29" i="4" a="1"/>
  <c r="AK29" i="4" s="1"/>
  <c r="Y38" i="4" a="1"/>
  <c r="Y38" i="4" s="1"/>
  <c r="Y39" i="4" a="1"/>
  <c r="Y39" i="4" s="1"/>
  <c r="AK39" i="4" a="1"/>
  <c r="AK39" i="4" s="1"/>
  <c r="AK40" i="4" a="1"/>
  <c r="AK40" i="4" s="1"/>
  <c r="Y46" i="4" a="1"/>
  <c r="Y46" i="4" s="1"/>
  <c r="Y47" i="4" a="1"/>
  <c r="Y47" i="4" s="1"/>
  <c r="Y48" i="4" a="1"/>
  <c r="Y48" i="4" s="1"/>
  <c r="Y49" i="4" a="1"/>
  <c r="Y49" i="4" s="1"/>
  <c r="Y50" i="4" a="1"/>
  <c r="Y50" i="4" s="1"/>
  <c r="Y51" i="4" a="1"/>
  <c r="Y51" i="4" s="1"/>
  <c r="Y52" i="4" a="1"/>
  <c r="Y52" i="4" s="1"/>
  <c r="Y53" i="4" a="1"/>
  <c r="Y53" i="4" s="1"/>
  <c r="Y54" i="4" a="1"/>
  <c r="Y54" i="4" s="1"/>
  <c r="Y55" i="4" a="1"/>
  <c r="Y55" i="4" s="1"/>
  <c r="Y56" i="4" a="1"/>
  <c r="Y56" i="4" s="1"/>
  <c r="Y57" i="4" a="1"/>
  <c r="Y57" i="4" s="1"/>
  <c r="Y4" i="4" a="1"/>
  <c r="Y4" i="4" s="1"/>
  <c r="K52" i="4" a="1"/>
  <c r="K52" i="4" s="1"/>
  <c r="K48" i="4" a="1"/>
  <c r="K48" i="4" s="1"/>
  <c r="K54" i="4" a="1"/>
  <c r="K54" i="4" s="1"/>
  <c r="K50" i="4" a="1"/>
  <c r="K50" i="4" s="1"/>
  <c r="K46" i="4" a="1"/>
  <c r="K46" i="4" s="1"/>
  <c r="K42" i="4" a="1"/>
  <c r="K42" i="4" s="1"/>
  <c r="K38" i="4" a="1"/>
  <c r="K38" i="4" s="1"/>
  <c r="K34" i="4" a="1"/>
  <c r="K34" i="4" s="1"/>
  <c r="K30" i="4" a="1"/>
  <c r="K30" i="4" s="1"/>
  <c r="K26" i="4" a="1"/>
  <c r="K26" i="4" s="1"/>
  <c r="K22" i="4" a="1"/>
  <c r="K22" i="4" s="1"/>
  <c r="K18" i="4" a="1"/>
  <c r="K18" i="4" s="1"/>
  <c r="K14" i="4" a="1"/>
  <c r="K14" i="4" s="1"/>
  <c r="K10" i="4" a="1"/>
  <c r="K10" i="4" s="1"/>
  <c r="K6" i="4" a="1"/>
  <c r="K6" i="4" s="1"/>
  <c r="K55" i="4" a="1"/>
  <c r="K55" i="4" s="1"/>
  <c r="K51" i="4" a="1"/>
  <c r="K51" i="4" s="1"/>
  <c r="K47" i="4" a="1"/>
  <c r="K47" i="4" s="1"/>
  <c r="K43" i="4" a="1"/>
  <c r="K43" i="4" s="1"/>
  <c r="K39" i="4" a="1"/>
  <c r="K39" i="4" s="1"/>
  <c r="K35" i="4" a="1"/>
  <c r="K35" i="4" s="1"/>
  <c r="K31" i="4" a="1"/>
  <c r="K31" i="4" s="1"/>
  <c r="K27" i="4" a="1"/>
  <c r="K27" i="4" s="1"/>
  <c r="K23" i="4" a="1"/>
  <c r="K23" i="4" s="1"/>
  <c r="K19" i="4" a="1"/>
  <c r="K19" i="4" s="1"/>
  <c r="K15" i="4" a="1"/>
  <c r="K15" i="4" s="1"/>
  <c r="K11" i="4" a="1"/>
  <c r="K11" i="4" s="1"/>
  <c r="K7" i="4" a="1"/>
  <c r="K7" i="4" s="1"/>
  <c r="K56" i="4" a="1"/>
  <c r="K56" i="4" s="1"/>
  <c r="K44" i="4" a="1"/>
  <c r="K44" i="4" s="1"/>
  <c r="K40" i="4" a="1"/>
  <c r="K40" i="4" s="1"/>
  <c r="K36" i="4" a="1"/>
  <c r="K36" i="4" s="1"/>
  <c r="K32" i="4" a="1"/>
  <c r="K32" i="4" s="1"/>
  <c r="K28" i="4" a="1"/>
  <c r="K28" i="4" s="1"/>
  <c r="K24" i="4" a="1"/>
  <c r="K24" i="4" s="1"/>
  <c r="K20" i="4" a="1"/>
  <c r="K20" i="4" s="1"/>
  <c r="K16" i="4" a="1"/>
  <c r="K16" i="4" s="1"/>
  <c r="K12" i="4" a="1"/>
  <c r="K12" i="4" s="1"/>
  <c r="K8" i="4" a="1"/>
  <c r="K8" i="4" s="1"/>
  <c r="K57" i="4" a="1"/>
  <c r="K57" i="4" s="1"/>
  <c r="K53" i="4" a="1"/>
  <c r="K53" i="4" s="1"/>
  <c r="K49" i="4" a="1"/>
  <c r="K49" i="4" s="1"/>
  <c r="K45" i="4" a="1"/>
  <c r="K45" i="4" s="1"/>
  <c r="K41" i="4" a="1"/>
  <c r="K41" i="4" s="1"/>
  <c r="K37" i="4" a="1"/>
  <c r="K37" i="4" s="1"/>
  <c r="K33" i="4" a="1"/>
  <c r="K33" i="4" s="1"/>
  <c r="K29" i="4" a="1"/>
  <c r="K29" i="4" s="1"/>
  <c r="K25" i="4" a="1"/>
  <c r="K25" i="4" s="1"/>
  <c r="K21" i="4" a="1"/>
  <c r="K21" i="4" s="1"/>
  <c r="K17" i="4" a="1"/>
  <c r="K17" i="4" s="1"/>
  <c r="K13" i="4" a="1"/>
  <c r="K13" i="4" s="1"/>
  <c r="K9" i="4" a="1"/>
  <c r="K9" i="4" s="1"/>
  <c r="K5" i="4" a="1"/>
  <c r="K5" i="4" s="1"/>
  <c r="AP53" i="4" a="1"/>
  <c r="AP55" i="4" a="1"/>
  <c r="AP47" i="4" a="1"/>
  <c r="AP43" i="4" a="1"/>
  <c r="AP35" i="4" a="1"/>
  <c r="AP19" i="4" a="1"/>
  <c r="AP56" i="4" a="1"/>
  <c r="AP52" i="4" a="1"/>
  <c r="AP48" i="4" a="1"/>
  <c r="AP40" i="4" a="1"/>
  <c r="AP36" i="4" a="1"/>
  <c r="AP12" i="4" a="1"/>
  <c r="AP33" i="4" a="1"/>
  <c r="AP57" i="4" a="1"/>
  <c r="AP50" i="4" a="1"/>
  <c r="AP46" i="4" a="1"/>
  <c r="AP42" i="4" a="1"/>
  <c r="AP38" i="4" a="1"/>
  <c r="AP34" i="4" a="1"/>
  <c r="AP30" i="4" a="1"/>
  <c r="AP14" i="4" a="1"/>
  <c r="AP6" i="4" a="1"/>
  <c r="H21" i="4"/>
  <c r="H4" i="4" a="1"/>
  <c r="H4" i="4" s="1"/>
  <c r="R57" i="4" a="1"/>
  <c r="E53" i="4"/>
  <c r="E47" i="4"/>
  <c r="E42" i="4"/>
  <c r="H31" i="4"/>
  <c r="R31" i="4" s="1" a="1"/>
  <c r="R31" i="4" s="1"/>
  <c r="H6" i="4"/>
  <c r="Q4" i="4"/>
  <c r="E4" i="4" a="1"/>
  <c r="E4" i="4" s="1"/>
  <c r="E51" i="4"/>
  <c r="E46" i="4"/>
  <c r="H30" i="4"/>
  <c r="R30" i="4" s="1" a="1"/>
  <c r="R30" i="4" s="1"/>
  <c r="H29" i="4"/>
  <c r="R29" i="4" s="1" a="1"/>
  <c r="R29" i="4" s="1"/>
  <c r="H28" i="4"/>
  <c r="R28" i="4" s="1" a="1"/>
  <c r="R28" i="4" s="1"/>
  <c r="H27" i="4"/>
  <c r="R27" i="4" s="1" a="1"/>
  <c r="R27" i="4" s="1"/>
  <c r="O4" i="4" a="1"/>
  <c r="O4" i="4" s="1"/>
  <c r="H56" i="4"/>
  <c r="R56" i="4" s="1" a="1"/>
  <c r="R56" i="4" s="1"/>
  <c r="H55" i="4"/>
  <c r="R55" i="4" s="1" a="1"/>
  <c r="R55" i="4" s="1"/>
  <c r="E50" i="4"/>
  <c r="E43" i="4" a="1"/>
  <c r="E43" i="4" s="1"/>
  <c r="H33" i="4"/>
  <c r="H26" i="4"/>
  <c r="R26" i="4" s="1" a="1"/>
  <c r="R26" i="4" s="1"/>
  <c r="H25" i="4"/>
  <c r="R25" i="4" s="1" a="1"/>
  <c r="R25" i="4" s="1"/>
  <c r="H24" i="4"/>
  <c r="R24" i="4" s="1" a="1"/>
  <c r="R24" i="4" s="1"/>
  <c r="H23" i="4" a="1"/>
  <c r="H23" i="4" s="1"/>
  <c r="R23" i="4" s="1" a="1"/>
  <c r="R23" i="4" s="1"/>
  <c r="H22" i="4" a="1"/>
  <c r="H22" i="4" s="1"/>
  <c r="R22" i="4" s="1" a="1"/>
  <c r="R22" i="4" s="1"/>
  <c r="O51" i="4"/>
  <c r="O14" i="4"/>
  <c r="E45" i="4"/>
  <c r="R45" i="4" s="1" a="1"/>
  <c r="O43" i="4"/>
  <c r="H43" i="4"/>
  <c r="E41" i="4"/>
  <c r="R41" i="4" s="1" a="1"/>
  <c r="R41" i="4" s="1"/>
  <c r="H34" i="4"/>
  <c r="R34" i="4" s="1" a="1"/>
  <c r="R57" i="4"/>
  <c r="H53" i="4"/>
  <c r="R53" i="4" s="1" a="1"/>
  <c r="Q52" i="4"/>
  <c r="Q44" i="4"/>
  <c r="Q40" i="4"/>
  <c r="E34" i="4"/>
  <c r="O16" i="4"/>
  <c r="R16" i="4" s="1" a="1"/>
  <c r="R16" i="4" s="1"/>
  <c r="H51" i="4"/>
  <c r="H5" i="4"/>
  <c r="R5" i="4" s="1" a="1"/>
  <c r="R5" i="4" s="1"/>
  <c r="H47" i="4"/>
  <c r="E52" i="4"/>
  <c r="Q51" i="4"/>
  <c r="O50" i="4"/>
  <c r="H50" i="4"/>
  <c r="E48" i="4"/>
  <c r="Q47" i="4"/>
  <c r="O46" i="4"/>
  <c r="H46" i="4"/>
  <c r="E44" i="4"/>
  <c r="Q43" i="4"/>
  <c r="O42" i="4"/>
  <c r="H42" i="4"/>
  <c r="E40" i="4"/>
  <c r="Q39" i="4"/>
  <c r="E39" i="4"/>
  <c r="Q38" i="4"/>
  <c r="E38" i="4"/>
  <c r="Q37" i="4"/>
  <c r="E37" i="4"/>
  <c r="Q36" i="4"/>
  <c r="E36" i="4"/>
  <c r="R36" i="4" s="1" a="1"/>
  <c r="Q35" i="4"/>
  <c r="E35" i="4"/>
  <c r="O15" i="4"/>
  <c r="E54" i="4"/>
  <c r="R54" i="4" s="1" a="1"/>
  <c r="O52" i="4"/>
  <c r="O48" i="4"/>
  <c r="O44" i="4"/>
  <c r="Q32" i="4"/>
  <c r="R32" i="4" s="1" a="1"/>
  <c r="H13" i="4"/>
  <c r="R13" i="4" s="1" a="1"/>
  <c r="Q33" i="4"/>
  <c r="R33" i="4" s="1" a="1"/>
  <c r="H14" i="4"/>
  <c r="H10" i="4"/>
  <c r="H7" i="4"/>
  <c r="R7" i="4" s="1" a="1"/>
  <c r="R7" i="4" s="1"/>
  <c r="R49" i="4" a="1"/>
  <c r="R49" i="4" s="1"/>
  <c r="R21" i="4" a="1"/>
  <c r="R20" i="4" a="1"/>
  <c r="R20" i="4" s="1"/>
  <c r="R19" i="4" a="1"/>
  <c r="R19" i="4" s="1"/>
  <c r="R18" i="4" a="1"/>
  <c r="R18" i="4" s="1"/>
  <c r="R17" i="4" a="1"/>
  <c r="R17" i="4" s="1"/>
  <c r="R15" i="4" a="1"/>
  <c r="R12" i="4" a="1"/>
  <c r="R12" i="4" s="1"/>
  <c r="R11" i="4" a="1"/>
  <c r="R11" i="4" s="1"/>
  <c r="R9" i="4" a="1"/>
  <c r="R9" i="4" s="1"/>
  <c r="R8" i="4" a="1"/>
  <c r="R8" i="4" s="1"/>
  <c r="R6" i="4" a="1"/>
  <c r="Y58" i="4" l="1"/>
  <c r="Q58" i="4"/>
  <c r="AK58" i="4"/>
  <c r="T8" i="7" a="1"/>
  <c r="T8" i="7" s="1"/>
  <c r="V8" i="7" s="1" a="1"/>
  <c r="V8" i="7" s="1"/>
  <c r="Z8" i="7" a="1"/>
  <c r="Z8" i="7" s="1"/>
  <c r="T9" i="7" a="1"/>
  <c r="T9" i="7" s="1"/>
  <c r="V9" i="7" s="1" a="1"/>
  <c r="V9" i="7" s="1"/>
  <c r="Z9" i="7" a="1"/>
  <c r="Z9" i="7" s="1"/>
  <c r="S12" i="7" a="1"/>
  <c r="S12" i="7" s="1"/>
  <c r="O12" i="7" s="1"/>
  <c r="S13" i="7" a="1"/>
  <c r="S13" i="7" s="1"/>
  <c r="O13" i="7" s="1"/>
  <c r="T14" i="7" a="1"/>
  <c r="T14" i="7" s="1"/>
  <c r="V14" i="7" s="1" a="1"/>
  <c r="V14" i="7" s="1"/>
  <c r="Z14" i="7" a="1"/>
  <c r="Z14" i="7" s="1"/>
  <c r="T15" i="7" a="1"/>
  <c r="T15" i="7" s="1"/>
  <c r="V15" i="7" s="1" a="1"/>
  <c r="V15" i="7" s="1"/>
  <c r="Z15" i="7" a="1"/>
  <c r="Z15" i="7" s="1"/>
  <c r="S11" i="7" a="1"/>
  <c r="S11" i="7" s="1"/>
  <c r="O11" i="7" s="1"/>
  <c r="T12" i="7" a="1"/>
  <c r="T12" i="7" s="1"/>
  <c r="V12" i="7" s="1" a="1"/>
  <c r="V12" i="7" s="1"/>
  <c r="Z12" i="7" a="1"/>
  <c r="Z12" i="7" s="1"/>
  <c r="T13" i="7" a="1"/>
  <c r="T13" i="7" s="1"/>
  <c r="V13" i="7" s="1" a="1"/>
  <c r="V13" i="7" s="1"/>
  <c r="Z13" i="7" a="1"/>
  <c r="Z13" i="7" s="1"/>
  <c r="S19" i="7" a="1"/>
  <c r="S19" i="7" s="1"/>
  <c r="O19" i="7" s="1"/>
  <c r="I16" i="7" a="1"/>
  <c r="I16" i="7" s="1"/>
  <c r="J16" i="7" s="1" a="1"/>
  <c r="J16" i="7" s="1"/>
  <c r="M16" i="7" s="1"/>
  <c r="S10" i="7" a="1"/>
  <c r="S10" i="7" s="1"/>
  <c r="O10" i="7" s="1"/>
  <c r="T11" i="7" a="1"/>
  <c r="T11" i="7" s="1"/>
  <c r="V11" i="7" s="1" a="1"/>
  <c r="V11" i="7" s="1"/>
  <c r="Z11" i="7" a="1"/>
  <c r="Z11" i="7" s="1"/>
  <c r="S16" i="7" a="1"/>
  <c r="S16" i="7" s="1"/>
  <c r="O16" i="7" s="1"/>
  <c r="S17" i="7" a="1"/>
  <c r="S17" i="7" s="1"/>
  <c r="O17" i="7" s="1"/>
  <c r="S18" i="7" a="1"/>
  <c r="S18" i="7" s="1"/>
  <c r="O18" i="7" s="1"/>
  <c r="S8" i="7" a="1"/>
  <c r="S8" i="7" s="1"/>
  <c r="O8" i="7" s="1"/>
  <c r="S9" i="7" a="1"/>
  <c r="S9" i="7" s="1"/>
  <c r="O9" i="7" s="1"/>
  <c r="T10" i="7" a="1"/>
  <c r="T10" i="7" s="1"/>
  <c r="V10" i="7" s="1" a="1"/>
  <c r="V10" i="7" s="1"/>
  <c r="Z10" i="7" a="1"/>
  <c r="Z10" i="7" s="1"/>
  <c r="S14" i="7" a="1"/>
  <c r="S14" i="7" s="1"/>
  <c r="O14" i="7" s="1"/>
  <c r="S15" i="7" a="1"/>
  <c r="S15" i="7" s="1"/>
  <c r="O15" i="7" s="1"/>
  <c r="T16" i="7" a="1"/>
  <c r="T16" i="7" s="1"/>
  <c r="V16" i="7" s="1" a="1"/>
  <c r="V16" i="7" s="1"/>
  <c r="Z16" i="7" a="1"/>
  <c r="Z16" i="7" s="1"/>
  <c r="T17" i="7" a="1"/>
  <c r="T17" i="7" s="1"/>
  <c r="V17" i="7" s="1" a="1"/>
  <c r="V17" i="7" s="1"/>
  <c r="Z17" i="7" a="1"/>
  <c r="Z17" i="7" s="1"/>
  <c r="T18" i="7" a="1"/>
  <c r="T18" i="7" s="1"/>
  <c r="V18" i="7" s="1" a="1"/>
  <c r="V18" i="7" s="1"/>
  <c r="Z18" i="7" a="1"/>
  <c r="Z18" i="7" s="1"/>
  <c r="Z7" i="7" a="1"/>
  <c r="Z7" i="7" s="1"/>
  <c r="I8" i="7" a="1"/>
  <c r="I8" i="7" s="1"/>
  <c r="J8" i="7" s="1" a="1"/>
  <c r="J8" i="7" s="1"/>
  <c r="M8" i="7" s="1"/>
  <c r="I9" i="7" a="1"/>
  <c r="I9" i="7" s="1"/>
  <c r="J9" i="7" s="1" a="1"/>
  <c r="J9" i="7" s="1"/>
  <c r="M9" i="7" s="1"/>
  <c r="I10" i="7" a="1"/>
  <c r="I10" i="7" s="1"/>
  <c r="J10" i="7" s="1" a="1"/>
  <c r="J10" i="7" s="1"/>
  <c r="M10" i="7" s="1"/>
  <c r="I11" i="7" a="1"/>
  <c r="I11" i="7" s="1"/>
  <c r="J11" i="7" s="1" a="1"/>
  <c r="J11" i="7" s="1"/>
  <c r="M11" i="7" s="1"/>
  <c r="I12" i="7" a="1"/>
  <c r="I12" i="7" s="1"/>
  <c r="J12" i="7" s="1" a="1"/>
  <c r="J12" i="7" s="1"/>
  <c r="M12" i="7" s="1"/>
  <c r="I13" i="7" a="1"/>
  <c r="I13" i="7" s="1"/>
  <c r="J13" i="7" s="1" a="1"/>
  <c r="J13" i="7" s="1"/>
  <c r="M13" i="7" s="1"/>
  <c r="I14" i="7" a="1"/>
  <c r="I14" i="7" s="1"/>
  <c r="J14" i="7" s="1" a="1"/>
  <c r="J14" i="7" s="1"/>
  <c r="M14" i="7" s="1"/>
  <c r="I17" i="7" a="1"/>
  <c r="I17" i="7" s="1"/>
  <c r="J17" i="7" s="1" a="1"/>
  <c r="J17" i="7" s="1"/>
  <c r="M17" i="7" s="1"/>
  <c r="I18" i="7" a="1"/>
  <c r="I18" i="7" s="1"/>
  <c r="J18" i="7" s="1" a="1"/>
  <c r="J18" i="7" s="1"/>
  <c r="M18" i="7" s="1"/>
  <c r="I19" i="7" a="1"/>
  <c r="I19" i="7" s="1"/>
  <c r="J19" i="7" s="1" a="1"/>
  <c r="J19" i="7" s="1"/>
  <c r="M19" i="7" s="1"/>
  <c r="T7" i="7" a="1"/>
  <c r="T7" i="7" s="1"/>
  <c r="V7" i="7" s="1" a="1"/>
  <c r="V7" i="7" s="1"/>
  <c r="S7" i="7" a="1"/>
  <c r="S7" i="7" s="1"/>
  <c r="O7" i="7" s="1"/>
  <c r="I15" i="7" a="1"/>
  <c r="I15" i="7" s="1"/>
  <c r="J15" i="7" s="1"/>
  <c r="M15" i="7" s="1"/>
  <c r="I7" i="7" a="1"/>
  <c r="I7" i="7" s="1"/>
  <c r="J7" i="7" s="1"/>
  <c r="M7" i="7" s="1"/>
  <c r="T19" i="7" a="1"/>
  <c r="T19" i="7" s="1"/>
  <c r="V19" i="7" s="1" a="1"/>
  <c r="V19" i="7" s="1"/>
  <c r="Z19" i="7" a="1"/>
  <c r="Z19" i="7" s="1"/>
  <c r="AP23" i="4"/>
  <c r="AP55" i="4"/>
  <c r="R6" i="4"/>
  <c r="AP10" i="4"/>
  <c r="AP26" i="4"/>
  <c r="AP17" i="4"/>
  <c r="AP33" i="4"/>
  <c r="R21" i="4"/>
  <c r="AP52" i="4"/>
  <c r="AP4" i="4"/>
  <c r="AP43" i="4"/>
  <c r="AP53" i="4"/>
  <c r="AP6" i="4"/>
  <c r="AP22" i="4"/>
  <c r="AP46" i="4"/>
  <c r="AP5" i="4"/>
  <c r="AP37" i="4"/>
  <c r="AP8" i="4"/>
  <c r="AP16" i="4"/>
  <c r="AP24" i="4"/>
  <c r="AP40" i="4"/>
  <c r="AP56" i="4"/>
  <c r="AP7" i="4"/>
  <c r="AP39" i="4"/>
  <c r="AP34" i="4"/>
  <c r="AP50" i="4"/>
  <c r="AP57" i="4"/>
  <c r="AP25" i="4"/>
  <c r="AP41" i="4"/>
  <c r="AP12" i="4"/>
  <c r="AP20" i="4"/>
  <c r="AP28" i="4"/>
  <c r="AP36" i="4"/>
  <c r="AP11" i="4"/>
  <c r="AP27" i="4"/>
  <c r="AP35" i="4"/>
  <c r="AP14" i="4"/>
  <c r="AP30" i="4"/>
  <c r="AP38" i="4"/>
  <c r="AP54" i="4"/>
  <c r="AP13" i="4"/>
  <c r="AP21" i="4"/>
  <c r="AP29" i="4"/>
  <c r="AP45" i="4"/>
  <c r="AP32" i="4"/>
  <c r="AP48" i="4"/>
  <c r="AP31" i="4"/>
  <c r="AP15" i="4"/>
  <c r="AP47" i="4"/>
  <c r="AP42" i="4"/>
  <c r="AP49" i="4"/>
  <c r="AP19" i="4"/>
  <c r="AP18" i="4"/>
  <c r="AP9" i="4"/>
  <c r="AP44" i="4"/>
  <c r="AP51" i="4"/>
  <c r="R44" i="4" a="1"/>
  <c r="R35" i="4" a="1"/>
  <c r="R35" i="4" s="1"/>
  <c r="R33" i="4"/>
  <c r="R37" i="4" a="1"/>
  <c r="R38" i="4" a="1"/>
  <c r="R38" i="4" s="1"/>
  <c r="R39" i="4" a="1"/>
  <c r="R39" i="4" s="1"/>
  <c r="R4" i="4" a="1"/>
  <c r="R4" i="4" s="1"/>
  <c r="R42" i="4" a="1"/>
  <c r="R42" i="4" s="1"/>
  <c r="R43" i="4" a="1"/>
  <c r="R43" i="4" s="1"/>
  <c r="R40" i="4" a="1"/>
  <c r="R40" i="4" s="1"/>
  <c r="R48" i="4" a="1"/>
  <c r="R48" i="4" s="1"/>
  <c r="R52" i="4" a="1"/>
  <c r="R52" i="4" s="1"/>
  <c r="R14" i="4" a="1"/>
  <c r="R14" i="4" s="1"/>
  <c r="R47" i="4" a="1"/>
  <c r="R47" i="4" s="1"/>
  <c r="R13" i="4"/>
  <c r="R46" i="4" a="1"/>
  <c r="R50" i="4" a="1"/>
  <c r="R50" i="4" s="1"/>
  <c r="R53" i="4"/>
  <c r="R51" i="4" a="1"/>
  <c r="R10" i="4" a="1"/>
  <c r="R10" i="4" s="1"/>
  <c r="R51" i="4"/>
  <c r="R34" i="4"/>
  <c r="R15" i="4"/>
  <c r="R37" i="4"/>
  <c r="R45" i="4"/>
  <c r="R32" i="4"/>
  <c r="R54" i="4"/>
  <c r="R46" i="4"/>
  <c r="R36" i="4"/>
  <c r="R44" i="4"/>
  <c r="U8" i="5"/>
  <c r="Q8" i="5"/>
  <c r="P8" i="5"/>
  <c r="R10" i="5"/>
  <c r="U10" i="5"/>
  <c r="U11" i="5"/>
  <c r="Q11" i="5"/>
  <c r="R12" i="5"/>
  <c r="Q14" i="5"/>
  <c r="P14" i="5"/>
  <c r="U14" i="5"/>
  <c r="P15" i="5"/>
  <c r="R15" i="5"/>
  <c r="U15" i="5"/>
  <c r="P17" i="5"/>
  <c r="U19" i="5"/>
  <c r="R19" i="5"/>
  <c r="Q19" i="5"/>
  <c r="R25" i="5"/>
  <c r="P25" i="5"/>
  <c r="Q27" i="5"/>
  <c r="U27" i="5"/>
  <c r="U28" i="5"/>
  <c r="U33" i="5"/>
  <c r="U34" i="5"/>
  <c r="R34" i="5"/>
  <c r="P36" i="5"/>
  <c r="R36" i="5"/>
  <c r="U36" i="5"/>
  <c r="P37" i="5"/>
  <c r="R38" i="5"/>
  <c r="U42" i="5"/>
  <c r="R42" i="5"/>
  <c r="U43" i="5"/>
  <c r="P44" i="5"/>
  <c r="R44" i="5"/>
  <c r="U44" i="5"/>
  <c r="R46" i="5"/>
  <c r="Q46" i="5"/>
  <c r="P46" i="5"/>
  <c r="U46" i="5"/>
  <c r="R47" i="5"/>
  <c r="U47" i="5"/>
  <c r="U48" i="5"/>
  <c r="R48" i="5"/>
  <c r="P49" i="5"/>
  <c r="Q51" i="5"/>
  <c r="R51" i="5"/>
  <c r="P52" i="5"/>
  <c r="R52" i="5"/>
  <c r="U52" i="5"/>
  <c r="Q53" i="5"/>
  <c r="R56" i="5"/>
  <c r="Q56" i="5"/>
  <c r="P56" i="5"/>
  <c r="U56" i="5"/>
  <c r="P57" i="5"/>
  <c r="Q59" i="5"/>
  <c r="R65" i="5"/>
  <c r="U66" i="5"/>
  <c r="R67" i="5"/>
  <c r="Q67" i="5"/>
  <c r="R69" i="5"/>
  <c r="R73" i="5"/>
  <c r="U74" i="5"/>
  <c r="R81" i="5"/>
  <c r="U82" i="5"/>
  <c r="Q88" i="5"/>
  <c r="U88" i="5"/>
  <c r="R89" i="5"/>
  <c r="U90" i="5"/>
  <c r="Q96" i="5"/>
  <c r="U96" i="5"/>
  <c r="R97" i="5"/>
  <c r="U98" i="5"/>
  <c r="R105" i="5"/>
  <c r="U106" i="5"/>
  <c r="R115" i="5"/>
  <c r="P115" i="5"/>
  <c r="Q117" i="5"/>
  <c r="U117" i="5"/>
  <c r="U118" i="5"/>
  <c r="P119" i="5"/>
  <c r="Q120" i="5"/>
  <c r="P120" i="5"/>
  <c r="U120" i="5"/>
  <c r="R121" i="5"/>
  <c r="Q121" i="5"/>
  <c r="P123" i="5"/>
  <c r="R124" i="5"/>
  <c r="R126" i="5"/>
  <c r="Q126" i="5"/>
  <c r="P126" i="5"/>
  <c r="P127" i="5"/>
  <c r="P129" i="5"/>
  <c r="R130" i="5"/>
  <c r="Q130" i="5"/>
  <c r="P130" i="5"/>
  <c r="U130" i="5"/>
  <c r="R132" i="5"/>
  <c r="U132" i="5"/>
  <c r="U133" i="5"/>
  <c r="P134" i="5"/>
  <c r="R134" i="5"/>
  <c r="U134" i="5"/>
  <c r="P135" i="5"/>
  <c r="R136" i="5"/>
  <c r="Q136" i="5"/>
  <c r="P136" i="5"/>
  <c r="U136" i="5"/>
  <c r="P137" i="5"/>
  <c r="R137" i="5"/>
  <c r="U139" i="5"/>
  <c r="R140" i="5"/>
  <c r="U140" i="5"/>
  <c r="R142" i="5"/>
  <c r="Q142" i="5"/>
  <c r="P142" i="5"/>
  <c r="U142" i="5"/>
  <c r="Q143" i="5"/>
  <c r="P145" i="5"/>
  <c r="R145" i="5"/>
  <c r="U145" i="5"/>
  <c r="R146" i="5"/>
  <c r="Q146" i="5"/>
  <c r="P146" i="5"/>
  <c r="U152" i="5"/>
  <c r="P153" i="5"/>
  <c r="R153" i="5"/>
  <c r="U153" i="5"/>
  <c r="U154" i="5"/>
  <c r="R154" i="5"/>
  <c r="Q158" i="5"/>
  <c r="P158" i="5"/>
  <c r="Q159" i="5"/>
  <c r="R160" i="5"/>
  <c r="P160" i="5"/>
  <c r="U160" i="5"/>
  <c r="U161" i="5"/>
  <c r="P162" i="5"/>
  <c r="R162" i="5"/>
  <c r="U162" i="5"/>
  <c r="R163" i="5"/>
  <c r="R166" i="5"/>
  <c r="Q166" i="5"/>
  <c r="P166" i="5"/>
  <c r="U168" i="5"/>
  <c r="R174" i="5"/>
  <c r="Q174" i="5"/>
  <c r="P174" i="5"/>
  <c r="U174" i="5"/>
  <c r="Q175" i="5"/>
  <c r="R176" i="5"/>
  <c r="P177" i="5"/>
  <c r="P178" i="5"/>
  <c r="R178" i="5"/>
  <c r="U178" i="5"/>
  <c r="U184" i="5"/>
  <c r="U185" i="5"/>
  <c r="U186" i="5"/>
  <c r="U187" i="5"/>
  <c r="P187" i="5"/>
  <c r="R190" i="5"/>
  <c r="Q190" i="5"/>
  <c r="P190" i="5"/>
  <c r="P191" i="5"/>
  <c r="P193" i="5"/>
  <c r="R194" i="5"/>
  <c r="Q194" i="5"/>
  <c r="P194" i="5"/>
  <c r="R198" i="5"/>
  <c r="Q198" i="5"/>
  <c r="P198" i="5"/>
  <c r="P200" i="5"/>
  <c r="P201" i="5"/>
  <c r="U201" i="5"/>
  <c r="U202" i="5"/>
  <c r="R202" i="5"/>
  <c r="Q205" i="5"/>
  <c r="U205" i="5"/>
  <c r="Q207" i="5"/>
  <c r="P209" i="5"/>
  <c r="U210" i="5"/>
  <c r="R210" i="5"/>
  <c r="P211" i="5"/>
  <c r="R212" i="5"/>
  <c r="U212" i="5"/>
  <c r="P216" i="5"/>
  <c r="Q217" i="5"/>
  <c r="P219" i="5"/>
  <c r="U220" i="5"/>
  <c r="R222" i="5"/>
  <c r="Q222" i="5"/>
  <c r="P222" i="5"/>
  <c r="U222" i="5"/>
  <c r="R225" i="5"/>
  <c r="P225" i="5"/>
  <c r="Q225" i="5"/>
  <c r="U225" i="5"/>
  <c r="Q230" i="5"/>
  <c r="P230" i="5"/>
  <c r="Q231" i="5"/>
  <c r="R232" i="5"/>
  <c r="Q232" i="5"/>
  <c r="P232" i="5"/>
  <c r="U232" i="5"/>
  <c r="U233" i="5"/>
  <c r="P233" i="5"/>
  <c r="U236" i="5"/>
  <c r="R236" i="5"/>
  <c r="U237" i="5"/>
  <c r="Q237" i="5"/>
  <c r="R240" i="5"/>
  <c r="U240" i="5"/>
  <c r="R241" i="5"/>
  <c r="Q241" i="5"/>
  <c r="P242" i="5"/>
  <c r="P243" i="5"/>
  <c r="Q245" i="5"/>
  <c r="R246" i="5"/>
  <c r="Q246" i="5"/>
  <c r="P246" i="5"/>
  <c r="P247" i="5"/>
  <c r="P249" i="5"/>
  <c r="U249" i="5"/>
  <c r="P250" i="5"/>
  <c r="R250" i="5"/>
  <c r="U250" i="5"/>
  <c r="P251" i="5"/>
  <c r="U252" i="5"/>
  <c r="Q254" i="5"/>
  <c r="P254" i="5"/>
  <c r="Q255" i="5"/>
  <c r="U256" i="5"/>
  <c r="R257" i="5"/>
  <c r="P257" i="5"/>
  <c r="U257" i="5"/>
  <c r="Q258" i="5"/>
  <c r="P258" i="5"/>
  <c r="Q261" i="5"/>
  <c r="Q262" i="5"/>
  <c r="P262" i="5"/>
  <c r="Q263" i="5"/>
  <c r="R264" i="5"/>
  <c r="U264" i="5"/>
  <c r="P265" i="5"/>
  <c r="U266" i="5"/>
  <c r="R266" i="5"/>
  <c r="P267" i="5"/>
  <c r="R270" i="5"/>
  <c r="U270" i="5"/>
  <c r="R275" i="5"/>
  <c r="P275" i="5"/>
  <c r="U275" i="5"/>
  <c r="U276" i="5"/>
  <c r="U279" i="5"/>
  <c r="R286" i="5"/>
  <c r="Q287" i="5"/>
  <c r="Q290" i="5"/>
  <c r="R294" i="5"/>
  <c r="Q294" i="5"/>
  <c r="R296" i="5"/>
  <c r="Q298" i="5"/>
  <c r="Q299" i="5"/>
  <c r="R300" i="5"/>
  <c r="R302" i="5"/>
  <c r="Q303" i="5"/>
  <c r="Q306" i="5"/>
  <c r="R310" i="5"/>
  <c r="Q310" i="5"/>
  <c r="R312" i="5"/>
  <c r="Q314" i="5"/>
  <c r="R316" i="5"/>
  <c r="R318" i="5"/>
  <c r="Q318" i="5"/>
  <c r="Q319" i="5"/>
  <c r="Q323" i="5"/>
  <c r="Q326" i="5"/>
  <c r="R326" i="5"/>
  <c r="R328" i="5"/>
  <c r="Q330" i="5"/>
  <c r="Q334" i="5"/>
  <c r="Q335" i="5"/>
  <c r="Q338" i="5"/>
  <c r="R340" i="5"/>
  <c r="Q346" i="5"/>
  <c r="Q351" i="5"/>
  <c r="R360" i="5"/>
  <c r="R362" i="5"/>
  <c r="Q362" i="5"/>
  <c r="Q375" i="5"/>
  <c r="R376" i="5"/>
  <c r="Q378" i="5"/>
  <c r="Q383" i="5"/>
  <c r="R388" i="5"/>
  <c r="Q390" i="5"/>
  <c r="R400" i="5"/>
  <c r="Q402" i="5"/>
  <c r="R404" i="5"/>
  <c r="U405" i="5"/>
  <c r="Q406" i="5"/>
  <c r="R406" i="5"/>
  <c r="U407" i="5"/>
  <c r="R408" i="5"/>
  <c r="Q410" i="5"/>
  <c r="Q411" i="5"/>
  <c r="R412" i="5"/>
  <c r="U413" i="5"/>
  <c r="U415" i="5"/>
  <c r="Q419" i="5"/>
  <c r="R420" i="5"/>
  <c r="U421" i="5"/>
  <c r="R424" i="5"/>
  <c r="R428" i="5"/>
  <c r="U429" i="5"/>
  <c r="U431" i="5"/>
  <c r="R432" i="5"/>
  <c r="R436" i="5"/>
  <c r="Q438" i="5"/>
  <c r="U441" i="5"/>
  <c r="Q443" i="5"/>
  <c r="U443" i="5"/>
  <c r="Q445" i="5"/>
  <c r="U445" i="5"/>
  <c r="U447" i="5"/>
  <c r="Q447" i="5"/>
  <c r="Q449" i="5"/>
  <c r="U449" i="5"/>
  <c r="Q450" i="5"/>
  <c r="R450" i="5"/>
  <c r="Q455" i="5"/>
  <c r="U455" i="5"/>
  <c r="Q457" i="5"/>
  <c r="U457" i="5"/>
  <c r="Q458" i="5"/>
  <c r="Q459" i="5"/>
  <c r="U461" i="5"/>
  <c r="Q462" i="5"/>
  <c r="R462" i="5"/>
  <c r="U463" i="5"/>
  <c r="Q463" i="5"/>
  <c r="U465" i="5"/>
  <c r="R466" i="5"/>
  <c r="Q467" i="5"/>
  <c r="U467" i="5"/>
  <c r="Q469" i="5"/>
  <c r="U469" i="5"/>
  <c r="U471" i="5"/>
  <c r="U473" i="5"/>
  <c r="R474" i="5"/>
  <c r="P474" i="5"/>
  <c r="U475" i="5"/>
  <c r="R475" i="5"/>
  <c r="Q479" i="5"/>
  <c r="P479" i="5"/>
  <c r="Q480" i="5"/>
  <c r="P482" i="5"/>
  <c r="R482" i="5"/>
  <c r="U482" i="5"/>
  <c r="U483" i="5"/>
  <c r="R483" i="5"/>
  <c r="R485" i="5"/>
  <c r="Q486" i="5"/>
  <c r="R490" i="5"/>
  <c r="Q490" i="5"/>
  <c r="U493" i="5"/>
  <c r="R493" i="5"/>
  <c r="P495" i="5"/>
  <c r="R495" i="5"/>
  <c r="U495" i="5"/>
  <c r="P497" i="5"/>
  <c r="U497" i="5"/>
  <c r="R498" i="5"/>
  <c r="U499" i="5"/>
  <c r="R499" i="5"/>
  <c r="P499" i="5"/>
  <c r="U500" i="5"/>
  <c r="R501" i="5"/>
  <c r="U501" i="5"/>
  <c r="U502" i="5"/>
  <c r="P503" i="5"/>
  <c r="R503" i="5"/>
  <c r="U503" i="5"/>
  <c r="P504" i="5"/>
  <c r="Q505" i="5"/>
  <c r="P505" i="5"/>
  <c r="P506" i="5"/>
  <c r="R506" i="5"/>
  <c r="Q506" i="5"/>
  <c r="U506" i="5"/>
  <c r="U507" i="5"/>
  <c r="R507" i="5"/>
  <c r="R513" i="5"/>
  <c r="U513" i="5"/>
  <c r="R514" i="5"/>
  <c r="R515" i="5"/>
  <c r="U515" i="5"/>
  <c r="U516" i="5"/>
  <c r="R516" i="5"/>
  <c r="P516" i="5"/>
  <c r="Q519" i="5"/>
  <c r="P519" i="5"/>
  <c r="U519" i="5"/>
  <c r="R522" i="5"/>
  <c r="P522" i="5"/>
  <c r="U523" i="5"/>
  <c r="R523" i="5"/>
  <c r="R524" i="5"/>
  <c r="P524" i="5"/>
  <c r="U524" i="5"/>
  <c r="R527" i="5"/>
  <c r="R529" i="5"/>
  <c r="Q529" i="5"/>
  <c r="U529" i="5"/>
  <c r="Q530" i="5"/>
  <c r="U532" i="5"/>
  <c r="R533" i="5"/>
  <c r="U533" i="5"/>
  <c r="U535" i="5"/>
  <c r="P536" i="5"/>
  <c r="R538" i="5"/>
  <c r="P538" i="5"/>
  <c r="U539" i="5"/>
  <c r="R539" i="5"/>
  <c r="U541" i="5"/>
  <c r="R541" i="5"/>
  <c r="R543" i="5"/>
  <c r="Q543" i="5"/>
  <c r="P543" i="5"/>
  <c r="U548" i="5"/>
  <c r="R549" i="5"/>
  <c r="U549" i="5"/>
  <c r="Q551" i="5"/>
  <c r="P551" i="5"/>
  <c r="R555" i="5"/>
  <c r="Q555" i="5"/>
  <c r="P555" i="5"/>
  <c r="U555" i="5"/>
  <c r="U558" i="5"/>
  <c r="R561" i="5"/>
  <c r="U561" i="5"/>
  <c r="U565" i="5"/>
  <c r="P567" i="5"/>
  <c r="R567" i="5"/>
  <c r="U567" i="5"/>
  <c r="Q570" i="5"/>
  <c r="Q574" i="5"/>
  <c r="P575" i="5"/>
  <c r="R578" i="5"/>
  <c r="U578" i="5"/>
  <c r="R579" i="5"/>
  <c r="U580" i="5"/>
  <c r="P580" i="5"/>
  <c r="R581" i="5"/>
  <c r="P586" i="5"/>
  <c r="U586" i="5"/>
  <c r="U588" i="5"/>
  <c r="U589" i="5"/>
  <c r="U593" i="5"/>
  <c r="U594" i="5"/>
  <c r="R595" i="5"/>
  <c r="U595" i="5"/>
  <c r="U596" i="5"/>
  <c r="R597" i="5"/>
  <c r="U597" i="5"/>
  <c r="U599" i="5"/>
  <c r="Q599" i="5"/>
  <c r="P599" i="5"/>
  <c r="R601" i="5"/>
  <c r="Q601" i="5"/>
  <c r="P601" i="5"/>
  <c r="U601" i="5"/>
  <c r="U602" i="5"/>
  <c r="P603" i="5"/>
  <c r="U604" i="5"/>
  <c r="R605" i="5"/>
  <c r="U605" i="5"/>
  <c r="R606" i="5"/>
  <c r="U606" i="5"/>
  <c r="R609" i="5"/>
  <c r="Q609" i="5"/>
  <c r="P609" i="5"/>
  <c r="U609" i="5"/>
  <c r="U610" i="5"/>
  <c r="U611" i="5"/>
  <c r="U612" i="5"/>
  <c r="U613" i="5"/>
  <c r="U614" i="5"/>
  <c r="U617" i="5"/>
  <c r="U618" i="5"/>
  <c r="R618" i="5"/>
  <c r="R619" i="5"/>
  <c r="U619" i="5"/>
  <c r="U621" i="5"/>
  <c r="U625" i="5"/>
  <c r="U626" i="5"/>
  <c r="R626" i="5"/>
  <c r="P626" i="5"/>
  <c r="R627" i="5"/>
  <c r="U627" i="5"/>
  <c r="U628" i="5"/>
  <c r="U629" i="5"/>
  <c r="R629" i="5"/>
  <c r="U631" i="5"/>
  <c r="Q632" i="5"/>
  <c r="P632" i="5"/>
  <c r="R634" i="5"/>
  <c r="Q634" i="5"/>
  <c r="P634" i="5"/>
  <c r="U634" i="5"/>
  <c r="R635" i="5"/>
  <c r="Q635" i="5"/>
  <c r="P635" i="5"/>
  <c r="R637" i="5"/>
  <c r="U637" i="5"/>
  <c r="U639" i="5"/>
  <c r="Q639" i="5"/>
  <c r="P639" i="5"/>
  <c r="P641" i="5"/>
  <c r="U643" i="5"/>
  <c r="R643" i="5"/>
  <c r="Q643" i="5"/>
  <c r="P643" i="5"/>
  <c r="U644" i="5"/>
  <c r="R647" i="5"/>
  <c r="Q647" i="5"/>
  <c r="P647" i="5"/>
  <c r="U647" i="5"/>
  <c r="R649" i="5"/>
  <c r="R651" i="5"/>
  <c r="Q651" i="5"/>
  <c r="U651" i="5"/>
  <c r="U652" i="5"/>
  <c r="R653" i="5"/>
  <c r="U653" i="5"/>
  <c r="R654" i="5"/>
  <c r="Q654" i="5"/>
  <c r="U654" i="5"/>
  <c r="P655" i="5"/>
  <c r="Q656" i="5"/>
  <c r="U659" i="5"/>
  <c r="R660" i="5"/>
  <c r="U661" i="5"/>
  <c r="U663" i="5"/>
  <c r="U665" i="5"/>
  <c r="R666" i="5"/>
  <c r="P666" i="5"/>
  <c r="U666" i="5"/>
  <c r="U667" i="5"/>
  <c r="R667" i="5"/>
  <c r="P668" i="5"/>
  <c r="R669" i="5"/>
  <c r="U670" i="5"/>
  <c r="P672" i="5"/>
  <c r="R675" i="5"/>
  <c r="Q675" i="5"/>
  <c r="P675" i="5"/>
  <c r="U675" i="5"/>
  <c r="R679" i="5"/>
  <c r="Q680" i="5"/>
  <c r="P680" i="5"/>
  <c r="Q681" i="5"/>
  <c r="P681" i="5"/>
  <c r="U682" i="5"/>
  <c r="R685" i="5"/>
  <c r="U685" i="5"/>
  <c r="Q686" i="5"/>
  <c r="R686" i="5"/>
  <c r="U686" i="5"/>
  <c r="U687" i="5"/>
  <c r="Q688" i="5"/>
  <c r="U691" i="5"/>
  <c r="R692" i="5"/>
  <c r="U693" i="5"/>
  <c r="R695" i="5"/>
  <c r="Q695" i="5"/>
  <c r="P695" i="5"/>
  <c r="U695" i="5"/>
  <c r="R698" i="5"/>
  <c r="P698" i="5"/>
  <c r="U698" i="5"/>
  <c r="R699" i="5"/>
  <c r="U699" i="5"/>
  <c r="R700" i="5"/>
  <c r="P700" i="5"/>
  <c r="R705" i="5"/>
  <c r="Q705" i="5"/>
  <c r="P705" i="5"/>
  <c r="P707" i="5"/>
  <c r="R707" i="5"/>
  <c r="U708" i="5"/>
  <c r="U709" i="5"/>
  <c r="R709" i="5"/>
  <c r="U710" i="5"/>
  <c r="Q713" i="5"/>
  <c r="P713" i="5"/>
  <c r="P714" i="5"/>
  <c r="R714" i="5"/>
  <c r="U714" i="5"/>
  <c r="R715" i="5"/>
  <c r="Q715" i="5"/>
  <c r="U715" i="5"/>
  <c r="U716" i="5"/>
  <c r="R718" i="5"/>
  <c r="R719" i="5"/>
  <c r="Q719" i="5"/>
  <c r="P719" i="5"/>
  <c r="U719" i="5"/>
  <c r="Q720" i="5"/>
  <c r="R725" i="5"/>
  <c r="U725" i="5"/>
  <c r="R729" i="5"/>
  <c r="U729" i="5"/>
  <c r="R731" i="5"/>
  <c r="P731" i="5"/>
  <c r="U731" i="5"/>
  <c r="U733" i="5"/>
  <c r="U734" i="5"/>
  <c r="R735" i="5"/>
  <c r="P736" i="5"/>
  <c r="Q737" i="5"/>
  <c r="P737" i="5"/>
  <c r="U738" i="5"/>
  <c r="R741" i="5"/>
  <c r="U741" i="5"/>
  <c r="U742" i="5"/>
  <c r="P743" i="5"/>
  <c r="P744" i="5"/>
  <c r="R746" i="5"/>
  <c r="Q746" i="5"/>
  <c r="P746" i="5"/>
  <c r="U746" i="5"/>
  <c r="R747" i="5"/>
  <c r="Q747" i="5"/>
  <c r="U747" i="5"/>
  <c r="U748" i="5"/>
  <c r="R751" i="5"/>
  <c r="Q751" i="5"/>
  <c r="P751" i="5"/>
  <c r="U751" i="5"/>
  <c r="Q752" i="5"/>
  <c r="P753" i="5"/>
  <c r="R753" i="5"/>
  <c r="U753" i="5"/>
  <c r="R754" i="5"/>
  <c r="Q754" i="5"/>
  <c r="U757" i="5"/>
  <c r="R758" i="5"/>
  <c r="R761" i="5"/>
  <c r="U761" i="5"/>
  <c r="R762" i="5"/>
  <c r="Q762" i="5"/>
  <c r="P764" i="5"/>
  <c r="P770" i="5"/>
  <c r="U772" i="5"/>
  <c r="R775" i="5"/>
  <c r="U775" i="5"/>
  <c r="U777" i="5"/>
  <c r="R778" i="5"/>
  <c r="P778" i="5"/>
  <c r="U778" i="5"/>
  <c r="R779" i="5"/>
  <c r="Q779" i="5"/>
  <c r="P779" i="5"/>
  <c r="U779" i="5"/>
  <c r="U780" i="5"/>
  <c r="R781" i="5"/>
  <c r="U781" i="5"/>
  <c r="Q782" i="5"/>
  <c r="U782" i="5"/>
  <c r="U783" i="5"/>
  <c r="Q784" i="5"/>
  <c r="Q785" i="5"/>
  <c r="P785" i="5"/>
  <c r="U786" i="5"/>
  <c r="P788" i="5"/>
  <c r="U793" i="5"/>
  <c r="R793" i="5"/>
  <c r="U798" i="5"/>
  <c r="U799" i="5"/>
  <c r="Q799" i="5"/>
  <c r="P799" i="5"/>
  <c r="R801" i="5"/>
  <c r="U803" i="5"/>
  <c r="R803" i="5"/>
  <c r="Q803" i="5"/>
  <c r="P803" i="5"/>
  <c r="U804" i="5"/>
  <c r="U807" i="5"/>
  <c r="Q808" i="5"/>
  <c r="R810" i="5"/>
  <c r="P810" i="5"/>
  <c r="Q810" i="5"/>
  <c r="U810" i="5"/>
  <c r="R814" i="5"/>
  <c r="Q814" i="5"/>
  <c r="U814" i="5"/>
  <c r="R815" i="5"/>
  <c r="U817" i="5"/>
  <c r="R817" i="5"/>
  <c r="P819" i="5"/>
  <c r="R820" i="5"/>
  <c r="P820" i="5"/>
  <c r="U820" i="5"/>
  <c r="U822" i="5"/>
  <c r="U825" i="5"/>
  <c r="U826" i="5"/>
  <c r="R827" i="5"/>
  <c r="Q827" i="5"/>
  <c r="P827" i="5"/>
  <c r="U827" i="5"/>
  <c r="U828" i="5"/>
  <c r="R831" i="5"/>
  <c r="Q832" i="5"/>
  <c r="P832" i="5"/>
  <c r="Q833" i="5"/>
  <c r="P833" i="5"/>
  <c r="U833" i="5"/>
  <c r="U836" i="5"/>
  <c r="U837" i="5"/>
  <c r="Q838" i="5"/>
  <c r="R839" i="5"/>
  <c r="Q839" i="5"/>
  <c r="P839" i="5"/>
  <c r="U839" i="5"/>
  <c r="R841" i="5"/>
  <c r="Q841" i="5"/>
  <c r="P841" i="5"/>
  <c r="U841" i="5"/>
  <c r="R842" i="5"/>
  <c r="U842" i="5"/>
  <c r="U843" i="5"/>
  <c r="R843" i="5"/>
  <c r="P844" i="5"/>
  <c r="R846" i="5"/>
  <c r="U846" i="5"/>
  <c r="P850" i="5"/>
  <c r="U853" i="5"/>
  <c r="U854" i="5"/>
  <c r="P856" i="5"/>
  <c r="R858" i="5"/>
  <c r="Q858" i="5"/>
  <c r="P858" i="5"/>
  <c r="U858" i="5"/>
  <c r="U861" i="5"/>
  <c r="R861" i="5"/>
  <c r="U863" i="5"/>
  <c r="P864" i="5"/>
  <c r="R865" i="5"/>
  <c r="R866" i="5"/>
  <c r="Q870" i="5"/>
  <c r="U870" i="5"/>
  <c r="Q872" i="5"/>
  <c r="R874" i="5"/>
  <c r="Q874" i="5"/>
  <c r="P874" i="5"/>
  <c r="U874" i="5"/>
  <c r="U876" i="5"/>
  <c r="R878" i="5"/>
  <c r="Q878" i="5"/>
  <c r="U878" i="5"/>
  <c r="U879" i="5"/>
  <c r="P882" i="5"/>
  <c r="U885" i="5"/>
  <c r="R887" i="5"/>
  <c r="P887" i="5"/>
  <c r="U890" i="5"/>
  <c r="R891" i="5"/>
  <c r="Q891" i="5"/>
  <c r="P891" i="5"/>
  <c r="U892" i="5"/>
  <c r="Q896" i="5"/>
  <c r="R897" i="5"/>
  <c r="Q897" i="5"/>
  <c r="P897" i="5"/>
  <c r="U897" i="5"/>
  <c r="R903" i="5"/>
  <c r="Q903" i="5"/>
  <c r="P903" i="5"/>
  <c r="U903" i="5"/>
  <c r="Q904" i="5"/>
  <c r="Q906" i="5"/>
  <c r="U909" i="5"/>
  <c r="P916" i="5"/>
  <c r="U916" i="5"/>
  <c r="U917" i="5"/>
  <c r="R917" i="5"/>
  <c r="U918" i="5"/>
  <c r="P920" i="5"/>
  <c r="R922" i="5"/>
  <c r="Q922" i="5"/>
  <c r="P922" i="5"/>
  <c r="U922" i="5"/>
  <c r="P923" i="5"/>
  <c r="R923" i="5"/>
  <c r="R925" i="5"/>
  <c r="U925" i="5"/>
  <c r="U927" i="5"/>
  <c r="R927" i="5"/>
  <c r="Q927" i="5"/>
  <c r="P927" i="5"/>
  <c r="P928" i="5"/>
  <c r="R930" i="5"/>
  <c r="U930" i="5"/>
  <c r="U931" i="5"/>
  <c r="R931" i="5"/>
  <c r="U933" i="5"/>
  <c r="R933" i="5"/>
  <c r="Q934" i="5"/>
  <c r="P935" i="5"/>
  <c r="Q937" i="5"/>
  <c r="P937" i="5"/>
  <c r="U937" i="5"/>
  <c r="P938" i="5"/>
  <c r="R938" i="5"/>
  <c r="U938" i="5"/>
  <c r="P940" i="5"/>
  <c r="U940" i="5"/>
  <c r="U941" i="5"/>
  <c r="Q942" i="5"/>
  <c r="U942" i="5"/>
  <c r="Q946" i="5"/>
  <c r="U947" i="5"/>
  <c r="U949" i="5"/>
  <c r="R951" i="5"/>
  <c r="Q951" i="5"/>
  <c r="P951" i="5"/>
  <c r="U951" i="5"/>
  <c r="U953" i="5"/>
  <c r="R953" i="5"/>
  <c r="Q954" i="5"/>
  <c r="U955" i="5"/>
  <c r="U956" i="5"/>
  <c r="R957" i="5"/>
  <c r="U957" i="5"/>
  <c r="U958" i="5"/>
  <c r="P959" i="5"/>
  <c r="R959" i="5"/>
  <c r="P960" i="5"/>
  <c r="R962" i="5"/>
  <c r="P962" i="5"/>
  <c r="U962" i="5"/>
  <c r="U963" i="5"/>
  <c r="U965" i="5"/>
  <c r="R965" i="5"/>
  <c r="U966" i="5"/>
  <c r="R967" i="5"/>
  <c r="Q967" i="5"/>
  <c r="P967" i="5"/>
  <c r="U967" i="5"/>
  <c r="P969" i="5"/>
  <c r="U969" i="5"/>
  <c r="R970" i="5"/>
  <c r="P970" i="5"/>
  <c r="U970" i="5"/>
  <c r="U971" i="5"/>
  <c r="R971" i="5"/>
  <c r="P972" i="5"/>
  <c r="Q974" i="5"/>
  <c r="U975" i="5"/>
  <c r="U977" i="5"/>
  <c r="P978" i="5"/>
  <c r="R978" i="5"/>
  <c r="U978" i="5"/>
  <c r="R979" i="5"/>
  <c r="U979" i="5"/>
  <c r="U980" i="5"/>
  <c r="R980" i="5"/>
  <c r="P980" i="5"/>
  <c r="R987" i="5"/>
  <c r="Q987" i="5"/>
  <c r="P987" i="5"/>
  <c r="U987" i="5"/>
  <c r="U988" i="5"/>
  <c r="U989" i="5"/>
  <c r="R989" i="5"/>
  <c r="R991" i="5"/>
  <c r="U991" i="5"/>
  <c r="Q992" i="5"/>
  <c r="P992" i="5"/>
  <c r="U994" i="5"/>
  <c r="U996" i="5"/>
  <c r="U997" i="5"/>
  <c r="R997" i="5"/>
  <c r="Q998" i="5"/>
  <c r="Q1001" i="5"/>
  <c r="P1001" i="5"/>
  <c r="R1002" i="5"/>
  <c r="P1002" i="5"/>
  <c r="U1002" i="5"/>
  <c r="R1003" i="5"/>
  <c r="U1003" i="5"/>
  <c r="P1004" i="5"/>
  <c r="U1004" i="5"/>
  <c r="U1005" i="5"/>
  <c r="R1007" i="5"/>
  <c r="Q1007" i="5"/>
  <c r="P1007" i="5"/>
  <c r="U1009" i="5"/>
  <c r="P1012" i="5"/>
  <c r="U1012" i="5"/>
  <c r="R1013" i="5"/>
  <c r="U1014" i="5"/>
  <c r="R1015" i="5"/>
  <c r="P1016" i="5"/>
  <c r="R1017" i="5"/>
  <c r="U1017" i="5"/>
  <c r="P1018" i="5"/>
  <c r="R1018" i="5"/>
  <c r="P1023" i="5"/>
  <c r="R1023" i="5"/>
  <c r="P1024" i="5"/>
  <c r="R1026" i="5"/>
  <c r="P1026" i="5"/>
  <c r="U1026" i="5"/>
  <c r="U1029" i="5"/>
  <c r="R1029" i="5"/>
  <c r="P1034" i="5"/>
  <c r="R1034" i="5"/>
  <c r="R1037" i="5"/>
  <c r="U1037" i="5"/>
  <c r="Q1038" i="5"/>
  <c r="U1043" i="5"/>
  <c r="R1043" i="5"/>
  <c r="Q1043" i="5"/>
  <c r="P1043" i="5"/>
  <c r="U1045" i="5"/>
  <c r="R1045" i="5"/>
  <c r="U1046" i="5"/>
  <c r="P1048" i="5"/>
  <c r="U1050" i="5"/>
  <c r="U1054" i="5"/>
  <c r="U1055" i="5"/>
  <c r="R1055" i="5"/>
  <c r="Q1055" i="5"/>
  <c r="P1055" i="5"/>
  <c r="U1057" i="5"/>
  <c r="P1058" i="5"/>
  <c r="R1058" i="5"/>
  <c r="Q1062" i="5"/>
  <c r="U1063" i="5"/>
  <c r="P1064" i="5"/>
  <c r="Q1064" i="5"/>
  <c r="P1065" i="5"/>
  <c r="R1067" i="5"/>
  <c r="U1067" i="5"/>
  <c r="U1068" i="5"/>
  <c r="R1071" i="5"/>
  <c r="Q1071" i="5"/>
  <c r="P1071" i="5"/>
  <c r="U1071" i="5"/>
  <c r="P1074" i="5"/>
  <c r="R1074" i="5"/>
  <c r="U1074" i="5"/>
  <c r="P1076" i="5"/>
  <c r="U1076" i="5"/>
  <c r="U1078" i="5"/>
  <c r="R1079" i="5"/>
  <c r="U1081" i="5"/>
  <c r="U1083" i="5"/>
  <c r="Q1083" i="5"/>
  <c r="P1083" i="5"/>
  <c r="U1085" i="5"/>
  <c r="P1088" i="5"/>
  <c r="U1089" i="5"/>
  <c r="R1090" i="5"/>
  <c r="U1090" i="5"/>
  <c r="U1091" i="5"/>
  <c r="R1091" i="5"/>
  <c r="Q1091" i="5"/>
  <c r="P1091" i="5"/>
  <c r="U1093" i="5"/>
  <c r="R1093" i="5"/>
  <c r="Q1095" i="5"/>
  <c r="P1095" i="5"/>
  <c r="U1095" i="5"/>
  <c r="Q1096" i="5"/>
  <c r="P1096" i="5"/>
  <c r="R1098" i="5"/>
  <c r="Q1098" i="5"/>
  <c r="P1098" i="5"/>
  <c r="U1098" i="5"/>
  <c r="R1102" i="5"/>
  <c r="Q1102" i="5"/>
  <c r="U1102" i="5"/>
  <c r="U1103" i="5"/>
  <c r="U1105" i="5"/>
  <c r="U1107" i="5"/>
  <c r="R1113" i="5"/>
  <c r="Q1113" i="5"/>
  <c r="P1113" i="5"/>
  <c r="U1113" i="5"/>
  <c r="U1114" i="5"/>
  <c r="U1116" i="5"/>
  <c r="R1117" i="5"/>
  <c r="U1117" i="5"/>
  <c r="U1118" i="5"/>
  <c r="U1119" i="5"/>
  <c r="R1123" i="5"/>
  <c r="U1123" i="5"/>
  <c r="U1124" i="5"/>
  <c r="R1127" i="5"/>
  <c r="Q1127" i="5"/>
  <c r="P1127" i="5"/>
  <c r="U1127" i="5"/>
  <c r="P1129" i="5"/>
  <c r="U1129" i="5"/>
  <c r="U1131" i="5"/>
  <c r="U1133" i="5"/>
  <c r="U1134" i="5"/>
  <c r="P1135" i="5"/>
  <c r="R1135" i="5"/>
  <c r="U1137" i="5"/>
  <c r="R1137" i="5"/>
  <c r="U1139" i="5"/>
  <c r="Q1139" i="5"/>
  <c r="P1139" i="5"/>
  <c r="U1140" i="5"/>
  <c r="U1141" i="5"/>
  <c r="U1142" i="5"/>
  <c r="R1143" i="5"/>
  <c r="Q1143" i="5"/>
  <c r="P1143" i="5"/>
  <c r="U1143" i="5"/>
  <c r="U1145" i="5"/>
  <c r="R1147" i="5"/>
  <c r="U1147" i="5"/>
  <c r="U1148" i="5"/>
  <c r="R1149" i="5"/>
  <c r="U1149" i="5"/>
  <c r="U1151" i="5"/>
  <c r="Q1151" i="5"/>
  <c r="P1151" i="5"/>
  <c r="R1153" i="5"/>
  <c r="Q1153" i="5"/>
  <c r="P1153" i="5"/>
  <c r="U1153" i="5"/>
  <c r="U1154" i="5"/>
  <c r="Q1156" i="5"/>
  <c r="R1158" i="5"/>
  <c r="P1158" i="5"/>
  <c r="Q1158" i="5"/>
  <c r="U1158" i="5"/>
  <c r="P1160" i="5"/>
  <c r="R1160" i="5"/>
  <c r="U1161" i="5"/>
  <c r="U1162" i="5"/>
  <c r="R1165" i="5"/>
  <c r="Q1165" i="5"/>
  <c r="P1165" i="5"/>
  <c r="U1165" i="5"/>
  <c r="P1168" i="5"/>
  <c r="R1168" i="5"/>
  <c r="U1169" i="5"/>
  <c r="U1173" i="5"/>
  <c r="U1174" i="5"/>
  <c r="P1175" i="5"/>
  <c r="R1175" i="5"/>
  <c r="U1177" i="5"/>
  <c r="R1177" i="5"/>
  <c r="U1178" i="5"/>
  <c r="U1179" i="5"/>
  <c r="Q1180" i="5"/>
  <c r="Q1182" i="5"/>
  <c r="U1182" i="5"/>
  <c r="R1183" i="5"/>
  <c r="Q1183" i="5"/>
  <c r="P1183" i="5"/>
  <c r="U1183" i="5"/>
  <c r="R1185" i="5"/>
  <c r="U1185" i="5"/>
  <c r="U1186" i="5"/>
  <c r="U1187" i="5"/>
  <c r="Q1188" i="5"/>
  <c r="U1189" i="5"/>
  <c r="P1190" i="5"/>
  <c r="R1190" i="5"/>
  <c r="R1191" i="5"/>
  <c r="R1192" i="5"/>
  <c r="U1192" i="5"/>
  <c r="R1193" i="5"/>
  <c r="U1193" i="5"/>
  <c r="R1194" i="5"/>
  <c r="U1194" i="5"/>
  <c r="P1195" i="5"/>
  <c r="R1195" i="5"/>
  <c r="Q1196" i="5"/>
  <c r="U1197" i="5"/>
  <c r="Q1197" i="5"/>
  <c r="P1197" i="5"/>
  <c r="U1198" i="5"/>
  <c r="R1200" i="5"/>
  <c r="P1200" i="5"/>
  <c r="U1200" i="5"/>
  <c r="R1202" i="5"/>
  <c r="U1203" i="5"/>
  <c r="U1205" i="5"/>
  <c r="P1207" i="5"/>
  <c r="R1207" i="5"/>
  <c r="U1209" i="5"/>
  <c r="R1211" i="5"/>
  <c r="U1211" i="5"/>
  <c r="U1212" i="5"/>
  <c r="R1212" i="5"/>
  <c r="P1215" i="5"/>
  <c r="R1215" i="5"/>
  <c r="P1216" i="5"/>
  <c r="U1217" i="5"/>
  <c r="R1218" i="5"/>
  <c r="Q1218" i="5"/>
  <c r="U1218" i="5"/>
  <c r="R1219" i="5"/>
  <c r="U1219" i="5"/>
  <c r="U1221" i="5"/>
  <c r="Q1224" i="5"/>
  <c r="R1225" i="5"/>
  <c r="U1225" i="5"/>
  <c r="R1226" i="5"/>
  <c r="Q1226" i="5"/>
  <c r="U1226" i="5"/>
  <c r="U1229" i="5"/>
  <c r="R1231" i="5"/>
  <c r="Q1231" i="5"/>
  <c r="P1231" i="5"/>
  <c r="U1231" i="5"/>
  <c r="P1232" i="5"/>
  <c r="R1233" i="5"/>
  <c r="R1235" i="5"/>
  <c r="U1235" i="5"/>
  <c r="U1237" i="5"/>
  <c r="U1239" i="5"/>
  <c r="Q1239" i="5"/>
  <c r="P1239" i="5"/>
  <c r="Q1242" i="5"/>
  <c r="U1242" i="5"/>
  <c r="R1243" i="5"/>
  <c r="Q1243" i="5"/>
  <c r="P1243" i="5"/>
  <c r="U1243" i="5"/>
  <c r="U1247" i="5"/>
  <c r="P1248" i="5"/>
  <c r="U1249" i="5"/>
  <c r="R1250" i="5"/>
  <c r="Q1250" i="5"/>
  <c r="U1250" i="5"/>
  <c r="P1252" i="5"/>
  <c r="R1254" i="5"/>
  <c r="Q1254" i="5"/>
  <c r="U1254" i="5"/>
  <c r="R1255" i="5"/>
  <c r="Q1256" i="5"/>
  <c r="U1257" i="5"/>
  <c r="R1259" i="5"/>
  <c r="U1259" i="5"/>
  <c r="R1260" i="5"/>
  <c r="P1260" i="5"/>
  <c r="U1260" i="5"/>
  <c r="U1266" i="5"/>
  <c r="R1267" i="5"/>
  <c r="U1267" i="5"/>
  <c r="U1268" i="5"/>
  <c r="P1268" i="5"/>
  <c r="R1270" i="5"/>
  <c r="U1270" i="5"/>
  <c r="R1271" i="5"/>
  <c r="U1271" i="5"/>
  <c r="Q1272" i="5"/>
  <c r="U1275" i="5"/>
  <c r="Q1275" i="5"/>
  <c r="P1275" i="5"/>
  <c r="R1277" i="5"/>
  <c r="U1277" i="5"/>
  <c r="Q1278" i="5"/>
  <c r="R1279" i="5"/>
  <c r="U1279" i="5"/>
  <c r="Q1280" i="5"/>
  <c r="R1281" i="5"/>
  <c r="U1281" i="5"/>
  <c r="U1282" i="5"/>
  <c r="U1284" i="5"/>
  <c r="U1285" i="5"/>
  <c r="U1286" i="5"/>
  <c r="Q1290" i="5"/>
  <c r="Q1294" i="5"/>
  <c r="U1295" i="5"/>
  <c r="U1297" i="5"/>
  <c r="R1298" i="5"/>
  <c r="Q1298" i="5"/>
  <c r="U1298" i="5"/>
  <c r="U1302" i="5"/>
  <c r="Q1304" i="5"/>
  <c r="U1305" i="5"/>
  <c r="U1306" i="5"/>
  <c r="R1307" i="5"/>
  <c r="U1307" i="5"/>
  <c r="U1308" i="5"/>
  <c r="R1308" i="5"/>
  <c r="P1311" i="5"/>
  <c r="R1311" i="5"/>
  <c r="Q1312" i="5"/>
  <c r="U1313" i="5"/>
  <c r="R1315" i="5"/>
  <c r="U1315" i="5"/>
  <c r="U1316" i="5"/>
  <c r="P1316" i="5"/>
  <c r="Q1318" i="5"/>
  <c r="U1318" i="5"/>
  <c r="R1319" i="5"/>
  <c r="Q1319" i="5"/>
  <c r="P1319" i="5"/>
  <c r="U1319" i="5"/>
  <c r="Q1320" i="5"/>
  <c r="P1322" i="5"/>
  <c r="R1324" i="5"/>
  <c r="U1324" i="5"/>
  <c r="U1325" i="5"/>
  <c r="R1325" i="5"/>
  <c r="Q1329" i="5"/>
  <c r="P1329" i="5"/>
  <c r="U1329" i="5"/>
  <c r="P1330" i="5"/>
  <c r="R1330" i="5"/>
  <c r="U1330" i="5"/>
  <c r="R1334" i="5"/>
  <c r="U1334" i="5"/>
  <c r="P1335" i="5"/>
  <c r="R1335" i="5"/>
  <c r="P1338" i="5"/>
  <c r="U1338" i="5"/>
  <c r="P1339" i="5"/>
  <c r="R1339" i="5"/>
  <c r="U1340" i="5"/>
  <c r="R1341" i="5"/>
  <c r="U1341" i="5"/>
  <c r="U1342" i="5"/>
  <c r="P1343" i="5"/>
  <c r="R1343" i="5"/>
  <c r="P1344" i="5"/>
  <c r="R1346" i="5"/>
  <c r="P1346" i="5"/>
  <c r="Q1346" i="5"/>
  <c r="U1346" i="5"/>
  <c r="U1350" i="5"/>
  <c r="U1351" i="5"/>
  <c r="Q1352" i="5"/>
  <c r="R1354" i="5"/>
  <c r="P1354" i="5"/>
  <c r="Q1354" i="5"/>
  <c r="U1354" i="5"/>
  <c r="U1356" i="5"/>
  <c r="P1356" i="5"/>
  <c r="U1358" i="5"/>
  <c r="R1359" i="5"/>
  <c r="U1359" i="5"/>
  <c r="P1360" i="5"/>
  <c r="P1361" i="5"/>
  <c r="U1361" i="5"/>
  <c r="U1363" i="5"/>
  <c r="P1364" i="5"/>
  <c r="U1366" i="5"/>
  <c r="Q1368" i="5"/>
  <c r="U1369" i="5"/>
  <c r="R1371" i="5"/>
  <c r="U1371" i="5"/>
  <c r="U1372" i="5"/>
  <c r="R1372" i="5"/>
  <c r="U1375" i="5"/>
  <c r="Q1375" i="5"/>
  <c r="P1375" i="5"/>
  <c r="P1376" i="5"/>
  <c r="R1378" i="5"/>
  <c r="P1378" i="5"/>
  <c r="Q1378" i="5"/>
  <c r="U1378" i="5"/>
  <c r="P1380" i="5"/>
  <c r="P1381" i="5"/>
  <c r="R1381" i="5"/>
  <c r="P1382" i="5"/>
  <c r="U1383" i="5"/>
  <c r="R1384" i="5"/>
  <c r="Q1384" i="5"/>
  <c r="U1384" i="5"/>
  <c r="P1388" i="5"/>
  <c r="P1390" i="5"/>
  <c r="U1391" i="5"/>
  <c r="Q1392" i="5"/>
  <c r="R1392" i="5"/>
  <c r="R1393" i="5"/>
  <c r="U1393" i="5"/>
  <c r="P1394" i="5"/>
  <c r="R1395" i="5"/>
  <c r="U1395" i="5"/>
  <c r="P1396" i="5"/>
  <c r="R1396" i="5"/>
  <c r="U1397" i="5"/>
  <c r="P1398" i="5"/>
  <c r="U1400" i="5"/>
  <c r="Q1400" i="5"/>
  <c r="U1403" i="5"/>
  <c r="U1404" i="5"/>
  <c r="U1408" i="5"/>
  <c r="Q1408" i="5"/>
  <c r="U1411" i="5"/>
  <c r="P1413" i="5"/>
  <c r="R1413" i="5"/>
  <c r="P1414" i="5"/>
  <c r="R1416" i="5"/>
  <c r="U1416" i="5"/>
  <c r="R1417" i="5"/>
  <c r="Q1417" i="5"/>
  <c r="P1417" i="5"/>
  <c r="U1417" i="5"/>
  <c r="U1419" i="5"/>
  <c r="R1421" i="5"/>
  <c r="U1421" i="5"/>
  <c r="P1422" i="5"/>
  <c r="R1423" i="5"/>
  <c r="U1423" i="5"/>
  <c r="Q1424" i="5"/>
  <c r="R1424" i="5"/>
  <c r="P1426" i="5"/>
  <c r="U1427" i="5"/>
  <c r="P1428" i="5"/>
  <c r="R1428" i="5"/>
  <c r="U1428" i="5"/>
  <c r="P1430" i="5"/>
  <c r="U1431" i="5"/>
  <c r="U1433" i="5"/>
  <c r="Q1433" i="5"/>
  <c r="P1433" i="5"/>
  <c r="R1437" i="5"/>
  <c r="Q1437" i="5"/>
  <c r="P1437" i="5"/>
  <c r="U1437" i="5"/>
  <c r="U1439" i="5"/>
  <c r="P1442" i="5"/>
  <c r="P1444" i="5"/>
  <c r="U1444" i="5"/>
  <c r="P1445" i="5"/>
  <c r="R1445" i="5"/>
  <c r="P1446" i="5"/>
  <c r="U1447" i="5"/>
  <c r="U1448" i="5"/>
  <c r="R1448" i="5"/>
  <c r="Q1448" i="5"/>
  <c r="P1452" i="5"/>
  <c r="P1454" i="5"/>
  <c r="U1455" i="5"/>
  <c r="Q1456" i="5"/>
  <c r="R1456" i="5"/>
  <c r="R1457" i="5"/>
  <c r="U1457" i="5"/>
  <c r="P1458" i="5"/>
  <c r="R1459" i="5"/>
  <c r="U1459" i="5"/>
  <c r="P1460" i="5"/>
  <c r="R1460" i="5"/>
  <c r="U1461" i="5"/>
  <c r="Q1461" i="5"/>
  <c r="P1461" i="5"/>
  <c r="U1464" i="5"/>
  <c r="Q1464" i="5"/>
  <c r="U1467" i="5"/>
  <c r="U1468" i="5"/>
  <c r="P1469" i="5"/>
  <c r="R1469" i="5"/>
  <c r="P1474" i="5"/>
  <c r="R1477" i="5"/>
  <c r="U1477" i="5"/>
  <c r="P1478" i="5"/>
  <c r="R1479" i="5"/>
  <c r="U1479" i="5"/>
  <c r="Q1480" i="5"/>
  <c r="R1480" i="5"/>
  <c r="P1484" i="5"/>
  <c r="P1485" i="5"/>
  <c r="R1485" i="5"/>
  <c r="P1486" i="5"/>
  <c r="R1488" i="5"/>
  <c r="U1488" i="5"/>
  <c r="R1489" i="5"/>
  <c r="Q1489" i="5"/>
  <c r="P1489" i="5"/>
  <c r="U1489" i="5"/>
  <c r="P1490" i="5"/>
  <c r="R1492" i="5"/>
  <c r="P1492" i="5"/>
  <c r="Q1492" i="5"/>
  <c r="U1492" i="5"/>
  <c r="P1493" i="5"/>
  <c r="P1494" i="5"/>
  <c r="P1497" i="5"/>
  <c r="P1498" i="5"/>
  <c r="R1501" i="5"/>
  <c r="Q1501" i="5"/>
  <c r="P1501" i="5"/>
  <c r="U1501" i="5"/>
  <c r="Q1504" i="5"/>
  <c r="Q1505" i="5"/>
  <c r="P1505" i="5"/>
  <c r="P1506" i="5"/>
  <c r="U1508" i="5"/>
  <c r="P1509" i="5"/>
  <c r="R1509" i="5"/>
  <c r="P1510" i="5"/>
  <c r="U1511" i="5"/>
  <c r="R1512" i="5"/>
  <c r="Q1512" i="5"/>
  <c r="U1512" i="5"/>
  <c r="R1517" i="5"/>
  <c r="Q1517" i="5"/>
  <c r="P1517" i="5"/>
  <c r="U1517" i="5"/>
  <c r="P1518" i="5"/>
  <c r="R1520" i="5"/>
  <c r="Q1520" i="5"/>
  <c r="U1520" i="5"/>
  <c r="P1521" i="5"/>
  <c r="R1521" i="5"/>
  <c r="P1522" i="5"/>
  <c r="R1524" i="5"/>
  <c r="Q1524" i="5"/>
  <c r="U1524" i="5"/>
  <c r="Q1528" i="5"/>
  <c r="P1533" i="5"/>
  <c r="R1533" i="5"/>
  <c r="P1537" i="5"/>
  <c r="P1538" i="5"/>
  <c r="R1541" i="5"/>
  <c r="U1541" i="5"/>
  <c r="P1542" i="5"/>
  <c r="R1543" i="5"/>
  <c r="U1543" i="5"/>
  <c r="Q1544" i="5"/>
  <c r="R1544" i="5"/>
  <c r="P1550" i="5"/>
  <c r="R1551" i="5"/>
  <c r="U1551" i="5"/>
  <c r="R1552" i="5"/>
  <c r="U1552" i="5"/>
  <c r="P1553" i="5"/>
  <c r="R1553" i="5"/>
  <c r="P1554" i="5"/>
  <c r="U1555" i="5"/>
  <c r="R1556" i="5"/>
  <c r="P1556" i="5"/>
  <c r="U1556" i="5"/>
  <c r="Q1557" i="5"/>
  <c r="P1557" i="5"/>
  <c r="U1564" i="5"/>
  <c r="P1564" i="5"/>
  <c r="P1565" i="5"/>
  <c r="R1565" i="5"/>
  <c r="Q1568" i="5"/>
  <c r="Q1569" i="5"/>
  <c r="P1569" i="5"/>
  <c r="P1572" i="5"/>
  <c r="R1573" i="5"/>
  <c r="Q1573" i="5"/>
  <c r="P1573" i="5"/>
  <c r="U1573" i="5"/>
  <c r="P1574" i="5"/>
  <c r="U1575" i="5"/>
  <c r="R1577" i="5"/>
  <c r="U1577" i="5"/>
  <c r="P1582" i="5"/>
  <c r="U1583" i="5"/>
  <c r="Q1584" i="5"/>
  <c r="R1584" i="5"/>
  <c r="R1585" i="5"/>
  <c r="U1585" i="5"/>
  <c r="P1586" i="5"/>
  <c r="R1587" i="5"/>
  <c r="U1587" i="5"/>
  <c r="P1588" i="5"/>
  <c r="R1588" i="5"/>
  <c r="P1589" i="5"/>
  <c r="P1590" i="5"/>
  <c r="Q1592" i="5"/>
  <c r="Q1593" i="5"/>
  <c r="P1593" i="5"/>
  <c r="P1597" i="5"/>
  <c r="R1597" i="5"/>
  <c r="Q1600" i="5"/>
  <c r="Q1601" i="5"/>
  <c r="P1601" i="5"/>
  <c r="P1605" i="5"/>
  <c r="R1605" i="5"/>
  <c r="P1606" i="5"/>
  <c r="R1608" i="5"/>
  <c r="U1608" i="5"/>
  <c r="R1609" i="5"/>
  <c r="Q1609" i="5"/>
  <c r="P1609" i="5"/>
  <c r="U1609" i="5"/>
  <c r="U1612" i="5"/>
  <c r="P1612" i="5"/>
  <c r="R1613" i="5"/>
  <c r="U1613" i="5"/>
  <c r="P1614" i="5"/>
  <c r="U1615" i="5"/>
  <c r="R1615" i="5"/>
  <c r="R1617" i="5"/>
  <c r="Q1617" i="5"/>
  <c r="P1617" i="5"/>
  <c r="U1617" i="5"/>
  <c r="P1618" i="5"/>
  <c r="U1619" i="5"/>
  <c r="Q1621" i="5"/>
  <c r="P1621" i="5"/>
  <c r="Q1624" i="5"/>
  <c r="P1625" i="5"/>
  <c r="U1628" i="5"/>
  <c r="R1629" i="5"/>
  <c r="Q1629" i="5"/>
  <c r="P1629" i="5"/>
  <c r="U1629" i="5"/>
  <c r="Q1632" i="5"/>
  <c r="P1633" i="5"/>
  <c r="P1634" i="5"/>
  <c r="U1636" i="5"/>
  <c r="P1637" i="5"/>
  <c r="R1637" i="5"/>
  <c r="P1638" i="5"/>
  <c r="U1639" i="5"/>
  <c r="R1640" i="5"/>
  <c r="Q1640" i="5"/>
  <c r="U1640" i="5"/>
  <c r="R1645" i="5"/>
  <c r="Q1645" i="5"/>
  <c r="P1645" i="5"/>
  <c r="U1645" i="5"/>
  <c r="P1646" i="5"/>
  <c r="R1648" i="5"/>
  <c r="Q1648" i="5"/>
  <c r="U1648" i="5"/>
  <c r="U1649" i="5"/>
  <c r="P1650" i="5"/>
  <c r="U1651" i="5"/>
  <c r="R1651" i="5"/>
  <c r="U1653" i="5"/>
  <c r="Q1653" i="5"/>
  <c r="P1653" i="5"/>
  <c r="U1655" i="5"/>
  <c r="U1656" i="5"/>
  <c r="R1657" i="5"/>
  <c r="P1658" i="5"/>
  <c r="U1659" i="5"/>
  <c r="R1660" i="5"/>
  <c r="Q1660" i="5"/>
  <c r="P1660" i="5"/>
  <c r="R1663" i="5"/>
  <c r="U1664" i="5"/>
  <c r="Q1664" i="5"/>
  <c r="R1665" i="5"/>
  <c r="Q1665" i="5"/>
  <c r="P1665" i="5"/>
  <c r="P1666" i="5"/>
  <c r="U1667" i="5"/>
  <c r="R1668" i="5"/>
  <c r="P1668" i="5"/>
  <c r="U1668" i="5"/>
  <c r="P1669" i="5"/>
  <c r="R1669" i="5"/>
  <c r="P1670" i="5"/>
  <c r="U1672" i="5"/>
  <c r="R1673" i="5"/>
  <c r="Q1673" i="5"/>
  <c r="P1673" i="5"/>
  <c r="U1673" i="5"/>
  <c r="U1675" i="5"/>
  <c r="R1676" i="5"/>
  <c r="P1676" i="5"/>
  <c r="U1676" i="5"/>
  <c r="P1677" i="5"/>
  <c r="R1677" i="5"/>
  <c r="P1678" i="5"/>
  <c r="U1680" i="5"/>
  <c r="R1681" i="5"/>
  <c r="Q1681" i="5"/>
  <c r="P1681" i="5"/>
  <c r="U1681" i="5"/>
  <c r="P1682" i="5"/>
  <c r="R1685" i="5"/>
  <c r="Q1685" i="5"/>
  <c r="P1685" i="5"/>
  <c r="U1687" i="5"/>
  <c r="U1689" i="5"/>
  <c r="P1690" i="5"/>
  <c r="R1692" i="5"/>
  <c r="U1692" i="5"/>
  <c r="P1693" i="5"/>
  <c r="R1693" i="5"/>
  <c r="U1695" i="5"/>
  <c r="R1696" i="5"/>
  <c r="Q1696" i="5"/>
  <c r="U1697" i="5"/>
  <c r="Q1697" i="5"/>
  <c r="P1697" i="5"/>
  <c r="U1699" i="5"/>
  <c r="R1700" i="5"/>
  <c r="P1700" i="5"/>
  <c r="U1700" i="5"/>
  <c r="P1702" i="5"/>
  <c r="U1703" i="5"/>
  <c r="Q1704" i="5"/>
  <c r="R1704" i="5"/>
  <c r="P1705" i="5"/>
  <c r="R1709" i="5"/>
  <c r="Q1709" i="5"/>
  <c r="P1709" i="5"/>
  <c r="U1709" i="5"/>
  <c r="P1710" i="5"/>
  <c r="R1712" i="5"/>
  <c r="Q1712" i="5"/>
  <c r="U1712" i="5"/>
  <c r="U1713" i="5"/>
  <c r="P1714" i="5"/>
  <c r="U1715" i="5"/>
  <c r="R1715" i="5"/>
  <c r="U1717" i="5"/>
  <c r="Q1717" i="5"/>
  <c r="P1717" i="5"/>
  <c r="U1719" i="5"/>
  <c r="U1720" i="5"/>
  <c r="R1721" i="5"/>
  <c r="P1722" i="5"/>
  <c r="U1723" i="5"/>
  <c r="R1724" i="5"/>
  <c r="Q1724" i="5"/>
  <c r="P1724" i="5"/>
  <c r="U1724" i="5"/>
  <c r="P1730" i="5"/>
  <c r="U1731" i="5"/>
  <c r="R1732" i="5"/>
  <c r="U1732" i="5"/>
  <c r="P1733" i="5"/>
  <c r="R1733" i="5"/>
  <c r="P1734" i="5"/>
  <c r="R1736" i="5"/>
  <c r="U1736" i="5"/>
  <c r="R1737" i="5"/>
  <c r="U1740" i="5"/>
  <c r="R1741" i="5"/>
  <c r="Q1741" i="5"/>
  <c r="P1741" i="5"/>
  <c r="U1741" i="5"/>
  <c r="P1742" i="5"/>
  <c r="R1744" i="5"/>
  <c r="Q1744" i="5"/>
  <c r="U1744" i="5"/>
  <c r="R1745" i="5"/>
  <c r="U1749" i="5"/>
  <c r="U1751" i="5"/>
  <c r="R1752" i="5"/>
  <c r="Q1752" i="5"/>
  <c r="U1752" i="5"/>
  <c r="R1753" i="5"/>
  <c r="P1754" i="5"/>
  <c r="U1755" i="5"/>
  <c r="R1757" i="5"/>
  <c r="R1760" i="5"/>
  <c r="R1761" i="5"/>
  <c r="P1762" i="5"/>
  <c r="R1763" i="5"/>
  <c r="U1763" i="5"/>
  <c r="R1764" i="5"/>
  <c r="Q1764" i="5"/>
  <c r="U1764" i="5"/>
  <c r="R1765" i="5"/>
  <c r="R1767" i="5"/>
  <c r="R1768" i="5"/>
  <c r="U1771" i="5"/>
  <c r="R1771" i="5"/>
  <c r="R1772" i="5"/>
  <c r="Q1772" i="5"/>
  <c r="R1773" i="5"/>
  <c r="R1775" i="5"/>
  <c r="U1775" i="5"/>
  <c r="R1776" i="5"/>
  <c r="R1777" i="5"/>
  <c r="Q1777" i="5"/>
  <c r="P1777" i="5"/>
  <c r="U1777" i="5"/>
  <c r="R1780" i="5"/>
  <c r="R1781" i="5"/>
  <c r="U1781" i="5"/>
  <c r="P1782" i="5"/>
  <c r="R1783" i="5"/>
  <c r="U1783" i="5"/>
  <c r="R1784" i="5"/>
  <c r="U1784" i="5"/>
  <c r="U1785" i="5"/>
  <c r="R1785" i="5"/>
  <c r="Q1785" i="5"/>
  <c r="P1785" i="5"/>
  <c r="P1786" i="5"/>
  <c r="U1787" i="5"/>
  <c r="P1788" i="5"/>
  <c r="R1788" i="5"/>
  <c r="R1789" i="5"/>
  <c r="Q1789" i="5"/>
  <c r="P1789" i="5"/>
  <c r="U1789" i="5"/>
  <c r="R1791" i="5"/>
  <c r="U1791" i="5"/>
  <c r="R1792" i="5"/>
  <c r="U1792" i="5"/>
  <c r="U1793" i="5"/>
  <c r="R1793" i="5"/>
  <c r="Q1793" i="5"/>
  <c r="P1793" i="5"/>
  <c r="R1794" i="5"/>
  <c r="R1795" i="5"/>
  <c r="U1795" i="5"/>
  <c r="R1796" i="5"/>
  <c r="Q1796" i="5"/>
  <c r="P1796" i="5"/>
  <c r="U1796" i="5"/>
  <c r="R1797" i="5"/>
  <c r="Q1797" i="5"/>
  <c r="P1797" i="5"/>
  <c r="R1798" i="5"/>
  <c r="Q1798" i="5"/>
  <c r="P1798" i="5"/>
  <c r="R1799" i="5"/>
  <c r="R1800" i="5"/>
  <c r="R1801" i="5"/>
  <c r="R1802" i="5"/>
  <c r="U1802" i="5"/>
  <c r="R1803" i="5"/>
  <c r="Q1803" i="5"/>
  <c r="P1803" i="5"/>
  <c r="U1803" i="5"/>
  <c r="R1804" i="5"/>
  <c r="Q1804" i="5"/>
  <c r="P1804" i="5"/>
  <c r="R1805" i="5"/>
  <c r="R1806" i="5"/>
  <c r="R1807" i="5"/>
  <c r="R1808" i="5"/>
  <c r="R1809" i="5"/>
  <c r="Q1809" i="5"/>
  <c r="U1809" i="5"/>
  <c r="R1810" i="5"/>
  <c r="R1811" i="5"/>
  <c r="Q1811" i="5"/>
  <c r="U1811" i="5"/>
  <c r="R1812" i="5"/>
  <c r="U1812" i="5"/>
  <c r="R1813" i="5"/>
  <c r="R1815" i="5"/>
  <c r="R1816" i="5"/>
  <c r="Q1816" i="5"/>
  <c r="P1816" i="5"/>
  <c r="U1816" i="5"/>
  <c r="R1817" i="5"/>
  <c r="U1818" i="5"/>
  <c r="R1818" i="5"/>
  <c r="Q1818" i="5"/>
  <c r="P1818" i="5"/>
  <c r="R1819" i="5"/>
  <c r="U1820" i="5"/>
  <c r="R1821" i="5"/>
  <c r="Q1821" i="5"/>
  <c r="P1821" i="5"/>
  <c r="U1821" i="5"/>
  <c r="P1822" i="5"/>
  <c r="R1822" i="5"/>
  <c r="R1823" i="5"/>
  <c r="Q1823" i="5"/>
  <c r="P1823" i="5"/>
  <c r="U1823" i="5"/>
  <c r="R1824" i="5"/>
  <c r="U1824" i="5"/>
  <c r="U1825" i="5"/>
  <c r="R1825" i="5"/>
  <c r="Q1825" i="5"/>
  <c r="P1825" i="5"/>
  <c r="R1826" i="5"/>
  <c r="R1827" i="5"/>
  <c r="R1828" i="5"/>
  <c r="R1829" i="5"/>
  <c r="Q1829" i="5"/>
  <c r="P1829" i="5"/>
  <c r="R1830" i="5"/>
  <c r="Q1830" i="5"/>
  <c r="P1830" i="5"/>
  <c r="U1830" i="5"/>
  <c r="R1831" i="5"/>
  <c r="Q1831" i="5"/>
  <c r="R1832" i="5"/>
  <c r="R1833" i="5"/>
  <c r="Q1833" i="5"/>
  <c r="P1833" i="5"/>
  <c r="R1834" i="5"/>
  <c r="R1835" i="5"/>
  <c r="R1836" i="5"/>
  <c r="Q1836" i="5"/>
  <c r="P1836" i="5"/>
  <c r="U1836" i="5"/>
  <c r="R1837" i="5"/>
  <c r="Q1837" i="5"/>
  <c r="R1838" i="5"/>
  <c r="U1838" i="5"/>
  <c r="U1840" i="5"/>
  <c r="R1840" i="5"/>
  <c r="Q1840" i="5"/>
  <c r="P1840" i="5"/>
  <c r="R1841" i="5"/>
  <c r="R1842" i="5"/>
  <c r="U1842" i="5"/>
  <c r="R1843" i="5"/>
  <c r="P1843" i="5"/>
  <c r="U1843" i="5"/>
  <c r="R1844" i="5"/>
  <c r="U1845" i="5"/>
  <c r="U1846" i="5"/>
  <c r="R1846" i="5"/>
  <c r="Q1846" i="5"/>
  <c r="P1846" i="5"/>
  <c r="R1847" i="5"/>
  <c r="R1848" i="5"/>
  <c r="R1849" i="5"/>
  <c r="Q1849" i="5"/>
  <c r="P1849" i="5"/>
  <c r="U1849" i="5"/>
  <c r="R1850" i="5"/>
  <c r="Q1850" i="5"/>
  <c r="U1851" i="5"/>
  <c r="Q1852" i="5"/>
  <c r="R1852" i="5"/>
  <c r="R1853" i="5"/>
  <c r="R1855" i="5"/>
  <c r="U1855" i="5"/>
  <c r="R1857" i="5"/>
  <c r="U1857" i="5"/>
  <c r="R1859" i="5"/>
  <c r="Q1859" i="5"/>
  <c r="P1859" i="5"/>
  <c r="U1859" i="5"/>
  <c r="R1860" i="5"/>
  <c r="R1861" i="5"/>
  <c r="Q1861" i="5"/>
  <c r="P1861" i="5"/>
  <c r="U1861" i="5"/>
  <c r="M58" i="4"/>
  <c r="K58" i="4"/>
  <c r="N58" i="4"/>
  <c r="AP58" i="4" l="1"/>
  <c r="L2" i="7"/>
  <c r="P18" i="7" s="1" a="1"/>
  <c r="P18" i="7" s="1"/>
  <c r="M20" i="7"/>
  <c r="R1769" i="5"/>
  <c r="U1769" i="5"/>
  <c r="R1748" i="5"/>
  <c r="U1748" i="5"/>
  <c r="U1739" i="5"/>
  <c r="P1716" i="5"/>
  <c r="R1716" i="5"/>
  <c r="U1716" i="5"/>
  <c r="R1708" i="5"/>
  <c r="P1708" i="5"/>
  <c r="U1708" i="5"/>
  <c r="Q1616" i="5"/>
  <c r="R1616" i="5"/>
  <c r="U1616" i="5"/>
  <c r="R1545" i="5"/>
  <c r="P1545" i="5"/>
  <c r="U1545" i="5"/>
  <c r="R1481" i="5"/>
  <c r="P1481" i="5"/>
  <c r="U1481" i="5"/>
  <c r="R1425" i="5"/>
  <c r="P1425" i="5"/>
  <c r="U1425" i="5"/>
  <c r="P1345" i="5"/>
  <c r="U1345" i="5"/>
  <c r="U1291" i="5"/>
  <c r="P1291" i="5"/>
  <c r="R1121" i="5"/>
  <c r="P1121" i="5"/>
  <c r="U1121" i="5"/>
  <c r="Q1042" i="5"/>
  <c r="R1042" i="5"/>
  <c r="P1042" i="5"/>
  <c r="U1042" i="5"/>
  <c r="R492" i="5"/>
  <c r="U492" i="5"/>
  <c r="P492" i="5"/>
  <c r="R487" i="5"/>
  <c r="P487" i="5"/>
  <c r="U1847" i="5"/>
  <c r="U1835" i="5"/>
  <c r="U1828" i="5"/>
  <c r="U1815" i="5"/>
  <c r="U1808" i="5"/>
  <c r="P1774" i="5"/>
  <c r="R1749" i="5"/>
  <c r="P1749" i="5"/>
  <c r="R1740" i="5"/>
  <c r="P1740" i="5"/>
  <c r="R1735" i="5"/>
  <c r="U1735" i="5"/>
  <c r="R1729" i="5"/>
  <c r="P1729" i="5"/>
  <c r="U1729" i="5"/>
  <c r="R1701" i="5"/>
  <c r="P1701" i="5"/>
  <c r="U1701" i="5"/>
  <c r="R1688" i="5"/>
  <c r="Q1688" i="5"/>
  <c r="U1688" i="5"/>
  <c r="U1683" i="5"/>
  <c r="R1683" i="5"/>
  <c r="R1679" i="5"/>
  <c r="U1679" i="5"/>
  <c r="R1581" i="5"/>
  <c r="P1581" i="5"/>
  <c r="U1581" i="5"/>
  <c r="U1519" i="5"/>
  <c r="U1491" i="5"/>
  <c r="R1487" i="5"/>
  <c r="U1487" i="5"/>
  <c r="Q1436" i="5"/>
  <c r="P1436" i="5"/>
  <c r="U1436" i="5"/>
  <c r="R1389" i="5"/>
  <c r="P1389" i="5"/>
  <c r="U1389" i="5"/>
  <c r="R1353" i="5"/>
  <c r="U1353" i="5"/>
  <c r="P1314" i="5"/>
  <c r="R1314" i="5"/>
  <c r="Q1314" i="5"/>
  <c r="U1314" i="5"/>
  <c r="U1309" i="5"/>
  <c r="R1309" i="5"/>
  <c r="P1274" i="5"/>
  <c r="R1274" i="5"/>
  <c r="Q1274" i="5"/>
  <c r="U1274" i="5"/>
  <c r="P1263" i="5"/>
  <c r="R1263" i="5"/>
  <c r="U1263" i="5"/>
  <c r="P1184" i="5"/>
  <c r="R1184" i="5"/>
  <c r="U1184" i="5"/>
  <c r="R1125" i="5"/>
  <c r="U1125" i="5"/>
  <c r="U1711" i="5"/>
  <c r="P1661" i="5"/>
  <c r="R1661" i="5"/>
  <c r="R1607" i="5"/>
  <c r="U1607" i="5"/>
  <c r="P1549" i="5"/>
  <c r="R1549" i="5"/>
  <c r="U1549" i="5"/>
  <c r="R1109" i="5"/>
  <c r="U1109" i="5"/>
  <c r="P1044" i="5"/>
  <c r="U1044" i="5"/>
  <c r="Q1032" i="5"/>
  <c r="P1032" i="5"/>
  <c r="P607" i="5"/>
  <c r="R607" i="5"/>
  <c r="U607" i="5"/>
  <c r="P1847" i="5"/>
  <c r="Q1847" i="5"/>
  <c r="U1841" i="5"/>
  <c r="P1835" i="5"/>
  <c r="Q1835" i="5"/>
  <c r="P1828" i="5"/>
  <c r="Q1828" i="5"/>
  <c r="U1826" i="5"/>
  <c r="U1822" i="5"/>
  <c r="U1819" i="5"/>
  <c r="P1815" i="5"/>
  <c r="Q1815" i="5"/>
  <c r="P1808" i="5"/>
  <c r="Q1808" i="5"/>
  <c r="U1801" i="5"/>
  <c r="U1799" i="5"/>
  <c r="U1794" i="5"/>
  <c r="U1788" i="5"/>
  <c r="U1780" i="5"/>
  <c r="P1778" i="5"/>
  <c r="U1759" i="5"/>
  <c r="R1684" i="5"/>
  <c r="P1684" i="5"/>
  <c r="U1684" i="5"/>
  <c r="P1652" i="5"/>
  <c r="R1652" i="5"/>
  <c r="U1652" i="5"/>
  <c r="U1647" i="5"/>
  <c r="R1576" i="5"/>
  <c r="Q1576" i="5"/>
  <c r="U1576" i="5"/>
  <c r="Q1556" i="5"/>
  <c r="R1523" i="5"/>
  <c r="U1523" i="5"/>
  <c r="P1513" i="5"/>
  <c r="R1513" i="5"/>
  <c r="U1513" i="5"/>
  <c r="R1453" i="5"/>
  <c r="P1453" i="5"/>
  <c r="U1453" i="5"/>
  <c r="P1385" i="5"/>
  <c r="R1385" i="5"/>
  <c r="U1385" i="5"/>
  <c r="R1299" i="5"/>
  <c r="U1299" i="5"/>
  <c r="R1756" i="5"/>
  <c r="Q1756" i="5"/>
  <c r="U1756" i="5"/>
  <c r="U1728" i="5"/>
  <c r="Q1728" i="5"/>
  <c r="R1671" i="5"/>
  <c r="U1671" i="5"/>
  <c r="R1620" i="5"/>
  <c r="P1620" i="5"/>
  <c r="Q1620" i="5"/>
  <c r="R1373" i="5"/>
  <c r="U1373" i="5"/>
  <c r="U1273" i="5"/>
  <c r="R1273" i="5"/>
  <c r="R1011" i="5"/>
  <c r="U1011" i="5"/>
  <c r="R981" i="5"/>
  <c r="U981" i="5"/>
  <c r="R921" i="5"/>
  <c r="P921" i="5"/>
  <c r="U921" i="5"/>
  <c r="R821" i="5"/>
  <c r="U821" i="5"/>
  <c r="U521" i="5"/>
  <c r="R521" i="5"/>
  <c r="U1853" i="5"/>
  <c r="P1841" i="5"/>
  <c r="Q1841" i="5"/>
  <c r="U1834" i="5"/>
  <c r="U1833" i="5"/>
  <c r="U1831" i="5"/>
  <c r="P1826" i="5"/>
  <c r="Q1826" i="5"/>
  <c r="Q1822" i="5"/>
  <c r="Q1819" i="5"/>
  <c r="U1807" i="5"/>
  <c r="U1806" i="5"/>
  <c r="Q1805" i="5"/>
  <c r="U1804" i="5"/>
  <c r="P1801" i="5"/>
  <c r="Q1801" i="5"/>
  <c r="Q1799" i="5"/>
  <c r="U1798" i="5"/>
  <c r="P1794" i="5"/>
  <c r="Q1794" i="5"/>
  <c r="Q1788" i="5"/>
  <c r="P1780" i="5"/>
  <c r="Q1780" i="5"/>
  <c r="U1772" i="5"/>
  <c r="P1769" i="5"/>
  <c r="Q1769" i="5"/>
  <c r="Q1760" i="5"/>
  <c r="U1760" i="5"/>
  <c r="R1755" i="5"/>
  <c r="U1753" i="5"/>
  <c r="R1747" i="5"/>
  <c r="U1747" i="5"/>
  <c r="R1707" i="5"/>
  <c r="U1707" i="5"/>
  <c r="P1641" i="5"/>
  <c r="R1641" i="5"/>
  <c r="U1641" i="5"/>
  <c r="U1620" i="5"/>
  <c r="U1548" i="5"/>
  <c r="P1548" i="5"/>
  <c r="P1449" i="5"/>
  <c r="R1449" i="5"/>
  <c r="U1449" i="5"/>
  <c r="U1441" i="5"/>
  <c r="P1441" i="5"/>
  <c r="R1415" i="5"/>
  <c r="U1415" i="5"/>
  <c r="P1405" i="5"/>
  <c r="R1405" i="5"/>
  <c r="U1405" i="5"/>
  <c r="P1377" i="5"/>
  <c r="U1377" i="5"/>
  <c r="U1326" i="5"/>
  <c r="Q1326" i="5"/>
  <c r="R1323" i="5"/>
  <c r="P1323" i="5"/>
  <c r="U1323" i="5"/>
  <c r="U1300" i="5"/>
  <c r="P1300" i="5"/>
  <c r="R1295" i="5"/>
  <c r="P1295" i="5"/>
  <c r="R1289" i="5"/>
  <c r="U1289" i="5"/>
  <c r="P1725" i="5"/>
  <c r="P1713" i="5"/>
  <c r="P1698" i="5"/>
  <c r="P1649" i="5"/>
  <c r="P1636" i="5"/>
  <c r="P1626" i="5"/>
  <c r="P1622" i="5"/>
  <c r="P1570" i="5"/>
  <c r="Q1560" i="5"/>
  <c r="P1529" i="5"/>
  <c r="P1525" i="5"/>
  <c r="P1508" i="5"/>
  <c r="Q1452" i="5"/>
  <c r="Q1388" i="5"/>
  <c r="Q1342" i="5"/>
  <c r="P1328" i="5"/>
  <c r="Q1322" i="5"/>
  <c r="P1296" i="5"/>
  <c r="R1293" i="5"/>
  <c r="P1290" i="5"/>
  <c r="R1290" i="5"/>
  <c r="P1266" i="5"/>
  <c r="R1266" i="5"/>
  <c r="Q1266" i="5"/>
  <c r="P1255" i="5"/>
  <c r="U1255" i="5"/>
  <c r="R1253" i="5"/>
  <c r="U1253" i="5"/>
  <c r="U1213" i="5"/>
  <c r="R1213" i="5"/>
  <c r="U1201" i="5"/>
  <c r="R1201" i="5"/>
  <c r="P1181" i="5"/>
  <c r="R1181" i="5"/>
  <c r="U1181" i="5"/>
  <c r="R1176" i="5"/>
  <c r="P1176" i="5"/>
  <c r="U1176" i="5"/>
  <c r="R1173" i="5"/>
  <c r="P1173" i="5"/>
  <c r="P1157" i="5"/>
  <c r="U1157" i="5"/>
  <c r="P1138" i="5"/>
  <c r="R1138" i="5"/>
  <c r="Q1138" i="5"/>
  <c r="U1138" i="5"/>
  <c r="Q1126" i="5"/>
  <c r="U1126" i="5"/>
  <c r="R1087" i="5"/>
  <c r="P1087" i="5"/>
  <c r="U1087" i="5"/>
  <c r="P1082" i="5"/>
  <c r="R1082" i="5"/>
  <c r="U1082" i="5"/>
  <c r="R1077" i="5"/>
  <c r="U1059" i="5"/>
  <c r="R1059" i="5"/>
  <c r="P1059" i="5"/>
  <c r="P1051" i="5"/>
  <c r="R1051" i="5"/>
  <c r="R1039" i="5"/>
  <c r="P1039" i="5"/>
  <c r="U1039" i="5"/>
  <c r="R1025" i="5"/>
  <c r="P1025" i="5"/>
  <c r="U1025" i="5"/>
  <c r="Q1024" i="5"/>
  <c r="U1019" i="5"/>
  <c r="R1019" i="5"/>
  <c r="P1019" i="5"/>
  <c r="R994" i="5"/>
  <c r="P994" i="5"/>
  <c r="Q994" i="5"/>
  <c r="R986" i="5"/>
  <c r="P986" i="5"/>
  <c r="R929" i="5"/>
  <c r="P929" i="5"/>
  <c r="U929" i="5"/>
  <c r="R915" i="5"/>
  <c r="U915" i="5"/>
  <c r="Q902" i="5"/>
  <c r="R902" i="5"/>
  <c r="U902" i="5"/>
  <c r="U883" i="5"/>
  <c r="R883" i="5"/>
  <c r="R859" i="5"/>
  <c r="U859" i="5"/>
  <c r="R852" i="5"/>
  <c r="U852" i="5"/>
  <c r="R806" i="5"/>
  <c r="Q806" i="5"/>
  <c r="U806" i="5"/>
  <c r="R795" i="5"/>
  <c r="U795" i="5"/>
  <c r="Q790" i="5"/>
  <c r="U790" i="5"/>
  <c r="R790" i="5"/>
  <c r="R749" i="5"/>
  <c r="U749" i="5"/>
  <c r="P727" i="5"/>
  <c r="R706" i="5"/>
  <c r="U706" i="5"/>
  <c r="P706" i="5"/>
  <c r="U657" i="5"/>
  <c r="R657" i="5"/>
  <c r="U1767" i="5"/>
  <c r="P1766" i="5"/>
  <c r="U1761" i="5"/>
  <c r="P1750" i="5"/>
  <c r="Q1749" i="5"/>
  <c r="Q1740" i="5"/>
  <c r="Q1736" i="5"/>
  <c r="R1719" i="5"/>
  <c r="P1718" i="5"/>
  <c r="R1717" i="5"/>
  <c r="U1705" i="5"/>
  <c r="U1704" i="5"/>
  <c r="Q1701" i="5"/>
  <c r="U1693" i="5"/>
  <c r="Q1692" i="5"/>
  <c r="P1686" i="5"/>
  <c r="Q1684" i="5"/>
  <c r="Q1680" i="5"/>
  <c r="Q1672" i="5"/>
  <c r="P1657" i="5"/>
  <c r="Q1657" i="5"/>
  <c r="R1655" i="5"/>
  <c r="P1654" i="5"/>
  <c r="R1653" i="5"/>
  <c r="U1637" i="5"/>
  <c r="Q1633" i="5"/>
  <c r="P1628" i="5"/>
  <c r="P1613" i="5"/>
  <c r="P1602" i="5"/>
  <c r="P1594" i="5"/>
  <c r="U1588" i="5"/>
  <c r="U1584" i="5"/>
  <c r="Q1581" i="5"/>
  <c r="P1577" i="5"/>
  <c r="U1572" i="5"/>
  <c r="U1565" i="5"/>
  <c r="P1561" i="5"/>
  <c r="U1553" i="5"/>
  <c r="Q1552" i="5"/>
  <c r="Q1545" i="5"/>
  <c r="Q1536" i="5"/>
  <c r="P1530" i="5"/>
  <c r="P1526" i="5"/>
  <c r="U1509" i="5"/>
  <c r="P1500" i="5"/>
  <c r="Q1496" i="5"/>
  <c r="Q1481" i="5"/>
  <c r="Q1472" i="5"/>
  <c r="P1466" i="5"/>
  <c r="U1460" i="5"/>
  <c r="U1456" i="5"/>
  <c r="Q1453" i="5"/>
  <c r="U1445" i="5"/>
  <c r="P1434" i="5"/>
  <c r="Q1428" i="5"/>
  <c r="R1427" i="5"/>
  <c r="Q1425" i="5"/>
  <c r="P1410" i="5"/>
  <c r="P1402" i="5"/>
  <c r="P1397" i="5"/>
  <c r="Q1397" i="5"/>
  <c r="U1396" i="5"/>
  <c r="U1392" i="5"/>
  <c r="R1391" i="5"/>
  <c r="Q1389" i="5"/>
  <c r="U1381" i="5"/>
  <c r="P1371" i="5"/>
  <c r="R1363" i="5"/>
  <c r="R1361" i="5"/>
  <c r="P1359" i="5"/>
  <c r="Q1358" i="5"/>
  <c r="Q1350" i="5"/>
  <c r="U1339" i="5"/>
  <c r="Q1330" i="5"/>
  <c r="P1324" i="5"/>
  <c r="Q1323" i="5"/>
  <c r="P1312" i="5"/>
  <c r="U1311" i="5"/>
  <c r="P1307" i="5"/>
  <c r="P1298" i="5"/>
  <c r="Q1295" i="5"/>
  <c r="P1287" i="5"/>
  <c r="R1287" i="5"/>
  <c r="U1287" i="5"/>
  <c r="P1282" i="5"/>
  <c r="U1244" i="5"/>
  <c r="R1244" i="5"/>
  <c r="Q1240" i="5"/>
  <c r="Q1234" i="5"/>
  <c r="P1234" i="5"/>
  <c r="U1234" i="5"/>
  <c r="P1233" i="5"/>
  <c r="U1233" i="5"/>
  <c r="R1198" i="5"/>
  <c r="P1198" i="5"/>
  <c r="Q1198" i="5"/>
  <c r="R1066" i="5"/>
  <c r="P1066" i="5"/>
  <c r="U1066" i="5"/>
  <c r="R1035" i="5"/>
  <c r="U1035" i="5"/>
  <c r="U1030" i="5"/>
  <c r="Q1030" i="5"/>
  <c r="Q1026" i="5"/>
  <c r="R1006" i="5"/>
  <c r="Q1006" i="5"/>
  <c r="U1006" i="5"/>
  <c r="Q1002" i="5"/>
  <c r="P1000" i="5"/>
  <c r="Q1000" i="5"/>
  <c r="R983" i="5"/>
  <c r="P983" i="5"/>
  <c r="U983" i="5"/>
  <c r="R975" i="5"/>
  <c r="P975" i="5"/>
  <c r="P961" i="5"/>
  <c r="U961" i="5"/>
  <c r="Q960" i="5"/>
  <c r="R948" i="5"/>
  <c r="P948" i="5"/>
  <c r="U948" i="5"/>
  <c r="P919" i="5"/>
  <c r="R919" i="5"/>
  <c r="U823" i="5"/>
  <c r="P823" i="5"/>
  <c r="R823" i="5"/>
  <c r="P1746" i="5"/>
  <c r="U1733" i="5"/>
  <c r="Q1729" i="5"/>
  <c r="Q1693" i="5"/>
  <c r="U1677" i="5"/>
  <c r="U1669" i="5"/>
  <c r="U1665" i="5"/>
  <c r="U1660" i="5"/>
  <c r="Q1637" i="5"/>
  <c r="Q1608" i="5"/>
  <c r="U1605" i="5"/>
  <c r="U1597" i="5"/>
  <c r="Q1588" i="5"/>
  <c r="P1585" i="5"/>
  <c r="Q1565" i="5"/>
  <c r="P1562" i="5"/>
  <c r="P1558" i="5"/>
  <c r="Q1553" i="5"/>
  <c r="U1544" i="5"/>
  <c r="P1541" i="5"/>
  <c r="U1533" i="5"/>
  <c r="P1524" i="5"/>
  <c r="U1521" i="5"/>
  <c r="R1511" i="5"/>
  <c r="Q1509" i="5"/>
  <c r="Q1493" i="5"/>
  <c r="Q1488" i="5"/>
  <c r="U1485" i="5"/>
  <c r="U1480" i="5"/>
  <c r="P1477" i="5"/>
  <c r="P1473" i="5"/>
  <c r="U1469" i="5"/>
  <c r="P1462" i="5"/>
  <c r="Q1460" i="5"/>
  <c r="P1457" i="5"/>
  <c r="U1452" i="5"/>
  <c r="R1447" i="5"/>
  <c r="Q1445" i="5"/>
  <c r="Q1441" i="5"/>
  <c r="U1424" i="5"/>
  <c r="P1421" i="5"/>
  <c r="Q1416" i="5"/>
  <c r="U1413" i="5"/>
  <c r="Q1396" i="5"/>
  <c r="P1393" i="5"/>
  <c r="U1388" i="5"/>
  <c r="Q1381" i="5"/>
  <c r="Q1377" i="5"/>
  <c r="Q1376" i="5"/>
  <c r="Q1361" i="5"/>
  <c r="Q1345" i="5"/>
  <c r="Q1344" i="5"/>
  <c r="U1343" i="5"/>
  <c r="R1340" i="5"/>
  <c r="Q1339" i="5"/>
  <c r="U1335" i="5"/>
  <c r="U1322" i="5"/>
  <c r="Q1311" i="5"/>
  <c r="U1293" i="5"/>
  <c r="Q1291" i="5"/>
  <c r="U1290" i="5"/>
  <c r="R1283" i="5"/>
  <c r="U1283" i="5"/>
  <c r="R1251" i="5"/>
  <c r="U1251" i="5"/>
  <c r="U1227" i="5"/>
  <c r="P1227" i="5"/>
  <c r="P1223" i="5"/>
  <c r="U1223" i="5"/>
  <c r="P1171" i="5"/>
  <c r="R1171" i="5"/>
  <c r="U1171" i="5"/>
  <c r="P1155" i="5"/>
  <c r="R1155" i="5"/>
  <c r="U1155" i="5"/>
  <c r="P1115" i="5"/>
  <c r="R1115" i="5"/>
  <c r="U1115" i="5"/>
  <c r="R1100" i="5"/>
  <c r="P1100" i="5"/>
  <c r="U1100" i="5"/>
  <c r="R1097" i="5"/>
  <c r="P1097" i="5"/>
  <c r="U1097" i="5"/>
  <c r="Q1056" i="5"/>
  <c r="P1056" i="5"/>
  <c r="U1049" i="5"/>
  <c r="R1049" i="5"/>
  <c r="U1021" i="5"/>
  <c r="R1021" i="5"/>
  <c r="R1010" i="5"/>
  <c r="P1010" i="5"/>
  <c r="Q962" i="5"/>
  <c r="U945" i="5"/>
  <c r="R945" i="5"/>
  <c r="P936" i="5"/>
  <c r="Q936" i="5"/>
  <c r="R913" i="5"/>
  <c r="U913" i="5"/>
  <c r="P834" i="5"/>
  <c r="Q834" i="5"/>
  <c r="R834" i="5"/>
  <c r="U834" i="5"/>
  <c r="R1073" i="5"/>
  <c r="R1070" i="5"/>
  <c r="R899" i="5"/>
  <c r="U899" i="5"/>
  <c r="P889" i="5"/>
  <c r="R884" i="5"/>
  <c r="P884" i="5"/>
  <c r="U884" i="5"/>
  <c r="R871" i="5"/>
  <c r="P859" i="5"/>
  <c r="P847" i="5"/>
  <c r="U847" i="5"/>
  <c r="R826" i="5"/>
  <c r="P826" i="5"/>
  <c r="P802" i="5"/>
  <c r="U802" i="5"/>
  <c r="R802" i="5"/>
  <c r="P796" i="5"/>
  <c r="U796" i="5"/>
  <c r="R796" i="5"/>
  <c r="Q750" i="5"/>
  <c r="U750" i="5"/>
  <c r="R750" i="5"/>
  <c r="P738" i="5"/>
  <c r="Q738" i="5"/>
  <c r="R738" i="5"/>
  <c r="Q674" i="5"/>
  <c r="U674" i="5"/>
  <c r="R674" i="5"/>
  <c r="U620" i="5"/>
  <c r="R583" i="5"/>
  <c r="U583" i="5"/>
  <c r="P583" i="5"/>
  <c r="P546" i="5"/>
  <c r="R546" i="5"/>
  <c r="Q546" i="5"/>
  <c r="Q350" i="5"/>
  <c r="R350" i="5"/>
  <c r="U260" i="5"/>
  <c r="R260" i="5"/>
  <c r="R148" i="5"/>
  <c r="U148" i="5"/>
  <c r="R128" i="5"/>
  <c r="U128" i="5"/>
  <c r="U122" i="5"/>
  <c r="R122" i="5"/>
  <c r="U112" i="5"/>
  <c r="R112" i="5"/>
  <c r="Q104" i="5"/>
  <c r="U104" i="5"/>
  <c r="Q63" i="5"/>
  <c r="Q55" i="5"/>
  <c r="U55" i="5"/>
  <c r="R55" i="5"/>
  <c r="R1285" i="5"/>
  <c r="P1281" i="5"/>
  <c r="P1280" i="5"/>
  <c r="P1271" i="5"/>
  <c r="P1264" i="5"/>
  <c r="P1250" i="5"/>
  <c r="P1242" i="5"/>
  <c r="P1236" i="5"/>
  <c r="P1226" i="5"/>
  <c r="U1215" i="5"/>
  <c r="P1211" i="5"/>
  <c r="U1207" i="5"/>
  <c r="U1191" i="5"/>
  <c r="U1190" i="5"/>
  <c r="P1187" i="5"/>
  <c r="Q1187" i="5"/>
  <c r="P1182" i="5"/>
  <c r="Q1173" i="5"/>
  <c r="R1169" i="5"/>
  <c r="U1168" i="5"/>
  <c r="R1161" i="5"/>
  <c r="U1160" i="5"/>
  <c r="R1131" i="5"/>
  <c r="R1129" i="5"/>
  <c r="P1123" i="5"/>
  <c r="Q1121" i="5"/>
  <c r="P1119" i="5"/>
  <c r="Q1119" i="5"/>
  <c r="R1107" i="5"/>
  <c r="R1101" i="5"/>
  <c r="Q1097" i="5"/>
  <c r="Q1088" i="5"/>
  <c r="Q1087" i="5"/>
  <c r="R1085" i="5"/>
  <c r="R1083" i="5"/>
  <c r="U1077" i="5"/>
  <c r="Q1074" i="5"/>
  <c r="U1070" i="5"/>
  <c r="U1062" i="5"/>
  <c r="Q1059" i="5"/>
  <c r="Q1039" i="5"/>
  <c r="Q1025" i="5"/>
  <c r="Q1019" i="5"/>
  <c r="U1013" i="5"/>
  <c r="P991" i="5"/>
  <c r="P984" i="5"/>
  <c r="Q983" i="5"/>
  <c r="Q978" i="5"/>
  <c r="R969" i="5"/>
  <c r="Q961" i="5"/>
  <c r="R942" i="5"/>
  <c r="Q938" i="5"/>
  <c r="P930" i="5"/>
  <c r="Q921" i="5"/>
  <c r="P911" i="5"/>
  <c r="Q911" i="5"/>
  <c r="R909" i="5"/>
  <c r="U908" i="5"/>
  <c r="R900" i="5"/>
  <c r="U900" i="5"/>
  <c r="R890" i="5"/>
  <c r="P890" i="5"/>
  <c r="R875" i="5"/>
  <c r="U875" i="5"/>
  <c r="Q864" i="5"/>
  <c r="P863" i="5"/>
  <c r="Q863" i="5"/>
  <c r="R849" i="5"/>
  <c r="U849" i="5"/>
  <c r="P840" i="5"/>
  <c r="P812" i="5"/>
  <c r="U812" i="5"/>
  <c r="P786" i="5"/>
  <c r="Q786" i="5"/>
  <c r="R786" i="5"/>
  <c r="U763" i="5"/>
  <c r="R763" i="5"/>
  <c r="P722" i="5"/>
  <c r="Q722" i="5"/>
  <c r="P682" i="5"/>
  <c r="Q682" i="5"/>
  <c r="R682" i="5"/>
  <c r="P593" i="5"/>
  <c r="R593" i="5"/>
  <c r="U437" i="5"/>
  <c r="Q437" i="5"/>
  <c r="Q418" i="5"/>
  <c r="R418" i="5"/>
  <c r="P1284" i="5"/>
  <c r="P1279" i="5"/>
  <c r="Q1263" i="5"/>
  <c r="P1259" i="5"/>
  <c r="Q1227" i="5"/>
  <c r="Q1223" i="5"/>
  <c r="P1218" i="5"/>
  <c r="Q1215" i="5"/>
  <c r="Q1207" i="5"/>
  <c r="U1195" i="5"/>
  <c r="P1192" i="5"/>
  <c r="Q1190" i="5"/>
  <c r="U1175" i="5"/>
  <c r="Q1157" i="5"/>
  <c r="P1147" i="5"/>
  <c r="R1141" i="5"/>
  <c r="U1135" i="5"/>
  <c r="Q1129" i="5"/>
  <c r="R1095" i="5"/>
  <c r="P1090" i="5"/>
  <c r="P1079" i="5"/>
  <c r="R1076" i="5"/>
  <c r="Q1070" i="5"/>
  <c r="P1068" i="5"/>
  <c r="U1065" i="5"/>
  <c r="P1063" i="5"/>
  <c r="U1058" i="5"/>
  <c r="U1038" i="5"/>
  <c r="P1036" i="5"/>
  <c r="U1034" i="5"/>
  <c r="U1018" i="5"/>
  <c r="P1015" i="5"/>
  <c r="R1012" i="5"/>
  <c r="R1009" i="5"/>
  <c r="U1007" i="5"/>
  <c r="U998" i="5"/>
  <c r="U974" i="5"/>
  <c r="U972" i="5"/>
  <c r="Q969" i="5"/>
  <c r="Q935" i="5"/>
  <c r="U934" i="5"/>
  <c r="P931" i="5"/>
  <c r="Q931" i="5"/>
  <c r="Q929" i="5"/>
  <c r="R882" i="5"/>
  <c r="U882" i="5"/>
  <c r="P876" i="5"/>
  <c r="P865" i="5"/>
  <c r="U865" i="5"/>
  <c r="R855" i="5"/>
  <c r="P855" i="5"/>
  <c r="P809" i="5"/>
  <c r="U809" i="5"/>
  <c r="R805" i="5"/>
  <c r="U805" i="5"/>
  <c r="U789" i="5"/>
  <c r="U689" i="5"/>
  <c r="R689" i="5"/>
  <c r="P577" i="5"/>
  <c r="R577" i="5"/>
  <c r="U577" i="5"/>
  <c r="R559" i="5"/>
  <c r="U559" i="5"/>
  <c r="U801" i="5"/>
  <c r="U788" i="5"/>
  <c r="U785" i="5"/>
  <c r="R783" i="5"/>
  <c r="U762" i="5"/>
  <c r="Q753" i="5"/>
  <c r="U737" i="5"/>
  <c r="Q731" i="5"/>
  <c r="Q727" i="5"/>
  <c r="P712" i="5"/>
  <c r="Q706" i="5"/>
  <c r="U705" i="5"/>
  <c r="Q698" i="5"/>
  <c r="U681" i="5"/>
  <c r="P679" i="5"/>
  <c r="U669" i="5"/>
  <c r="P663" i="5"/>
  <c r="U655" i="5"/>
  <c r="Q583" i="5"/>
  <c r="U557" i="5"/>
  <c r="R557" i="5"/>
  <c r="U542" i="5"/>
  <c r="R542" i="5"/>
  <c r="P491" i="5"/>
  <c r="R491" i="5"/>
  <c r="Q386" i="5"/>
  <c r="R386" i="5"/>
  <c r="R364" i="5"/>
  <c r="U234" i="5"/>
  <c r="R234" i="5"/>
  <c r="R228" i="5"/>
  <c r="U228" i="5"/>
  <c r="P904" i="5"/>
  <c r="Q890" i="5"/>
  <c r="U887" i="5"/>
  <c r="Q887" i="5"/>
  <c r="P879" i="5"/>
  <c r="Q879" i="5"/>
  <c r="Q866" i="5"/>
  <c r="Q850" i="5"/>
  <c r="Q846" i="5"/>
  <c r="P842" i="5"/>
  <c r="Q842" i="5"/>
  <c r="U838" i="5"/>
  <c r="R837" i="5"/>
  <c r="Q826" i="5"/>
  <c r="U819" i="5"/>
  <c r="U813" i="5"/>
  <c r="P807" i="5"/>
  <c r="P801" i="5"/>
  <c r="Q801" i="5"/>
  <c r="P800" i="5"/>
  <c r="R799" i="5"/>
  <c r="U797" i="5"/>
  <c r="R791" i="5"/>
  <c r="P775" i="5"/>
  <c r="Q775" i="5"/>
  <c r="Q770" i="5"/>
  <c r="P752" i="5"/>
  <c r="Q744" i="5"/>
  <c r="U743" i="5"/>
  <c r="R742" i="5"/>
  <c r="U735" i="5"/>
  <c r="P724" i="5"/>
  <c r="Q718" i="5"/>
  <c r="Q714" i="5"/>
  <c r="Q712" i="5"/>
  <c r="U700" i="5"/>
  <c r="U697" i="5"/>
  <c r="R693" i="5"/>
  <c r="U692" i="5"/>
  <c r="P687" i="5"/>
  <c r="R661" i="5"/>
  <c r="U660" i="5"/>
  <c r="Q648" i="5"/>
  <c r="P627" i="5"/>
  <c r="Q627" i="5"/>
  <c r="R617" i="5"/>
  <c r="U615" i="5"/>
  <c r="Q606" i="5"/>
  <c r="U603" i="5"/>
  <c r="P548" i="5"/>
  <c r="R535" i="5"/>
  <c r="P535" i="5"/>
  <c r="P511" i="5"/>
  <c r="U511" i="5"/>
  <c r="R511" i="5"/>
  <c r="R384" i="5"/>
  <c r="Q366" i="5"/>
  <c r="R366" i="5"/>
  <c r="Q281" i="5"/>
  <c r="U281" i="5"/>
  <c r="R268" i="5"/>
  <c r="U268" i="5"/>
  <c r="P248" i="5"/>
  <c r="U248" i="5"/>
  <c r="R248" i="5"/>
  <c r="R206" i="5"/>
  <c r="U206" i="5"/>
  <c r="P206" i="5"/>
  <c r="P906" i="5"/>
  <c r="Q889" i="5"/>
  <c r="P888" i="5"/>
  <c r="Q882" i="5"/>
  <c r="Q865" i="5"/>
  <c r="Q859" i="5"/>
  <c r="Q855" i="5"/>
  <c r="P831" i="5"/>
  <c r="Q823" i="5"/>
  <c r="Q809" i="5"/>
  <c r="P777" i="5"/>
  <c r="P762" i="5"/>
  <c r="Q689" i="5"/>
  <c r="Q657" i="5"/>
  <c r="P631" i="5"/>
  <c r="R621" i="5"/>
  <c r="R613" i="5"/>
  <c r="R611" i="5"/>
  <c r="Q607" i="5"/>
  <c r="R603" i="5"/>
  <c r="P595" i="5"/>
  <c r="Q593" i="5"/>
  <c r="R586" i="5"/>
  <c r="Q586" i="5"/>
  <c r="U579" i="5"/>
  <c r="U574" i="5"/>
  <c r="R574" i="5"/>
  <c r="U563" i="5"/>
  <c r="P563" i="5"/>
  <c r="R553" i="5"/>
  <c r="Q542" i="5"/>
  <c r="U531" i="5"/>
  <c r="R531" i="5"/>
  <c r="P530" i="5"/>
  <c r="R530" i="5"/>
  <c r="U530" i="5"/>
  <c r="R517" i="5"/>
  <c r="U481" i="5"/>
  <c r="R481" i="5"/>
  <c r="U451" i="5"/>
  <c r="Q451" i="5"/>
  <c r="R416" i="5"/>
  <c r="R348" i="5"/>
  <c r="Q282" i="5"/>
  <c r="R282" i="5"/>
  <c r="P274" i="5"/>
  <c r="U274" i="5"/>
  <c r="R274" i="5"/>
  <c r="Q269" i="5"/>
  <c r="U269" i="5"/>
  <c r="R269" i="5"/>
  <c r="Q578" i="5"/>
  <c r="Q567" i="5"/>
  <c r="Q539" i="5"/>
  <c r="R519" i="5"/>
  <c r="Q503" i="5"/>
  <c r="Q499" i="5"/>
  <c r="U490" i="5"/>
  <c r="Q487" i="5"/>
  <c r="U485" i="5"/>
  <c r="U479" i="5"/>
  <c r="R438" i="5"/>
  <c r="R402" i="5"/>
  <c r="Q307" i="5"/>
  <c r="Q302" i="5"/>
  <c r="Q291" i="5"/>
  <c r="Q286" i="5"/>
  <c r="P264" i="5"/>
  <c r="P263" i="5"/>
  <c r="Q257" i="5"/>
  <c r="P255" i="5"/>
  <c r="Q250" i="5"/>
  <c r="U246" i="5"/>
  <c r="R218" i="5"/>
  <c r="U218" i="5"/>
  <c r="P217" i="5"/>
  <c r="R217" i="5"/>
  <c r="U217" i="5"/>
  <c r="Q206" i="5"/>
  <c r="U200" i="5"/>
  <c r="R200" i="5"/>
  <c r="U116" i="5"/>
  <c r="Q107" i="5"/>
  <c r="R107" i="5"/>
  <c r="Q79" i="5"/>
  <c r="R79" i="5"/>
  <c r="Q75" i="5"/>
  <c r="R75" i="5"/>
  <c r="Q71" i="5"/>
  <c r="U58" i="5"/>
  <c r="R58" i="5"/>
  <c r="P40" i="5"/>
  <c r="U40" i="5"/>
  <c r="R40" i="5"/>
  <c r="U22" i="5"/>
  <c r="P570" i="5"/>
  <c r="Q563" i="5"/>
  <c r="Q535" i="5"/>
  <c r="P527" i="5"/>
  <c r="Q527" i="5"/>
  <c r="P498" i="5"/>
  <c r="R497" i="5"/>
  <c r="P490" i="5"/>
  <c r="Q482" i="5"/>
  <c r="Q465" i="5"/>
  <c r="U459" i="5"/>
  <c r="Q379" i="5"/>
  <c r="R344" i="5"/>
  <c r="Q343" i="5"/>
  <c r="R338" i="5"/>
  <c r="R334" i="5"/>
  <c r="Q331" i="5"/>
  <c r="R320" i="5"/>
  <c r="R304" i="5"/>
  <c r="R288" i="5"/>
  <c r="R276" i="5"/>
  <c r="Q271" i="5"/>
  <c r="U245" i="5"/>
  <c r="U209" i="5"/>
  <c r="U172" i="5"/>
  <c r="R172" i="5"/>
  <c r="P167" i="5"/>
  <c r="Q167" i="5"/>
  <c r="U138" i="5"/>
  <c r="R138" i="5"/>
  <c r="Q109" i="5"/>
  <c r="U109" i="5"/>
  <c r="R109" i="5"/>
  <c r="R85" i="5"/>
  <c r="R77" i="5"/>
  <c r="U64" i="5"/>
  <c r="Q64" i="5"/>
  <c r="U18" i="5"/>
  <c r="R18" i="5"/>
  <c r="Q13" i="5"/>
  <c r="P13" i="5"/>
  <c r="Q513" i="5"/>
  <c r="Q511" i="5"/>
  <c r="Q481" i="5"/>
  <c r="P270" i="5"/>
  <c r="P241" i="5"/>
  <c r="U241" i="5"/>
  <c r="P238" i="5"/>
  <c r="U238" i="5"/>
  <c r="R238" i="5"/>
  <c r="Q200" i="5"/>
  <c r="P199" i="5"/>
  <c r="Q199" i="5"/>
  <c r="P185" i="5"/>
  <c r="Q185" i="5"/>
  <c r="R185" i="5"/>
  <c r="P168" i="5"/>
  <c r="R168" i="5"/>
  <c r="U26" i="5"/>
  <c r="R26" i="5"/>
  <c r="Q242" i="5"/>
  <c r="P231" i="5"/>
  <c r="U198" i="5"/>
  <c r="U194" i="5"/>
  <c r="U190" i="5"/>
  <c r="P183" i="5"/>
  <c r="Q178" i="5"/>
  <c r="U166" i="5"/>
  <c r="U163" i="5"/>
  <c r="Q160" i="5"/>
  <c r="Q153" i="5"/>
  <c r="Q149" i="5"/>
  <c r="Q145" i="5"/>
  <c r="U137" i="5"/>
  <c r="Q134" i="5"/>
  <c r="U126" i="5"/>
  <c r="U121" i="5"/>
  <c r="U115" i="5"/>
  <c r="U57" i="5"/>
  <c r="Q52" i="5"/>
  <c r="U49" i="5"/>
  <c r="Q36" i="5"/>
  <c r="U25" i="5"/>
  <c r="Q15" i="5"/>
  <c r="R14" i="5"/>
  <c r="Q216" i="5"/>
  <c r="P215" i="5"/>
  <c r="Q181" i="5"/>
  <c r="P159" i="5"/>
  <c r="P152" i="5"/>
  <c r="Q152" i="5"/>
  <c r="R118" i="5"/>
  <c r="R101" i="5"/>
  <c r="P47" i="5"/>
  <c r="Q44" i="5"/>
  <c r="P33" i="5"/>
  <c r="R8" i="5"/>
  <c r="Q168" i="5"/>
  <c r="P121" i="5"/>
  <c r="Q40" i="5"/>
  <c r="U1827" i="5"/>
  <c r="U1817" i="5"/>
  <c r="U1814" i="5"/>
  <c r="P1811" i="5"/>
  <c r="Q1644" i="5"/>
  <c r="R1644" i="5"/>
  <c r="R1643" i="5"/>
  <c r="U1643" i="5"/>
  <c r="R1604" i="5"/>
  <c r="Q1604" i="5"/>
  <c r="U1603" i="5"/>
  <c r="R1596" i="5"/>
  <c r="Q1596" i="5"/>
  <c r="U1595" i="5"/>
  <c r="Q1580" i="5"/>
  <c r="R1580" i="5"/>
  <c r="R1579" i="5"/>
  <c r="U1579" i="5"/>
  <c r="R1540" i="5"/>
  <c r="Q1540" i="5"/>
  <c r="U1539" i="5"/>
  <c r="R1539" i="5"/>
  <c r="R1532" i="5"/>
  <c r="Q1532" i="5"/>
  <c r="U1531" i="5"/>
  <c r="R1531" i="5"/>
  <c r="Q1516" i="5"/>
  <c r="R1516" i="5"/>
  <c r="R1515" i="5"/>
  <c r="U1515" i="5"/>
  <c r="R1476" i="5"/>
  <c r="Q1476" i="5"/>
  <c r="U1475" i="5"/>
  <c r="R1475" i="5"/>
  <c r="R1465" i="5"/>
  <c r="P1465" i="5"/>
  <c r="U1465" i="5"/>
  <c r="R1443" i="5"/>
  <c r="U1443" i="5"/>
  <c r="R1420" i="5"/>
  <c r="P1420" i="5"/>
  <c r="Q1420" i="5"/>
  <c r="R1412" i="5"/>
  <c r="P1412" i="5"/>
  <c r="Q1412" i="5"/>
  <c r="R1370" i="5"/>
  <c r="P1370" i="5"/>
  <c r="Q1370" i="5"/>
  <c r="R1362" i="5"/>
  <c r="P1362" i="5"/>
  <c r="Q1362" i="5"/>
  <c r="R1337" i="5"/>
  <c r="U1337" i="5"/>
  <c r="Q1310" i="5"/>
  <c r="U1310" i="5"/>
  <c r="R1303" i="5"/>
  <c r="P1303" i="5"/>
  <c r="U1303" i="5"/>
  <c r="R1292" i="5"/>
  <c r="P1292" i="5"/>
  <c r="R1265" i="5"/>
  <c r="P1265" i="5"/>
  <c r="R1261" i="5"/>
  <c r="U1261" i="5"/>
  <c r="R1258" i="5"/>
  <c r="P1258" i="5"/>
  <c r="Q1258" i="5"/>
  <c r="R1222" i="5"/>
  <c r="Q1222" i="5"/>
  <c r="U1222" i="5"/>
  <c r="R1210" i="5"/>
  <c r="P1210" i="5"/>
  <c r="Q1210" i="5"/>
  <c r="R1206" i="5"/>
  <c r="U1206" i="5"/>
  <c r="R1167" i="5"/>
  <c r="U1167" i="5"/>
  <c r="R1166" i="5"/>
  <c r="U1166" i="5"/>
  <c r="P1166" i="5"/>
  <c r="Q1166" i="5"/>
  <c r="R1146" i="5"/>
  <c r="P1146" i="5"/>
  <c r="Q1146" i="5"/>
  <c r="P1132" i="5"/>
  <c r="U1132" i="5"/>
  <c r="R1130" i="5"/>
  <c r="P1130" i="5"/>
  <c r="Q1130" i="5"/>
  <c r="R1122" i="5"/>
  <c r="P1122" i="5"/>
  <c r="Q1122" i="5"/>
  <c r="R1111" i="5"/>
  <c r="P1111" i="5"/>
  <c r="U1111" i="5"/>
  <c r="R1108" i="5"/>
  <c r="P1108" i="5"/>
  <c r="R1106" i="5"/>
  <c r="P1106" i="5"/>
  <c r="Q1106" i="5"/>
  <c r="R1086" i="5"/>
  <c r="U1086" i="5"/>
  <c r="R1033" i="5"/>
  <c r="P1033" i="5"/>
  <c r="R1031" i="5"/>
  <c r="P1031" i="5"/>
  <c r="R1027" i="5"/>
  <c r="P1027" i="5"/>
  <c r="U1027" i="5"/>
  <c r="P985" i="5"/>
  <c r="R985" i="5"/>
  <c r="U985" i="5"/>
  <c r="L58" i="4"/>
  <c r="Q1860" i="5"/>
  <c r="R1858" i="5"/>
  <c r="P1857" i="5"/>
  <c r="Q1857" i="5"/>
  <c r="P1855" i="5"/>
  <c r="Q1855" i="5"/>
  <c r="P1853" i="5"/>
  <c r="Q1853" i="5"/>
  <c r="R1851" i="5"/>
  <c r="U1844" i="5"/>
  <c r="Q1844" i="5"/>
  <c r="P1842" i="5"/>
  <c r="Q1842" i="5"/>
  <c r="P1838" i="5"/>
  <c r="Q1838" i="5"/>
  <c r="P1837" i="5"/>
  <c r="P1834" i="5"/>
  <c r="Q1834" i="5"/>
  <c r="U1832" i="5"/>
  <c r="P1831" i="5"/>
  <c r="U1829" i="5"/>
  <c r="Q1827" i="5"/>
  <c r="P1824" i="5"/>
  <c r="Q1824" i="5"/>
  <c r="R1820" i="5"/>
  <c r="P1819" i="5"/>
  <c r="Q1817" i="5"/>
  <c r="R1814" i="5"/>
  <c r="Q1813" i="5"/>
  <c r="P1812" i="5"/>
  <c r="Q1812" i="5"/>
  <c r="U1810" i="5"/>
  <c r="P1809" i="5"/>
  <c r="Q1807" i="5"/>
  <c r="P1806" i="5"/>
  <c r="Q1806" i="5"/>
  <c r="P1805" i="5"/>
  <c r="P1802" i="5"/>
  <c r="Q1802" i="5"/>
  <c r="U1800" i="5"/>
  <c r="P1799" i="5"/>
  <c r="U1797" i="5"/>
  <c r="Q1795" i="5"/>
  <c r="Q1792" i="5"/>
  <c r="R1787" i="5"/>
  <c r="Q1784" i="5"/>
  <c r="P1781" i="5"/>
  <c r="Q1781" i="5"/>
  <c r="U1779" i="5"/>
  <c r="U1776" i="5"/>
  <c r="U1773" i="5"/>
  <c r="P1772" i="5"/>
  <c r="U1768" i="5"/>
  <c r="U1765" i="5"/>
  <c r="P1764" i="5"/>
  <c r="P1761" i="5"/>
  <c r="Q1761" i="5"/>
  <c r="R1759" i="5"/>
  <c r="U1757" i="5"/>
  <c r="P1756" i="5"/>
  <c r="P1753" i="5"/>
  <c r="Q1753" i="5"/>
  <c r="R1751" i="5"/>
  <c r="Q1748" i="5"/>
  <c r="U1745" i="5"/>
  <c r="U1743" i="5"/>
  <c r="R1739" i="5"/>
  <c r="U1737" i="5"/>
  <c r="Q1732" i="5"/>
  <c r="R1728" i="5"/>
  <c r="U1727" i="5"/>
  <c r="U1725" i="5"/>
  <c r="R1723" i="5"/>
  <c r="U1721" i="5"/>
  <c r="Q1716" i="5"/>
  <c r="R1713" i="5"/>
  <c r="R1711" i="5"/>
  <c r="Q1708" i="5"/>
  <c r="R1705" i="5"/>
  <c r="R1703" i="5"/>
  <c r="Q1700" i="5"/>
  <c r="R1699" i="5"/>
  <c r="R1697" i="5"/>
  <c r="U1696" i="5"/>
  <c r="P1692" i="5"/>
  <c r="R1687" i="5"/>
  <c r="U1685" i="5"/>
  <c r="R1680" i="5"/>
  <c r="Q1676" i="5"/>
  <c r="R1672" i="5"/>
  <c r="Q1668" i="5"/>
  <c r="R1664" i="5"/>
  <c r="U1663" i="5"/>
  <c r="U1661" i="5"/>
  <c r="R1659" i="5"/>
  <c r="U1657" i="5"/>
  <c r="Q1652" i="5"/>
  <c r="R1649" i="5"/>
  <c r="R1647" i="5"/>
  <c r="U1633" i="5"/>
  <c r="R1633" i="5"/>
  <c r="R1632" i="5"/>
  <c r="U1632" i="5"/>
  <c r="U1631" i="5"/>
  <c r="R1631" i="5"/>
  <c r="Q1625" i="5"/>
  <c r="R1621" i="5"/>
  <c r="U1621" i="5"/>
  <c r="R1619" i="5"/>
  <c r="Q1589" i="5"/>
  <c r="R1583" i="5"/>
  <c r="U1569" i="5"/>
  <c r="R1569" i="5"/>
  <c r="R1568" i="5"/>
  <c r="U1568" i="5"/>
  <c r="U1567" i="5"/>
  <c r="R1567" i="5"/>
  <c r="Q1561" i="5"/>
  <c r="R1557" i="5"/>
  <c r="U1557" i="5"/>
  <c r="R1555" i="5"/>
  <c r="Q1525" i="5"/>
  <c r="R1519" i="5"/>
  <c r="U1505" i="5"/>
  <c r="R1505" i="5"/>
  <c r="R1504" i="5"/>
  <c r="U1504" i="5"/>
  <c r="U1503" i="5"/>
  <c r="R1503" i="5"/>
  <c r="U1500" i="5"/>
  <c r="Q1497" i="5"/>
  <c r="R1493" i="5"/>
  <c r="U1493" i="5"/>
  <c r="R1491" i="5"/>
  <c r="U1484" i="5"/>
  <c r="R1455" i="5"/>
  <c r="Q1444" i="5"/>
  <c r="R1432" i="5"/>
  <c r="Q1432" i="5"/>
  <c r="U1432" i="5"/>
  <c r="R1407" i="5"/>
  <c r="U1407" i="5"/>
  <c r="R1404" i="5"/>
  <c r="P1404" i="5"/>
  <c r="Q1404" i="5"/>
  <c r="R1383" i="5"/>
  <c r="R1365" i="5"/>
  <c r="U1365" i="5"/>
  <c r="R1349" i="5"/>
  <c r="U1349" i="5"/>
  <c r="Q1338" i="5"/>
  <c r="R1331" i="5"/>
  <c r="U1331" i="5"/>
  <c r="R1317" i="5"/>
  <c r="U1317" i="5"/>
  <c r="R1297" i="5"/>
  <c r="P1297" i="5"/>
  <c r="Q1282" i="5"/>
  <c r="R1249" i="5"/>
  <c r="P1249" i="5"/>
  <c r="Q1248" i="5"/>
  <c r="R1247" i="5"/>
  <c r="P1247" i="5"/>
  <c r="R1241" i="5"/>
  <c r="U1241" i="5"/>
  <c r="R1228" i="5"/>
  <c r="P1228" i="5"/>
  <c r="U1228" i="5"/>
  <c r="R1217" i="5"/>
  <c r="P1217" i="5"/>
  <c r="Q1216" i="5"/>
  <c r="R1174" i="5"/>
  <c r="P1174" i="5"/>
  <c r="Q1174" i="5"/>
  <c r="R1163" i="5"/>
  <c r="P1163" i="5"/>
  <c r="U1163" i="5"/>
  <c r="R1159" i="5"/>
  <c r="U1159" i="5"/>
  <c r="R1154" i="5"/>
  <c r="P1154" i="5"/>
  <c r="Q1154" i="5"/>
  <c r="R1134" i="5"/>
  <c r="Q1134" i="5"/>
  <c r="R1081" i="5"/>
  <c r="P1081" i="5"/>
  <c r="R1069" i="5"/>
  <c r="U1069" i="5"/>
  <c r="Q1066" i="5"/>
  <c r="R1061" i="5"/>
  <c r="U1061" i="5"/>
  <c r="U973" i="5"/>
  <c r="R973" i="5"/>
  <c r="P968" i="5"/>
  <c r="Q968" i="5"/>
  <c r="R662" i="5"/>
  <c r="Q662" i="5"/>
  <c r="U662" i="5"/>
  <c r="P650" i="5"/>
  <c r="R650" i="5"/>
  <c r="Q650" i="5"/>
  <c r="U650" i="5"/>
  <c r="U646" i="5"/>
  <c r="Q1858" i="5"/>
  <c r="R1856" i="5"/>
  <c r="R1854" i="5"/>
  <c r="P1851" i="5"/>
  <c r="Q1851" i="5"/>
  <c r="U1837" i="5"/>
  <c r="P1832" i="5"/>
  <c r="Q1832" i="5"/>
  <c r="P1827" i="5"/>
  <c r="P1820" i="5"/>
  <c r="Q1820" i="5"/>
  <c r="P1817" i="5"/>
  <c r="P1814" i="5"/>
  <c r="Q1814" i="5"/>
  <c r="P1813" i="5"/>
  <c r="P1810" i="5"/>
  <c r="Q1810" i="5"/>
  <c r="P1807" i="5"/>
  <c r="U1805" i="5"/>
  <c r="P1800" i="5"/>
  <c r="Q1800" i="5"/>
  <c r="P1795" i="5"/>
  <c r="R1779" i="5"/>
  <c r="Q1776" i="5"/>
  <c r="P1773" i="5"/>
  <c r="Q1773" i="5"/>
  <c r="Q1768" i="5"/>
  <c r="P1765" i="5"/>
  <c r="Q1765" i="5"/>
  <c r="P1757" i="5"/>
  <c r="Q1757" i="5"/>
  <c r="P1748" i="5"/>
  <c r="P1745" i="5"/>
  <c r="Q1745" i="5"/>
  <c r="R1743" i="5"/>
  <c r="P1737" i="5"/>
  <c r="Q1737" i="5"/>
  <c r="P1732" i="5"/>
  <c r="R1727" i="5"/>
  <c r="R1725" i="5"/>
  <c r="P1721" i="5"/>
  <c r="Q1721" i="5"/>
  <c r="Q1720" i="5"/>
  <c r="U1691" i="5"/>
  <c r="P1689" i="5"/>
  <c r="Q1689" i="5"/>
  <c r="Q1656" i="5"/>
  <c r="U1644" i="5"/>
  <c r="Q1636" i="5"/>
  <c r="R1636" i="5"/>
  <c r="R1635" i="5"/>
  <c r="U1635" i="5"/>
  <c r="U1625" i="5"/>
  <c r="R1625" i="5"/>
  <c r="R1624" i="5"/>
  <c r="U1624" i="5"/>
  <c r="U1623" i="5"/>
  <c r="R1623" i="5"/>
  <c r="U1604" i="5"/>
  <c r="U1596" i="5"/>
  <c r="U1589" i="5"/>
  <c r="R1589" i="5"/>
  <c r="U1580" i="5"/>
  <c r="Q1572" i="5"/>
  <c r="R1572" i="5"/>
  <c r="R1571" i="5"/>
  <c r="U1571" i="5"/>
  <c r="U1561" i="5"/>
  <c r="R1561" i="5"/>
  <c r="R1560" i="5"/>
  <c r="U1560" i="5"/>
  <c r="U1559" i="5"/>
  <c r="R1559" i="5"/>
  <c r="U1540" i="5"/>
  <c r="Q1537" i="5"/>
  <c r="U1532" i="5"/>
  <c r="Q1529" i="5"/>
  <c r="U1525" i="5"/>
  <c r="R1525" i="5"/>
  <c r="U1516" i="5"/>
  <c r="Q1508" i="5"/>
  <c r="R1508" i="5"/>
  <c r="R1507" i="5"/>
  <c r="U1507" i="5"/>
  <c r="U1497" i="5"/>
  <c r="R1497" i="5"/>
  <c r="R1496" i="5"/>
  <c r="U1496" i="5"/>
  <c r="U1495" i="5"/>
  <c r="R1495" i="5"/>
  <c r="U1476" i="5"/>
  <c r="Q1473" i="5"/>
  <c r="R1471" i="5"/>
  <c r="U1471" i="5"/>
  <c r="R1468" i="5"/>
  <c r="P1468" i="5"/>
  <c r="Q1468" i="5"/>
  <c r="R1440" i="5"/>
  <c r="Q1440" i="5"/>
  <c r="U1440" i="5"/>
  <c r="R1409" i="5"/>
  <c r="P1409" i="5"/>
  <c r="U1409" i="5"/>
  <c r="R1399" i="5"/>
  <c r="U1399" i="5"/>
  <c r="R1387" i="5"/>
  <c r="U1387" i="5"/>
  <c r="R1379" i="5"/>
  <c r="U1379" i="5"/>
  <c r="R1367" i="5"/>
  <c r="P1367" i="5"/>
  <c r="U1367" i="5"/>
  <c r="R1355" i="5"/>
  <c r="P1355" i="5"/>
  <c r="U1355" i="5"/>
  <c r="R1351" i="5"/>
  <c r="P1351" i="5"/>
  <c r="R1306" i="5"/>
  <c r="P1306" i="5"/>
  <c r="Q1306" i="5"/>
  <c r="R1276" i="5"/>
  <c r="U1276" i="5"/>
  <c r="R1269" i="5"/>
  <c r="U1269" i="5"/>
  <c r="Q1230" i="5"/>
  <c r="U1230" i="5"/>
  <c r="Q1214" i="5"/>
  <c r="U1214" i="5"/>
  <c r="R1140" i="5"/>
  <c r="P1140" i="5"/>
  <c r="P1128" i="5"/>
  <c r="Q1128" i="5"/>
  <c r="P1120" i="5"/>
  <c r="Q1120" i="5"/>
  <c r="Q1094" i="5"/>
  <c r="U1094" i="5"/>
  <c r="R1057" i="5"/>
  <c r="P1057" i="5"/>
  <c r="R1050" i="5"/>
  <c r="P1050" i="5"/>
  <c r="Q1050" i="5"/>
  <c r="R1047" i="5"/>
  <c r="P1047" i="5"/>
  <c r="U1047" i="5"/>
  <c r="R1041" i="5"/>
  <c r="U1041" i="5"/>
  <c r="R995" i="5"/>
  <c r="P995" i="5"/>
  <c r="U995" i="5"/>
  <c r="R756" i="5"/>
  <c r="P756" i="5"/>
  <c r="U756" i="5"/>
  <c r="P732" i="5"/>
  <c r="R732" i="5"/>
  <c r="U732" i="5"/>
  <c r="Q726" i="5"/>
  <c r="R726" i="5"/>
  <c r="U726" i="5"/>
  <c r="P721" i="5"/>
  <c r="R721" i="5"/>
  <c r="U721" i="5"/>
  <c r="R673" i="5"/>
  <c r="U673" i="5"/>
  <c r="U1813" i="5"/>
  <c r="R1731" i="5"/>
  <c r="R1720" i="5"/>
  <c r="R1695" i="5"/>
  <c r="R1691" i="5"/>
  <c r="R1689" i="5"/>
  <c r="R1675" i="5"/>
  <c r="R1667" i="5"/>
  <c r="R1656" i="5"/>
  <c r="P1644" i="5"/>
  <c r="R1639" i="5"/>
  <c r="Q1628" i="5"/>
  <c r="R1628" i="5"/>
  <c r="R1627" i="5"/>
  <c r="U1627" i="5"/>
  <c r="R1612" i="5"/>
  <c r="Q1612" i="5"/>
  <c r="U1611" i="5"/>
  <c r="R1611" i="5"/>
  <c r="P1604" i="5"/>
  <c r="R1603" i="5"/>
  <c r="R1601" i="5"/>
  <c r="U1601" i="5"/>
  <c r="U1600" i="5"/>
  <c r="R1600" i="5"/>
  <c r="R1599" i="5"/>
  <c r="U1599" i="5"/>
  <c r="P1596" i="5"/>
  <c r="R1595" i="5"/>
  <c r="R1593" i="5"/>
  <c r="U1593" i="5"/>
  <c r="U1592" i="5"/>
  <c r="R1592" i="5"/>
  <c r="R1591" i="5"/>
  <c r="U1591" i="5"/>
  <c r="P1580" i="5"/>
  <c r="R1575" i="5"/>
  <c r="Q1564" i="5"/>
  <c r="R1564" i="5"/>
  <c r="R1563" i="5"/>
  <c r="U1563" i="5"/>
  <c r="R1548" i="5"/>
  <c r="Q1548" i="5"/>
  <c r="U1547" i="5"/>
  <c r="R1547" i="5"/>
  <c r="P1540" i="5"/>
  <c r="R1537" i="5"/>
  <c r="U1537" i="5"/>
  <c r="U1536" i="5"/>
  <c r="R1536" i="5"/>
  <c r="R1535" i="5"/>
  <c r="U1535" i="5"/>
  <c r="P1532" i="5"/>
  <c r="R1529" i="5"/>
  <c r="U1529" i="5"/>
  <c r="U1528" i="5"/>
  <c r="R1528" i="5"/>
  <c r="R1527" i="5"/>
  <c r="U1527" i="5"/>
  <c r="P1516" i="5"/>
  <c r="Q1500" i="5"/>
  <c r="R1500" i="5"/>
  <c r="R1499" i="5"/>
  <c r="U1499" i="5"/>
  <c r="R1484" i="5"/>
  <c r="Q1484" i="5"/>
  <c r="U1483" i="5"/>
  <c r="R1483" i="5"/>
  <c r="P1476" i="5"/>
  <c r="R1473" i="5"/>
  <c r="U1473" i="5"/>
  <c r="U1472" i="5"/>
  <c r="R1472" i="5"/>
  <c r="R1463" i="5"/>
  <c r="U1463" i="5"/>
  <c r="R1451" i="5"/>
  <c r="U1451" i="5"/>
  <c r="R1435" i="5"/>
  <c r="U1435" i="5"/>
  <c r="R1429" i="5"/>
  <c r="P1429" i="5"/>
  <c r="U1429" i="5"/>
  <c r="U1420" i="5"/>
  <c r="U1412" i="5"/>
  <c r="R1401" i="5"/>
  <c r="P1401" i="5"/>
  <c r="U1401" i="5"/>
  <c r="U1370" i="5"/>
  <c r="U1362" i="5"/>
  <c r="R1357" i="5"/>
  <c r="U1357" i="5"/>
  <c r="R1347" i="5"/>
  <c r="U1347" i="5"/>
  <c r="R1333" i="5"/>
  <c r="U1333" i="5"/>
  <c r="R1327" i="5"/>
  <c r="P1327" i="5"/>
  <c r="U1327" i="5"/>
  <c r="R1321" i="5"/>
  <c r="U1321" i="5"/>
  <c r="R1313" i="5"/>
  <c r="P1313" i="5"/>
  <c r="R1301" i="5"/>
  <c r="U1301" i="5"/>
  <c r="U1292" i="5"/>
  <c r="R1286" i="5"/>
  <c r="Q1286" i="5"/>
  <c r="U1265" i="5"/>
  <c r="U1258" i="5"/>
  <c r="R1245" i="5"/>
  <c r="U1245" i="5"/>
  <c r="R1238" i="5"/>
  <c r="U1238" i="5"/>
  <c r="U1210" i="5"/>
  <c r="R1203" i="5"/>
  <c r="P1203" i="5"/>
  <c r="R1199" i="5"/>
  <c r="U1199" i="5"/>
  <c r="R1189" i="5"/>
  <c r="P1189" i="5"/>
  <c r="R1179" i="5"/>
  <c r="P1179" i="5"/>
  <c r="P1152" i="5"/>
  <c r="Q1152" i="5"/>
  <c r="U1146" i="5"/>
  <c r="U1130" i="5"/>
  <c r="U1122" i="5"/>
  <c r="R1114" i="5"/>
  <c r="P1114" i="5"/>
  <c r="Q1114" i="5"/>
  <c r="U1108" i="5"/>
  <c r="U1106" i="5"/>
  <c r="R1103" i="5"/>
  <c r="P1103" i="5"/>
  <c r="R1099" i="5"/>
  <c r="U1099" i="5"/>
  <c r="R1089" i="5"/>
  <c r="P1089" i="5"/>
  <c r="R1075" i="5"/>
  <c r="P1075" i="5"/>
  <c r="U1075" i="5"/>
  <c r="R1053" i="5"/>
  <c r="U1053" i="5"/>
  <c r="U1033" i="5"/>
  <c r="U1031" i="5"/>
  <c r="R943" i="5"/>
  <c r="U943" i="5"/>
  <c r="P943" i="5"/>
  <c r="R939" i="5"/>
  <c r="U939" i="5"/>
  <c r="Q910" i="5"/>
  <c r="R910" i="5"/>
  <c r="U910" i="5"/>
  <c r="P905" i="5"/>
  <c r="R905" i="5"/>
  <c r="U905" i="5"/>
  <c r="U845" i="5"/>
  <c r="R845" i="5"/>
  <c r="R835" i="5"/>
  <c r="P835" i="5"/>
  <c r="U835" i="5"/>
  <c r="R829" i="5"/>
  <c r="U829" i="5"/>
  <c r="R818" i="5"/>
  <c r="P818" i="5"/>
  <c r="Q818" i="5"/>
  <c r="U818" i="5"/>
  <c r="R787" i="5"/>
  <c r="U787" i="5"/>
  <c r="P776" i="5"/>
  <c r="Q776" i="5"/>
  <c r="R769" i="5"/>
  <c r="P769" i="5"/>
  <c r="U769" i="5"/>
  <c r="U765" i="5"/>
  <c r="R765" i="5"/>
  <c r="R1467" i="5"/>
  <c r="R1464" i="5"/>
  <c r="R1461" i="5"/>
  <c r="R1452" i="5"/>
  <c r="R1444" i="5"/>
  <c r="R1441" i="5"/>
  <c r="R1439" i="5"/>
  <c r="R1436" i="5"/>
  <c r="R1433" i="5"/>
  <c r="R1431" i="5"/>
  <c r="R1419" i="5"/>
  <c r="R1411" i="5"/>
  <c r="R1408" i="5"/>
  <c r="R1403" i="5"/>
  <c r="R1400" i="5"/>
  <c r="R1397" i="5"/>
  <c r="R1388" i="5"/>
  <c r="R1377" i="5"/>
  <c r="R1375" i="5"/>
  <c r="R1369" i="5"/>
  <c r="R1366" i="5"/>
  <c r="R1356" i="5"/>
  <c r="R1350" i="5"/>
  <c r="R1345" i="5"/>
  <c r="R1338" i="5"/>
  <c r="R1329" i="5"/>
  <c r="R1322" i="5"/>
  <c r="R1318" i="5"/>
  <c r="R1305" i="5"/>
  <c r="R1302" i="5"/>
  <c r="R1291" i="5"/>
  <c r="R1282" i="5"/>
  <c r="R1275" i="5"/>
  <c r="R1257" i="5"/>
  <c r="R1242" i="5"/>
  <c r="R1239" i="5"/>
  <c r="R1237" i="5"/>
  <c r="R1234" i="5"/>
  <c r="R1229" i="5"/>
  <c r="R1227" i="5"/>
  <c r="R1223" i="5"/>
  <c r="R1221" i="5"/>
  <c r="R1209" i="5"/>
  <c r="R1205" i="5"/>
  <c r="R1197" i="5"/>
  <c r="R1187" i="5"/>
  <c r="R1182" i="5"/>
  <c r="R1157" i="5"/>
  <c r="R1151" i="5"/>
  <c r="R1145" i="5"/>
  <c r="R1139" i="5"/>
  <c r="R1133" i="5"/>
  <c r="R1119" i="5"/>
  <c r="R1105" i="5"/>
  <c r="R999" i="5"/>
  <c r="R993" i="5"/>
  <c r="R977" i="5"/>
  <c r="P947" i="5"/>
  <c r="R947" i="5"/>
  <c r="R946" i="5"/>
  <c r="P946" i="5"/>
  <c r="U946" i="5"/>
  <c r="Q914" i="5"/>
  <c r="R914" i="5"/>
  <c r="P914" i="5"/>
  <c r="U914" i="5"/>
  <c r="R907" i="5"/>
  <c r="U907" i="5"/>
  <c r="R901" i="5"/>
  <c r="U901" i="5"/>
  <c r="R898" i="5"/>
  <c r="P898" i="5"/>
  <c r="Q898" i="5"/>
  <c r="U898" i="5"/>
  <c r="R893" i="5"/>
  <c r="U893" i="5"/>
  <c r="U881" i="5"/>
  <c r="R881" i="5"/>
  <c r="P867" i="5"/>
  <c r="R867" i="5"/>
  <c r="U867" i="5"/>
  <c r="R851" i="5"/>
  <c r="U851" i="5"/>
  <c r="U771" i="5"/>
  <c r="R771" i="5"/>
  <c r="P771" i="5"/>
  <c r="P759" i="5"/>
  <c r="R759" i="5"/>
  <c r="U759" i="5"/>
  <c r="R739" i="5"/>
  <c r="P739" i="5"/>
  <c r="U739" i="5"/>
  <c r="Q730" i="5"/>
  <c r="R730" i="5"/>
  <c r="P730" i="5"/>
  <c r="U730" i="5"/>
  <c r="R723" i="5"/>
  <c r="U723" i="5"/>
  <c r="R717" i="5"/>
  <c r="U717" i="5"/>
  <c r="R703" i="5"/>
  <c r="P703" i="5"/>
  <c r="U703" i="5"/>
  <c r="R690" i="5"/>
  <c r="P690" i="5"/>
  <c r="Q690" i="5"/>
  <c r="U690" i="5"/>
  <c r="R633" i="5"/>
  <c r="P633" i="5"/>
  <c r="U633" i="5"/>
  <c r="R569" i="5"/>
  <c r="P569" i="5"/>
  <c r="U569" i="5"/>
  <c r="U518" i="5"/>
  <c r="Q518" i="5"/>
  <c r="R518" i="5"/>
  <c r="U477" i="5"/>
  <c r="R477" i="5"/>
  <c r="R470" i="5"/>
  <c r="Q470" i="5"/>
  <c r="Q394" i="5"/>
  <c r="R394" i="5"/>
  <c r="Q1465" i="5"/>
  <c r="Q1429" i="5"/>
  <c r="Q1409" i="5"/>
  <c r="Q1401" i="5"/>
  <c r="Q1367" i="5"/>
  <c r="Q1355" i="5"/>
  <c r="Q1351" i="5"/>
  <c r="Q1327" i="5"/>
  <c r="Q1313" i="5"/>
  <c r="Q1303" i="5"/>
  <c r="Q1297" i="5"/>
  <c r="Q1265" i="5"/>
  <c r="Q1249" i="5"/>
  <c r="Q1247" i="5"/>
  <c r="Q1217" i="5"/>
  <c r="Q1203" i="5"/>
  <c r="Q1189" i="5"/>
  <c r="Q1179" i="5"/>
  <c r="Q1163" i="5"/>
  <c r="Q1111" i="5"/>
  <c r="Q1103" i="5"/>
  <c r="U1101" i="5"/>
  <c r="Q1090" i="5"/>
  <c r="Q1089" i="5"/>
  <c r="Q1082" i="5"/>
  <c r="Q1081" i="5"/>
  <c r="U1079" i="5"/>
  <c r="Q1075" i="5"/>
  <c r="U1073" i="5"/>
  <c r="R1065" i="5"/>
  <c r="R1063" i="5"/>
  <c r="Q1058" i="5"/>
  <c r="Q1057" i="5"/>
  <c r="U1051" i="5"/>
  <c r="Q1047" i="5"/>
  <c r="R1044" i="5"/>
  <c r="R1038" i="5"/>
  <c r="U1036" i="5"/>
  <c r="Q1034" i="5"/>
  <c r="Q1033" i="5"/>
  <c r="Q1031" i="5"/>
  <c r="Q1027" i="5"/>
  <c r="U1023" i="5"/>
  <c r="Q1018" i="5"/>
  <c r="U1015" i="5"/>
  <c r="U1010" i="5"/>
  <c r="R1001" i="5"/>
  <c r="U999" i="5"/>
  <c r="U993" i="5"/>
  <c r="Q986" i="5"/>
  <c r="P955" i="5"/>
  <c r="R955" i="5"/>
  <c r="R954" i="5"/>
  <c r="P954" i="5"/>
  <c r="U954" i="5"/>
  <c r="R949" i="5"/>
  <c r="R935" i="5"/>
  <c r="U935" i="5"/>
  <c r="R811" i="5"/>
  <c r="U811" i="5"/>
  <c r="R794" i="5"/>
  <c r="P794" i="5"/>
  <c r="Q794" i="5"/>
  <c r="U794" i="5"/>
  <c r="P767" i="5"/>
  <c r="R767" i="5"/>
  <c r="U767" i="5"/>
  <c r="R745" i="5"/>
  <c r="P745" i="5"/>
  <c r="U745" i="5"/>
  <c r="P711" i="5"/>
  <c r="R711" i="5"/>
  <c r="U711" i="5"/>
  <c r="R683" i="5"/>
  <c r="U683" i="5"/>
  <c r="U671" i="5"/>
  <c r="R671" i="5"/>
  <c r="P671" i="5"/>
  <c r="R658" i="5"/>
  <c r="P658" i="5"/>
  <c r="Q658" i="5"/>
  <c r="U658" i="5"/>
  <c r="P623" i="5"/>
  <c r="U623" i="5"/>
  <c r="R623" i="5"/>
  <c r="R585" i="5"/>
  <c r="U585" i="5"/>
  <c r="R582" i="5"/>
  <c r="Q582" i="5"/>
  <c r="U582" i="5"/>
  <c r="Q1733" i="5"/>
  <c r="Q1725" i="5"/>
  <c r="Q1713" i="5"/>
  <c r="Q1705" i="5"/>
  <c r="Q1677" i="5"/>
  <c r="Q1669" i="5"/>
  <c r="Q1661" i="5"/>
  <c r="Q1649" i="5"/>
  <c r="Q1641" i="5"/>
  <c r="Q1613" i="5"/>
  <c r="Q1605" i="5"/>
  <c r="Q1597" i="5"/>
  <c r="Q1585" i="5"/>
  <c r="Q1577" i="5"/>
  <c r="Q1549" i="5"/>
  <c r="Q1541" i="5"/>
  <c r="Q1533" i="5"/>
  <c r="Q1521" i="5"/>
  <c r="Q1513" i="5"/>
  <c r="Q1485" i="5"/>
  <c r="Q1477" i="5"/>
  <c r="Q1469" i="5"/>
  <c r="Q1457" i="5"/>
  <c r="Q1449" i="5"/>
  <c r="Q1421" i="5"/>
  <c r="Q1413" i="5"/>
  <c r="Q1405" i="5"/>
  <c r="Q1393" i="5"/>
  <c r="Q1385" i="5"/>
  <c r="Q1371" i="5"/>
  <c r="Q1359" i="5"/>
  <c r="Q1343" i="5"/>
  <c r="Q1335" i="5"/>
  <c r="Q1307" i="5"/>
  <c r="Q1287" i="5"/>
  <c r="Q1281" i="5"/>
  <c r="Q1279" i="5"/>
  <c r="Q1271" i="5"/>
  <c r="Q1259" i="5"/>
  <c r="Q1255" i="5"/>
  <c r="Q1233" i="5"/>
  <c r="Q1211" i="5"/>
  <c r="Q1195" i="5"/>
  <c r="Q1181" i="5"/>
  <c r="Q1175" i="5"/>
  <c r="Q1171" i="5"/>
  <c r="Q1155" i="5"/>
  <c r="Q1147" i="5"/>
  <c r="Q1135" i="5"/>
  <c r="Q1123" i="5"/>
  <c r="Q1115" i="5"/>
  <c r="Q1079" i="5"/>
  <c r="Q1065" i="5"/>
  <c r="Q1063" i="5"/>
  <c r="Q1051" i="5"/>
  <c r="Q1023" i="5"/>
  <c r="Q1015" i="5"/>
  <c r="Q1010" i="5"/>
  <c r="R1005" i="5"/>
  <c r="U1001" i="5"/>
  <c r="P999" i="5"/>
  <c r="Q999" i="5"/>
  <c r="Q995" i="5"/>
  <c r="P993" i="5"/>
  <c r="Q993" i="5"/>
  <c r="U986" i="5"/>
  <c r="Q966" i="5"/>
  <c r="R966" i="5"/>
  <c r="R963" i="5"/>
  <c r="P963" i="5"/>
  <c r="R941" i="5"/>
  <c r="U895" i="5"/>
  <c r="R895" i="5"/>
  <c r="P895" i="5"/>
  <c r="R873" i="5"/>
  <c r="P873" i="5"/>
  <c r="U873" i="5"/>
  <c r="R869" i="5"/>
  <c r="U869" i="5"/>
  <c r="R857" i="5"/>
  <c r="P857" i="5"/>
  <c r="U857" i="5"/>
  <c r="R773" i="5"/>
  <c r="U773" i="5"/>
  <c r="U755" i="5"/>
  <c r="R755" i="5"/>
  <c r="R701" i="5"/>
  <c r="U701" i="5"/>
  <c r="R694" i="5"/>
  <c r="Q694" i="5"/>
  <c r="U694" i="5"/>
  <c r="R677" i="5"/>
  <c r="U677" i="5"/>
  <c r="U645" i="5"/>
  <c r="R645" i="5"/>
  <c r="Q642" i="5"/>
  <c r="R642" i="5"/>
  <c r="P642" i="5"/>
  <c r="U642" i="5"/>
  <c r="Q991" i="5"/>
  <c r="Q985" i="5"/>
  <c r="R974" i="5"/>
  <c r="Q970" i="5"/>
  <c r="R961" i="5"/>
  <c r="U959" i="5"/>
  <c r="Q943" i="5"/>
  <c r="R937" i="5"/>
  <c r="Q930" i="5"/>
  <c r="Q928" i="5"/>
  <c r="U923" i="5"/>
  <c r="R916" i="5"/>
  <c r="R906" i="5"/>
  <c r="R877" i="5"/>
  <c r="P866" i="5"/>
  <c r="R863" i="5"/>
  <c r="R850" i="5"/>
  <c r="Q840" i="5"/>
  <c r="R833" i="5"/>
  <c r="U831" i="5"/>
  <c r="R825" i="5"/>
  <c r="R819" i="5"/>
  <c r="P815" i="5"/>
  <c r="Q815" i="5"/>
  <c r="R809" i="5"/>
  <c r="R807" i="5"/>
  <c r="Q802" i="5"/>
  <c r="R797" i="5"/>
  <c r="P791" i="5"/>
  <c r="Q791" i="5"/>
  <c r="R785" i="5"/>
  <c r="Q778" i="5"/>
  <c r="R777" i="5"/>
  <c r="R770" i="5"/>
  <c r="R764" i="5"/>
  <c r="Q758" i="5"/>
  <c r="R757" i="5"/>
  <c r="P754" i="5"/>
  <c r="R743" i="5"/>
  <c r="R737" i="5"/>
  <c r="P735" i="5"/>
  <c r="Q735" i="5"/>
  <c r="R733" i="5"/>
  <c r="U724" i="5"/>
  <c r="R722" i="5"/>
  <c r="U718" i="5"/>
  <c r="U707" i="5"/>
  <c r="P699" i="5"/>
  <c r="Q699" i="5"/>
  <c r="P692" i="5"/>
  <c r="R691" i="5"/>
  <c r="P688" i="5"/>
  <c r="R687" i="5"/>
  <c r="R681" i="5"/>
  <c r="U679" i="5"/>
  <c r="P674" i="5"/>
  <c r="Q666" i="5"/>
  <c r="R665" i="5"/>
  <c r="Q663" i="5"/>
  <c r="P660" i="5"/>
  <c r="R659" i="5"/>
  <c r="P656" i="5"/>
  <c r="R655" i="5"/>
  <c r="P649" i="5"/>
  <c r="Q649" i="5"/>
  <c r="P648" i="5"/>
  <c r="R641" i="5"/>
  <c r="R639" i="5"/>
  <c r="U636" i="5"/>
  <c r="U635" i="5"/>
  <c r="R631" i="5"/>
  <c r="Q626" i="5"/>
  <c r="R625" i="5"/>
  <c r="P620" i="5"/>
  <c r="R620" i="5"/>
  <c r="P615" i="5"/>
  <c r="R615" i="5"/>
  <c r="P608" i="5"/>
  <c r="Q608" i="5"/>
  <c r="P600" i="5"/>
  <c r="Q600" i="5"/>
  <c r="U571" i="5"/>
  <c r="R571" i="5"/>
  <c r="P571" i="5"/>
  <c r="P562" i="5"/>
  <c r="R562" i="5"/>
  <c r="Q562" i="5"/>
  <c r="U562" i="5"/>
  <c r="P556" i="5"/>
  <c r="R556" i="5"/>
  <c r="U556" i="5"/>
  <c r="Q550" i="5"/>
  <c r="R550" i="5"/>
  <c r="U550" i="5"/>
  <c r="P537" i="5"/>
  <c r="R537" i="5"/>
  <c r="U537" i="5"/>
  <c r="Q536" i="5"/>
  <c r="R508" i="5"/>
  <c r="U508" i="5"/>
  <c r="U489" i="5"/>
  <c r="R489" i="5"/>
  <c r="P484" i="5"/>
  <c r="R484" i="5"/>
  <c r="U484" i="5"/>
  <c r="R478" i="5"/>
  <c r="Q478" i="5"/>
  <c r="U478" i="5"/>
  <c r="U453" i="5"/>
  <c r="Q453" i="5"/>
  <c r="Q422" i="5"/>
  <c r="R422" i="5"/>
  <c r="Q370" i="5"/>
  <c r="R370" i="5"/>
  <c r="R911" i="5"/>
  <c r="P899" i="5"/>
  <c r="Q895" i="5"/>
  <c r="R889" i="5"/>
  <c r="Q873" i="5"/>
  <c r="P871" i="5"/>
  <c r="Q857" i="5"/>
  <c r="R813" i="5"/>
  <c r="P795" i="5"/>
  <c r="R789" i="5"/>
  <c r="Q771" i="5"/>
  <c r="Q745" i="5"/>
  <c r="R727" i="5"/>
  <c r="R713" i="5"/>
  <c r="R697" i="5"/>
  <c r="Q671" i="5"/>
  <c r="R668" i="5"/>
  <c r="U668" i="5"/>
  <c r="Q633" i="5"/>
  <c r="R614" i="5"/>
  <c r="Q614" i="5"/>
  <c r="R594" i="5"/>
  <c r="P594" i="5"/>
  <c r="Q594" i="5"/>
  <c r="R587" i="5"/>
  <c r="U587" i="5"/>
  <c r="P576" i="5"/>
  <c r="Q576" i="5"/>
  <c r="Q554" i="5"/>
  <c r="R554" i="5"/>
  <c r="P554" i="5"/>
  <c r="U554" i="5"/>
  <c r="Q544" i="5"/>
  <c r="P544" i="5"/>
  <c r="U509" i="5"/>
  <c r="R509" i="5"/>
  <c r="R454" i="5"/>
  <c r="Q454" i="5"/>
  <c r="R434" i="5"/>
  <c r="Q434" i="5"/>
  <c r="Q423" i="5"/>
  <c r="U423" i="5"/>
  <c r="Q963" i="5"/>
  <c r="U919" i="5"/>
  <c r="U911" i="5"/>
  <c r="P908" i="5"/>
  <c r="U906" i="5"/>
  <c r="Q905" i="5"/>
  <c r="P896" i="5"/>
  <c r="U891" i="5"/>
  <c r="U889" i="5"/>
  <c r="R885" i="5"/>
  <c r="R879" i="5"/>
  <c r="U877" i="5"/>
  <c r="U871" i="5"/>
  <c r="U866" i="5"/>
  <c r="U855" i="5"/>
  <c r="R853" i="5"/>
  <c r="P852" i="5"/>
  <c r="U850" i="5"/>
  <c r="R847" i="5"/>
  <c r="U844" i="5"/>
  <c r="Q835" i="5"/>
  <c r="U815" i="5"/>
  <c r="U791" i="5"/>
  <c r="P783" i="5"/>
  <c r="U770" i="5"/>
  <c r="Q769" i="5"/>
  <c r="U764" i="5"/>
  <c r="U758" i="5"/>
  <c r="U754" i="5"/>
  <c r="Q739" i="5"/>
  <c r="U727" i="5"/>
  <c r="U722" i="5"/>
  <c r="Q721" i="5"/>
  <c r="U713" i="5"/>
  <c r="Q703" i="5"/>
  <c r="Q683" i="5"/>
  <c r="R663" i="5"/>
  <c r="U649" i="5"/>
  <c r="U641" i="5"/>
  <c r="P618" i="5"/>
  <c r="Q618" i="5"/>
  <c r="R612" i="5"/>
  <c r="P612" i="5"/>
  <c r="R610" i="5"/>
  <c r="P610" i="5"/>
  <c r="Q610" i="5"/>
  <c r="R602" i="5"/>
  <c r="P602" i="5"/>
  <c r="Q602" i="5"/>
  <c r="R591" i="5"/>
  <c r="P591" i="5"/>
  <c r="U591" i="5"/>
  <c r="R589" i="5"/>
  <c r="R588" i="5"/>
  <c r="P588" i="5"/>
  <c r="R573" i="5"/>
  <c r="U573" i="5"/>
  <c r="Q568" i="5"/>
  <c r="P568" i="5"/>
  <c r="R547" i="5"/>
  <c r="U547" i="5"/>
  <c r="R545" i="5"/>
  <c r="P545" i="5"/>
  <c r="U545" i="5"/>
  <c r="R510" i="5"/>
  <c r="Q510" i="5"/>
  <c r="U510" i="5"/>
  <c r="Q382" i="5"/>
  <c r="R382" i="5"/>
  <c r="Q354" i="5"/>
  <c r="R354" i="5"/>
  <c r="R322" i="5"/>
  <c r="Q322" i="5"/>
  <c r="R273" i="5"/>
  <c r="Q273" i="5"/>
  <c r="P273" i="5"/>
  <c r="U273" i="5"/>
  <c r="R224" i="5"/>
  <c r="P224" i="5"/>
  <c r="U224" i="5"/>
  <c r="R169" i="5"/>
  <c r="P169" i="5"/>
  <c r="U169" i="5"/>
  <c r="Q169" i="5"/>
  <c r="Q165" i="5"/>
  <c r="R599" i="5"/>
  <c r="U598" i="5"/>
  <c r="R575" i="5"/>
  <c r="R570" i="5"/>
  <c r="U566" i="5"/>
  <c r="R565" i="5"/>
  <c r="R563" i="5"/>
  <c r="P560" i="5"/>
  <c r="P559" i="5"/>
  <c r="Q559" i="5"/>
  <c r="R525" i="5"/>
  <c r="Q514" i="5"/>
  <c r="Q504" i="5"/>
  <c r="R486" i="5"/>
  <c r="U486" i="5"/>
  <c r="Q446" i="5"/>
  <c r="R446" i="5"/>
  <c r="R414" i="5"/>
  <c r="Q414" i="5"/>
  <c r="R396" i="5"/>
  <c r="R372" i="5"/>
  <c r="R356" i="5"/>
  <c r="R342" i="5"/>
  <c r="Q342" i="5"/>
  <c r="R292" i="5"/>
  <c r="Q173" i="5"/>
  <c r="R173" i="5"/>
  <c r="U173" i="5"/>
  <c r="U170" i="5"/>
  <c r="R170" i="5"/>
  <c r="Q625" i="5"/>
  <c r="Q591" i="5"/>
  <c r="Q571" i="5"/>
  <c r="R551" i="5"/>
  <c r="Q538" i="5"/>
  <c r="U522" i="5"/>
  <c r="U514" i="5"/>
  <c r="Q512" i="5"/>
  <c r="U505" i="5"/>
  <c r="U498" i="5"/>
  <c r="Q497" i="5"/>
  <c r="U487" i="5"/>
  <c r="U474" i="5"/>
  <c r="Q466" i="5"/>
  <c r="R442" i="5"/>
  <c r="Q442" i="5"/>
  <c r="R430" i="5"/>
  <c r="Q430" i="5"/>
  <c r="Q407" i="5"/>
  <c r="Q403" i="5"/>
  <c r="Q387" i="5"/>
  <c r="Q363" i="5"/>
  <c r="R330" i="5"/>
  <c r="R324" i="5"/>
  <c r="R284" i="5"/>
  <c r="R278" i="5"/>
  <c r="P278" i="5"/>
  <c r="U278" i="5"/>
  <c r="R226" i="5"/>
  <c r="U226" i="5"/>
  <c r="P226" i="5"/>
  <c r="U214" i="5"/>
  <c r="R214" i="5"/>
  <c r="P214" i="5"/>
  <c r="P179" i="5"/>
  <c r="R179" i="5"/>
  <c r="U179" i="5"/>
  <c r="R50" i="5"/>
  <c r="U50" i="5"/>
  <c r="P45" i="5"/>
  <c r="Q45" i="5"/>
  <c r="U32" i="5"/>
  <c r="R32" i="5"/>
  <c r="P32" i="5"/>
  <c r="R23" i="5"/>
  <c r="P23" i="5"/>
  <c r="U23" i="5"/>
  <c r="Q23" i="5"/>
  <c r="Q975" i="5"/>
  <c r="Q959" i="5"/>
  <c r="Q955" i="5"/>
  <c r="Q947" i="5"/>
  <c r="Q923" i="5"/>
  <c r="Q919" i="5"/>
  <c r="Q899" i="5"/>
  <c r="P872" i="5"/>
  <c r="Q871" i="5"/>
  <c r="Q867" i="5"/>
  <c r="Q847" i="5"/>
  <c r="Q831" i="5"/>
  <c r="Q819" i="5"/>
  <c r="P808" i="5"/>
  <c r="Q807" i="5"/>
  <c r="Q795" i="5"/>
  <c r="P784" i="5"/>
  <c r="Q783" i="5"/>
  <c r="Q777" i="5"/>
  <c r="Q767" i="5"/>
  <c r="Q759" i="5"/>
  <c r="Q743" i="5"/>
  <c r="Q711" i="5"/>
  <c r="Q707" i="5"/>
  <c r="Q687" i="5"/>
  <c r="Q679" i="5"/>
  <c r="Q655" i="5"/>
  <c r="Q641" i="5"/>
  <c r="Q631" i="5"/>
  <c r="P624" i="5"/>
  <c r="Q623" i="5"/>
  <c r="Q615" i="5"/>
  <c r="Q603" i="5"/>
  <c r="Q595" i="5"/>
  <c r="Q587" i="5"/>
  <c r="U581" i="5"/>
  <c r="P578" i="5"/>
  <c r="U575" i="5"/>
  <c r="U570" i="5"/>
  <c r="Q569" i="5"/>
  <c r="U553" i="5"/>
  <c r="U551" i="5"/>
  <c r="U546" i="5"/>
  <c r="Q545" i="5"/>
  <c r="U543" i="5"/>
  <c r="U538" i="5"/>
  <c r="P531" i="5"/>
  <c r="Q531" i="5"/>
  <c r="U527" i="5"/>
  <c r="U525" i="5"/>
  <c r="Q522" i="5"/>
  <c r="U517" i="5"/>
  <c r="P514" i="5"/>
  <c r="Q507" i="5"/>
  <c r="R505" i="5"/>
  <c r="Q498" i="5"/>
  <c r="U491" i="5"/>
  <c r="R479" i="5"/>
  <c r="Q474" i="5"/>
  <c r="Q471" i="5"/>
  <c r="Q461" i="5"/>
  <c r="R458" i="5"/>
  <c r="Q439" i="5"/>
  <c r="U439" i="5"/>
  <c r="Q426" i="5"/>
  <c r="R426" i="5"/>
  <c r="R410" i="5"/>
  <c r="R398" i="5"/>
  <c r="Q398" i="5"/>
  <c r="R392" i="5"/>
  <c r="R390" i="5"/>
  <c r="R380" i="5"/>
  <c r="R378" i="5"/>
  <c r="R374" i="5"/>
  <c r="Q374" i="5"/>
  <c r="R368" i="5"/>
  <c r="R358" i="5"/>
  <c r="Q358" i="5"/>
  <c r="R352" i="5"/>
  <c r="U272" i="5"/>
  <c r="R272" i="5"/>
  <c r="U180" i="5"/>
  <c r="R180" i="5"/>
  <c r="U147" i="5"/>
  <c r="R147" i="5"/>
  <c r="P147" i="5"/>
  <c r="Q265" i="5"/>
  <c r="R265" i="5"/>
  <c r="R216" i="5"/>
  <c r="R211" i="5"/>
  <c r="R195" i="5"/>
  <c r="R182" i="5"/>
  <c r="U182" i="5"/>
  <c r="P182" i="5"/>
  <c r="P171" i="5"/>
  <c r="U150" i="5"/>
  <c r="R150" i="5"/>
  <c r="P150" i="5"/>
  <c r="R113" i="5"/>
  <c r="P113" i="5"/>
  <c r="U113" i="5"/>
  <c r="Q113" i="5"/>
  <c r="R103" i="5"/>
  <c r="Q103" i="5"/>
  <c r="P24" i="5"/>
  <c r="R24" i="5"/>
  <c r="U24" i="5"/>
  <c r="Q435" i="5"/>
  <c r="Q347" i="5"/>
  <c r="R346" i="5"/>
  <c r="R336" i="5"/>
  <c r="R332" i="5"/>
  <c r="R314" i="5"/>
  <c r="R306" i="5"/>
  <c r="Q249" i="5"/>
  <c r="R249" i="5"/>
  <c r="U244" i="5"/>
  <c r="R244" i="5"/>
  <c r="R243" i="5"/>
  <c r="U243" i="5"/>
  <c r="U242" i="5"/>
  <c r="R242" i="5"/>
  <c r="U230" i="5"/>
  <c r="R230" i="5"/>
  <c r="R220" i="5"/>
  <c r="R205" i="5"/>
  <c r="R204" i="5"/>
  <c r="U204" i="5"/>
  <c r="R201" i="5"/>
  <c r="Q201" i="5"/>
  <c r="R196" i="5"/>
  <c r="U196" i="5"/>
  <c r="U188" i="5"/>
  <c r="R188" i="5"/>
  <c r="R184" i="5"/>
  <c r="Q177" i="5"/>
  <c r="R177" i="5"/>
  <c r="U177" i="5"/>
  <c r="R161" i="5"/>
  <c r="Q161" i="5"/>
  <c r="P161" i="5"/>
  <c r="P114" i="5"/>
  <c r="R114" i="5"/>
  <c r="U114" i="5"/>
  <c r="R99" i="5"/>
  <c r="Q99" i="5"/>
  <c r="Q91" i="5"/>
  <c r="R91" i="5"/>
  <c r="R83" i="5"/>
  <c r="Q83" i="5"/>
  <c r="R61" i="5"/>
  <c r="R30" i="5"/>
  <c r="P30" i="5"/>
  <c r="U30" i="5"/>
  <c r="R9" i="5"/>
  <c r="U9" i="5"/>
  <c r="Q577" i="5"/>
  <c r="Q575" i="5"/>
  <c r="Q537" i="5"/>
  <c r="P512" i="5"/>
  <c r="Q495" i="5"/>
  <c r="Q491" i="5"/>
  <c r="P480" i="5"/>
  <c r="Q475" i="5"/>
  <c r="Q473" i="5"/>
  <c r="Q441" i="5"/>
  <c r="Q431" i="5"/>
  <c r="Q415" i="5"/>
  <c r="Q395" i="5"/>
  <c r="Q371" i="5"/>
  <c r="Q355" i="5"/>
  <c r="R308" i="5"/>
  <c r="R298" i="5"/>
  <c r="R290" i="5"/>
  <c r="Q278" i="5"/>
  <c r="U267" i="5"/>
  <c r="U265" i="5"/>
  <c r="R262" i="5"/>
  <c r="U262" i="5"/>
  <c r="U261" i="5"/>
  <c r="R261" i="5"/>
  <c r="R258" i="5"/>
  <c r="U258" i="5"/>
  <c r="R256" i="5"/>
  <c r="R254" i="5"/>
  <c r="U254" i="5"/>
  <c r="R252" i="5"/>
  <c r="R237" i="5"/>
  <c r="R233" i="5"/>
  <c r="Q233" i="5"/>
  <c r="Q226" i="5"/>
  <c r="Q224" i="5"/>
  <c r="U216" i="5"/>
  <c r="Q214" i="5"/>
  <c r="U211" i="5"/>
  <c r="Q209" i="5"/>
  <c r="R209" i="5"/>
  <c r="R208" i="5"/>
  <c r="U208" i="5"/>
  <c r="Q193" i="5"/>
  <c r="U193" i="5"/>
  <c r="R193" i="5"/>
  <c r="P192" i="5"/>
  <c r="R192" i="5"/>
  <c r="U192" i="5"/>
  <c r="R189" i="5"/>
  <c r="R186" i="5"/>
  <c r="P186" i="5"/>
  <c r="U164" i="5"/>
  <c r="R164" i="5"/>
  <c r="U141" i="5"/>
  <c r="R141" i="5"/>
  <c r="Q141" i="5"/>
  <c r="R54" i="5"/>
  <c r="U54" i="5"/>
  <c r="Q39" i="5"/>
  <c r="R39" i="5"/>
  <c r="U39" i="5"/>
  <c r="P39" i="5"/>
  <c r="P31" i="5"/>
  <c r="U31" i="5"/>
  <c r="R31" i="5"/>
  <c r="Q31" i="5"/>
  <c r="Q182" i="5"/>
  <c r="U158" i="5"/>
  <c r="R158" i="5"/>
  <c r="R157" i="5"/>
  <c r="U157" i="5"/>
  <c r="Q150" i="5"/>
  <c r="Q133" i="5"/>
  <c r="R110" i="5"/>
  <c r="U110" i="5"/>
  <c r="P110" i="5"/>
  <c r="Q95" i="5"/>
  <c r="R95" i="5"/>
  <c r="R87" i="5"/>
  <c r="Q87" i="5"/>
  <c r="Q43" i="5"/>
  <c r="P4" i="5"/>
  <c r="U4" i="5"/>
  <c r="R4" i="5"/>
  <c r="Q339" i="5"/>
  <c r="Q277" i="5"/>
  <c r="Q274" i="5"/>
  <c r="Q270" i="5"/>
  <c r="Q264" i="5"/>
  <c r="Q248" i="5"/>
  <c r="Q238" i="5"/>
  <c r="Q186" i="5"/>
  <c r="U176" i="5"/>
  <c r="P139" i="5"/>
  <c r="Q129" i="5"/>
  <c r="U129" i="5"/>
  <c r="R129" i="5"/>
  <c r="U80" i="5"/>
  <c r="Q80" i="5"/>
  <c r="Q72" i="5"/>
  <c r="U72" i="5"/>
  <c r="Q32" i="5"/>
  <c r="R20" i="5"/>
  <c r="U20" i="5"/>
  <c r="P20" i="5"/>
  <c r="P7" i="5"/>
  <c r="Q7" i="5"/>
  <c r="R7" i="5"/>
  <c r="R156" i="5"/>
  <c r="R144" i="5"/>
  <c r="Q110" i="5"/>
  <c r="Q37" i="5"/>
  <c r="R28" i="5"/>
  <c r="Q20" i="5"/>
  <c r="P12" i="5"/>
  <c r="U12" i="5"/>
  <c r="R6" i="5"/>
  <c r="P6" i="5"/>
  <c r="Q192" i="5"/>
  <c r="Q162" i="5"/>
  <c r="U156" i="5"/>
  <c r="P154" i="5"/>
  <c r="Q154" i="5"/>
  <c r="R152" i="5"/>
  <c r="U146" i="5"/>
  <c r="U144" i="5"/>
  <c r="Q137" i="5"/>
  <c r="Q135" i="5"/>
  <c r="Q127" i="5"/>
  <c r="U124" i="5"/>
  <c r="P122" i="5"/>
  <c r="Q122" i="5"/>
  <c r="R120" i="5"/>
  <c r="P118" i="5"/>
  <c r="Q118" i="5"/>
  <c r="R116" i="5"/>
  <c r="R93" i="5"/>
  <c r="R71" i="5"/>
  <c r="R63" i="5"/>
  <c r="R57" i="5"/>
  <c r="P55" i="5"/>
  <c r="U51" i="5"/>
  <c r="Q47" i="5"/>
  <c r="U38" i="5"/>
  <c r="Q30" i="5"/>
  <c r="P28" i="5"/>
  <c r="Q28" i="5"/>
  <c r="R22" i="5"/>
  <c r="R16" i="5"/>
  <c r="U16" i="5"/>
  <c r="U6" i="5"/>
  <c r="Q6" i="5"/>
  <c r="Q114" i="5"/>
  <c r="Q24" i="5"/>
  <c r="Q12" i="5"/>
  <c r="Q5" i="5"/>
  <c r="Q4" i="5"/>
  <c r="Q1790" i="5"/>
  <c r="R1790" i="5"/>
  <c r="U1790" i="5"/>
  <c r="Q1783" i="5"/>
  <c r="P1783" i="5"/>
  <c r="R1770" i="5"/>
  <c r="U1770" i="5"/>
  <c r="Q1770" i="5"/>
  <c r="Q1763" i="5"/>
  <c r="P1763" i="5"/>
  <c r="Q1758" i="5"/>
  <c r="U1758" i="5"/>
  <c r="Q1751" i="5"/>
  <c r="P1751" i="5"/>
  <c r="U1738" i="5"/>
  <c r="Q1738" i="5"/>
  <c r="Q1731" i="5"/>
  <c r="P1731" i="5"/>
  <c r="Q1726" i="5"/>
  <c r="U1726" i="5"/>
  <c r="Q1719" i="5"/>
  <c r="P1719" i="5"/>
  <c r="R1706" i="5"/>
  <c r="U1706" i="5"/>
  <c r="Q1706" i="5"/>
  <c r="Q1699" i="5"/>
  <c r="P1699" i="5"/>
  <c r="Q1694" i="5"/>
  <c r="U1694" i="5"/>
  <c r="Q1687" i="5"/>
  <c r="P1687" i="5"/>
  <c r="U1674" i="5"/>
  <c r="Q1674" i="5"/>
  <c r="Q1667" i="5"/>
  <c r="P1667" i="5"/>
  <c r="Q1662" i="5"/>
  <c r="U1662" i="5"/>
  <c r="Q1655" i="5"/>
  <c r="P1655" i="5"/>
  <c r="R1642" i="5"/>
  <c r="U1642" i="5"/>
  <c r="Q1642" i="5"/>
  <c r="Q1635" i="5"/>
  <c r="P1635" i="5"/>
  <c r="Q1630" i="5"/>
  <c r="U1630" i="5"/>
  <c r="Q1623" i="5"/>
  <c r="P1623" i="5"/>
  <c r="U1610" i="5"/>
  <c r="Q1610" i="5"/>
  <c r="Q1603" i="5"/>
  <c r="P1603" i="5"/>
  <c r="Q1598" i="5"/>
  <c r="R1598" i="5"/>
  <c r="U1598" i="5"/>
  <c r="Q1591" i="5"/>
  <c r="P1591" i="5"/>
  <c r="R1578" i="5"/>
  <c r="U1578" i="5"/>
  <c r="Q1578" i="5"/>
  <c r="Q1571" i="5"/>
  <c r="P1571" i="5"/>
  <c r="Q1566" i="5"/>
  <c r="U1566" i="5"/>
  <c r="Q1559" i="5"/>
  <c r="P1559" i="5"/>
  <c r="U1546" i="5"/>
  <c r="Q1546" i="5"/>
  <c r="Q1539" i="5"/>
  <c r="P1539" i="5"/>
  <c r="Q1534" i="5"/>
  <c r="R1534" i="5"/>
  <c r="U1534" i="5"/>
  <c r="Q1527" i="5"/>
  <c r="P1527" i="5"/>
  <c r="R1514" i="5"/>
  <c r="U1514" i="5"/>
  <c r="Q1514" i="5"/>
  <c r="Q1507" i="5"/>
  <c r="P1507" i="5"/>
  <c r="Q1502" i="5"/>
  <c r="U1502" i="5"/>
  <c r="Q1495" i="5"/>
  <c r="P1495" i="5"/>
  <c r="U1482" i="5"/>
  <c r="Q1482" i="5"/>
  <c r="Q1475" i="5"/>
  <c r="P1475" i="5"/>
  <c r="Q1470" i="5"/>
  <c r="U1470" i="5"/>
  <c r="Q1463" i="5"/>
  <c r="P1463" i="5"/>
  <c r="R1450" i="5"/>
  <c r="U1450" i="5"/>
  <c r="Q1450" i="5"/>
  <c r="Q1443" i="5"/>
  <c r="P1443" i="5"/>
  <c r="Q1438" i="5"/>
  <c r="U1438" i="5"/>
  <c r="Q1431" i="5"/>
  <c r="P1431" i="5"/>
  <c r="U1418" i="5"/>
  <c r="Q1418" i="5"/>
  <c r="Q1411" i="5"/>
  <c r="P1411" i="5"/>
  <c r="Q1406" i="5"/>
  <c r="U1406" i="5"/>
  <c r="Q1399" i="5"/>
  <c r="P1399" i="5"/>
  <c r="R1386" i="5"/>
  <c r="U1386" i="5"/>
  <c r="Q1386" i="5"/>
  <c r="P1374" i="5"/>
  <c r="R1374" i="5"/>
  <c r="Q1353" i="5"/>
  <c r="P1353" i="5"/>
  <c r="Q1348" i="5"/>
  <c r="R1348" i="5"/>
  <c r="Q1341" i="5"/>
  <c r="P1341" i="5"/>
  <c r="R1336" i="5"/>
  <c r="U1336" i="5"/>
  <c r="P1336" i="5"/>
  <c r="Q1332" i="5"/>
  <c r="R1332" i="5"/>
  <c r="Q1325" i="5"/>
  <c r="P1325" i="5"/>
  <c r="Q1315" i="5"/>
  <c r="P1315" i="5"/>
  <c r="Q1299" i="5"/>
  <c r="P1299" i="5"/>
  <c r="R1288" i="5"/>
  <c r="U1288" i="5"/>
  <c r="P1288" i="5"/>
  <c r="Q1273" i="5"/>
  <c r="P1273" i="5"/>
  <c r="P1262" i="5"/>
  <c r="R1262" i="5"/>
  <c r="P1246" i="5"/>
  <c r="R1246" i="5"/>
  <c r="Q1225" i="5"/>
  <c r="P1225" i="5"/>
  <c r="Q1220" i="5"/>
  <c r="R1220" i="5"/>
  <c r="Q1213" i="5"/>
  <c r="P1213" i="5"/>
  <c r="R1208" i="5"/>
  <c r="U1208" i="5"/>
  <c r="P1208" i="5"/>
  <c r="Q1191" i="5"/>
  <c r="P1191" i="5"/>
  <c r="R1112" i="5"/>
  <c r="U1112" i="5"/>
  <c r="Q1112" i="5"/>
  <c r="P1112" i="5"/>
  <c r="Q1092" i="5"/>
  <c r="P1092" i="5"/>
  <c r="R1092" i="5"/>
  <c r="Q1052" i="5"/>
  <c r="R1052" i="5"/>
  <c r="P1052" i="5"/>
  <c r="U1052" i="5"/>
  <c r="Q1029" i="5"/>
  <c r="P1029" i="5"/>
  <c r="P1022" i="5"/>
  <c r="Q1022" i="5"/>
  <c r="U1022" i="5"/>
  <c r="R1022" i="5"/>
  <c r="Q997" i="5"/>
  <c r="P997" i="5"/>
  <c r="P950" i="5"/>
  <c r="R950" i="5"/>
  <c r="Q950" i="5"/>
  <c r="U950" i="5"/>
  <c r="Q945" i="5"/>
  <c r="P945" i="5"/>
  <c r="Q913" i="5"/>
  <c r="P913" i="5"/>
  <c r="R824" i="5"/>
  <c r="U824" i="5"/>
  <c r="Q824" i="5"/>
  <c r="P824" i="5"/>
  <c r="Q684" i="5"/>
  <c r="P684" i="5"/>
  <c r="U684" i="5"/>
  <c r="R684" i="5"/>
  <c r="Q561" i="5"/>
  <c r="P561" i="5"/>
  <c r="R399" i="5"/>
  <c r="P399" i="5"/>
  <c r="U399" i="5"/>
  <c r="Q399" i="5"/>
  <c r="R29" i="5"/>
  <c r="U29" i="5"/>
  <c r="Q29" i="5"/>
  <c r="P29" i="5"/>
  <c r="Q22" i="5"/>
  <c r="P22" i="5"/>
  <c r="Q1848" i="5"/>
  <c r="R1778" i="5"/>
  <c r="U1778" i="5"/>
  <c r="Q1778" i="5"/>
  <c r="Q1759" i="5"/>
  <c r="P1759" i="5"/>
  <c r="R1746" i="5"/>
  <c r="U1746" i="5"/>
  <c r="Q1746" i="5"/>
  <c r="Q1739" i="5"/>
  <c r="P1739" i="5"/>
  <c r="Q1727" i="5"/>
  <c r="P1727" i="5"/>
  <c r="R1714" i="5"/>
  <c r="U1714" i="5"/>
  <c r="Q1714" i="5"/>
  <c r="Q1702" i="5"/>
  <c r="R1702" i="5"/>
  <c r="U1702" i="5"/>
  <c r="Q1675" i="5"/>
  <c r="P1675" i="5"/>
  <c r="Q1663" i="5"/>
  <c r="P1663" i="5"/>
  <c r="Q1631" i="5"/>
  <c r="P1631" i="5"/>
  <c r="R1618" i="5"/>
  <c r="U1618" i="5"/>
  <c r="Q1618" i="5"/>
  <c r="Q1611" i="5"/>
  <c r="P1611" i="5"/>
  <c r="Q1606" i="5"/>
  <c r="R1606" i="5"/>
  <c r="U1606" i="5"/>
  <c r="Q1599" i="5"/>
  <c r="P1599" i="5"/>
  <c r="R1586" i="5"/>
  <c r="U1586" i="5"/>
  <c r="Q1586" i="5"/>
  <c r="Q1574" i="5"/>
  <c r="R1574" i="5"/>
  <c r="U1574" i="5"/>
  <c r="R1554" i="5"/>
  <c r="U1554" i="5"/>
  <c r="Q1554" i="5"/>
  <c r="Q1542" i="5"/>
  <c r="R1542" i="5"/>
  <c r="U1542" i="5"/>
  <c r="Q1535" i="5"/>
  <c r="P1535" i="5"/>
  <c r="Q1515" i="5"/>
  <c r="P1515" i="5"/>
  <c r="Q1510" i="5"/>
  <c r="U1510" i="5"/>
  <c r="Q1483" i="5"/>
  <c r="P1483" i="5"/>
  <c r="Q1478" i="5"/>
  <c r="R1478" i="5"/>
  <c r="U1478" i="5"/>
  <c r="Q1451" i="5"/>
  <c r="P1451" i="5"/>
  <c r="Q1446" i="5"/>
  <c r="R1446" i="5"/>
  <c r="U1446" i="5"/>
  <c r="Q1419" i="5"/>
  <c r="P1419" i="5"/>
  <c r="Q1414" i="5"/>
  <c r="R1414" i="5"/>
  <c r="U1414" i="5"/>
  <c r="Q1387" i="5"/>
  <c r="P1387" i="5"/>
  <c r="Q1382" i="5"/>
  <c r="U1382" i="5"/>
  <c r="R1368" i="5"/>
  <c r="U1368" i="5"/>
  <c r="P1368" i="5"/>
  <c r="Q1364" i="5"/>
  <c r="R1364" i="5"/>
  <c r="Q1331" i="5"/>
  <c r="P1331" i="5"/>
  <c r="R1320" i="5"/>
  <c r="U1320" i="5"/>
  <c r="P1320" i="5"/>
  <c r="Q1305" i="5"/>
  <c r="P1305" i="5"/>
  <c r="Q1245" i="5"/>
  <c r="P1245" i="5"/>
  <c r="Q1229" i="5"/>
  <c r="P1229" i="5"/>
  <c r="Q1219" i="5"/>
  <c r="P1219" i="5"/>
  <c r="P1142" i="5"/>
  <c r="R1142" i="5"/>
  <c r="Q1142" i="5"/>
  <c r="U1104" i="5"/>
  <c r="P1104" i="5"/>
  <c r="Q1104" i="5"/>
  <c r="R1104" i="5"/>
  <c r="Q1101" i="5"/>
  <c r="P1101" i="5"/>
  <c r="Q1028" i="5"/>
  <c r="P1028" i="5"/>
  <c r="R1028" i="5"/>
  <c r="U1028" i="5"/>
  <c r="P990" i="5"/>
  <c r="Q990" i="5"/>
  <c r="R990" i="5"/>
  <c r="U990" i="5"/>
  <c r="Q977" i="5"/>
  <c r="P977" i="5"/>
  <c r="U912" i="5"/>
  <c r="P912" i="5"/>
  <c r="Q912" i="5"/>
  <c r="R912" i="5"/>
  <c r="Q909" i="5"/>
  <c r="P909" i="5"/>
  <c r="Q907" i="5"/>
  <c r="P907" i="5"/>
  <c r="Q883" i="5"/>
  <c r="P883" i="5"/>
  <c r="U616" i="5"/>
  <c r="P616" i="5"/>
  <c r="Q616" i="5"/>
  <c r="R616" i="5"/>
  <c r="Q613" i="5"/>
  <c r="P613" i="5"/>
  <c r="Q611" i="5"/>
  <c r="P611" i="5"/>
  <c r="R592" i="5"/>
  <c r="U592" i="5"/>
  <c r="Q592" i="5"/>
  <c r="P592" i="5"/>
  <c r="Q489" i="5"/>
  <c r="P489" i="5"/>
  <c r="Q1856" i="5"/>
  <c r="Q1854" i="5"/>
  <c r="R1845" i="5"/>
  <c r="Q1839" i="5"/>
  <c r="Q1791" i="5"/>
  <c r="P1791" i="5"/>
  <c r="Q1771" i="5"/>
  <c r="P1771" i="5"/>
  <c r="Q1766" i="5"/>
  <c r="U1766" i="5"/>
  <c r="Q1734" i="5"/>
  <c r="R1734" i="5"/>
  <c r="U1734" i="5"/>
  <c r="Q1707" i="5"/>
  <c r="P1707" i="5"/>
  <c r="Q1695" i="5"/>
  <c r="P1695" i="5"/>
  <c r="R1682" i="5"/>
  <c r="U1682" i="5"/>
  <c r="Q1682" i="5"/>
  <c r="Q1670" i="5"/>
  <c r="R1670" i="5"/>
  <c r="U1670" i="5"/>
  <c r="R1650" i="5"/>
  <c r="U1650" i="5"/>
  <c r="Q1650" i="5"/>
  <c r="Q1643" i="5"/>
  <c r="P1643" i="5"/>
  <c r="Q1638" i="5"/>
  <c r="R1638" i="5"/>
  <c r="U1638" i="5"/>
  <c r="Q1579" i="5"/>
  <c r="P1579" i="5"/>
  <c r="Q1567" i="5"/>
  <c r="P1567" i="5"/>
  <c r="Q1547" i="5"/>
  <c r="P1547" i="5"/>
  <c r="R1522" i="5"/>
  <c r="U1522" i="5"/>
  <c r="Q1522" i="5"/>
  <c r="Q1503" i="5"/>
  <c r="P1503" i="5"/>
  <c r="R1490" i="5"/>
  <c r="U1490" i="5"/>
  <c r="Q1490" i="5"/>
  <c r="Q1471" i="5"/>
  <c r="P1471" i="5"/>
  <c r="R1458" i="5"/>
  <c r="U1458" i="5"/>
  <c r="Q1458" i="5"/>
  <c r="Q1439" i="5"/>
  <c r="P1439" i="5"/>
  <c r="U1426" i="5"/>
  <c r="Q1426" i="5"/>
  <c r="Q1407" i="5"/>
  <c r="P1407" i="5"/>
  <c r="R1394" i="5"/>
  <c r="U1394" i="5"/>
  <c r="Q1394" i="5"/>
  <c r="Q1380" i="5"/>
  <c r="R1380" i="5"/>
  <c r="Q1373" i="5"/>
  <c r="P1373" i="5"/>
  <c r="Q1357" i="5"/>
  <c r="P1357" i="5"/>
  <c r="Q1347" i="5"/>
  <c r="P1347" i="5"/>
  <c r="P1294" i="5"/>
  <c r="R1294" i="5"/>
  <c r="P1278" i="5"/>
  <c r="R1278" i="5"/>
  <c r="Q1257" i="5"/>
  <c r="P1257" i="5"/>
  <c r="Q1252" i="5"/>
  <c r="R1252" i="5"/>
  <c r="R1240" i="5"/>
  <c r="U1240" i="5"/>
  <c r="P1240" i="5"/>
  <c r="Q1236" i="5"/>
  <c r="R1236" i="5"/>
  <c r="Q1145" i="5"/>
  <c r="P1145" i="5"/>
  <c r="R1136" i="5"/>
  <c r="U1136" i="5"/>
  <c r="P1136" i="5"/>
  <c r="Q1136" i="5"/>
  <c r="Q1133" i="5"/>
  <c r="P1133" i="5"/>
  <c r="Q1131" i="5"/>
  <c r="P1131" i="5"/>
  <c r="Q1099" i="5"/>
  <c r="P1099" i="5"/>
  <c r="R1080" i="5"/>
  <c r="U1080" i="5"/>
  <c r="Q1080" i="5"/>
  <c r="P1080" i="5"/>
  <c r="Q1020" i="5"/>
  <c r="R1020" i="5"/>
  <c r="P1020" i="5"/>
  <c r="U1020" i="5"/>
  <c r="Q1011" i="5"/>
  <c r="P1011" i="5"/>
  <c r="P982" i="5"/>
  <c r="R982" i="5"/>
  <c r="Q982" i="5"/>
  <c r="U982" i="5"/>
  <c r="Q933" i="5"/>
  <c r="P933" i="5"/>
  <c r="Q849" i="5"/>
  <c r="P849" i="5"/>
  <c r="Q667" i="5"/>
  <c r="P667" i="5"/>
  <c r="Q585" i="5"/>
  <c r="P585" i="5"/>
  <c r="P464" i="5"/>
  <c r="U464" i="5"/>
  <c r="Q464" i="5"/>
  <c r="R464" i="5"/>
  <c r="Q131" i="5"/>
  <c r="P131" i="5"/>
  <c r="R131" i="5"/>
  <c r="U131" i="5"/>
  <c r="U1860" i="5"/>
  <c r="P1860" i="5"/>
  <c r="U1858" i="5"/>
  <c r="P1858" i="5"/>
  <c r="U1856" i="5"/>
  <c r="P1856" i="5"/>
  <c r="U1854" i="5"/>
  <c r="P1854" i="5"/>
  <c r="U1852" i="5"/>
  <c r="P1852" i="5"/>
  <c r="U1850" i="5"/>
  <c r="P1850" i="5"/>
  <c r="U1848" i="5"/>
  <c r="P1848" i="5"/>
  <c r="Q1845" i="5"/>
  <c r="P1839" i="5"/>
  <c r="R1786" i="5"/>
  <c r="U1786" i="5"/>
  <c r="Q1786" i="5"/>
  <c r="Q1779" i="5"/>
  <c r="P1779" i="5"/>
  <c r="Q1774" i="5"/>
  <c r="R1774" i="5"/>
  <c r="U1774" i="5"/>
  <c r="Q1767" i="5"/>
  <c r="P1767" i="5"/>
  <c r="R1758" i="5"/>
  <c r="R1754" i="5"/>
  <c r="U1754" i="5"/>
  <c r="Q1754" i="5"/>
  <c r="Q1747" i="5"/>
  <c r="P1747" i="5"/>
  <c r="Q1742" i="5"/>
  <c r="R1742" i="5"/>
  <c r="U1742" i="5"/>
  <c r="R1738" i="5"/>
  <c r="Q1735" i="5"/>
  <c r="P1735" i="5"/>
  <c r="R1726" i="5"/>
  <c r="R1722" i="5"/>
  <c r="U1722" i="5"/>
  <c r="Q1722" i="5"/>
  <c r="Q1715" i="5"/>
  <c r="P1715" i="5"/>
  <c r="Q1710" i="5"/>
  <c r="R1710" i="5"/>
  <c r="U1710" i="5"/>
  <c r="Q1703" i="5"/>
  <c r="P1703" i="5"/>
  <c r="R1694" i="5"/>
  <c r="R1690" i="5"/>
  <c r="U1690" i="5"/>
  <c r="Q1690" i="5"/>
  <c r="Q1683" i="5"/>
  <c r="P1683" i="5"/>
  <c r="Q1678" i="5"/>
  <c r="R1678" i="5"/>
  <c r="U1678" i="5"/>
  <c r="R1674" i="5"/>
  <c r="Q1671" i="5"/>
  <c r="P1671" i="5"/>
  <c r="R1662" i="5"/>
  <c r="R1658" i="5"/>
  <c r="U1658" i="5"/>
  <c r="Q1658" i="5"/>
  <c r="Q1651" i="5"/>
  <c r="P1651" i="5"/>
  <c r="Q1646" i="5"/>
  <c r="R1646" i="5"/>
  <c r="U1646" i="5"/>
  <c r="Q1639" i="5"/>
  <c r="P1639" i="5"/>
  <c r="R1630" i="5"/>
  <c r="R1626" i="5"/>
  <c r="U1626" i="5"/>
  <c r="Q1626" i="5"/>
  <c r="Q1619" i="5"/>
  <c r="P1619" i="5"/>
  <c r="Q1614" i="5"/>
  <c r="R1614" i="5"/>
  <c r="U1614" i="5"/>
  <c r="R1610" i="5"/>
  <c r="Q1607" i="5"/>
  <c r="P1607" i="5"/>
  <c r="R1594" i="5"/>
  <c r="U1594" i="5"/>
  <c r="Q1594" i="5"/>
  <c r="Q1587" i="5"/>
  <c r="P1587" i="5"/>
  <c r="Q1582" i="5"/>
  <c r="R1582" i="5"/>
  <c r="U1582" i="5"/>
  <c r="Q1575" i="5"/>
  <c r="P1575" i="5"/>
  <c r="R1566" i="5"/>
  <c r="R1562" i="5"/>
  <c r="U1562" i="5"/>
  <c r="Q1562" i="5"/>
  <c r="Q1555" i="5"/>
  <c r="P1555" i="5"/>
  <c r="Q1550" i="5"/>
  <c r="R1550" i="5"/>
  <c r="U1550" i="5"/>
  <c r="R1546" i="5"/>
  <c r="Q1543" i="5"/>
  <c r="P1543" i="5"/>
  <c r="R1530" i="5"/>
  <c r="U1530" i="5"/>
  <c r="Q1530" i="5"/>
  <c r="Q1523" i="5"/>
  <c r="P1523" i="5"/>
  <c r="Q1518" i="5"/>
  <c r="R1518" i="5"/>
  <c r="U1518" i="5"/>
  <c r="Q1511" i="5"/>
  <c r="P1511" i="5"/>
  <c r="R1502" i="5"/>
  <c r="R1498" i="5"/>
  <c r="U1498" i="5"/>
  <c r="Q1498" i="5"/>
  <c r="Q1491" i="5"/>
  <c r="P1491" i="5"/>
  <c r="Q1486" i="5"/>
  <c r="R1486" i="5"/>
  <c r="U1486" i="5"/>
  <c r="R1482" i="5"/>
  <c r="Q1479" i="5"/>
  <c r="P1479" i="5"/>
  <c r="R1470" i="5"/>
  <c r="R1466" i="5"/>
  <c r="U1466" i="5"/>
  <c r="Q1466" i="5"/>
  <c r="Q1459" i="5"/>
  <c r="P1459" i="5"/>
  <c r="Q1454" i="5"/>
  <c r="R1454" i="5"/>
  <c r="U1454" i="5"/>
  <c r="Q1447" i="5"/>
  <c r="P1447" i="5"/>
  <c r="R1438" i="5"/>
  <c r="R1434" i="5"/>
  <c r="U1434" i="5"/>
  <c r="Q1434" i="5"/>
  <c r="Q1427" i="5"/>
  <c r="P1427" i="5"/>
  <c r="Q1422" i="5"/>
  <c r="R1422" i="5"/>
  <c r="U1422" i="5"/>
  <c r="R1418" i="5"/>
  <c r="Q1415" i="5"/>
  <c r="P1415" i="5"/>
  <c r="R1406" i="5"/>
  <c r="R1402" i="5"/>
  <c r="U1402" i="5"/>
  <c r="Q1402" i="5"/>
  <c r="Q1395" i="5"/>
  <c r="P1395" i="5"/>
  <c r="Q1390" i="5"/>
  <c r="R1390" i="5"/>
  <c r="U1390" i="5"/>
  <c r="Q1383" i="5"/>
  <c r="P1383" i="5"/>
  <c r="Q1379" i="5"/>
  <c r="P1379" i="5"/>
  <c r="U1374" i="5"/>
  <c r="Q1363" i="5"/>
  <c r="P1363" i="5"/>
  <c r="R1352" i="5"/>
  <c r="U1352" i="5"/>
  <c r="P1352" i="5"/>
  <c r="U1348" i="5"/>
  <c r="Q1337" i="5"/>
  <c r="P1337" i="5"/>
  <c r="U1332" i="5"/>
  <c r="P1326" i="5"/>
  <c r="R1326" i="5"/>
  <c r="P1310" i="5"/>
  <c r="R1310" i="5"/>
  <c r="Q1289" i="5"/>
  <c r="P1289" i="5"/>
  <c r="Q1284" i="5"/>
  <c r="R1284" i="5"/>
  <c r="Q1277" i="5"/>
  <c r="P1277" i="5"/>
  <c r="R1272" i="5"/>
  <c r="U1272" i="5"/>
  <c r="P1272" i="5"/>
  <c r="Q1268" i="5"/>
  <c r="R1268" i="5"/>
  <c r="U1262" i="5"/>
  <c r="Q1261" i="5"/>
  <c r="P1261" i="5"/>
  <c r="Q1251" i="5"/>
  <c r="P1251" i="5"/>
  <c r="U1246" i="5"/>
  <c r="Q1235" i="5"/>
  <c r="P1235" i="5"/>
  <c r="R1224" i="5"/>
  <c r="U1224" i="5"/>
  <c r="P1224" i="5"/>
  <c r="U1220" i="5"/>
  <c r="Q1209" i="5"/>
  <c r="P1209" i="5"/>
  <c r="P1170" i="5"/>
  <c r="Q1170" i="5"/>
  <c r="U1170" i="5"/>
  <c r="R1170" i="5"/>
  <c r="Q1167" i="5"/>
  <c r="P1167" i="5"/>
  <c r="P1162" i="5"/>
  <c r="Q1162" i="5"/>
  <c r="R1162" i="5"/>
  <c r="Q1159" i="5"/>
  <c r="P1159" i="5"/>
  <c r="R1144" i="5"/>
  <c r="U1144" i="5"/>
  <c r="Q1144" i="5"/>
  <c r="P1144" i="5"/>
  <c r="Q953" i="5"/>
  <c r="P953" i="5"/>
  <c r="Q932" i="5"/>
  <c r="P932" i="5"/>
  <c r="U932" i="5"/>
  <c r="R932" i="5"/>
  <c r="Q915" i="5"/>
  <c r="P915" i="5"/>
  <c r="Q901" i="5"/>
  <c r="P901" i="5"/>
  <c r="Q869" i="5"/>
  <c r="P869" i="5"/>
  <c r="U848" i="5"/>
  <c r="P848" i="5"/>
  <c r="Q848" i="5"/>
  <c r="R848" i="5"/>
  <c r="Q845" i="5"/>
  <c r="P845" i="5"/>
  <c r="Q843" i="5"/>
  <c r="P843" i="5"/>
  <c r="Q793" i="5"/>
  <c r="P793" i="5"/>
  <c r="P774" i="5"/>
  <c r="Q774" i="5"/>
  <c r="R774" i="5"/>
  <c r="U774" i="5"/>
  <c r="R640" i="5"/>
  <c r="U640" i="5"/>
  <c r="Q640" i="5"/>
  <c r="P640" i="5"/>
  <c r="R425" i="5"/>
  <c r="P425" i="5"/>
  <c r="Q425" i="5"/>
  <c r="U425" i="5"/>
  <c r="R367" i="5"/>
  <c r="P367" i="5"/>
  <c r="U367" i="5"/>
  <c r="Q367" i="5"/>
  <c r="R315" i="5"/>
  <c r="P315" i="5"/>
  <c r="U315" i="5"/>
  <c r="Q315" i="5"/>
  <c r="Q256" i="5"/>
  <c r="P256" i="5"/>
  <c r="P253" i="5"/>
  <c r="Q253" i="5"/>
  <c r="R253" i="5"/>
  <c r="U253" i="5"/>
  <c r="U239" i="5"/>
  <c r="P239" i="5"/>
  <c r="Q239" i="5"/>
  <c r="R239" i="5"/>
  <c r="R223" i="5"/>
  <c r="U223" i="5"/>
  <c r="P223" i="5"/>
  <c r="Q223" i="5"/>
  <c r="R84" i="5"/>
  <c r="P84" i="5"/>
  <c r="Q84" i="5"/>
  <c r="U84" i="5"/>
  <c r="C58" i="4"/>
  <c r="P1845" i="5"/>
  <c r="P1844" i="5"/>
  <c r="Q1843" i="5"/>
  <c r="U1839" i="5"/>
  <c r="R1839" i="5"/>
  <c r="P1790" i="5"/>
  <c r="Q1787" i="5"/>
  <c r="P1787" i="5"/>
  <c r="Q1782" i="5"/>
  <c r="R1782" i="5"/>
  <c r="U1782" i="5"/>
  <c r="Q1775" i="5"/>
  <c r="P1775" i="5"/>
  <c r="P1770" i="5"/>
  <c r="R1766" i="5"/>
  <c r="R1762" i="5"/>
  <c r="U1762" i="5"/>
  <c r="Q1762" i="5"/>
  <c r="P1758" i="5"/>
  <c r="Q1755" i="5"/>
  <c r="P1755" i="5"/>
  <c r="Q1750" i="5"/>
  <c r="R1750" i="5"/>
  <c r="U1750" i="5"/>
  <c r="Q1743" i="5"/>
  <c r="P1743" i="5"/>
  <c r="P1738" i="5"/>
  <c r="R1730" i="5"/>
  <c r="U1730" i="5"/>
  <c r="Q1730" i="5"/>
  <c r="P1726" i="5"/>
  <c r="Q1723" i="5"/>
  <c r="P1723" i="5"/>
  <c r="Q1718" i="5"/>
  <c r="R1718" i="5"/>
  <c r="U1718" i="5"/>
  <c r="Q1711" i="5"/>
  <c r="P1711" i="5"/>
  <c r="P1706" i="5"/>
  <c r="R1698" i="5"/>
  <c r="U1698" i="5"/>
  <c r="Q1698" i="5"/>
  <c r="P1694" i="5"/>
  <c r="Q1691" i="5"/>
  <c r="P1691" i="5"/>
  <c r="Q1686" i="5"/>
  <c r="R1686" i="5"/>
  <c r="U1686" i="5"/>
  <c r="Q1679" i="5"/>
  <c r="P1679" i="5"/>
  <c r="P1674" i="5"/>
  <c r="R1666" i="5"/>
  <c r="U1666" i="5"/>
  <c r="Q1666" i="5"/>
  <c r="P1662" i="5"/>
  <c r="Q1659" i="5"/>
  <c r="P1659" i="5"/>
  <c r="Q1654" i="5"/>
  <c r="R1654" i="5"/>
  <c r="U1654" i="5"/>
  <c r="Q1647" i="5"/>
  <c r="P1647" i="5"/>
  <c r="P1642" i="5"/>
  <c r="R1634" i="5"/>
  <c r="U1634" i="5"/>
  <c r="Q1634" i="5"/>
  <c r="P1630" i="5"/>
  <c r="Q1627" i="5"/>
  <c r="P1627" i="5"/>
  <c r="Q1622" i="5"/>
  <c r="R1622" i="5"/>
  <c r="U1622" i="5"/>
  <c r="Q1615" i="5"/>
  <c r="P1615" i="5"/>
  <c r="P1610" i="5"/>
  <c r="R1602" i="5"/>
  <c r="U1602" i="5"/>
  <c r="Q1602" i="5"/>
  <c r="P1598" i="5"/>
  <c r="Q1595" i="5"/>
  <c r="P1595" i="5"/>
  <c r="Q1590" i="5"/>
  <c r="R1590" i="5"/>
  <c r="U1590" i="5"/>
  <c r="Q1583" i="5"/>
  <c r="P1583" i="5"/>
  <c r="P1578" i="5"/>
  <c r="R1570" i="5"/>
  <c r="U1570" i="5"/>
  <c r="Q1570" i="5"/>
  <c r="P1566" i="5"/>
  <c r="Q1563" i="5"/>
  <c r="P1563" i="5"/>
  <c r="Q1558" i="5"/>
  <c r="R1558" i="5"/>
  <c r="U1558" i="5"/>
  <c r="Q1551" i="5"/>
  <c r="P1551" i="5"/>
  <c r="P1546" i="5"/>
  <c r="R1538" i="5"/>
  <c r="U1538" i="5"/>
  <c r="Q1538" i="5"/>
  <c r="P1534" i="5"/>
  <c r="Q1531" i="5"/>
  <c r="P1531" i="5"/>
  <c r="Q1526" i="5"/>
  <c r="R1526" i="5"/>
  <c r="U1526" i="5"/>
  <c r="Q1519" i="5"/>
  <c r="P1519" i="5"/>
  <c r="P1514" i="5"/>
  <c r="R1510" i="5"/>
  <c r="R1506" i="5"/>
  <c r="U1506" i="5"/>
  <c r="Q1506" i="5"/>
  <c r="P1502" i="5"/>
  <c r="Q1499" i="5"/>
  <c r="P1499" i="5"/>
  <c r="Q1494" i="5"/>
  <c r="R1494" i="5"/>
  <c r="U1494" i="5"/>
  <c r="Q1487" i="5"/>
  <c r="P1487" i="5"/>
  <c r="P1482" i="5"/>
  <c r="R1474" i="5"/>
  <c r="U1474" i="5"/>
  <c r="Q1474" i="5"/>
  <c r="P1470" i="5"/>
  <c r="Q1467" i="5"/>
  <c r="P1467" i="5"/>
  <c r="Q1462" i="5"/>
  <c r="R1462" i="5"/>
  <c r="U1462" i="5"/>
  <c r="Q1455" i="5"/>
  <c r="P1455" i="5"/>
  <c r="P1450" i="5"/>
  <c r="R1442" i="5"/>
  <c r="U1442" i="5"/>
  <c r="Q1442" i="5"/>
  <c r="P1438" i="5"/>
  <c r="Q1435" i="5"/>
  <c r="P1435" i="5"/>
  <c r="Q1430" i="5"/>
  <c r="R1430" i="5"/>
  <c r="U1430" i="5"/>
  <c r="R1426" i="5"/>
  <c r="Q1423" i="5"/>
  <c r="P1423" i="5"/>
  <c r="P1418" i="5"/>
  <c r="R1410" i="5"/>
  <c r="U1410" i="5"/>
  <c r="Q1410" i="5"/>
  <c r="P1406" i="5"/>
  <c r="Q1403" i="5"/>
  <c r="P1403" i="5"/>
  <c r="Q1398" i="5"/>
  <c r="R1398" i="5"/>
  <c r="U1398" i="5"/>
  <c r="Q1391" i="5"/>
  <c r="P1391" i="5"/>
  <c r="P1386" i="5"/>
  <c r="R1382" i="5"/>
  <c r="U1380" i="5"/>
  <c r="Q1374" i="5"/>
  <c r="Q1369" i="5"/>
  <c r="P1369" i="5"/>
  <c r="U1364" i="5"/>
  <c r="P1358" i="5"/>
  <c r="R1358" i="5"/>
  <c r="P1348" i="5"/>
  <c r="P1342" i="5"/>
  <c r="R1342" i="5"/>
  <c r="Q1336" i="5"/>
  <c r="P1332" i="5"/>
  <c r="Q1321" i="5"/>
  <c r="P1321" i="5"/>
  <c r="Q1316" i="5"/>
  <c r="R1316" i="5"/>
  <c r="Q1309" i="5"/>
  <c r="P1309" i="5"/>
  <c r="R1304" i="5"/>
  <c r="U1304" i="5"/>
  <c r="P1304" i="5"/>
  <c r="Q1300" i="5"/>
  <c r="R1300" i="5"/>
  <c r="U1294" i="5"/>
  <c r="Q1293" i="5"/>
  <c r="P1293" i="5"/>
  <c r="Q1288" i="5"/>
  <c r="Q1283" i="5"/>
  <c r="P1283" i="5"/>
  <c r="U1278" i="5"/>
  <c r="Q1267" i="5"/>
  <c r="P1267" i="5"/>
  <c r="Q1262" i="5"/>
  <c r="R1256" i="5"/>
  <c r="U1256" i="5"/>
  <c r="P1256" i="5"/>
  <c r="U1252" i="5"/>
  <c r="Q1246" i="5"/>
  <c r="Q1241" i="5"/>
  <c r="P1241" i="5"/>
  <c r="U1236" i="5"/>
  <c r="P1230" i="5"/>
  <c r="R1230" i="5"/>
  <c r="P1220" i="5"/>
  <c r="P1214" i="5"/>
  <c r="R1214" i="5"/>
  <c r="Q1208" i="5"/>
  <c r="R1204" i="5"/>
  <c r="U1204" i="5"/>
  <c r="P1204" i="5"/>
  <c r="Q1204" i="5"/>
  <c r="Q1185" i="5"/>
  <c r="P1185" i="5"/>
  <c r="P1178" i="5"/>
  <c r="Q1178" i="5"/>
  <c r="R1178" i="5"/>
  <c r="R1164" i="5"/>
  <c r="U1164" i="5"/>
  <c r="P1164" i="5"/>
  <c r="Q1164" i="5"/>
  <c r="U1092" i="5"/>
  <c r="P1054" i="5"/>
  <c r="Q1054" i="5"/>
  <c r="R1054" i="5"/>
  <c r="Q1049" i="5"/>
  <c r="P1049" i="5"/>
  <c r="Q979" i="5"/>
  <c r="P979" i="5"/>
  <c r="Q956" i="5"/>
  <c r="R956" i="5"/>
  <c r="P956" i="5"/>
  <c r="P894" i="5"/>
  <c r="Q894" i="5"/>
  <c r="R894" i="5"/>
  <c r="U894" i="5"/>
  <c r="P886" i="5"/>
  <c r="R886" i="5"/>
  <c r="Q886" i="5"/>
  <c r="U886" i="5"/>
  <c r="Q881" i="5"/>
  <c r="P881" i="5"/>
  <c r="Q868" i="5"/>
  <c r="P868" i="5"/>
  <c r="U868" i="5"/>
  <c r="R868" i="5"/>
  <c r="Q851" i="5"/>
  <c r="P851" i="5"/>
  <c r="Q825" i="5"/>
  <c r="P825" i="5"/>
  <c r="P822" i="5"/>
  <c r="R822" i="5"/>
  <c r="Q822" i="5"/>
  <c r="R816" i="5"/>
  <c r="U816" i="5"/>
  <c r="P816" i="5"/>
  <c r="Q816" i="5"/>
  <c r="Q813" i="5"/>
  <c r="P813" i="5"/>
  <c r="Q811" i="5"/>
  <c r="P811" i="5"/>
  <c r="Q676" i="5"/>
  <c r="R676" i="5"/>
  <c r="P676" i="5"/>
  <c r="U676" i="5"/>
  <c r="R664" i="5"/>
  <c r="U664" i="5"/>
  <c r="P664" i="5"/>
  <c r="Q664" i="5"/>
  <c r="Q509" i="5"/>
  <c r="P509" i="5"/>
  <c r="Q1372" i="5"/>
  <c r="P1366" i="5"/>
  <c r="R1360" i="5"/>
  <c r="U1360" i="5"/>
  <c r="Q1349" i="5"/>
  <c r="P1349" i="5"/>
  <c r="Q1340" i="5"/>
  <c r="P1334" i="5"/>
  <c r="R1328" i="5"/>
  <c r="U1328" i="5"/>
  <c r="Q1317" i="5"/>
  <c r="P1317" i="5"/>
  <c r="Q1308" i="5"/>
  <c r="P1302" i="5"/>
  <c r="R1296" i="5"/>
  <c r="U1296" i="5"/>
  <c r="Q1285" i="5"/>
  <c r="P1285" i="5"/>
  <c r="Q1276" i="5"/>
  <c r="P1270" i="5"/>
  <c r="R1264" i="5"/>
  <c r="U1264" i="5"/>
  <c r="Q1253" i="5"/>
  <c r="P1253" i="5"/>
  <c r="Q1244" i="5"/>
  <c r="P1238" i="5"/>
  <c r="R1232" i="5"/>
  <c r="U1232" i="5"/>
  <c r="Q1221" i="5"/>
  <c r="P1221" i="5"/>
  <c r="Q1212" i="5"/>
  <c r="P1206" i="5"/>
  <c r="Q1193" i="5"/>
  <c r="P1193" i="5"/>
  <c r="P1150" i="5"/>
  <c r="Q1150" i="5"/>
  <c r="R1150" i="5"/>
  <c r="U1150" i="5"/>
  <c r="Q1125" i="5"/>
  <c r="P1125" i="5"/>
  <c r="P1110" i="5"/>
  <c r="R1110" i="5"/>
  <c r="Q1110" i="5"/>
  <c r="U1110" i="5"/>
  <c r="Q1105" i="5"/>
  <c r="P1105" i="5"/>
  <c r="Q1084" i="5"/>
  <c r="R1084" i="5"/>
  <c r="P1084" i="5"/>
  <c r="P1078" i="5"/>
  <c r="R1078" i="5"/>
  <c r="Q1078" i="5"/>
  <c r="Q1073" i="5"/>
  <c r="P1073" i="5"/>
  <c r="Q1060" i="5"/>
  <c r="P1060" i="5"/>
  <c r="R1060" i="5"/>
  <c r="U1060" i="5"/>
  <c r="Q1041" i="5"/>
  <c r="P1041" i="5"/>
  <c r="Q1017" i="5"/>
  <c r="P1017" i="5"/>
  <c r="R1008" i="5"/>
  <c r="U1008" i="5"/>
  <c r="P1008" i="5"/>
  <c r="Q1008" i="5"/>
  <c r="Q1005" i="5"/>
  <c r="P1005" i="5"/>
  <c r="Q1003" i="5"/>
  <c r="P1003" i="5"/>
  <c r="R984" i="5"/>
  <c r="U984" i="5"/>
  <c r="Q984" i="5"/>
  <c r="R976" i="5"/>
  <c r="U976" i="5"/>
  <c r="P976" i="5"/>
  <c r="Q976" i="5"/>
  <c r="Q973" i="5"/>
  <c r="P973" i="5"/>
  <c r="Q971" i="5"/>
  <c r="P971" i="5"/>
  <c r="Q964" i="5"/>
  <c r="P964" i="5"/>
  <c r="R964" i="5"/>
  <c r="R952" i="5"/>
  <c r="U952" i="5"/>
  <c r="Q952" i="5"/>
  <c r="P952" i="5"/>
  <c r="P926" i="5"/>
  <c r="Q926" i="5"/>
  <c r="R926" i="5"/>
  <c r="R888" i="5"/>
  <c r="U888" i="5"/>
  <c r="Q888" i="5"/>
  <c r="R880" i="5"/>
  <c r="U880" i="5"/>
  <c r="P880" i="5"/>
  <c r="Q880" i="5"/>
  <c r="Q877" i="5"/>
  <c r="P877" i="5"/>
  <c r="Q875" i="5"/>
  <c r="P875" i="5"/>
  <c r="P862" i="5"/>
  <c r="Q862" i="5"/>
  <c r="R862" i="5"/>
  <c r="Q837" i="5"/>
  <c r="P837" i="5"/>
  <c r="Q828" i="5"/>
  <c r="R828" i="5"/>
  <c r="P828" i="5"/>
  <c r="R768" i="5"/>
  <c r="U768" i="5"/>
  <c r="Q768" i="5"/>
  <c r="P768" i="5"/>
  <c r="Q763" i="5"/>
  <c r="P763" i="5"/>
  <c r="Q729" i="5"/>
  <c r="P729" i="5"/>
  <c r="P702" i="5"/>
  <c r="R702" i="5"/>
  <c r="Q702" i="5"/>
  <c r="U702" i="5"/>
  <c r="Q693" i="5"/>
  <c r="P693" i="5"/>
  <c r="Q691" i="5"/>
  <c r="P691" i="5"/>
  <c r="P678" i="5"/>
  <c r="Q678" i="5"/>
  <c r="R678" i="5"/>
  <c r="U678" i="5"/>
  <c r="Q673" i="5"/>
  <c r="P673" i="5"/>
  <c r="Q653" i="5"/>
  <c r="P653" i="5"/>
  <c r="P622" i="5"/>
  <c r="R622" i="5"/>
  <c r="Q622" i="5"/>
  <c r="U622" i="5"/>
  <c r="Q564" i="5"/>
  <c r="R564" i="5"/>
  <c r="P564" i="5"/>
  <c r="U564" i="5"/>
  <c r="R528" i="5"/>
  <c r="U528" i="5"/>
  <c r="Q528" i="5"/>
  <c r="P528" i="5"/>
  <c r="R496" i="5"/>
  <c r="U496" i="5"/>
  <c r="Q496" i="5"/>
  <c r="P496" i="5"/>
  <c r="R433" i="5"/>
  <c r="P433" i="5"/>
  <c r="Q433" i="5"/>
  <c r="U433" i="5"/>
  <c r="R427" i="5"/>
  <c r="P427" i="5"/>
  <c r="U427" i="5"/>
  <c r="Q427" i="5"/>
  <c r="P1792" i="5"/>
  <c r="P1784" i="5"/>
  <c r="P1776" i="5"/>
  <c r="P1768" i="5"/>
  <c r="P1760" i="5"/>
  <c r="P1752" i="5"/>
  <c r="P1744" i="5"/>
  <c r="P1736" i="5"/>
  <c r="P1728" i="5"/>
  <c r="P1720" i="5"/>
  <c r="P1712" i="5"/>
  <c r="P1704" i="5"/>
  <c r="P1696" i="5"/>
  <c r="P1688" i="5"/>
  <c r="P1680" i="5"/>
  <c r="P1672" i="5"/>
  <c r="P1664" i="5"/>
  <c r="P1656" i="5"/>
  <c r="P1648" i="5"/>
  <c r="P1640" i="5"/>
  <c r="P1632" i="5"/>
  <c r="P1624" i="5"/>
  <c r="P1616" i="5"/>
  <c r="P1608" i="5"/>
  <c r="P1600" i="5"/>
  <c r="P1592" i="5"/>
  <c r="P1584" i="5"/>
  <c r="P1576" i="5"/>
  <c r="P1568" i="5"/>
  <c r="P1560" i="5"/>
  <c r="P1552" i="5"/>
  <c r="P1544" i="5"/>
  <c r="P1536" i="5"/>
  <c r="P1528" i="5"/>
  <c r="P1520" i="5"/>
  <c r="P1512" i="5"/>
  <c r="P1504" i="5"/>
  <c r="P1496" i="5"/>
  <c r="P1488" i="5"/>
  <c r="P1480" i="5"/>
  <c r="P1472" i="5"/>
  <c r="P1464" i="5"/>
  <c r="P1456" i="5"/>
  <c r="P1448" i="5"/>
  <c r="P1440" i="5"/>
  <c r="P1432" i="5"/>
  <c r="P1424" i="5"/>
  <c r="P1416" i="5"/>
  <c r="P1408" i="5"/>
  <c r="P1400" i="5"/>
  <c r="P1392" i="5"/>
  <c r="P1384" i="5"/>
  <c r="R1376" i="5"/>
  <c r="U1376" i="5"/>
  <c r="P1372" i="5"/>
  <c r="Q1366" i="5"/>
  <c r="Q1365" i="5"/>
  <c r="P1365" i="5"/>
  <c r="Q1360" i="5"/>
  <c r="Q1356" i="5"/>
  <c r="P1350" i="5"/>
  <c r="R1344" i="5"/>
  <c r="U1344" i="5"/>
  <c r="P1340" i="5"/>
  <c r="Q1334" i="5"/>
  <c r="Q1333" i="5"/>
  <c r="P1333" i="5"/>
  <c r="Q1328" i="5"/>
  <c r="Q1324" i="5"/>
  <c r="P1318" i="5"/>
  <c r="R1312" i="5"/>
  <c r="U1312" i="5"/>
  <c r="P1308" i="5"/>
  <c r="Q1302" i="5"/>
  <c r="Q1301" i="5"/>
  <c r="P1301" i="5"/>
  <c r="Q1296" i="5"/>
  <c r="Q1292" i="5"/>
  <c r="P1286" i="5"/>
  <c r="R1280" i="5"/>
  <c r="U1280" i="5"/>
  <c r="P1276" i="5"/>
  <c r="Q1270" i="5"/>
  <c r="Q1269" i="5"/>
  <c r="P1269" i="5"/>
  <c r="Q1264" i="5"/>
  <c r="Q1260" i="5"/>
  <c r="P1254" i="5"/>
  <c r="R1248" i="5"/>
  <c r="U1248" i="5"/>
  <c r="P1244" i="5"/>
  <c r="Q1238" i="5"/>
  <c r="Q1237" i="5"/>
  <c r="P1237" i="5"/>
  <c r="Q1232" i="5"/>
  <c r="Q1228" i="5"/>
  <c r="P1222" i="5"/>
  <c r="R1216" i="5"/>
  <c r="U1216" i="5"/>
  <c r="P1212" i="5"/>
  <c r="Q1206" i="5"/>
  <c r="Q1205" i="5"/>
  <c r="P1205" i="5"/>
  <c r="P1202" i="5"/>
  <c r="Q1202" i="5"/>
  <c r="U1202" i="5"/>
  <c r="Q1199" i="5"/>
  <c r="P1199" i="5"/>
  <c r="R1196" i="5"/>
  <c r="U1196" i="5"/>
  <c r="P1196" i="5"/>
  <c r="R1188" i="5"/>
  <c r="U1188" i="5"/>
  <c r="P1188" i="5"/>
  <c r="P1186" i="5"/>
  <c r="Q1186" i="5"/>
  <c r="R1186" i="5"/>
  <c r="Q1177" i="5"/>
  <c r="P1177" i="5"/>
  <c r="R1172" i="5"/>
  <c r="U1172" i="5"/>
  <c r="P1172" i="5"/>
  <c r="Q1172" i="5"/>
  <c r="Q1161" i="5"/>
  <c r="P1161" i="5"/>
  <c r="Q1148" i="5"/>
  <c r="R1148" i="5"/>
  <c r="P1148" i="5"/>
  <c r="P1118" i="5"/>
  <c r="Q1118" i="5"/>
  <c r="R1118" i="5"/>
  <c r="Q1107" i="5"/>
  <c r="P1107" i="5"/>
  <c r="U1084" i="5"/>
  <c r="Q1061" i="5"/>
  <c r="P1061" i="5"/>
  <c r="R1040" i="5"/>
  <c r="U1040" i="5"/>
  <c r="P1040" i="5"/>
  <c r="Q1040" i="5"/>
  <c r="Q1037" i="5"/>
  <c r="P1037" i="5"/>
  <c r="Q1035" i="5"/>
  <c r="P1035" i="5"/>
  <c r="R1016" i="5"/>
  <c r="U1016" i="5"/>
  <c r="Q1016" i="5"/>
  <c r="P1014" i="5"/>
  <c r="R1014" i="5"/>
  <c r="Q1014" i="5"/>
  <c r="U964" i="5"/>
  <c r="U926" i="5"/>
  <c r="Q924" i="5"/>
  <c r="R924" i="5"/>
  <c r="P924" i="5"/>
  <c r="U924" i="5"/>
  <c r="U862" i="5"/>
  <c r="Q860" i="5"/>
  <c r="R860" i="5"/>
  <c r="P860" i="5"/>
  <c r="U860" i="5"/>
  <c r="Q836" i="5"/>
  <c r="P836" i="5"/>
  <c r="R836" i="5"/>
  <c r="P830" i="5"/>
  <c r="Q830" i="5"/>
  <c r="R830" i="5"/>
  <c r="U830" i="5"/>
  <c r="Q804" i="5"/>
  <c r="R804" i="5"/>
  <c r="P804" i="5"/>
  <c r="Q781" i="5"/>
  <c r="P781" i="5"/>
  <c r="R704" i="5"/>
  <c r="U704" i="5"/>
  <c r="Q704" i="5"/>
  <c r="P704" i="5"/>
  <c r="Q697" i="5"/>
  <c r="P697" i="5"/>
  <c r="P448" i="5"/>
  <c r="U448" i="5"/>
  <c r="Q448" i="5"/>
  <c r="R448" i="5"/>
  <c r="Q132" i="5"/>
  <c r="P132" i="5"/>
  <c r="Q128" i="5"/>
  <c r="P128" i="5"/>
  <c r="P125" i="5"/>
  <c r="Q125" i="5"/>
  <c r="R125" i="5"/>
  <c r="U125" i="5"/>
  <c r="U111" i="5"/>
  <c r="P111" i="5"/>
  <c r="Q111" i="5"/>
  <c r="R111" i="5"/>
  <c r="Q1201" i="5"/>
  <c r="P1201" i="5"/>
  <c r="P1194" i="5"/>
  <c r="Q1194" i="5"/>
  <c r="R1180" i="5"/>
  <c r="U1180" i="5"/>
  <c r="P1180" i="5"/>
  <c r="Q1169" i="5"/>
  <c r="P1169" i="5"/>
  <c r="R1156" i="5"/>
  <c r="U1156" i="5"/>
  <c r="P1156" i="5"/>
  <c r="Q1137" i="5"/>
  <c r="P1137" i="5"/>
  <c r="Q1124" i="5"/>
  <c r="P1124" i="5"/>
  <c r="R1124" i="5"/>
  <c r="Q1116" i="5"/>
  <c r="R1116" i="5"/>
  <c r="P1116" i="5"/>
  <c r="Q1093" i="5"/>
  <c r="P1093" i="5"/>
  <c r="P1086" i="5"/>
  <c r="Q1086" i="5"/>
  <c r="R1072" i="5"/>
  <c r="U1072" i="5"/>
  <c r="P1072" i="5"/>
  <c r="Q1072" i="5"/>
  <c r="Q1069" i="5"/>
  <c r="P1069" i="5"/>
  <c r="Q1067" i="5"/>
  <c r="P1067" i="5"/>
  <c r="R1048" i="5"/>
  <c r="U1048" i="5"/>
  <c r="Q1048" i="5"/>
  <c r="P1046" i="5"/>
  <c r="R1046" i="5"/>
  <c r="Q1046" i="5"/>
  <c r="Q1009" i="5"/>
  <c r="P1009" i="5"/>
  <c r="Q996" i="5"/>
  <c r="P996" i="5"/>
  <c r="R996" i="5"/>
  <c r="Q988" i="5"/>
  <c r="R988" i="5"/>
  <c r="P988" i="5"/>
  <c r="Q965" i="5"/>
  <c r="P965" i="5"/>
  <c r="P958" i="5"/>
  <c r="Q958" i="5"/>
  <c r="R958" i="5"/>
  <c r="R944" i="5"/>
  <c r="U944" i="5"/>
  <c r="P944" i="5"/>
  <c r="Q944" i="5"/>
  <c r="Q941" i="5"/>
  <c r="P941" i="5"/>
  <c r="Q939" i="5"/>
  <c r="P939" i="5"/>
  <c r="R920" i="5"/>
  <c r="U920" i="5"/>
  <c r="Q920" i="5"/>
  <c r="P918" i="5"/>
  <c r="R918" i="5"/>
  <c r="Q918" i="5"/>
  <c r="Q900" i="5"/>
  <c r="P900" i="5"/>
  <c r="Q892" i="5"/>
  <c r="R892" i="5"/>
  <c r="P892" i="5"/>
  <c r="R856" i="5"/>
  <c r="U856" i="5"/>
  <c r="Q856" i="5"/>
  <c r="P854" i="5"/>
  <c r="R854" i="5"/>
  <c r="Q854" i="5"/>
  <c r="Q817" i="5"/>
  <c r="P817" i="5"/>
  <c r="Q805" i="5"/>
  <c r="P805" i="5"/>
  <c r="P766" i="5"/>
  <c r="R766" i="5"/>
  <c r="Q766" i="5"/>
  <c r="U766" i="5"/>
  <c r="R760" i="5"/>
  <c r="U760" i="5"/>
  <c r="P760" i="5"/>
  <c r="Q760" i="5"/>
  <c r="Q757" i="5"/>
  <c r="P757" i="5"/>
  <c r="Q755" i="5"/>
  <c r="P755" i="5"/>
  <c r="Q740" i="5"/>
  <c r="R740" i="5"/>
  <c r="P740" i="5"/>
  <c r="U740" i="5"/>
  <c r="Q717" i="5"/>
  <c r="P717" i="5"/>
  <c r="P638" i="5"/>
  <c r="R638" i="5"/>
  <c r="Q638" i="5"/>
  <c r="U638" i="5"/>
  <c r="Q637" i="5"/>
  <c r="P637" i="5"/>
  <c r="P630" i="5"/>
  <c r="Q630" i="5"/>
  <c r="R630" i="5"/>
  <c r="U630" i="5"/>
  <c r="Q541" i="5"/>
  <c r="P541" i="5"/>
  <c r="Q485" i="5"/>
  <c r="P485" i="5"/>
  <c r="Q483" i="5"/>
  <c r="P483" i="5"/>
  <c r="R359" i="5"/>
  <c r="P359" i="5"/>
  <c r="U359" i="5"/>
  <c r="Q359" i="5"/>
  <c r="R317" i="5"/>
  <c r="P317" i="5"/>
  <c r="Q317" i="5"/>
  <c r="U317" i="5"/>
  <c r="Q266" i="5"/>
  <c r="P266" i="5"/>
  <c r="R624" i="5"/>
  <c r="U624" i="5"/>
  <c r="Q624" i="5"/>
  <c r="Q540" i="5"/>
  <c r="P540" i="5"/>
  <c r="R540" i="5"/>
  <c r="U540" i="5"/>
  <c r="Q523" i="5"/>
  <c r="P523" i="5"/>
  <c r="Q476" i="5"/>
  <c r="P476" i="5"/>
  <c r="R476" i="5"/>
  <c r="U476" i="5"/>
  <c r="P472" i="5"/>
  <c r="U472" i="5"/>
  <c r="Q472" i="5"/>
  <c r="R472" i="5"/>
  <c r="P456" i="5"/>
  <c r="U456" i="5"/>
  <c r="Q456" i="5"/>
  <c r="R456" i="5"/>
  <c r="P440" i="5"/>
  <c r="U440" i="5"/>
  <c r="Q440" i="5"/>
  <c r="R440" i="5"/>
  <c r="R391" i="5"/>
  <c r="P391" i="5"/>
  <c r="U391" i="5"/>
  <c r="Q391" i="5"/>
  <c r="R335" i="5"/>
  <c r="P335" i="5"/>
  <c r="U335" i="5"/>
  <c r="R305" i="5"/>
  <c r="P305" i="5"/>
  <c r="Q305" i="5"/>
  <c r="U305" i="5"/>
  <c r="R283" i="5"/>
  <c r="P283" i="5"/>
  <c r="Q283" i="5"/>
  <c r="U283" i="5"/>
  <c r="R1152" i="5"/>
  <c r="U1152" i="5"/>
  <c r="Q1141" i="5"/>
  <c r="P1141" i="5"/>
  <c r="Q1132" i="5"/>
  <c r="P1126" i="5"/>
  <c r="R1120" i="5"/>
  <c r="U1120" i="5"/>
  <c r="Q1109" i="5"/>
  <c r="P1109" i="5"/>
  <c r="Q1100" i="5"/>
  <c r="P1094" i="5"/>
  <c r="R1088" i="5"/>
  <c r="U1088" i="5"/>
  <c r="Q1077" i="5"/>
  <c r="P1077" i="5"/>
  <c r="Q1068" i="5"/>
  <c r="P1062" i="5"/>
  <c r="R1056" i="5"/>
  <c r="U1056" i="5"/>
  <c r="Q1045" i="5"/>
  <c r="P1045" i="5"/>
  <c r="Q1036" i="5"/>
  <c r="P1030" i="5"/>
  <c r="R1024" i="5"/>
  <c r="U1024" i="5"/>
  <c r="Q1013" i="5"/>
  <c r="P1013" i="5"/>
  <c r="Q1004" i="5"/>
  <c r="P998" i="5"/>
  <c r="R992" i="5"/>
  <c r="U992" i="5"/>
  <c r="Q981" i="5"/>
  <c r="P981" i="5"/>
  <c r="Q972" i="5"/>
  <c r="P966" i="5"/>
  <c r="R960" i="5"/>
  <c r="U960" i="5"/>
  <c r="Q949" i="5"/>
  <c r="P949" i="5"/>
  <c r="Q940" i="5"/>
  <c r="P934" i="5"/>
  <c r="R928" i="5"/>
  <c r="U928" i="5"/>
  <c r="Q917" i="5"/>
  <c r="P917" i="5"/>
  <c r="Q908" i="5"/>
  <c r="P902" i="5"/>
  <c r="R896" i="5"/>
  <c r="U896" i="5"/>
  <c r="Q885" i="5"/>
  <c r="P885" i="5"/>
  <c r="Q876" i="5"/>
  <c r="P870" i="5"/>
  <c r="R864" i="5"/>
  <c r="U864" i="5"/>
  <c r="Q853" i="5"/>
  <c r="P853" i="5"/>
  <c r="Q844" i="5"/>
  <c r="P838" i="5"/>
  <c r="R832" i="5"/>
  <c r="U832" i="5"/>
  <c r="Q821" i="5"/>
  <c r="P821" i="5"/>
  <c r="Q812" i="5"/>
  <c r="P806" i="5"/>
  <c r="R792" i="5"/>
  <c r="U792" i="5"/>
  <c r="P792" i="5"/>
  <c r="Q792" i="5"/>
  <c r="Q789" i="5"/>
  <c r="P789" i="5"/>
  <c r="Q787" i="5"/>
  <c r="P787" i="5"/>
  <c r="Q761" i="5"/>
  <c r="P761" i="5"/>
  <c r="Q748" i="5"/>
  <c r="P748" i="5"/>
  <c r="R748" i="5"/>
  <c r="P742" i="5"/>
  <c r="Q742" i="5"/>
  <c r="R728" i="5"/>
  <c r="U728" i="5"/>
  <c r="P728" i="5"/>
  <c r="Q728" i="5"/>
  <c r="Q725" i="5"/>
  <c r="P725" i="5"/>
  <c r="Q723" i="5"/>
  <c r="P723" i="5"/>
  <c r="Q708" i="5"/>
  <c r="R708" i="5"/>
  <c r="P708" i="5"/>
  <c r="R696" i="5"/>
  <c r="U696" i="5"/>
  <c r="P696" i="5"/>
  <c r="Q696" i="5"/>
  <c r="Q685" i="5"/>
  <c r="P685" i="5"/>
  <c r="R672" i="5"/>
  <c r="U672" i="5"/>
  <c r="Q672" i="5"/>
  <c r="P670" i="5"/>
  <c r="R670" i="5"/>
  <c r="Q670" i="5"/>
  <c r="Q665" i="5"/>
  <c r="P665" i="5"/>
  <c r="Q644" i="5"/>
  <c r="R644" i="5"/>
  <c r="P644" i="5"/>
  <c r="Q619" i="5"/>
  <c r="P619" i="5"/>
  <c r="P590" i="5"/>
  <c r="R590" i="5"/>
  <c r="Q590" i="5"/>
  <c r="U590" i="5"/>
  <c r="Q572" i="5"/>
  <c r="P572" i="5"/>
  <c r="R572" i="5"/>
  <c r="U572" i="5"/>
  <c r="Q553" i="5"/>
  <c r="P553" i="5"/>
  <c r="R375" i="5"/>
  <c r="P375" i="5"/>
  <c r="U375" i="5"/>
  <c r="R343" i="5"/>
  <c r="P343" i="5"/>
  <c r="U343" i="5"/>
  <c r="R285" i="5"/>
  <c r="P285" i="5"/>
  <c r="Q285" i="5"/>
  <c r="U285" i="5"/>
  <c r="Q276" i="5"/>
  <c r="P276" i="5"/>
  <c r="Q260" i="5"/>
  <c r="P260" i="5"/>
  <c r="Q1200" i="5"/>
  <c r="Q1192" i="5"/>
  <c r="Q1184" i="5"/>
  <c r="Q1176" i="5"/>
  <c r="Q1168" i="5"/>
  <c r="Q1160" i="5"/>
  <c r="Q1149" i="5"/>
  <c r="P1149" i="5"/>
  <c r="Q1140" i="5"/>
  <c r="P1134" i="5"/>
  <c r="R1132" i="5"/>
  <c r="R1128" i="5"/>
  <c r="U1128" i="5"/>
  <c r="R1126" i="5"/>
  <c r="Q1117" i="5"/>
  <c r="P1117" i="5"/>
  <c r="Q1108" i="5"/>
  <c r="P1102" i="5"/>
  <c r="R1096" i="5"/>
  <c r="U1096" i="5"/>
  <c r="R1094" i="5"/>
  <c r="Q1085" i="5"/>
  <c r="P1085" i="5"/>
  <c r="Q1076" i="5"/>
  <c r="P1070" i="5"/>
  <c r="R1068" i="5"/>
  <c r="R1064" i="5"/>
  <c r="U1064" i="5"/>
  <c r="R1062" i="5"/>
  <c r="Q1053" i="5"/>
  <c r="P1053" i="5"/>
  <c r="Q1044" i="5"/>
  <c r="P1038" i="5"/>
  <c r="R1036" i="5"/>
  <c r="R1032" i="5"/>
  <c r="U1032" i="5"/>
  <c r="R1030" i="5"/>
  <c r="Q1021" i="5"/>
  <c r="P1021" i="5"/>
  <c r="Q1012" i="5"/>
  <c r="P1006" i="5"/>
  <c r="R1004" i="5"/>
  <c r="R1000" i="5"/>
  <c r="U1000" i="5"/>
  <c r="R998" i="5"/>
  <c r="Q989" i="5"/>
  <c r="P989" i="5"/>
  <c r="Q980" i="5"/>
  <c r="P974" i="5"/>
  <c r="R972" i="5"/>
  <c r="R968" i="5"/>
  <c r="U968" i="5"/>
  <c r="Q957" i="5"/>
  <c r="P957" i="5"/>
  <c r="Q948" i="5"/>
  <c r="P942" i="5"/>
  <c r="R940" i="5"/>
  <c r="R936" i="5"/>
  <c r="U936" i="5"/>
  <c r="R934" i="5"/>
  <c r="Q925" i="5"/>
  <c r="P925" i="5"/>
  <c r="Q916" i="5"/>
  <c r="P910" i="5"/>
  <c r="R908" i="5"/>
  <c r="R904" i="5"/>
  <c r="U904" i="5"/>
  <c r="Q893" i="5"/>
  <c r="P893" i="5"/>
  <c r="Q884" i="5"/>
  <c r="P878" i="5"/>
  <c r="R876" i="5"/>
  <c r="R872" i="5"/>
  <c r="U872" i="5"/>
  <c r="R870" i="5"/>
  <c r="Q861" i="5"/>
  <c r="P861" i="5"/>
  <c r="Q852" i="5"/>
  <c r="P846" i="5"/>
  <c r="R844" i="5"/>
  <c r="R840" i="5"/>
  <c r="U840" i="5"/>
  <c r="R838" i="5"/>
  <c r="Q829" i="5"/>
  <c r="P829" i="5"/>
  <c r="Q820" i="5"/>
  <c r="P814" i="5"/>
  <c r="R812" i="5"/>
  <c r="R808" i="5"/>
  <c r="U808" i="5"/>
  <c r="R800" i="5"/>
  <c r="U800" i="5"/>
  <c r="Q800" i="5"/>
  <c r="P798" i="5"/>
  <c r="R798" i="5"/>
  <c r="Q798" i="5"/>
  <c r="Q780" i="5"/>
  <c r="P780" i="5"/>
  <c r="R780" i="5"/>
  <c r="Q772" i="5"/>
  <c r="R772" i="5"/>
  <c r="P772" i="5"/>
  <c r="Q749" i="5"/>
  <c r="P749" i="5"/>
  <c r="R736" i="5"/>
  <c r="U736" i="5"/>
  <c r="Q736" i="5"/>
  <c r="P734" i="5"/>
  <c r="R734" i="5"/>
  <c r="Q734" i="5"/>
  <c r="P720" i="5"/>
  <c r="Q716" i="5"/>
  <c r="P716" i="5"/>
  <c r="R716" i="5"/>
  <c r="P710" i="5"/>
  <c r="Q710" i="5"/>
  <c r="R710" i="5"/>
  <c r="Q661" i="5"/>
  <c r="P661" i="5"/>
  <c r="Q659" i="5"/>
  <c r="P659" i="5"/>
  <c r="Q652" i="5"/>
  <c r="P652" i="5"/>
  <c r="R652" i="5"/>
  <c r="P646" i="5"/>
  <c r="Q646" i="5"/>
  <c r="R646" i="5"/>
  <c r="P534" i="5"/>
  <c r="Q534" i="5"/>
  <c r="R534" i="5"/>
  <c r="U534" i="5"/>
  <c r="P526" i="5"/>
  <c r="R526" i="5"/>
  <c r="Q526" i="5"/>
  <c r="U526" i="5"/>
  <c r="R520" i="5"/>
  <c r="U520" i="5"/>
  <c r="P520" i="5"/>
  <c r="Q520" i="5"/>
  <c r="P494" i="5"/>
  <c r="R494" i="5"/>
  <c r="Q494" i="5"/>
  <c r="U494" i="5"/>
  <c r="R419" i="5"/>
  <c r="P419" i="5"/>
  <c r="U419" i="5"/>
  <c r="R383" i="5"/>
  <c r="P383" i="5"/>
  <c r="U383" i="5"/>
  <c r="R351" i="5"/>
  <c r="P351" i="5"/>
  <c r="U351" i="5"/>
  <c r="R311" i="5"/>
  <c r="P311" i="5"/>
  <c r="U311" i="5"/>
  <c r="Q311" i="5"/>
  <c r="Q797" i="5"/>
  <c r="P797" i="5"/>
  <c r="Q788" i="5"/>
  <c r="P782" i="5"/>
  <c r="R776" i="5"/>
  <c r="U776" i="5"/>
  <c r="Q765" i="5"/>
  <c r="P765" i="5"/>
  <c r="Q756" i="5"/>
  <c r="P750" i="5"/>
  <c r="P747" i="5"/>
  <c r="R744" i="5"/>
  <c r="U744" i="5"/>
  <c r="Q733" i="5"/>
  <c r="P733" i="5"/>
  <c r="Q724" i="5"/>
  <c r="P718" i="5"/>
  <c r="P715" i="5"/>
  <c r="R712" i="5"/>
  <c r="U712" i="5"/>
  <c r="Q701" i="5"/>
  <c r="P701" i="5"/>
  <c r="Q692" i="5"/>
  <c r="P689" i="5"/>
  <c r="P686" i="5"/>
  <c r="P683" i="5"/>
  <c r="R680" i="5"/>
  <c r="U680" i="5"/>
  <c r="Q669" i="5"/>
  <c r="P669" i="5"/>
  <c r="Q660" i="5"/>
  <c r="P657" i="5"/>
  <c r="P654" i="5"/>
  <c r="P651" i="5"/>
  <c r="R648" i="5"/>
  <c r="U648" i="5"/>
  <c r="P625" i="5"/>
  <c r="Q617" i="5"/>
  <c r="P617" i="5"/>
  <c r="Q604" i="5"/>
  <c r="P604" i="5"/>
  <c r="R604" i="5"/>
  <c r="Q596" i="5"/>
  <c r="R596" i="5"/>
  <c r="P596" i="5"/>
  <c r="P587" i="5"/>
  <c r="Q573" i="5"/>
  <c r="P573" i="5"/>
  <c r="P566" i="5"/>
  <c r="Q566" i="5"/>
  <c r="R566" i="5"/>
  <c r="R552" i="5"/>
  <c r="U552" i="5"/>
  <c r="P552" i="5"/>
  <c r="Q552" i="5"/>
  <c r="Q549" i="5"/>
  <c r="P549" i="5"/>
  <c r="Q547" i="5"/>
  <c r="P547" i="5"/>
  <c r="P529" i="5"/>
  <c r="Q521" i="5"/>
  <c r="P521" i="5"/>
  <c r="Q500" i="5"/>
  <c r="R500" i="5"/>
  <c r="P500" i="5"/>
  <c r="R488" i="5"/>
  <c r="U488" i="5"/>
  <c r="P488" i="5"/>
  <c r="Q488" i="5"/>
  <c r="Q477" i="5"/>
  <c r="P477" i="5"/>
  <c r="P468" i="5"/>
  <c r="U468" i="5"/>
  <c r="Q468" i="5"/>
  <c r="R468" i="5"/>
  <c r="P460" i="5"/>
  <c r="U460" i="5"/>
  <c r="Q460" i="5"/>
  <c r="R460" i="5"/>
  <c r="P452" i="5"/>
  <c r="U452" i="5"/>
  <c r="Q452" i="5"/>
  <c r="R452" i="5"/>
  <c r="P444" i="5"/>
  <c r="U444" i="5"/>
  <c r="Q444" i="5"/>
  <c r="R444" i="5"/>
  <c r="R417" i="5"/>
  <c r="P417" i="5"/>
  <c r="Q417" i="5"/>
  <c r="U417" i="5"/>
  <c r="R411" i="5"/>
  <c r="P411" i="5"/>
  <c r="U411" i="5"/>
  <c r="R327" i="5"/>
  <c r="P327" i="5"/>
  <c r="U327" i="5"/>
  <c r="Q327" i="5"/>
  <c r="R295" i="5"/>
  <c r="P295" i="5"/>
  <c r="U295" i="5"/>
  <c r="Q295" i="5"/>
  <c r="Q796" i="5"/>
  <c r="P790" i="5"/>
  <c r="R788" i="5"/>
  <c r="R784" i="5"/>
  <c r="U784" i="5"/>
  <c r="R782" i="5"/>
  <c r="Q773" i="5"/>
  <c r="P773" i="5"/>
  <c r="Q764" i="5"/>
  <c r="P758" i="5"/>
  <c r="R752" i="5"/>
  <c r="U752" i="5"/>
  <c r="Q741" i="5"/>
  <c r="P741" i="5"/>
  <c r="Q732" i="5"/>
  <c r="P726" i="5"/>
  <c r="R724" i="5"/>
  <c r="R720" i="5"/>
  <c r="U720" i="5"/>
  <c r="Q709" i="5"/>
  <c r="P709" i="5"/>
  <c r="Q700" i="5"/>
  <c r="P694" i="5"/>
  <c r="R688" i="5"/>
  <c r="U688" i="5"/>
  <c r="Q677" i="5"/>
  <c r="P677" i="5"/>
  <c r="Q668" i="5"/>
  <c r="P662" i="5"/>
  <c r="R656" i="5"/>
  <c r="U656" i="5"/>
  <c r="Q645" i="5"/>
  <c r="P645" i="5"/>
  <c r="Q636" i="5"/>
  <c r="P636" i="5"/>
  <c r="R636" i="5"/>
  <c r="Q628" i="5"/>
  <c r="R628" i="5"/>
  <c r="P628" i="5"/>
  <c r="Q605" i="5"/>
  <c r="P605" i="5"/>
  <c r="P598" i="5"/>
  <c r="Q598" i="5"/>
  <c r="R598" i="5"/>
  <c r="R584" i="5"/>
  <c r="U584" i="5"/>
  <c r="P584" i="5"/>
  <c r="Q584" i="5"/>
  <c r="Q581" i="5"/>
  <c r="P581" i="5"/>
  <c r="Q579" i="5"/>
  <c r="P579" i="5"/>
  <c r="R560" i="5"/>
  <c r="U560" i="5"/>
  <c r="Q560" i="5"/>
  <c r="P558" i="5"/>
  <c r="R558" i="5"/>
  <c r="Q558" i="5"/>
  <c r="Q532" i="5"/>
  <c r="R532" i="5"/>
  <c r="P532" i="5"/>
  <c r="Q517" i="5"/>
  <c r="P517" i="5"/>
  <c r="Q515" i="5"/>
  <c r="P515" i="5"/>
  <c r="Q508" i="5"/>
  <c r="P508" i="5"/>
  <c r="P502" i="5"/>
  <c r="Q502" i="5"/>
  <c r="R502" i="5"/>
  <c r="R435" i="5"/>
  <c r="P435" i="5"/>
  <c r="U435" i="5"/>
  <c r="R409" i="5"/>
  <c r="P409" i="5"/>
  <c r="Q409" i="5"/>
  <c r="U409" i="5"/>
  <c r="R403" i="5"/>
  <c r="P403" i="5"/>
  <c r="U403" i="5"/>
  <c r="R395" i="5"/>
  <c r="P395" i="5"/>
  <c r="U395" i="5"/>
  <c r="R387" i="5"/>
  <c r="P387" i="5"/>
  <c r="U387" i="5"/>
  <c r="R379" i="5"/>
  <c r="P379" i="5"/>
  <c r="U379" i="5"/>
  <c r="R371" i="5"/>
  <c r="P371" i="5"/>
  <c r="U371" i="5"/>
  <c r="R363" i="5"/>
  <c r="P363" i="5"/>
  <c r="U363" i="5"/>
  <c r="R355" i="5"/>
  <c r="P355" i="5"/>
  <c r="U355" i="5"/>
  <c r="R347" i="5"/>
  <c r="P347" i="5"/>
  <c r="U347" i="5"/>
  <c r="R339" i="5"/>
  <c r="P339" i="5"/>
  <c r="U339" i="5"/>
  <c r="R331" i="5"/>
  <c r="P331" i="5"/>
  <c r="U331" i="5"/>
  <c r="R321" i="5"/>
  <c r="P321" i="5"/>
  <c r="Q321" i="5"/>
  <c r="U321" i="5"/>
  <c r="R301" i="5"/>
  <c r="P301" i="5"/>
  <c r="Q301" i="5"/>
  <c r="U301" i="5"/>
  <c r="R299" i="5"/>
  <c r="P299" i="5"/>
  <c r="U299" i="5"/>
  <c r="R289" i="5"/>
  <c r="P289" i="5"/>
  <c r="Q289" i="5"/>
  <c r="U289" i="5"/>
  <c r="Q235" i="5"/>
  <c r="R235" i="5"/>
  <c r="P235" i="5"/>
  <c r="U235" i="5"/>
  <c r="R632" i="5"/>
  <c r="U632" i="5"/>
  <c r="Q621" i="5"/>
  <c r="P621" i="5"/>
  <c r="Q612" i="5"/>
  <c r="P606" i="5"/>
  <c r="R600" i="5"/>
  <c r="U600" i="5"/>
  <c r="Q589" i="5"/>
  <c r="P589" i="5"/>
  <c r="Q580" i="5"/>
  <c r="P574" i="5"/>
  <c r="R568" i="5"/>
  <c r="U568" i="5"/>
  <c r="Q557" i="5"/>
  <c r="P557" i="5"/>
  <c r="Q548" i="5"/>
  <c r="P542" i="5"/>
  <c r="P539" i="5"/>
  <c r="R536" i="5"/>
  <c r="U536" i="5"/>
  <c r="Q525" i="5"/>
  <c r="P525" i="5"/>
  <c r="Q516" i="5"/>
  <c r="P513" i="5"/>
  <c r="P510" i="5"/>
  <c r="P507" i="5"/>
  <c r="R504" i="5"/>
  <c r="U504" i="5"/>
  <c r="Q493" i="5"/>
  <c r="P493" i="5"/>
  <c r="Q484" i="5"/>
  <c r="P481" i="5"/>
  <c r="P478" i="5"/>
  <c r="P475" i="5"/>
  <c r="R473" i="5"/>
  <c r="P473" i="5"/>
  <c r="R471" i="5"/>
  <c r="P471" i="5"/>
  <c r="R469" i="5"/>
  <c r="P469" i="5"/>
  <c r="R467" i="5"/>
  <c r="P467" i="5"/>
  <c r="R465" i="5"/>
  <c r="P465" i="5"/>
  <c r="R463" i="5"/>
  <c r="P463" i="5"/>
  <c r="R461" i="5"/>
  <c r="P461" i="5"/>
  <c r="R459" i="5"/>
  <c r="P459" i="5"/>
  <c r="R457" i="5"/>
  <c r="P457" i="5"/>
  <c r="R455" i="5"/>
  <c r="P455" i="5"/>
  <c r="R453" i="5"/>
  <c r="P453" i="5"/>
  <c r="R451" i="5"/>
  <c r="P451" i="5"/>
  <c r="R449" i="5"/>
  <c r="P449" i="5"/>
  <c r="R447" i="5"/>
  <c r="P447" i="5"/>
  <c r="R445" i="5"/>
  <c r="P445" i="5"/>
  <c r="R443" i="5"/>
  <c r="P443" i="5"/>
  <c r="R441" i="5"/>
  <c r="P441" i="5"/>
  <c r="R439" i="5"/>
  <c r="P439" i="5"/>
  <c r="R437" i="5"/>
  <c r="P437" i="5"/>
  <c r="R429" i="5"/>
  <c r="P429" i="5"/>
  <c r="Q429" i="5"/>
  <c r="R421" i="5"/>
  <c r="P421" i="5"/>
  <c r="Q421" i="5"/>
  <c r="R413" i="5"/>
  <c r="P413" i="5"/>
  <c r="Q413" i="5"/>
  <c r="R405" i="5"/>
  <c r="P405" i="5"/>
  <c r="Q405" i="5"/>
  <c r="R325" i="5"/>
  <c r="P325" i="5"/>
  <c r="Q325" i="5"/>
  <c r="U325" i="5"/>
  <c r="R319" i="5"/>
  <c r="P319" i="5"/>
  <c r="U319" i="5"/>
  <c r="R309" i="5"/>
  <c r="P309" i="5"/>
  <c r="Q309" i="5"/>
  <c r="U309" i="5"/>
  <c r="R303" i="5"/>
  <c r="P303" i="5"/>
  <c r="U303" i="5"/>
  <c r="R293" i="5"/>
  <c r="P293" i="5"/>
  <c r="Q293" i="5"/>
  <c r="U293" i="5"/>
  <c r="R287" i="5"/>
  <c r="P287" i="5"/>
  <c r="U287" i="5"/>
  <c r="P213" i="5"/>
  <c r="R213" i="5"/>
  <c r="Q213" i="5"/>
  <c r="U213" i="5"/>
  <c r="Q144" i="5"/>
  <c r="P144" i="5"/>
  <c r="R92" i="5"/>
  <c r="P92" i="5"/>
  <c r="Q92" i="5"/>
  <c r="U92" i="5"/>
  <c r="R60" i="5"/>
  <c r="P60" i="5"/>
  <c r="Q60" i="5"/>
  <c r="U60" i="5"/>
  <c r="Q629" i="5"/>
  <c r="P629" i="5"/>
  <c r="Q620" i="5"/>
  <c r="P614" i="5"/>
  <c r="R608" i="5"/>
  <c r="U608" i="5"/>
  <c r="Q597" i="5"/>
  <c r="P597" i="5"/>
  <c r="Q588" i="5"/>
  <c r="P582" i="5"/>
  <c r="R580" i="5"/>
  <c r="R576" i="5"/>
  <c r="U576" i="5"/>
  <c r="Q565" i="5"/>
  <c r="P565" i="5"/>
  <c r="Q556" i="5"/>
  <c r="P550" i="5"/>
  <c r="R548" i="5"/>
  <c r="R544" i="5"/>
  <c r="U544" i="5"/>
  <c r="Q533" i="5"/>
  <c r="P533" i="5"/>
  <c r="Q524" i="5"/>
  <c r="P518" i="5"/>
  <c r="R512" i="5"/>
  <c r="U512" i="5"/>
  <c r="Q501" i="5"/>
  <c r="P501" i="5"/>
  <c r="Q492" i="5"/>
  <c r="P486" i="5"/>
  <c r="R480" i="5"/>
  <c r="U480" i="5"/>
  <c r="R431" i="5"/>
  <c r="P431" i="5"/>
  <c r="R423" i="5"/>
  <c r="P423" i="5"/>
  <c r="R415" i="5"/>
  <c r="P415" i="5"/>
  <c r="R407" i="5"/>
  <c r="P407" i="5"/>
  <c r="R401" i="5"/>
  <c r="P401" i="5"/>
  <c r="Q401" i="5"/>
  <c r="U401" i="5"/>
  <c r="R397" i="5"/>
  <c r="P397" i="5"/>
  <c r="Q397" i="5"/>
  <c r="U397" i="5"/>
  <c r="R393" i="5"/>
  <c r="P393" i="5"/>
  <c r="Q393" i="5"/>
  <c r="U393" i="5"/>
  <c r="R389" i="5"/>
  <c r="P389" i="5"/>
  <c r="Q389" i="5"/>
  <c r="U389" i="5"/>
  <c r="R385" i="5"/>
  <c r="P385" i="5"/>
  <c r="Q385" i="5"/>
  <c r="U385" i="5"/>
  <c r="R381" i="5"/>
  <c r="P381" i="5"/>
  <c r="Q381" i="5"/>
  <c r="U381" i="5"/>
  <c r="R377" i="5"/>
  <c r="P377" i="5"/>
  <c r="Q377" i="5"/>
  <c r="U377" i="5"/>
  <c r="R373" i="5"/>
  <c r="P373" i="5"/>
  <c r="Q373" i="5"/>
  <c r="U373" i="5"/>
  <c r="R369" i="5"/>
  <c r="P369" i="5"/>
  <c r="Q369" i="5"/>
  <c r="U369" i="5"/>
  <c r="R365" i="5"/>
  <c r="P365" i="5"/>
  <c r="Q365" i="5"/>
  <c r="U365" i="5"/>
  <c r="R361" i="5"/>
  <c r="P361" i="5"/>
  <c r="Q361" i="5"/>
  <c r="U361" i="5"/>
  <c r="R357" i="5"/>
  <c r="P357" i="5"/>
  <c r="Q357" i="5"/>
  <c r="U357" i="5"/>
  <c r="R353" i="5"/>
  <c r="P353" i="5"/>
  <c r="Q353" i="5"/>
  <c r="U353" i="5"/>
  <c r="R349" i="5"/>
  <c r="P349" i="5"/>
  <c r="Q349" i="5"/>
  <c r="U349" i="5"/>
  <c r="R345" i="5"/>
  <c r="P345" i="5"/>
  <c r="Q345" i="5"/>
  <c r="U345" i="5"/>
  <c r="R341" i="5"/>
  <c r="P341" i="5"/>
  <c r="Q341" i="5"/>
  <c r="U341" i="5"/>
  <c r="R337" i="5"/>
  <c r="P337" i="5"/>
  <c r="Q337" i="5"/>
  <c r="U337" i="5"/>
  <c r="R333" i="5"/>
  <c r="P333" i="5"/>
  <c r="Q333" i="5"/>
  <c r="U333" i="5"/>
  <c r="R329" i="5"/>
  <c r="P329" i="5"/>
  <c r="Q329" i="5"/>
  <c r="U329" i="5"/>
  <c r="R323" i="5"/>
  <c r="P323" i="5"/>
  <c r="U323" i="5"/>
  <c r="R313" i="5"/>
  <c r="P313" i="5"/>
  <c r="Q313" i="5"/>
  <c r="U313" i="5"/>
  <c r="R307" i="5"/>
  <c r="P307" i="5"/>
  <c r="U307" i="5"/>
  <c r="R297" i="5"/>
  <c r="P297" i="5"/>
  <c r="Q297" i="5"/>
  <c r="U297" i="5"/>
  <c r="R291" i="5"/>
  <c r="P291" i="5"/>
  <c r="U291" i="5"/>
  <c r="Q236" i="5"/>
  <c r="P236" i="5"/>
  <c r="P229" i="5"/>
  <c r="R229" i="5"/>
  <c r="Q229" i="5"/>
  <c r="U229" i="5"/>
  <c r="Q155" i="5"/>
  <c r="R155" i="5"/>
  <c r="P155" i="5"/>
  <c r="U155" i="5"/>
  <c r="U151" i="5"/>
  <c r="Q151" i="5"/>
  <c r="P151" i="5"/>
  <c r="R151" i="5"/>
  <c r="Q272" i="5"/>
  <c r="P272" i="5"/>
  <c r="Q259" i="5"/>
  <c r="P259" i="5"/>
  <c r="R259" i="5"/>
  <c r="U259" i="5"/>
  <c r="Q184" i="5"/>
  <c r="P184" i="5"/>
  <c r="R108" i="5"/>
  <c r="P108" i="5"/>
  <c r="Q108" i="5"/>
  <c r="U108" i="5"/>
  <c r="R76" i="5"/>
  <c r="P76" i="5"/>
  <c r="Q76" i="5"/>
  <c r="U76" i="5"/>
  <c r="P436" i="5"/>
  <c r="U436" i="5"/>
  <c r="Q436" i="5"/>
  <c r="P432" i="5"/>
  <c r="U432" i="5"/>
  <c r="Q432" i="5"/>
  <c r="P428" i="5"/>
  <c r="U428" i="5"/>
  <c r="Q428" i="5"/>
  <c r="P424" i="5"/>
  <c r="U424" i="5"/>
  <c r="Q424" i="5"/>
  <c r="P420" i="5"/>
  <c r="U420" i="5"/>
  <c r="Q420" i="5"/>
  <c r="P416" i="5"/>
  <c r="U416" i="5"/>
  <c r="Q416" i="5"/>
  <c r="P412" i="5"/>
  <c r="U412" i="5"/>
  <c r="Q412" i="5"/>
  <c r="P408" i="5"/>
  <c r="U408" i="5"/>
  <c r="Q408" i="5"/>
  <c r="P404" i="5"/>
  <c r="U404" i="5"/>
  <c r="Q404" i="5"/>
  <c r="P400" i="5"/>
  <c r="U400" i="5"/>
  <c r="Q400" i="5"/>
  <c r="P396" i="5"/>
  <c r="U396" i="5"/>
  <c r="Q396" i="5"/>
  <c r="P392" i="5"/>
  <c r="U392" i="5"/>
  <c r="Q392" i="5"/>
  <c r="P388" i="5"/>
  <c r="U388" i="5"/>
  <c r="Q388" i="5"/>
  <c r="P384" i="5"/>
  <c r="U384" i="5"/>
  <c r="Q384" i="5"/>
  <c r="P380" i="5"/>
  <c r="U380" i="5"/>
  <c r="Q380" i="5"/>
  <c r="P376" i="5"/>
  <c r="U376" i="5"/>
  <c r="Q376" i="5"/>
  <c r="P372" i="5"/>
  <c r="U372" i="5"/>
  <c r="Q372" i="5"/>
  <c r="P368" i="5"/>
  <c r="U368" i="5"/>
  <c r="Q368" i="5"/>
  <c r="P364" i="5"/>
  <c r="U364" i="5"/>
  <c r="Q364" i="5"/>
  <c r="P360" i="5"/>
  <c r="U360" i="5"/>
  <c r="Q360" i="5"/>
  <c r="P356" i="5"/>
  <c r="U356" i="5"/>
  <c r="Q356" i="5"/>
  <c r="P352" i="5"/>
  <c r="U352" i="5"/>
  <c r="Q352" i="5"/>
  <c r="P348" i="5"/>
  <c r="U348" i="5"/>
  <c r="Q348" i="5"/>
  <c r="P344" i="5"/>
  <c r="U344" i="5"/>
  <c r="Q344" i="5"/>
  <c r="P340" i="5"/>
  <c r="U340" i="5"/>
  <c r="Q340" i="5"/>
  <c r="P336" i="5"/>
  <c r="U336" i="5"/>
  <c r="Q336" i="5"/>
  <c r="P332" i="5"/>
  <c r="U332" i="5"/>
  <c r="Q332" i="5"/>
  <c r="P328" i="5"/>
  <c r="U328" i="5"/>
  <c r="Q328" i="5"/>
  <c r="P324" i="5"/>
  <c r="U324" i="5"/>
  <c r="Q324" i="5"/>
  <c r="P320" i="5"/>
  <c r="U320" i="5"/>
  <c r="Q320" i="5"/>
  <c r="P316" i="5"/>
  <c r="U316" i="5"/>
  <c r="Q316" i="5"/>
  <c r="P312" i="5"/>
  <c r="U312" i="5"/>
  <c r="Q312" i="5"/>
  <c r="P308" i="5"/>
  <c r="U308" i="5"/>
  <c r="Q308" i="5"/>
  <c r="P304" i="5"/>
  <c r="U304" i="5"/>
  <c r="Q304" i="5"/>
  <c r="P300" i="5"/>
  <c r="U300" i="5"/>
  <c r="Q300" i="5"/>
  <c r="P296" i="5"/>
  <c r="U296" i="5"/>
  <c r="Q296" i="5"/>
  <c r="P292" i="5"/>
  <c r="U292" i="5"/>
  <c r="Q292" i="5"/>
  <c r="P288" i="5"/>
  <c r="U288" i="5"/>
  <c r="Q288" i="5"/>
  <c r="P284" i="5"/>
  <c r="U284" i="5"/>
  <c r="Q284" i="5"/>
  <c r="R279" i="5"/>
  <c r="P279" i="5"/>
  <c r="Q279" i="5"/>
  <c r="Q218" i="5"/>
  <c r="P218" i="5"/>
  <c r="Q210" i="5"/>
  <c r="P210" i="5"/>
  <c r="Q148" i="5"/>
  <c r="P148" i="5"/>
  <c r="Q138" i="5"/>
  <c r="P138" i="5"/>
  <c r="R100" i="5"/>
  <c r="P100" i="5"/>
  <c r="Q100" i="5"/>
  <c r="U100" i="5"/>
  <c r="R68" i="5"/>
  <c r="P68" i="5"/>
  <c r="Q68" i="5"/>
  <c r="U68" i="5"/>
  <c r="P35" i="5"/>
  <c r="Q35" i="5"/>
  <c r="R35" i="5"/>
  <c r="U35" i="5"/>
  <c r="P280" i="5"/>
  <c r="U280" i="5"/>
  <c r="Q251" i="5"/>
  <c r="R251" i="5"/>
  <c r="U247" i="5"/>
  <c r="Q247" i="5"/>
  <c r="Q244" i="5"/>
  <c r="P244" i="5"/>
  <c r="Q240" i="5"/>
  <c r="P240" i="5"/>
  <c r="Q234" i="5"/>
  <c r="P234" i="5"/>
  <c r="Q228" i="5"/>
  <c r="P228" i="5"/>
  <c r="Q227" i="5"/>
  <c r="P227" i="5"/>
  <c r="P221" i="5"/>
  <c r="Q221" i="5"/>
  <c r="R207" i="5"/>
  <c r="U207" i="5"/>
  <c r="P207" i="5"/>
  <c r="Q204" i="5"/>
  <c r="P204" i="5"/>
  <c r="Q203" i="5"/>
  <c r="R203" i="5"/>
  <c r="P197" i="5"/>
  <c r="R197" i="5"/>
  <c r="R191" i="5"/>
  <c r="U191" i="5"/>
  <c r="P181" i="5"/>
  <c r="R181" i="5"/>
  <c r="Q123" i="5"/>
  <c r="R123" i="5"/>
  <c r="U119" i="5"/>
  <c r="Q119" i="5"/>
  <c r="Q116" i="5"/>
  <c r="P116" i="5"/>
  <c r="Q112" i="5"/>
  <c r="P112" i="5"/>
  <c r="R102" i="5"/>
  <c r="P102" i="5"/>
  <c r="Q102" i="5"/>
  <c r="R94" i="5"/>
  <c r="P94" i="5"/>
  <c r="Q94" i="5"/>
  <c r="R86" i="5"/>
  <c r="P86" i="5"/>
  <c r="Q86" i="5"/>
  <c r="R78" i="5"/>
  <c r="P78" i="5"/>
  <c r="Q78" i="5"/>
  <c r="R70" i="5"/>
  <c r="P70" i="5"/>
  <c r="Q70" i="5"/>
  <c r="R62" i="5"/>
  <c r="P62" i="5"/>
  <c r="Q62" i="5"/>
  <c r="P59" i="5"/>
  <c r="U59" i="5"/>
  <c r="R59" i="5"/>
  <c r="Q42" i="5"/>
  <c r="P42" i="5"/>
  <c r="Q17" i="5"/>
  <c r="R17" i="5"/>
  <c r="U17" i="5"/>
  <c r="P3" i="5"/>
  <c r="Q3" i="5"/>
  <c r="R3" i="5"/>
  <c r="U3" i="5"/>
  <c r="R281" i="5"/>
  <c r="P281" i="5"/>
  <c r="R280" i="5"/>
  <c r="P277" i="5"/>
  <c r="R277" i="5"/>
  <c r="U251" i="5"/>
  <c r="U227" i="5"/>
  <c r="U221" i="5"/>
  <c r="Q219" i="5"/>
  <c r="R219" i="5"/>
  <c r="R215" i="5"/>
  <c r="U215" i="5"/>
  <c r="Q215" i="5"/>
  <c r="Q212" i="5"/>
  <c r="P212" i="5"/>
  <c r="Q208" i="5"/>
  <c r="P208" i="5"/>
  <c r="U203" i="5"/>
  <c r="Q202" i="5"/>
  <c r="P202" i="5"/>
  <c r="U197" i="5"/>
  <c r="Q196" i="5"/>
  <c r="P196" i="5"/>
  <c r="Q195" i="5"/>
  <c r="P195" i="5"/>
  <c r="P189" i="5"/>
  <c r="Q189" i="5"/>
  <c r="U181" i="5"/>
  <c r="R175" i="5"/>
  <c r="U175" i="5"/>
  <c r="P175" i="5"/>
  <c r="Q172" i="5"/>
  <c r="P172" i="5"/>
  <c r="Q171" i="5"/>
  <c r="R171" i="5"/>
  <c r="P165" i="5"/>
  <c r="R165" i="5"/>
  <c r="R159" i="5"/>
  <c r="U159" i="5"/>
  <c r="P149" i="5"/>
  <c r="R149" i="5"/>
  <c r="U123" i="5"/>
  <c r="R104" i="5"/>
  <c r="P104" i="5"/>
  <c r="R96" i="5"/>
  <c r="P96" i="5"/>
  <c r="R88" i="5"/>
  <c r="P88" i="5"/>
  <c r="R80" i="5"/>
  <c r="P80" i="5"/>
  <c r="R72" i="5"/>
  <c r="P72" i="5"/>
  <c r="R64" i="5"/>
  <c r="P64" i="5"/>
  <c r="Q38" i="5"/>
  <c r="P38" i="5"/>
  <c r="Q16" i="5"/>
  <c r="P16" i="5"/>
  <c r="R5" i="5"/>
  <c r="U5" i="5"/>
  <c r="P5" i="5"/>
  <c r="P470" i="5"/>
  <c r="U470" i="5"/>
  <c r="P466" i="5"/>
  <c r="U466" i="5"/>
  <c r="P462" i="5"/>
  <c r="U462" i="5"/>
  <c r="P458" i="5"/>
  <c r="U458" i="5"/>
  <c r="P454" i="5"/>
  <c r="U454" i="5"/>
  <c r="P450" i="5"/>
  <c r="U450" i="5"/>
  <c r="P446" i="5"/>
  <c r="U446" i="5"/>
  <c r="P442" i="5"/>
  <c r="U442" i="5"/>
  <c r="P438" i="5"/>
  <c r="U438" i="5"/>
  <c r="P434" i="5"/>
  <c r="U434" i="5"/>
  <c r="P430" i="5"/>
  <c r="U430" i="5"/>
  <c r="P426" i="5"/>
  <c r="U426" i="5"/>
  <c r="P422" i="5"/>
  <c r="U422" i="5"/>
  <c r="P418" i="5"/>
  <c r="U418" i="5"/>
  <c r="P414" i="5"/>
  <c r="U414" i="5"/>
  <c r="P410" i="5"/>
  <c r="U410" i="5"/>
  <c r="P406" i="5"/>
  <c r="U406" i="5"/>
  <c r="P402" i="5"/>
  <c r="U402" i="5"/>
  <c r="P398" i="5"/>
  <c r="U398" i="5"/>
  <c r="P394" i="5"/>
  <c r="U394" i="5"/>
  <c r="P390" i="5"/>
  <c r="U390" i="5"/>
  <c r="P386" i="5"/>
  <c r="U386" i="5"/>
  <c r="P382" i="5"/>
  <c r="U382" i="5"/>
  <c r="P378" i="5"/>
  <c r="U378" i="5"/>
  <c r="P374" i="5"/>
  <c r="U374" i="5"/>
  <c r="P370" i="5"/>
  <c r="U370" i="5"/>
  <c r="P366" i="5"/>
  <c r="U366" i="5"/>
  <c r="P362" i="5"/>
  <c r="U362" i="5"/>
  <c r="P358" i="5"/>
  <c r="U358" i="5"/>
  <c r="P354" i="5"/>
  <c r="U354" i="5"/>
  <c r="P350" i="5"/>
  <c r="U350" i="5"/>
  <c r="P346" i="5"/>
  <c r="U346" i="5"/>
  <c r="P342" i="5"/>
  <c r="U342" i="5"/>
  <c r="P338" i="5"/>
  <c r="U338" i="5"/>
  <c r="P334" i="5"/>
  <c r="U334" i="5"/>
  <c r="P330" i="5"/>
  <c r="U330" i="5"/>
  <c r="P326" i="5"/>
  <c r="U326" i="5"/>
  <c r="P322" i="5"/>
  <c r="U322" i="5"/>
  <c r="P318" i="5"/>
  <c r="U318" i="5"/>
  <c r="P314" i="5"/>
  <c r="U314" i="5"/>
  <c r="P310" i="5"/>
  <c r="U310" i="5"/>
  <c r="P306" i="5"/>
  <c r="U306" i="5"/>
  <c r="P302" i="5"/>
  <c r="U302" i="5"/>
  <c r="P298" i="5"/>
  <c r="U298" i="5"/>
  <c r="P294" i="5"/>
  <c r="U294" i="5"/>
  <c r="P290" i="5"/>
  <c r="U290" i="5"/>
  <c r="P286" i="5"/>
  <c r="U286" i="5"/>
  <c r="P282" i="5"/>
  <c r="U282" i="5"/>
  <c r="Q280" i="5"/>
  <c r="U277" i="5"/>
  <c r="R271" i="5"/>
  <c r="U271" i="5"/>
  <c r="P271" i="5"/>
  <c r="Q268" i="5"/>
  <c r="P268" i="5"/>
  <c r="Q267" i="5"/>
  <c r="R267" i="5"/>
  <c r="P261" i="5"/>
  <c r="R255" i="5"/>
  <c r="U255" i="5"/>
  <c r="R247" i="5"/>
  <c r="P245" i="5"/>
  <c r="R245" i="5"/>
  <c r="R227" i="5"/>
  <c r="R221" i="5"/>
  <c r="U219" i="5"/>
  <c r="P203" i="5"/>
  <c r="Q197" i="5"/>
  <c r="U195" i="5"/>
  <c r="Q191" i="5"/>
  <c r="U189" i="5"/>
  <c r="Q187" i="5"/>
  <c r="R187" i="5"/>
  <c r="R183" i="5"/>
  <c r="U183" i="5"/>
  <c r="Q183" i="5"/>
  <c r="Q180" i="5"/>
  <c r="P180" i="5"/>
  <c r="Q176" i="5"/>
  <c r="P176" i="5"/>
  <c r="U171" i="5"/>
  <c r="Q170" i="5"/>
  <c r="P170" i="5"/>
  <c r="U165" i="5"/>
  <c r="Q164" i="5"/>
  <c r="P164" i="5"/>
  <c r="Q163" i="5"/>
  <c r="P163" i="5"/>
  <c r="P157" i="5"/>
  <c r="Q157" i="5"/>
  <c r="U149" i="5"/>
  <c r="R143" i="5"/>
  <c r="U143" i="5"/>
  <c r="P143" i="5"/>
  <c r="Q140" i="5"/>
  <c r="P140" i="5"/>
  <c r="Q139" i="5"/>
  <c r="R139" i="5"/>
  <c r="P133" i="5"/>
  <c r="R133" i="5"/>
  <c r="R127" i="5"/>
  <c r="U127" i="5"/>
  <c r="R119" i="5"/>
  <c r="P117" i="5"/>
  <c r="R117" i="5"/>
  <c r="R106" i="5"/>
  <c r="P106" i="5"/>
  <c r="Q106" i="5"/>
  <c r="U102" i="5"/>
  <c r="R98" i="5"/>
  <c r="P98" i="5"/>
  <c r="Q98" i="5"/>
  <c r="U94" i="5"/>
  <c r="R90" i="5"/>
  <c r="P90" i="5"/>
  <c r="Q90" i="5"/>
  <c r="U86" i="5"/>
  <c r="R82" i="5"/>
  <c r="P82" i="5"/>
  <c r="Q82" i="5"/>
  <c r="U78" i="5"/>
  <c r="R74" i="5"/>
  <c r="P74" i="5"/>
  <c r="Q74" i="5"/>
  <c r="U70" i="5"/>
  <c r="R66" i="5"/>
  <c r="P66" i="5"/>
  <c r="Q66" i="5"/>
  <c r="U62" i="5"/>
  <c r="Q58" i="5"/>
  <c r="P58" i="5"/>
  <c r="Q54" i="5"/>
  <c r="P54" i="5"/>
  <c r="Q48" i="5"/>
  <c r="P48" i="5"/>
  <c r="Q41" i="5"/>
  <c r="P41" i="5"/>
  <c r="R41" i="5"/>
  <c r="U41" i="5"/>
  <c r="Q33" i="5"/>
  <c r="R33" i="5"/>
  <c r="Q18" i="5"/>
  <c r="P18" i="5"/>
  <c r="Q10" i="5"/>
  <c r="P10" i="5"/>
  <c r="Q275" i="5"/>
  <c r="P269" i="5"/>
  <c r="R263" i="5"/>
  <c r="U263" i="5"/>
  <c r="Q252" i="5"/>
  <c r="P252" i="5"/>
  <c r="Q243" i="5"/>
  <c r="P237" i="5"/>
  <c r="R231" i="5"/>
  <c r="U231" i="5"/>
  <c r="Q220" i="5"/>
  <c r="P220" i="5"/>
  <c r="Q211" i="5"/>
  <c r="P205" i="5"/>
  <c r="R199" i="5"/>
  <c r="U199" i="5"/>
  <c r="Q188" i="5"/>
  <c r="P188" i="5"/>
  <c r="Q179" i="5"/>
  <c r="P173" i="5"/>
  <c r="R167" i="5"/>
  <c r="U167" i="5"/>
  <c r="Q156" i="5"/>
  <c r="P156" i="5"/>
  <c r="Q147" i="5"/>
  <c r="P141" i="5"/>
  <c r="R135" i="5"/>
  <c r="U135" i="5"/>
  <c r="Q124" i="5"/>
  <c r="P124" i="5"/>
  <c r="Q115" i="5"/>
  <c r="P109" i="5"/>
  <c r="P105" i="5"/>
  <c r="U105" i="5"/>
  <c r="Q105" i="5"/>
  <c r="P101" i="5"/>
  <c r="U101" i="5"/>
  <c r="Q101" i="5"/>
  <c r="P97" i="5"/>
  <c r="U97" i="5"/>
  <c r="Q97" i="5"/>
  <c r="P93" i="5"/>
  <c r="U93" i="5"/>
  <c r="Q93" i="5"/>
  <c r="P89" i="5"/>
  <c r="U89" i="5"/>
  <c r="Q89" i="5"/>
  <c r="P85" i="5"/>
  <c r="U85" i="5"/>
  <c r="Q85" i="5"/>
  <c r="P81" i="5"/>
  <c r="U81" i="5"/>
  <c r="Q81" i="5"/>
  <c r="P77" i="5"/>
  <c r="U77" i="5"/>
  <c r="Q77" i="5"/>
  <c r="P73" i="5"/>
  <c r="U73" i="5"/>
  <c r="Q73" i="5"/>
  <c r="P69" i="5"/>
  <c r="U69" i="5"/>
  <c r="Q69" i="5"/>
  <c r="P65" i="5"/>
  <c r="U65" i="5"/>
  <c r="Q65" i="5"/>
  <c r="P61" i="5"/>
  <c r="U61" i="5"/>
  <c r="Q61" i="5"/>
  <c r="Q26" i="5"/>
  <c r="P26" i="5"/>
  <c r="R21" i="5"/>
  <c r="U21" i="5"/>
  <c r="P21" i="5"/>
  <c r="Q21" i="5"/>
  <c r="P11" i="5"/>
  <c r="R11" i="5"/>
  <c r="Q9" i="5"/>
  <c r="P9" i="5"/>
  <c r="P107" i="5"/>
  <c r="U107" i="5"/>
  <c r="P103" i="5"/>
  <c r="U103" i="5"/>
  <c r="P99" i="5"/>
  <c r="U99" i="5"/>
  <c r="P95" i="5"/>
  <c r="U95" i="5"/>
  <c r="P91" i="5"/>
  <c r="U91" i="5"/>
  <c r="P87" i="5"/>
  <c r="U87" i="5"/>
  <c r="P83" i="5"/>
  <c r="U83" i="5"/>
  <c r="P79" i="5"/>
  <c r="U79" i="5"/>
  <c r="P75" i="5"/>
  <c r="U75" i="5"/>
  <c r="P71" i="5"/>
  <c r="U71" i="5"/>
  <c r="P67" i="5"/>
  <c r="U67" i="5"/>
  <c r="P63" i="5"/>
  <c r="U63" i="5"/>
  <c r="R53" i="5"/>
  <c r="U53" i="5"/>
  <c r="P53" i="5"/>
  <c r="Q50" i="5"/>
  <c r="P50" i="5"/>
  <c r="Q49" i="5"/>
  <c r="R49" i="5"/>
  <c r="P43" i="5"/>
  <c r="R43" i="5"/>
  <c r="R37" i="5"/>
  <c r="U37" i="5"/>
  <c r="P27" i="5"/>
  <c r="R27" i="5"/>
  <c r="Q57" i="5"/>
  <c r="P51" i="5"/>
  <c r="R45" i="5"/>
  <c r="U45" i="5"/>
  <c r="Q34" i="5"/>
  <c r="P34" i="5"/>
  <c r="Q25" i="5"/>
  <c r="P19" i="5"/>
  <c r="R13" i="5"/>
  <c r="U13" i="5"/>
  <c r="P8" i="7" l="1" a="1"/>
  <c r="P8" i="7" s="1"/>
  <c r="P10" i="7" a="1"/>
  <c r="P10" i="7" s="1"/>
  <c r="P9" i="7" a="1"/>
  <c r="P9" i="7" s="1"/>
  <c r="P14" i="7" a="1"/>
  <c r="P14" i="7" s="1"/>
  <c r="P13" i="7" a="1"/>
  <c r="P13" i="7" s="1"/>
  <c r="P12" i="7" a="1"/>
  <c r="P12" i="7" s="1"/>
  <c r="P15" i="7" a="1"/>
  <c r="P15" i="7" s="1"/>
  <c r="P19" i="7" a="1"/>
  <c r="P19" i="7" s="1"/>
  <c r="P11" i="7" a="1"/>
  <c r="P11" i="7" s="1"/>
  <c r="P17" i="7" a="1"/>
  <c r="P17" i="7" s="1"/>
  <c r="P16" i="7" a="1"/>
  <c r="P16" i="7" s="1"/>
  <c r="P7" i="7" a="1"/>
  <c r="P7" i="7" s="1"/>
  <c r="I58" i="4"/>
  <c r="O58" i="4"/>
  <c r="J58" i="4"/>
  <c r="F58" i="4"/>
  <c r="T4" i="5" l="1"/>
  <c r="T6" i="5"/>
  <c r="T8" i="5"/>
  <c r="T10" i="5"/>
  <c r="T11" i="5"/>
  <c r="T12" i="5"/>
  <c r="T14" i="5"/>
  <c r="T15" i="5"/>
  <c r="T16" i="5"/>
  <c r="T18" i="5"/>
  <c r="T19" i="5"/>
  <c r="T20" i="5"/>
  <c r="T22" i="5"/>
  <c r="T24" i="5"/>
  <c r="T26" i="5"/>
  <c r="T27" i="5"/>
  <c r="T28" i="5"/>
  <c r="T30" i="5"/>
  <c r="T31" i="5"/>
  <c r="T32" i="5"/>
  <c r="T34" i="5"/>
  <c r="T35" i="5"/>
  <c r="T36" i="5"/>
  <c r="T38" i="5"/>
  <c r="T40" i="5"/>
  <c r="T42" i="5"/>
  <c r="T43" i="5"/>
  <c r="T44" i="5"/>
  <c r="T46" i="5"/>
  <c r="T211" i="5"/>
  <c r="T212" i="5"/>
  <c r="T213" i="5"/>
  <c r="T215" i="5"/>
  <c r="T217" i="5"/>
  <c r="T221" i="5"/>
  <c r="T223" i="5"/>
  <c r="T225" i="5"/>
  <c r="T229" i="5"/>
  <c r="T231" i="5"/>
  <c r="T233" i="5"/>
  <c r="T237" i="5"/>
  <c r="T239" i="5"/>
  <c r="T241" i="5"/>
  <c r="T245" i="5"/>
  <c r="T247" i="5"/>
  <c r="T249" i="5"/>
  <c r="T253" i="5"/>
  <c r="T255" i="5"/>
  <c r="T257" i="5"/>
  <c r="T261" i="5"/>
  <c r="T263" i="5"/>
  <c r="T265" i="5"/>
  <c r="T269" i="5"/>
  <c r="T271" i="5"/>
  <c r="T273" i="5"/>
  <c r="T277" i="5"/>
  <c r="T279" i="5"/>
  <c r="T281" i="5"/>
  <c r="T285" i="5"/>
  <c r="T287" i="5"/>
  <c r="T289" i="5"/>
  <c r="T293" i="5"/>
  <c r="T295" i="5"/>
  <c r="T297" i="5"/>
  <c r="T301" i="5"/>
  <c r="T303" i="5"/>
  <c r="T305" i="5"/>
  <c r="T309" i="5"/>
  <c r="T311" i="5"/>
  <c r="T313" i="5"/>
  <c r="T317" i="5"/>
  <c r="T319" i="5"/>
  <c r="T321" i="5"/>
  <c r="T325" i="5"/>
  <c r="T327" i="5"/>
  <c r="T329" i="5"/>
  <c r="T333" i="5"/>
  <c r="T335" i="5"/>
  <c r="T337" i="5"/>
  <c r="T341" i="5"/>
  <c r="T343" i="5"/>
  <c r="T345" i="5"/>
  <c r="T349" i="5"/>
  <c r="T351" i="5"/>
  <c r="T353" i="5"/>
  <c r="T357" i="5"/>
  <c r="T359" i="5"/>
  <c r="T361" i="5"/>
  <c r="T365" i="5"/>
  <c r="T367" i="5"/>
  <c r="T369" i="5"/>
  <c r="T373" i="5"/>
  <c r="T375" i="5"/>
  <c r="T377" i="5"/>
  <c r="T381" i="5"/>
  <c r="T383" i="5"/>
  <c r="T385" i="5"/>
  <c r="T389" i="5"/>
  <c r="T391" i="5"/>
  <c r="T393" i="5"/>
  <c r="T397" i="5"/>
  <c r="T399" i="5"/>
  <c r="T401" i="5"/>
  <c r="T405" i="5"/>
  <c r="T407" i="5"/>
  <c r="T409" i="5"/>
  <c r="T413" i="5"/>
  <c r="T415" i="5"/>
  <c r="T417" i="5"/>
  <c r="T421" i="5"/>
  <c r="T423" i="5"/>
  <c r="T425" i="5"/>
  <c r="T429" i="5"/>
  <c r="T431" i="5"/>
  <c r="T433" i="5"/>
  <c r="T437" i="5"/>
  <c r="T439" i="5"/>
  <c r="T441" i="5"/>
  <c r="T445" i="5"/>
  <c r="T447" i="5"/>
  <c r="T449" i="5"/>
  <c r="T453" i="5"/>
  <c r="T455" i="5"/>
  <c r="T457" i="5"/>
  <c r="T463" i="5"/>
  <c r="T469" i="5"/>
  <c r="T471" i="5"/>
  <c r="T473" i="5"/>
  <c r="T477" i="5"/>
  <c r="T479" i="5"/>
  <c r="T481"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62" i="5"/>
  <c r="T663" i="5"/>
  <c r="T670" i="5"/>
  <c r="T671" i="5"/>
  <c r="T674" i="5"/>
  <c r="T675" i="5"/>
  <c r="T678" i="5"/>
  <c r="T679" i="5"/>
  <c r="T698" i="5"/>
  <c r="T699" i="5"/>
  <c r="T702" i="5"/>
  <c r="T703" i="5"/>
  <c r="T712" i="5"/>
  <c r="T713" i="5"/>
  <c r="T716" i="5"/>
  <c r="T717" i="5"/>
  <c r="T720" i="5"/>
  <c r="T721" i="5"/>
  <c r="T724" i="5"/>
  <c r="T725" i="5"/>
  <c r="T728" i="5"/>
  <c r="T729" i="5"/>
  <c r="T736" i="5"/>
  <c r="T737" i="5"/>
  <c r="T740" i="5"/>
  <c r="T755" i="5"/>
  <c r="T771" i="5"/>
  <c r="T777" i="5"/>
  <c r="T809" i="5"/>
  <c r="T827" i="5"/>
  <c r="T960" i="5"/>
  <c r="T961" i="5"/>
  <c r="T963" i="5"/>
  <c r="T965" i="5"/>
  <c r="T967" i="5"/>
  <c r="T968" i="5"/>
  <c r="T969" i="5"/>
  <c r="T971" i="5"/>
  <c r="T973" i="5"/>
  <c r="T975" i="5"/>
  <c r="T976" i="5"/>
  <c r="T977" i="5"/>
  <c r="T979" i="5"/>
  <c r="T981" i="5"/>
  <c r="T983" i="5"/>
  <c r="T985" i="5"/>
  <c r="T987" i="5"/>
  <c r="T989" i="5"/>
  <c r="T991" i="5"/>
  <c r="T992" i="5"/>
  <c r="T993" i="5"/>
  <c r="T995" i="5"/>
  <c r="T997" i="5"/>
  <c r="T998" i="5"/>
  <c r="T999" i="5"/>
  <c r="T1001" i="5"/>
  <c r="T1002" i="5"/>
  <c r="T1003" i="5"/>
  <c r="T1005" i="5"/>
  <c r="T1006" i="5"/>
  <c r="T1007" i="5"/>
  <c r="T1009" i="5"/>
  <c r="T1010" i="5"/>
  <c r="T1011" i="5"/>
  <c r="T1012" i="5"/>
  <c r="T1013" i="5"/>
  <c r="T1014" i="5"/>
  <c r="T1015" i="5"/>
  <c r="T1017" i="5"/>
  <c r="T1018" i="5"/>
  <c r="T1019" i="5"/>
  <c r="T1020" i="5"/>
  <c r="T1021" i="5"/>
  <c r="T1022" i="5"/>
  <c r="T1023" i="5"/>
  <c r="T1025" i="5"/>
  <c r="T1026" i="5"/>
  <c r="T1027" i="5"/>
  <c r="T1029" i="5"/>
  <c r="T1030" i="5"/>
  <c r="T1031" i="5"/>
  <c r="T1033" i="5"/>
  <c r="T1034" i="5"/>
  <c r="T1035" i="5"/>
  <c r="T1037" i="5"/>
  <c r="T1038" i="5"/>
  <c r="T1039" i="5"/>
  <c r="T1041" i="5"/>
  <c r="T1042" i="5"/>
  <c r="T1043" i="5"/>
  <c r="T1045" i="5"/>
  <c r="T1046" i="5"/>
  <c r="T1047" i="5"/>
  <c r="T1049" i="5"/>
  <c r="T1050" i="5"/>
  <c r="T1051" i="5"/>
  <c r="T1052" i="5"/>
  <c r="T1053" i="5"/>
  <c r="T1054" i="5"/>
  <c r="T1055" i="5"/>
  <c r="T1057" i="5"/>
  <c r="T1058" i="5"/>
  <c r="T1059" i="5"/>
  <c r="T1061" i="5"/>
  <c r="T1062" i="5"/>
  <c r="T1063" i="5"/>
  <c r="T1065" i="5"/>
  <c r="T1066" i="5"/>
  <c r="T1067" i="5"/>
  <c r="T1068" i="5"/>
  <c r="T1069" i="5"/>
  <c r="T1070" i="5"/>
  <c r="T1071" i="5"/>
  <c r="T1073" i="5"/>
  <c r="T1074" i="5"/>
  <c r="T1075" i="5"/>
  <c r="T1756" i="5"/>
  <c r="T1757" i="5"/>
  <c r="T1758" i="5"/>
  <c r="T1759" i="5"/>
  <c r="T1760" i="5"/>
  <c r="T1761" i="5"/>
  <c r="T1766" i="5"/>
  <c r="T1767" i="5"/>
  <c r="T1768" i="5"/>
  <c r="T1769" i="5"/>
  <c r="T1772" i="5"/>
  <c r="T1773" i="5"/>
  <c r="T1774" i="5"/>
  <c r="T1775" i="5"/>
  <c r="T1776" i="5"/>
  <c r="T1777" i="5"/>
  <c r="T1778" i="5"/>
  <c r="T1782" i="5"/>
  <c r="T1783" i="5"/>
  <c r="T1784" i="5"/>
  <c r="T1785" i="5"/>
  <c r="T1788" i="5"/>
  <c r="T1789" i="5"/>
  <c r="T1790" i="5"/>
  <c r="T1791" i="5"/>
  <c r="T1792" i="5"/>
  <c r="T1793" i="5"/>
  <c r="T1794" i="5"/>
  <c r="T1798" i="5"/>
  <c r="T1799" i="5"/>
  <c r="T1800" i="5"/>
  <c r="T1801" i="5"/>
  <c r="T1804" i="5"/>
  <c r="T1805" i="5"/>
  <c r="T1806" i="5"/>
  <c r="T1807" i="5"/>
  <c r="T1808" i="5"/>
  <c r="T1809" i="5"/>
  <c r="T1810" i="5"/>
  <c r="T1814" i="5"/>
  <c r="T1815" i="5"/>
  <c r="T1816" i="5"/>
  <c r="T1817" i="5"/>
  <c r="T1820" i="5"/>
  <c r="T1821" i="5"/>
  <c r="T1822" i="5"/>
  <c r="T1823" i="5"/>
  <c r="T1824" i="5"/>
  <c r="T1825" i="5"/>
  <c r="T1826" i="5"/>
  <c r="T1830" i="5"/>
  <c r="T1831" i="5"/>
  <c r="T1832" i="5"/>
  <c r="T1833" i="5"/>
  <c r="T1836" i="5"/>
  <c r="T1837" i="5"/>
  <c r="T1838" i="5"/>
  <c r="T1839" i="5"/>
  <c r="T1840" i="5"/>
  <c r="T1841" i="5"/>
  <c r="T1842" i="5"/>
  <c r="T1846" i="5"/>
  <c r="T1847" i="5"/>
  <c r="T1848" i="5"/>
  <c r="T1849" i="5"/>
  <c r="T1852" i="5"/>
  <c r="T1853" i="5"/>
  <c r="T1854" i="5"/>
  <c r="T1855" i="5"/>
  <c r="T1856" i="5"/>
  <c r="T1857" i="5"/>
  <c r="T1858" i="5"/>
  <c r="T3" i="5"/>
  <c r="T465" i="5" l="1"/>
  <c r="T461" i="5"/>
  <c r="T972" i="5"/>
  <c r="T1818" i="5"/>
  <c r="T1813" i="5"/>
  <c r="T1803" i="5"/>
  <c r="T1770" i="5"/>
  <c r="T1765" i="5"/>
  <c r="T1834" i="5"/>
  <c r="T1829" i="5"/>
  <c r="T1796" i="5"/>
  <c r="T1795" i="5"/>
  <c r="T1844" i="5"/>
  <c r="T1843" i="5"/>
  <c r="T1819" i="5"/>
  <c r="T1780" i="5"/>
  <c r="T1779" i="5"/>
  <c r="T1860" i="5"/>
  <c r="T1859" i="5"/>
  <c r="T1850" i="5"/>
  <c r="T1845" i="5"/>
  <c r="T1835" i="5"/>
  <c r="T1786" i="5"/>
  <c r="T1781" i="5"/>
  <c r="T1771" i="5"/>
  <c r="T1861" i="5"/>
  <c r="T1851" i="5"/>
  <c r="T1812" i="5"/>
  <c r="T1811" i="5"/>
  <c r="T1802" i="5"/>
  <c r="T1797" i="5"/>
  <c r="T1787" i="5"/>
  <c r="T1762" i="5"/>
  <c r="T1828" i="5"/>
  <c r="T1827" i="5"/>
  <c r="T1764" i="5"/>
  <c r="T1763" i="5"/>
  <c r="T803" i="5"/>
  <c r="T745" i="5"/>
  <c r="T733" i="5"/>
  <c r="T708" i="5"/>
  <c r="T691" i="5"/>
  <c r="T682" i="5"/>
  <c r="T666" i="5"/>
  <c r="T658" i="5"/>
  <c r="T833" i="5"/>
  <c r="T787" i="5"/>
  <c r="T694" i="5"/>
  <c r="T687" i="5"/>
  <c r="T984" i="5"/>
  <c r="T835" i="5"/>
  <c r="T709" i="5"/>
  <c r="T690" i="5"/>
  <c r="T683" i="5"/>
  <c r="T667" i="5"/>
  <c r="T659" i="5"/>
  <c r="T1044" i="5"/>
  <c r="T793" i="5"/>
  <c r="T761" i="5"/>
  <c r="T732" i="5"/>
  <c r="T695" i="5"/>
  <c r="T686" i="5"/>
  <c r="T955" i="5"/>
  <c r="T948" i="5"/>
  <c r="T945" i="5"/>
  <c r="T939" i="5"/>
  <c r="T932" i="5"/>
  <c r="T929" i="5"/>
  <c r="T923" i="5"/>
  <c r="T916" i="5"/>
  <c r="T913" i="5"/>
  <c r="T907" i="5"/>
  <c r="T900" i="5"/>
  <c r="T897" i="5"/>
  <c r="T891" i="5"/>
  <c r="T884" i="5"/>
  <c r="T881" i="5"/>
  <c r="T875" i="5"/>
  <c r="T868" i="5"/>
  <c r="T865" i="5"/>
  <c r="T859" i="5"/>
  <c r="T839" i="5"/>
  <c r="T829" i="5"/>
  <c r="T1004" i="5"/>
  <c r="T959" i="5"/>
  <c r="T952" i="5"/>
  <c r="T949" i="5"/>
  <c r="T943" i="5"/>
  <c r="T936" i="5"/>
  <c r="T933" i="5"/>
  <c r="T927" i="5"/>
  <c r="T920" i="5"/>
  <c r="T917" i="5"/>
  <c r="T911" i="5"/>
  <c r="T904" i="5"/>
  <c r="T901" i="5"/>
  <c r="T895" i="5"/>
  <c r="T888" i="5"/>
  <c r="T885" i="5"/>
  <c r="T879" i="5"/>
  <c r="T872" i="5"/>
  <c r="T869" i="5"/>
  <c r="T863" i="5"/>
  <c r="T856" i="5"/>
  <c r="T845" i="5"/>
  <c r="T988" i="5"/>
  <c r="T962" i="5"/>
  <c r="T956" i="5"/>
  <c r="T953" i="5"/>
  <c r="T947" i="5"/>
  <c r="T940" i="5"/>
  <c r="T937" i="5"/>
  <c r="T931" i="5"/>
  <c r="T924" i="5"/>
  <c r="T921" i="5"/>
  <c r="T915" i="5"/>
  <c r="T908" i="5"/>
  <c r="T905" i="5"/>
  <c r="T899" i="5"/>
  <c r="T892" i="5"/>
  <c r="T889" i="5"/>
  <c r="T883" i="5"/>
  <c r="T876" i="5"/>
  <c r="T873" i="5"/>
  <c r="T867" i="5"/>
  <c r="T860" i="5"/>
  <c r="T823" i="5"/>
  <c r="T815" i="5"/>
  <c r="T1024" i="5"/>
  <c r="T978" i="5"/>
  <c r="T957" i="5"/>
  <c r="T951" i="5"/>
  <c r="T944" i="5"/>
  <c r="T941" i="5"/>
  <c r="T935" i="5"/>
  <c r="T928" i="5"/>
  <c r="T925" i="5"/>
  <c r="T919" i="5"/>
  <c r="T912" i="5"/>
  <c r="T909" i="5"/>
  <c r="T903" i="5"/>
  <c r="T896" i="5"/>
  <c r="T893" i="5"/>
  <c r="T887" i="5"/>
  <c r="T880" i="5"/>
  <c r="T877" i="5"/>
  <c r="T871" i="5"/>
  <c r="T864" i="5"/>
  <c r="T855" i="5"/>
  <c r="T797" i="5"/>
  <c r="T785" i="5"/>
  <c r="T779" i="5"/>
  <c r="T861" i="5"/>
  <c r="T857" i="5"/>
  <c r="T853" i="5"/>
  <c r="T847" i="5"/>
  <c r="T843" i="5"/>
  <c r="T841" i="5"/>
  <c r="T831" i="5"/>
  <c r="T817" i="5"/>
  <c r="T811" i="5"/>
  <c r="T775" i="5"/>
  <c r="T773" i="5"/>
  <c r="T1036" i="5"/>
  <c r="T958" i="5"/>
  <c r="T954" i="5"/>
  <c r="T950" i="5"/>
  <c r="T946" i="5"/>
  <c r="T942" i="5"/>
  <c r="T938" i="5"/>
  <c r="T934" i="5"/>
  <c r="T930" i="5"/>
  <c r="T926" i="5"/>
  <c r="T922" i="5"/>
  <c r="T918" i="5"/>
  <c r="T914" i="5"/>
  <c r="T910" i="5"/>
  <c r="T906" i="5"/>
  <c r="T902" i="5"/>
  <c r="T898" i="5"/>
  <c r="T894" i="5"/>
  <c r="T890" i="5"/>
  <c r="T886" i="5"/>
  <c r="T882" i="5"/>
  <c r="T878" i="5"/>
  <c r="T874" i="5"/>
  <c r="T870" i="5"/>
  <c r="T866" i="5"/>
  <c r="T862" i="5"/>
  <c r="T858" i="5"/>
  <c r="T854" i="5"/>
  <c r="T851" i="5"/>
  <c r="T849" i="5"/>
  <c r="T819" i="5"/>
  <c r="T813" i="5"/>
  <c r="T801" i="5"/>
  <c r="T795" i="5"/>
  <c r="T781" i="5"/>
  <c r="T799" i="5"/>
  <c r="T751" i="5"/>
  <c r="T837" i="5"/>
  <c r="T825" i="5"/>
  <c r="T821" i="5"/>
  <c r="T807" i="5"/>
  <c r="T805" i="5"/>
  <c r="T783" i="5"/>
  <c r="T769" i="5"/>
  <c r="T765" i="5"/>
  <c r="T763" i="5"/>
  <c r="T743" i="5"/>
  <c r="T741" i="5"/>
  <c r="T738" i="5"/>
  <c r="T731" i="5"/>
  <c r="T722" i="5"/>
  <c r="T715" i="5"/>
  <c r="T706" i="5"/>
  <c r="T759" i="5"/>
  <c r="T757" i="5"/>
  <c r="T739" i="5"/>
  <c r="T735" i="5"/>
  <c r="T726" i="5"/>
  <c r="T719" i="5"/>
  <c r="T710" i="5"/>
  <c r="T704" i="5"/>
  <c r="T730" i="5"/>
  <c r="T723" i="5"/>
  <c r="T714" i="5"/>
  <c r="T707" i="5"/>
  <c r="T696" i="5"/>
  <c r="T692" i="5"/>
  <c r="T688" i="5"/>
  <c r="T684" i="5"/>
  <c r="T791" i="5"/>
  <c r="T789" i="5"/>
  <c r="T767" i="5"/>
  <c r="T753" i="5"/>
  <c r="T749" i="5"/>
  <c r="T747" i="5"/>
  <c r="T742" i="5"/>
  <c r="T734" i="5"/>
  <c r="T727" i="5"/>
  <c r="T718" i="5"/>
  <c r="T711" i="5"/>
  <c r="T705" i="5"/>
  <c r="T700" i="5"/>
  <c r="T693" i="5"/>
  <c r="T689" i="5"/>
  <c r="T685" i="5"/>
  <c r="T681" i="5"/>
  <c r="T677" i="5"/>
  <c r="T673" i="5"/>
  <c r="T669" i="5"/>
  <c r="T665" i="5"/>
  <c r="T661" i="5"/>
  <c r="T701" i="5"/>
  <c r="T680" i="5"/>
  <c r="T676" i="5"/>
  <c r="T672" i="5"/>
  <c r="T668" i="5"/>
  <c r="T664" i="5"/>
  <c r="T660" i="5"/>
  <c r="T697" i="5"/>
  <c r="T1753" i="5"/>
  <c r="T1749" i="5"/>
  <c r="T1745" i="5"/>
  <c r="T1741" i="5"/>
  <c r="T1625" i="5"/>
  <c r="T1601" i="5"/>
  <c r="T1581" i="5"/>
  <c r="T1565" i="5"/>
  <c r="T1549" i="5"/>
  <c r="T1521" i="5"/>
  <c r="T1513" i="5"/>
  <c r="T1497" i="5"/>
  <c r="T1481" i="5"/>
  <c r="T1465" i="5"/>
  <c r="T1449" i="5"/>
  <c r="T1421" i="5"/>
  <c r="T1752" i="5"/>
  <c r="T1728" i="5"/>
  <c r="T1724" i="5"/>
  <c r="T1716" i="5"/>
  <c r="T1712" i="5"/>
  <c r="T1708" i="5"/>
  <c r="T1704" i="5"/>
  <c r="T1700" i="5"/>
  <c r="T1696" i="5"/>
  <c r="T1692" i="5"/>
  <c r="T1688" i="5"/>
  <c r="T1684" i="5"/>
  <c r="T1680" i="5"/>
  <c r="T1676" i="5"/>
  <c r="T1672" i="5"/>
  <c r="T1668" i="5"/>
  <c r="T1664" i="5"/>
  <c r="T1660" i="5"/>
  <c r="T1656" i="5"/>
  <c r="T1644" i="5"/>
  <c r="T1640" i="5"/>
  <c r="T1636" i="5"/>
  <c r="T1632" i="5"/>
  <c r="T1628" i="5"/>
  <c r="T1580" i="5"/>
  <c r="T1576" i="5"/>
  <c r="T1572" i="5"/>
  <c r="T1568" i="5"/>
  <c r="T1564" i="5"/>
  <c r="T1560" i="5"/>
  <c r="T1556" i="5"/>
  <c r="T1552" i="5"/>
  <c r="T1548" i="5"/>
  <c r="T1544" i="5"/>
  <c r="T1540" i="5"/>
  <c r="T1536" i="5"/>
  <c r="T1532" i="5"/>
  <c r="T1528" i="5"/>
  <c r="T1524" i="5"/>
  <c r="T1520" i="5"/>
  <c r="T1516" i="5"/>
  <c r="T1512" i="5"/>
  <c r="T1508" i="5"/>
  <c r="T1504" i="5"/>
  <c r="T1500" i="5"/>
  <c r="T1496" i="5"/>
  <c r="T1492" i="5"/>
  <c r="T1488" i="5"/>
  <c r="T1484" i="5"/>
  <c r="T1480" i="5"/>
  <c r="T1476" i="5"/>
  <c r="T1472" i="5"/>
  <c r="T1468" i="5"/>
  <c r="T1464" i="5"/>
  <c r="T1460" i="5"/>
  <c r="T1456" i="5"/>
  <c r="T1452" i="5"/>
  <c r="T1448" i="5"/>
  <c r="T1444" i="5"/>
  <c r="T1440" i="5"/>
  <c r="T1436" i="5"/>
  <c r="T1432" i="5"/>
  <c r="T1428" i="5"/>
  <c r="T1424" i="5"/>
  <c r="T1420" i="5"/>
  <c r="T1416" i="5"/>
  <c r="T1412" i="5"/>
  <c r="T1408" i="5"/>
  <c r="T1404" i="5"/>
  <c r="T1400" i="5"/>
  <c r="T1396" i="5"/>
  <c r="T1392" i="5"/>
  <c r="T1388" i="5"/>
  <c r="T1384" i="5"/>
  <c r="T1380" i="5"/>
  <c r="T1376" i="5"/>
  <c r="T1372" i="5"/>
  <c r="T1368" i="5"/>
  <c r="T1364" i="5"/>
  <c r="T1360" i="5"/>
  <c r="T1356" i="5"/>
  <c r="T1352" i="5"/>
  <c r="T1348" i="5"/>
  <c r="T1344" i="5"/>
  <c r="T1340" i="5"/>
  <c r="T1324" i="5"/>
  <c r="T1268" i="5"/>
  <c r="T1267" i="5"/>
  <c r="T1266" i="5"/>
  <c r="T1252" i="5"/>
  <c r="T1251" i="5"/>
  <c r="T1250" i="5"/>
  <c r="T1236" i="5"/>
  <c r="T1235" i="5"/>
  <c r="T1234" i="5"/>
  <c r="T1204" i="5"/>
  <c r="T1203" i="5"/>
  <c r="T1202" i="5"/>
  <c r="T1140" i="5"/>
  <c r="T1139" i="5"/>
  <c r="T1138" i="5"/>
  <c r="T1114" i="5"/>
  <c r="T994" i="5"/>
  <c r="T1737" i="5"/>
  <c r="T1721" i="5"/>
  <c r="T1717" i="5"/>
  <c r="T1597" i="5"/>
  <c r="T1577" i="5"/>
  <c r="T1561" i="5"/>
  <c r="T1545" i="5"/>
  <c r="T1529" i="5"/>
  <c r="T1505" i="5"/>
  <c r="T1493" i="5"/>
  <c r="T1485" i="5"/>
  <c r="T1473" i="5"/>
  <c r="T1469" i="5"/>
  <c r="T1453" i="5"/>
  <c r="T1425" i="5"/>
  <c r="T1748" i="5"/>
  <c r="T1744" i="5"/>
  <c r="T1740" i="5"/>
  <c r="T1736" i="5"/>
  <c r="T1732" i="5"/>
  <c r="T1720" i="5"/>
  <c r="T1652" i="5"/>
  <c r="T1648" i="5"/>
  <c r="T1624" i="5"/>
  <c r="T1620" i="5"/>
  <c r="T1616" i="5"/>
  <c r="T1612" i="5"/>
  <c r="T1608" i="5"/>
  <c r="T1604" i="5"/>
  <c r="T1600" i="5"/>
  <c r="T1596" i="5"/>
  <c r="T1592" i="5"/>
  <c r="T1588" i="5"/>
  <c r="T1584" i="5"/>
  <c r="T1336" i="5"/>
  <c r="T1332" i="5"/>
  <c r="T1328" i="5"/>
  <c r="T1320" i="5"/>
  <c r="T1316" i="5"/>
  <c r="T1312" i="5"/>
  <c r="T1308" i="5"/>
  <c r="T1304" i="5"/>
  <c r="T1300" i="5"/>
  <c r="T1296" i="5"/>
  <c r="T1292" i="5"/>
  <c r="T1284" i="5"/>
  <c r="T1283" i="5"/>
  <c r="T1282" i="5"/>
  <c r="T1220" i="5"/>
  <c r="T1219" i="5"/>
  <c r="T1218" i="5"/>
  <c r="T1188" i="5"/>
  <c r="T1187" i="5"/>
  <c r="T1186" i="5"/>
  <c r="T1172" i="5"/>
  <c r="T1171" i="5"/>
  <c r="T1170" i="5"/>
  <c r="T1156" i="5"/>
  <c r="T1155" i="5"/>
  <c r="T1154" i="5"/>
  <c r="T1124" i="5"/>
  <c r="T1123" i="5"/>
  <c r="T1122" i="5"/>
  <c r="T1112" i="5"/>
  <c r="T1100" i="5"/>
  <c r="T1094" i="5"/>
  <c r="T1079" i="5"/>
  <c r="T1028" i="5"/>
  <c r="T1755" i="5"/>
  <c r="T1751" i="5"/>
  <c r="T1747" i="5"/>
  <c r="T1743" i="5"/>
  <c r="T1739" i="5"/>
  <c r="T1735" i="5"/>
  <c r="T1731" i="5"/>
  <c r="T1727" i="5"/>
  <c r="T1723" i="5"/>
  <c r="T1719" i="5"/>
  <c r="T1715" i="5"/>
  <c r="T1711" i="5"/>
  <c r="T1707" i="5"/>
  <c r="T1703" i="5"/>
  <c r="T1699" i="5"/>
  <c r="T1695" i="5"/>
  <c r="T1691" i="5"/>
  <c r="T1687" i="5"/>
  <c r="T1683" i="5"/>
  <c r="T1679" i="5"/>
  <c r="T1675" i="5"/>
  <c r="T1671" i="5"/>
  <c r="T1667" i="5"/>
  <c r="T1663" i="5"/>
  <c r="T1659" i="5"/>
  <c r="T1655" i="5"/>
  <c r="T1651" i="5"/>
  <c r="T1647" i="5"/>
  <c r="T1643" i="5"/>
  <c r="T1639" i="5"/>
  <c r="T1635" i="5"/>
  <c r="T1631" i="5"/>
  <c r="T1627" i="5"/>
  <c r="T1623" i="5"/>
  <c r="T1619" i="5"/>
  <c r="T1615" i="5"/>
  <c r="T1611" i="5"/>
  <c r="T1607" i="5"/>
  <c r="T1603" i="5"/>
  <c r="T1599" i="5"/>
  <c r="T1595" i="5"/>
  <c r="T1591" i="5"/>
  <c r="T1587" i="5"/>
  <c r="T1583" i="5"/>
  <c r="T1579" i="5"/>
  <c r="T1575" i="5"/>
  <c r="T1571" i="5"/>
  <c r="T1567" i="5"/>
  <c r="T1563" i="5"/>
  <c r="T1559" i="5"/>
  <c r="T1555" i="5"/>
  <c r="T1551" i="5"/>
  <c r="T1547" i="5"/>
  <c r="T1543" i="5"/>
  <c r="T1539" i="5"/>
  <c r="T1535" i="5"/>
  <c r="T1531" i="5"/>
  <c r="T1527" i="5"/>
  <c r="T1523" i="5"/>
  <c r="T1519" i="5"/>
  <c r="T1515" i="5"/>
  <c r="T1511" i="5"/>
  <c r="T1507" i="5"/>
  <c r="T1503" i="5"/>
  <c r="T1499" i="5"/>
  <c r="T1495" i="5"/>
  <c r="T1491" i="5"/>
  <c r="T1487" i="5"/>
  <c r="T1483" i="5"/>
  <c r="T1479" i="5"/>
  <c r="T1475" i="5"/>
  <c r="T1471" i="5"/>
  <c r="T1467" i="5"/>
  <c r="T1463" i="5"/>
  <c r="T1459" i="5"/>
  <c r="T1455" i="5"/>
  <c r="T1451" i="5"/>
  <c r="T1447" i="5"/>
  <c r="T1443" i="5"/>
  <c r="T1439" i="5"/>
  <c r="T1435" i="5"/>
  <c r="T1431" i="5"/>
  <c r="T1427" i="5"/>
  <c r="T1423" i="5"/>
  <c r="T1419" i="5"/>
  <c r="T1415" i="5"/>
  <c r="T1411" i="5"/>
  <c r="T1407" i="5"/>
  <c r="T1403" i="5"/>
  <c r="T1399" i="5"/>
  <c r="T1395" i="5"/>
  <c r="T1391" i="5"/>
  <c r="T1387" i="5"/>
  <c r="T1383" i="5"/>
  <c r="T1379" i="5"/>
  <c r="T1375" i="5"/>
  <c r="T1371" i="5"/>
  <c r="T1367" i="5"/>
  <c r="T1363" i="5"/>
  <c r="T1359" i="5"/>
  <c r="T1355" i="5"/>
  <c r="T1351" i="5"/>
  <c r="T1347" i="5"/>
  <c r="T1343" i="5"/>
  <c r="T1339" i="5"/>
  <c r="T1335" i="5"/>
  <c r="T1331" i="5"/>
  <c r="T1327" i="5"/>
  <c r="T1323" i="5"/>
  <c r="T1319" i="5"/>
  <c r="T1315" i="5"/>
  <c r="T1311" i="5"/>
  <c r="T1307" i="5"/>
  <c r="T1303" i="5"/>
  <c r="T1299" i="5"/>
  <c r="T1295" i="5"/>
  <c r="T1291" i="5"/>
  <c r="T1280" i="5"/>
  <c r="T1279" i="5"/>
  <c r="T1278" i="5"/>
  <c r="T1264" i="5"/>
  <c r="T1263" i="5"/>
  <c r="T1262" i="5"/>
  <c r="T1248" i="5"/>
  <c r="T1247" i="5"/>
  <c r="T1246" i="5"/>
  <c r="T1232" i="5"/>
  <c r="T1231" i="5"/>
  <c r="T1230" i="5"/>
  <c r="T1216" i="5"/>
  <c r="T1215" i="5"/>
  <c r="T1214" i="5"/>
  <c r="T1200" i="5"/>
  <c r="T1199" i="5"/>
  <c r="T1198" i="5"/>
  <c r="T1184" i="5"/>
  <c r="T1183" i="5"/>
  <c r="T1182" i="5"/>
  <c r="T1168" i="5"/>
  <c r="T1167" i="5"/>
  <c r="T1166" i="5"/>
  <c r="T1152" i="5"/>
  <c r="T1151" i="5"/>
  <c r="T1150" i="5"/>
  <c r="T1136" i="5"/>
  <c r="T1135" i="5"/>
  <c r="T1134" i="5"/>
  <c r="T1120" i="5"/>
  <c r="T1119" i="5"/>
  <c r="T1118" i="5"/>
  <c r="T1115" i="5"/>
  <c r="T1095" i="5"/>
  <c r="T1092" i="5"/>
  <c r="T1091" i="5"/>
  <c r="T1090" i="5"/>
  <c r="T1084" i="5"/>
  <c r="T1082" i="5"/>
  <c r="T1080" i="5"/>
  <c r="T1056" i="5"/>
  <c r="T1733" i="5"/>
  <c r="T1685" i="5"/>
  <c r="T1673" i="5"/>
  <c r="T1669" i="5"/>
  <c r="T1637" i="5"/>
  <c r="T1633" i="5"/>
  <c r="T1629" i="5"/>
  <c r="T1593" i="5"/>
  <c r="T1589" i="5"/>
  <c r="T1573" i="5"/>
  <c r="T1557" i="5"/>
  <c r="T1541" i="5"/>
  <c r="T1525" i="5"/>
  <c r="T1509" i="5"/>
  <c r="T1489" i="5"/>
  <c r="T1457" i="5"/>
  <c r="T1433" i="5"/>
  <c r="T1429" i="5"/>
  <c r="T1754" i="5"/>
  <c r="T1750" i="5"/>
  <c r="T1746" i="5"/>
  <c r="T1742" i="5"/>
  <c r="T1738" i="5"/>
  <c r="T1734" i="5"/>
  <c r="T1730" i="5"/>
  <c r="T1726" i="5"/>
  <c r="T1722" i="5"/>
  <c r="T1718" i="5"/>
  <c r="T1714" i="5"/>
  <c r="T1710" i="5"/>
  <c r="T1706" i="5"/>
  <c r="T1702" i="5"/>
  <c r="T1698" i="5"/>
  <c r="T1694" i="5"/>
  <c r="T1690" i="5"/>
  <c r="T1686" i="5"/>
  <c r="T1682" i="5"/>
  <c r="T1678" i="5"/>
  <c r="T1674" i="5"/>
  <c r="T1670" i="5"/>
  <c r="T1666" i="5"/>
  <c r="T1662" i="5"/>
  <c r="T1658" i="5"/>
  <c r="T1654" i="5"/>
  <c r="T1650" i="5"/>
  <c r="T1646" i="5"/>
  <c r="T1642" i="5"/>
  <c r="T1638" i="5"/>
  <c r="T1634" i="5"/>
  <c r="T1630" i="5"/>
  <c r="T1626" i="5"/>
  <c r="T1622" i="5"/>
  <c r="T1618" i="5"/>
  <c r="T1614" i="5"/>
  <c r="T1610" i="5"/>
  <c r="T1606" i="5"/>
  <c r="T1602" i="5"/>
  <c r="T1598" i="5"/>
  <c r="T1594" i="5"/>
  <c r="T1590" i="5"/>
  <c r="T1586" i="5"/>
  <c r="T1582" i="5"/>
  <c r="T1578" i="5"/>
  <c r="T1574" i="5"/>
  <c r="T1570" i="5"/>
  <c r="T1566" i="5"/>
  <c r="T1562" i="5"/>
  <c r="T1558" i="5"/>
  <c r="T1554" i="5"/>
  <c r="T1550" i="5"/>
  <c r="T1546" i="5"/>
  <c r="T1542" i="5"/>
  <c r="T1538" i="5"/>
  <c r="T1534" i="5"/>
  <c r="T1530" i="5"/>
  <c r="T1526" i="5"/>
  <c r="T1522" i="5"/>
  <c r="T1518" i="5"/>
  <c r="T1514" i="5"/>
  <c r="T1510" i="5"/>
  <c r="T1506" i="5"/>
  <c r="T1502" i="5"/>
  <c r="T1498" i="5"/>
  <c r="T1494" i="5"/>
  <c r="T1490" i="5"/>
  <c r="T1486" i="5"/>
  <c r="T1482" i="5"/>
  <c r="T1478" i="5"/>
  <c r="T1474" i="5"/>
  <c r="T1470" i="5"/>
  <c r="T1466" i="5"/>
  <c r="T1462" i="5"/>
  <c r="T1458" i="5"/>
  <c r="T1454" i="5"/>
  <c r="T1450" i="5"/>
  <c r="T1446" i="5"/>
  <c r="T1442" i="5"/>
  <c r="T1438" i="5"/>
  <c r="T1434" i="5"/>
  <c r="T1430" i="5"/>
  <c r="T1426" i="5"/>
  <c r="T1422" i="5"/>
  <c r="T1418" i="5"/>
  <c r="T1414" i="5"/>
  <c r="T1410" i="5"/>
  <c r="T1406" i="5"/>
  <c r="T1402" i="5"/>
  <c r="T1398" i="5"/>
  <c r="T1394" i="5"/>
  <c r="T1390" i="5"/>
  <c r="T1386" i="5"/>
  <c r="T1382" i="5"/>
  <c r="T1378" i="5"/>
  <c r="T1374" i="5"/>
  <c r="T1370" i="5"/>
  <c r="T1366" i="5"/>
  <c r="T1362" i="5"/>
  <c r="T1358" i="5"/>
  <c r="T1354" i="5"/>
  <c r="T1350" i="5"/>
  <c r="T1346" i="5"/>
  <c r="T1342" i="5"/>
  <c r="T1338" i="5"/>
  <c r="T1334" i="5"/>
  <c r="T1330" i="5"/>
  <c r="T1326" i="5"/>
  <c r="T1322" i="5"/>
  <c r="T1318" i="5"/>
  <c r="T1314" i="5"/>
  <c r="T1310" i="5"/>
  <c r="T1306" i="5"/>
  <c r="T1302" i="5"/>
  <c r="T1298" i="5"/>
  <c r="T1294" i="5"/>
  <c r="T1290" i="5"/>
  <c r="T1276" i="5"/>
  <c r="T1275" i="5"/>
  <c r="T1274" i="5"/>
  <c r="T1260" i="5"/>
  <c r="T1259" i="5"/>
  <c r="T1258" i="5"/>
  <c r="T1244" i="5"/>
  <c r="T1243" i="5"/>
  <c r="T1242" i="5"/>
  <c r="T1228" i="5"/>
  <c r="T1227" i="5"/>
  <c r="T1226" i="5"/>
  <c r="T1212" i="5"/>
  <c r="T1211" i="5"/>
  <c r="T1210" i="5"/>
  <c r="T1196" i="5"/>
  <c r="T1195" i="5"/>
  <c r="T1194" i="5"/>
  <c r="T1180" i="5"/>
  <c r="T1179" i="5"/>
  <c r="T1178" i="5"/>
  <c r="T1164" i="5"/>
  <c r="T1163" i="5"/>
  <c r="T1162" i="5"/>
  <c r="T1148" i="5"/>
  <c r="T1147" i="5"/>
  <c r="T1146" i="5"/>
  <c r="T1132" i="5"/>
  <c r="T1131" i="5"/>
  <c r="T1130" i="5"/>
  <c r="T1116" i="5"/>
  <c r="T1110" i="5"/>
  <c r="T1098" i="5"/>
  <c r="T1096" i="5"/>
  <c r="T1729" i="5"/>
  <c r="T1725" i="5"/>
  <c r="T1713" i="5"/>
  <c r="T1709" i="5"/>
  <c r="T1705" i="5"/>
  <c r="T1701" i="5"/>
  <c r="T1697" i="5"/>
  <c r="T1693" i="5"/>
  <c r="T1689" i="5"/>
  <c r="T1681" i="5"/>
  <c r="T1677" i="5"/>
  <c r="T1665" i="5"/>
  <c r="T1661" i="5"/>
  <c r="T1657" i="5"/>
  <c r="T1653" i="5"/>
  <c r="T1649" i="5"/>
  <c r="T1645" i="5"/>
  <c r="T1641" i="5"/>
  <c r="T1621" i="5"/>
  <c r="T1617" i="5"/>
  <c r="T1613" i="5"/>
  <c r="T1609" i="5"/>
  <c r="T1605" i="5"/>
  <c r="T1585" i="5"/>
  <c r="T1569" i="5"/>
  <c r="T1553" i="5"/>
  <c r="T1537" i="5"/>
  <c r="T1533" i="5"/>
  <c r="T1517" i="5"/>
  <c r="T1501" i="5"/>
  <c r="T1477" i="5"/>
  <c r="T1461" i="5"/>
  <c r="T1445" i="5"/>
  <c r="T1441" i="5"/>
  <c r="T1437" i="5"/>
  <c r="T1417" i="5"/>
  <c r="T1413" i="5"/>
  <c r="T1409" i="5"/>
  <c r="T1405" i="5"/>
  <c r="T1401" i="5"/>
  <c r="T1397" i="5"/>
  <c r="T1393" i="5"/>
  <c r="T1389" i="5"/>
  <c r="T1385" i="5"/>
  <c r="T1381" i="5"/>
  <c r="T1377" i="5"/>
  <c r="T1373" i="5"/>
  <c r="T1369" i="5"/>
  <c r="T1365" i="5"/>
  <c r="T1361" i="5"/>
  <c r="T1357" i="5"/>
  <c r="T1353" i="5"/>
  <c r="T1349" i="5"/>
  <c r="T1345" i="5"/>
  <c r="T1341" i="5"/>
  <c r="T1337" i="5"/>
  <c r="T1333" i="5"/>
  <c r="T1329" i="5"/>
  <c r="T1325" i="5"/>
  <c r="T1321" i="5"/>
  <c r="T1317" i="5"/>
  <c r="T1313" i="5"/>
  <c r="T1309" i="5"/>
  <c r="T1305" i="5"/>
  <c r="T1301" i="5"/>
  <c r="T1297" i="5"/>
  <c r="T1293" i="5"/>
  <c r="T1289" i="5"/>
  <c r="T1288" i="5"/>
  <c r="T1287" i="5"/>
  <c r="T1286" i="5"/>
  <c r="T1272" i="5"/>
  <c r="T1271" i="5"/>
  <c r="T1270" i="5"/>
  <c r="T1256" i="5"/>
  <c r="T1255" i="5"/>
  <c r="T1254" i="5"/>
  <c r="T1240" i="5"/>
  <c r="T1239" i="5"/>
  <c r="T1238" i="5"/>
  <c r="T1224" i="5"/>
  <c r="T1223" i="5"/>
  <c r="T1222" i="5"/>
  <c r="T1208" i="5"/>
  <c r="T1207" i="5"/>
  <c r="T1206" i="5"/>
  <c r="T1192" i="5"/>
  <c r="T1191" i="5"/>
  <c r="T1190" i="5"/>
  <c r="T1176" i="5"/>
  <c r="T1175" i="5"/>
  <c r="T1174" i="5"/>
  <c r="T1160" i="5"/>
  <c r="T1159" i="5"/>
  <c r="T1158" i="5"/>
  <c r="T1144" i="5"/>
  <c r="T1143" i="5"/>
  <c r="T1142" i="5"/>
  <c r="T1128" i="5"/>
  <c r="T1127" i="5"/>
  <c r="T1126" i="5"/>
  <c r="T1111" i="5"/>
  <c r="T1108" i="5"/>
  <c r="T1107" i="5"/>
  <c r="T1106" i="5"/>
  <c r="T1099" i="5"/>
  <c r="T1083" i="5"/>
  <c r="T1078" i="5"/>
  <c r="T1008" i="5"/>
  <c r="T980" i="5"/>
  <c r="T964" i="5"/>
  <c r="T846" i="5"/>
  <c r="T834" i="5"/>
  <c r="T850" i="5"/>
  <c r="T832" i="5"/>
  <c r="T1072" i="5"/>
  <c r="T1040" i="5"/>
  <c r="T1016" i="5"/>
  <c r="T990" i="5"/>
  <c r="T974" i="5"/>
  <c r="T848" i="5"/>
  <c r="T840" i="5"/>
  <c r="T830" i="5"/>
  <c r="T820" i="5"/>
  <c r="T1285" i="5"/>
  <c r="T1281" i="5"/>
  <c r="T1277" i="5"/>
  <c r="T1273" i="5"/>
  <c r="T1269" i="5"/>
  <c r="T1265" i="5"/>
  <c r="T1261" i="5"/>
  <c r="T1257" i="5"/>
  <c r="T1253" i="5"/>
  <c r="T1249" i="5"/>
  <c r="T1245" i="5"/>
  <c r="T1241" i="5"/>
  <c r="T1237" i="5"/>
  <c r="T1233" i="5"/>
  <c r="T1229" i="5"/>
  <c r="T1225" i="5"/>
  <c r="T1221" i="5"/>
  <c r="T1217" i="5"/>
  <c r="T1213" i="5"/>
  <c r="T1209" i="5"/>
  <c r="T1205" i="5"/>
  <c r="T1201" i="5"/>
  <c r="T1197" i="5"/>
  <c r="T1193" i="5"/>
  <c r="T1189" i="5"/>
  <c r="T1185" i="5"/>
  <c r="T1181" i="5"/>
  <c r="T1177" i="5"/>
  <c r="T1173" i="5"/>
  <c r="T1169" i="5"/>
  <c r="T1165" i="5"/>
  <c r="T1161" i="5"/>
  <c r="T1157" i="5"/>
  <c r="T1153" i="5"/>
  <c r="T1149" i="5"/>
  <c r="T1145" i="5"/>
  <c r="T1141" i="5"/>
  <c r="T1137" i="5"/>
  <c r="T1133" i="5"/>
  <c r="T1129" i="5"/>
  <c r="T1125" i="5"/>
  <c r="T1121" i="5"/>
  <c r="T1117" i="5"/>
  <c r="T1104" i="5"/>
  <c r="T1103" i="5"/>
  <c r="T1102" i="5"/>
  <c r="T1088" i="5"/>
  <c r="T1087" i="5"/>
  <c r="T1086" i="5"/>
  <c r="T1060" i="5"/>
  <c r="T1032" i="5"/>
  <c r="T986" i="5"/>
  <c r="T970" i="5"/>
  <c r="T826" i="5"/>
  <c r="T816" i="5"/>
  <c r="T1113" i="5"/>
  <c r="T1109" i="5"/>
  <c r="T1105" i="5"/>
  <c r="T1101" i="5"/>
  <c r="T1097" i="5"/>
  <c r="T1093" i="5"/>
  <c r="T1089" i="5"/>
  <c r="T1085" i="5"/>
  <c r="T1081" i="5"/>
  <c r="T1077" i="5"/>
  <c r="T1076" i="5"/>
  <c r="T1048" i="5"/>
  <c r="T996" i="5"/>
  <c r="T982" i="5"/>
  <c r="T842" i="5"/>
  <c r="T838" i="5"/>
  <c r="T824" i="5"/>
  <c r="T812" i="5"/>
  <c r="T1064" i="5"/>
  <c r="T1000" i="5"/>
  <c r="T966" i="5"/>
  <c r="T852" i="5"/>
  <c r="T844" i="5"/>
  <c r="T836" i="5"/>
  <c r="T828" i="5"/>
  <c r="T822" i="5"/>
  <c r="T818" i="5"/>
  <c r="T814" i="5"/>
  <c r="T810" i="5"/>
  <c r="T806" i="5"/>
  <c r="T802" i="5"/>
  <c r="T798" i="5"/>
  <c r="T794" i="5"/>
  <c r="T790" i="5"/>
  <c r="T786" i="5"/>
  <c r="T782" i="5"/>
  <c r="T778" i="5"/>
  <c r="T774" i="5"/>
  <c r="T770" i="5"/>
  <c r="T766" i="5"/>
  <c r="T762" i="5"/>
  <c r="T758" i="5"/>
  <c r="T754" i="5"/>
  <c r="T750" i="5"/>
  <c r="T746" i="5"/>
  <c r="T808" i="5"/>
  <c r="T804" i="5"/>
  <c r="T800" i="5"/>
  <c r="T796" i="5"/>
  <c r="T792" i="5"/>
  <c r="T788" i="5"/>
  <c r="T784" i="5"/>
  <c r="T780" i="5"/>
  <c r="T776" i="5"/>
  <c r="T772" i="5"/>
  <c r="T768" i="5"/>
  <c r="T764" i="5"/>
  <c r="T760" i="5"/>
  <c r="T756" i="5"/>
  <c r="T752" i="5"/>
  <c r="T748" i="5"/>
  <c r="T744" i="5"/>
  <c r="T593" i="5"/>
  <c r="T589" i="5"/>
  <c r="T585" i="5"/>
  <c r="T581" i="5"/>
  <c r="T577" i="5"/>
  <c r="T573" i="5"/>
  <c r="T569" i="5"/>
  <c r="T565" i="5"/>
  <c r="T561" i="5"/>
  <c r="T557" i="5"/>
  <c r="T553" i="5"/>
  <c r="T549" i="5"/>
  <c r="T545" i="5"/>
  <c r="T541" i="5"/>
  <c r="T537" i="5"/>
  <c r="T533" i="5"/>
  <c r="T529" i="5"/>
  <c r="T525" i="5"/>
  <c r="T521" i="5"/>
  <c r="T517" i="5"/>
  <c r="T513" i="5"/>
  <c r="T509" i="5"/>
  <c r="T505" i="5"/>
  <c r="T501" i="5"/>
  <c r="T497" i="5"/>
  <c r="T493" i="5"/>
  <c r="T489" i="5"/>
  <c r="T485" i="5"/>
  <c r="T482" i="5"/>
  <c r="T467" i="5"/>
  <c r="T462" i="5"/>
  <c r="T452" i="5"/>
  <c r="T450" i="5"/>
  <c r="T435" i="5"/>
  <c r="T430" i="5"/>
  <c r="T420" i="5"/>
  <c r="T418" i="5"/>
  <c r="T403" i="5"/>
  <c r="T398" i="5"/>
  <c r="T388" i="5"/>
  <c r="T386" i="5"/>
  <c r="T371" i="5"/>
  <c r="T366" i="5"/>
  <c r="T356" i="5"/>
  <c r="T354" i="5"/>
  <c r="T339" i="5"/>
  <c r="T334" i="5"/>
  <c r="T324" i="5"/>
  <c r="T322" i="5"/>
  <c r="T307" i="5"/>
  <c r="T302" i="5"/>
  <c r="T292" i="5"/>
  <c r="T290" i="5"/>
  <c r="T275" i="5"/>
  <c r="T270" i="5"/>
  <c r="T260" i="5"/>
  <c r="T258" i="5"/>
  <c r="T243" i="5"/>
  <c r="T238" i="5"/>
  <c r="T228" i="5"/>
  <c r="T226" i="5"/>
  <c r="T210" i="5"/>
  <c r="T206" i="5"/>
  <c r="T202" i="5"/>
  <c r="T198" i="5"/>
  <c r="T194" i="5"/>
  <c r="T190" i="5"/>
  <c r="T186" i="5"/>
  <c r="T182" i="5"/>
  <c r="T178" i="5"/>
  <c r="T174" i="5"/>
  <c r="T170" i="5"/>
  <c r="T166" i="5"/>
  <c r="T162" i="5"/>
  <c r="T158" i="5"/>
  <c r="T154" i="5"/>
  <c r="T150" i="5"/>
  <c r="T146" i="5"/>
  <c r="T142" i="5"/>
  <c r="T138" i="5"/>
  <c r="T134" i="5"/>
  <c r="T130" i="5"/>
  <c r="T126" i="5"/>
  <c r="T122" i="5"/>
  <c r="T118" i="5"/>
  <c r="T114" i="5"/>
  <c r="T110" i="5"/>
  <c r="T106" i="5"/>
  <c r="T102" i="5"/>
  <c r="T98" i="5"/>
  <c r="T94" i="5"/>
  <c r="T90" i="5"/>
  <c r="T86" i="5"/>
  <c r="T82" i="5"/>
  <c r="T78" i="5"/>
  <c r="T74" i="5"/>
  <c r="T70" i="5"/>
  <c r="T66" i="5"/>
  <c r="T62" i="5"/>
  <c r="T58" i="5"/>
  <c r="T54" i="5"/>
  <c r="T50" i="5"/>
  <c r="T39" i="5"/>
  <c r="T37" i="5"/>
  <c r="T17" i="5"/>
  <c r="T594" i="5"/>
  <c r="T590" i="5"/>
  <c r="T586" i="5"/>
  <c r="T582" i="5"/>
  <c r="T578" i="5"/>
  <c r="T574" i="5"/>
  <c r="T570" i="5"/>
  <c r="T566" i="5"/>
  <c r="T562" i="5"/>
  <c r="T558" i="5"/>
  <c r="T554" i="5"/>
  <c r="T550" i="5"/>
  <c r="T546" i="5"/>
  <c r="T542" i="5"/>
  <c r="T538" i="5"/>
  <c r="T534" i="5"/>
  <c r="T530" i="5"/>
  <c r="T526" i="5"/>
  <c r="T522" i="5"/>
  <c r="T518" i="5"/>
  <c r="T514" i="5"/>
  <c r="T510" i="5"/>
  <c r="T506" i="5"/>
  <c r="T502" i="5"/>
  <c r="T498" i="5"/>
  <c r="T494" i="5"/>
  <c r="T490" i="5"/>
  <c r="T486" i="5"/>
  <c r="T475" i="5"/>
  <c r="T470" i="5"/>
  <c r="T458" i="5"/>
  <c r="T443" i="5"/>
  <c r="T438" i="5"/>
  <c r="T428" i="5"/>
  <c r="T426" i="5"/>
  <c r="T411" i="5"/>
  <c r="T406" i="5"/>
  <c r="T396" i="5"/>
  <c r="T394" i="5"/>
  <c r="T379" i="5"/>
  <c r="T374" i="5"/>
  <c r="T364" i="5"/>
  <c r="T362" i="5"/>
  <c r="T347" i="5"/>
  <c r="T342" i="5"/>
  <c r="T332" i="5"/>
  <c r="T330" i="5"/>
  <c r="T315" i="5"/>
  <c r="T310" i="5"/>
  <c r="T300" i="5"/>
  <c r="T298" i="5"/>
  <c r="T283" i="5"/>
  <c r="T278" i="5"/>
  <c r="T268" i="5"/>
  <c r="T266" i="5"/>
  <c r="T251" i="5"/>
  <c r="T246" i="5"/>
  <c r="T236" i="5"/>
  <c r="T234" i="5"/>
  <c r="T219" i="5"/>
  <c r="T214" i="5"/>
  <c r="T207" i="5"/>
  <c r="T203" i="5"/>
  <c r="T199" i="5"/>
  <c r="T195" i="5"/>
  <c r="T191" i="5"/>
  <c r="T187" i="5"/>
  <c r="T183" i="5"/>
  <c r="T179" i="5"/>
  <c r="T175" i="5"/>
  <c r="T171" i="5"/>
  <c r="T167" i="5"/>
  <c r="T163" i="5"/>
  <c r="T159" i="5"/>
  <c r="T155" i="5"/>
  <c r="T151" i="5"/>
  <c r="T147" i="5"/>
  <c r="T143" i="5"/>
  <c r="T141" i="5"/>
  <c r="T137" i="5"/>
  <c r="T133" i="5"/>
  <c r="T129" i="5"/>
  <c r="T125" i="5"/>
  <c r="T121" i="5"/>
  <c r="T117" i="5"/>
  <c r="T113" i="5"/>
  <c r="T109" i="5"/>
  <c r="T105" i="5"/>
  <c r="T101" i="5"/>
  <c r="T97" i="5"/>
  <c r="T93" i="5"/>
  <c r="T89" i="5"/>
  <c r="T85" i="5"/>
  <c r="T81" i="5"/>
  <c r="T77" i="5"/>
  <c r="T73" i="5"/>
  <c r="T69" i="5"/>
  <c r="T65" i="5"/>
  <c r="T61" i="5"/>
  <c r="T57" i="5"/>
  <c r="T53" i="5"/>
  <c r="T49" i="5"/>
  <c r="T33" i="5"/>
  <c r="T13" i="5"/>
  <c r="T595" i="5"/>
  <c r="T591" i="5"/>
  <c r="T587" i="5"/>
  <c r="T583" i="5"/>
  <c r="T579" i="5"/>
  <c r="T575" i="5"/>
  <c r="T571" i="5"/>
  <c r="T567" i="5"/>
  <c r="T563" i="5"/>
  <c r="T559" i="5"/>
  <c r="T555" i="5"/>
  <c r="T551" i="5"/>
  <c r="T547" i="5"/>
  <c r="T543" i="5"/>
  <c r="T539" i="5"/>
  <c r="T535" i="5"/>
  <c r="T531" i="5"/>
  <c r="T527" i="5"/>
  <c r="T523" i="5"/>
  <c r="T519" i="5"/>
  <c r="T515" i="5"/>
  <c r="T511" i="5"/>
  <c r="T507" i="5"/>
  <c r="T503" i="5"/>
  <c r="T499" i="5"/>
  <c r="T495" i="5"/>
  <c r="T491" i="5"/>
  <c r="T487" i="5"/>
  <c r="T483" i="5"/>
  <c r="T478" i="5"/>
  <c r="T468" i="5"/>
  <c r="T466" i="5"/>
  <c r="T451" i="5"/>
  <c r="T446" i="5"/>
  <c r="T436" i="5"/>
  <c r="T434" i="5"/>
  <c r="T419" i="5"/>
  <c r="T414" i="5"/>
  <c r="T404" i="5"/>
  <c r="T402" i="5"/>
  <c r="T387" i="5"/>
  <c r="T382" i="5"/>
  <c r="T372" i="5"/>
  <c r="T370" i="5"/>
  <c r="T355" i="5"/>
  <c r="T350" i="5"/>
  <c r="T340" i="5"/>
  <c r="T338" i="5"/>
  <c r="T323" i="5"/>
  <c r="T318" i="5"/>
  <c r="T308" i="5"/>
  <c r="T306" i="5"/>
  <c r="T291" i="5"/>
  <c r="T286" i="5"/>
  <c r="T276" i="5"/>
  <c r="T274" i="5"/>
  <c r="T259" i="5"/>
  <c r="T254" i="5"/>
  <c r="T244" i="5"/>
  <c r="T242" i="5"/>
  <c r="T227" i="5"/>
  <c r="T222" i="5"/>
  <c r="T208" i="5"/>
  <c r="T204" i="5"/>
  <c r="T200" i="5"/>
  <c r="T196" i="5"/>
  <c r="T192" i="5"/>
  <c r="T188" i="5"/>
  <c r="T184" i="5"/>
  <c r="T180" i="5"/>
  <c r="T176" i="5"/>
  <c r="T172" i="5"/>
  <c r="T168" i="5"/>
  <c r="T164" i="5"/>
  <c r="T160" i="5"/>
  <c r="T156" i="5"/>
  <c r="T152" i="5"/>
  <c r="T148" i="5"/>
  <c r="T144" i="5"/>
  <c r="T140" i="5"/>
  <c r="T136" i="5"/>
  <c r="T132" i="5"/>
  <c r="T128" i="5"/>
  <c r="T124" i="5"/>
  <c r="T120" i="5"/>
  <c r="T116" i="5"/>
  <c r="T112" i="5"/>
  <c r="T108" i="5"/>
  <c r="T104" i="5"/>
  <c r="T100" i="5"/>
  <c r="T96" i="5"/>
  <c r="T92" i="5"/>
  <c r="T88" i="5"/>
  <c r="T84" i="5"/>
  <c r="T80" i="5"/>
  <c r="T76" i="5"/>
  <c r="T72" i="5"/>
  <c r="T68" i="5"/>
  <c r="T64" i="5"/>
  <c r="T60" i="5"/>
  <c r="T56" i="5"/>
  <c r="T52" i="5"/>
  <c r="T48" i="5"/>
  <c r="T29" i="5"/>
  <c r="T7" i="5"/>
  <c r="T592" i="5"/>
  <c r="T588" i="5"/>
  <c r="T584" i="5"/>
  <c r="T580" i="5"/>
  <c r="T576" i="5"/>
  <c r="T572" i="5"/>
  <c r="T568" i="5"/>
  <c r="T564" i="5"/>
  <c r="T560" i="5"/>
  <c r="T556" i="5"/>
  <c r="T552" i="5"/>
  <c r="T548" i="5"/>
  <c r="T544" i="5"/>
  <c r="T540" i="5"/>
  <c r="T536" i="5"/>
  <c r="T532" i="5"/>
  <c r="T528" i="5"/>
  <c r="T524" i="5"/>
  <c r="T520" i="5"/>
  <c r="T516" i="5"/>
  <c r="T512" i="5"/>
  <c r="T508" i="5"/>
  <c r="T504" i="5"/>
  <c r="T500" i="5"/>
  <c r="T496" i="5"/>
  <c r="T492" i="5"/>
  <c r="T488" i="5"/>
  <c r="T484" i="5"/>
  <c r="T476" i="5"/>
  <c r="T474" i="5"/>
  <c r="T459" i="5"/>
  <c r="T454" i="5"/>
  <c r="T444" i="5"/>
  <c r="T442" i="5"/>
  <c r="T427" i="5"/>
  <c r="T422" i="5"/>
  <c r="T412" i="5"/>
  <c r="T410" i="5"/>
  <c r="T395" i="5"/>
  <c r="T390" i="5"/>
  <c r="T380" i="5"/>
  <c r="T378" i="5"/>
  <c r="T363" i="5"/>
  <c r="T358" i="5"/>
  <c r="T348" i="5"/>
  <c r="T346" i="5"/>
  <c r="T331" i="5"/>
  <c r="T326" i="5"/>
  <c r="T316" i="5"/>
  <c r="T314" i="5"/>
  <c r="T299" i="5"/>
  <c r="T294" i="5"/>
  <c r="T284" i="5"/>
  <c r="T282" i="5"/>
  <c r="T267" i="5"/>
  <c r="T262" i="5"/>
  <c r="T252" i="5"/>
  <c r="T250" i="5"/>
  <c r="T235" i="5"/>
  <c r="T230" i="5"/>
  <c r="T220" i="5"/>
  <c r="T218" i="5"/>
  <c r="T209" i="5"/>
  <c r="T205" i="5"/>
  <c r="T201" i="5"/>
  <c r="T197" i="5"/>
  <c r="T193" i="5"/>
  <c r="T189" i="5"/>
  <c r="T185" i="5"/>
  <c r="T181" i="5"/>
  <c r="T177" i="5"/>
  <c r="T173" i="5"/>
  <c r="T169" i="5"/>
  <c r="T165" i="5"/>
  <c r="T161" i="5"/>
  <c r="T157" i="5"/>
  <c r="T153" i="5"/>
  <c r="T149" i="5"/>
  <c r="T145" i="5"/>
  <c r="T139" i="5"/>
  <c r="T135" i="5"/>
  <c r="T131" i="5"/>
  <c r="T127" i="5"/>
  <c r="T123" i="5"/>
  <c r="T119" i="5"/>
  <c r="T115" i="5"/>
  <c r="T111" i="5"/>
  <c r="T107" i="5"/>
  <c r="T103" i="5"/>
  <c r="T99" i="5"/>
  <c r="T95" i="5"/>
  <c r="T91" i="5"/>
  <c r="T87" i="5"/>
  <c r="T83" i="5"/>
  <c r="T79" i="5"/>
  <c r="T75" i="5"/>
  <c r="T71" i="5"/>
  <c r="T67" i="5"/>
  <c r="T63" i="5"/>
  <c r="T59" i="5"/>
  <c r="T55" i="5"/>
  <c r="T51" i="5"/>
  <c r="T47" i="5"/>
  <c r="T45" i="5"/>
  <c r="T23" i="5"/>
  <c r="T21" i="5"/>
  <c r="T480" i="5"/>
  <c r="T472" i="5"/>
  <c r="T464" i="5"/>
  <c r="T456" i="5"/>
  <c r="T448" i="5"/>
  <c r="T440" i="5"/>
  <c r="T432" i="5"/>
  <c r="T424" i="5"/>
  <c r="T416" i="5"/>
  <c r="T408" i="5"/>
  <c r="T400" i="5"/>
  <c r="T392" i="5"/>
  <c r="T384" i="5"/>
  <c r="T376" i="5"/>
  <c r="T368" i="5"/>
  <c r="T360" i="5"/>
  <c r="T352" i="5"/>
  <c r="T344" i="5"/>
  <c r="T336" i="5"/>
  <c r="T328" i="5"/>
  <c r="T320" i="5"/>
  <c r="T312" i="5"/>
  <c r="T304" i="5"/>
  <c r="T296" i="5"/>
  <c r="T288" i="5"/>
  <c r="T280" i="5"/>
  <c r="T272" i="5"/>
  <c r="T264" i="5"/>
  <c r="T256" i="5"/>
  <c r="T248" i="5"/>
  <c r="T240" i="5"/>
  <c r="T232" i="5"/>
  <c r="T224" i="5"/>
  <c r="T216" i="5"/>
  <c r="T41" i="5"/>
  <c r="T25" i="5"/>
  <c r="T9" i="5"/>
  <c r="T5" i="5"/>
  <c r="T460" i="5" l="1"/>
  <c r="G58" i="4" l="1"/>
  <c r="D58" i="4"/>
  <c r="P58" i="4"/>
  <c r="E58" i="4" l="1"/>
  <c r="H58" i="4"/>
  <c r="R58" i="4" l="1"/>
</calcChain>
</file>

<file path=xl/comments1.xml><?xml version="1.0" encoding="utf-8"?>
<comments xmlns="http://schemas.openxmlformats.org/spreadsheetml/2006/main">
  <authors>
    <author>F31457</author>
  </authors>
  <commentList>
    <comment ref="E2" authorId="0" shapeId="0">
      <text>
        <r>
          <rPr>
            <sz val="9"/>
            <color indexed="81"/>
            <rFont val="Tahoma"/>
            <family val="2"/>
          </rPr>
          <t>Choisir dans la liste le type de maintenance</t>
        </r>
      </text>
    </comment>
  </commentList>
</comments>
</file>

<file path=xl/comments2.xml><?xml version="1.0" encoding="utf-8"?>
<comments xmlns="http://schemas.openxmlformats.org/spreadsheetml/2006/main">
  <authors>
    <author>F31457</author>
  </authors>
  <commentList>
    <comment ref="E2" authorId="0" shapeId="0">
      <text>
        <r>
          <rPr>
            <sz val="9"/>
            <color indexed="81"/>
            <rFont val="Tahoma"/>
            <family val="2"/>
          </rPr>
          <t>Choisir dans la liste le type de maintenance</t>
        </r>
      </text>
    </comment>
  </commentList>
</comments>
</file>

<file path=xl/sharedStrings.xml><?xml version="1.0" encoding="utf-8"?>
<sst xmlns="http://schemas.openxmlformats.org/spreadsheetml/2006/main" count="12496" uniqueCount="5785">
  <si>
    <t>Poste technique</t>
  </si>
  <si>
    <t>Recherche BRC =</t>
  </si>
  <si>
    <t>Correctifs immédiats</t>
  </si>
  <si>
    <t>Ordre:</t>
  </si>
  <si>
    <t>Date de réalisation</t>
  </si>
  <si>
    <t>Nettoyage OCG</t>
  </si>
  <si>
    <t>X</t>
  </si>
  <si>
    <t>Pénetration CI</t>
  </si>
  <si>
    <t>INS/REV:</t>
  </si>
  <si>
    <t>N° semaine:</t>
  </si>
  <si>
    <t>Repérage 13.1</t>
  </si>
  <si>
    <t>Bouchonnage</t>
  </si>
  <si>
    <t>Adresse:</t>
  </si>
  <si>
    <t>Ville:</t>
  </si>
  <si>
    <t>Technicien:</t>
  </si>
  <si>
    <t>Plaque complémentaire 13.1</t>
  </si>
  <si>
    <t>Plaque GAZ/MAN</t>
  </si>
  <si>
    <t>Courses vaines</t>
  </si>
  <si>
    <t>Refus Syndique</t>
  </si>
  <si>
    <t>Branchement individuel</t>
  </si>
  <si>
    <t>Bâtiment détruit</t>
  </si>
  <si>
    <t>Nombre de Niveau:</t>
  </si>
  <si>
    <t>Etiquette BRC</t>
  </si>
  <si>
    <t>Modifié par:</t>
  </si>
  <si>
    <t>FIORINA</t>
  </si>
  <si>
    <t>Ci-Cm Inaccessible</t>
  </si>
  <si>
    <t>1er Passage</t>
  </si>
  <si>
    <t>Nombre de photo:</t>
  </si>
  <si>
    <t>2eme passage</t>
  </si>
  <si>
    <t>Commentaire:</t>
  </si>
  <si>
    <t>Poste Technique</t>
  </si>
  <si>
    <t>n° du lot</t>
  </si>
  <si>
    <t>Prévisionnel</t>
  </si>
  <si>
    <t>n° de la semaine de passage</t>
  </si>
  <si>
    <t>Ordre</t>
  </si>
  <si>
    <t>Type de travail (INS ou REV)</t>
  </si>
  <si>
    <t>Rue</t>
  </si>
  <si>
    <t>Localité</t>
  </si>
  <si>
    <t>D54578-BRC00037</t>
  </si>
  <si>
    <t>10005025067</t>
  </si>
  <si>
    <t>INS</t>
  </si>
  <si>
    <t>22 RUE BARON BUQUET</t>
  </si>
  <si>
    <t>VILLERS LES NANCY</t>
  </si>
  <si>
    <t>D54395-BRC28454</t>
  </si>
  <si>
    <t>10004622771</t>
  </si>
  <si>
    <t>REV</t>
  </si>
  <si>
    <t>8 RUE EMILE BERTIN</t>
  </si>
  <si>
    <t>NANCY</t>
  </si>
  <si>
    <t>D54395-BRC28439</t>
  </si>
  <si>
    <t>10004746918</t>
  </si>
  <si>
    <t>30 RUE DE CRONSTADT</t>
  </si>
  <si>
    <t>D54395-BRC28421</t>
  </si>
  <si>
    <t>10004615429</t>
  </si>
  <si>
    <t>32 RUE CHARLES DUSAULX</t>
  </si>
  <si>
    <t>D54395-BRC28417</t>
  </si>
  <si>
    <t>10004629938</t>
  </si>
  <si>
    <t>20 BOULEVARD CHARLES V</t>
  </si>
  <si>
    <t>Menu deroulant</t>
  </si>
  <si>
    <t>D54395-BRC28392</t>
  </si>
  <si>
    <t>10004617905</t>
  </si>
  <si>
    <t>15 RUE D ALGERIE</t>
  </si>
  <si>
    <t>D54222-BRC00003</t>
  </si>
  <si>
    <t>10004802697</t>
  </si>
  <si>
    <t>10 RUE SAINT PIERRE</t>
  </si>
  <si>
    <t>GERBEVILLER</t>
  </si>
  <si>
    <t>D54430-BRC00127</t>
  </si>
  <si>
    <t>10004693029</t>
  </si>
  <si>
    <t>86 RUE DES JARDINS FLEURIS</t>
  </si>
  <si>
    <t>POMPEY</t>
  </si>
  <si>
    <t>D54222-BRC00002</t>
  </si>
  <si>
    <t>10004801640</t>
  </si>
  <si>
    <t>6 RUE CARNOT</t>
  </si>
  <si>
    <t>D54584-BRC00014</t>
  </si>
  <si>
    <t>10005056314</t>
  </si>
  <si>
    <t>47 RUE DE LIVERDUN</t>
  </si>
  <si>
    <t>VILLEY ST ETIENNE</t>
  </si>
  <si>
    <t>D54578-BRC00356</t>
  </si>
  <si>
    <t>10005057493</t>
  </si>
  <si>
    <t>44 BOULEVARD DE BAUDRICOURT</t>
  </si>
  <si>
    <t>D54578-BRC00335</t>
  </si>
  <si>
    <t>10004998723</t>
  </si>
  <si>
    <t>29 RUE DU LIEUTENANT SCHMIT</t>
  </si>
  <si>
    <t>D54578-BRC00217</t>
  </si>
  <si>
    <t>10005058069</t>
  </si>
  <si>
    <t>36 BD DU MARECHAL LYAUTEY</t>
  </si>
  <si>
    <t>D54578-BRC00216</t>
  </si>
  <si>
    <t>10005057492</t>
  </si>
  <si>
    <t>18 BD DU MARECHAL LYAUTEY</t>
  </si>
  <si>
    <t>D54547-BRC00666</t>
  </si>
  <si>
    <t>10004885594</t>
  </si>
  <si>
    <t>4 RUE DE VILLERS</t>
  </si>
  <si>
    <t>VANDOEUVRE LES NANCY</t>
  </si>
  <si>
    <t>D54549-BRC00150</t>
  </si>
  <si>
    <t>10004995539</t>
  </si>
  <si>
    <t>125 RUE GABRIEL PERI</t>
  </si>
  <si>
    <t>VARANGEVILLE</t>
  </si>
  <si>
    <t>D54549-BRC00203</t>
  </si>
  <si>
    <t>10004997438</t>
  </si>
  <si>
    <t>22 RUE JULES FERRY</t>
  </si>
  <si>
    <t>D54549-BRC00201</t>
  </si>
  <si>
    <t>10005022575</t>
  </si>
  <si>
    <t>29 RUE DU COLONEL FABIEN</t>
  </si>
  <si>
    <t>D54549-BRC00183</t>
  </si>
  <si>
    <t>10004997437</t>
  </si>
  <si>
    <t>6 QUARTIER DES CAPUCINS</t>
  </si>
  <si>
    <t>D54339-BRC00150</t>
  </si>
  <si>
    <t>10005053853</t>
  </si>
  <si>
    <t>44 RUE PASTEUR</t>
  </si>
  <si>
    <t>MALZEVILLE</t>
  </si>
  <si>
    <t>D54549-BRC00168</t>
  </si>
  <si>
    <t>10005058951</t>
  </si>
  <si>
    <t>54 RUE GEORGES TOUSSAINT</t>
  </si>
  <si>
    <t>D54159-BRC00115</t>
  </si>
  <si>
    <t>10004843718</t>
  </si>
  <si>
    <t>41 RUE MATHIEU DE DOMBASLE</t>
  </si>
  <si>
    <t>DOMBASLE SUR MEURTHE</t>
  </si>
  <si>
    <t>D54549-BRC00163</t>
  </si>
  <si>
    <t>10004997436</t>
  </si>
  <si>
    <t>13 RUE GEORGES TOUSSAINT</t>
  </si>
  <si>
    <t>D54184-BRC00106</t>
  </si>
  <si>
    <t>10004999381</t>
  </si>
  <si>
    <t>29 RUE LAMARTINE</t>
  </si>
  <si>
    <t>ESSEY LES NANCY</t>
  </si>
  <si>
    <t>D54549-BRC00156</t>
  </si>
  <si>
    <t>10004999403</t>
  </si>
  <si>
    <t>6 RUE GAMBETTA</t>
  </si>
  <si>
    <t>D54549-BRC00152</t>
  </si>
  <si>
    <t>10004996809</t>
  </si>
  <si>
    <t>139 RUE GABRIEL PERI</t>
  </si>
  <si>
    <t>D54549-BRC00144</t>
  </si>
  <si>
    <t>10004998080</t>
  </si>
  <si>
    <t>96 RUE GABRIEL PERI</t>
  </si>
  <si>
    <t>D54549-BRC00130</t>
  </si>
  <si>
    <t>10005053873</t>
  </si>
  <si>
    <t>8 RUE DU COLONEL DRIANT</t>
  </si>
  <si>
    <t>D54549-BRC00128</t>
  </si>
  <si>
    <t>10005058950</t>
  </si>
  <si>
    <t>8 RUE COLSON</t>
  </si>
  <si>
    <t>D54549-BRC00116</t>
  </si>
  <si>
    <t>10005057491</t>
  </si>
  <si>
    <t>11 RUE DU COLONEL FABIEN</t>
  </si>
  <si>
    <t>D54549-BRC00100</t>
  </si>
  <si>
    <t>10004799559</t>
  </si>
  <si>
    <t>6 RUE GABRIEL PERI</t>
  </si>
  <si>
    <t>D54549-BRC00095</t>
  </si>
  <si>
    <t>10004804769</t>
  </si>
  <si>
    <t>RUE VICTOR HUGO</t>
  </si>
  <si>
    <t>D54115-BRC00054</t>
  </si>
  <si>
    <t>10004690075</t>
  </si>
  <si>
    <t>36 RUE DE FROUARD</t>
  </si>
  <si>
    <t>CHAMPIGNEULLES</t>
  </si>
  <si>
    <t>D54152-BRC00013</t>
  </si>
  <si>
    <t>10004802694</t>
  </si>
  <si>
    <t>1 RUE JEAN MOULIN</t>
  </si>
  <si>
    <t>DAMELEVIERES</t>
  </si>
  <si>
    <t>D54152-BRC00016</t>
  </si>
  <si>
    <t>10004805782</t>
  </si>
  <si>
    <t>6 RUE JEAN MOULIN</t>
  </si>
  <si>
    <t>D54152-BRC00025</t>
  </si>
  <si>
    <t>10004804747</t>
  </si>
  <si>
    <t>4 RUE DU VIGNOBLE</t>
  </si>
  <si>
    <t>D54159-BRC00001</t>
  </si>
  <si>
    <t>10004841663</t>
  </si>
  <si>
    <t>1 RUE DU 14 SEPTEMBRE</t>
  </si>
  <si>
    <t>D54159-BRC00017</t>
  </si>
  <si>
    <t>10004886127</t>
  </si>
  <si>
    <t>44 RUE CARNOT</t>
  </si>
  <si>
    <t>D54159-BRC00018</t>
  </si>
  <si>
    <t>10004845244</t>
  </si>
  <si>
    <t>59 RUE CARNOT</t>
  </si>
  <si>
    <t>D54159-BRC00019</t>
  </si>
  <si>
    <t>10004845674</t>
  </si>
  <si>
    <t>67 RUE CARNOT</t>
  </si>
  <si>
    <t>D54159-BRC00022</t>
  </si>
  <si>
    <t>10004842163</t>
  </si>
  <si>
    <t>24 RUE DES CHAMPS FLEURY</t>
  </si>
  <si>
    <t>D54159-BRC00023</t>
  </si>
  <si>
    <t>10004883826</t>
  </si>
  <si>
    <t>30 RUE DES CHAMPS FLEURY</t>
  </si>
  <si>
    <t>D54159-BRC00027</t>
  </si>
  <si>
    <t>10004844725</t>
  </si>
  <si>
    <t>2 RUE DU COLONEL DRIANT</t>
  </si>
  <si>
    <t>D54159-BRC00028</t>
  </si>
  <si>
    <t>10004845245</t>
  </si>
  <si>
    <t>4 RUE DU COLONEL DRIANT</t>
  </si>
  <si>
    <t>D54159-BRC00040</t>
  </si>
  <si>
    <t>10004841152</t>
  </si>
  <si>
    <t>3 RUE DE FLORAINVILLE</t>
  </si>
  <si>
    <t>D54159-BRC00042</t>
  </si>
  <si>
    <t>10004842164</t>
  </si>
  <si>
    <t>5 RUE GABRIEL PERI</t>
  </si>
  <si>
    <t>D54159-BRC00043</t>
  </si>
  <si>
    <t>10004842692</t>
  </si>
  <si>
    <t>5 BIS RUE GABRIEL PERI</t>
  </si>
  <si>
    <t>D54159-BRC00044</t>
  </si>
  <si>
    <t>10004884455</t>
  </si>
  <si>
    <t>10 RUE GABRIEL PERI</t>
  </si>
  <si>
    <t>D54159-BRC00052</t>
  </si>
  <si>
    <t>10004842165</t>
  </si>
  <si>
    <t>28 RUE GABRIEL PERI</t>
  </si>
  <si>
    <t>D54159-BRC00064</t>
  </si>
  <si>
    <t>10004843231</t>
  </si>
  <si>
    <t>88 RUE GABRIEL PERI</t>
  </si>
  <si>
    <t>D54159-BRC00067</t>
  </si>
  <si>
    <t>10004886128</t>
  </si>
  <si>
    <t>103B AVENUE DU GENERAL LECLERC</t>
  </si>
  <si>
    <t>D54159-BRC00072</t>
  </si>
  <si>
    <t>10004842166</t>
  </si>
  <si>
    <t>4 RUE JEANNE D ARC</t>
  </si>
  <si>
    <t>D54159-BRC00075</t>
  </si>
  <si>
    <t>10004843714</t>
  </si>
  <si>
    <t>20 RUE JEANNE D ARC</t>
  </si>
  <si>
    <t>D54159-BRC00077</t>
  </si>
  <si>
    <t>10004886129</t>
  </si>
  <si>
    <t>39 RUE JEANNE D ARC</t>
  </si>
  <si>
    <t>D54159-BRC00078</t>
  </si>
  <si>
    <t>10004845246</t>
  </si>
  <si>
    <t>43 RUE JEANNE D ARC</t>
  </si>
  <si>
    <t>D54159-BRC00081</t>
  </si>
  <si>
    <t>10004841664</t>
  </si>
  <si>
    <t>68BIS RUE JEANNE D ARC</t>
  </si>
  <si>
    <t>D54159-BRC00082</t>
  </si>
  <si>
    <t>10004842167</t>
  </si>
  <si>
    <t>71 A RUE JEANNE D ARC</t>
  </si>
  <si>
    <t>D54159-BRC00083</t>
  </si>
  <si>
    <t>10004842693</t>
  </si>
  <si>
    <t>73 RUE JEANNE D ARC</t>
  </si>
  <si>
    <t>D54159-BRC00084</t>
  </si>
  <si>
    <t>10005023826</t>
  </si>
  <si>
    <t>14 RUE JULES FERRY</t>
  </si>
  <si>
    <t>D54159-BRC00085</t>
  </si>
  <si>
    <t>10004843715</t>
  </si>
  <si>
    <t>24 RUE JULES FERRY</t>
  </si>
  <si>
    <t>D54159-BRC00089</t>
  </si>
  <si>
    <t>10004887292</t>
  </si>
  <si>
    <t>56 RUE JEANNE D ARC</t>
  </si>
  <si>
    <t>D54159-BRC00095</t>
  </si>
  <si>
    <t>10004843716</t>
  </si>
  <si>
    <t>5 RUE LOUIS BURTIN</t>
  </si>
  <si>
    <t>D54159-BRC00101</t>
  </si>
  <si>
    <t>10004882606</t>
  </si>
  <si>
    <t>22 AV MAL D LATTRE DE TASSIGNY</t>
  </si>
  <si>
    <t>D54159-BRC00104</t>
  </si>
  <si>
    <t>10004843232</t>
  </si>
  <si>
    <t>2 RUE MATHIEU DE DOMBASLE</t>
  </si>
  <si>
    <t>D54159-BRC00105</t>
  </si>
  <si>
    <t>10004843717</t>
  </si>
  <si>
    <t>3 RUE MATHIEU DE DOMBASLE</t>
  </si>
  <si>
    <t>D54159-BRC00107</t>
  </si>
  <si>
    <t>10004886130</t>
  </si>
  <si>
    <t>9 RUE MATHIEU DE DOMBASLE</t>
  </si>
  <si>
    <t>D54159-BRC00111</t>
  </si>
  <si>
    <t>10004841665</t>
  </si>
  <si>
    <t>24 RUE MATHIEU DE DOMBASLE</t>
  </si>
  <si>
    <t>D54159-BRC00113</t>
  </si>
  <si>
    <t>10004842694</t>
  </si>
  <si>
    <t>32 RUE MATHIEU DE DOMBASLE</t>
  </si>
  <si>
    <t>D54159-BRC00116</t>
  </si>
  <si>
    <t>10004844234</t>
  </si>
  <si>
    <t>41BIS RUE MATHIEU DE DOMBASLE</t>
  </si>
  <si>
    <t>D54159-BRC00119</t>
  </si>
  <si>
    <t>10004887293</t>
  </si>
  <si>
    <t>47 RUE MATHIEU DE DOMBASLE</t>
  </si>
  <si>
    <t>D54159-BRC00120</t>
  </si>
  <si>
    <t>10004841153</t>
  </si>
  <si>
    <t/>
  </si>
  <si>
    <t>D54159-BRC00122</t>
  </si>
  <si>
    <t>10004842168</t>
  </si>
  <si>
    <t>9 RUE DE LA MOTHE</t>
  </si>
  <si>
    <t>D54159-BRC00128</t>
  </si>
  <si>
    <t>10004845247</t>
  </si>
  <si>
    <t>18 RUE PASTEUR</t>
  </si>
  <si>
    <t>D54159-BRC00132</t>
  </si>
  <si>
    <t>10004842169</t>
  </si>
  <si>
    <t>70 RUE DU GENERAL PATTON</t>
  </si>
  <si>
    <t>D54159-BRC00137</t>
  </si>
  <si>
    <t>10004844726</t>
  </si>
  <si>
    <t>6 RUE PRIVEE</t>
  </si>
  <si>
    <t>D54159-BRC00139</t>
  </si>
  <si>
    <t>10004845675</t>
  </si>
  <si>
    <t>10 AVENUE DE ROSIERES</t>
  </si>
  <si>
    <t>D54159-BRC00144</t>
  </si>
  <si>
    <t>10004843233</t>
  </si>
  <si>
    <t>32 RUE SAINT DON</t>
  </si>
  <si>
    <t>D54159-BRC00150</t>
  </si>
  <si>
    <t>10004841154</t>
  </si>
  <si>
    <t>34 RUE DU SONDAGE BOTTA</t>
  </si>
  <si>
    <t>D54159-BRC00159</t>
  </si>
  <si>
    <t>10004845676</t>
  </si>
  <si>
    <t>11 TER AVENUE DU LEOMONT</t>
  </si>
  <si>
    <t>D54159-BRC00163</t>
  </si>
  <si>
    <t>10004842695</t>
  </si>
  <si>
    <t>56 RUE SAINT DON</t>
  </si>
  <si>
    <t>D54159-BRC00172</t>
  </si>
  <si>
    <t>10004842170</t>
  </si>
  <si>
    <t>71 B RUE JEANNE D ARC</t>
  </si>
  <si>
    <t>D54159-BRC00173</t>
  </si>
  <si>
    <t>10004842696</t>
  </si>
  <si>
    <t>71 C RUE JEANNE D ARC</t>
  </si>
  <si>
    <t>D54159-BRC00174</t>
  </si>
  <si>
    <t>10004843234</t>
  </si>
  <si>
    <t>71 D RUE JEANNE D ARC</t>
  </si>
  <si>
    <t>D54159-BRC00002</t>
  </si>
  <si>
    <t>10004842162</t>
  </si>
  <si>
    <t>7 RUE DU 14 SEPTEMBRE</t>
  </si>
  <si>
    <t>D54184-BRC00018</t>
  </si>
  <si>
    <t>10005000598</t>
  </si>
  <si>
    <t>QUARTIER DE MOUZIMPRE</t>
  </si>
  <si>
    <t>D54528-BRC01369</t>
  </si>
  <si>
    <t>10005060621</t>
  </si>
  <si>
    <t>3 RUE DE LA LIBERATION</t>
  </si>
  <si>
    <t>TOUL</t>
  </si>
  <si>
    <t>D54184-BRC00036</t>
  </si>
  <si>
    <t>10005024619</t>
  </si>
  <si>
    <t>10 RUE ARISTIDE BRIAND</t>
  </si>
  <si>
    <t>D54184-BRC00037</t>
  </si>
  <si>
    <t>10004999966</t>
  </si>
  <si>
    <t>12 RUE ARISTIDE BRIAND</t>
  </si>
  <si>
    <t>D54184-BRC00044</t>
  </si>
  <si>
    <t>10004884457</t>
  </si>
  <si>
    <t>33 RUE DU BAS CHATEAU</t>
  </si>
  <si>
    <t>D54184-BRC00045</t>
  </si>
  <si>
    <t>10005056871</t>
  </si>
  <si>
    <t>35 RUE DU BAS CHATEAU</t>
  </si>
  <si>
    <t>D54184-BRC00056</t>
  </si>
  <si>
    <t>10004999378</t>
  </si>
  <si>
    <t>78 BIS AVENUE FOCH</t>
  </si>
  <si>
    <t>D54184-BRC00063</t>
  </si>
  <si>
    <t>10005055678</t>
  </si>
  <si>
    <t>31 AVENUE FOCH</t>
  </si>
  <si>
    <t>D54184-BRC00074</t>
  </si>
  <si>
    <t>10004884458</t>
  </si>
  <si>
    <t>151 AVENUE FOCH</t>
  </si>
  <si>
    <t>D54184-BRC00076</t>
  </si>
  <si>
    <t>10004999379</t>
  </si>
  <si>
    <t>2 RUE DU FOUR</t>
  </si>
  <si>
    <t>D54184-BRC00085</t>
  </si>
  <si>
    <t>10004998685</t>
  </si>
  <si>
    <t>11 AVENUE DU GENERAL LECLERC</t>
  </si>
  <si>
    <t>D54184-BRC00094</t>
  </si>
  <si>
    <t>10004998056</t>
  </si>
  <si>
    <t>2 RUE DU GENERAL PATTON</t>
  </si>
  <si>
    <t>D54184-BRC00096</t>
  </si>
  <si>
    <t>10004999380</t>
  </si>
  <si>
    <t>23 RUE DU GENERAL PATTON</t>
  </si>
  <si>
    <t>D54184-BRC00101</t>
  </si>
  <si>
    <t>10005054453</t>
  </si>
  <si>
    <t>17 AVENUE KLEBER</t>
  </si>
  <si>
    <t>D54184-BRC00103</t>
  </si>
  <si>
    <t>10004997402</t>
  </si>
  <si>
    <t>10 RUE LAMARTINE</t>
  </si>
  <si>
    <t>D54184-BRC00108</t>
  </si>
  <si>
    <t>10005000600</t>
  </si>
  <si>
    <t>19 RUE PARMENTIER</t>
  </si>
  <si>
    <t>D54184-BRC00110</t>
  </si>
  <si>
    <t>10004995510</t>
  </si>
  <si>
    <t>7 RUE PASTEUR</t>
  </si>
  <si>
    <t>D54184-BRC00114</t>
  </si>
  <si>
    <t>10005023827</t>
  </si>
  <si>
    <t>31 RUE DU PONT DE PIERRE</t>
  </si>
  <si>
    <t>D54184-BRC00122</t>
  </si>
  <si>
    <t>10005055072</t>
  </si>
  <si>
    <t>8B AV DU PRESIDENT ROOSEVELT</t>
  </si>
  <si>
    <t>D54184-BRC00130</t>
  </si>
  <si>
    <t>10005053838</t>
  </si>
  <si>
    <t>1 PLACE DE LA REPUBLIQUE</t>
  </si>
  <si>
    <t>D54184-BRC00132</t>
  </si>
  <si>
    <t>10005023003</t>
  </si>
  <si>
    <t>6 PLACE DE LA REPUBLIQUE</t>
  </si>
  <si>
    <t>D54184-BRC00135</t>
  </si>
  <si>
    <t>10004998687</t>
  </si>
  <si>
    <t>35 RUE ROGER BERIN</t>
  </si>
  <si>
    <t>D54184-BRC00136</t>
  </si>
  <si>
    <t>10004999382</t>
  </si>
  <si>
    <t>124 RUE ROGER BERIN</t>
  </si>
  <si>
    <t>D54184-BRC00156</t>
  </si>
  <si>
    <t>10004999384</t>
  </si>
  <si>
    <t>1 RUE DE VERDUN</t>
  </si>
  <si>
    <t>D54184-BRC00161</t>
  </si>
  <si>
    <t>10004996124</t>
  </si>
  <si>
    <t>20 RUE DE VERDUN</t>
  </si>
  <si>
    <t>D54184-BRC00164</t>
  </si>
  <si>
    <t>10004998059</t>
  </si>
  <si>
    <t>38 RUE DE VERDUN</t>
  </si>
  <si>
    <t>D54184-BRC00168</t>
  </si>
  <si>
    <t>10005058872</t>
  </si>
  <si>
    <t>18 ROUTE D AGINCOURT</t>
  </si>
  <si>
    <t>D54184-BRC00186</t>
  </si>
  <si>
    <t>10004999385</t>
  </si>
  <si>
    <t>24 AVENUE DU GENERAL LECLERC</t>
  </si>
  <si>
    <t>D54184-BRC00188</t>
  </si>
  <si>
    <t>10005000603</t>
  </si>
  <si>
    <t>26 AVENUE DU GENERAL LECLERC</t>
  </si>
  <si>
    <t>D54184-BRC00190</t>
  </si>
  <si>
    <t>10004995512</t>
  </si>
  <si>
    <t>33 AVENUE DU GENERAL LECLERC</t>
  </si>
  <si>
    <t>D54184-BRC00203</t>
  </si>
  <si>
    <t>10004997406</t>
  </si>
  <si>
    <t>69 AVENUE FOCH</t>
  </si>
  <si>
    <t>D54184-BRC00212</t>
  </si>
  <si>
    <t>10004996769</t>
  </si>
  <si>
    <t>43 RUE PARMENTIER</t>
  </si>
  <si>
    <t>D54184-BRC00218</t>
  </si>
  <si>
    <t>10005000604</t>
  </si>
  <si>
    <t>33 RUE DE VERDUN</t>
  </si>
  <si>
    <t>D54184-BRC00219</t>
  </si>
  <si>
    <t>10005001191</t>
  </si>
  <si>
    <t>1BIS RUE DE VERDUN</t>
  </si>
  <si>
    <t>D54184-BRC00222</t>
  </si>
  <si>
    <t>10004996770</t>
  </si>
  <si>
    <t>96 AVENUE FOCH</t>
  </si>
  <si>
    <t>D54184-BRC00223</t>
  </si>
  <si>
    <t>10004997407</t>
  </si>
  <si>
    <t>98 AVENUE FOCH</t>
  </si>
  <si>
    <t>D54197-BRC00011</t>
  </si>
  <si>
    <t>10005054454</t>
  </si>
  <si>
    <t>RUE DU BERGER</t>
  </si>
  <si>
    <t>FLEVILLE DEVANT NANCY</t>
  </si>
  <si>
    <t>D54215-BRC00048</t>
  </si>
  <si>
    <t>10004807854</t>
  </si>
  <si>
    <t>97 RUE DE L HOTEL DE VILLE</t>
  </si>
  <si>
    <t>FROUARD</t>
  </si>
  <si>
    <t>D54482-BRC00571</t>
  </si>
  <si>
    <t>10004996145</t>
  </si>
  <si>
    <t>50 ENT 6 RUE GEORGE WASHINGTON</t>
  </si>
  <si>
    <t>ST MAX</t>
  </si>
  <si>
    <t>D54526-BRC00209</t>
  </si>
  <si>
    <t>10005001218</t>
  </si>
  <si>
    <t>50 ENT 5 RUE GEORGE WASHINGTON</t>
  </si>
  <si>
    <t>D54482-BRC00570</t>
  </si>
  <si>
    <t>10004995534</t>
  </si>
  <si>
    <t>50 ENT 4 RUE GEORGE WASHINGTON</t>
  </si>
  <si>
    <t>D54526-BRC00207</t>
  </si>
  <si>
    <t>10005058066</t>
  </si>
  <si>
    <t>9 PLACE FRANCOIS MITTERRAND</t>
  </si>
  <si>
    <t>TOMBLAINE</t>
  </si>
  <si>
    <t>D54526-BRC00215</t>
  </si>
  <si>
    <t>10005024251</t>
  </si>
  <si>
    <t>13 bis BOULEVARD DE L AVENIR</t>
  </si>
  <si>
    <t>D54215-BRC00311</t>
  </si>
  <si>
    <t>10004996125</t>
  </si>
  <si>
    <t>19 B RUE DE NANCY</t>
  </si>
  <si>
    <t>D54215-BRC00312</t>
  </si>
  <si>
    <t>10004996771</t>
  </si>
  <si>
    <t>19 C RUE DE NANCY</t>
  </si>
  <si>
    <t>D54215-BRC00155</t>
  </si>
  <si>
    <t>10004691050</t>
  </si>
  <si>
    <t>3 RUE DE LA SALLE</t>
  </si>
  <si>
    <t>D54526-BRC00204</t>
  </si>
  <si>
    <t>10005056311</t>
  </si>
  <si>
    <t>4 bis RUE LOUIS PASTEUR</t>
  </si>
  <si>
    <t>D54526-BRC00196</t>
  </si>
  <si>
    <t>10005057488</t>
  </si>
  <si>
    <t>19 AVENUE DE LA REPUBLIQUE</t>
  </si>
  <si>
    <t>D54526-BRC00182</t>
  </si>
  <si>
    <t>10004883230</t>
  </si>
  <si>
    <t>42 AVENUE DE LA PAIX</t>
  </si>
  <si>
    <t>D54526-BRC00178</t>
  </si>
  <si>
    <t>10004886720</t>
  </si>
  <si>
    <t>11 BOULEVARD HENRI BARBUSSE</t>
  </si>
  <si>
    <t>D54526-BRC00176</t>
  </si>
  <si>
    <t>10004885593</t>
  </si>
  <si>
    <t>14 RUE DANTON</t>
  </si>
  <si>
    <t>D54526-BRC00142</t>
  </si>
  <si>
    <t>10005055102</t>
  </si>
  <si>
    <t>32 AVENUE DE LA REPUBLIQUE</t>
  </si>
  <si>
    <t>D54526-BRC00141</t>
  </si>
  <si>
    <t>10005022573</t>
  </si>
  <si>
    <t>34 AVENUE DE LA REPUBLIQUE</t>
  </si>
  <si>
    <t>D54526-BRC00138</t>
  </si>
  <si>
    <t>10005025461</t>
  </si>
  <si>
    <t>13 AVENUE DE LA REPUBLIQUE</t>
  </si>
  <si>
    <t>D54526-BRC00130</t>
  </si>
  <si>
    <t>10004882087</t>
  </si>
  <si>
    <t>12 RUE PIERRE CURIE</t>
  </si>
  <si>
    <t>D54526-BRC00126</t>
  </si>
  <si>
    <t>10005057487</t>
  </si>
  <si>
    <t>6 RUE LOUIS PASTEUR</t>
  </si>
  <si>
    <t>D54257-BRC00002</t>
  </si>
  <si>
    <t>10004996772</t>
  </si>
  <si>
    <t>HEILLECOURT</t>
  </si>
  <si>
    <t>D54257-BRC00005</t>
  </si>
  <si>
    <t>10005056872</t>
  </si>
  <si>
    <t>D54257-BRC00007</t>
  </si>
  <si>
    <t>10004999969</t>
  </si>
  <si>
    <t>1 RUE DE VERSAILLES</t>
  </si>
  <si>
    <t>D54257-BRC00009</t>
  </si>
  <si>
    <t>10005001192</t>
  </si>
  <si>
    <t>D54257-BRC00027</t>
  </si>
  <si>
    <t>10004999970</t>
  </si>
  <si>
    <t>D54257-BRC00046</t>
  </si>
  <si>
    <t>10005057459</t>
  </si>
  <si>
    <t>2 RUE DE LORIENT</t>
  </si>
  <si>
    <t>D54257-BRC00047</t>
  </si>
  <si>
    <t>10004999971</t>
  </si>
  <si>
    <t>3 RUE DE LORIENT</t>
  </si>
  <si>
    <t>D54257-BRC00048</t>
  </si>
  <si>
    <t>10005000605</t>
  </si>
  <si>
    <t>4 RUE DE LORIENT</t>
  </si>
  <si>
    <t>D54257-BRC00049</t>
  </si>
  <si>
    <t>10005001193</t>
  </si>
  <si>
    <t>5 RUE DE LORIENT</t>
  </si>
  <si>
    <t>D54257-BRC00050</t>
  </si>
  <si>
    <t>10004995514</t>
  </si>
  <si>
    <t>6 RUE DE LORIENT</t>
  </si>
  <si>
    <t>D54257-BRC00051</t>
  </si>
  <si>
    <t>10004996126</t>
  </si>
  <si>
    <t>7 RUE DE LORIENT</t>
  </si>
  <si>
    <t>D54257-BRC00052</t>
  </si>
  <si>
    <t>10004996773</t>
  </si>
  <si>
    <t>8 RUE DE LORIENT</t>
  </si>
  <si>
    <t>D54257-BRC00053</t>
  </si>
  <si>
    <t>10004997408</t>
  </si>
  <si>
    <t>9 RUE DE LORIENT</t>
  </si>
  <si>
    <t>D54257-BRC00054</t>
  </si>
  <si>
    <t>10004918079</t>
  </si>
  <si>
    <t>10 RUE DE LORIENT</t>
  </si>
  <si>
    <t>D54257-BRC00055</t>
  </si>
  <si>
    <t>10004998689</t>
  </si>
  <si>
    <t>11 RUE DE LORIENT</t>
  </si>
  <si>
    <t>D54257-BRC00056</t>
  </si>
  <si>
    <t>10004999386</t>
  </si>
  <si>
    <t>12 RUE DE LORIENT</t>
  </si>
  <si>
    <t>D54257-BRC00057</t>
  </si>
  <si>
    <t>10004999972</t>
  </si>
  <si>
    <t>13 RUE DE LORIENT</t>
  </si>
  <si>
    <t>D54257-BRC00058</t>
  </si>
  <si>
    <t>10005000606</t>
  </si>
  <si>
    <t>14 RUE DE LORIENT</t>
  </si>
  <si>
    <t>D54526-BRC00067</t>
  </si>
  <si>
    <t>10004886148</t>
  </si>
  <si>
    <t>37 BOULEVARD JEAN JAURES</t>
  </si>
  <si>
    <t>D54526-BRC00059</t>
  </si>
  <si>
    <t>10004887319</t>
  </si>
  <si>
    <t>9 BOULEVARD HENRI BARBUSSE</t>
  </si>
  <si>
    <t>D54526-BRC00056</t>
  </si>
  <si>
    <t>10004885591</t>
  </si>
  <si>
    <t>83 BOULEVARD HENRI BARBUSSE</t>
  </si>
  <si>
    <t>D54526-BRC00046</t>
  </si>
  <si>
    <t>10004885590</t>
  </si>
  <si>
    <t>61 RUE DE LA GRANDE HAIE</t>
  </si>
  <si>
    <t>D54526-BRC00001</t>
  </si>
  <si>
    <t>10004882626</t>
  </si>
  <si>
    <t>7 RUE ANATOLE FRANCE</t>
  </si>
  <si>
    <t>D54498-BRC00049</t>
  </si>
  <si>
    <t>10005001217</t>
  </si>
  <si>
    <t>8 RUE DES LUPINS</t>
  </si>
  <si>
    <t>SEICHAMPS</t>
  </si>
  <si>
    <t>D54495-BRC00023</t>
  </si>
  <si>
    <t>10004997435</t>
  </si>
  <si>
    <t>2-4 RUE DE TOMBLAINE</t>
  </si>
  <si>
    <t>SAULXURES LES NANCY</t>
  </si>
  <si>
    <t>D54483-BRC00222</t>
  </si>
  <si>
    <t>10005023015</t>
  </si>
  <si>
    <t>23 PLACE DE LA REPUBLIQUE</t>
  </si>
  <si>
    <t>ST NICOLAS DE PORT</t>
  </si>
  <si>
    <t>D54483-BRC00221</t>
  </si>
  <si>
    <t>10005054479</t>
  </si>
  <si>
    <t>13 RUE BONNARDEL</t>
  </si>
  <si>
    <t>D54483-BRC00167</t>
  </si>
  <si>
    <t>10005058065</t>
  </si>
  <si>
    <t>11 PLACE DE LA REPUBLIQUE</t>
  </si>
  <si>
    <t>D54483-BRC00153</t>
  </si>
  <si>
    <t>10005023436</t>
  </si>
  <si>
    <t>4 RUE MERCIERE</t>
  </si>
  <si>
    <t>D54483-BRC00136</t>
  </si>
  <si>
    <t>10004919406</t>
  </si>
  <si>
    <t>2 RUE LARUELLE</t>
  </si>
  <si>
    <t>D54483-BRC00118</t>
  </si>
  <si>
    <t>10004920714</t>
  </si>
  <si>
    <t>12 AVENUE JOLAIN</t>
  </si>
  <si>
    <t>D54483-BRC00116</t>
  </si>
  <si>
    <t>10004919405</t>
  </si>
  <si>
    <t>8 AVENUE JOLAIN</t>
  </si>
  <si>
    <t>D54483-BRC00107</t>
  </si>
  <si>
    <t>10004999993</t>
  </si>
  <si>
    <t>14 PLACE JEAN JAURES</t>
  </si>
  <si>
    <t>D54483-BRC00025</t>
  </si>
  <si>
    <t>10004918757</t>
  </si>
  <si>
    <t>98 RUE ANATOLE FRANCE</t>
  </si>
  <si>
    <t>D54483-BRC00019</t>
  </si>
  <si>
    <t>10004921352</t>
  </si>
  <si>
    <t>63 RUE ANATOLE FRANCE</t>
  </si>
  <si>
    <t>D54482-BRC00395</t>
  </si>
  <si>
    <t>10004691065</t>
  </si>
  <si>
    <t>20 RUE SAINT LIVIER</t>
  </si>
  <si>
    <t>D54482-BRC00299</t>
  </si>
  <si>
    <t>10004694938</t>
  </si>
  <si>
    <t>30 RUE DE LORRAINE</t>
  </si>
  <si>
    <t>D54482-BRC00297</t>
  </si>
  <si>
    <t>10004806884</t>
  </si>
  <si>
    <t>22 RUE DE LORRAINE</t>
  </si>
  <si>
    <t>D54482-BRC00268</t>
  </si>
  <si>
    <t>10004693983</t>
  </si>
  <si>
    <t>13 RUE JOHN FITZGERALD KENNEDY</t>
  </si>
  <si>
    <t>D54482-BRC00266</t>
  </si>
  <si>
    <t>10004692081</t>
  </si>
  <si>
    <t>6 RUE JOHN FITZGERALD KENNEDY</t>
  </si>
  <si>
    <t>D54482-BRC00257</t>
  </si>
  <si>
    <t>10004806883</t>
  </si>
  <si>
    <t>10 RUE JEAN XXIII</t>
  </si>
  <si>
    <t>D54482-BRC00256</t>
  </si>
  <si>
    <t>10004805802</t>
  </si>
  <si>
    <t>D54482-BRC00197</t>
  </si>
  <si>
    <t>10004693030</t>
  </si>
  <si>
    <t>35 RUE GEORGES CLEMENCEAU</t>
  </si>
  <si>
    <t>D54265-BRC00005</t>
  </si>
  <si>
    <t>10004998693</t>
  </si>
  <si>
    <t>24 RUE DU FONTENO</t>
  </si>
  <si>
    <t>HOUDEMONT</t>
  </si>
  <si>
    <t>D54482-BRC00143</t>
  </si>
  <si>
    <t>10005023434</t>
  </si>
  <si>
    <t>28 RUE DU COMMANDANT CHARCOT</t>
  </si>
  <si>
    <t>D54462-BRC00040</t>
  </si>
  <si>
    <t>10004995531</t>
  </si>
  <si>
    <t>17 AVENUE DES VOSGES</t>
  </si>
  <si>
    <t>ROSIERES AUX SALINES</t>
  </si>
  <si>
    <t>D54462-BRC00010</t>
  </si>
  <si>
    <t>10005053871</t>
  </si>
  <si>
    <t>6 AVENUE DU DOCTEUR SPRAUEL</t>
  </si>
  <si>
    <t>D54462-BRC00005</t>
  </si>
  <si>
    <t>10004918756</t>
  </si>
  <si>
    <t>2 RUE DU COLONEL THIEBAUT</t>
  </si>
  <si>
    <t>D54462-BRC00004</t>
  </si>
  <si>
    <t>10004918103</t>
  </si>
  <si>
    <t>27 RUE DU CAPITAINE MALHORTY</t>
  </si>
  <si>
    <t>D54459-BRC00002</t>
  </si>
  <si>
    <t>10004961193</t>
  </si>
  <si>
    <t>25 RUE DE LAVAL</t>
  </si>
  <si>
    <t>RICHARDMENIL</t>
  </si>
  <si>
    <t>D54274-BRC00016</t>
  </si>
  <si>
    <t>10004964554</t>
  </si>
  <si>
    <t>16 RUE DU GENERAL GALLIENI</t>
  </si>
  <si>
    <t>JARVILLE LA MALGRANGE</t>
  </si>
  <si>
    <t>D54274-BRC00025</t>
  </si>
  <si>
    <t>10005056874</t>
  </si>
  <si>
    <t>10 RUE BURGER</t>
  </si>
  <si>
    <t>D54274-BRC00026</t>
  </si>
  <si>
    <t>10004964555</t>
  </si>
  <si>
    <t>43 RUE D ALSACE</t>
  </si>
  <si>
    <t>D54274-BRC00027</t>
  </si>
  <si>
    <t>10004965327</t>
  </si>
  <si>
    <t>31 RUE D ALSACE</t>
  </si>
  <si>
    <t>D54274-BRC00036</t>
  </si>
  <si>
    <t>10005057460</t>
  </si>
  <si>
    <t>40 RUE D ALSACE</t>
  </si>
  <si>
    <t>D54274-BRC00049</t>
  </si>
  <si>
    <t>10004967209</t>
  </si>
  <si>
    <t>16 RUE BURGER</t>
  </si>
  <si>
    <t>D54274-BRC00055</t>
  </si>
  <si>
    <t>10005056875</t>
  </si>
  <si>
    <t>29 RUE CARNOT</t>
  </si>
  <si>
    <t>D54274-BRC00060</t>
  </si>
  <si>
    <t>10004995517</t>
  </si>
  <si>
    <t>15 RUE DES 5 FRERES GELLER</t>
  </si>
  <si>
    <t>D54274-BRC00061</t>
  </si>
  <si>
    <t>10004960302</t>
  </si>
  <si>
    <t>9 BIS RUE DES 5 FRERES GELLER</t>
  </si>
  <si>
    <t>D54274-BRC00089</t>
  </si>
  <si>
    <t>10004967210</t>
  </si>
  <si>
    <t>8 RUE FRANCOIS EVRARD</t>
  </si>
  <si>
    <t>D54274-BRC00109</t>
  </si>
  <si>
    <t>10004967212</t>
  </si>
  <si>
    <t>5 RUE DU GENERAL DE LINARES</t>
  </si>
  <si>
    <t>D54274-BRC00115</t>
  </si>
  <si>
    <t>10004963699</t>
  </si>
  <si>
    <t>3 IMPASSE DES JARDINS</t>
  </si>
  <si>
    <t>D54274-BRC00119</t>
  </si>
  <si>
    <t>10004967213</t>
  </si>
  <si>
    <t>4 SQUARE LYAUTEY</t>
  </si>
  <si>
    <t>D54274-BRC00125</t>
  </si>
  <si>
    <t>10004963700</t>
  </si>
  <si>
    <t>99 AVENUE DE LA MALGRANGE</t>
  </si>
  <si>
    <t>D54274-BRC00129</t>
  </si>
  <si>
    <t>10004967214</t>
  </si>
  <si>
    <t>17 AVENUE DE LA MALGRANGE</t>
  </si>
  <si>
    <t>D54274-BRC00159</t>
  </si>
  <si>
    <t>10004967215</t>
  </si>
  <si>
    <t>5 RUE JEAN PHILIPPE RAMEAU</t>
  </si>
  <si>
    <t>D54274-BRC00171</t>
  </si>
  <si>
    <t>10004960303</t>
  </si>
  <si>
    <t>9 RUE KLEBER</t>
  </si>
  <si>
    <t>D54274-BRC00173</t>
  </si>
  <si>
    <t>10004962038</t>
  </si>
  <si>
    <t>2 RUE KLEBER</t>
  </si>
  <si>
    <t>D54274-BRC00174</t>
  </si>
  <si>
    <t>10004962897</t>
  </si>
  <si>
    <t>8 RUE KLEBER</t>
  </si>
  <si>
    <t>D54274-BRC00192</t>
  </si>
  <si>
    <t>10004961166</t>
  </si>
  <si>
    <t>5 AVENUE DE LA MALGRANGE</t>
  </si>
  <si>
    <t>D54274-BRC00194</t>
  </si>
  <si>
    <t>10004962898</t>
  </si>
  <si>
    <t>4 RUE DU MARECHAL FOCH</t>
  </si>
  <si>
    <t>D54274-BRC00196</t>
  </si>
  <si>
    <t>10004964556</t>
  </si>
  <si>
    <t>8 RUE DU MARECHAL FOCH</t>
  </si>
  <si>
    <t>D54274-BRC00197</t>
  </si>
  <si>
    <t>10004965328</t>
  </si>
  <si>
    <t>10 RUE DU MARECHAL FOCH</t>
  </si>
  <si>
    <t>D54274-BRC00199</t>
  </si>
  <si>
    <t>10004967216</t>
  </si>
  <si>
    <t>10TER RUE DU MARECHAL FOCH</t>
  </si>
  <si>
    <t>D54274-BRC00212</t>
  </si>
  <si>
    <t>10004961167</t>
  </si>
  <si>
    <t>17 RUE DU MARECHAL NEY</t>
  </si>
  <si>
    <t>D54274-BRC00221</t>
  </si>
  <si>
    <t>10004960304</t>
  </si>
  <si>
    <t>4 RUE CATHERINE OPALINSKA</t>
  </si>
  <si>
    <t>D54274-BRC00230</t>
  </si>
  <si>
    <t>10004959529</t>
  </si>
  <si>
    <t>93 RUE DE LA REPUBLIQUE</t>
  </si>
  <si>
    <t>D54274-BRC00232</t>
  </si>
  <si>
    <t>10004961168</t>
  </si>
  <si>
    <t>95 RUE DE LA REPUBLIQUE</t>
  </si>
  <si>
    <t>D54274-BRC00234</t>
  </si>
  <si>
    <t>10004962899</t>
  </si>
  <si>
    <t>96 RUE DE LA REPUBLIQUE</t>
  </si>
  <si>
    <t>D54274-BRC00236</t>
  </si>
  <si>
    <t>10004964557</t>
  </si>
  <si>
    <t>27 RUE DE LA REPUBLIQUE</t>
  </si>
  <si>
    <t>D54274-BRC00238</t>
  </si>
  <si>
    <t>10004966112</t>
  </si>
  <si>
    <t>130 RUE DE LA REPUBLIQUE</t>
  </si>
  <si>
    <t>D54274-BRC00247</t>
  </si>
  <si>
    <t>10004965329</t>
  </si>
  <si>
    <t>139 RUE DE LA REPUBLIQUE</t>
  </si>
  <si>
    <t>D54274-BRC00249</t>
  </si>
  <si>
    <t>10004967217</t>
  </si>
  <si>
    <t>129 RUE DE LA REPUBLIQUE</t>
  </si>
  <si>
    <t>D54274-BRC00260</t>
  </si>
  <si>
    <t>10004959530</t>
  </si>
  <si>
    <t>20 RUE DE LA REPUBLIQUE</t>
  </si>
  <si>
    <t>D54274-BRC00269</t>
  </si>
  <si>
    <t>10004967218</t>
  </si>
  <si>
    <t>41T RUE DE LA REPUBLIQUE</t>
  </si>
  <si>
    <t>D54274-BRC00271</t>
  </si>
  <si>
    <t>10004960305</t>
  </si>
  <si>
    <t>37 RUE DE LA REPUBLIQUE</t>
  </si>
  <si>
    <t>D54274-BRC00277</t>
  </si>
  <si>
    <t>10004965330</t>
  </si>
  <si>
    <t>137 RUE DE LA REPUBLIQUE</t>
  </si>
  <si>
    <t>D54274-BRC00290</t>
  </si>
  <si>
    <t>10004959531</t>
  </si>
  <si>
    <t>13 RUE DU GENERAL LECLERC</t>
  </si>
  <si>
    <t>D54274-BRC00291</t>
  </si>
  <si>
    <t>10004960306</t>
  </si>
  <si>
    <t>19 RUE DU GENERAL LECLERC</t>
  </si>
  <si>
    <t>D54274-BRC00295</t>
  </si>
  <si>
    <t>10004963701</t>
  </si>
  <si>
    <t>9 RUE DE SION</t>
  </si>
  <si>
    <t>D54274-BRC00303</t>
  </si>
  <si>
    <t>10004962039</t>
  </si>
  <si>
    <t>6 RUE DES TILLEULS</t>
  </si>
  <si>
    <t>D54274-BRC00333</t>
  </si>
  <si>
    <t>10004962040</t>
  </si>
  <si>
    <t>37 RUE DES 5 FRERES GELLER</t>
  </si>
  <si>
    <t>D54274-BRC00363</t>
  </si>
  <si>
    <t>10004962041</t>
  </si>
  <si>
    <t>67 RUE DU MARECHAL NEY</t>
  </si>
  <si>
    <t>D54274-BRC00365</t>
  </si>
  <si>
    <t>10004998694</t>
  </si>
  <si>
    <t>2 AVENUE DE LA MALGRANGE</t>
  </si>
  <si>
    <t>D54274-BRC00366</t>
  </si>
  <si>
    <t>10004964558</t>
  </si>
  <si>
    <t>29 AVENUE DE LA MALGRANGE</t>
  </si>
  <si>
    <t>D54274-BRC00378</t>
  </si>
  <si>
    <t>10004966113</t>
  </si>
  <si>
    <t>75 RUE DU MARECHAL NEY</t>
  </si>
  <si>
    <t>D54274-BRC00393</t>
  </si>
  <si>
    <t>10004962042</t>
  </si>
  <si>
    <t>88 RUE DE LA REPUBLIQUE</t>
  </si>
  <si>
    <t>D54274-BRC00395</t>
  </si>
  <si>
    <t>10004998695</t>
  </si>
  <si>
    <t>130 B RUE DE LA REPUBLIQUE</t>
  </si>
  <si>
    <t>D54431-BRC01186</t>
  </si>
  <si>
    <t>10004999398</t>
  </si>
  <si>
    <t>18 BOULEVARD DE RIOLLES</t>
  </si>
  <si>
    <t>PONT A MOUSSON</t>
  </si>
  <si>
    <t>D54431-BRC01185</t>
  </si>
  <si>
    <t>10004998715</t>
  </si>
  <si>
    <t>16 BOULEVARD DE RIOLLES</t>
  </si>
  <si>
    <t>D54431-BRC01184</t>
  </si>
  <si>
    <t>10005056310</t>
  </si>
  <si>
    <t>1179 RUE DU BOIS LE PRETRE</t>
  </si>
  <si>
    <t>D54431-BRC00395</t>
  </si>
  <si>
    <t>10004998714</t>
  </si>
  <si>
    <t>40 RUE VICTOR HUGO</t>
  </si>
  <si>
    <t>D54431-BRC00393</t>
  </si>
  <si>
    <t>10005055705</t>
  </si>
  <si>
    <t>38/38BIS RUE VICTOR HUGO</t>
  </si>
  <si>
    <t>D54300-BRC00011</t>
  </si>
  <si>
    <t>10005054458</t>
  </si>
  <si>
    <t>13 RUE LUCIEN GALTIER</t>
  </si>
  <si>
    <t>LANEUVEVILLE DEVANT NANCY</t>
  </si>
  <si>
    <t>D54300-BRC00012</t>
  </si>
  <si>
    <t>10004883220</t>
  </si>
  <si>
    <t>97 RUE LUCIEN GALTIER</t>
  </si>
  <si>
    <t>D54300-BRC00058</t>
  </si>
  <si>
    <t>10004886704</t>
  </si>
  <si>
    <t>49 RUE DU GENERAL PATTON</t>
  </si>
  <si>
    <t>D54300-BRC00074</t>
  </si>
  <si>
    <t>10004884460</t>
  </si>
  <si>
    <t>5 RUE GEORGE SAND</t>
  </si>
  <si>
    <t>D54300-BRC00075</t>
  </si>
  <si>
    <t>10004884997</t>
  </si>
  <si>
    <t>7 RUE GEORGE SAND</t>
  </si>
  <si>
    <t>D54304-BRC00328</t>
  </si>
  <si>
    <t>10004693966</t>
  </si>
  <si>
    <t>45 AVENUE PAUL DEROULEDE</t>
  </si>
  <si>
    <t>LAXOU</t>
  </si>
  <si>
    <t>D54304-BRC00350</t>
  </si>
  <si>
    <t>10004799545</t>
  </si>
  <si>
    <t>71 AVENUE PIERRE CURIE</t>
  </si>
  <si>
    <t>D54431-BRC00282</t>
  </si>
  <si>
    <t>10004996800</t>
  </si>
  <si>
    <t>62 RUE PASTEUR</t>
  </si>
  <si>
    <t>D54431-BRC00251</t>
  </si>
  <si>
    <t>10004996143</t>
  </si>
  <si>
    <t>54 PLACE DUROC</t>
  </si>
  <si>
    <t>D54431-BRC00249</t>
  </si>
  <si>
    <t>10005001213</t>
  </si>
  <si>
    <t>40 PLACE DUROC</t>
  </si>
  <si>
    <t>D54431-BRC00248</t>
  </si>
  <si>
    <t>10005000618</t>
  </si>
  <si>
    <t>36 PLACE DUROC</t>
  </si>
  <si>
    <t>D54431-BRC00221</t>
  </si>
  <si>
    <t>10005054478</t>
  </si>
  <si>
    <t>10 RUE MARECHAL JOFFRE</t>
  </si>
  <si>
    <t>D54431-BRC00017</t>
  </si>
  <si>
    <t>10004999988</t>
  </si>
  <si>
    <t>29 RUE DU 26E BCP</t>
  </si>
  <si>
    <t>D54431-BRC00011</t>
  </si>
  <si>
    <t>10005054477</t>
  </si>
  <si>
    <t>9 RUE DU 26E BCP</t>
  </si>
  <si>
    <t>D54430-BRC00061</t>
  </si>
  <si>
    <t>10004687161</t>
  </si>
  <si>
    <t>1 AVENUE DU GENERAL DE GAULLE</t>
  </si>
  <si>
    <t>D54430-BRC00050</t>
  </si>
  <si>
    <t>10004799556</t>
  </si>
  <si>
    <t>26 AVENUE GAMBETTA</t>
  </si>
  <si>
    <t>D54397-BRC00135</t>
  </si>
  <si>
    <t>10005056895</t>
  </si>
  <si>
    <t>32 RUE DU CAPITAINE CAILLON</t>
  </si>
  <si>
    <t>NEUVES MAISONS</t>
  </si>
  <si>
    <t>D54397-BRC00131</t>
  </si>
  <si>
    <t>10005054476</t>
  </si>
  <si>
    <t>58 RUELLE DU PRIEURE</t>
  </si>
  <si>
    <t>D54397-BRC00129</t>
  </si>
  <si>
    <t>10005060619</t>
  </si>
  <si>
    <t>41 BIS RUE ROGER SALENGRO</t>
  </si>
  <si>
    <t>D54397-BRC00097</t>
  </si>
  <si>
    <t>10005058062</t>
  </si>
  <si>
    <t>63 RUE ROGER SALENGRO</t>
  </si>
  <si>
    <t>D54397-BRC00053</t>
  </si>
  <si>
    <t>10004917455</t>
  </si>
  <si>
    <t>45 RUE DU GENERAL THIRY</t>
  </si>
  <si>
    <t>D54397-BRC00049</t>
  </si>
  <si>
    <t>10004921349</t>
  </si>
  <si>
    <t>27 RUE DU GENERAL THIRY</t>
  </si>
  <si>
    <t>D54397-BRC00043</t>
  </si>
  <si>
    <t>10004917454</t>
  </si>
  <si>
    <t>5 RUE DU GENERAL THIRY</t>
  </si>
  <si>
    <t>D54397-BRC00035</t>
  </si>
  <si>
    <t>10004918754</t>
  </si>
  <si>
    <t>72 RUE DU CAPITAINE CAILLON</t>
  </si>
  <si>
    <t>D54397-BRC00018</t>
  </si>
  <si>
    <t>10005000617</t>
  </si>
  <si>
    <t>25 RUE ARISTIDE BRIAND</t>
  </si>
  <si>
    <t>D54395-BRC04073</t>
  </si>
  <si>
    <t>10004689101</t>
  </si>
  <si>
    <t>53 RUE FELIX FAURE</t>
  </si>
  <si>
    <t>D54395-BRC19972</t>
  </si>
  <si>
    <t>10004996794</t>
  </si>
  <si>
    <t>3 RUE CHARLES COURTOIS</t>
  </si>
  <si>
    <t>D54328-BRC00011</t>
  </si>
  <si>
    <t>10005054466</t>
  </si>
  <si>
    <t>10 RUE DE LA JAUFAITE</t>
  </si>
  <si>
    <t>LUDRES</t>
  </si>
  <si>
    <t>D54328-BRC00012</t>
  </si>
  <si>
    <t>10005055082</t>
  </si>
  <si>
    <t>95 RUE HELENE BOUCHER</t>
  </si>
  <si>
    <t>D54328-BRC00013</t>
  </si>
  <si>
    <t>10005055691</t>
  </si>
  <si>
    <t>137 RUE HELENE BOUCHER</t>
  </si>
  <si>
    <t>D54395-BRC19940</t>
  </si>
  <si>
    <t>10004959540</t>
  </si>
  <si>
    <t>21 RUE DE RIGNY</t>
  </si>
  <si>
    <t>D54329-BRC00279</t>
  </si>
  <si>
    <t>10004809569</t>
  </si>
  <si>
    <t>6 RUE CHARLES GUERIN</t>
  </si>
  <si>
    <t>LUNEVILLE</t>
  </si>
  <si>
    <t>D54329-BRC00385</t>
  </si>
  <si>
    <t>10004804759</t>
  </si>
  <si>
    <t>37 RUE ERNEST BICHAT</t>
  </si>
  <si>
    <t>D54329-BRC00505</t>
  </si>
  <si>
    <t>10004843721</t>
  </si>
  <si>
    <t>57 AVENUE DU GENERAL DE GAULLE</t>
  </si>
  <si>
    <t>D54329-BRC00506</t>
  </si>
  <si>
    <t>10004885573</t>
  </si>
  <si>
    <t>59 AVENUE DU GENERAL DE GAULLE</t>
  </si>
  <si>
    <t>D54329-BRC00513</t>
  </si>
  <si>
    <t>10004842698</t>
  </si>
  <si>
    <t>84 AVENUE DU GENERAL DE GAULLE</t>
  </si>
  <si>
    <t>D54329-BRC00517</t>
  </si>
  <si>
    <t>10004844728</t>
  </si>
  <si>
    <t>109 AVENUE DU GENERAL DE GAULLE</t>
  </si>
  <si>
    <t>D54329-BRC00546</t>
  </si>
  <si>
    <t>10004844236</t>
  </si>
  <si>
    <t>1 BOULEVARD GEORGES POMPIDOU</t>
  </si>
  <si>
    <t>D54329-BRC00551</t>
  </si>
  <si>
    <t>10004882608</t>
  </si>
  <si>
    <t>5 AVENUE DE GERBEVILLER</t>
  </si>
  <si>
    <t>D54329-BRC00556</t>
  </si>
  <si>
    <t>10004844237</t>
  </si>
  <si>
    <t>38 AVENUE DE GERBEVILLER</t>
  </si>
  <si>
    <t>D54329-BRC00618</t>
  </si>
  <si>
    <t>10004886705</t>
  </si>
  <si>
    <t>2 RUE DE L HOPITAL</t>
  </si>
  <si>
    <t>D54329-BRC00659</t>
  </si>
  <si>
    <t>10004845677</t>
  </si>
  <si>
    <t>15 RUE LEMIRE</t>
  </si>
  <si>
    <t>D54329-BRC00666</t>
  </si>
  <si>
    <t>10004999388</t>
  </si>
  <si>
    <t>11 PLACE LEOPOLD</t>
  </si>
  <si>
    <t>D54329-BRC00707</t>
  </si>
  <si>
    <t>10004886132</t>
  </si>
  <si>
    <t>74 RUE DE LORRAINE</t>
  </si>
  <si>
    <t>D54329-BRC00708</t>
  </si>
  <si>
    <t>10004920692</t>
  </si>
  <si>
    <t>76 RUE DE LORRAINE</t>
  </si>
  <si>
    <t>D54329-BRC00722</t>
  </si>
  <si>
    <t>10004996775</t>
  </si>
  <si>
    <t>15 RUE LOUIS FERRY</t>
  </si>
  <si>
    <t>D54329-BRC00730</t>
  </si>
  <si>
    <t>10004841155</t>
  </si>
  <si>
    <t>10 RUE DES MAISONNETTES</t>
  </si>
  <si>
    <t>D54329-BRC00773</t>
  </si>
  <si>
    <t>10004842699</t>
  </si>
  <si>
    <t>2 RUE DE LA MEURTHE</t>
  </si>
  <si>
    <t>D54329-BRC00872</t>
  </si>
  <si>
    <t>10004842172</t>
  </si>
  <si>
    <t>12 RUE DE LA REPUBLIQUE</t>
  </si>
  <si>
    <t>D54329-BRC00888</t>
  </si>
  <si>
    <t>10004845249</t>
  </si>
  <si>
    <t>42 RUE DE LA REPUBLIQUE</t>
  </si>
  <si>
    <t>D54329-BRC00919</t>
  </si>
  <si>
    <t>10004887295</t>
  </si>
  <si>
    <t>25 RUE CHARLES RIVOLET</t>
  </si>
  <si>
    <t>D54329-BRC00944</t>
  </si>
  <si>
    <t>10004843235</t>
  </si>
  <si>
    <t>21 RUE SAINT MAUR</t>
  </si>
  <si>
    <t>D54329-BRC00952</t>
  </si>
  <si>
    <t>10004842173</t>
  </si>
  <si>
    <t>44 RUE SAINTE ANNE</t>
  </si>
  <si>
    <t>D54329-BRC00975</t>
  </si>
  <si>
    <t>10004884998</t>
  </si>
  <si>
    <t>13 RUE DE SARREBOURG</t>
  </si>
  <si>
    <t>D54329-BRC00977</t>
  </si>
  <si>
    <t>10004886133</t>
  </si>
  <si>
    <t>17 RUE DE SARREBOURG</t>
  </si>
  <si>
    <t>D54329-BRC00979</t>
  </si>
  <si>
    <t>10004921330</t>
  </si>
  <si>
    <t>29 RUE DE SARREBOURG</t>
  </si>
  <si>
    <t>D54329-BRC00990</t>
  </si>
  <si>
    <t>10004882071</t>
  </si>
  <si>
    <t>11 QUAI DE SELESTAT</t>
  </si>
  <si>
    <t>D54329-BRC01005</t>
  </si>
  <si>
    <t>10004884999</t>
  </si>
  <si>
    <t>8 PLACE STANISLAS</t>
  </si>
  <si>
    <t>D54329-BRC01006</t>
  </si>
  <si>
    <t>10004885574</t>
  </si>
  <si>
    <t>12 PLACE STANISLAS</t>
  </si>
  <si>
    <t>D54329-BRC01014</t>
  </si>
  <si>
    <t>10004884461</t>
  </si>
  <si>
    <t>21 QUAI DE STRASBOURG</t>
  </si>
  <si>
    <t>D54329-BRC01022</t>
  </si>
  <si>
    <t>10004801647</t>
  </si>
  <si>
    <t>12 RUE DES TEMPLIERS</t>
  </si>
  <si>
    <t>D54329-BRC01039</t>
  </si>
  <si>
    <t>10004809571</t>
  </si>
  <si>
    <t>12 RUE DE LA TOUR BLANCHE</t>
  </si>
  <si>
    <t>D54329-BRC01057</t>
  </si>
  <si>
    <t>10004920035</t>
  </si>
  <si>
    <t>66 COURS DE VERDUN</t>
  </si>
  <si>
    <t>D54329-BRC01058</t>
  </si>
  <si>
    <t>10004807871</t>
  </si>
  <si>
    <t>8 RUE DE VIC</t>
  </si>
  <si>
    <t>D54329-BRC01074</t>
  </si>
  <si>
    <t>10004803729</t>
  </si>
  <si>
    <t>24 R G DE VILLEBOIS MAREUIL</t>
  </si>
  <si>
    <t>D54329-BRC01079</t>
  </si>
  <si>
    <t>10004809575</t>
  </si>
  <si>
    <t>9 RUE DE VILLER</t>
  </si>
  <si>
    <t>D54329-BRC01085</t>
  </si>
  <si>
    <t>10004918738</t>
  </si>
  <si>
    <t>19 RUE DE VILLER</t>
  </si>
  <si>
    <t>D54329-BRC01086</t>
  </si>
  <si>
    <t>10004805796</t>
  </si>
  <si>
    <t>20 RUE DE VILLER</t>
  </si>
  <si>
    <t>D54329-BRC01095</t>
  </si>
  <si>
    <t>10004804760</t>
  </si>
  <si>
    <t>37 RUE DE VILLER</t>
  </si>
  <si>
    <t>D54329-BRC01096</t>
  </si>
  <si>
    <t>10004805797</t>
  </si>
  <si>
    <t>38 RUE DE VILLER</t>
  </si>
  <si>
    <t>D54329-BRC01097</t>
  </si>
  <si>
    <t>10004806882</t>
  </si>
  <si>
    <t>39 RUE DE VILLER</t>
  </si>
  <si>
    <t>D54329-BRC01098</t>
  </si>
  <si>
    <t>10004807872</t>
  </si>
  <si>
    <t>40 RUE DE VILLER</t>
  </si>
  <si>
    <t>D54329-BRC01100</t>
  </si>
  <si>
    <t>10004799553</t>
  </si>
  <si>
    <t>42 RUE DE VILLER</t>
  </si>
  <si>
    <t>D54329-BRC01111</t>
  </si>
  <si>
    <t>10004996130</t>
  </si>
  <si>
    <t>61 RUE DE VILLER</t>
  </si>
  <si>
    <t>D54329-BRC01118</t>
  </si>
  <si>
    <t>10004807873</t>
  </si>
  <si>
    <t>78 RUE DE VILLER</t>
  </si>
  <si>
    <t>D54329-BRC01125</t>
  </si>
  <si>
    <t>10004804761</t>
  </si>
  <si>
    <t>92 RUE DE VILLER</t>
  </si>
  <si>
    <t>D54329-BRC01130</t>
  </si>
  <si>
    <t>10004799554</t>
  </si>
  <si>
    <t>109 RUE DE VILLER</t>
  </si>
  <si>
    <t>D54329-BRC01131</t>
  </si>
  <si>
    <t>10004800599</t>
  </si>
  <si>
    <t>110 RUE DE VILLER</t>
  </si>
  <si>
    <t>D54329-BRC01136</t>
  </si>
  <si>
    <t>10004844238</t>
  </si>
  <si>
    <t>121 RUE DE VILLER</t>
  </si>
  <si>
    <t>D54329-BRC01141</t>
  </si>
  <si>
    <t>10004800600</t>
  </si>
  <si>
    <t>133 RUE DE VILLER</t>
  </si>
  <si>
    <t>D54329-BRC01144</t>
  </si>
  <si>
    <t>10004918083</t>
  </si>
  <si>
    <t>146 RUE DE VILLER</t>
  </si>
  <si>
    <t>D54329-BRC01155</t>
  </si>
  <si>
    <t>10004804762</t>
  </si>
  <si>
    <t>12 AVENUE VOLTAIRE</t>
  </si>
  <si>
    <t>D54329-BRC01159</t>
  </si>
  <si>
    <t>10004809576</t>
  </si>
  <si>
    <t>17 AVENUE VOLTAIRE</t>
  </si>
  <si>
    <t>D54329-BRC01169</t>
  </si>
  <si>
    <t>10004809577</t>
  </si>
  <si>
    <t>34 AVENUE VOLTAIRE</t>
  </si>
  <si>
    <t>D54329-BRC01172</t>
  </si>
  <si>
    <t>10004801648</t>
  </si>
  <si>
    <t>38 BIS AVENUE VOLTAIRE</t>
  </si>
  <si>
    <t>D54329-BRC01191</t>
  </si>
  <si>
    <t>10004800601</t>
  </si>
  <si>
    <t>3/5 CHEMIN DE LA HARQUET</t>
  </si>
  <si>
    <t>D54329-BRC01255</t>
  </si>
  <si>
    <t>10004804763</t>
  </si>
  <si>
    <t>4 RUE DE SARREBOURG</t>
  </si>
  <si>
    <t>D54329-BRC01795</t>
  </si>
  <si>
    <t>10004918739</t>
  </si>
  <si>
    <t>D54329-BRC02495</t>
  </si>
  <si>
    <t>10004804764</t>
  </si>
  <si>
    <t>2 RUE LOUIS BRAILLE</t>
  </si>
  <si>
    <t>D54482-BRC00567</t>
  </si>
  <si>
    <t>10004999992</t>
  </si>
  <si>
    <t>42 RUE GEORGES CLEMENCEAU</t>
  </si>
  <si>
    <t>D54526-BRC00214</t>
  </si>
  <si>
    <t>10005023835</t>
  </si>
  <si>
    <t>5 RUE VIRGINIE MAUVAIS</t>
  </si>
  <si>
    <t>D54332-BRC00013</t>
  </si>
  <si>
    <t>10004997409</t>
  </si>
  <si>
    <t>4 AV DU GENERAL EISENHOWER</t>
  </si>
  <si>
    <t>MAIDIERES</t>
  </si>
  <si>
    <t>D54332-BRC00017</t>
  </si>
  <si>
    <t>10004999974</t>
  </si>
  <si>
    <t>5 AVENUE DU GENERAL LECLERC</t>
  </si>
  <si>
    <t>D54332-BRC00021</t>
  </si>
  <si>
    <t>10004996131</t>
  </si>
  <si>
    <t>13 AVENUE DU GENERAL LECLERC</t>
  </si>
  <si>
    <t>D54332-BRC00023</t>
  </si>
  <si>
    <t>10004997410</t>
  </si>
  <si>
    <t>16 AVENUE DU GENERAL LECLERC</t>
  </si>
  <si>
    <t>D54332-BRC00024</t>
  </si>
  <si>
    <t>10004998062</t>
  </si>
  <si>
    <t>18 AVENUE DU GENERAL LECLERC</t>
  </si>
  <si>
    <t>D54332-BRC00026</t>
  </si>
  <si>
    <t>10004999389</t>
  </si>
  <si>
    <t>1 ALLEE DU MOULIN BAS</t>
  </si>
  <si>
    <t>D54332-BRC00031</t>
  </si>
  <si>
    <t>10005054467</t>
  </si>
  <si>
    <t>2 RUE SAINT PIERRE</t>
  </si>
  <si>
    <t>D54332-BRC00043</t>
  </si>
  <si>
    <t>10004997411</t>
  </si>
  <si>
    <t>44 AV DU GENERAL EISENHOWER</t>
  </si>
  <si>
    <t>D54339-BRC00010</t>
  </si>
  <si>
    <t>10005053852</t>
  </si>
  <si>
    <t>4 RUE DU CHANOINE BOULANGER</t>
  </si>
  <si>
    <t>D54339-BRC00012</t>
  </si>
  <si>
    <t>10005055083</t>
  </si>
  <si>
    <t>8 RUE DU CHANOINE BOULANGER</t>
  </si>
  <si>
    <t>D54339-BRC00013</t>
  </si>
  <si>
    <t>10005055692</t>
  </si>
  <si>
    <t>13 RUE DU CHANOINE BOULANGER</t>
  </si>
  <si>
    <t>D54339-BRC00036</t>
  </si>
  <si>
    <t>10004919378</t>
  </si>
  <si>
    <t>18 RUE DE L EGLISE</t>
  </si>
  <si>
    <t>D54339-BRC00038</t>
  </si>
  <si>
    <t>10004920693</t>
  </si>
  <si>
    <t>30 RUE DE L EGLISE</t>
  </si>
  <si>
    <t>D54339-BRC00045</t>
  </si>
  <si>
    <t>10004963710</t>
  </si>
  <si>
    <t>60 RUE DE L EGLISE</t>
  </si>
  <si>
    <t>D54339-BRC00048</t>
  </si>
  <si>
    <t>10005058887</t>
  </si>
  <si>
    <t>100 RUE DE L EGLISE</t>
  </si>
  <si>
    <t>D54339-BRC00060</t>
  </si>
  <si>
    <t>10004882072</t>
  </si>
  <si>
    <t>14 AVENUE DU GENERAL LECLERC</t>
  </si>
  <si>
    <t>D54339-BRC00061</t>
  </si>
  <si>
    <t>10004960316</t>
  </si>
  <si>
    <t>D54339-BRC00066</t>
  </si>
  <si>
    <t>10004844239</t>
  </si>
  <si>
    <t>61 AVENUE DU GENERAL LECLERC</t>
  </si>
  <si>
    <t>D54339-BRC00068</t>
  </si>
  <si>
    <t>10004845251</t>
  </si>
  <si>
    <t>76 RUE DE LA REPUBLIQUE</t>
  </si>
  <si>
    <t>D54339-BRC00094</t>
  </si>
  <si>
    <t>10004962903</t>
  </si>
  <si>
    <t>5 RUE DE JERICHO</t>
  </si>
  <si>
    <t>D54339-BRC00095</t>
  </si>
  <si>
    <t>10004963711</t>
  </si>
  <si>
    <t>7 RUE DE JERICHO</t>
  </si>
  <si>
    <t>D54339-BRC00098</t>
  </si>
  <si>
    <t>10004966119</t>
  </si>
  <si>
    <t>21 RUE DE JERICHO</t>
  </si>
  <si>
    <t>D54339-BRC00101</t>
  </si>
  <si>
    <t>10004960317</t>
  </si>
  <si>
    <t>2 RUE JULES FERRY</t>
  </si>
  <si>
    <t>D54339-BRC00115</t>
  </si>
  <si>
    <t>10004963712</t>
  </si>
  <si>
    <t>8 BAT C RUE DU LION D OR</t>
  </si>
  <si>
    <t>D54339-BRC00116</t>
  </si>
  <si>
    <t>10004964565</t>
  </si>
  <si>
    <t>8 BAT B RUE DU LION D OR</t>
  </si>
  <si>
    <t>D54339-BRC00117</t>
  </si>
  <si>
    <t>10004965336</t>
  </si>
  <si>
    <t>8 BAT D RUE DU LION D OR</t>
  </si>
  <si>
    <t>D54339-BRC00122</t>
  </si>
  <si>
    <t>10004883221</t>
  </si>
  <si>
    <t>2 RUE MAURICE BARRES</t>
  </si>
  <si>
    <t>D54339-BRC00139</t>
  </si>
  <si>
    <t>10004921331</t>
  </si>
  <si>
    <t>22 RUE DE L ORME</t>
  </si>
  <si>
    <t>D54339-BRC00140</t>
  </si>
  <si>
    <t>10004915478</t>
  </si>
  <si>
    <t>26 RUE DE L ORME</t>
  </si>
  <si>
    <t>D54339-BRC00141</t>
  </si>
  <si>
    <t>10004841667</t>
  </si>
  <si>
    <t>28 RUE DE L ORME</t>
  </si>
  <si>
    <t>D54339-BRC00151</t>
  </si>
  <si>
    <t>10004916133</t>
  </si>
  <si>
    <t>6 RUE PAUL BERT</t>
  </si>
  <si>
    <t>D54339-BRC00157</t>
  </si>
  <si>
    <t>10004920036</t>
  </si>
  <si>
    <t>3 RUE RAYMOND POINCARE</t>
  </si>
  <si>
    <t>D54339-BRC00162</t>
  </si>
  <si>
    <t>10004996776</t>
  </si>
  <si>
    <t>2 RUE DE LA REPUBLIQUE</t>
  </si>
  <si>
    <t>D54339-BRC00165</t>
  </si>
  <si>
    <t>10004963713</t>
  </si>
  <si>
    <t>16 RUE DE LA REPUBLIQUE</t>
  </si>
  <si>
    <t>D54339-BRC00171</t>
  </si>
  <si>
    <t>10004841668</t>
  </si>
  <si>
    <t>D54339-BRC00177</t>
  </si>
  <si>
    <t>10004965337</t>
  </si>
  <si>
    <t>48 RUE DE LA REPUBLIQUE</t>
  </si>
  <si>
    <t>D54339-BRC00178</t>
  </si>
  <si>
    <t>10005000609</t>
  </si>
  <si>
    <t>50 RUE DE LA REPUBLIQUE</t>
  </si>
  <si>
    <t>D54339-BRC00193</t>
  </si>
  <si>
    <t>10005055693</t>
  </si>
  <si>
    <t>12 RUE SADI CARNOT</t>
  </si>
  <si>
    <t>D54339-BRC00199</t>
  </si>
  <si>
    <t>10004967228</t>
  </si>
  <si>
    <t>29 RUE SADI CARNOT</t>
  </si>
  <si>
    <t>D54339-BRC00200</t>
  </si>
  <si>
    <t>10004915480</t>
  </si>
  <si>
    <t>30 BIS RUE SADI CARNOT</t>
  </si>
  <si>
    <t>D54339-BRC00204</t>
  </si>
  <si>
    <t>10004962904</t>
  </si>
  <si>
    <t>35 RUE SADI CARNOT</t>
  </si>
  <si>
    <t>D54339-BRC00205</t>
  </si>
  <si>
    <t>10004963715</t>
  </si>
  <si>
    <t>38 RUE SADI CARNOT</t>
  </si>
  <si>
    <t>D54339-BRC00210</t>
  </si>
  <si>
    <t>10004959535</t>
  </si>
  <si>
    <t>51 RUE SADI CARNOT</t>
  </si>
  <si>
    <t>D54339-BRC00212</t>
  </si>
  <si>
    <t>10004961174</t>
  </si>
  <si>
    <t>35 AVENUE SAINT MICHEL</t>
  </si>
  <si>
    <t>D54339-BRC00218</t>
  </si>
  <si>
    <t>10005058889</t>
  </si>
  <si>
    <t>4 ALLEE CHARLES COURNAULT</t>
  </si>
  <si>
    <t>D54339-BRC00219</t>
  </si>
  <si>
    <t>10004921332</t>
  </si>
  <si>
    <t>1 SQUARE GRANDJEAN</t>
  </si>
  <si>
    <t>D54339-BRC00223</t>
  </si>
  <si>
    <t>10004917435</t>
  </si>
  <si>
    <t>5 SQUARE GRANDJEAN</t>
  </si>
  <si>
    <t>D54339-BRC00228</t>
  </si>
  <si>
    <t>10004920694</t>
  </si>
  <si>
    <t>7 RUE DU COLONEL DRIANT</t>
  </si>
  <si>
    <t>D54339-BRC00230</t>
  </si>
  <si>
    <t>10004915481</t>
  </si>
  <si>
    <t>16 RUE DE L EGLISE</t>
  </si>
  <si>
    <t>D54339-BRC00239</t>
  </si>
  <si>
    <t>10005060603</t>
  </si>
  <si>
    <t>11 RUE PAUL BERT</t>
  </si>
  <si>
    <t>D54339-BRC00243</t>
  </si>
  <si>
    <t>10004962049</t>
  </si>
  <si>
    <t>D54339-BRC00247</t>
  </si>
  <si>
    <t>10004965338</t>
  </si>
  <si>
    <t>30 RUE SADI CARNOT</t>
  </si>
  <si>
    <t>D54339-BRC00248</t>
  </si>
  <si>
    <t>10004966121</t>
  </si>
  <si>
    <t>30 TER RUE SADI CARNOT</t>
  </si>
  <si>
    <t>D54339-BRC00075</t>
  </si>
  <si>
    <t>10004843722</t>
  </si>
  <si>
    <t>14 RUE GENY</t>
  </si>
  <si>
    <t>D54339-BRC00143</t>
  </si>
  <si>
    <t>10004917434</t>
  </si>
  <si>
    <t>30 RUE DE L ORME</t>
  </si>
  <si>
    <t>D54357-BRC00013</t>
  </si>
  <si>
    <t>10004917436</t>
  </si>
  <si>
    <t>1 RUE DE LA BLETTE</t>
  </si>
  <si>
    <t>MAXEVILLE</t>
  </si>
  <si>
    <t>D54357-BRC00014</t>
  </si>
  <si>
    <t>10004918085</t>
  </si>
  <si>
    <t>3 RUE DE LA BLETTE</t>
  </si>
  <si>
    <t>D54357-BRC00015</t>
  </si>
  <si>
    <t>10004918741</t>
  </si>
  <si>
    <t>5 RUE DE LA BLETTE</t>
  </si>
  <si>
    <t>D54357-BRC00016</t>
  </si>
  <si>
    <t>10004919380</t>
  </si>
  <si>
    <t>7 RUE DE LA BLETTE</t>
  </si>
  <si>
    <t>D54357-BRC00017</t>
  </si>
  <si>
    <t>10004920039</t>
  </si>
  <si>
    <t>9 RUE DE LA BLETTE</t>
  </si>
  <si>
    <t>D54357-BRC00019</t>
  </si>
  <si>
    <t>10004921333</t>
  </si>
  <si>
    <t>13 RUE DE LA BLETTE</t>
  </si>
  <si>
    <t>D54357-BRC00020</t>
  </si>
  <si>
    <t>10004915482</t>
  </si>
  <si>
    <t>15 RUE DE LA BLETTE</t>
  </si>
  <si>
    <t>D54357-BRC00021</t>
  </si>
  <si>
    <t>10004916136</t>
  </si>
  <si>
    <t>4 RUE DE LA CHIERS</t>
  </si>
  <si>
    <t>D54357-BRC00023</t>
  </si>
  <si>
    <t>10004917437</t>
  </si>
  <si>
    <t>6 RUE DE LA CHIERS</t>
  </si>
  <si>
    <t>D54357-BRC00026</t>
  </si>
  <si>
    <t>10004919381</t>
  </si>
  <si>
    <t>22 RUE DU CLOS DES MOINES</t>
  </si>
  <si>
    <t>D54357-BRC00034</t>
  </si>
  <si>
    <t>10004918086</t>
  </si>
  <si>
    <t>10 RUE COURBET</t>
  </si>
  <si>
    <t>D54357-BRC00036</t>
  </si>
  <si>
    <t>10004919382</t>
  </si>
  <si>
    <t>36 RUE COURBET</t>
  </si>
  <si>
    <t>D54357-BRC00040</t>
  </si>
  <si>
    <t>10004915483</t>
  </si>
  <si>
    <t>27 RUE DEVILLE</t>
  </si>
  <si>
    <t>D54357-BRC00042</t>
  </si>
  <si>
    <t>10004916807</t>
  </si>
  <si>
    <t>39 CAROLIN RUE EUGENE VALLIN</t>
  </si>
  <si>
    <t>D54357-BRC00043</t>
  </si>
  <si>
    <t>10004917438</t>
  </si>
  <si>
    <t>43 LOUISIA RUE EUGENE VALLIN</t>
  </si>
  <si>
    <t>D54357-BRC00044</t>
  </si>
  <si>
    <t>10004918087</t>
  </si>
  <si>
    <t>45 RUE EUGENE VALLIN</t>
  </si>
  <si>
    <t>D54357-BRC00045</t>
  </si>
  <si>
    <t>10004918743</t>
  </si>
  <si>
    <t>27 RUE GAMBETTA</t>
  </si>
  <si>
    <t>D54357-BRC00060</t>
  </si>
  <si>
    <t>10005053854</t>
  </si>
  <si>
    <t>18 RUE DU GENERAL LECLERC</t>
  </si>
  <si>
    <t>D54357-BRC00065</t>
  </si>
  <si>
    <t>10004918744</t>
  </si>
  <si>
    <t>40 AVENUE DU GENERAL PATTON</t>
  </si>
  <si>
    <t>D54357-BRC00066</t>
  </si>
  <si>
    <t>10004964567</t>
  </si>
  <si>
    <t>42 AVENUE DU GENERAL PATTON</t>
  </si>
  <si>
    <t>D54357-BRC00101</t>
  </si>
  <si>
    <t>10004960320</t>
  </si>
  <si>
    <t>6 RUE DE LA MADINE</t>
  </si>
  <si>
    <t>D54357-BRC00103</t>
  </si>
  <si>
    <t>10004962051</t>
  </si>
  <si>
    <t>10 RUE DE LA MADINE</t>
  </si>
  <si>
    <t>D54357-BRC00105</t>
  </si>
  <si>
    <t>10004963716</t>
  </si>
  <si>
    <t>14 RUE DE LA MADINE</t>
  </si>
  <si>
    <t>D54357-BRC00106</t>
  </si>
  <si>
    <t>10004919385</t>
  </si>
  <si>
    <t>1 RUE DU MADON</t>
  </si>
  <si>
    <t>D54357-BRC00108</t>
  </si>
  <si>
    <t>10004920696</t>
  </si>
  <si>
    <t>2 RUE MARCEL SIMON</t>
  </si>
  <si>
    <t>D54357-BRC00110</t>
  </si>
  <si>
    <t>10004915485</t>
  </si>
  <si>
    <t>6 RUE MARCEL SIMON</t>
  </si>
  <si>
    <t>D54357-BRC00111</t>
  </si>
  <si>
    <t>10004916138</t>
  </si>
  <si>
    <t>16 ROUTE DE METZ</t>
  </si>
  <si>
    <t>D54357-BRC00114</t>
  </si>
  <si>
    <t>10004918088</t>
  </si>
  <si>
    <t>29 ROUTE DE METZ</t>
  </si>
  <si>
    <t>D54357-BRC00115</t>
  </si>
  <si>
    <t>10004918745</t>
  </si>
  <si>
    <t>30 ROUTE DE METZ</t>
  </si>
  <si>
    <t>D54357-BRC00116</t>
  </si>
  <si>
    <t>10004919386</t>
  </si>
  <si>
    <t>32 ROUTE DE METZ</t>
  </si>
  <si>
    <t>D54357-BRC00118</t>
  </si>
  <si>
    <t>10004920697</t>
  </si>
  <si>
    <t>44 B ROUTE DE METZ</t>
  </si>
  <si>
    <t>D54357-BRC00120</t>
  </si>
  <si>
    <t>10004915486</t>
  </si>
  <si>
    <t>48 ROUTE DE METZ</t>
  </si>
  <si>
    <t>D54357-BRC00138</t>
  </si>
  <si>
    <t>10004920698</t>
  </si>
  <si>
    <t>71 ROUTE DE METZ</t>
  </si>
  <si>
    <t>D54357-BRC00145</t>
  </si>
  <si>
    <t>10004918746</t>
  </si>
  <si>
    <t>115 ROUTE DE METZ</t>
  </si>
  <si>
    <t>D54357-BRC00147</t>
  </si>
  <si>
    <t>10004920041</t>
  </si>
  <si>
    <t>3 RUE DU MADON</t>
  </si>
  <si>
    <t>D54357-BRC00149</t>
  </si>
  <si>
    <t>10004921335</t>
  </si>
  <si>
    <t>7 RUE DU MADON</t>
  </si>
  <si>
    <t>D54357-BRC00151</t>
  </si>
  <si>
    <t>10005087506</t>
  </si>
  <si>
    <t>28 AVENUE DE LA MEURTHE</t>
  </si>
  <si>
    <t>D54357-BRC00153</t>
  </si>
  <si>
    <t>10004917440</t>
  </si>
  <si>
    <t>1 BIS RUE DU 15 SEPTEMBRE 1944</t>
  </si>
  <si>
    <t>D54357-BRC00154</t>
  </si>
  <si>
    <t>10004918090</t>
  </si>
  <si>
    <t>5 RUE DU 15 SEPTEMBRE 1944</t>
  </si>
  <si>
    <t>D54357-BRC00160</t>
  </si>
  <si>
    <t>10004841156</t>
  </si>
  <si>
    <t>18 RUE DU 15 SEPTEMBRE 1944</t>
  </si>
  <si>
    <t>D54357-BRC00165</t>
  </si>
  <si>
    <t>10004843723</t>
  </si>
  <si>
    <t>76 RUE LA FAYETTE</t>
  </si>
  <si>
    <t>D54357-BRC00167</t>
  </si>
  <si>
    <t>10004920042</t>
  </si>
  <si>
    <t>4 RUE DU RABODEAU</t>
  </si>
  <si>
    <t>D54357-BRC00169</t>
  </si>
  <si>
    <t>10004921336</t>
  </si>
  <si>
    <t>8 RUE DU RABODEAU</t>
  </si>
  <si>
    <t>D54357-BRC00170</t>
  </si>
  <si>
    <t>10004915487</t>
  </si>
  <si>
    <t>10 RUE DU RABODEAU</t>
  </si>
  <si>
    <t>D54357-BRC00172</t>
  </si>
  <si>
    <t>10004916808</t>
  </si>
  <si>
    <t>12 RUE DU RABODEAU</t>
  </si>
  <si>
    <t>D54357-BRC00174</t>
  </si>
  <si>
    <t>10004918091</t>
  </si>
  <si>
    <t>14 RUE DU RABODEAU</t>
  </si>
  <si>
    <t>D54357-BRC00176</t>
  </si>
  <si>
    <t>10004885575</t>
  </si>
  <si>
    <t>16 RUE DU RABODEAU</t>
  </si>
  <si>
    <t>D54357-BRC00181</t>
  </si>
  <si>
    <t>10004841669</t>
  </si>
  <si>
    <t>5 RUE DE LA REPUBLIQUE</t>
  </si>
  <si>
    <t>D54357-BRC00186</t>
  </si>
  <si>
    <t>10004919387</t>
  </si>
  <si>
    <t>18 RUE DE LA REPUBLIQUE</t>
  </si>
  <si>
    <t>D54357-BRC00188</t>
  </si>
  <si>
    <t>10004920699</t>
  </si>
  <si>
    <t>D54357-BRC00190</t>
  </si>
  <si>
    <t>10004915488</t>
  </si>
  <si>
    <t>40 RUE DE LA REPUBLIQUE</t>
  </si>
  <si>
    <t>D54357-BRC00194</t>
  </si>
  <si>
    <t>10004962905</t>
  </si>
  <si>
    <t>1 RUE DE LA SEILLE</t>
  </si>
  <si>
    <t>D54357-BRC00196</t>
  </si>
  <si>
    <t>10004964568</t>
  </si>
  <si>
    <t>3 RUE DE LA SEILLE</t>
  </si>
  <si>
    <t>D54357-BRC00198</t>
  </si>
  <si>
    <t>10004966122</t>
  </si>
  <si>
    <t>5 RUE DE LA SEILLE</t>
  </si>
  <si>
    <t>D54357-BRC00200</t>
  </si>
  <si>
    <t>10004959536</t>
  </si>
  <si>
    <t>7 RUE DE LA SEILLE</t>
  </si>
  <si>
    <t>D54357-BRC00207</t>
  </si>
  <si>
    <t>10004920043</t>
  </si>
  <si>
    <t>1 RUE DU TERROIN</t>
  </si>
  <si>
    <t>D54357-BRC00208</t>
  </si>
  <si>
    <t>10004920700</t>
  </si>
  <si>
    <t>3 RUE DU TERROIN</t>
  </si>
  <si>
    <t>D54357-BRC00210</t>
  </si>
  <si>
    <t>10004915489</t>
  </si>
  <si>
    <t>5 RUE DU TERROIN</t>
  </si>
  <si>
    <t>D54357-BRC00215</t>
  </si>
  <si>
    <t>10004918747</t>
  </si>
  <si>
    <t>2 RUE DU 15 SEPTEMBRE 1944</t>
  </si>
  <si>
    <t>D54357-BRC00218</t>
  </si>
  <si>
    <t>10004966123</t>
  </si>
  <si>
    <t>5 RUE DE LA CHIERS</t>
  </si>
  <si>
    <t>D54357-BRC00219</t>
  </si>
  <si>
    <t>10004921337</t>
  </si>
  <si>
    <t>5 AV DU COMMANDANT CHARCOT</t>
  </si>
  <si>
    <t>D54357-BRC00221</t>
  </si>
  <si>
    <t>10004841670</t>
  </si>
  <si>
    <t>41 RUE EUGENE VALLIN</t>
  </si>
  <si>
    <t>D54357-BRC00230</t>
  </si>
  <si>
    <t>10005053855</t>
  </si>
  <si>
    <t>16 RUE DE LA JUSTICE</t>
  </si>
  <si>
    <t>D54357-BRC00238</t>
  </si>
  <si>
    <t>10004966124</t>
  </si>
  <si>
    <t>1 ROUTE DE METZ</t>
  </si>
  <si>
    <t>D54357-BRC00239</t>
  </si>
  <si>
    <t>10004921338</t>
  </si>
  <si>
    <t>3 AVENUE DE METZ</t>
  </si>
  <si>
    <t>D54357-BRC00263</t>
  </si>
  <si>
    <t>10005055694</t>
  </si>
  <si>
    <t>39 RUE EUGENE VALLIN</t>
  </si>
  <si>
    <t>D54395-BRC06252</t>
  </si>
  <si>
    <t>10004961178</t>
  </si>
  <si>
    <t>17 RUE DU PLACIEUX</t>
  </si>
  <si>
    <t>D54395-BRC00986</t>
  </si>
  <si>
    <t>10004692067</t>
  </si>
  <si>
    <t>86 RUE ISABEY</t>
  </si>
  <si>
    <t>D54395-BRC04517</t>
  </si>
  <si>
    <t>10004745463</t>
  </si>
  <si>
    <t>150 RUE DU MARECHAL OUDINOT</t>
  </si>
  <si>
    <t>D54395-BRC04070</t>
  </si>
  <si>
    <t>10004685527</t>
  </si>
  <si>
    <t>33 RUE FELIX FAURE</t>
  </si>
  <si>
    <t>D54395-BRC04071</t>
  </si>
  <si>
    <t>10004687152</t>
  </si>
  <si>
    <t>45 RUE FELIX FAURE</t>
  </si>
  <si>
    <t>D54395-BRC04087</t>
  </si>
  <si>
    <t>10005058055</t>
  </si>
  <si>
    <t>4 RUE DU GENERAL CUSTINE</t>
  </si>
  <si>
    <t>D54395-BRC04089</t>
  </si>
  <si>
    <t>10004694927</t>
  </si>
  <si>
    <t>1 RUE DU GENERAL CUSTINE</t>
  </si>
  <si>
    <t>D54395-BRC04092</t>
  </si>
  <si>
    <t>10004741401</t>
  </si>
  <si>
    <t>9 RUE DU GENERAL CUSTINE</t>
  </si>
  <si>
    <t>D54395-BRC04094</t>
  </si>
  <si>
    <t>10004690081</t>
  </si>
  <si>
    <t>29 RUE DU GENERAL CUSTINE</t>
  </si>
  <si>
    <t>D54395-BRC04097</t>
  </si>
  <si>
    <t>10004745462</t>
  </si>
  <si>
    <t>42 RUE DU GENERAL CUSTINE</t>
  </si>
  <si>
    <t>D54395-BRC04098</t>
  </si>
  <si>
    <t>10004693975</t>
  </si>
  <si>
    <t>34 RUE DU GENERAL CUSTINE</t>
  </si>
  <si>
    <t>D54395-BRC04104</t>
  </si>
  <si>
    <t>10004803730</t>
  </si>
  <si>
    <t>65 RUE DU GENERAL CUSTINE</t>
  </si>
  <si>
    <t>D54395-BRC04106</t>
  </si>
  <si>
    <t>10004692074</t>
  </si>
  <si>
    <t>82 RUE DU GENERAL CUSTINE</t>
  </si>
  <si>
    <t>D54395-BRC04114</t>
  </si>
  <si>
    <t>10004690082</t>
  </si>
  <si>
    <t>53 RUE DU GENERAL CUSTINE</t>
  </si>
  <si>
    <t>D54395-BRC04116</t>
  </si>
  <si>
    <t>10004692075</t>
  </si>
  <si>
    <t>59 RUE DU GENERAL CUSTINE</t>
  </si>
  <si>
    <t>D54395-BRC04117</t>
  </si>
  <si>
    <t>10004693023</t>
  </si>
  <si>
    <t>63 RUE DU GENERAL CUSTINE</t>
  </si>
  <si>
    <t>D54395-BRC04118</t>
  </si>
  <si>
    <t>10004693976</t>
  </si>
  <si>
    <t>71 RUE DU GENERAL CUSTINE</t>
  </si>
  <si>
    <t>D54395-BRC04127</t>
  </si>
  <si>
    <t>10004693024</t>
  </si>
  <si>
    <t>36 RUE DU GENERAL HULOT</t>
  </si>
  <si>
    <t>D54395-BRC04129</t>
  </si>
  <si>
    <t>10004694928</t>
  </si>
  <si>
    <t>28 RUE DU GENERAL HULOT</t>
  </si>
  <si>
    <t>D54395-BRC04131</t>
  </si>
  <si>
    <t>10004687153</t>
  </si>
  <si>
    <t>14 RUE DU GENERAL HULOT</t>
  </si>
  <si>
    <t>D54395-BRC04132</t>
  </si>
  <si>
    <t>10004688113</t>
  </si>
  <si>
    <t>12 RUE DU GENERAL HULOT</t>
  </si>
  <si>
    <t>D54395-BRC04133</t>
  </si>
  <si>
    <t>10004689102</t>
  </si>
  <si>
    <t>11 RUE DU GENERAL HULOT</t>
  </si>
  <si>
    <t>D54395-BRC04134</t>
  </si>
  <si>
    <t>10004690083</t>
  </si>
  <si>
    <t>9 RUE DU GENERAL HULOT</t>
  </si>
  <si>
    <t>D54395-BRC04154</t>
  </si>
  <si>
    <t>10004690084</t>
  </si>
  <si>
    <t>45 AVENUE DU GENERAL LECLERC</t>
  </si>
  <si>
    <t>D54395-BRC04155</t>
  </si>
  <si>
    <t>10004691061</t>
  </si>
  <si>
    <t>D54395-BRC04172</t>
  </si>
  <si>
    <t>10004688114</t>
  </si>
  <si>
    <t>166 AVENUE DU GENERAL LECLERC</t>
  </si>
  <si>
    <t>D54395-BRC04217</t>
  </si>
  <si>
    <t>10004693025</t>
  </si>
  <si>
    <t>239 AVENUE DU GENERAL LECLERC</t>
  </si>
  <si>
    <t>D54395-BRC04222</t>
  </si>
  <si>
    <t>10004688115</t>
  </si>
  <si>
    <t>215 AVENUE DU GENERAL LECLERC</t>
  </si>
  <si>
    <t>D54395-BRC04229</t>
  </si>
  <si>
    <t>10004694929</t>
  </si>
  <si>
    <t>10 RUE DU GENERAL CHEVERT</t>
  </si>
  <si>
    <t>D54395-BRC04271</t>
  </si>
  <si>
    <t>10004687154</t>
  </si>
  <si>
    <t>32 BD GEORGES CLEMENCEAU</t>
  </si>
  <si>
    <t>D54395-BRC04282</t>
  </si>
  <si>
    <t>10004688116</t>
  </si>
  <si>
    <t>43 BD GEORGES CLEMENCEAU</t>
  </si>
  <si>
    <t>D54395-BRC04284</t>
  </si>
  <si>
    <t>10004690085</t>
  </si>
  <si>
    <t>47 BD GEORGES CLEMENCEAU</t>
  </si>
  <si>
    <t>D54395-BRC04305</t>
  </si>
  <si>
    <t>10004744086</t>
  </si>
  <si>
    <t>69 BOULEVARD D HAUSSONVILLE</t>
  </si>
  <si>
    <t>D54395-BRC04310</t>
  </si>
  <si>
    <t>10004685530</t>
  </si>
  <si>
    <t>38-40 BOULEVARD D HAUSSONVILLE</t>
  </si>
  <si>
    <t>D54395-BRC04329</t>
  </si>
  <si>
    <t>10004694930</t>
  </si>
  <si>
    <t>167 BOULEVARD D HAUSSONVILLE</t>
  </si>
  <si>
    <t>D54395-BRC04346</t>
  </si>
  <si>
    <t>10004805800</t>
  </si>
  <si>
    <t>2 RUE DU MARECHAL EXELMANS</t>
  </si>
  <si>
    <t>D54395-BRC04347</t>
  </si>
  <si>
    <t>10004693026</t>
  </si>
  <si>
    <t>8 RUE DU MARECHAL EXELMANS</t>
  </si>
  <si>
    <t>D54395-BRC04351</t>
  </si>
  <si>
    <t>10004687155</t>
  </si>
  <si>
    <t>24 RUE DU MARECHAL EXELMANS</t>
  </si>
  <si>
    <t>D54395-BRC04352</t>
  </si>
  <si>
    <t>10004688117</t>
  </si>
  <si>
    <t>34 RUE DU MARECHAL EXELMANS</t>
  </si>
  <si>
    <t>D54395-BRC04358</t>
  </si>
  <si>
    <t>10004693977</t>
  </si>
  <si>
    <t>54 RUE DU MARECHAL EXELMANS</t>
  </si>
  <si>
    <t>D54395-BRC04362</t>
  </si>
  <si>
    <t>10004688118</t>
  </si>
  <si>
    <t>53 RUE DU MARECHAL EXELMANS</t>
  </si>
  <si>
    <t>D54395-BRC04363</t>
  </si>
  <si>
    <t>10004689103</t>
  </si>
  <si>
    <t>37 RUE DU MARECHAL EXELMANS</t>
  </si>
  <si>
    <t>D54395-BRC04366</t>
  </si>
  <si>
    <t>10004692076</t>
  </si>
  <si>
    <t>25 RUE DU MARECHAL EXELMANS</t>
  </si>
  <si>
    <t>D54395-BRC04369</t>
  </si>
  <si>
    <t>10004694931</t>
  </si>
  <si>
    <t>6 RUE NOTRE DAME DE LOURDES</t>
  </si>
  <si>
    <t>D54395-BRC04372</t>
  </si>
  <si>
    <t>10004688119</t>
  </si>
  <si>
    <t>12 RUE NOTRE DAME DE LOURDES</t>
  </si>
  <si>
    <t>D54395-BRC04407</t>
  </si>
  <si>
    <t>10004693027</t>
  </si>
  <si>
    <t>23 RUE VILLEBOIS MAREUIL</t>
  </si>
  <si>
    <t>D54395-BRC04412</t>
  </si>
  <si>
    <t>10004688120</t>
  </si>
  <si>
    <t>20 RUE CHRISTIAN MOENCH</t>
  </si>
  <si>
    <t>D54395-BRC04413</t>
  </si>
  <si>
    <t>10004689104</t>
  </si>
  <si>
    <t>14 RUE CHRISTIAN MOENCH</t>
  </si>
  <si>
    <t>D54395-BRC04414</t>
  </si>
  <si>
    <t>10004743416</t>
  </si>
  <si>
    <t>8 RUE CHRISTIAN MOENCH</t>
  </si>
  <si>
    <t>D54395-BRC04415</t>
  </si>
  <si>
    <t>10004691062</t>
  </si>
  <si>
    <t>2 RUE CHRISTIAN MOENCH</t>
  </si>
  <si>
    <t>D54395-BRC04420</t>
  </si>
  <si>
    <t>10004685531</t>
  </si>
  <si>
    <t>21 RUE CHRISTIAN MOENCH</t>
  </si>
  <si>
    <t>D54395-BRC04421</t>
  </si>
  <si>
    <t>10004687156</t>
  </si>
  <si>
    <t>D54395-BRC04424</t>
  </si>
  <si>
    <t>10004690086</t>
  </si>
  <si>
    <t>36 RUE CHRISTIAN MOENCH</t>
  </si>
  <si>
    <t>D54395-BRC04428</t>
  </si>
  <si>
    <t>10004693978</t>
  </si>
  <si>
    <t>70 RUE DU MARECHAL OUDINOT</t>
  </si>
  <si>
    <t>D54395-BRC04430</t>
  </si>
  <si>
    <t>10004685532</t>
  </si>
  <si>
    <t>66 RUE DU MARECHAL OUDINOT</t>
  </si>
  <si>
    <t>D54395-BRC04438</t>
  </si>
  <si>
    <t>10004807874</t>
  </si>
  <si>
    <t>87 RUE DU MARECHAL OUDINOT</t>
  </si>
  <si>
    <t>D54395-BRC04479</t>
  </si>
  <si>
    <t>10004694932</t>
  </si>
  <si>
    <t>10 RUE DU MARECHAL OUDINOT</t>
  </si>
  <si>
    <t>D54395-BRC04484</t>
  </si>
  <si>
    <t>10004690087</t>
  </si>
  <si>
    <t>82 RUE DU MARECHAL OUDINOT</t>
  </si>
  <si>
    <t>D54395-BRC04501</t>
  </si>
  <si>
    <t>10004687157</t>
  </si>
  <si>
    <t>26 RUE DU MARECHAL OUDINOT</t>
  </si>
  <si>
    <t>D54395-BRC04504</t>
  </si>
  <si>
    <t>10004690088</t>
  </si>
  <si>
    <t>191 RUE DU MARECHAL OUDINOT</t>
  </si>
  <si>
    <t>D54395-BRC04505</t>
  </si>
  <si>
    <t>10004804768</t>
  </si>
  <si>
    <t>183 RUE DU MARECHAL OUDINOT</t>
  </si>
  <si>
    <t>D54395-BRC04514</t>
  </si>
  <si>
    <t>10004690089</t>
  </si>
  <si>
    <t>138 RUE DU MARECHAL OUDINOT</t>
  </si>
  <si>
    <t>D54395-BRC04518</t>
  </si>
  <si>
    <t>10004693979</t>
  </si>
  <si>
    <t>152 RUE DU MARECHAL OUDINOT</t>
  </si>
  <si>
    <t>D54395-BRC04524</t>
  </si>
  <si>
    <t>10004803731</t>
  </si>
  <si>
    <t>198 RUE DU MARECHAL OUDINOT</t>
  </si>
  <si>
    <t>D54395-BRC04562</t>
  </si>
  <si>
    <t>10004688121</t>
  </si>
  <si>
    <t>34 RUE DU MARECHAL GERARD</t>
  </si>
  <si>
    <t>D54395-BRC04564</t>
  </si>
  <si>
    <t>10004690090</t>
  </si>
  <si>
    <t>39 RUE DU MARECHAL GERARD</t>
  </si>
  <si>
    <t>D54395-BRC04566</t>
  </si>
  <si>
    <t>10004692077</t>
  </si>
  <si>
    <t>42 RUE DU MARECHAL GERARD</t>
  </si>
  <si>
    <t>D54395-BRC04568</t>
  </si>
  <si>
    <t>10004693980</t>
  </si>
  <si>
    <t>35 RUE DU MARECHAL GERARD</t>
  </si>
  <si>
    <t>D54395-BRC04572</t>
  </si>
  <si>
    <t>10004688122</t>
  </si>
  <si>
    <t>6 RUE PIERRE VILLARD</t>
  </si>
  <si>
    <t>D54395-BRC04575</t>
  </si>
  <si>
    <t>10004691063</t>
  </si>
  <si>
    <t>8 RUE PIERRE VILLARD</t>
  </si>
  <si>
    <t>D54395-BRC04577</t>
  </si>
  <si>
    <t>10004693028</t>
  </si>
  <si>
    <t>16 RUE PIERRE VILLARD</t>
  </si>
  <si>
    <t>D54395-BRC04579</t>
  </si>
  <si>
    <t>10004694934</t>
  </si>
  <si>
    <t>26 RUE PIERRE VILLARD</t>
  </si>
  <si>
    <t>D54395-BRC04590</t>
  </si>
  <si>
    <t>10004685534</t>
  </si>
  <si>
    <t>28 TER QUAI DE LA BATAILLE</t>
  </si>
  <si>
    <t>D54395-BRC04600</t>
  </si>
  <si>
    <t>10004959539</t>
  </si>
  <si>
    <t>38 R DU LT HENRI CREPIN</t>
  </si>
  <si>
    <t>D54329-BRC02651</t>
  </si>
  <si>
    <t>10004740522</t>
  </si>
  <si>
    <t>8B RUE VIOX</t>
  </si>
  <si>
    <t>D54329-BRC02652</t>
  </si>
  <si>
    <t>10004741393</t>
  </si>
  <si>
    <t>9 RUE DE LA BARRE</t>
  </si>
  <si>
    <t>D54022-BRC00002</t>
  </si>
  <si>
    <t>10005088172</t>
  </si>
  <si>
    <t>74 GRANDE RUE</t>
  </si>
  <si>
    <t>ARNAVILLE</t>
  </si>
  <si>
    <t>D54022-BRC00004</t>
  </si>
  <si>
    <t>10004962890</t>
  </si>
  <si>
    <t>7 RUE DE L ANCIENNE DOUANE</t>
  </si>
  <si>
    <t>D54022-BRC00007</t>
  </si>
  <si>
    <t>10005025051</t>
  </si>
  <si>
    <t>98 BIS GRANDE RUE</t>
  </si>
  <si>
    <t>D54039-BRC00289</t>
  </si>
  <si>
    <t>10004967199</t>
  </si>
  <si>
    <t>55 RUE DES CRISTALLERIES</t>
  </si>
  <si>
    <t>BACCARAT</t>
  </si>
  <si>
    <t>D54040-BRC00030</t>
  </si>
  <si>
    <t>10004995505</t>
  </si>
  <si>
    <t>1 RUE CHANZY</t>
  </si>
  <si>
    <t>BADONVILLER</t>
  </si>
  <si>
    <t>D54046-BRC00001</t>
  </si>
  <si>
    <t>10004996118</t>
  </si>
  <si>
    <t>7 RUE DES REITRES</t>
  </si>
  <si>
    <t>BARISEY AU PLAIN</t>
  </si>
  <si>
    <t>D54046-BRC00002</t>
  </si>
  <si>
    <t>10005023002</t>
  </si>
  <si>
    <t>32 RUE DES REITRES</t>
  </si>
  <si>
    <t>D54046-BRC00003</t>
  </si>
  <si>
    <t>10004997399</t>
  </si>
  <si>
    <t>7ABCD CHEMIN DES PRES</t>
  </si>
  <si>
    <t>D54060-BRC00004</t>
  </si>
  <si>
    <t>10004962891</t>
  </si>
  <si>
    <t>50 ROUTE NATIONALE</t>
  </si>
  <si>
    <t>BELLEVILLE</t>
  </si>
  <si>
    <t>D54060-BRC00005</t>
  </si>
  <si>
    <t>10004963695</t>
  </si>
  <si>
    <t>70/72 ROUTE NATIONALE</t>
  </si>
  <si>
    <t>D54060-BRC00008</t>
  </si>
  <si>
    <t>10004966107</t>
  </si>
  <si>
    <t>91 ROUTE NATIONALE</t>
  </si>
  <si>
    <t>D54060-BRC00010</t>
  </si>
  <si>
    <t>10004959525</t>
  </si>
  <si>
    <t>101 ROUTE NATIONALE</t>
  </si>
  <si>
    <t>D54060-BRC00014</t>
  </si>
  <si>
    <t>10005023824</t>
  </si>
  <si>
    <t>18B RUE DU POIRIER DE FER</t>
  </si>
  <si>
    <t>D54079-BRC00066</t>
  </si>
  <si>
    <t>10004885569</t>
  </si>
  <si>
    <t>6/8 IMPASSE SAINT EPVRE</t>
  </si>
  <si>
    <t>BLENOD LES PONT A MOUSSON</t>
  </si>
  <si>
    <t>D54090-BRC00033</t>
  </si>
  <si>
    <t>10004689084</t>
  </si>
  <si>
    <t>1 TER RUE ARSENE GALILE, BAT A</t>
  </si>
  <si>
    <t>BOUXIERES AUX DAMES</t>
  </si>
  <si>
    <t>D54090-BRC00034</t>
  </si>
  <si>
    <t>10004690073</t>
  </si>
  <si>
    <t>1 TER RUE ARSENE GALILE, BAT B</t>
  </si>
  <si>
    <t>D54115-BRC00253</t>
  </si>
  <si>
    <t>10004842689</t>
  </si>
  <si>
    <t>28 RUE DE NANCY</t>
  </si>
  <si>
    <t>D54115-BRC00328</t>
  </si>
  <si>
    <t>10005091898</t>
  </si>
  <si>
    <t>46 RUE EMILE ZOLA</t>
  </si>
  <si>
    <t>D54115-BRC00329</t>
  </si>
  <si>
    <t>10005154356</t>
  </si>
  <si>
    <t>26 RUE EMILE ZOLA</t>
  </si>
  <si>
    <t>D54122-BRC00001</t>
  </si>
  <si>
    <t>10005022570</t>
  </si>
  <si>
    <t>49 RUE DU COMMANDANT FIATTE</t>
  </si>
  <si>
    <t>CHAUDENEY SUR MOSELLE</t>
  </si>
  <si>
    <t>D54135-BRC00004</t>
  </si>
  <si>
    <t>10004962892</t>
  </si>
  <si>
    <t>39 RUE ALEXANDRE III</t>
  </si>
  <si>
    <t>COLOMBEY LES BELLES</t>
  </si>
  <si>
    <t>D54135-BRC00024</t>
  </si>
  <si>
    <t>10004962893</t>
  </si>
  <si>
    <t>7 PLACE DE L HOTEL DE VILLE</t>
  </si>
  <si>
    <t>D54135-BRC00025</t>
  </si>
  <si>
    <t>10004963696</t>
  </si>
  <si>
    <t>35 RUE ALEXANDRE III</t>
  </si>
  <si>
    <t>D54150-BRC00046</t>
  </si>
  <si>
    <t>10005090650</t>
  </si>
  <si>
    <t>8 RUE DE POMPEY</t>
  </si>
  <si>
    <t>CUSTINES</t>
  </si>
  <si>
    <t>D54157-BRC00002</t>
  </si>
  <si>
    <t>10004883216</t>
  </si>
  <si>
    <t>18 RUE DU CHATEAU</t>
  </si>
  <si>
    <t>DIEULOUARD</t>
  </si>
  <si>
    <t>D54157-BRC00003</t>
  </si>
  <si>
    <t>10004883825</t>
  </si>
  <si>
    <t>1 RUE DE BELLEVUE</t>
  </si>
  <si>
    <t>D54157-BRC00004</t>
  </si>
  <si>
    <t>10004884454</t>
  </si>
  <si>
    <t>3 RUE DE BELLEVUE</t>
  </si>
  <si>
    <t>D54157-BRC00005</t>
  </si>
  <si>
    <t>10004843713</t>
  </si>
  <si>
    <t>7/9 RUE DE BELLEVUE</t>
  </si>
  <si>
    <t>D54157-BRC00006</t>
  </si>
  <si>
    <t>10004844233</t>
  </si>
  <si>
    <t>9 RUE DE BELLEVUE</t>
  </si>
  <si>
    <t>D54157-BRC00008</t>
  </si>
  <si>
    <t>10004886702</t>
  </si>
  <si>
    <t>45 RUE DU BILLU</t>
  </si>
  <si>
    <t>D54157-BRC00011</t>
  </si>
  <si>
    <t>10004960298</t>
  </si>
  <si>
    <t>67 RUE DU BOIS LE PRETRE</t>
  </si>
  <si>
    <t>D54157-BRC00012</t>
  </si>
  <si>
    <t>10004842160</t>
  </si>
  <si>
    <t>69 RUE DU BOIS LE PRETRE</t>
  </si>
  <si>
    <t>D54157-BRC00024</t>
  </si>
  <si>
    <t>10005023825</t>
  </si>
  <si>
    <t>6 RUE DE LA CHAVEE</t>
  </si>
  <si>
    <t>D54157-BRC00025</t>
  </si>
  <si>
    <t>10005024240</t>
  </si>
  <si>
    <t>7 RUE DE LA CHAVEE</t>
  </si>
  <si>
    <t>D54157-BRC00027</t>
  </si>
  <si>
    <t>10004965322</t>
  </si>
  <si>
    <t>ENTREE 4 RUE FREDERIC CHOPIN</t>
  </si>
  <si>
    <t>D54157-BRC00028</t>
  </si>
  <si>
    <t>10004966108</t>
  </si>
  <si>
    <t>ENTREE 6 RUE FREDERIC CHOPIN</t>
  </si>
  <si>
    <t>D54157-BRC00037</t>
  </si>
  <si>
    <t>10004886126</t>
  </si>
  <si>
    <t>21 AVENUE DU GENERAL DE GAULLE</t>
  </si>
  <si>
    <t>D54157-BRC00049</t>
  </si>
  <si>
    <t>10005001187</t>
  </si>
  <si>
    <t>112 AVENUE DU GENERAL DE GAULLE</t>
  </si>
  <si>
    <t>D54157-BRC00050</t>
  </si>
  <si>
    <t>10004882069</t>
  </si>
  <si>
    <t>113 AVENUE DU GENERAL DE GAULLE</t>
  </si>
  <si>
    <t>D54157-BRC00051</t>
  </si>
  <si>
    <t>10005054452</t>
  </si>
  <si>
    <t>114 AVENUE DU GENERAL DE GAULLE</t>
  </si>
  <si>
    <t>D54157-BRC00056</t>
  </si>
  <si>
    <t>10004964550</t>
  </si>
  <si>
    <t>2 RUE GEORGES BIZET</t>
  </si>
  <si>
    <t>D54157-BRC00057</t>
  </si>
  <si>
    <t>10004965323</t>
  </si>
  <si>
    <t>3 RUE GEORGES BIZET</t>
  </si>
  <si>
    <t>D54157-BRC00058</t>
  </si>
  <si>
    <t>10004966109</t>
  </si>
  <si>
    <t>4 RUE GEORGES BIZET</t>
  </si>
  <si>
    <t>D54157-BRC00059</t>
  </si>
  <si>
    <t>10004967200</t>
  </si>
  <si>
    <t>5 RUE GEORGES BIZET</t>
  </si>
  <si>
    <t>D54157-BRC00060</t>
  </si>
  <si>
    <t>10004799543</t>
  </si>
  <si>
    <t>1 PLACE HECTOR BERLIOZ</t>
  </si>
  <si>
    <t>D54157-BRC00061</t>
  </si>
  <si>
    <t>10004960299</t>
  </si>
  <si>
    <t>2 PLACE HECTOR BERLIOZ</t>
  </si>
  <si>
    <t>D54157-BRC00062</t>
  </si>
  <si>
    <t>10004961163</t>
  </si>
  <si>
    <t>3 PLACE HECTOR BERLIOZ</t>
  </si>
  <si>
    <t>D54157-BRC00063</t>
  </si>
  <si>
    <t>10004962033</t>
  </si>
  <si>
    <t>4 PLACE HECTOR BERLIOZ</t>
  </si>
  <si>
    <t>D54157-BRC00064</t>
  </si>
  <si>
    <t>10004962894</t>
  </si>
  <si>
    <t>6 PLACE HECTOR BERLIOZ</t>
  </si>
  <si>
    <t>D54157-BRC00065</t>
  </si>
  <si>
    <t>10004963697</t>
  </si>
  <si>
    <t>8 PLACE HECTOR BERLIOZ</t>
  </si>
  <si>
    <t>D54157-BRC00068</t>
  </si>
  <si>
    <t>10004886703</t>
  </si>
  <si>
    <t>D54157-BRC00073</t>
  </si>
  <si>
    <t>10004842690</t>
  </si>
  <si>
    <t>3 RUE MAURICE RAVEL</t>
  </si>
  <si>
    <t>D54157-BRC00074</t>
  </si>
  <si>
    <t>10004843230</t>
  </si>
  <si>
    <t>5 RUE MAURICE RAVEL</t>
  </si>
  <si>
    <t>D54157-BRC00078</t>
  </si>
  <si>
    <t>10005025449</t>
  </si>
  <si>
    <t>36 RUE DES MOINES</t>
  </si>
  <si>
    <t>D54157-BRC00089</t>
  </si>
  <si>
    <t>10004809549</t>
  </si>
  <si>
    <t>2 R DU RPT DES CHAUFOURS</t>
  </si>
  <si>
    <t>D54157-BRC00090</t>
  </si>
  <si>
    <t>10004959526</t>
  </si>
  <si>
    <t>4 R DU RPT DES CHAUFOURS</t>
  </si>
  <si>
    <t>D54157-BRC00099</t>
  </si>
  <si>
    <t>10004887291</t>
  </si>
  <si>
    <t>9 RUE SAINT LAURENT</t>
  </si>
  <si>
    <t>D54157-BRC00100</t>
  </si>
  <si>
    <t>10005128841</t>
  </si>
  <si>
    <t>7 CHEMIN DU TERREAU</t>
  </si>
  <si>
    <t>D54157-BRC00102</t>
  </si>
  <si>
    <t>10004842161</t>
  </si>
  <si>
    <t>4 RUE MOZART</t>
  </si>
  <si>
    <t>D54157-BRC00103</t>
  </si>
  <si>
    <t>10004842691</t>
  </si>
  <si>
    <t>6 RUE MOZART</t>
  </si>
  <si>
    <t>D54157-BRC00109</t>
  </si>
  <si>
    <t>10004967201</t>
  </si>
  <si>
    <t>5 RUE DE BELLEVUE</t>
  </si>
  <si>
    <t>D54157-BRC00111</t>
  </si>
  <si>
    <t>10004960300</t>
  </si>
  <si>
    <t>ROND POINT DES CHAUFOURS</t>
  </si>
  <si>
    <t>D54157-BRC00112</t>
  </si>
  <si>
    <t>10004961164</t>
  </si>
  <si>
    <t>D54157-BRC00113</t>
  </si>
  <si>
    <t>10004962034</t>
  </si>
  <si>
    <t>D54157-BRC00114</t>
  </si>
  <si>
    <t>10004962895</t>
  </si>
  <si>
    <t>D54157-BRC00115</t>
  </si>
  <si>
    <t>10004963698</t>
  </si>
  <si>
    <t>D54157-BRC00116</t>
  </si>
  <si>
    <t>10004964551</t>
  </si>
  <si>
    <t>D54157-BRC00117</t>
  </si>
  <si>
    <t>10004965324</t>
  </si>
  <si>
    <t>D54157-BRC00118</t>
  </si>
  <si>
    <t>10004966110</t>
  </si>
  <si>
    <t>D54157-BRC00119</t>
  </si>
  <si>
    <t>10004967202</t>
  </si>
  <si>
    <t>D54157-BRC00120</t>
  </si>
  <si>
    <t>10004882070</t>
  </si>
  <si>
    <t>44 AVENUE DU GENERAL DE GAULLE</t>
  </si>
  <si>
    <t>D54157-BRC00121</t>
  </si>
  <si>
    <t>10004882605</t>
  </si>
  <si>
    <t>4 AVENUE DU GENERAL DE GAULLE</t>
  </si>
  <si>
    <t>D54159-BRC00233</t>
  </si>
  <si>
    <t>10004802696</t>
  </si>
  <si>
    <t>17 RUE MATHIEU DE DOMBASLE</t>
  </si>
  <si>
    <t>D54159-BRC00234</t>
  </si>
  <si>
    <t>10004884456</t>
  </si>
  <si>
    <t>40 AVENUE DES VOSGES</t>
  </si>
  <si>
    <t>D54159-BRC00247</t>
  </si>
  <si>
    <t>10004965325</t>
  </si>
  <si>
    <t>41 AVENUE DE ROSIERES</t>
  </si>
  <si>
    <t>D54167-BRC00007</t>
  </si>
  <si>
    <t>10004629913</t>
  </si>
  <si>
    <t>4 AVENUE DU MARECHAL FOCH</t>
  </si>
  <si>
    <t>DOMMARTIN LES TOUL</t>
  </si>
  <si>
    <t>D54167-BRC00049</t>
  </si>
  <si>
    <t>10004967203</t>
  </si>
  <si>
    <t>23 BIS AVENUE DU GENERAL LECLERC</t>
  </si>
  <si>
    <t>D54174-BRC00007</t>
  </si>
  <si>
    <t>10004965326</t>
  </si>
  <si>
    <t>1007 AVENUE DU 15E GENIE</t>
  </si>
  <si>
    <t>ECROUVES</t>
  </si>
  <si>
    <t>D54174-BRC00038</t>
  </si>
  <si>
    <t>10004966111</t>
  </si>
  <si>
    <t>587 RUE DES OISELEURS</t>
  </si>
  <si>
    <t>D54176-BRC00022</t>
  </si>
  <si>
    <t>10005088173</t>
  </si>
  <si>
    <t>2 RUE DE LA HALLE, BIS</t>
  </si>
  <si>
    <t>EINVILLE AU JARD</t>
  </si>
  <si>
    <t>D54184-BRC00290</t>
  </si>
  <si>
    <t>10004959527</t>
  </si>
  <si>
    <t>4 RUE DU 11 NOVEMBRE</t>
  </si>
  <si>
    <t>D54184-BRC00291</t>
  </si>
  <si>
    <t>10004841666</t>
  </si>
  <si>
    <t>2 RUE DU 11 NOVEMBRE</t>
  </si>
  <si>
    <t>D54184-BRC00292</t>
  </si>
  <si>
    <t>10004961165</t>
  </si>
  <si>
    <t>4 AVENUE DE L EUROPE</t>
  </si>
  <si>
    <t>D54184-BRC00293</t>
  </si>
  <si>
    <t>10004962035</t>
  </si>
  <si>
    <t>2 AVENUE DE L EUROPE</t>
  </si>
  <si>
    <t>D54395-BRC19527</t>
  </si>
  <si>
    <t>10004844732</t>
  </si>
  <si>
    <t>6 RUE D ALGERIE</t>
  </si>
  <si>
    <t>D54205-BRC00036</t>
  </si>
  <si>
    <t>10004964552</t>
  </si>
  <si>
    <t>3 RUE HAUTE COUR</t>
  </si>
  <si>
    <t>FOUG</t>
  </si>
  <si>
    <t>D54205-BRC00039</t>
  </si>
  <si>
    <t>10004967206</t>
  </si>
  <si>
    <t>2 RUE DES JEUX</t>
  </si>
  <si>
    <t>D54205-BRC00064</t>
  </si>
  <si>
    <t>10004962896</t>
  </si>
  <si>
    <t>4 C RUE DU DOCTEUR SCHNEIDER</t>
  </si>
  <si>
    <t>D54232-BRC00016</t>
  </si>
  <si>
    <t>10004964553</t>
  </si>
  <si>
    <t>51 E1 AVENUE DE LA LIBERATION</t>
  </si>
  <si>
    <t>GONDREVILLE</t>
  </si>
  <si>
    <t>D54232-BRC00017</t>
  </si>
  <si>
    <t>10005025054</t>
  </si>
  <si>
    <t>51 E2 AVENUE DE LA LIBERATION</t>
  </si>
  <si>
    <t>D54272-BRC00001</t>
  </si>
  <si>
    <t>10004960301</t>
  </si>
  <si>
    <t>48 GRANDE RUE</t>
  </si>
  <si>
    <t>JAILLON</t>
  </si>
  <si>
    <t>D54462-BRC00017</t>
  </si>
  <si>
    <t>10004920055</t>
  </si>
  <si>
    <t>20 RUE DE LUNEVILLE</t>
  </si>
  <si>
    <t>D54462-BRC00006</t>
  </si>
  <si>
    <t>10004919403</t>
  </si>
  <si>
    <t>17 RUE DU COLONEL THIEBAUT</t>
  </si>
  <si>
    <t>D54279-BRC00016</t>
  </si>
  <si>
    <t>10004885572</t>
  </si>
  <si>
    <t>7 RUE DE L ESCH</t>
  </si>
  <si>
    <t>JEZAINVILLE</t>
  </si>
  <si>
    <t>D54431-BRC00396</t>
  </si>
  <si>
    <t>10004999397</t>
  </si>
  <si>
    <t>43 RUE VICTOR HUGO</t>
  </si>
  <si>
    <t>D54431-BRC00394</t>
  </si>
  <si>
    <t>10005056309</t>
  </si>
  <si>
    <t>39 RUE VICTOR HUGO</t>
  </si>
  <si>
    <t>D54305-BRC00018</t>
  </si>
  <si>
    <t>10004845248</t>
  </si>
  <si>
    <t>3 RUE FRANCOIS GRANDJEAN</t>
  </si>
  <si>
    <t>LAY ST CHRISTOPHE</t>
  </si>
  <si>
    <t>D54318-BRC00112</t>
  </si>
  <si>
    <t>10004842171</t>
  </si>
  <si>
    <t>15 BIS RUE DE LA GARE, LA POSTE</t>
  </si>
  <si>
    <t>LIVERDUN</t>
  </si>
  <si>
    <t>D54318-BRC00004</t>
  </si>
  <si>
    <t>10005056283</t>
  </si>
  <si>
    <t>29 GRANDE RUE</t>
  </si>
  <si>
    <t>D54318-BRC00006</t>
  </si>
  <si>
    <t>10004964561</t>
  </si>
  <si>
    <t>D54318-BRC00016</t>
  </si>
  <si>
    <t>10004964562</t>
  </si>
  <si>
    <t>34 RUE DE CHATILLON</t>
  </si>
  <si>
    <t>D54318-BRC00017</t>
  </si>
  <si>
    <t>10004965334</t>
  </si>
  <si>
    <t>6 RUE FREDERIC CHOPIN</t>
  </si>
  <si>
    <t>D54318-BRC00018</t>
  </si>
  <si>
    <t>10004966115</t>
  </si>
  <si>
    <t>8 RUE FREDERIC CHOPIN</t>
  </si>
  <si>
    <t>D54318-BRC00019</t>
  </si>
  <si>
    <t>10004967223</t>
  </si>
  <si>
    <t>10 RUE FREDERIC CHOPIN</t>
  </si>
  <si>
    <t>D54318-BRC00020</t>
  </si>
  <si>
    <t>10004959533</t>
  </si>
  <si>
    <t>12 RUE FREDERIC CHOPIN</t>
  </si>
  <si>
    <t>D54318-BRC00021</t>
  </si>
  <si>
    <t>10004960310</t>
  </si>
  <si>
    <t>14 RUE FREDERIC CHOPIN</t>
  </si>
  <si>
    <t>D54318-BRC00022</t>
  </si>
  <si>
    <t>10004961169</t>
  </si>
  <si>
    <t>16 RUE FREDERIC CHOPIN</t>
  </si>
  <si>
    <t>D54318-BRC00024</t>
  </si>
  <si>
    <t>10004962902</t>
  </si>
  <si>
    <t>23 RUE DANIEL SOGNET</t>
  </si>
  <si>
    <t>D54318-BRC00025</t>
  </si>
  <si>
    <t>10004963704</t>
  </si>
  <si>
    <t>25 RUE DANIEL SOGNET</t>
  </si>
  <si>
    <t>D54318-BRC00026</t>
  </si>
  <si>
    <t>10004964563</t>
  </si>
  <si>
    <t>27 RUE DANIEL SOGNET</t>
  </si>
  <si>
    <t>D54318-BRC00029</t>
  </si>
  <si>
    <t>10004967224</t>
  </si>
  <si>
    <t>6 PLACE DE LA FONTAINE</t>
  </si>
  <si>
    <t>D54318-BRC00038</t>
  </si>
  <si>
    <t>10004966116</t>
  </si>
  <si>
    <t>5 RUE DE LA GARE</t>
  </si>
  <si>
    <t>D54318-BRC00041</t>
  </si>
  <si>
    <t>10004960311</t>
  </si>
  <si>
    <t>35 RUE DE LA GARE</t>
  </si>
  <si>
    <t>D54318-BRC00042</t>
  </si>
  <si>
    <t>10005023004</t>
  </si>
  <si>
    <t>36 RUE DE LA GARE</t>
  </si>
  <si>
    <t>D54318-BRC00045</t>
  </si>
  <si>
    <t>10004963705</t>
  </si>
  <si>
    <t>47 RUE DE LA GARE</t>
  </si>
  <si>
    <t>D54318-BRC00052</t>
  </si>
  <si>
    <t>10005023005</t>
  </si>
  <si>
    <t>12 AVENUE MOZART</t>
  </si>
  <si>
    <t>D54318-BRC00053</t>
  </si>
  <si>
    <t>10005023423</t>
  </si>
  <si>
    <t>14 AVENUE MOZART</t>
  </si>
  <si>
    <t>D54318-BRC00055</t>
  </si>
  <si>
    <t>10005024241</t>
  </si>
  <si>
    <t>2 RUE NICOLAS NOEL</t>
  </si>
  <si>
    <t>D54318-BRC00059</t>
  </si>
  <si>
    <t>10004967225</t>
  </si>
  <si>
    <t>3 ROUTE DE POMPEY</t>
  </si>
  <si>
    <t>D54318-BRC00061</t>
  </si>
  <si>
    <t>10004960312</t>
  </si>
  <si>
    <t>65 ROUTE DE POMPEY</t>
  </si>
  <si>
    <t>D54318-BRC00063</t>
  </si>
  <si>
    <t>10004962045</t>
  </si>
  <si>
    <t>88 ROUTE DE POMPEY</t>
  </si>
  <si>
    <t>D54318-BRC00065</t>
  </si>
  <si>
    <t>10004963706</t>
  </si>
  <si>
    <t>149 ROUTE DE POMPEY</t>
  </si>
  <si>
    <t>D54318-BRC00072</t>
  </si>
  <si>
    <t>10004961170</t>
  </si>
  <si>
    <t>45 EA ROUTE DE SAIZERAIS</t>
  </si>
  <si>
    <t>D54318-BRC00083</t>
  </si>
  <si>
    <t>10004962046</t>
  </si>
  <si>
    <t>41 RUE DE LA GARE</t>
  </si>
  <si>
    <t>D54318-BRC00089</t>
  </si>
  <si>
    <t>10005092529</t>
  </si>
  <si>
    <t>41 ROUTE DE FROUARD</t>
  </si>
  <si>
    <t>D54318-BRC00090</t>
  </si>
  <si>
    <t>10005053842</t>
  </si>
  <si>
    <t>LA FLIE</t>
  </si>
  <si>
    <t>D54318-BRC00091</t>
  </si>
  <si>
    <t>10004960313</t>
  </si>
  <si>
    <t>8 PLACE DE LA GARE</t>
  </si>
  <si>
    <t>D54318-BRC00092</t>
  </si>
  <si>
    <t>10005088176</t>
  </si>
  <si>
    <t>2 RUE MARCEL CHENEL</t>
  </si>
  <si>
    <t>D54318-BRC00093</t>
  </si>
  <si>
    <t>10005088758</t>
  </si>
  <si>
    <t>2 ROUTE D AINGERAY</t>
  </si>
  <si>
    <t>D54318-BRC00094</t>
  </si>
  <si>
    <t>10005023828</t>
  </si>
  <si>
    <t>14 RUE ADAM</t>
  </si>
  <si>
    <t>D54318-BRC00095</t>
  </si>
  <si>
    <t>10004963707</t>
  </si>
  <si>
    <t>BAT A ROUTE DE FROUARD</t>
  </si>
  <si>
    <t>D54318-BRC00096</t>
  </si>
  <si>
    <t>10004964564</t>
  </si>
  <si>
    <t>BAT B ROUTE DE FROUARD</t>
  </si>
  <si>
    <t>D54318-BRC00097</t>
  </si>
  <si>
    <t>10004965335</t>
  </si>
  <si>
    <t>BAT C ROUTE DE FROUARD</t>
  </si>
  <si>
    <t>D54318-BRC00098</t>
  </si>
  <si>
    <t>10004966117</t>
  </si>
  <si>
    <t>BAT D ROUTE DE FROUARD</t>
  </si>
  <si>
    <t>D54318-BRC00099</t>
  </si>
  <si>
    <t>10004967226</t>
  </si>
  <si>
    <t>BAT E ROUTE DE FROUARD</t>
  </si>
  <si>
    <t>D54318-BRC00100</t>
  </si>
  <si>
    <t>10004959534</t>
  </si>
  <si>
    <t>BAT F ROUTE DE FROUARD</t>
  </si>
  <si>
    <t>D54318-BRC00101</t>
  </si>
  <si>
    <t>10004960314</t>
  </si>
  <si>
    <t>BAT G ROUTE DE FROUARD</t>
  </si>
  <si>
    <t>D54318-BRC00102</t>
  </si>
  <si>
    <t>10004961171</t>
  </si>
  <si>
    <t>BAT H ROUTE DE FROUARD</t>
  </si>
  <si>
    <t>D54318-BRC00111</t>
  </si>
  <si>
    <t>10004960315</t>
  </si>
  <si>
    <t>45 EB ROUTE DE SAIZERAIS</t>
  </si>
  <si>
    <t>D54430-BRC00185</t>
  </si>
  <si>
    <t>10004998712</t>
  </si>
  <si>
    <t>60 AVENUE GAMBETTA</t>
  </si>
  <si>
    <t>D54430-BRC00066</t>
  </si>
  <si>
    <t>10004999395</t>
  </si>
  <si>
    <t>22 AVENUE DU GENERAL DE GAULLE</t>
  </si>
  <si>
    <t>D54430-BRC00062</t>
  </si>
  <si>
    <t>10004996798</t>
  </si>
  <si>
    <t>3 AVENUE DU GENERAL DE GAULLE</t>
  </si>
  <si>
    <t>D54397-BRC00134</t>
  </si>
  <si>
    <t>10005056308</t>
  </si>
  <si>
    <t>6 BIS RUE DU CAPITAINE CAILLON</t>
  </si>
  <si>
    <t>D54397-BRC00127</t>
  </si>
  <si>
    <t>10004920053</t>
  </si>
  <si>
    <t>16 RUE DU GENERAL THIRY</t>
  </si>
  <si>
    <t>D54397-BRC00082</t>
  </si>
  <si>
    <t>10004961181</t>
  </si>
  <si>
    <t>28 RUE PIERRE ET MARIE CURIE</t>
  </si>
  <si>
    <t>D54397-BRC00058</t>
  </si>
  <si>
    <t>10004920712</t>
  </si>
  <si>
    <t>83 RUE DU GENERAL THIRY</t>
  </si>
  <si>
    <t>D54329-BRC02616</t>
  </si>
  <si>
    <t>10004805798</t>
  </si>
  <si>
    <t>12 RUE MAURICE COSSON</t>
  </si>
  <si>
    <t>D54329-BRC02618</t>
  </si>
  <si>
    <t>10004845250</t>
  </si>
  <si>
    <t>7 RUE DES BOSQUETS</t>
  </si>
  <si>
    <t>D54329-BRC02619</t>
  </si>
  <si>
    <t>10004809578</t>
  </si>
  <si>
    <t>7 RUE CHARLES GUERIN</t>
  </si>
  <si>
    <t>D54430-BRC00186</t>
  </si>
  <si>
    <t>10004999396</t>
  </si>
  <si>
    <t>30 AVENUE DU GENERAL DE GAULLE</t>
  </si>
  <si>
    <t>D54430-BRC00187</t>
  </si>
  <si>
    <t>10004999987</t>
  </si>
  <si>
    <t>55 AVENUE DU GENERAL DE GAULLE</t>
  </si>
  <si>
    <t>D54339-BRC00287</t>
  </si>
  <si>
    <t>10004999975</t>
  </si>
  <si>
    <t>14 RUE SADI CARNOT</t>
  </si>
  <si>
    <t>D54351-BRC00002</t>
  </si>
  <si>
    <t>10004916805</t>
  </si>
  <si>
    <t>8 PLACE DU 8 MAI 1945</t>
  </si>
  <si>
    <t>MARBACHE</t>
  </si>
  <si>
    <t>D54351-BRC00011</t>
  </si>
  <si>
    <t>10004916135</t>
  </si>
  <si>
    <t>79 RUE CLEMENCEAU</t>
  </si>
  <si>
    <t>D54351-BRC00016</t>
  </si>
  <si>
    <t>10004919379</t>
  </si>
  <si>
    <t>89 RUE JEAN JAURES</t>
  </si>
  <si>
    <t>D54351-BRC00027</t>
  </si>
  <si>
    <t>10004920038</t>
  </si>
  <si>
    <t>92 RUE CLEMENCEAU</t>
  </si>
  <si>
    <t>D54395-BRC19646</t>
  </si>
  <si>
    <t>10004844242</t>
  </si>
  <si>
    <t>8 RUE GEORGES DE LA TOUR</t>
  </si>
  <si>
    <t>D54395-BRC19625</t>
  </si>
  <si>
    <t>10004998706</t>
  </si>
  <si>
    <t>9 RUE DUPONT DES LOGES</t>
  </si>
  <si>
    <t>D54395-BRC19622</t>
  </si>
  <si>
    <t>10004916819</t>
  </si>
  <si>
    <t>24 0CG G RUE MARTIMPREY</t>
  </si>
  <si>
    <t>D54369-BRC00001</t>
  </si>
  <si>
    <t>10004996132</t>
  </si>
  <si>
    <t>1 RUE DU CHAPITRE</t>
  </si>
  <si>
    <t>MILLERY</t>
  </si>
  <si>
    <t>D54375-BRC00010</t>
  </si>
  <si>
    <t>10004882074</t>
  </si>
  <si>
    <t>85 ROUTE NATIONALE</t>
  </si>
  <si>
    <t>MONTAUVILLE</t>
  </si>
  <si>
    <t>D54375-BRC00011</t>
  </si>
  <si>
    <t>10004882609</t>
  </si>
  <si>
    <t>99 ROUTE NATIONALE</t>
  </si>
  <si>
    <t>D54395-BRC19621</t>
  </si>
  <si>
    <t>10004916148</t>
  </si>
  <si>
    <t>24 OCG P RUE MARTIMPREY</t>
  </si>
  <si>
    <t>D54395-BRC19594</t>
  </si>
  <si>
    <t>10005056300</t>
  </si>
  <si>
    <t>4 RUE BRACONNOT</t>
  </si>
  <si>
    <t>D54395-BRC19519</t>
  </si>
  <si>
    <t>10004887308</t>
  </si>
  <si>
    <t>33 RUE SAINT JEAN</t>
  </si>
  <si>
    <t>D54395-BRC06506</t>
  </si>
  <si>
    <t>10004885583</t>
  </si>
  <si>
    <t>43 RUE SAINT NICOLAS</t>
  </si>
  <si>
    <t>D54395-BRC06571</t>
  </si>
  <si>
    <t>10005022572</t>
  </si>
  <si>
    <t>67 RUE DES PONTS</t>
  </si>
  <si>
    <t>D54395-BRC06451</t>
  </si>
  <si>
    <t>10004916147</t>
  </si>
  <si>
    <t>7 RUE DU DOCTEUR SCHMITT</t>
  </si>
  <si>
    <t>D54395-BRC06448</t>
  </si>
  <si>
    <t>10004693981</t>
  </si>
  <si>
    <t>12 RUE DE LAXOU</t>
  </si>
  <si>
    <t>D54395-BRC06434</t>
  </si>
  <si>
    <t>10004918102</t>
  </si>
  <si>
    <t>RUE DE MEDREVILLE</t>
  </si>
  <si>
    <t>D54395-BRC06415</t>
  </si>
  <si>
    <t>10005090019</t>
  </si>
  <si>
    <t>53 AVENUE DU 20E CORPS</t>
  </si>
  <si>
    <t>D54395-BRC06253</t>
  </si>
  <si>
    <t>10004917453</t>
  </si>
  <si>
    <t>22 RUE DU PLACIEUX</t>
  </si>
  <si>
    <t>D54395-BRC06160</t>
  </si>
  <si>
    <t>10004915503</t>
  </si>
  <si>
    <t>10 RUE DE LORRAINE</t>
  </si>
  <si>
    <t>D54395-BRC06057</t>
  </si>
  <si>
    <t>10004886140</t>
  </si>
  <si>
    <t>14 T RUE DES JARDINIERS</t>
  </si>
  <si>
    <t>D54395-BRC06034</t>
  </si>
  <si>
    <t>10004884468</t>
  </si>
  <si>
    <t>20 PLACE HENRI MENGIN</t>
  </si>
  <si>
    <t>D54395-BRC05837</t>
  </si>
  <si>
    <t>10004920052</t>
  </si>
  <si>
    <t>8 RUE ERCKMANN CHATRIAN</t>
  </si>
  <si>
    <t>D54395-BRC05824</t>
  </si>
  <si>
    <t>10004918101</t>
  </si>
  <si>
    <t>2 RUE EMILE COUE</t>
  </si>
  <si>
    <t>D54395-BRC05793</t>
  </si>
  <si>
    <t>10004842703</t>
  </si>
  <si>
    <t>11 RUE DROUIN</t>
  </si>
  <si>
    <t>D54395-BRC05789</t>
  </si>
  <si>
    <t>10004921348</t>
  </si>
  <si>
    <t>8 RUE DOMINIQUE LOUIS</t>
  </si>
  <si>
    <t>D54395-BRC05751</t>
  </si>
  <si>
    <t>10005087507</t>
  </si>
  <si>
    <t>5 PL DE LA CROIX DE BOURGOGNE</t>
  </si>
  <si>
    <t>D54395-BRC02113</t>
  </si>
  <si>
    <t>10004997414</t>
  </si>
  <si>
    <t>3 RUE DES BEGONIAS</t>
  </si>
  <si>
    <t>D54395-BRC02127</t>
  </si>
  <si>
    <t>10004920045</t>
  </si>
  <si>
    <t>8 RUE DES BEGONIAS</t>
  </si>
  <si>
    <t>D54395-BRC02154</t>
  </si>
  <si>
    <t>10004918095</t>
  </si>
  <si>
    <t>32 AVENUE FOCH</t>
  </si>
  <si>
    <t>D54395-BRC02163</t>
  </si>
  <si>
    <t>10004917444</t>
  </si>
  <si>
    <t>61 AVENUE FOCH</t>
  </si>
  <si>
    <t>D54395-BRC05733</t>
  </si>
  <si>
    <t>10004883832</t>
  </si>
  <si>
    <t>2 RUE CLODION</t>
  </si>
  <si>
    <t>D54395-BRC05649</t>
  </si>
  <si>
    <t>10004921347</t>
  </si>
  <si>
    <t>20 RUE DES BEGONIAS</t>
  </si>
  <si>
    <t>D54395-BRC02231</t>
  </si>
  <si>
    <t>10004960321</t>
  </si>
  <si>
    <t>7 RUE FRANCOIS DE NEUFCHATEAU</t>
  </si>
  <si>
    <t>D54395-BRC02235</t>
  </si>
  <si>
    <t>10004963719</t>
  </si>
  <si>
    <t>13 RUE FRANCOIS DE NEUFCHATEAU</t>
  </si>
  <si>
    <t>D54395-BRC02239</t>
  </si>
  <si>
    <t>10004921340</t>
  </si>
  <si>
    <t>16 RUE FRANCOIS DE NEUFCHATEAU</t>
  </si>
  <si>
    <t>D54395-BRC05640</t>
  </si>
  <si>
    <t>10005053863</t>
  </si>
  <si>
    <t>32 RUE DE L ARMEE PATTON</t>
  </si>
  <si>
    <t>D54395-BRC02323</t>
  </si>
  <si>
    <t>10005023426</t>
  </si>
  <si>
    <t>38B RUE HENRI POINCARE</t>
  </si>
  <si>
    <t>D54395-BRC05602</t>
  </si>
  <si>
    <t>10004996793</t>
  </si>
  <si>
    <t>78 BD DU 26 EME RI</t>
  </si>
  <si>
    <t>D54395-BRC05502</t>
  </si>
  <si>
    <t>10004883224</t>
  </si>
  <si>
    <t>7 RUE JEANNOT</t>
  </si>
  <si>
    <t>D54395-BRC02387</t>
  </si>
  <si>
    <t>10004920046</t>
  </si>
  <si>
    <t>21 RUE LOTHAIRE II</t>
  </si>
  <si>
    <t>D54395-BRC02391</t>
  </si>
  <si>
    <t>10004916141</t>
  </si>
  <si>
    <t>2 RUE LOTHAIRE II</t>
  </si>
  <si>
    <t>D54395-BRC02392</t>
  </si>
  <si>
    <t>10004916811</t>
  </si>
  <si>
    <t>9 RUE LOTHAIRE II</t>
  </si>
  <si>
    <t>D54395-BRC02393</t>
  </si>
  <si>
    <t>10004917445</t>
  </si>
  <si>
    <t>8 RUE LOTHAIRE II</t>
  </si>
  <si>
    <t>D54395-BRC02397</t>
  </si>
  <si>
    <t>10004920047</t>
  </si>
  <si>
    <t>18 RUE LOTHAIRE II</t>
  </si>
  <si>
    <t>D54395-BRC02410</t>
  </si>
  <si>
    <t>10004915495</t>
  </si>
  <si>
    <t>24 RUE MADAME DE VANNOZ</t>
  </si>
  <si>
    <t>D54395-BRC02415</t>
  </si>
  <si>
    <t>10004918750</t>
  </si>
  <si>
    <t>13 RUE MADAME DE VANNOZ</t>
  </si>
  <si>
    <t>D54395-BRC02429</t>
  </si>
  <si>
    <t>10004921342</t>
  </si>
  <si>
    <t>25 RUE PALISSOT</t>
  </si>
  <si>
    <t>D54395-BRC02467</t>
  </si>
  <si>
    <t>10005025057</t>
  </si>
  <si>
    <t>17 RUE DE SAINT LAMBERT</t>
  </si>
  <si>
    <t>D54395-BRC02469</t>
  </si>
  <si>
    <t>10005025914</t>
  </si>
  <si>
    <t>20 RUE DE SAINT LAMBERT</t>
  </si>
  <si>
    <t>D54395-BRC02470</t>
  </si>
  <si>
    <t>10005022147</t>
  </si>
  <si>
    <t>26 RUE DE SAINT LAMBERT</t>
  </si>
  <si>
    <t>D54395-BRC02475</t>
  </si>
  <si>
    <t>10005024243</t>
  </si>
  <si>
    <t>31 RUE DE SAINT LAMBERT</t>
  </si>
  <si>
    <t>D54395-BRC02476</t>
  </si>
  <si>
    <t>10005024622</t>
  </si>
  <si>
    <t>29 RUE DE SAINT LAMBERT</t>
  </si>
  <si>
    <t>D54395-BRC02483</t>
  </si>
  <si>
    <t>10005055696</t>
  </si>
  <si>
    <t>18 RUE DE SAINT LAMBERT</t>
  </si>
  <si>
    <t>D54395-BRC02514</t>
  </si>
  <si>
    <t>10005023829</t>
  </si>
  <si>
    <t>11 RUE SAINT DIZIER</t>
  </si>
  <si>
    <t>D54395-BRC02527</t>
  </si>
  <si>
    <t>10005058049</t>
  </si>
  <si>
    <t>5 RUE DU FOUR</t>
  </si>
  <si>
    <t>D54395-BRC02543</t>
  </si>
  <si>
    <t>10005055697</t>
  </si>
  <si>
    <t>16 BOULEVARD JEAN JAURES</t>
  </si>
  <si>
    <t>D54395-BRC02590</t>
  </si>
  <si>
    <t>10005053856</t>
  </si>
  <si>
    <t>106 BOULEVARD JEAN JAURES</t>
  </si>
  <si>
    <t>D54395-BRC02600</t>
  </si>
  <si>
    <t>10005022148</t>
  </si>
  <si>
    <t>32 BOULEVARD JEAN JAURES</t>
  </si>
  <si>
    <t>D54395-BRC02602</t>
  </si>
  <si>
    <t>10005055085</t>
  </si>
  <si>
    <t>58 RUE DE LA HACHE</t>
  </si>
  <si>
    <t>D54395-BRC02609</t>
  </si>
  <si>
    <t>10005060604</t>
  </si>
  <si>
    <t>43 RUE DE LA HACHE</t>
  </si>
  <si>
    <t>D54395-BRC05457</t>
  </si>
  <si>
    <t>10005025063</t>
  </si>
  <si>
    <t>12 RUE DE BITCHE</t>
  </si>
  <si>
    <t>D54395-BRC02626</t>
  </si>
  <si>
    <t>10004999390</t>
  </si>
  <si>
    <t>24 RUE JEANNE D ARC</t>
  </si>
  <si>
    <t>D54395-BRC02627</t>
  </si>
  <si>
    <t>10005058050</t>
  </si>
  <si>
    <t>D54395-BRC02635</t>
  </si>
  <si>
    <t>10005056883</t>
  </si>
  <si>
    <t>41 RUE JEANNE D ARC</t>
  </si>
  <si>
    <t>D54395-BRC02638</t>
  </si>
  <si>
    <t>10005000610</t>
  </si>
  <si>
    <t>21 B RUE JEANNE D ARC</t>
  </si>
  <si>
    <t>D54395-BRC02645</t>
  </si>
  <si>
    <t>10004998699</t>
  </si>
  <si>
    <t>63 B RUE JEANNE D ARC</t>
  </si>
  <si>
    <t>D54395-BRC02648</t>
  </si>
  <si>
    <t>10005000611</t>
  </si>
  <si>
    <t>36 RUE JEANNE D ARC</t>
  </si>
  <si>
    <t>D54395-BRC02665</t>
  </si>
  <si>
    <t>10004998700</t>
  </si>
  <si>
    <t>104 RUE JEANNE D ARC</t>
  </si>
  <si>
    <t>D54395-BRC02671</t>
  </si>
  <si>
    <t>10004996133</t>
  </si>
  <si>
    <t>96 RUE JEANNE D ARC</t>
  </si>
  <si>
    <t>D54395-BRC02676</t>
  </si>
  <si>
    <t>10005024623</t>
  </si>
  <si>
    <t>124 RUE JEANNE D ARC</t>
  </si>
  <si>
    <t>D54395-BRC02679</t>
  </si>
  <si>
    <t>10005025915</t>
  </si>
  <si>
    <t>116 RUE JEANNE D ARC</t>
  </si>
  <si>
    <t>D54395-BRC02683</t>
  </si>
  <si>
    <t>10005023427</t>
  </si>
  <si>
    <t>106 RUE JEANNE D ARC</t>
  </si>
  <si>
    <t>D54395-BRC02732</t>
  </si>
  <si>
    <t>10005055086</t>
  </si>
  <si>
    <t>173 RUE JEANNE D ARC</t>
  </si>
  <si>
    <t>D54395-BRC02734</t>
  </si>
  <si>
    <t>10005056292</t>
  </si>
  <si>
    <t>182 RUE JEANNE D ARC</t>
  </si>
  <si>
    <t>D54395-BRC02744</t>
  </si>
  <si>
    <t>10004998067</t>
  </si>
  <si>
    <t>149 RUE JEANNE D ARC</t>
  </si>
  <si>
    <t>D54395-BRC02747</t>
  </si>
  <si>
    <t>10005058051</t>
  </si>
  <si>
    <t>159 RUE JEANNE D ARC</t>
  </si>
  <si>
    <t>D54395-BRC02762</t>
  </si>
  <si>
    <t>10005055087</t>
  </si>
  <si>
    <t>1 B RUE NOTRE DAME</t>
  </si>
  <si>
    <t>D54395-BRC02789</t>
  </si>
  <si>
    <t>10005025916</t>
  </si>
  <si>
    <t>148 RUE SAINT DIZIER</t>
  </si>
  <si>
    <t>D54395-BRC02793</t>
  </si>
  <si>
    <t>10005023428</t>
  </si>
  <si>
    <t>136 RUE SAINT DIZIER</t>
  </si>
  <si>
    <t>D54395-BRC02815</t>
  </si>
  <si>
    <t>10005056884</t>
  </si>
  <si>
    <t>45 RUE DES 4 EGLISES</t>
  </si>
  <si>
    <t>D54395-BRC02816</t>
  </si>
  <si>
    <t>10005057471</t>
  </si>
  <si>
    <t>43 RUE DES 4 EGLISES</t>
  </si>
  <si>
    <t>D54395-BRC02817</t>
  </si>
  <si>
    <t>10005058052</t>
  </si>
  <si>
    <t>33 RUE DES 4 EGLISES</t>
  </si>
  <si>
    <t>D54395-BRC02874</t>
  </si>
  <si>
    <t>10005056293</t>
  </si>
  <si>
    <t>3 RUE DE LA SALPETRIERE</t>
  </si>
  <si>
    <t>D54395-BRC02877</t>
  </si>
  <si>
    <t>10005058053</t>
  </si>
  <si>
    <t>6 RUE DE LA SALPETRIERE</t>
  </si>
  <si>
    <t>D54395-BRC02878</t>
  </si>
  <si>
    <t>10005058914</t>
  </si>
  <si>
    <t>8 RUE DE LA SALPETRIERE</t>
  </si>
  <si>
    <t>D54395-BRC02880</t>
  </si>
  <si>
    <t>10005053857</t>
  </si>
  <si>
    <t>12 RUE DE LA SALPETRIERE</t>
  </si>
  <si>
    <t>D54395-BRC05455</t>
  </si>
  <si>
    <t>10004918753</t>
  </si>
  <si>
    <t>3 RUE BASTIEN LEPAGE</t>
  </si>
  <si>
    <t>D54395-BRC05453</t>
  </si>
  <si>
    <t>10004917452</t>
  </si>
  <si>
    <t>11 RUE BASTIEN LEPAGE</t>
  </si>
  <si>
    <t>D54395-BRC02933</t>
  </si>
  <si>
    <t>10005023429</t>
  </si>
  <si>
    <t>3 RUE CHRISTIAN PFISTER</t>
  </si>
  <si>
    <t>D54395-BRC02977</t>
  </si>
  <si>
    <t>10005025058</t>
  </si>
  <si>
    <t>45 RUE DE LA COMMANDERIE</t>
  </si>
  <si>
    <t>D54395-BRC02985</t>
  </si>
  <si>
    <t>10005024245</t>
  </si>
  <si>
    <t>57 RUE DE LA COMMANDERIE</t>
  </si>
  <si>
    <t>D54395-BRC03014</t>
  </si>
  <si>
    <t>10005056294</t>
  </si>
  <si>
    <t>16 RUE DE BELFORT</t>
  </si>
  <si>
    <t>D54395-BRC03015</t>
  </si>
  <si>
    <t>10005056885</t>
  </si>
  <si>
    <t>20 RUE DE BELFORT</t>
  </si>
  <si>
    <t>D54395-BRC03018</t>
  </si>
  <si>
    <t>10005025450</t>
  </si>
  <si>
    <t>31 RUE DE BELFORT</t>
  </si>
  <si>
    <t>D54395-BRC03019</t>
  </si>
  <si>
    <t>10005025917</t>
  </si>
  <si>
    <t>5 RUE DE BELFORT</t>
  </si>
  <si>
    <t>D54395-BRC03023</t>
  </si>
  <si>
    <t>10005023430</t>
  </si>
  <si>
    <t>11 RUE DE BELFORT</t>
  </si>
  <si>
    <t>D54395-BRC03097</t>
  </si>
  <si>
    <t>10004999977</t>
  </si>
  <si>
    <t>28 RUE GABRIEL MOUILLERON</t>
  </si>
  <si>
    <t>D54395-BRC03098</t>
  </si>
  <si>
    <t>10005025451</t>
  </si>
  <si>
    <t>127 RUE GABRIEL MOUILLERON</t>
  </si>
  <si>
    <t>D54395-BRC03100</t>
  </si>
  <si>
    <t>10004995520</t>
  </si>
  <si>
    <t>54 RUE GABRIEL MOUILLERON</t>
  </si>
  <si>
    <t>D54395-BRC03106</t>
  </si>
  <si>
    <t>10005090656</t>
  </si>
  <si>
    <t>149 RUE GABRIEL MOUILLERON</t>
  </si>
  <si>
    <t>D54395-BRC05397</t>
  </si>
  <si>
    <t>10004886139</t>
  </si>
  <si>
    <t>6 AVENUE DU 20E CORPS</t>
  </si>
  <si>
    <t>D54395-BRC03112</t>
  </si>
  <si>
    <t>10005055088</t>
  </si>
  <si>
    <t>145 RUE GABRIEL MOUILLERON</t>
  </si>
  <si>
    <t>D54395-BRC03144</t>
  </si>
  <si>
    <t>10005089409</t>
  </si>
  <si>
    <t>72 RUE GABRIEL MOUILLERON</t>
  </si>
  <si>
    <t>D54395-BRC03158</t>
  </si>
  <si>
    <t>10005000612</t>
  </si>
  <si>
    <t>185 RUE GABRIEL MOUILLERON</t>
  </si>
  <si>
    <t>D54395-BRC03163</t>
  </si>
  <si>
    <t>10004997417</t>
  </si>
  <si>
    <t>193 RUE GABRIEL MOUILLERON</t>
  </si>
  <si>
    <t>D54395-BRC03172</t>
  </si>
  <si>
    <t>10004996783</t>
  </si>
  <si>
    <t>38 RUE GABRIEL MOUILLERON</t>
  </si>
  <si>
    <t>D54395-BRC03225</t>
  </si>
  <si>
    <t>10005024246</t>
  </si>
  <si>
    <t>22 RUE DU GENERAL HOCHE</t>
  </si>
  <si>
    <t>D54395-BRC03227</t>
  </si>
  <si>
    <t>10005025059</t>
  </si>
  <si>
    <t>12 RUE DU GENERAL HOCHE</t>
  </si>
  <si>
    <t>D54395-BRC03236</t>
  </si>
  <si>
    <t>10005024624</t>
  </si>
  <si>
    <t>48 RUE DU GENERAL HOCHE</t>
  </si>
  <si>
    <t>D54395-BRC03237</t>
  </si>
  <si>
    <t>10005025060</t>
  </si>
  <si>
    <t>54 RUE DU GENERAL HOCHE</t>
  </si>
  <si>
    <t>D54395-BRC03238</t>
  </si>
  <si>
    <t>10005025452</t>
  </si>
  <si>
    <t>49 RUE DU GENERAL HOCHE</t>
  </si>
  <si>
    <t>D54395-BRC03288</t>
  </si>
  <si>
    <t>10005058919</t>
  </si>
  <si>
    <t>91 RUE JEANNE D ARC</t>
  </si>
  <si>
    <t>D54395-BRC03290</t>
  </si>
  <si>
    <t>10004995521</t>
  </si>
  <si>
    <t>60 RUE JEANNE D ARC</t>
  </si>
  <si>
    <t>D54395-BRC03357</t>
  </si>
  <si>
    <t>10004999978</t>
  </si>
  <si>
    <t>34 RUE DE MON DESERT</t>
  </si>
  <si>
    <t>D54395-BRC03373</t>
  </si>
  <si>
    <t>10004997418</t>
  </si>
  <si>
    <t>111 RUE DE MON DESERT</t>
  </si>
  <si>
    <t>D54395-BRC03375</t>
  </si>
  <si>
    <t>10004998701</t>
  </si>
  <si>
    <t>117 RUE DE MON DESERT</t>
  </si>
  <si>
    <t>D54395-BRC03382</t>
  </si>
  <si>
    <t>10004996784</t>
  </si>
  <si>
    <t>136 RUE DE MON DESERT</t>
  </si>
  <si>
    <t>D54395-BRC03384</t>
  </si>
  <si>
    <t>10004998068</t>
  </si>
  <si>
    <t>128 RUE DE MON DESERT</t>
  </si>
  <si>
    <t>D54395-BRC03385</t>
  </si>
  <si>
    <t>10005090018</t>
  </si>
  <si>
    <t>118 RUE DE MON DESERT</t>
  </si>
  <si>
    <t>D54395-BRC03394</t>
  </si>
  <si>
    <t>10004998069</t>
  </si>
  <si>
    <t>94 RUE DE MON DESERT</t>
  </si>
  <si>
    <t>D54395-BRC03398</t>
  </si>
  <si>
    <t>10005000613</t>
  </si>
  <si>
    <t>91 RUE DE MON DESERT</t>
  </si>
  <si>
    <t>D54395-BRC03400</t>
  </si>
  <si>
    <t>10005086828</t>
  </si>
  <si>
    <t>85 RUE DE MON DESERT</t>
  </si>
  <si>
    <t>D54395-BRC03402</t>
  </si>
  <si>
    <t>10004996785</t>
  </si>
  <si>
    <t>81 RUE DE MON DESERT</t>
  </si>
  <si>
    <t>D54395-BRC03403</t>
  </si>
  <si>
    <t>10004997419</t>
  </si>
  <si>
    <t>77 RUE DE MON DESERT</t>
  </si>
  <si>
    <t>D54395-BRC03427</t>
  </si>
  <si>
    <t>10004999979</t>
  </si>
  <si>
    <t>154 RUE DE MON DESERT</t>
  </si>
  <si>
    <t>D54395-BRC03437</t>
  </si>
  <si>
    <t>10005058054</t>
  </si>
  <si>
    <t>39 RUE DE MON DESERT</t>
  </si>
  <si>
    <t>D54395-BRC03480</t>
  </si>
  <si>
    <t>10005053858</t>
  </si>
  <si>
    <t>29 RUE DE MULHOUSE</t>
  </si>
  <si>
    <t>D54395-BRC03483</t>
  </si>
  <si>
    <t>10004997420</t>
  </si>
  <si>
    <t>33 RUE DE MULHOUSE</t>
  </si>
  <si>
    <t>D54395-BRC03491</t>
  </si>
  <si>
    <t>10004996134</t>
  </si>
  <si>
    <t>43 RUE DE MULHOUSE</t>
  </si>
  <si>
    <t>D54395-BRC05392</t>
  </si>
  <si>
    <t>10005055094</t>
  </si>
  <si>
    <t>12 AVENUE DU 20E CORPS</t>
  </si>
  <si>
    <t>D54395-BRC05382</t>
  </si>
  <si>
    <t>10005023008</t>
  </si>
  <si>
    <t>4 PLACE D ALLIANCE</t>
  </si>
  <si>
    <t>D54395-BRC05377</t>
  </si>
  <si>
    <t>10004886138</t>
  </si>
  <si>
    <t>16 RUE DE L ABBE GREGOIRE</t>
  </si>
  <si>
    <t>D54395-BRC03734</t>
  </si>
  <si>
    <t>10005056295</t>
  </si>
  <si>
    <t>52 RUE DU SERGENT BLANDAN</t>
  </si>
  <si>
    <t>D54395-BRC03736</t>
  </si>
  <si>
    <t>10004999391</t>
  </si>
  <si>
    <t>56 RUE DU SERGENT BLANDAN</t>
  </si>
  <si>
    <t>D54395-BRC03842</t>
  </si>
  <si>
    <t>10005055089</t>
  </si>
  <si>
    <t>37 RUE DU VIEIL AITRE</t>
  </si>
  <si>
    <t>D54395-BRC03843</t>
  </si>
  <si>
    <t>10005055698</t>
  </si>
  <si>
    <t>53 RUE DU VIEIL AITRE</t>
  </si>
  <si>
    <t>D54395-BRC03849</t>
  </si>
  <si>
    <t>10005060605</t>
  </si>
  <si>
    <t>44 RUE DU VIEIL AITRE</t>
  </si>
  <si>
    <t>D54395-BRC03850</t>
  </si>
  <si>
    <t>10005053859</t>
  </si>
  <si>
    <t>42 RUE DU VIEIL AITRE</t>
  </si>
  <si>
    <t>D54395-BRC03851</t>
  </si>
  <si>
    <t>10005054470</t>
  </si>
  <si>
    <t>40 RUE DU VIEIL AITRE</t>
  </si>
  <si>
    <t>D54395-BRC03862</t>
  </si>
  <si>
    <t>10005055090</t>
  </si>
  <si>
    <t>56 RUE DU VIEIL AITRE</t>
  </si>
  <si>
    <t>D54395-BRC03865</t>
  </si>
  <si>
    <t>10005056886</t>
  </si>
  <si>
    <t>33 RUE DU VIEIL AITRE</t>
  </si>
  <si>
    <t>D54395-BRC03904</t>
  </si>
  <si>
    <t>10005023831</t>
  </si>
  <si>
    <t>40 RUE DE VILLERS</t>
  </si>
  <si>
    <t>D54395-BRC03915</t>
  </si>
  <si>
    <t>10004998702</t>
  </si>
  <si>
    <t>23 RUE DE VILLERS</t>
  </si>
  <si>
    <t>D54395-BRC03916</t>
  </si>
  <si>
    <t>10005057474</t>
  </si>
  <si>
    <t>12 RUE DE VILLERS</t>
  </si>
  <si>
    <t>D54395-BRC03917</t>
  </si>
  <si>
    <t>10005025061</t>
  </si>
  <si>
    <t>14 RUE DE VILLERS</t>
  </si>
  <si>
    <t>D54395-BRC03921</t>
  </si>
  <si>
    <t>10005054471</t>
  </si>
  <si>
    <t>35 RUE DE VILLERS</t>
  </si>
  <si>
    <t>D54395-BRC03924</t>
  </si>
  <si>
    <t>10005056296</t>
  </si>
  <si>
    <t>52 RUE DE VILLERS</t>
  </si>
  <si>
    <t>D54395-BRC03926</t>
  </si>
  <si>
    <t>10005024625</t>
  </si>
  <si>
    <t>38 RUE DE VILLERS</t>
  </si>
  <si>
    <t>D54395-BRC05376</t>
  </si>
  <si>
    <t>10004885582</t>
  </si>
  <si>
    <t>7 RUE DE L ABBE GREGOIRE</t>
  </si>
  <si>
    <t>D54395-BRC04024</t>
  </si>
  <si>
    <t>10005056297</t>
  </si>
  <si>
    <t>48 RUE EUGENE HUGO</t>
  </si>
  <si>
    <t>D54395-BRC04030</t>
  </si>
  <si>
    <t>10004995522</t>
  </si>
  <si>
    <t>16 RUE EUGENE HUGO</t>
  </si>
  <si>
    <t>D54395-BRC04032</t>
  </si>
  <si>
    <t>10005055091</t>
  </si>
  <si>
    <t>6 RUE EUGENE HUGO</t>
  </si>
  <si>
    <t>D54395-BRC04033</t>
  </si>
  <si>
    <t>10004997421</t>
  </si>
  <si>
    <t>3 RUE EUGENE HUGO</t>
  </si>
  <si>
    <t>D54395-BRC04035</t>
  </si>
  <si>
    <t>10005056887</t>
  </si>
  <si>
    <t>13 RUE EUGENE HUGO</t>
  </si>
  <si>
    <t>D54395-BRC04038</t>
  </si>
  <si>
    <t>10005091902</t>
  </si>
  <si>
    <t>25 RUE EUGENE HUGO</t>
  </si>
  <si>
    <t>D54395-BRC04042</t>
  </si>
  <si>
    <t>10004996787</t>
  </si>
  <si>
    <t>51 RUE EUGENE HUGO</t>
  </si>
  <si>
    <t>D54395-BRC04088</t>
  </si>
  <si>
    <t>10004920709</t>
  </si>
  <si>
    <t>2 RUE DU GENERAL CUSTINE</t>
  </si>
  <si>
    <t>D54395-BRC04090</t>
  </si>
  <si>
    <t>10004915500</t>
  </si>
  <si>
    <t>5 RUE DU GENERAL CUSTINE</t>
  </si>
  <si>
    <t>D54395-BRC04091</t>
  </si>
  <si>
    <t>10004960322</t>
  </si>
  <si>
    <t>7 RUE DU GENERAL CUSTINE</t>
  </si>
  <si>
    <t>D54395-BRC04102</t>
  </si>
  <si>
    <t>10004916818</t>
  </si>
  <si>
    <t>14 RUE DU GENERAL CUSTINE</t>
  </si>
  <si>
    <t>D54395-BRC04183</t>
  </si>
  <si>
    <t>10004842701</t>
  </si>
  <si>
    <t>135 AVENUE DU GENERAL LECLERC</t>
  </si>
  <si>
    <t>D54395-BRC04197</t>
  </si>
  <si>
    <t>10004844729</t>
  </si>
  <si>
    <t>218 AVENUE DU GENERAL LECLERC</t>
  </si>
  <si>
    <t>D54395-BRC04227</t>
  </si>
  <si>
    <t>10004999980</t>
  </si>
  <si>
    <t>4 RUE DU GENERAL MARGUERITTE</t>
  </si>
  <si>
    <t>D54395-BRC04238</t>
  </si>
  <si>
    <t>10004920710</t>
  </si>
  <si>
    <t>11 RUE DU GENERAL CHEVERT</t>
  </si>
  <si>
    <t>D54395-BRC04239</t>
  </si>
  <si>
    <t>10005060607</t>
  </si>
  <si>
    <t>4 R DU GENERAL DE LANDREMONT</t>
  </si>
  <si>
    <t>D54395-BRC04240</t>
  </si>
  <si>
    <t>10005053860</t>
  </si>
  <si>
    <t>6 R DU GENERAL DE LANDREMONT</t>
  </si>
  <si>
    <t>D54395-BRC04241</t>
  </si>
  <si>
    <t>10005054472</t>
  </si>
  <si>
    <t>8 R DU GENERAL DE LANDREMONT</t>
  </si>
  <si>
    <t>D54395-BRC04258</t>
  </si>
  <si>
    <t>10005025454</t>
  </si>
  <si>
    <t>57 AVENUE DU GENERAL MANGIN</t>
  </si>
  <si>
    <t>D54395-BRC04266</t>
  </si>
  <si>
    <t>10005057475</t>
  </si>
  <si>
    <t>7 AVENUE DU GENERAL MANGIN</t>
  </si>
  <si>
    <t>D54395-BRC04267</t>
  </si>
  <si>
    <t>10004999981</t>
  </si>
  <si>
    <t>3 AVENUE DU GENERAL MANGIN</t>
  </si>
  <si>
    <t>D54395-BRC04318</t>
  </si>
  <si>
    <t>10005025455</t>
  </si>
  <si>
    <t>64 BOULEVARD D HAUSSONVILLE</t>
  </si>
  <si>
    <t>D54395-BRC04319</t>
  </si>
  <si>
    <t>10004921346</t>
  </si>
  <si>
    <t>66 BOULEVARD D HAUSSONVILLE</t>
  </si>
  <si>
    <t>D54395-BRC04403</t>
  </si>
  <si>
    <t>10004883829</t>
  </si>
  <si>
    <t>18 RUE DE LA PREVOYANCE</t>
  </si>
  <si>
    <t>D54395-BRC04404</t>
  </si>
  <si>
    <t>10004884466</t>
  </si>
  <si>
    <t>22 RUE DE LA PREVOYANCE</t>
  </si>
  <si>
    <t>D54395-BRC04405</t>
  </si>
  <si>
    <t>10004885002</t>
  </si>
  <si>
    <t>26 RUE DE LA PREVOYANCE</t>
  </si>
  <si>
    <t>D54395-BRC04410</t>
  </si>
  <si>
    <t>10004882078</t>
  </si>
  <si>
    <t>49 RUE D EPINAL</t>
  </si>
  <si>
    <t>D54395-BRC04425</t>
  </si>
  <si>
    <t>10004998703</t>
  </si>
  <si>
    <t>34 RUE CHRISTIAN MOENCH</t>
  </si>
  <si>
    <t>D54395-BRC04444</t>
  </si>
  <si>
    <t>10004998071</t>
  </si>
  <si>
    <t>125 RUE DU MARECHAL OUDINOT</t>
  </si>
  <si>
    <t>D54395-BRC04468</t>
  </si>
  <si>
    <t>10005000614</t>
  </si>
  <si>
    <t>35 RUE DU MARECHAL OUDINOT</t>
  </si>
  <si>
    <t>D54395-BRC04469</t>
  </si>
  <si>
    <t>10005001199</t>
  </si>
  <si>
    <t>39 RUE DU MARECHAL OUDINOT</t>
  </si>
  <si>
    <t>D54395-BRC04470</t>
  </si>
  <si>
    <t>10004995523</t>
  </si>
  <si>
    <t>33 RUE DU MARECHAL OUDINOT</t>
  </si>
  <si>
    <t>D54395-BRC04471</t>
  </si>
  <si>
    <t>10004996135</t>
  </si>
  <si>
    <t>43 RUE DU MARECHAL OUDINOT</t>
  </si>
  <si>
    <t>D54395-BRC04472</t>
  </si>
  <si>
    <t>10004996788</t>
  </si>
  <si>
    <t>31 RUE DU MARECHAL OUDINOT</t>
  </si>
  <si>
    <t>D54395-BRC04474</t>
  </si>
  <si>
    <t>10004998072</t>
  </si>
  <si>
    <t>27 RUE DU MARECHAL OUDINOT</t>
  </si>
  <si>
    <t>D54395-BRC04476</t>
  </si>
  <si>
    <t>10005024627</t>
  </si>
  <si>
    <t>11 RUE DU MARECHAL OUDINOT</t>
  </si>
  <si>
    <t>D54395-BRC04480</t>
  </si>
  <si>
    <t>10004915501</t>
  </si>
  <si>
    <t>8 RUE DU MARECHAL OUDINOT</t>
  </si>
  <si>
    <t>D54395-BRC04485</t>
  </si>
  <si>
    <t>10004998704</t>
  </si>
  <si>
    <t>80 RUE DU MARECHAL OUDINOT</t>
  </si>
  <si>
    <t>D54395-BRC04492</t>
  </si>
  <si>
    <t>10004996789</t>
  </si>
  <si>
    <t>101 RUE DU MARECHAL OUDINOT</t>
  </si>
  <si>
    <t>D54395-BRC04503</t>
  </si>
  <si>
    <t>10004997422</t>
  </si>
  <si>
    <t>195 RUE DU MARECHAL OUDINOT</t>
  </si>
  <si>
    <t>D54395-BRC04506</t>
  </si>
  <si>
    <t>10004999392</t>
  </si>
  <si>
    <t>181 RUE DU MARECHAL OUDINOT</t>
  </si>
  <si>
    <t>D54395-BRC04510</t>
  </si>
  <si>
    <t>10004995524</t>
  </si>
  <si>
    <t>167 RUE DU MARECHAL OUDINOT</t>
  </si>
  <si>
    <t>D54395-BRC04512</t>
  </si>
  <si>
    <t>10004996790</t>
  </si>
  <si>
    <t>134 RUE DU MARECHAL OUDINOT</t>
  </si>
  <si>
    <t>D54395-BRC04519</t>
  </si>
  <si>
    <t>10005025918</t>
  </si>
  <si>
    <t>154 RUE DU MARECHAL OUDINOT</t>
  </si>
  <si>
    <t>D54395-BRC04520</t>
  </si>
  <si>
    <t>10004995525</t>
  </si>
  <si>
    <t>170 RUE DU MARECHAL OUDINOT</t>
  </si>
  <si>
    <t>D54395-BRC04529</t>
  </si>
  <si>
    <t>10005001200</t>
  </si>
  <si>
    <t>227 RUE DU MARECHAL OUDINOT</t>
  </si>
  <si>
    <t>D54395-BRC04531</t>
  </si>
  <si>
    <t>10005022571</t>
  </si>
  <si>
    <t>221 RUE DU MARECHAL OUDINOT</t>
  </si>
  <si>
    <t>D54395-BRC04543</t>
  </si>
  <si>
    <t>10005023431</t>
  </si>
  <si>
    <t>27 RUE CHARLES SADOUL</t>
  </si>
  <si>
    <t>D54395-BRC04544</t>
  </si>
  <si>
    <t>10005056298</t>
  </si>
  <si>
    <t>19 RUE CHARLES SADOUL</t>
  </si>
  <si>
    <t>D54395-BRC04550</t>
  </si>
  <si>
    <t>10005053861</t>
  </si>
  <si>
    <t>8 RUE CHARLES SADOUL</t>
  </si>
  <si>
    <t>D54395-BRC04565</t>
  </si>
  <si>
    <t>10004918752</t>
  </si>
  <si>
    <t>37 RUE DU MARECHAL GERARD</t>
  </si>
  <si>
    <t>D54395-BRC04570</t>
  </si>
  <si>
    <t>10004995526</t>
  </si>
  <si>
    <t>15 RUE DU MARECHAL GERARD</t>
  </si>
  <si>
    <t>D54395-BRC04599</t>
  </si>
  <si>
    <t>10004887304</t>
  </si>
  <si>
    <t>45 R DU LT HENRI CREPIN</t>
  </si>
  <si>
    <t>D54395-BRC04609</t>
  </si>
  <si>
    <t>10004887305</t>
  </si>
  <si>
    <t>34 R DU LT HENRI CREPIN</t>
  </si>
  <si>
    <t>D54395-BRC04613</t>
  </si>
  <si>
    <t>10005023432</t>
  </si>
  <si>
    <t>16 RUE DE SAURUPT</t>
  </si>
  <si>
    <t>D54395-BRC04655</t>
  </si>
  <si>
    <t>10005056888</t>
  </si>
  <si>
    <t>8 RUE DE SAVERNE</t>
  </si>
  <si>
    <t>D54395-BRC04659</t>
  </si>
  <si>
    <t>10005060608</t>
  </si>
  <si>
    <t>29 RUE DE SAVERNE</t>
  </si>
  <si>
    <t>D54395-BRC04670</t>
  </si>
  <si>
    <t>10004995527</t>
  </si>
  <si>
    <t>91 F AVENUE DE STRASBOURG</t>
  </si>
  <si>
    <t>D54395-BRC04671</t>
  </si>
  <si>
    <t>10004996136</t>
  </si>
  <si>
    <t>91 E AVENUE DE STRASBOURG</t>
  </si>
  <si>
    <t>D54395-BRC04672</t>
  </si>
  <si>
    <t>10004996791</t>
  </si>
  <si>
    <t>91 D AVENUE DE STRASBOURG</t>
  </si>
  <si>
    <t>D54395-BRC04673</t>
  </si>
  <si>
    <t>10004997423</t>
  </si>
  <si>
    <t>91 C AVENUE DE STRASBOURG</t>
  </si>
  <si>
    <t>D54395-BRC04674</t>
  </si>
  <si>
    <t>10004998073</t>
  </si>
  <si>
    <t>91 B AVENUE DE STRASBOURG</t>
  </si>
  <si>
    <t>D54395-BRC04683</t>
  </si>
  <si>
    <t>10004997424</t>
  </si>
  <si>
    <t>141 AVENUE DE STRASBOURG</t>
  </si>
  <si>
    <t>D54395-BRC04686</t>
  </si>
  <si>
    <t>10004999393</t>
  </si>
  <si>
    <t>149 AVENUE DE STRASBOURG</t>
  </si>
  <si>
    <t>D54395-BRC04687</t>
  </si>
  <si>
    <t>10005025062</t>
  </si>
  <si>
    <t>153 AVENUE DE STRASBOURG</t>
  </si>
  <si>
    <t>D54395-BRC04694</t>
  </si>
  <si>
    <t>10005023832</t>
  </si>
  <si>
    <t>89 AVENUE DE STRASBOURG</t>
  </si>
  <si>
    <t>D54395-BRC04699</t>
  </si>
  <si>
    <t>10005001201</t>
  </si>
  <si>
    <t>250 AVENUE DE STRASBOURG</t>
  </si>
  <si>
    <t>D54395-BRC04719</t>
  </si>
  <si>
    <t>10004887306</t>
  </si>
  <si>
    <t>112 AVENUE DE STRASBOURG</t>
  </si>
  <si>
    <t>D54395-BRC04809</t>
  </si>
  <si>
    <t>10004694936</t>
  </si>
  <si>
    <t>9 PLACE DES VOSGES</t>
  </si>
  <si>
    <t>D54395-BRC04810</t>
  </si>
  <si>
    <t>10004915502</t>
  </si>
  <si>
    <t>7 PLACE DES VOSGES</t>
  </si>
  <si>
    <t>D54395-BRC04813</t>
  </si>
  <si>
    <t>10004917449</t>
  </si>
  <si>
    <t>14 PLACE DES VOSGES</t>
  </si>
  <si>
    <t>D54395-BRC04816</t>
  </si>
  <si>
    <t>10004919396</t>
  </si>
  <si>
    <t>26 PLACE DES VOSGES</t>
  </si>
  <si>
    <t>D54395-BRC04829</t>
  </si>
  <si>
    <t>10005060609</t>
  </si>
  <si>
    <t>44 RUE SAINT GEORGES</t>
  </si>
  <si>
    <t>D54395-BRC04845</t>
  </si>
  <si>
    <t>10005056890</t>
  </si>
  <si>
    <t>107 RUE SAINT GEORGES</t>
  </si>
  <si>
    <t>D54395-BRC04846</t>
  </si>
  <si>
    <t>10004919397</t>
  </si>
  <si>
    <t>95 RUE SAINT GEORGES</t>
  </si>
  <si>
    <t>D54395-BRC04849</t>
  </si>
  <si>
    <t>10005001204</t>
  </si>
  <si>
    <t>89 RUE SAINT GEORGES</t>
  </si>
  <si>
    <t>D54395-BRC04895</t>
  </si>
  <si>
    <t>10004963720</t>
  </si>
  <si>
    <t>41 RUE SAINTE CATHERINE</t>
  </si>
  <si>
    <t>D54395-BRC04909</t>
  </si>
  <si>
    <t>10004887307</t>
  </si>
  <si>
    <t>17 RUE DE LA SALLE</t>
  </si>
  <si>
    <t>D54395-BRC04925</t>
  </si>
  <si>
    <t>10004885003</t>
  </si>
  <si>
    <t>98 RUE SAINT NICOLAS</t>
  </si>
  <si>
    <t>D54395-BRC04948</t>
  </si>
  <si>
    <t>10004886710</t>
  </si>
  <si>
    <t>21 RUE SAINT NICOLAS</t>
  </si>
  <si>
    <t>D54395-BRC04971</t>
  </si>
  <si>
    <t>10004916145</t>
  </si>
  <si>
    <t>18 RUE DE LA PRIMATIALE</t>
  </si>
  <si>
    <t>D54395-BRC04972</t>
  </si>
  <si>
    <t>10004842174</t>
  </si>
  <si>
    <t>17 RUE DE LA PRIMATIALE</t>
  </si>
  <si>
    <t>D54395-BRC04994</t>
  </si>
  <si>
    <t>10004918099</t>
  </si>
  <si>
    <t>13 QUAI RENE II</t>
  </si>
  <si>
    <t>D54395-BRC04996</t>
  </si>
  <si>
    <t>10004919398</t>
  </si>
  <si>
    <t>15 QUAI RENE II</t>
  </si>
  <si>
    <t>D54395-BRC04997</t>
  </si>
  <si>
    <t>10004920050</t>
  </si>
  <si>
    <t>15 B QUAI RENE II</t>
  </si>
  <si>
    <t>D54395-BRC05019</t>
  </si>
  <si>
    <t>10005025919</t>
  </si>
  <si>
    <t>25 RUE DU PONT MOUJA</t>
  </si>
  <si>
    <t>D54395-BRC05023</t>
  </si>
  <si>
    <t>10004883830</t>
  </si>
  <si>
    <t>18 RUE DU PONT MOUJA</t>
  </si>
  <si>
    <t>D54395-BRC05066</t>
  </si>
  <si>
    <t>10004885581</t>
  </si>
  <si>
    <t>13 RUE MARTIN MUNIER</t>
  </si>
  <si>
    <t>D54395-BRC05072</t>
  </si>
  <si>
    <t>10004883222</t>
  </si>
  <si>
    <t>9 RUE MAURICE BARRES</t>
  </si>
  <si>
    <t>D54395-BRC05073</t>
  </si>
  <si>
    <t>10004883831</t>
  </si>
  <si>
    <t>5 RUE MAURICE BARRES</t>
  </si>
  <si>
    <t>D54395-BRC05074</t>
  </si>
  <si>
    <t>10004918100</t>
  </si>
  <si>
    <t>3 RUE MAURICE BARRES</t>
  </si>
  <si>
    <t>D54395-BRC05076</t>
  </si>
  <si>
    <t>10004919399</t>
  </si>
  <si>
    <t>5 ROUTE DE MIRECOURT</t>
  </si>
  <si>
    <t>D54395-BRC05082</t>
  </si>
  <si>
    <t>10004883223</t>
  </si>
  <si>
    <t>40 RUE MOLITOR</t>
  </si>
  <si>
    <t>D54395-BRC05084</t>
  </si>
  <si>
    <t>10004843239</t>
  </si>
  <si>
    <t>44 RUE MOLITOR</t>
  </si>
  <si>
    <t>D54395-BRC05087</t>
  </si>
  <si>
    <t>10004844730</t>
  </si>
  <si>
    <t>23 RUE MOLITOR</t>
  </si>
  <si>
    <t>D54395-BRC05123</t>
  </si>
  <si>
    <t>10004917450</t>
  </si>
  <si>
    <t>48 AV MAL D LATTRE DE TASSIGNY</t>
  </si>
  <si>
    <t>D54395-BRC05128</t>
  </si>
  <si>
    <t>10004920711</t>
  </si>
  <si>
    <t>61 RUE DU MARECHAL EXELMANS</t>
  </si>
  <si>
    <t>D54395-BRC05141</t>
  </si>
  <si>
    <t>10004916146</t>
  </si>
  <si>
    <t>1 RUE LIONNOIS</t>
  </si>
  <si>
    <t>D54395-BRC05146</t>
  </si>
  <si>
    <t>10004919400</t>
  </si>
  <si>
    <t>12 RUE LIONNOIS</t>
  </si>
  <si>
    <t>D54395-BRC05147</t>
  </si>
  <si>
    <t>10004920051</t>
  </si>
  <si>
    <t>2 RUE LIONNOIS</t>
  </si>
  <si>
    <t>D54395-BRC05152</t>
  </si>
  <si>
    <t>10004842175</t>
  </si>
  <si>
    <t>58 PLACE HENRI LORITZ</t>
  </si>
  <si>
    <t>D54395-BRC05157</t>
  </si>
  <si>
    <t>10004844731</t>
  </si>
  <si>
    <t>68 BOULEVARD LOBAU</t>
  </si>
  <si>
    <t>D54395-BRC05227</t>
  </si>
  <si>
    <t>10004886137</t>
  </si>
  <si>
    <t>18 RUE DU DOCTEUR LOUIS MICHEL</t>
  </si>
  <si>
    <t>D54395-BRC05231</t>
  </si>
  <si>
    <t>10004882614</t>
  </si>
  <si>
    <t>5/5BIS RUE DU DOCTEUR SCHMITT</t>
  </si>
  <si>
    <t>D54395-BRC05234</t>
  </si>
  <si>
    <t>10004884467</t>
  </si>
  <si>
    <t>2 BIS RUE DU DOCTEUR SCHMITT</t>
  </si>
  <si>
    <t>D54395-BRC05273</t>
  </si>
  <si>
    <t>10004842702</t>
  </si>
  <si>
    <t>14 RUE FRANCOIS GUINET</t>
  </si>
  <si>
    <t>D54395-BRC05293</t>
  </si>
  <si>
    <t>10004917451</t>
  </si>
  <si>
    <t>76 RUE CHARLES III</t>
  </si>
  <si>
    <t>D54397-BRC00149</t>
  </si>
  <si>
    <t>10004921350</t>
  </si>
  <si>
    <t>88 RUE ROGER SALENGRO</t>
  </si>
  <si>
    <t>D54528-BRC00067</t>
  </si>
  <si>
    <t>10004999995</t>
  </si>
  <si>
    <t>17 RUE DE LA CHAMPAGNE</t>
  </si>
  <si>
    <t>D54482-BRC00087</t>
  </si>
  <si>
    <t>10005091289</t>
  </si>
  <si>
    <t>72 AVENUE CARNOT</t>
  </si>
  <si>
    <t>D54431-BRC00057</t>
  </si>
  <si>
    <t>10004965347</t>
  </si>
  <si>
    <t>20 RUE DES CARMES</t>
  </si>
  <si>
    <t>D54431-BRC00047</t>
  </si>
  <si>
    <t>10004886143</t>
  </si>
  <si>
    <t>69 RUE DU CAMP</t>
  </si>
  <si>
    <t>D54431-BRC00038</t>
  </si>
  <si>
    <t>10005025460</t>
  </si>
  <si>
    <t>17 AVENUE CAMILLE CAVALLIER</t>
  </si>
  <si>
    <t>D54431-BRC00034</t>
  </si>
  <si>
    <t>10004998076</t>
  </si>
  <si>
    <t>553 RUE DU BOIS LE PRETRE</t>
  </si>
  <si>
    <t>D54431-BRC00033</t>
  </si>
  <si>
    <t>10004962062</t>
  </si>
  <si>
    <t>383 RUE DU BOIS LE PRETRE</t>
  </si>
  <si>
    <t>D54431-BRC00032</t>
  </si>
  <si>
    <t>10004996799</t>
  </si>
  <si>
    <t>371 RUE DU BOIS LE PRETRE</t>
  </si>
  <si>
    <t>D54431-BRC00031</t>
  </si>
  <si>
    <t>10004882620</t>
  </si>
  <si>
    <t>361 RUE DU BOIS LE PRETRE</t>
  </si>
  <si>
    <t>D54431-BRC00030</t>
  </si>
  <si>
    <t>10004959548</t>
  </si>
  <si>
    <t>296 RUE DU BOIS LE PRETRE</t>
  </si>
  <si>
    <t>D54431-BRC00029</t>
  </si>
  <si>
    <t>10004887312</t>
  </si>
  <si>
    <t>280 RUE DU BOIS LE PRETRE</t>
  </si>
  <si>
    <t>D54431-BRC00027</t>
  </si>
  <si>
    <t>10004886142</t>
  </si>
  <si>
    <t>202 RUE DU BOIS LE PRETRE</t>
  </si>
  <si>
    <t>D54431-BRC00023</t>
  </si>
  <si>
    <t>10004962061</t>
  </si>
  <si>
    <t>39 RUE DES BARCLAYS</t>
  </si>
  <si>
    <t>D54431-BRC00018</t>
  </si>
  <si>
    <t>10004966134</t>
  </si>
  <si>
    <t>52 RUE DU 26E BCP</t>
  </si>
  <si>
    <t>D54431-BRC00015</t>
  </si>
  <si>
    <t>10004963727</t>
  </si>
  <si>
    <t>22 RUE DU 26E BCP</t>
  </si>
  <si>
    <t>D54431-BRC00012</t>
  </si>
  <si>
    <t>10004883227</t>
  </si>
  <si>
    <t>12 RUE DU 26E BCP</t>
  </si>
  <si>
    <t>D54430-BRC00095</t>
  </si>
  <si>
    <t>10005141840</t>
  </si>
  <si>
    <t>2 RUE DU GENERAL LECLERC</t>
  </si>
  <si>
    <t>D54430-BRC00057</t>
  </si>
  <si>
    <t>10005091287</t>
  </si>
  <si>
    <t>51 AVENUE GAMBETTA</t>
  </si>
  <si>
    <t>D54430-BRC00056</t>
  </si>
  <si>
    <t>10005090657</t>
  </si>
  <si>
    <t>50 AVENUE GAMBETTA</t>
  </si>
  <si>
    <t>D54415-BRC00165</t>
  </si>
  <si>
    <t>10004885008</t>
  </si>
  <si>
    <t>29 RUE DE SERRE</t>
  </si>
  <si>
    <t>PAGNY SUR MOSELLE</t>
  </si>
  <si>
    <t>D54415-BRC00149</t>
  </si>
  <si>
    <t>10004967238</t>
  </si>
  <si>
    <t>1 RUE GAMBETTA</t>
  </si>
  <si>
    <t>D54415-BRC00139</t>
  </si>
  <si>
    <t>10005001212</t>
  </si>
  <si>
    <t>14 RUE DE LA VICTOIRE</t>
  </si>
  <si>
    <t>D54415-BRC00137</t>
  </si>
  <si>
    <t>10004886141</t>
  </si>
  <si>
    <t>9 RUE DE LA VICTOIRE</t>
  </si>
  <si>
    <t>D54415-BRC00124</t>
  </si>
  <si>
    <t>10004962915</t>
  </si>
  <si>
    <t>5 RUE THIEBAUX</t>
  </si>
  <si>
    <t>D54415-BRC00121</t>
  </si>
  <si>
    <t>10004960329</t>
  </si>
  <si>
    <t>19 AVENUE THEOPHILE BRICHON</t>
  </si>
  <si>
    <t>D54415-BRC00120</t>
  </si>
  <si>
    <t>10004959544</t>
  </si>
  <si>
    <t>18 AVENUE THEOPHILE BRICHON</t>
  </si>
  <si>
    <t>D54415-BRC00111</t>
  </si>
  <si>
    <t>10004960328</t>
  </si>
  <si>
    <t>1 AVENUE THEOPHILE BRICHON</t>
  </si>
  <si>
    <t>D54415-BRC00110</t>
  </si>
  <si>
    <t>10004882081</t>
  </si>
  <si>
    <t>31 RUE DE SERRE</t>
  </si>
  <si>
    <t>D54415-BRC00107</t>
  </si>
  <si>
    <t>10004999986</t>
  </si>
  <si>
    <t>23 RUE DE SERRE</t>
  </si>
  <si>
    <t>D54415-BRC00105</t>
  </si>
  <si>
    <t>10004963724</t>
  </si>
  <si>
    <t>15 RUE DE SERRE</t>
  </si>
  <si>
    <t>D54415-BRC00104</t>
  </si>
  <si>
    <t>10004962913</t>
  </si>
  <si>
    <t>13 RUE DE SERRE</t>
  </si>
  <si>
    <t>D54415-BRC00102</t>
  </si>
  <si>
    <t>10004961186</t>
  </si>
  <si>
    <t>11 RUE DE SERRE</t>
  </si>
  <si>
    <t>D54415-BRC00099</t>
  </si>
  <si>
    <t>10004967236</t>
  </si>
  <si>
    <t>2 RUE DE SERRE</t>
  </si>
  <si>
    <t>D54415-BRC00093</t>
  </si>
  <si>
    <t>10004962057</t>
  </si>
  <si>
    <t>41 RUE NIVOY</t>
  </si>
  <si>
    <t>D54415-BRC00088</t>
  </si>
  <si>
    <t>10004966130</t>
  </si>
  <si>
    <t>25 RUE NIVOY</t>
  </si>
  <si>
    <t>D54415-BRC00082</t>
  </si>
  <si>
    <t>10004961185</t>
  </si>
  <si>
    <t>1 RUE NIVOY</t>
  </si>
  <si>
    <t>D54415-BRC00081</t>
  </si>
  <si>
    <t>10004960327</t>
  </si>
  <si>
    <t>10 RUE NATIONALE</t>
  </si>
  <si>
    <t>D54415-BRC00079</t>
  </si>
  <si>
    <t>10005001211</t>
  </si>
  <si>
    <t>2 RUE NATIONALE</t>
  </si>
  <si>
    <t>D54415-BRC00072</t>
  </si>
  <si>
    <t>10004961184</t>
  </si>
  <si>
    <t>21 AVENUE MARCEL NEY</t>
  </si>
  <si>
    <t>D54415-BRC00071</t>
  </si>
  <si>
    <t>10004960326</t>
  </si>
  <si>
    <t>20 AVENUE MARCEL NEY</t>
  </si>
  <si>
    <t>D54415-BRC00068</t>
  </si>
  <si>
    <t>10004966128</t>
  </si>
  <si>
    <t>14 AVENUE MARCEL NEY</t>
  </si>
  <si>
    <t>D54415-BRC00055</t>
  </si>
  <si>
    <t>10004963723</t>
  </si>
  <si>
    <t>8 RUE JULES FERRY</t>
  </si>
  <si>
    <t>D54415-BRC00029</t>
  </si>
  <si>
    <t>10004967235</t>
  </si>
  <si>
    <t>2 RUE GAMBETTA</t>
  </si>
  <si>
    <t>D54415-BRC00015</t>
  </si>
  <si>
    <t>10004885005</t>
  </si>
  <si>
    <t>48 RUE DES AULNOIS</t>
  </si>
  <si>
    <t>D54415-BRC00013</t>
  </si>
  <si>
    <t>10004962053</t>
  </si>
  <si>
    <t>43 RUE DES AULNOIS</t>
  </si>
  <si>
    <t>D54415-BRC00012</t>
  </si>
  <si>
    <t>10004961183</t>
  </si>
  <si>
    <t>14 RUE DES AULNOIS</t>
  </si>
  <si>
    <t>D54415-BRC00004</t>
  </si>
  <si>
    <t>10004962908</t>
  </si>
  <si>
    <t>5 RUE ANATOLE FRANCE</t>
  </si>
  <si>
    <t>D54403-BRC00020</t>
  </si>
  <si>
    <t>10004882080</t>
  </si>
  <si>
    <t>2 RUE DE LA TAIE</t>
  </si>
  <si>
    <t>NORROY LES PONT A MOUSSON</t>
  </si>
  <si>
    <t>D54403-BRC00019</t>
  </si>
  <si>
    <t>10004887310</t>
  </si>
  <si>
    <t>1 RUE SAINT VINCENT</t>
  </si>
  <si>
    <t>D54403-BRC00016</t>
  </si>
  <si>
    <t>10005024630</t>
  </si>
  <si>
    <t>41 ROUTE DE PONT A MOUSSON</t>
  </si>
  <si>
    <t>D54403-BRC00005</t>
  </si>
  <si>
    <t>10004885004</t>
  </si>
  <si>
    <t>1 BIS RUE ALPHONSE DOZARD</t>
  </si>
  <si>
    <t>D54403-BRC00003</t>
  </si>
  <si>
    <t>10004883834</t>
  </si>
  <si>
    <t>20 RUE ABBE PAUL VARNEY</t>
  </si>
  <si>
    <t>D54395-BRC28037</t>
  </si>
  <si>
    <t>10004999985</t>
  </si>
  <si>
    <t>30 RUE JEANNE D ARC</t>
  </si>
  <si>
    <t>D54395-BRC28015</t>
  </si>
  <si>
    <t>10004998710</t>
  </si>
  <si>
    <t>2 RUE FRANCIS POULENC</t>
  </si>
  <si>
    <t>D54395-BRC28014</t>
  </si>
  <si>
    <t>10004998075</t>
  </si>
  <si>
    <t>4 RUE FRANCIS POULENC</t>
  </si>
  <si>
    <t>D54395-BRC28013</t>
  </si>
  <si>
    <t>10004997431</t>
  </si>
  <si>
    <t>6 RUE FRANCIS POULENC</t>
  </si>
  <si>
    <t>D54395-BRC28012</t>
  </si>
  <si>
    <t>10004996797</t>
  </si>
  <si>
    <t>8 RUE FRANCIS POULENC</t>
  </si>
  <si>
    <t>D54395-BRC28011</t>
  </si>
  <si>
    <t>10004996142</t>
  </si>
  <si>
    <t>10 RUE FRANCIS POULENC</t>
  </si>
  <si>
    <t>D54395-BRC28010</t>
  </si>
  <si>
    <t>10004995529</t>
  </si>
  <si>
    <t>12 RUE FRANCIS POULENC</t>
  </si>
  <si>
    <t>D54395-BRC28009</t>
  </si>
  <si>
    <t>10005001210</t>
  </si>
  <si>
    <t>14 RUE FRANCIS POULENC</t>
  </si>
  <si>
    <t>D54395-BRC28008</t>
  </si>
  <si>
    <t>10005025459</t>
  </si>
  <si>
    <t>141 RUE DU SERGENT BLANDAN</t>
  </si>
  <si>
    <t>D54395-BRC28005</t>
  </si>
  <si>
    <t>10004744087</t>
  </si>
  <si>
    <t>25 BIS RUE SAINT JULIEN</t>
  </si>
  <si>
    <t>D54395-BRC20031</t>
  </si>
  <si>
    <t>10004996141</t>
  </si>
  <si>
    <t>40 RUE DE NABECOR</t>
  </si>
  <si>
    <t>D54395-BRC20013</t>
  </si>
  <si>
    <t>10004997429</t>
  </si>
  <si>
    <t>42 A RUE DE NABECOR</t>
  </si>
  <si>
    <t>D54395-BRC20012</t>
  </si>
  <si>
    <t>10004996795</t>
  </si>
  <si>
    <t>42 B RUE DE NABECOR</t>
  </si>
  <si>
    <t>D54395-BRC20010</t>
  </si>
  <si>
    <t>10005053869</t>
  </si>
  <si>
    <t>4 RUE HIPPOLYTE GLEIZE</t>
  </si>
  <si>
    <t>D54395-BRC20009</t>
  </si>
  <si>
    <t>10005060618</t>
  </si>
  <si>
    <t>2 RUE HIPPOLYTE GLEIZE</t>
  </si>
  <si>
    <t>D54395-BRC20008</t>
  </si>
  <si>
    <t>10005058937</t>
  </si>
  <si>
    <t>8 RUE HIPPOLYTE GLEIZE</t>
  </si>
  <si>
    <t>D54395-BRC20007</t>
  </si>
  <si>
    <t>10005058060</t>
  </si>
  <si>
    <t>6 RUE HIPPOLYTE GLEIZE</t>
  </si>
  <si>
    <t>D54395-BRC28676</t>
  </si>
  <si>
    <t>10004692079</t>
  </si>
  <si>
    <t>60 RUE VAYRINGE</t>
  </si>
  <si>
    <t>D54395-BRC19992</t>
  </si>
  <si>
    <t>10005023010</t>
  </si>
  <si>
    <t>42 RUE DE VILLERS</t>
  </si>
  <si>
    <t>D54395-BRC19987</t>
  </si>
  <si>
    <t>10005025065</t>
  </si>
  <si>
    <t>18 RUE DE BELFORT</t>
  </si>
  <si>
    <t>D54395-BRC19984</t>
  </si>
  <si>
    <t>10005056303</t>
  </si>
  <si>
    <t>40 AVENUE FOCH</t>
  </si>
  <si>
    <t>D54395-BRC19966</t>
  </si>
  <si>
    <t>10005024629</t>
  </si>
  <si>
    <t>257 RUE JEANNE D ARC</t>
  </si>
  <si>
    <t>D54395-BRC28133</t>
  </si>
  <si>
    <t>10004997430</t>
  </si>
  <si>
    <t>19 PASSAGE DIGOT</t>
  </si>
  <si>
    <t>D54395-BRC28132</t>
  </si>
  <si>
    <t>10004996796</t>
  </si>
  <si>
    <t>2 RUE DU DUC ANTOINE</t>
  </si>
  <si>
    <t>D54395-BRC28131</t>
  </si>
  <si>
    <t>10004960323</t>
  </si>
  <si>
    <t>12 RUE DU GRAND VERGER</t>
  </si>
  <si>
    <t>D54395-BRC28130</t>
  </si>
  <si>
    <t>10004799555</t>
  </si>
  <si>
    <t>15 PLACE DU COLONEL FABIEN</t>
  </si>
  <si>
    <t>D54395-BRC28128</t>
  </si>
  <si>
    <t>10004746191</t>
  </si>
  <si>
    <t>9B RUE DES GLACIS, B</t>
  </si>
  <si>
    <t>D54395-BRC28124</t>
  </si>
  <si>
    <t>10005089410</t>
  </si>
  <si>
    <t>D54395-BRC28123</t>
  </si>
  <si>
    <t>10004689106</t>
  </si>
  <si>
    <t>10 BOULEVARD ALBERT 1ER</t>
  </si>
  <si>
    <t>D54395-BRC28121</t>
  </si>
  <si>
    <t>10005087508</t>
  </si>
  <si>
    <t>56 RUE SELLIER</t>
  </si>
  <si>
    <t>D54395-BRC28119</t>
  </si>
  <si>
    <t>10005001209</t>
  </si>
  <si>
    <t>12 RUE DU MAURE QUI TROMPE</t>
  </si>
  <si>
    <t>D54395-BRC28118</t>
  </si>
  <si>
    <t>10005091905</t>
  </si>
  <si>
    <t>9 RUE DU HAUT BOURGEOIS</t>
  </si>
  <si>
    <t>D54395-BRC28110</t>
  </si>
  <si>
    <t>10005086829</t>
  </si>
  <si>
    <t>24 RUE DU HAUT BOURGEOIS</t>
  </si>
  <si>
    <t>D54395-BRC28109</t>
  </si>
  <si>
    <t>10004967232</t>
  </si>
  <si>
    <t>45 RUE CHARLES III</t>
  </si>
  <si>
    <t>D54395-BRC28107</t>
  </si>
  <si>
    <t>10005025066</t>
  </si>
  <si>
    <t>28 BOULEVARD CHARLEMAGNE</t>
  </si>
  <si>
    <t>D54395-BRC28103</t>
  </si>
  <si>
    <t>10005023433</t>
  </si>
  <si>
    <t>D54395-BRC28102</t>
  </si>
  <si>
    <t>10005023012</t>
  </si>
  <si>
    <t>4 RUE JEANNOT</t>
  </si>
  <si>
    <t>D54395-BRC28099</t>
  </si>
  <si>
    <t>10004887309</t>
  </si>
  <si>
    <t>41 RUE DES TIERCELINS</t>
  </si>
  <si>
    <t>D54395-BRC28096</t>
  </si>
  <si>
    <t>10004805801</t>
  </si>
  <si>
    <t>6 AVENUE DE LA GARENNE</t>
  </si>
  <si>
    <t>D54395-BRC28094</t>
  </si>
  <si>
    <t>10004962907</t>
  </si>
  <si>
    <t>39 RUE DE SANTIFONTAINE</t>
  </si>
  <si>
    <t>D54395-BRC28092</t>
  </si>
  <si>
    <t>10004916820</t>
  </si>
  <si>
    <t>6 RUE VERLAINE</t>
  </si>
  <si>
    <t>D54395-BRC28091</t>
  </si>
  <si>
    <t>10004841671</t>
  </si>
  <si>
    <t>5 RUE VERLAINE</t>
  </si>
  <si>
    <t>D54395-BRC28090</t>
  </si>
  <si>
    <t>10004882079</t>
  </si>
  <si>
    <t>8 RUE VILLA VERDIER</t>
  </si>
  <si>
    <t>D54395-BRC28089</t>
  </si>
  <si>
    <t>10004845678</t>
  </si>
  <si>
    <t>26 RUE DU DOCTEUR FRIOT</t>
  </si>
  <si>
    <t>D54395-BRC28082</t>
  </si>
  <si>
    <t>10004741402</t>
  </si>
  <si>
    <t>10 RUE EMILE GALLE</t>
  </si>
  <si>
    <t>D54395-BRC28081</t>
  </si>
  <si>
    <t>10004687160</t>
  </si>
  <si>
    <t>11 RUE DU PLACIEUX</t>
  </si>
  <si>
    <t>D54395-BRC28077</t>
  </si>
  <si>
    <t>10004745464</t>
  </si>
  <si>
    <t>6 QUAI CLAUDE LE LORRAIN</t>
  </si>
  <si>
    <t>D54395-BRC28074</t>
  </si>
  <si>
    <t>10005056306</t>
  </si>
  <si>
    <t>52 RUE NOTRE DAME DE LOURDES</t>
  </si>
  <si>
    <t>D54395-BRC28043</t>
  </si>
  <si>
    <t>10004883833</t>
  </si>
  <si>
    <t>2 RUE XAVIER ROGE</t>
  </si>
  <si>
    <t>D54395-BRC19975</t>
  </si>
  <si>
    <t>10004998711</t>
  </si>
  <si>
    <t>BAT A IMPASSE DU COMMANDANT IGIER</t>
  </si>
  <si>
    <t>D54395-BRC19907</t>
  </si>
  <si>
    <t>10005025064</t>
  </si>
  <si>
    <t>38 RUE HENRI POINCARE</t>
  </si>
  <si>
    <t>D54395-BRC19670</t>
  </si>
  <si>
    <t>10005022150</t>
  </si>
  <si>
    <t>3 BAT K AVENUE DU GENERAL MANGIN</t>
  </si>
  <si>
    <t>D54395-BRC19669</t>
  </si>
  <si>
    <t>10005001208</t>
  </si>
  <si>
    <t>3 BAT J AVENUE DU GENERAL MANGIN</t>
  </si>
  <si>
    <t>D54395-BRC19668</t>
  </si>
  <si>
    <t>10005025458</t>
  </si>
  <si>
    <t>3 BAT I AVENUE DU GENERAL MANGIN</t>
  </si>
  <si>
    <t>D54395-BRC19869</t>
  </si>
  <si>
    <t>10005060617</t>
  </si>
  <si>
    <t>1TER BAT C PL 9E D I COLONIALE</t>
  </si>
  <si>
    <t>D54395-BRC19868</t>
  </si>
  <si>
    <t>10005058935</t>
  </si>
  <si>
    <t>1TER BAT B PL 9E D I COLONIALE</t>
  </si>
  <si>
    <t>D54395-BRC19867</t>
  </si>
  <si>
    <t>10005058059</t>
  </si>
  <si>
    <t>1TER BAT A PL 9E D I COLONIALE</t>
  </si>
  <si>
    <t>D54395-BRC19866</t>
  </si>
  <si>
    <t>10005057481</t>
  </si>
  <si>
    <t>1BIS BAT B PL 9E D I COLONIALE</t>
  </si>
  <si>
    <t>D54329-BRC00757</t>
  </si>
  <si>
    <t>10005146974</t>
  </si>
  <si>
    <t>14 RUE DE MENIL</t>
  </si>
  <si>
    <t>D54329-BRC00758</t>
  </si>
  <si>
    <t>10005149549</t>
  </si>
  <si>
    <t>16 RUE DE MENIL</t>
  </si>
  <si>
    <t>D54329-BRC00759</t>
  </si>
  <si>
    <t>10005154379</t>
  </si>
  <si>
    <t>18 RUE DE MENIL</t>
  </si>
  <si>
    <t>D54329-BRC00766</t>
  </si>
  <si>
    <t>10005144436</t>
  </si>
  <si>
    <t>1 RUE DE METZ</t>
  </si>
  <si>
    <t>D54395-BRC19865</t>
  </si>
  <si>
    <t>10005056894</t>
  </si>
  <si>
    <t>1BIS BAT A PL 9E D I COLONIALE</t>
  </si>
  <si>
    <t>D54395-BRC19864</t>
  </si>
  <si>
    <t>10005056302</t>
  </si>
  <si>
    <t>1 BAT B PL 9E D I COLONIALE</t>
  </si>
  <si>
    <t>D54329-BRC00771</t>
  </si>
  <si>
    <t>10005131469</t>
  </si>
  <si>
    <t>8 RUE DE METZ</t>
  </si>
  <si>
    <t>D54395-BRC19863</t>
  </si>
  <si>
    <t>10005055702</t>
  </si>
  <si>
    <t>1 BAT A PL 9E D I COLONIALE</t>
  </si>
  <si>
    <t>D54395-BRC19755</t>
  </si>
  <si>
    <t>10005056893</t>
  </si>
  <si>
    <t>4 ALLEE DU LYS ROUGE</t>
  </si>
  <si>
    <t>D54329-BRC00779</t>
  </si>
  <si>
    <t>10005154382</t>
  </si>
  <si>
    <t>8 RUE RICHARD MIQUE</t>
  </si>
  <si>
    <t>D54329-BRC00784</t>
  </si>
  <si>
    <t>10005139365</t>
  </si>
  <si>
    <t>31 RUE RICHARD MIQUE</t>
  </si>
  <si>
    <t>D54329-BRC00787</t>
  </si>
  <si>
    <t>10005146977</t>
  </si>
  <si>
    <t>7 GAUCHE RUE DU MUGUET</t>
  </si>
  <si>
    <t>D54329-BRC00788</t>
  </si>
  <si>
    <t>10005149550</t>
  </si>
  <si>
    <t>1 IMPASSE NICOLAS PIGAGE</t>
  </si>
  <si>
    <t>D54329-BRC00789</t>
  </si>
  <si>
    <t>10005154383</t>
  </si>
  <si>
    <t>2 IMPASSE NICOLAS PIGAGE</t>
  </si>
  <si>
    <t>D54329-BRC00790</t>
  </si>
  <si>
    <t>10005128843</t>
  </si>
  <si>
    <t>3 IMPASSE NICOLAS PIGAGE</t>
  </si>
  <si>
    <t>D54329-BRC00791</t>
  </si>
  <si>
    <t>10005131470</t>
  </si>
  <si>
    <t>4 IMPASSE NICOLAS PIGAGE</t>
  </si>
  <si>
    <t>D54329-BRC00792</t>
  </si>
  <si>
    <t>10005134107</t>
  </si>
  <si>
    <t>5 IMPASSE NICOLAS PIGAGE</t>
  </si>
  <si>
    <t>D54329-BRC00793</t>
  </si>
  <si>
    <t>10005136771</t>
  </si>
  <si>
    <t>7 IMPASSE NICOLAS PIGAGE</t>
  </si>
  <si>
    <t>D54395-BRC19747</t>
  </si>
  <si>
    <t>10004999984</t>
  </si>
  <si>
    <t>149 BIS RUE JEANNE D ARC</t>
  </si>
  <si>
    <t>D54395-BRC19744</t>
  </si>
  <si>
    <t>10005056301</t>
  </si>
  <si>
    <t>18 DROITE AVENUE FOCH</t>
  </si>
  <si>
    <t>D54329-BRC00811</t>
  </si>
  <si>
    <t>10005131471</t>
  </si>
  <si>
    <t>26 PLACE NOTRE DAME</t>
  </si>
  <si>
    <t>D54329-BRC00822</t>
  </si>
  <si>
    <t>10005134108</t>
  </si>
  <si>
    <t>33 RUE LOUIS PASTEUR</t>
  </si>
  <si>
    <t>D54329-BRC00823</t>
  </si>
  <si>
    <t>10005136772</t>
  </si>
  <si>
    <t>36 RUE LOUIS PASTEUR</t>
  </si>
  <si>
    <t>D54329-BRC00830</t>
  </si>
  <si>
    <t>10005128846</t>
  </si>
  <si>
    <t>56 RUE LOUIS PASTEUR</t>
  </si>
  <si>
    <t>D54329-BRC00831</t>
  </si>
  <si>
    <t>10005131472</t>
  </si>
  <si>
    <t>58 RUE LOUIS PASTEUR</t>
  </si>
  <si>
    <t>D54329-BRC00837</t>
  </si>
  <si>
    <t>10005146978</t>
  </si>
  <si>
    <t>1 RUE DU PETIT PRE</t>
  </si>
  <si>
    <t>D54329-BRC00838</t>
  </si>
  <si>
    <t>10005149551</t>
  </si>
  <si>
    <t>1 QUAI DES PETITS BOSQUETS</t>
  </si>
  <si>
    <t>D54329-BRC00840</t>
  </si>
  <si>
    <t>10005128847</t>
  </si>
  <si>
    <t>6 RUE DU PONT ROUGE</t>
  </si>
  <si>
    <t>D54329-BRC00842</t>
  </si>
  <si>
    <t>10005134109</t>
  </si>
  <si>
    <t>2 RUE DU PUITS CONTENT</t>
  </si>
  <si>
    <t>D54329-BRC00843</t>
  </si>
  <si>
    <t>10005136773</t>
  </si>
  <si>
    <t>4 RUE DU PUITS CONTENT</t>
  </si>
  <si>
    <t>D54395-BRC19840</t>
  </si>
  <si>
    <t>10005053867</t>
  </si>
  <si>
    <t>9 TER RUE DU TAPIS VERT</t>
  </si>
  <si>
    <t>D54395-BRC19839</t>
  </si>
  <si>
    <t>10005060616</t>
  </si>
  <si>
    <t>11 RUE DES SOEURS MACARONS</t>
  </si>
  <si>
    <t>D54329-BRC00848</t>
  </si>
  <si>
    <t>10005149552</t>
  </si>
  <si>
    <t>5 RUE DE LA REINE</t>
  </si>
  <si>
    <t>D54329-BRC00859</t>
  </si>
  <si>
    <t>10005154384</t>
  </si>
  <si>
    <t>2A RUE RENE BASSET</t>
  </si>
  <si>
    <t>D54329-BRC00880</t>
  </si>
  <si>
    <t>10005128848</t>
  </si>
  <si>
    <t>32 RUE DE LA REPUBLIQUE</t>
  </si>
  <si>
    <t>D54329-BRC00901</t>
  </si>
  <si>
    <t>10005131473</t>
  </si>
  <si>
    <t>6 RUE DE LA RESISTANCE</t>
  </si>
  <si>
    <t>D54329-BRC00905</t>
  </si>
  <si>
    <t>10005141838</t>
  </si>
  <si>
    <t>14 RUE DE LA RESISTANCE</t>
  </si>
  <si>
    <t>D54395-BRC19716</t>
  </si>
  <si>
    <t>10004692080</t>
  </si>
  <si>
    <t>21 BIS RUE SAINTE ANNE</t>
  </si>
  <si>
    <t>D54395-BRC19710</t>
  </si>
  <si>
    <t>10005053865</t>
  </si>
  <si>
    <t>27 BIS RUE PALISSOT</t>
  </si>
  <si>
    <t>D54395-BRC19803</t>
  </si>
  <si>
    <t>10004997428</t>
  </si>
  <si>
    <t>162 TER AVENUE DE STRASBOURG</t>
  </si>
  <si>
    <t>D54395-BRC19802</t>
  </si>
  <si>
    <t>10005055100</t>
  </si>
  <si>
    <t>D54395-BRC19801</t>
  </si>
  <si>
    <t>10005054475</t>
  </si>
  <si>
    <t>29 BAT.7 RUE DE SAVERNE</t>
  </si>
  <si>
    <t>D54415-BRC00152</t>
  </si>
  <si>
    <t>10005023014</t>
  </si>
  <si>
    <t>8 RUE BERNARD JOYEUX</t>
  </si>
  <si>
    <t>D54415-BRC00153</t>
  </si>
  <si>
    <t>10004997432</t>
  </si>
  <si>
    <t>16 RUE DE LA VICTOIRE</t>
  </si>
  <si>
    <t>D54395-BRC19800</t>
  </si>
  <si>
    <t>10005053866</t>
  </si>
  <si>
    <t>29 BAT.5 RUE DE SAVERNE</t>
  </si>
  <si>
    <t>D54395-BRC19799</t>
  </si>
  <si>
    <t>10005060615</t>
  </si>
  <si>
    <t>D54415-BRC00158</t>
  </si>
  <si>
    <t>10004966133</t>
  </si>
  <si>
    <t>CLEMATITES RUE JEAN BOUIN</t>
  </si>
  <si>
    <t>D54415-BRC00159</t>
  </si>
  <si>
    <t>10004967239</t>
  </si>
  <si>
    <t>CAPUCINE RUE JEAN BOUIN</t>
  </si>
  <si>
    <t>D54415-BRC00161</t>
  </si>
  <si>
    <t>10004960330</t>
  </si>
  <si>
    <t>PIVOINES RUE JEAN BOUIN</t>
  </si>
  <si>
    <t>D54415-BRC00162</t>
  </si>
  <si>
    <t>10004961188</t>
  </si>
  <si>
    <t>EDELWEISS RUE JEAN BOUIN</t>
  </si>
  <si>
    <t>D54415-BRC00163</t>
  </si>
  <si>
    <t>10004842704</t>
  </si>
  <si>
    <t>CHEVREFEUI RUE JEAN BOUIN</t>
  </si>
  <si>
    <t>D54357-BRC00274</t>
  </si>
  <si>
    <t>10004918092</t>
  </si>
  <si>
    <t>149D RUE GAMBETTA</t>
  </si>
  <si>
    <t>D54339-BRC00190</t>
  </si>
  <si>
    <t>10004915479</t>
  </si>
  <si>
    <t>6 RUE SADI CARNOT</t>
  </si>
  <si>
    <t>D54339-BRC00192</t>
  </si>
  <si>
    <t>10004916804</t>
  </si>
  <si>
    <t>8 RUE SADI CARNOT</t>
  </si>
  <si>
    <t>D54339-BRC00195</t>
  </si>
  <si>
    <t>10004963714</t>
  </si>
  <si>
    <t>22 RUE SADI CARNOT</t>
  </si>
  <si>
    <t>D54339-BRC00201</t>
  </si>
  <si>
    <t>10004916134</t>
  </si>
  <si>
    <t>31 RUE SADI CARNOT</t>
  </si>
  <si>
    <t>D54339-BRC00208</t>
  </si>
  <si>
    <t>10004966120</t>
  </si>
  <si>
    <t>45 RUE SADI CARNOT</t>
  </si>
  <si>
    <t>D54339-BRC00224</t>
  </si>
  <si>
    <t>10004918084</t>
  </si>
  <si>
    <t>6 SQUARE GRANDJEAN</t>
  </si>
  <si>
    <t>D54339-BRC00227</t>
  </si>
  <si>
    <t>10004920037</t>
  </si>
  <si>
    <t>1 RUE DU COLONEL DRIANT</t>
  </si>
  <si>
    <t>D54339-BRC00233</t>
  </si>
  <si>
    <t>10004842700</t>
  </si>
  <si>
    <t>28 A/B AVENUE DU GENERAL LECLERC</t>
  </si>
  <si>
    <t>D54395-BRC19798</t>
  </si>
  <si>
    <t>10005058934</t>
  </si>
  <si>
    <t>D54395-BRC19797</t>
  </si>
  <si>
    <t>10005058058</t>
  </si>
  <si>
    <t>D54339-BRC00246</t>
  </si>
  <si>
    <t>10004964566</t>
  </si>
  <si>
    <t>27 RUE SADI CARNOT</t>
  </si>
  <si>
    <t>D54395-BRC19796</t>
  </si>
  <si>
    <t>10005057480</t>
  </si>
  <si>
    <t>29 BAT.1 RUE DE SAVERNE</t>
  </si>
  <si>
    <t>D54395-BRC19781</t>
  </si>
  <si>
    <t>10005054474</t>
  </si>
  <si>
    <t>2 RUE DE BONSECOURS</t>
  </si>
  <si>
    <t>D54339-BRC00273</t>
  </si>
  <si>
    <t>10004962050</t>
  </si>
  <si>
    <t>49 B OCG 2 RUE DE LA REPUBLIQUE</t>
  </si>
  <si>
    <t>D54395-BRC19965</t>
  </si>
  <si>
    <t>10004998708</t>
  </si>
  <si>
    <t>255 RUE JEANNE D ARC</t>
  </si>
  <si>
    <t>D54357-BRC00005</t>
  </si>
  <si>
    <t>10004918740</t>
  </si>
  <si>
    <t>5 BATIMENT LES AULNES</t>
  </si>
  <si>
    <t>D54357-BRC00008</t>
  </si>
  <si>
    <t>10004920695</t>
  </si>
  <si>
    <t>8 BATIMENT LES AULNES</t>
  </si>
  <si>
    <t>D54357-BRC00012</t>
  </si>
  <si>
    <t>10004916806</t>
  </si>
  <si>
    <t>12 BATIMENT LES AULNES</t>
  </si>
  <si>
    <t>D54357-BRC00025</t>
  </si>
  <si>
    <t>10004918742</t>
  </si>
  <si>
    <t>20 RUE DU CLOS DES MOINES</t>
  </si>
  <si>
    <t>D54357-BRC00053</t>
  </si>
  <si>
    <t>10004917439</t>
  </si>
  <si>
    <t>143 BIS RUE GAMBETTA PROLONGEE</t>
  </si>
  <si>
    <t>D54357-BRC00057</t>
  </si>
  <si>
    <t>10004920040</t>
  </si>
  <si>
    <t>149G RUE GAMBETTA</t>
  </si>
  <si>
    <t>D54357-BRC00069</t>
  </si>
  <si>
    <t>10004887296</t>
  </si>
  <si>
    <t>RUE DU HAUT DES VIGNES</t>
  </si>
  <si>
    <t>D54357-BRC00070</t>
  </si>
  <si>
    <t>10004915484</t>
  </si>
  <si>
    <t>D54357-BRC00071</t>
  </si>
  <si>
    <t>10004916137</t>
  </si>
  <si>
    <t>D54395-BRC19667</t>
  </si>
  <si>
    <t>10004999983</t>
  </si>
  <si>
    <t>3 BAT H AVENUE DU GENERAL MANGIN</t>
  </si>
  <si>
    <t>D54395-BRC19666</t>
  </si>
  <si>
    <t>10005024628</t>
  </si>
  <si>
    <t>3 BAT G AVENUE DU GENERAL MANGIN</t>
  </si>
  <si>
    <t>D54357-BRC00139</t>
  </si>
  <si>
    <t>10004921334</t>
  </si>
  <si>
    <t>73 ROUTE DE METZ</t>
  </si>
  <si>
    <t>D54395-BRC19665</t>
  </si>
  <si>
    <t>10004998707</t>
  </si>
  <si>
    <t>3 BAT F AVENUE DU GENERAL MANGIN</t>
  </si>
  <si>
    <t>D54395-BRC19664</t>
  </si>
  <si>
    <t>10005023834</t>
  </si>
  <si>
    <t>3 BAT E AVENUE DU GENERAL MANGIN</t>
  </si>
  <si>
    <t>D54395-BRC19663</t>
  </si>
  <si>
    <t>10004997427</t>
  </si>
  <si>
    <t>3 BAT D AVENUE DU GENERAL MANGIN</t>
  </si>
  <si>
    <t>D54395-BRC19662</t>
  </si>
  <si>
    <t>10005023009</t>
  </si>
  <si>
    <t>3 BAT C AVENUE DU GENERAL MANGIN</t>
  </si>
  <si>
    <t>D54395-BRC19661</t>
  </si>
  <si>
    <t>10004996140</t>
  </si>
  <si>
    <t>3 BAT B AVENUE DU GENERAL MANGIN</t>
  </si>
  <si>
    <t>D54395-BRC19660</t>
  </si>
  <si>
    <t>10005022149</t>
  </si>
  <si>
    <t>3 BAT A AVENUE DU GENERAL MANGIN</t>
  </si>
  <si>
    <t>D54357-BRC00227</t>
  </si>
  <si>
    <t>10004920044</t>
  </si>
  <si>
    <t>4 RUE DU HAUT DES VIGNES</t>
  </si>
  <si>
    <t>D54357-BRC00236</t>
  </si>
  <si>
    <t>10004919388</t>
  </si>
  <si>
    <t>36 RUE DE LORRAINE</t>
  </si>
  <si>
    <t>D54357-BRC00240</t>
  </si>
  <si>
    <t>10004841157</t>
  </si>
  <si>
    <t>14 ROUTE DE METZ</t>
  </si>
  <si>
    <t>D54357-BRC00256</t>
  </si>
  <si>
    <t>10004919389</t>
  </si>
  <si>
    <t>D54395-BRC19613</t>
  </si>
  <si>
    <t>10005055701</t>
  </si>
  <si>
    <t>29 BAT.6 RUE DE SAVERNE</t>
  </si>
  <si>
    <t>D54395-BRC19612</t>
  </si>
  <si>
    <t>10005055099</t>
  </si>
  <si>
    <t>29 BAT.8 RUE DE SAVERNE</t>
  </si>
  <si>
    <t>D54395-BRC19589</t>
  </si>
  <si>
    <t>10005001207</t>
  </si>
  <si>
    <t>115 RUE GABRIEL MOUILLERON</t>
  </si>
  <si>
    <t>D54395-BRC19550</t>
  </si>
  <si>
    <t>10004739828</t>
  </si>
  <si>
    <t>20 RUE DE SAURUPT</t>
  </si>
  <si>
    <t>D54395-BRC06503</t>
  </si>
  <si>
    <t>10004689105</t>
  </si>
  <si>
    <t>27 RUE SAINTE ANNE</t>
  </si>
  <si>
    <t>D54395-BRC06373</t>
  </si>
  <si>
    <t>10004997426</t>
  </si>
  <si>
    <t>128 AVENUE DE STRASBOURG</t>
  </si>
  <si>
    <t>D54395-BRC06362</t>
  </si>
  <si>
    <t>10005055096</t>
  </si>
  <si>
    <t>8 RUE DES SOEURS MACARONS</t>
  </si>
  <si>
    <t>D54395-BRC06335</t>
  </si>
  <si>
    <t>10004691064</t>
  </si>
  <si>
    <t>36 RUE SAINTE ANNE</t>
  </si>
  <si>
    <t>D54395-BRC06225</t>
  </si>
  <si>
    <t>10005056892</t>
  </si>
  <si>
    <t>14 RUE NOTRE DAME</t>
  </si>
  <si>
    <t>D54395-BRC06089</t>
  </si>
  <si>
    <t>10005001206</t>
  </si>
  <si>
    <t>127 RUE JEANNE D ARC</t>
  </si>
  <si>
    <t>D54395-BRC06088</t>
  </si>
  <si>
    <t>10005025457</t>
  </si>
  <si>
    <t>110 RUE JEANNE D ARC</t>
  </si>
  <si>
    <t>D54395-BRC05916</t>
  </si>
  <si>
    <t>10005057479</t>
  </si>
  <si>
    <t>126 R DU FAUBOURG DES 3 MAISONS</t>
  </si>
  <si>
    <t>D54395-BRC05908</t>
  </si>
  <si>
    <t>10005058932</t>
  </si>
  <si>
    <t>110 R DU FAUBOURG DES 3 MAISONS</t>
  </si>
  <si>
    <t>D54395-BRC05907</t>
  </si>
  <si>
    <t>10005058057</t>
  </si>
  <si>
    <t>106 R DU FAUBOURG DES 3 MAISONS</t>
  </si>
  <si>
    <t>D54395-BRC05902</t>
  </si>
  <si>
    <t>10005055095</t>
  </si>
  <si>
    <t>83 R DU FAUBOURG DES 3 MAISONS</t>
  </si>
  <si>
    <t>D54395-BRC05901</t>
  </si>
  <si>
    <t>10005054473</t>
  </si>
  <si>
    <t>81 R DU FAUBOURG DES 3 MAISONS</t>
  </si>
  <si>
    <t>D54395-BRC05900</t>
  </si>
  <si>
    <t>10005053864</t>
  </si>
  <si>
    <t>80 R DU FAUBOURG DES 3 MAISONS</t>
  </si>
  <si>
    <t>D54395-BRC05896</t>
  </si>
  <si>
    <t>10005057478</t>
  </si>
  <si>
    <t>74 R DU FAUBOURG DES 3 MAISONS</t>
  </si>
  <si>
    <t>D54395-BRC05888</t>
  </si>
  <si>
    <t>10005058931</t>
  </si>
  <si>
    <t>52 R DU FAUBOURG DES 3 MAISONS</t>
  </si>
  <si>
    <t>D54395-BRC05869</t>
  </si>
  <si>
    <t>10005060614</t>
  </si>
  <si>
    <t>9 R DU FAUBOURG DES 3 MAISONS</t>
  </si>
  <si>
    <t>D54395-BRC05809</t>
  </si>
  <si>
    <t>10005060613</t>
  </si>
  <si>
    <t>22 RUE DUPONT DES LOGES</t>
  </si>
  <si>
    <t>D54395-BRC00998</t>
  </si>
  <si>
    <t>10004693968</t>
  </si>
  <si>
    <t>8 RUE ISRAEL SYLVESTRE</t>
  </si>
  <si>
    <t>D54395-BRC00999</t>
  </si>
  <si>
    <t>10004694917</t>
  </si>
  <si>
    <t>17 RUE ISRAEL SYLVESTRE</t>
  </si>
  <si>
    <t>D54395-BRC01000</t>
  </si>
  <si>
    <t>10004685504</t>
  </si>
  <si>
    <t>15 RUE ISRAEL SYLVESTRE</t>
  </si>
  <si>
    <t>D54395-BRC01001</t>
  </si>
  <si>
    <t>10004687144</t>
  </si>
  <si>
    <t>12 RUE ISRAEL SYLVESTRE</t>
  </si>
  <si>
    <t>D54395-BRC01033</t>
  </si>
  <si>
    <t>10005055695</t>
  </si>
  <si>
    <t>26 RUE JENNESSON</t>
  </si>
  <si>
    <t>D54395-BRC05803</t>
  </si>
  <si>
    <t>10005055700</t>
  </si>
  <si>
    <t>10 RUE DUPONT DES LOGES</t>
  </si>
  <si>
    <t>D54395-BRC05799</t>
  </si>
  <si>
    <t>10005060612</t>
  </si>
  <si>
    <t>4 RUE DUPONT DES LOGES</t>
  </si>
  <si>
    <t>D54395-BRC01126</t>
  </si>
  <si>
    <t>10004744762</t>
  </si>
  <si>
    <t>1 BIS RUE ALFRED MEZIERES</t>
  </si>
  <si>
    <t>D54395-BRC01213</t>
  </si>
  <si>
    <t>10004997412</t>
  </si>
  <si>
    <t>31 RUE DE L ARMEE PATTON</t>
  </si>
  <si>
    <t>D54395-BRC01285</t>
  </si>
  <si>
    <t>10004998697</t>
  </si>
  <si>
    <t>32 RUE BEL AIR</t>
  </si>
  <si>
    <t>D54395-BRC01303</t>
  </si>
  <si>
    <t>10004689092</t>
  </si>
  <si>
    <t>24 RUE LA FLIZE</t>
  </si>
  <si>
    <t>D54395-BRC01314</t>
  </si>
  <si>
    <t>10004690078</t>
  </si>
  <si>
    <t>12 RUE DES LOUPS</t>
  </si>
  <si>
    <t>D54395-BRC01486</t>
  </si>
  <si>
    <t>10005057468</t>
  </si>
  <si>
    <t>3 PLACE DE LA CARRIERE</t>
  </si>
  <si>
    <t>D54395-BRC01653</t>
  </si>
  <si>
    <t>10004997413</t>
  </si>
  <si>
    <t>14 RUE SAINT VINCENT DE PAUL</t>
  </si>
  <si>
    <t>D54395-BRC01676</t>
  </si>
  <si>
    <t>10004919391</t>
  </si>
  <si>
    <t>31 RUE SELLIER</t>
  </si>
  <si>
    <t>D54395-BRC01788</t>
  </si>
  <si>
    <t>10004693969</t>
  </si>
  <si>
    <t>18 RUE DU DUC RAOUL</t>
  </si>
  <si>
    <t>D54395-BRC01806</t>
  </si>
  <si>
    <t>10004744763</t>
  </si>
  <si>
    <t>38 RUE GUSTAVE SIMON</t>
  </si>
  <si>
    <t>D54395-BRC01835</t>
  </si>
  <si>
    <t>10004691055</t>
  </si>
  <si>
    <t>14 RUE MATHIAS SCHIFF</t>
  </si>
  <si>
    <t>D54395-BRC01893</t>
  </si>
  <si>
    <t>10004689093</t>
  </si>
  <si>
    <t>11 RUE MICHELET</t>
  </si>
  <si>
    <t>D54395-BRC01924</t>
  </si>
  <si>
    <t>10004962906</t>
  </si>
  <si>
    <t>3 RUE DE LA MONNAIE</t>
  </si>
  <si>
    <t>D54395-BRC01929</t>
  </si>
  <si>
    <t>10005025912</t>
  </si>
  <si>
    <t>24 RUE OBERLIN</t>
  </si>
  <si>
    <t>D54395-BRC01941</t>
  </si>
  <si>
    <t>10004916139</t>
  </si>
  <si>
    <t>4 PLACE VAUDEMONT</t>
  </si>
  <si>
    <t>D54395-BRC01948</t>
  </si>
  <si>
    <t>10004920703</t>
  </si>
  <si>
    <t>33 RUE DE LA RAVINELLE</t>
  </si>
  <si>
    <t>D54395-BRC05738</t>
  </si>
  <si>
    <t>10005091904</t>
  </si>
  <si>
    <t>8 PLACE DE LA COMMANDERIE</t>
  </si>
  <si>
    <t>D54395-BRC01986</t>
  </si>
  <si>
    <t>10005057469</t>
  </si>
  <si>
    <t>19 RUE BARON LOUIS</t>
  </si>
  <si>
    <t>D54395-BRC01990</t>
  </si>
  <si>
    <t>10004915493</t>
  </si>
  <si>
    <t>11 RUE BARON LOUIS</t>
  </si>
  <si>
    <t>D54395-BRC01991</t>
  </si>
  <si>
    <t>10004687145</t>
  </si>
  <si>
    <t>28 RUE DESILLES</t>
  </si>
  <si>
    <t>D54395-BRC01993</t>
  </si>
  <si>
    <t>10004689094</t>
  </si>
  <si>
    <t>16 RUE DESILLES</t>
  </si>
  <si>
    <t>D54395-BRC01998</t>
  </si>
  <si>
    <t>10004746181</t>
  </si>
  <si>
    <t>10 RUE GUERRIER DE DUMAST</t>
  </si>
  <si>
    <t>D54395-BRC01999</t>
  </si>
  <si>
    <t>10004746910</t>
  </si>
  <si>
    <t>6 RUE GUERRIER DE DUMAST</t>
  </si>
  <si>
    <t>D54395-BRC02014</t>
  </si>
  <si>
    <t>10004743404</t>
  </si>
  <si>
    <t>17 RUE DE SERRE</t>
  </si>
  <si>
    <t>D54395-BRC02016</t>
  </si>
  <si>
    <t>10004744764</t>
  </si>
  <si>
    <t>16 RUE DE SERRE</t>
  </si>
  <si>
    <t>D54395-BRC02026</t>
  </si>
  <si>
    <t>10004919392</t>
  </si>
  <si>
    <t>60 QUAI CLAUDE LE LORRAIN</t>
  </si>
  <si>
    <t>D54395-BRC02066</t>
  </si>
  <si>
    <t>10005024621</t>
  </si>
  <si>
    <t>2 RUE RAYMOND POINCARE</t>
  </si>
  <si>
    <t>D54395-BRC02076</t>
  </si>
  <si>
    <t>10004692069</t>
  </si>
  <si>
    <t>25 RUE RAYMOND POINCARE</t>
  </si>
  <si>
    <t>D54395-BRC02084</t>
  </si>
  <si>
    <t>10004998064</t>
  </si>
  <si>
    <t>9 RUE DU TEMERAIRE</t>
  </si>
  <si>
    <t>D54395-BRC02092</t>
  </si>
  <si>
    <t>10004996779</t>
  </si>
  <si>
    <t>27 RUE DU TEMERAIRE</t>
  </si>
  <si>
    <t>D54395-BRC02102</t>
  </si>
  <si>
    <t>10004996780</t>
  </si>
  <si>
    <t>20 RUE DU TEMERAIRE</t>
  </si>
  <si>
    <t>D54395-BRC02144</t>
  </si>
  <si>
    <t>10004884464</t>
  </si>
  <si>
    <t>21 AVENUE FOCH</t>
  </si>
  <si>
    <t>D54395-BRC02151</t>
  </si>
  <si>
    <t>10004882613</t>
  </si>
  <si>
    <t>48 AVENUE FOCH</t>
  </si>
  <si>
    <t>D54395-BRC02184</t>
  </si>
  <si>
    <t>10004998065</t>
  </si>
  <si>
    <t>23 BOULEVARD CHARLEMAGNE</t>
  </si>
  <si>
    <t>D54395-BRC02185</t>
  </si>
  <si>
    <t>10004998698</t>
  </si>
  <si>
    <t>25 BOULEVARD CHARLEMAGNE</t>
  </si>
  <si>
    <t>D54395-BRC02190</t>
  </si>
  <si>
    <t>10004995519</t>
  </si>
  <si>
    <t>38 BOULEVARD CHARLEMAGNE</t>
  </si>
  <si>
    <t>D54395-BRC02193</t>
  </si>
  <si>
    <t>10004997415</t>
  </si>
  <si>
    <t>1 BOULEVARD CHARLEMAGNE</t>
  </si>
  <si>
    <t>D54395-BRC02202</t>
  </si>
  <si>
    <t>10004996781</t>
  </si>
  <si>
    <t>10 BOULEVARD CHARLEMAGNE</t>
  </si>
  <si>
    <t>D54395-BRC02207</t>
  </si>
  <si>
    <t>10004999976</t>
  </si>
  <si>
    <t>24 BOULEVARD CHARLEMAGNE</t>
  </si>
  <si>
    <t>D54395-BRC02211</t>
  </si>
  <si>
    <t>10004916140</t>
  </si>
  <si>
    <t>21 E1 RUE EMILE BERTIN</t>
  </si>
  <si>
    <t>D54395-BRC02230</t>
  </si>
  <si>
    <t>10004685514</t>
  </si>
  <si>
    <t>3 RUE FRANCOIS DE NEUFCHATEAU</t>
  </si>
  <si>
    <t>D54395-BRC02244</t>
  </si>
  <si>
    <t>10004884465</t>
  </si>
  <si>
    <t>D54395-BRC05619</t>
  </si>
  <si>
    <t>10005060611</t>
  </si>
  <si>
    <t>67 RUE DES 4 EGLISES</t>
  </si>
  <si>
    <t>D54395-BRC02270</t>
  </si>
  <si>
    <t>10004882077</t>
  </si>
  <si>
    <t>1 OCG G RUE DES CARMES</t>
  </si>
  <si>
    <t>D54395-BRC02286</t>
  </si>
  <si>
    <t>10005057470</t>
  </si>
  <si>
    <t>38 RUE DES CARMES</t>
  </si>
  <si>
    <t>D54395-BRC02298</t>
  </si>
  <si>
    <t>10004920704</t>
  </si>
  <si>
    <t>46 BOULEVARD CHARLEMAGNE</t>
  </si>
  <si>
    <t>D54395-BRC02305</t>
  </si>
  <si>
    <t>10004918748</t>
  </si>
  <si>
    <t>4 RUE DOM CALMET</t>
  </si>
  <si>
    <t>D54395-BRC02359</t>
  </si>
  <si>
    <t>10004887300</t>
  </si>
  <si>
    <t>46 RUE DE LAXOU</t>
  </si>
  <si>
    <t>D54395-BRC02362</t>
  </si>
  <si>
    <t>10004996782</t>
  </si>
  <si>
    <t>56 RUE DE LAXOU</t>
  </si>
  <si>
    <t>D54395-BRC02398</t>
  </si>
  <si>
    <t>10004920705</t>
  </si>
  <si>
    <t>5 RUE LOUIS MAJORELLE</t>
  </si>
  <si>
    <t>D54395-BRC02399</t>
  </si>
  <si>
    <t>10004921341</t>
  </si>
  <si>
    <t>13 RUE LOUIS MAJORELLE</t>
  </si>
  <si>
    <t>D54395-BRC02400</t>
  </si>
  <si>
    <t>10004915494</t>
  </si>
  <si>
    <t>15 RUE LOUIS MAJORELLE</t>
  </si>
  <si>
    <t>D54395-BRC02401</t>
  </si>
  <si>
    <t>10004916142</t>
  </si>
  <si>
    <t>30 RUE LOUIS MAJORELLE</t>
  </si>
  <si>
    <t>D54395-BRC02402</t>
  </si>
  <si>
    <t>10004916812</t>
  </si>
  <si>
    <t>28 RUE LOUIS MAJORELLE</t>
  </si>
  <si>
    <t>D54395-BRC02403</t>
  </si>
  <si>
    <t>10004917446</t>
  </si>
  <si>
    <t>26 RUE LOUIS MAJORELLE</t>
  </si>
  <si>
    <t>D54395-BRC02404</t>
  </si>
  <si>
    <t>10004918096</t>
  </si>
  <si>
    <t>22 RUE LOUIS MAJORELLE</t>
  </si>
  <si>
    <t>D54395-BRC02405</t>
  </si>
  <si>
    <t>10004918749</t>
  </si>
  <si>
    <t>18 RUE LOUIS MAJORELLE</t>
  </si>
  <si>
    <t>D54395-BRC02406</t>
  </si>
  <si>
    <t>10004919393</t>
  </si>
  <si>
    <t>12 RUE LOUIS MAJORELLE</t>
  </si>
  <si>
    <t>D54395-BRC02407</t>
  </si>
  <si>
    <t>10004920048</t>
  </si>
  <si>
    <t>10 RUE LOUIS MAJORELLE</t>
  </si>
  <si>
    <t>D54395-BRC05480</t>
  </si>
  <si>
    <t>10004685540</t>
  </si>
  <si>
    <t>21 RUE DES JARDINIERS</t>
  </si>
  <si>
    <t>D54395-BRC02449</t>
  </si>
  <si>
    <t>10004921343</t>
  </si>
  <si>
    <t>20 RUE PALISSOT</t>
  </si>
  <si>
    <t>D54395-BRC02459</t>
  </si>
  <si>
    <t>10004887301</t>
  </si>
  <si>
    <t>16 PLACE PAUL PAINLEVE</t>
  </si>
  <si>
    <t>D54395-BRC02566</t>
  </si>
  <si>
    <t>10004744766</t>
  </si>
  <si>
    <t>46 BOULEVARD JEAN JAURES</t>
  </si>
  <si>
    <t>D54395-BRC02568</t>
  </si>
  <si>
    <t>10004746185</t>
  </si>
  <si>
    <t>50 BOULEVARD JEAN JAURES</t>
  </si>
  <si>
    <t>D54395-BRC02593</t>
  </si>
  <si>
    <t>10004742699</t>
  </si>
  <si>
    <t>90 BOULEVARD JEAN JAURES</t>
  </si>
  <si>
    <t>D54395-BRC05470</t>
  </si>
  <si>
    <t>10004685538</t>
  </si>
  <si>
    <t>7 RUE DES JARDINIERS</t>
  </si>
  <si>
    <t>D54395-BRC02618</t>
  </si>
  <si>
    <t>10004886707</t>
  </si>
  <si>
    <t>26 PLACE HENRI MENGIN</t>
  </si>
  <si>
    <t>D54395-BRC02663</t>
  </si>
  <si>
    <t>10004917447</t>
  </si>
  <si>
    <t>61 RUE JEANNE D ARC</t>
  </si>
  <si>
    <t>D54395-BRC02684</t>
  </si>
  <si>
    <t>10004998066</t>
  </si>
  <si>
    <t>294 RUE JEANNE D ARC</t>
  </si>
  <si>
    <t>D54395-BRC02760</t>
  </si>
  <si>
    <t>10004739822</t>
  </si>
  <si>
    <t>12 RUE NOTRE DAME</t>
  </si>
  <si>
    <t>D54395-BRC02846</t>
  </si>
  <si>
    <t>10004919394</t>
  </si>
  <si>
    <t>74 RUE DES PONTS</t>
  </si>
  <si>
    <t>D54395-BRC02855</t>
  </si>
  <si>
    <t>10005024244</t>
  </si>
  <si>
    <t>59 RUE DES PONTS</t>
  </si>
  <si>
    <t>D54395-BRC02857</t>
  </si>
  <si>
    <t>10005091286</t>
  </si>
  <si>
    <t>4 RUE DES PONTS</t>
  </si>
  <si>
    <t>D54395-BRC02859</t>
  </si>
  <si>
    <t>10004746911</t>
  </si>
  <si>
    <t>6 RUE DES PONTS</t>
  </si>
  <si>
    <t>D54395-BRC02881</t>
  </si>
  <si>
    <t>10004687147</t>
  </si>
  <si>
    <t>5 RUE DE LA SALPETRIERE</t>
  </si>
  <si>
    <t>D54395-BRC02998</t>
  </si>
  <si>
    <t>10004886708</t>
  </si>
  <si>
    <t>25 RUE CAMILLE MATHIS</t>
  </si>
  <si>
    <t>D54395-BRC02999</t>
  </si>
  <si>
    <t>10004887302</t>
  </si>
  <si>
    <t>23 RUE CAMILLE MATHIS</t>
  </si>
  <si>
    <t>D54395-BRC03039</t>
  </si>
  <si>
    <t>10005001196</t>
  </si>
  <si>
    <t>5 RUE DURIVAL</t>
  </si>
  <si>
    <t>D54395-BRC03068</t>
  </si>
  <si>
    <t>10004920706</t>
  </si>
  <si>
    <t>22 RUE EMILE GALLE</t>
  </si>
  <si>
    <t>D54395-BRC03087</t>
  </si>
  <si>
    <t>10004886136</t>
  </si>
  <si>
    <t>1 PLACE DES DUCS DE BAR</t>
  </si>
  <si>
    <t>D54395-BRC03092</t>
  </si>
  <si>
    <t>10004916813</t>
  </si>
  <si>
    <t>10 SQUARE DOMREMY</t>
  </si>
  <si>
    <t>D54395-BRC03199</t>
  </si>
  <si>
    <t>10005001197</t>
  </si>
  <si>
    <t>17 RUE DU GENERAL FABVIER</t>
  </si>
  <si>
    <t>D54395-BRC03268</t>
  </si>
  <si>
    <t>10004920707</t>
  </si>
  <si>
    <t>12 RUE HENNER</t>
  </si>
  <si>
    <t>D54395-BRC03276</t>
  </si>
  <si>
    <t>10004919395</t>
  </si>
  <si>
    <t>23 RUE JAMERAI DUVAL</t>
  </si>
  <si>
    <t>D54395-BRC03280</t>
  </si>
  <si>
    <t>10004915496</t>
  </si>
  <si>
    <t>15 RUE JAMERAI DUVAL</t>
  </si>
  <si>
    <t>D54395-BRC03330</t>
  </si>
  <si>
    <t>10004915497</t>
  </si>
  <si>
    <t>3 RUE LEOPOLD LALLEMENT</t>
  </si>
  <si>
    <t>D54395-BRC03332</t>
  </si>
  <si>
    <t>10004916814</t>
  </si>
  <si>
    <t>9 RUE LOUIS MAJORELLE</t>
  </si>
  <si>
    <t>D54395-BRC03348</t>
  </si>
  <si>
    <t>10004886709</t>
  </si>
  <si>
    <t>5 AVENUE DU MARECHAL JUIN</t>
  </si>
  <si>
    <t>D54395-BRC03349</t>
  </si>
  <si>
    <t>10004887303</t>
  </si>
  <si>
    <t>9 AVENUE DU MARECHAL JUIN</t>
  </si>
  <si>
    <t>D54395-BRC03352</t>
  </si>
  <si>
    <t>10004916815</t>
  </si>
  <si>
    <t>14 RUE DE MARSAL</t>
  </si>
  <si>
    <t>D54395-BRC03390</t>
  </si>
  <si>
    <t>10004685523</t>
  </si>
  <si>
    <t>110 RUE DE MON DESERT</t>
  </si>
  <si>
    <t>D54395-BRC03433</t>
  </si>
  <si>
    <t>10004917448</t>
  </si>
  <si>
    <t>47 RUE DE MON DESERT</t>
  </si>
  <si>
    <t>D54395-BRC03435</t>
  </si>
  <si>
    <t>10005024247</t>
  </si>
  <si>
    <t>43 RUE DE MON DESERT</t>
  </si>
  <si>
    <t>D54395-BRC03453</t>
  </si>
  <si>
    <t>10004883828</t>
  </si>
  <si>
    <t>1 RUE DE MON DESERT</t>
  </si>
  <si>
    <t>D54395-BRC03458</t>
  </si>
  <si>
    <t>10005025453</t>
  </si>
  <si>
    <t>20 RUE DE MON DESERT</t>
  </si>
  <si>
    <t>D54395-BRC03524</t>
  </si>
  <si>
    <t>10004743410</t>
  </si>
  <si>
    <t>25 RUE PASTEUR</t>
  </si>
  <si>
    <t>D54395-BRC03534</t>
  </si>
  <si>
    <t>10004918097</t>
  </si>
  <si>
    <t>66 RUE PASTEUR</t>
  </si>
  <si>
    <t>D54395-BRC03535</t>
  </si>
  <si>
    <t>10004918751</t>
  </si>
  <si>
    <t>68 RUE PASTEUR</t>
  </si>
  <si>
    <t>D54395-BRC03587</t>
  </si>
  <si>
    <t>10004920049</t>
  </si>
  <si>
    <t>5 RUE PIERRE DE BLARRU</t>
  </si>
  <si>
    <t>D54395-BRC03612</t>
  </si>
  <si>
    <t>10004961177</t>
  </si>
  <si>
    <t>65 RUE DE LA RAVINELLE</t>
  </si>
  <si>
    <t>D54395-BRC03661</t>
  </si>
  <si>
    <t>10004916144</t>
  </si>
  <si>
    <t>102 RUE DU PLACIEUX</t>
  </si>
  <si>
    <t>D54395-BRC03672</t>
  </si>
  <si>
    <t>10004916816</t>
  </si>
  <si>
    <t>60 RUE DU PLACIEUX</t>
  </si>
  <si>
    <t>D54395-BRC03679</t>
  </si>
  <si>
    <t>10004921344</t>
  </si>
  <si>
    <t>7 RUE DU PLACIEUX</t>
  </si>
  <si>
    <t>D54395-BRC03689</t>
  </si>
  <si>
    <t>10005001198</t>
  </si>
  <si>
    <t>9 RUE SAINTE CECILE</t>
  </si>
  <si>
    <t>D54395-BRC03702</t>
  </si>
  <si>
    <t>10004996786</t>
  </si>
  <si>
    <t>165 RUE DU SERGENT BLANDAN</t>
  </si>
  <si>
    <t>D54395-BRC03716</t>
  </si>
  <si>
    <t>10004844241</t>
  </si>
  <si>
    <t>9 AVENUE DU GENERAL LECLERC</t>
  </si>
  <si>
    <t>D54395-BRC03812</t>
  </si>
  <si>
    <t>10004916817</t>
  </si>
  <si>
    <t>20 RUE VICTOR LEMOINE</t>
  </si>
  <si>
    <t>D54395-BRC03929</t>
  </si>
  <si>
    <t>10005060606</t>
  </si>
  <si>
    <t>16 RUE DE LA VISITATION</t>
  </si>
  <si>
    <t>D54395-BRC05355</t>
  </si>
  <si>
    <t>10005056891</t>
  </si>
  <si>
    <t>26 RUE DE BONSECOURS</t>
  </si>
  <si>
    <t>D54395-BRC03998</t>
  </si>
  <si>
    <t>10004920708</t>
  </si>
  <si>
    <t>22 RUE EMILE GEBHART</t>
  </si>
  <si>
    <t>D54395-BRC04007</t>
  </si>
  <si>
    <t>10004965339</t>
  </si>
  <si>
    <t>14 RUE EMILE GEBHART</t>
  </si>
  <si>
    <t>D54395-BRC04044</t>
  </si>
  <si>
    <t>10004918098</t>
  </si>
  <si>
    <t>5 RUE FABERT</t>
  </si>
  <si>
    <t>D54395-BRC04255</t>
  </si>
  <si>
    <t>10005024248</t>
  </si>
  <si>
    <t>4 AVENUE DU GENERAL MANGIN</t>
  </si>
  <si>
    <t>D54395-BRC04274</t>
  </si>
  <si>
    <t>10004998070</t>
  </si>
  <si>
    <t>40 BD GEORGES CLEMENCEAU</t>
  </si>
  <si>
    <t>D54395-BRC04704</t>
  </si>
  <si>
    <t>10005023833</t>
  </si>
  <si>
    <t>165 AVENUE DE STRASBOURG</t>
  </si>
  <si>
    <t>D54395-BRC04708</t>
  </si>
  <si>
    <t>10005000615</t>
  </si>
  <si>
    <t>159 AVENUE DE STRASBOURG</t>
  </si>
  <si>
    <t>D54395-BRC04709</t>
  </si>
  <si>
    <t>10005001202</t>
  </si>
  <si>
    <t>D54395-BRC04710</t>
  </si>
  <si>
    <t>10004995528</t>
  </si>
  <si>
    <t>D54395-BRC04711</t>
  </si>
  <si>
    <t>10004996137</t>
  </si>
  <si>
    <t>D54395-BRC04716</t>
  </si>
  <si>
    <t>10004999394</t>
  </si>
  <si>
    <t>124 AVENUE DE STRASBOURG</t>
  </si>
  <si>
    <t>D54395-BRC04722</t>
  </si>
  <si>
    <t>10004996792</t>
  </si>
  <si>
    <t>130 AVENUE DE STRASBOURG</t>
  </si>
  <si>
    <t>D54395-BRC04725</t>
  </si>
  <si>
    <t>10004998705</t>
  </si>
  <si>
    <t>142 AVENUE DE STRASBOURG</t>
  </si>
  <si>
    <t>D54395-BRC04729</t>
  </si>
  <si>
    <t>10005001203</t>
  </si>
  <si>
    <t>166 AVENUE DE STRASBOURG</t>
  </si>
  <si>
    <t>D54395-BRC04731</t>
  </si>
  <si>
    <t>10004996138</t>
  </si>
  <si>
    <t>162 AVENUE DE STRASBOURG</t>
  </si>
  <si>
    <t>D54395-BRC04738</t>
  </si>
  <si>
    <t>10005000616</t>
  </si>
  <si>
    <t>214 AVENUE DE STRASBOURG</t>
  </si>
  <si>
    <t>D54395-BRC04761</t>
  </si>
  <si>
    <t>10004996139</t>
  </si>
  <si>
    <t>114 AVENUE DE STRASBOURG</t>
  </si>
  <si>
    <t>D54395-BRC04763</t>
  </si>
  <si>
    <t>10004997425</t>
  </si>
  <si>
    <t>156 AVENUE DE STRASBOURG</t>
  </si>
  <si>
    <t>D54395-BRC04765</t>
  </si>
  <si>
    <t>10005056889</t>
  </si>
  <si>
    <t>4 RUE DU TAPIS VERT</t>
  </si>
  <si>
    <t>D54395-BRC04768</t>
  </si>
  <si>
    <t>10005058920</t>
  </si>
  <si>
    <t>8 RUE DU TAPIS VERT</t>
  </si>
  <si>
    <t>D54395-BRC04770</t>
  </si>
  <si>
    <t>10005053862</t>
  </si>
  <si>
    <t>10 B RUE DU TAPIS VERT</t>
  </si>
  <si>
    <t>D54395-BRC04772</t>
  </si>
  <si>
    <t>10005055092</t>
  </si>
  <si>
    <t>18 RUE DU TAPIS VERT</t>
  </si>
  <si>
    <t>D54395-BRC04778</t>
  </si>
  <si>
    <t>10005058921</t>
  </si>
  <si>
    <t>5 RUE DES TIERCELINS</t>
  </si>
  <si>
    <t>D54395-BRC05354</t>
  </si>
  <si>
    <t>10005056299</t>
  </si>
  <si>
    <t>38 RUE DE BONSECOURS</t>
  </si>
  <si>
    <t>D54395-BRC04786</t>
  </si>
  <si>
    <t>10005057476</t>
  </si>
  <si>
    <t>55 RUE DES TIERCELINS</t>
  </si>
  <si>
    <t>D54395-BRC04788</t>
  </si>
  <si>
    <t>10005091903</t>
  </si>
  <si>
    <t>45 RUE DES TIERCELINS</t>
  </si>
  <si>
    <t>D54395-BRC05047</t>
  </si>
  <si>
    <t>10004999982</t>
  </si>
  <si>
    <t>4 RUE DE NABECOR</t>
  </si>
  <si>
    <t>D54395-BRC05059</t>
  </si>
  <si>
    <t>10005001205</t>
  </si>
  <si>
    <t>29 RUE DE NABECOR</t>
  </si>
  <si>
    <t>D54395-BRC05353</t>
  </si>
  <si>
    <t>10005055699</t>
  </si>
  <si>
    <t>40 RUE DE BONSECOURS</t>
  </si>
  <si>
    <t>D54395-BRC05296</t>
  </si>
  <si>
    <t>10004744772</t>
  </si>
  <si>
    <t>84 RUE CHARLES III</t>
  </si>
  <si>
    <t>D54395-BRC05303</t>
  </si>
  <si>
    <t>10004742705</t>
  </si>
  <si>
    <t>149 RUE CHARLES III</t>
  </si>
  <si>
    <t>D54395-BRC05346</t>
  </si>
  <si>
    <t>10005057477</t>
  </si>
  <si>
    <t>19 RUE DE BONSECOURS</t>
  </si>
  <si>
    <t>D54395-BRC05347</t>
  </si>
  <si>
    <t>10005058056</t>
  </si>
  <si>
    <t>D54395-BRC05348</t>
  </si>
  <si>
    <t>10005058924</t>
  </si>
  <si>
    <t>17 RUE DE BONSECOURS</t>
  </si>
  <si>
    <t>D54395-BRC05349</t>
  </si>
  <si>
    <t>10005060610</t>
  </si>
  <si>
    <t>33 RUE DE BONSECOURS</t>
  </si>
  <si>
    <t>D54395-BRC05352</t>
  </si>
  <si>
    <t>10005055093</t>
  </si>
  <si>
    <t>42 RUE DE BONSECOURS</t>
  </si>
  <si>
    <t>D54431-BRC01277</t>
  </si>
  <si>
    <t>10005091288</t>
  </si>
  <si>
    <t>28 RUE VICTOR HUGO</t>
  </si>
  <si>
    <t>D54431-BRC01275</t>
  </si>
  <si>
    <t>10005090022</t>
  </si>
  <si>
    <t>D54578-BRC00423</t>
  </si>
  <si>
    <t>10005088765</t>
  </si>
  <si>
    <t>12 RUE EDOUARD HERRIOT</t>
  </si>
  <si>
    <t>D54578-BRC00422</t>
  </si>
  <si>
    <t>10005088179</t>
  </si>
  <si>
    <t>14 RUE DE LA REPUBLIQUE</t>
  </si>
  <si>
    <t>D54578-BRC00421</t>
  </si>
  <si>
    <t>10005022579</t>
  </si>
  <si>
    <t>11 BOULEVARD DU MARECHAL FOCH</t>
  </si>
  <si>
    <t>D54578-BRC00420</t>
  </si>
  <si>
    <t>10005086834</t>
  </si>
  <si>
    <t>23 BOULEVARD DU MARECHAL FOCH</t>
  </si>
  <si>
    <t>D54578-BRC00418</t>
  </si>
  <si>
    <t>10005091908</t>
  </si>
  <si>
    <t>D54578-BRC00417</t>
  </si>
  <si>
    <t>10005025078</t>
  </si>
  <si>
    <t>D54578-BRC00416</t>
  </si>
  <si>
    <t>10005024640</t>
  </si>
  <si>
    <t>D54578-BRC00415</t>
  </si>
  <si>
    <t>10005024256</t>
  </si>
  <si>
    <t>D54578-BRC00408</t>
  </si>
  <si>
    <t>10005025474</t>
  </si>
  <si>
    <t>36 BOULEVARD DE BAUDRICOURT</t>
  </si>
  <si>
    <t>D54578-BRC00407</t>
  </si>
  <si>
    <t>10005025077</t>
  </si>
  <si>
    <t>34 BOULEVARD DE BAUDRICOURT</t>
  </si>
  <si>
    <t>D54578-BRC00405</t>
  </si>
  <si>
    <t>10005024255</t>
  </si>
  <si>
    <t>7 ALLEE CAMILLE SAINT SAENS</t>
  </si>
  <si>
    <t>D54578-BRC00404</t>
  </si>
  <si>
    <t>10005023840</t>
  </si>
  <si>
    <t>5 ALLEE CAMILLE SAINT SAENS</t>
  </si>
  <si>
    <t>D54578-BRC00403</t>
  </si>
  <si>
    <t>10005023446</t>
  </si>
  <si>
    <t>3 ALLEE CAMILLE SAINT SAENS</t>
  </si>
  <si>
    <t>D54578-BRC00402</t>
  </si>
  <si>
    <t>10005023020</t>
  </si>
  <si>
    <t>1 ALLEE CAMILLE SAINT SAENS</t>
  </si>
  <si>
    <t>D54578-BRC00401</t>
  </si>
  <si>
    <t>10005054482</t>
  </si>
  <si>
    <t>3 ALLEE OLIVIER MESSIAEN</t>
  </si>
  <si>
    <t>D54578-BRC00400</t>
  </si>
  <si>
    <t>10005053874</t>
  </si>
  <si>
    <t>1 ALLEE OLIVIER MESSIAEN</t>
  </si>
  <si>
    <t>D54578-BRC00399</t>
  </si>
  <si>
    <t>10005025947</t>
  </si>
  <si>
    <t>43 BOULEVARD DES ESSARTS</t>
  </si>
  <si>
    <t>D54578-BRC00398</t>
  </si>
  <si>
    <t>10005025473</t>
  </si>
  <si>
    <t>37 BOULEVARD DES ESSARTS</t>
  </si>
  <si>
    <t>D54578-BRC00397</t>
  </si>
  <si>
    <t>10005025076</t>
  </si>
  <si>
    <t>33 BOULEVARD DES ESSARTS</t>
  </si>
  <si>
    <t>D54578-BRC00396</t>
  </si>
  <si>
    <t>10005024639</t>
  </si>
  <si>
    <t>31 BOULEVARD DES ESSARTS</t>
  </si>
  <si>
    <t>D54578-BRC00395</t>
  </si>
  <si>
    <t>10005024254</t>
  </si>
  <si>
    <t>30 BOULEVARD DES ESSARTS</t>
  </si>
  <si>
    <t>D54578-BRC00394</t>
  </si>
  <si>
    <t>10005023839</t>
  </si>
  <si>
    <t>28 BOULEVARD DES ESSARTS</t>
  </si>
  <si>
    <t>D54578-BRC00392</t>
  </si>
  <si>
    <t>10005023019</t>
  </si>
  <si>
    <t>24 BOULEVARD DES ESSARTS</t>
  </si>
  <si>
    <t>D54578-BRC00390</t>
  </si>
  <si>
    <t>10005022155</t>
  </si>
  <si>
    <t>49 BOULEVARD DES ESSARTS</t>
  </si>
  <si>
    <t>D54578-BRC00389</t>
  </si>
  <si>
    <t>10005025946</t>
  </si>
  <si>
    <t>41 BOULEVARD DES ESSARTS</t>
  </si>
  <si>
    <t>D54578-BRC00388</t>
  </si>
  <si>
    <t>10005025472</t>
  </si>
  <si>
    <t>39 BOULEVARD DES ESSARTS</t>
  </si>
  <si>
    <t>D54578-BRC00387</t>
  </si>
  <si>
    <t>10005025075</t>
  </si>
  <si>
    <t>47 BOULEVARD DES ESSARTS</t>
  </si>
  <si>
    <t>D54578-BRC00386</t>
  </si>
  <si>
    <t>10005024638</t>
  </si>
  <si>
    <t>45 BOULEVARD DES ESSARTS</t>
  </si>
  <si>
    <t>D54578-BRC00385</t>
  </si>
  <si>
    <t>10005024253</t>
  </si>
  <si>
    <t>35 BOULEVARD DES ESSARTS</t>
  </si>
  <si>
    <t>D54578-BRC00384</t>
  </si>
  <si>
    <t>10005023838</t>
  </si>
  <si>
    <t>29 BOULEVARD DES ESSARTS</t>
  </si>
  <si>
    <t>D54578-BRC00383</t>
  </si>
  <si>
    <t>10005023445</t>
  </si>
  <si>
    <t>11D BOULEVARD VALTRICHE</t>
  </si>
  <si>
    <t>D54578-BRC00382</t>
  </si>
  <si>
    <t>10005023018</t>
  </si>
  <si>
    <t>575B AVENUE PAUL MULLER</t>
  </si>
  <si>
    <t>D54578-BRC00381</t>
  </si>
  <si>
    <t>10005087511</t>
  </si>
  <si>
    <t>8D RUE DES CHALADES</t>
  </si>
  <si>
    <t>D54578-BRC00380</t>
  </si>
  <si>
    <t>10005086833</t>
  </si>
  <si>
    <t>8G RUE DES CHALADES</t>
  </si>
  <si>
    <t>D54578-BRC00379</t>
  </si>
  <si>
    <t>10005025945</t>
  </si>
  <si>
    <t>6D BOULEVARD SAINT BERNARD</t>
  </si>
  <si>
    <t>D54578-BRC00378</t>
  </si>
  <si>
    <t>10005025471</t>
  </si>
  <si>
    <t>1G RUE DES CHALADES</t>
  </si>
  <si>
    <t>D54578-BRC00377</t>
  </si>
  <si>
    <t>10005025074</t>
  </si>
  <si>
    <t>27 BOULEVARD DES ESSARTS</t>
  </si>
  <si>
    <t>D54578-BRC00376</t>
  </si>
  <si>
    <t>10005024637</t>
  </si>
  <si>
    <t>26 BOULEVARD DES ESSARTS</t>
  </si>
  <si>
    <t>D54578-BRC00374</t>
  </si>
  <si>
    <t>10005089412</t>
  </si>
  <si>
    <t>4 RUE DU LEOMONT</t>
  </si>
  <si>
    <t>D54578-BRC00411</t>
  </si>
  <si>
    <t>10005022578</t>
  </si>
  <si>
    <t>4111 C/D AVENUE PAUL MULLER</t>
  </si>
  <si>
    <t>D54578-BRC00337</t>
  </si>
  <si>
    <t>10005025073</t>
  </si>
  <si>
    <t>575A AVENUE PAUL MULLER</t>
  </si>
  <si>
    <t>D54578-BRC00329</t>
  </si>
  <si>
    <t>10005025944</t>
  </si>
  <si>
    <t>181 RUE DE LA GRANGE AUX MOINES</t>
  </si>
  <si>
    <t>D54578-BRC00328</t>
  </si>
  <si>
    <t>10005025470</t>
  </si>
  <si>
    <t>145 RUE DE LA GRANGE AUX MOINES</t>
  </si>
  <si>
    <t>D54578-BRC00327</t>
  </si>
  <si>
    <t>10005058070</t>
  </si>
  <si>
    <t>38 AVENUE FRANCE LANORD</t>
  </si>
  <si>
    <t>D54578-BRC00300</t>
  </si>
  <si>
    <t>10005022154</t>
  </si>
  <si>
    <t>213 RUE DES VIGNERONS</t>
  </si>
  <si>
    <t>D54578-BRC00299</t>
  </si>
  <si>
    <t>10005025943</t>
  </si>
  <si>
    <t>176 RUE DES VIGNERONS</t>
  </si>
  <si>
    <t>D54578-BRC00298</t>
  </si>
  <si>
    <t>10005025469</t>
  </si>
  <si>
    <t>100 RUE DES VIGNERONS</t>
  </si>
  <si>
    <t>D54578-BRC00297</t>
  </si>
  <si>
    <t>10005025072</t>
  </si>
  <si>
    <t>25 RUE DES VIGNERONS</t>
  </si>
  <si>
    <t>D54578-BRC00292</t>
  </si>
  <si>
    <t>10005023017</t>
  </si>
  <si>
    <t>11G BOULEVARD VALTRICHE</t>
  </si>
  <si>
    <t>D54578-BRC00286</t>
  </si>
  <si>
    <t>10005024636</t>
  </si>
  <si>
    <t>16 RUE DES 3 EPIS</t>
  </si>
  <si>
    <t>D54578-BRC00284</t>
  </si>
  <si>
    <t>10005023837</t>
  </si>
  <si>
    <t>113 RUE SOUS LA CROIX</t>
  </si>
  <si>
    <t>D54578-BRC00283</t>
  </si>
  <si>
    <t>10005023444</t>
  </si>
  <si>
    <t>95 RUE SOUS LA CROIX</t>
  </si>
  <si>
    <t>D54578-BRC00281</t>
  </si>
  <si>
    <t>10005022577</t>
  </si>
  <si>
    <t>39 RUE SOUS LA CROIX</t>
  </si>
  <si>
    <t>D54578-BRC00256</t>
  </si>
  <si>
    <t>10005024635</t>
  </si>
  <si>
    <t>6G BOULEVARD SAINT BERNARD</t>
  </si>
  <si>
    <t>D54578-BRC00253</t>
  </si>
  <si>
    <t>10005023443</t>
  </si>
  <si>
    <t>26 RUE ROGER MARX</t>
  </si>
  <si>
    <t>D54578-BRC00248</t>
  </si>
  <si>
    <t>10005025468</t>
  </si>
  <si>
    <t>35 RUE DE LA REPUBLIQUE</t>
  </si>
  <si>
    <t>D54578-BRC00246</t>
  </si>
  <si>
    <t>10005024634</t>
  </si>
  <si>
    <t>13 RUE DE LA REPUBLIQUE</t>
  </si>
  <si>
    <t>D54578-BRC00233</t>
  </si>
  <si>
    <t>10005023442</t>
  </si>
  <si>
    <t>485 AVENUE PAUL MULLER</t>
  </si>
  <si>
    <t>D54578-BRC00227</t>
  </si>
  <si>
    <t>10005025071</t>
  </si>
  <si>
    <t>11 RUE MAURICE ANDRE</t>
  </si>
  <si>
    <t>D54578-BRC00187</t>
  </si>
  <si>
    <t>10005058068</t>
  </si>
  <si>
    <t>21 RUE DU LIEUTENANT SCHMIT</t>
  </si>
  <si>
    <t>D54578-BRC00186</t>
  </si>
  <si>
    <t>10005024633</t>
  </si>
  <si>
    <t>19 RUE DU LIEUTENANT SCHMIT</t>
  </si>
  <si>
    <t>D54578-BRC00177</t>
  </si>
  <si>
    <t>10005025070</t>
  </si>
  <si>
    <t>32 AVENUE DE LA LIBERATION</t>
  </si>
  <si>
    <t>D54578-BRC00174</t>
  </si>
  <si>
    <t>10005056313</t>
  </si>
  <si>
    <t>20 RUE DE LAXOU</t>
  </si>
  <si>
    <t>D54578-BRC00147</t>
  </si>
  <si>
    <t>10005025069</t>
  </si>
  <si>
    <t>128 AVENUE DU GENERAL LECLERC</t>
  </si>
  <si>
    <t>D54578-BRC00127</t>
  </si>
  <si>
    <t>10005058067</t>
  </si>
  <si>
    <t>7 AVENUE FRANCE LANORD</t>
  </si>
  <si>
    <t>D54578-BRC00118</t>
  </si>
  <si>
    <t>10005058952</t>
  </si>
  <si>
    <t>8 RUE EDOUARD HERRIOT</t>
  </si>
  <si>
    <t>D54578-BRC00097</t>
  </si>
  <si>
    <t>10005025068</t>
  </si>
  <si>
    <t>29 AVENUE DU CHATEAU</t>
  </si>
  <si>
    <t>D54578-BRC00082</t>
  </si>
  <si>
    <t>10005023016</t>
  </si>
  <si>
    <t>1D RUE DES CHALADES</t>
  </si>
  <si>
    <t>D54578-BRC00078</t>
  </si>
  <si>
    <t>10005025467</t>
  </si>
  <si>
    <t>46B AVENUE DE BRABOIS</t>
  </si>
  <si>
    <t>D54578-BRC00073</t>
  </si>
  <si>
    <t>10005023441</t>
  </si>
  <si>
    <t>38 BOULEVARD DE BAUDRICOURT</t>
  </si>
  <si>
    <t>D54578-BRC00071</t>
  </si>
  <si>
    <t>10005022576</t>
  </si>
  <si>
    <t>D54578-BRC00069</t>
  </si>
  <si>
    <t>10005025942</t>
  </si>
  <si>
    <t>D54578-BRC00065</t>
  </si>
  <si>
    <t>10005024252</t>
  </si>
  <si>
    <t>28 BOULEVARD DE BAUDRICOURT</t>
  </si>
  <si>
    <t>D54578-BRC00058</t>
  </si>
  <si>
    <t>10005025466</t>
  </si>
  <si>
    <t>12 BOULEVARD DE BAUDRICOURT</t>
  </si>
  <si>
    <t>D54578-BRC00041</t>
  </si>
  <si>
    <t>10005087510</t>
  </si>
  <si>
    <t>1 BOULEVARD DE BAUDRICOURT</t>
  </si>
  <si>
    <t>D54578-BRC00030</t>
  </si>
  <si>
    <t>10005022153</t>
  </si>
  <si>
    <t>63 ALLEE DES BANGARDS</t>
  </si>
  <si>
    <t>D54578-BRC00029</t>
  </si>
  <si>
    <t>10005025941</t>
  </si>
  <si>
    <t>40 ALLEE DES BANGARDS</t>
  </si>
  <si>
    <t>D54578-BRC00028</t>
  </si>
  <si>
    <t>10005025465</t>
  </si>
  <si>
    <t>6 ALLEE DES BANGARDS</t>
  </si>
  <si>
    <t>D54578-BRC00026</t>
  </si>
  <si>
    <t>10005024632</t>
  </si>
  <si>
    <t>15 RUE ALBERT 1ER</t>
  </si>
  <si>
    <t>D54578-BRC00010</t>
  </si>
  <si>
    <t>10005022152</t>
  </si>
  <si>
    <t>74 BOULEVARD DES AIGUILLETTES</t>
  </si>
  <si>
    <t>D54578-BRC00006</t>
  </si>
  <si>
    <t>10005090660</t>
  </si>
  <si>
    <t>4 RUE DE L ABBAYE CLAIRLIEU</t>
  </si>
  <si>
    <t>D54578-BRC00261</t>
  </si>
  <si>
    <t>10005054481</t>
  </si>
  <si>
    <t>1 AVENUE SAINT SEBASTIEN</t>
  </si>
  <si>
    <t>D54578-BRC00154</t>
  </si>
  <si>
    <t>10005056312</t>
  </si>
  <si>
    <t>32 RUE GEORGES CLEMENCEAU</t>
  </si>
  <si>
    <t>D54415-BRC00033</t>
  </si>
  <si>
    <t>10004962054</t>
  </si>
  <si>
    <t>1 RUE GRANDJEAN</t>
  </si>
  <si>
    <t>D54578-BRC00275</t>
  </si>
  <si>
    <t>10005056896</t>
  </si>
  <si>
    <t>3 RUE SAINTE GENEVIEVE</t>
  </si>
  <si>
    <t>D54547-BRC00890</t>
  </si>
  <si>
    <t>10004959560</t>
  </si>
  <si>
    <t>5 BIS RUE WILSON</t>
  </si>
  <si>
    <t>D54547-BRC00884</t>
  </si>
  <si>
    <t>10004962927</t>
  </si>
  <si>
    <t>108 B AVENUE DU GENERAL LECLERC</t>
  </si>
  <si>
    <t>D54547-BRC00870</t>
  </si>
  <si>
    <t>10004959559</t>
  </si>
  <si>
    <t>3 BD GEORGES CLEMENCEAU</t>
  </si>
  <si>
    <t>D54547-BRC00869</t>
  </si>
  <si>
    <t>10004967254</t>
  </si>
  <si>
    <t>D54547-BRC00863</t>
  </si>
  <si>
    <t>10004962068</t>
  </si>
  <si>
    <t>23 D RUE EMILE ZOLA</t>
  </si>
  <si>
    <t>D54547-BRC00849</t>
  </si>
  <si>
    <t>10005025938</t>
  </si>
  <si>
    <t>1 PLACE D ECOSSE</t>
  </si>
  <si>
    <t>D54547-BRC00847</t>
  </si>
  <si>
    <t>10004965356</t>
  </si>
  <si>
    <t>35A RUE DU MORVAN</t>
  </si>
  <si>
    <t>D54547-BRC00846</t>
  </si>
  <si>
    <t>10004964584</t>
  </si>
  <si>
    <t>16E RUE DU DAUPHINE</t>
  </si>
  <si>
    <t>D54547-BRC00841</t>
  </si>
  <si>
    <t>10004960339</t>
  </si>
  <si>
    <t>1 PLACE DE FRIBOURG</t>
  </si>
  <si>
    <t>D54547-BRC00826</t>
  </si>
  <si>
    <t>10005024631</t>
  </si>
  <si>
    <t>15 A RUE SAINTE COLETTE</t>
  </si>
  <si>
    <t>D54039-BRC00081</t>
  </si>
  <si>
    <t>10004800585</t>
  </si>
  <si>
    <t>37 RUE DE LA DIVISION LECLERC</t>
  </si>
  <si>
    <t>D54039-BRC00090</t>
  </si>
  <si>
    <t>10004799539</t>
  </si>
  <si>
    <t>20 RUE SAINTE CATHERINE</t>
  </si>
  <si>
    <t>D54039-BRC00112</t>
  </si>
  <si>
    <t>10004801635</t>
  </si>
  <si>
    <t>26 RUE DES 3 FRERES CLEMENT</t>
  </si>
  <si>
    <t>D54039-BRC00129</t>
  </si>
  <si>
    <t>10004809542</t>
  </si>
  <si>
    <t>14 RUE DE L ABBE MUNIER</t>
  </si>
  <si>
    <t>D54039-BRC00131</t>
  </si>
  <si>
    <t>10005022569</t>
  </si>
  <si>
    <t>5 RUE ADRIEN MICHAUT</t>
  </si>
  <si>
    <t>D54039-BRC00133</t>
  </si>
  <si>
    <t>10004802688</t>
  </si>
  <si>
    <t>14 RUE ADRIEN MICHAUT</t>
  </si>
  <si>
    <t>D54547-BRC00810</t>
  </si>
  <si>
    <t>10004959558</t>
  </si>
  <si>
    <t>24/26 RUE RAPHAEL LANG</t>
  </si>
  <si>
    <t>D54039-BRC00135</t>
  </si>
  <si>
    <t>10005024239</t>
  </si>
  <si>
    <t>17 RUE ADRIEN MICHAUT</t>
  </si>
  <si>
    <t>D54547-BRC00809</t>
  </si>
  <si>
    <t>10004967253</t>
  </si>
  <si>
    <t>25 RUE RAPHAEL LANG</t>
  </si>
  <si>
    <t>D54039-BRC00137</t>
  </si>
  <si>
    <t>10004844722</t>
  </si>
  <si>
    <t>19 RUE ADRIEN MICHAUT</t>
  </si>
  <si>
    <t>D54547-BRC00805</t>
  </si>
  <si>
    <t>10004963741</t>
  </si>
  <si>
    <t>19/21 RUE RAPHAEL LANG</t>
  </si>
  <si>
    <t>D54039-BRC00167</t>
  </si>
  <si>
    <t>10004806862</t>
  </si>
  <si>
    <t>17 RUE DES CRISTALLERIES</t>
  </si>
  <si>
    <t>D54547-BRC00789</t>
  </si>
  <si>
    <t>10004967252</t>
  </si>
  <si>
    <t>35B RUE DU MORVAN</t>
  </si>
  <si>
    <t>D54547-BRC00779</t>
  </si>
  <si>
    <t>10005025937</t>
  </si>
  <si>
    <t>19 BIS CHE DE LA FOSSE PIERRIERE</t>
  </si>
  <si>
    <t>D54039-BRC00170</t>
  </si>
  <si>
    <t>10004799540</t>
  </si>
  <si>
    <t>25 RUE DES CRISTALLERIES</t>
  </si>
  <si>
    <t>D54547-BRC00772</t>
  </si>
  <si>
    <t>10004996808</t>
  </si>
  <si>
    <t>1 PLACE GERARD D ALSACE</t>
  </si>
  <si>
    <t>D54547-BRC00768</t>
  </si>
  <si>
    <t>10004966150</t>
  </si>
  <si>
    <t>136B RUE GABRIEL PERI</t>
  </si>
  <si>
    <t>D54547-BRC00749</t>
  </si>
  <si>
    <t>10005001220</t>
  </si>
  <si>
    <t>D54039-BRC00175</t>
  </si>
  <si>
    <t>10004804743</t>
  </si>
  <si>
    <t>49 RUE DES CRISTALLERIES</t>
  </si>
  <si>
    <t>D54547-BRC00748</t>
  </si>
  <si>
    <t>10004966149</t>
  </si>
  <si>
    <t>16D RUE DU DAUPHINE</t>
  </si>
  <si>
    <t>D54547-BRC00747</t>
  </si>
  <si>
    <t>10004965355</t>
  </si>
  <si>
    <t>15C RUE DU DAUPHINE</t>
  </si>
  <si>
    <t>D54039-BRC00181</t>
  </si>
  <si>
    <t>10004800587</t>
  </si>
  <si>
    <t>12 RUE DE LA DIVISION LECLERC</t>
  </si>
  <si>
    <t>D54547-BRC00708</t>
  </si>
  <si>
    <t>10005025464</t>
  </si>
  <si>
    <t>3 BOULEVARD DES AIGUILLETTES</t>
  </si>
  <si>
    <t>D54039-BRC00184</t>
  </si>
  <si>
    <t>10004803705</t>
  </si>
  <si>
    <t>17 RUE DE LA DIVISION LECLERC</t>
  </si>
  <si>
    <t>D54547-BRC00689</t>
  </si>
  <si>
    <t>10004967251</t>
  </si>
  <si>
    <t>3B RUE WILSON</t>
  </si>
  <si>
    <t>D54039-BRC00186</t>
  </si>
  <si>
    <t>10004805780</t>
  </si>
  <si>
    <t>29 RUE DE LA DIVISION LECLERC</t>
  </si>
  <si>
    <t>D54547-BRC00677</t>
  </si>
  <si>
    <t>10004965354</t>
  </si>
  <si>
    <t>21 RUE WILSON</t>
  </si>
  <si>
    <t>D54547-BRC00668</t>
  </si>
  <si>
    <t>10004966148</t>
  </si>
  <si>
    <t>95 RUE DE VILLERS</t>
  </si>
  <si>
    <t>D54547-BRC00665</t>
  </si>
  <si>
    <t>10004998722</t>
  </si>
  <si>
    <t>2 RUE VICTOR HUGO</t>
  </si>
  <si>
    <t>D54039-BRC00193</t>
  </si>
  <si>
    <t>10004802690</t>
  </si>
  <si>
    <t>71 RUE DE LA DIVISION LECLERC</t>
  </si>
  <si>
    <t>D54547-BRC00624</t>
  </si>
  <si>
    <t>10004962926</t>
  </si>
  <si>
    <t>6 RUE DE VAUCOULEURS</t>
  </si>
  <si>
    <t>D54547-BRC00610</t>
  </si>
  <si>
    <t>10005053872</t>
  </si>
  <si>
    <t>87 RUE TOURTEL</t>
  </si>
  <si>
    <t>D54547-BRC00609</t>
  </si>
  <si>
    <t>10005001219</t>
  </si>
  <si>
    <t>18 RUE DU TONNEAU</t>
  </si>
  <si>
    <t>D54039-BRC00200</t>
  </si>
  <si>
    <t>10004841149</t>
  </si>
  <si>
    <t>1 RUE DU DOCTEUR RETOURNARD</t>
  </si>
  <si>
    <t>D54547-BRC00603</t>
  </si>
  <si>
    <t>10005023440</t>
  </si>
  <si>
    <t>15 RUE SAINTE COLETTE</t>
  </si>
  <si>
    <t>D54039-BRC00206</t>
  </si>
  <si>
    <t>10004805781</t>
  </si>
  <si>
    <t>4 RUE DE LA GRANDE CARRE</t>
  </si>
  <si>
    <t>D54039-BRC00209</t>
  </si>
  <si>
    <t>10004809546</t>
  </si>
  <si>
    <t>7 RUE DE HUMBEPAIRE</t>
  </si>
  <si>
    <t>D54039-BRC00223</t>
  </si>
  <si>
    <t>10004842687</t>
  </si>
  <si>
    <t>6 AVENUE DE LACHAPELLE</t>
  </si>
  <si>
    <t>D54039-BRC00227</t>
  </si>
  <si>
    <t>10004844723</t>
  </si>
  <si>
    <t>26 AVENUE DE LACHAPELLE</t>
  </si>
  <si>
    <t>D54039-BRC00242</t>
  </si>
  <si>
    <t>10004801637</t>
  </si>
  <si>
    <t>39 RUE DES MOULINS</t>
  </si>
  <si>
    <t>D54039-BRC00259</t>
  </si>
  <si>
    <t>10004809547</t>
  </si>
  <si>
    <t>29 RUE DES CRISTALLERIES</t>
  </si>
  <si>
    <t>D54040-BRC00013</t>
  </si>
  <si>
    <t>10004802691</t>
  </si>
  <si>
    <t>6 AVENUE DU MARECHAL JOFFRE</t>
  </si>
  <si>
    <t>D54040-BRC00014</t>
  </si>
  <si>
    <t>10004803707</t>
  </si>
  <si>
    <t>16 AVENUE DU MARECHAL JOFFRE</t>
  </si>
  <si>
    <t>D54547-BRC00594</t>
  </si>
  <si>
    <t>10004962925</t>
  </si>
  <si>
    <t>2 ALLEE SAINT HUBERT</t>
  </si>
  <si>
    <t>D54076-BRC00027</t>
  </si>
  <si>
    <t>10004806865</t>
  </si>
  <si>
    <t>15 RUE DES JARDINS</t>
  </si>
  <si>
    <t>BLAINVILLE SUR L EAU</t>
  </si>
  <si>
    <t>D54547-BRC00563</t>
  </si>
  <si>
    <t>10005023439</t>
  </si>
  <si>
    <t>16 RUE DE PROVENCE</t>
  </si>
  <si>
    <t>D54547-BRC00528</t>
  </si>
  <si>
    <t>10005025463</t>
  </si>
  <si>
    <t>69 RUE PIERRE ET MARIE CURIE</t>
  </si>
  <si>
    <t>D54547-BRC00526</t>
  </si>
  <si>
    <t>10005057490</t>
  </si>
  <si>
    <t>59 RUE PIERRE ET MARIE CURIE</t>
  </si>
  <si>
    <t>D54547-BRC00523</t>
  </si>
  <si>
    <t>10005023438</t>
  </si>
  <si>
    <t>67 RUE PIERRE ET MARIE CURIE</t>
  </si>
  <si>
    <t>D54547-BRC00522</t>
  </si>
  <si>
    <t>10004961199</t>
  </si>
  <si>
    <t>58 RUE PIERRE ET MARIE CURIE</t>
  </si>
  <si>
    <t>D54547-BRC00517</t>
  </si>
  <si>
    <t>10004965353</t>
  </si>
  <si>
    <t>D54547-BRC00516</t>
  </si>
  <si>
    <t>10005057489</t>
  </si>
  <si>
    <t>35 RUE PIERRE ET MARIE CURIE</t>
  </si>
  <si>
    <t>D54547-BRC00514</t>
  </si>
  <si>
    <t>10005023836</t>
  </si>
  <si>
    <t>25 RUE PIERRE ET MARIE CURIE</t>
  </si>
  <si>
    <t>D54547-BRC00513</t>
  </si>
  <si>
    <t>10004962067</t>
  </si>
  <si>
    <t>29 RUE PIERRE ET MARIE CURIE</t>
  </si>
  <si>
    <t>D54547-BRC00510</t>
  </si>
  <si>
    <t>10004959557</t>
  </si>
  <si>
    <t>9 RUE PIERRE ET MARIE CURIE</t>
  </si>
  <si>
    <t>D54111-BRC00007</t>
  </si>
  <si>
    <t>10004806866</t>
  </si>
  <si>
    <t>150 RUE DE LA LIBERATION</t>
  </si>
  <si>
    <t>CHALIGNY</t>
  </si>
  <si>
    <t>D54111-BRC00008</t>
  </si>
  <si>
    <t>10004807849</t>
  </si>
  <si>
    <t>2 RUE DE LA LOUVIERE</t>
  </si>
  <si>
    <t>D54111-BRC00009</t>
  </si>
  <si>
    <t>10004809548</t>
  </si>
  <si>
    <t>4 RUE DE LA LOUVIERE</t>
  </si>
  <si>
    <t>D54111-BRC00010</t>
  </si>
  <si>
    <t>10004799542</t>
  </si>
  <si>
    <t>6 RUE DE LA LOUVIERE</t>
  </si>
  <si>
    <t>D54111-BRC00011</t>
  </si>
  <si>
    <t>10004800588</t>
  </si>
  <si>
    <t>8 RUE DE LA LOUVIERE</t>
  </si>
  <si>
    <t>D54111-BRC00012</t>
  </si>
  <si>
    <t>10004801638</t>
  </si>
  <si>
    <t>10 RUE DE LA LOUVIERE</t>
  </si>
  <si>
    <t>D54111-BRC00013</t>
  </si>
  <si>
    <t>10004802693</t>
  </si>
  <si>
    <t>12 RUE DE LA LOUVIERE</t>
  </si>
  <si>
    <t>D54111-BRC00014</t>
  </si>
  <si>
    <t>10004803710</t>
  </si>
  <si>
    <t>14 RUE DE LA LOUVIERE</t>
  </si>
  <si>
    <t>D54111-BRC00015</t>
  </si>
  <si>
    <t>10004804746</t>
  </si>
  <si>
    <t>16 RUE DE LA LOUVIERE</t>
  </si>
  <si>
    <t>D54111-BRC00018</t>
  </si>
  <si>
    <t>10004807850</t>
  </si>
  <si>
    <t>166 RUE DE LA MINE</t>
  </si>
  <si>
    <t>D54111-BRC00021</t>
  </si>
  <si>
    <t>10004800589</t>
  </si>
  <si>
    <t>148 RUE DE LA MINE</t>
  </si>
  <si>
    <t>D54111-BRC00022</t>
  </si>
  <si>
    <t>10004801639</t>
  </si>
  <si>
    <t>100 RUE DE LA MINE</t>
  </si>
  <si>
    <t>D54115-BRC00002</t>
  </si>
  <si>
    <t>10004741377</t>
  </si>
  <si>
    <t>12 RUE ANATOLE FRANCE</t>
  </si>
  <si>
    <t>D54547-BRC00508</t>
  </si>
  <si>
    <t>10004966147</t>
  </si>
  <si>
    <t>5 RUE PIERRE ET MARIE CURIE</t>
  </si>
  <si>
    <t>D54115-BRC00010</t>
  </si>
  <si>
    <t>10004739807</t>
  </si>
  <si>
    <t>4 IMPASSE DU BAL</t>
  </si>
  <si>
    <t>D54115-BRC00011</t>
  </si>
  <si>
    <t>10004740516</t>
  </si>
  <si>
    <t>28 RUE DES BATELIERS</t>
  </si>
  <si>
    <t>D54115-BRC00018</t>
  </si>
  <si>
    <t>10004746171</t>
  </si>
  <si>
    <t>5 RUE DES ECOLES</t>
  </si>
  <si>
    <t>D54115-BRC00019</t>
  </si>
  <si>
    <t>10004746899</t>
  </si>
  <si>
    <t>7 RUE DES ECOLES</t>
  </si>
  <si>
    <t>D54547-BRC00504</t>
  </si>
  <si>
    <t>10005089411</t>
  </si>
  <si>
    <t>32 RUE PIERRE ET MARIE CURIE</t>
  </si>
  <si>
    <t>D54547-BRC00502</t>
  </si>
  <si>
    <t>10004961198</t>
  </si>
  <si>
    <t>26 RUE PIERRE ET MARIE CURIE</t>
  </si>
  <si>
    <t>D54547-BRC00498</t>
  </si>
  <si>
    <t>10004966146</t>
  </si>
  <si>
    <t>4 RUE PIERRE ET MARIE CURIE</t>
  </si>
  <si>
    <t>D54547-BRC00406</t>
  </si>
  <si>
    <t>10005090659</t>
  </si>
  <si>
    <t>25 RUE DU CHANOINE LOEVENBRUCK</t>
  </si>
  <si>
    <t>D54547-BRC00401</t>
  </si>
  <si>
    <t>10005087509</t>
  </si>
  <si>
    <t>4 RUE DU CHANOINE LOEVENBRUCK</t>
  </si>
  <si>
    <t>D54547-BRC00372</t>
  </si>
  <si>
    <t>10004961197</t>
  </si>
  <si>
    <t>2 RUE LEON BLUM</t>
  </si>
  <si>
    <t>D54547-BRC00371</t>
  </si>
  <si>
    <t>10004960338</t>
  </si>
  <si>
    <t>1 RUE LEON BLUM</t>
  </si>
  <si>
    <t>D54547-BRC00356</t>
  </si>
  <si>
    <t>10004964583</t>
  </si>
  <si>
    <t>62 AVENUE JEAN JAURES</t>
  </si>
  <si>
    <t>D54547-BRC00353</t>
  </si>
  <si>
    <t>10004962066</t>
  </si>
  <si>
    <t>28 AVENUE JEAN JAURES</t>
  </si>
  <si>
    <t>D54547-BRC00351</t>
  </si>
  <si>
    <t>10004960337</t>
  </si>
  <si>
    <t>8 AVENUE JEAN JAURES</t>
  </si>
  <si>
    <t>D54547-BRC00305</t>
  </si>
  <si>
    <t>10004963740</t>
  </si>
  <si>
    <t>153 AVENUE DU GENERAL LECLERC</t>
  </si>
  <si>
    <t>D54547-BRC00302</t>
  </si>
  <si>
    <t>10004961196</t>
  </si>
  <si>
    <t>125 AVENUE DU GENERAL LECLERC</t>
  </si>
  <si>
    <t>D54547-BRC00298</t>
  </si>
  <si>
    <t>10004966145</t>
  </si>
  <si>
    <t>29 AVENUE DU GENERAL LECLERC</t>
  </si>
  <si>
    <t>D54547-BRC00274</t>
  </si>
  <si>
    <t>10004962924</t>
  </si>
  <si>
    <t>48 RUE GAMBETTA</t>
  </si>
  <si>
    <t>D54547-BRC00250</t>
  </si>
  <si>
    <t>10004959556</t>
  </si>
  <si>
    <t>159 RUE GABRIEL PERI</t>
  </si>
  <si>
    <t>D54547-BRC00244</t>
  </si>
  <si>
    <t>10004962923</t>
  </si>
  <si>
    <t>157 RUE GABRIEL PERI</t>
  </si>
  <si>
    <t>D54547-BRC00207</t>
  </si>
  <si>
    <t>10004965352</t>
  </si>
  <si>
    <t>31 RUE EMILE ZOLA</t>
  </si>
  <si>
    <t>D54547-BRC00202</t>
  </si>
  <si>
    <t>10004996807</t>
  </si>
  <si>
    <t>45 RUE DU DOCTEUR ROUX</t>
  </si>
  <si>
    <t>D54547-BRC00193</t>
  </si>
  <si>
    <t>10005023437</t>
  </si>
  <si>
    <t>35 RUE DU DOCTEUR ROUX</t>
  </si>
  <si>
    <t>D54547-BRC00191</t>
  </si>
  <si>
    <t>10004996147</t>
  </si>
  <si>
    <t>36 RUE DU DOCTEUR ROUX</t>
  </si>
  <si>
    <t>D54547-BRC00188</t>
  </si>
  <si>
    <t>10005058949</t>
  </si>
  <si>
    <t>9 RUE DU DOCTEUR LEVY</t>
  </si>
  <si>
    <t>D54547-BRC00187</t>
  </si>
  <si>
    <t>10004965351</t>
  </si>
  <si>
    <t>22 RUE DU DOCTEUR GADOL</t>
  </si>
  <si>
    <t>D54159-BRC00060</t>
  </si>
  <si>
    <t>10005086823</t>
  </si>
  <si>
    <t>58 RUE GABRIEL PERI</t>
  </si>
  <si>
    <t>D54159-BRC00061</t>
  </si>
  <si>
    <t>10004800590</t>
  </si>
  <si>
    <t>60 RUE GABRIEL PERI</t>
  </si>
  <si>
    <t>D54547-BRC00186</t>
  </si>
  <si>
    <t>10004964582</t>
  </si>
  <si>
    <t>11 RUE DU DOCTEUR GADOL</t>
  </si>
  <si>
    <t>D54547-BRC00185</t>
  </si>
  <si>
    <t>10004963739</t>
  </si>
  <si>
    <t>9 RUE DU DOCTEUR GADOL</t>
  </si>
  <si>
    <t>D54547-BRC00177</t>
  </si>
  <si>
    <t>10005091290</t>
  </si>
  <si>
    <t>52 RUE DU DOCTEUR CALMETTE</t>
  </si>
  <si>
    <t>D54547-BRC00159</t>
  </si>
  <si>
    <t>10004967250</t>
  </si>
  <si>
    <t>9 RUE DU CHARMOIS</t>
  </si>
  <si>
    <t>D54547-BRC00158</t>
  </si>
  <si>
    <t>10005025462</t>
  </si>
  <si>
    <t>22 RUE DU CHARMOIS</t>
  </si>
  <si>
    <t>D54547-BRC00151</t>
  </si>
  <si>
    <t>10005022574</t>
  </si>
  <si>
    <t>5 RUE DU CHARMOIS</t>
  </si>
  <si>
    <t>D54547-BRC00148</t>
  </si>
  <si>
    <t>10004966144</t>
  </si>
  <si>
    <t>29 RUE CATHERINE OPALINSKA</t>
  </si>
  <si>
    <t>D54547-BRC00124</t>
  </si>
  <si>
    <t>10004962922</t>
  </si>
  <si>
    <t>36 RUE DU BEAUJOLAIS</t>
  </si>
  <si>
    <t>D54547-BRC00084</t>
  </si>
  <si>
    <t>10004962921</t>
  </si>
  <si>
    <t>20 RUE ARISTIDE BRIAND</t>
  </si>
  <si>
    <t>D54547-BRC00030</t>
  </si>
  <si>
    <t>10004959555</t>
  </si>
  <si>
    <t>31 RUE ALBERT 1ER</t>
  </si>
  <si>
    <t>D54547-BRC00028</t>
  </si>
  <si>
    <t>10004966143</t>
  </si>
  <si>
    <t>1 RUE ALBERT 1ER</t>
  </si>
  <si>
    <t>D54546-BRC00009</t>
  </si>
  <si>
    <t>10004967249</t>
  </si>
  <si>
    <t>60 RUE CHARLES DE GAULLE</t>
  </si>
  <si>
    <t>VANDIERES</t>
  </si>
  <si>
    <t>D54546-BRC00004</t>
  </si>
  <si>
    <t>10004962920</t>
  </si>
  <si>
    <t>10 RUE DE L ABBE MAMIAS</t>
  </si>
  <si>
    <t>D54546-BRC00001</t>
  </si>
  <si>
    <t>10004960336</t>
  </si>
  <si>
    <t>4 PLACE DU 11 NOVEMBRE</t>
  </si>
  <si>
    <t>D54528-BRC01372</t>
  </si>
  <si>
    <t>10004916825</t>
  </si>
  <si>
    <t>25 IMPASSE VICTOR HUGO</t>
  </si>
  <si>
    <t>D54528-BRC01368</t>
  </si>
  <si>
    <t>10004920718</t>
  </si>
  <si>
    <t>81 IMPASSE VICTOR HUGO</t>
  </si>
  <si>
    <t>D54528-BRC01362</t>
  </si>
  <si>
    <t>10004961195</t>
  </si>
  <si>
    <t>17 AVENUE VICTOR HUGO</t>
  </si>
  <si>
    <t>D54528-BRC01356</t>
  </si>
  <si>
    <t>10004919407</t>
  </si>
  <si>
    <t>104 RUE ALBERT DENIS</t>
  </si>
  <si>
    <t>D54528-BRC01352</t>
  </si>
  <si>
    <t>10004916824</t>
  </si>
  <si>
    <t>9 RUE DE LA REPUBLIQUE</t>
  </si>
  <si>
    <t>D54528-BRC01348</t>
  </si>
  <si>
    <t>10004920717</t>
  </si>
  <si>
    <t>15 RUE THIERS</t>
  </si>
  <si>
    <t>D54528-BRC01345</t>
  </si>
  <si>
    <t>10004998721</t>
  </si>
  <si>
    <t>2 RUE HAUTE</t>
  </si>
  <si>
    <t>D54528-BRC01333</t>
  </si>
  <si>
    <t>10004962065</t>
  </si>
  <si>
    <t>4/6 RUE DE LA LEGION ETRANGERE</t>
  </si>
  <si>
    <t>D54528-BRC01305</t>
  </si>
  <si>
    <t>10004963738</t>
  </si>
  <si>
    <t>RAVEL A RUE HENRI LORITZ</t>
  </si>
  <si>
    <t>D54528-BRC01304</t>
  </si>
  <si>
    <t>10004962919</t>
  </si>
  <si>
    <t>RUE HENRI LORITZ</t>
  </si>
  <si>
    <t>D54528-BRC01300</t>
  </si>
  <si>
    <t>10004915504</t>
  </si>
  <si>
    <t>14 PLACE DU COUARAIL</t>
  </si>
  <si>
    <t>D54528-BRC01289</t>
  </si>
  <si>
    <t>10004921354</t>
  </si>
  <si>
    <t>38 RUE ALBERT DENIS</t>
  </si>
  <si>
    <t>D54528-BRC01162</t>
  </si>
  <si>
    <t>10004916823</t>
  </si>
  <si>
    <t>10 RUE SAINT JACQUES</t>
  </si>
  <si>
    <t>D54528-BRC01113</t>
  </si>
  <si>
    <t>10004962064</t>
  </si>
  <si>
    <t>1 RUE DU PONT DE BOIS</t>
  </si>
  <si>
    <t>D54528-BRC01081</t>
  </si>
  <si>
    <t>10004960335</t>
  </si>
  <si>
    <t>3 RUE DES MOUTONS</t>
  </si>
  <si>
    <t>D54528-BRC00861</t>
  </si>
  <si>
    <t>10004916151</t>
  </si>
  <si>
    <t>15 RUE GAMBETTA</t>
  </si>
  <si>
    <t>D54528-BRC00838</t>
  </si>
  <si>
    <t>10004966142</t>
  </si>
  <si>
    <t>6 RUE EDOUARD DELIGNY</t>
  </si>
  <si>
    <t>D54528-BRC00743</t>
  </si>
  <si>
    <t>10004917456</t>
  </si>
  <si>
    <t>13 RUE CARNOT</t>
  </si>
  <si>
    <t>D54528-BRC00422</t>
  </si>
  <si>
    <t>10004916822</t>
  </si>
  <si>
    <t>1 RUE DE LATTRE DE TASSIGNY</t>
  </si>
  <si>
    <t>D54528-BRC00379</t>
  </si>
  <si>
    <t>10005092534</t>
  </si>
  <si>
    <t>12 RUE DE LA PORTE DE METZ</t>
  </si>
  <si>
    <t>D54528-BRC00369</t>
  </si>
  <si>
    <t>10004967247</t>
  </si>
  <si>
    <t>8 RUE PIERRE HARDIE</t>
  </si>
  <si>
    <t>D54528-BRC00351</t>
  </si>
  <si>
    <t>10004916150</t>
  </si>
  <si>
    <t>17 RUE DE LA MONNAIE</t>
  </si>
  <si>
    <t>D54528-BRC00300</t>
  </si>
  <si>
    <t>10004995538</t>
  </si>
  <si>
    <t>16 RUE DE LIOUVILLE</t>
  </si>
  <si>
    <t>D54528-BRC00279</t>
  </si>
  <si>
    <t>10004921353</t>
  </si>
  <si>
    <t>34 RUE DE LA PETITE BOUCHERIE</t>
  </si>
  <si>
    <t>D54528-BRC00277</t>
  </si>
  <si>
    <t>10004965350</t>
  </si>
  <si>
    <t>3 RUE DE LA PETITE BOUCHERIE</t>
  </si>
  <si>
    <t>D54528-BRC00168</t>
  </si>
  <si>
    <t>10004920716</t>
  </si>
  <si>
    <t>17 RUE PAUL KELLER</t>
  </si>
  <si>
    <t>D54528-BRC00028</t>
  </si>
  <si>
    <t>10004920715</t>
  </si>
  <si>
    <t>58 RUE ALBERT DENIS</t>
  </si>
  <si>
    <t>D54528-BRC00009</t>
  </si>
  <si>
    <t>10004967246</t>
  </si>
  <si>
    <t>8 PASSAGE A</t>
  </si>
  <si>
    <t>D54528-BRC00005</t>
  </si>
  <si>
    <t>10004963737</t>
  </si>
  <si>
    <t>7 PLACE DES 3 EVECHES</t>
  </si>
  <si>
    <t>D54482-BRC00587</t>
  </si>
  <si>
    <t>10004920056</t>
  </si>
  <si>
    <t>6 RUE DU MAQUIS DE RANZEY</t>
  </si>
  <si>
    <t>D54482-BRC00586</t>
  </si>
  <si>
    <t>10004919404</t>
  </si>
  <si>
    <t>D54431-BRC01246</t>
  </si>
  <si>
    <t>10004919402</t>
  </si>
  <si>
    <t>20 RUE DU FOUR</t>
  </si>
  <si>
    <t>D54431-BRC01244</t>
  </si>
  <si>
    <t>10004962918</t>
  </si>
  <si>
    <t>3 AVENUE DU GENERAL PATTON</t>
  </si>
  <si>
    <t>D54431-BRC01237</t>
  </si>
  <si>
    <t>10004965349</t>
  </si>
  <si>
    <t>BAT PERV 3 AVENUE DE L EUROPE</t>
  </si>
  <si>
    <t>D54431-BRC01236</t>
  </si>
  <si>
    <t>10004964581</t>
  </si>
  <si>
    <t>BAT PERV 2 AVENUE DE L EUROPE</t>
  </si>
  <si>
    <t>D54431-BRC01235</t>
  </si>
  <si>
    <t>10004963735</t>
  </si>
  <si>
    <t>BAT PERV 1 AVENUE DE L EUROPE</t>
  </si>
  <si>
    <t>D54431-BRC01234</t>
  </si>
  <si>
    <t>10004843240</t>
  </si>
  <si>
    <t>FOUGERES 3 AVENUE DE L EUROPE</t>
  </si>
  <si>
    <t>D54431-BRC01233</t>
  </si>
  <si>
    <t>10004842707</t>
  </si>
  <si>
    <t>FOUGERES 2 AVENUE DE L EUROPE</t>
  </si>
  <si>
    <t>D54431-BRC01230</t>
  </si>
  <si>
    <t>10004882084</t>
  </si>
  <si>
    <t>82 AVENUE DU GENERAL LECLERC</t>
  </si>
  <si>
    <t>D54431-BRC01226</t>
  </si>
  <si>
    <t>10005090658</t>
  </si>
  <si>
    <t>12 BOULEVARD NEY</t>
  </si>
  <si>
    <t>D54431-BRC01201</t>
  </si>
  <si>
    <t>10004916149</t>
  </si>
  <si>
    <t>39 RUE ETROITE</t>
  </si>
  <si>
    <t>D54431-BRC01031</t>
  </si>
  <si>
    <t>10004882622</t>
  </si>
  <si>
    <t>14 RUE RAUGRAFF</t>
  </si>
  <si>
    <t>D54431-BRC00966</t>
  </si>
  <si>
    <t>10004919401</t>
  </si>
  <si>
    <t>91 RUE PASTEUR</t>
  </si>
  <si>
    <t>D54431-BRC00801</t>
  </si>
  <si>
    <t>10004960333</t>
  </si>
  <si>
    <t>74 AVENUE DU GENERAL LECLERC</t>
  </si>
  <si>
    <t>D54431-BRC00736</t>
  </si>
  <si>
    <t>10004885588</t>
  </si>
  <si>
    <t>3T RUE DU FOUR</t>
  </si>
  <si>
    <t>D54431-BRC00539</t>
  </si>
  <si>
    <t>10004921351</t>
  </si>
  <si>
    <t>166 RUE DES LILAS</t>
  </si>
  <si>
    <t>D54431-BRC00536</t>
  </si>
  <si>
    <t>10004964580</t>
  </si>
  <si>
    <t>48 RUE CHARLES LEPOIS</t>
  </si>
  <si>
    <t>D54431-BRC00530</t>
  </si>
  <si>
    <t>10004959554</t>
  </si>
  <si>
    <t>7 RUE DAMAY</t>
  </si>
  <si>
    <t>D54431-BRC00521</t>
  </si>
  <si>
    <t>10004996144</t>
  </si>
  <si>
    <t>98 AVENUE DE METZ</t>
  </si>
  <si>
    <t>D54431-BRC00516</t>
  </si>
  <si>
    <t>10004964579</t>
  </si>
  <si>
    <t>D54431-BRC00515</t>
  </si>
  <si>
    <t>10004918755</t>
  </si>
  <si>
    <t>47 BOULEVARD DE RIOLLES</t>
  </si>
  <si>
    <t>D54431-BRC00510</t>
  </si>
  <si>
    <t>10004882083</t>
  </si>
  <si>
    <t>42 RUE CARDINAL MATHIEU</t>
  </si>
  <si>
    <t>D54431-BRC00509</t>
  </si>
  <si>
    <t>10004967244</t>
  </si>
  <si>
    <t>31 RUE CARDINAL MATHIEU</t>
  </si>
  <si>
    <t>D54431-BRC00446</t>
  </si>
  <si>
    <t>10004964578</t>
  </si>
  <si>
    <t>356 AVENUE DU GENERAL HOUDEMON</t>
  </si>
  <si>
    <t>D54431-BRC00445</t>
  </si>
  <si>
    <t>10004963734</t>
  </si>
  <si>
    <t>D54431-BRC01258</t>
  </si>
  <si>
    <t>10004807875</t>
  </si>
  <si>
    <t>15 BOULEVARD DE RIOLLES</t>
  </si>
  <si>
    <t>D54431-BRC00407</t>
  </si>
  <si>
    <t>10004844733</t>
  </si>
  <si>
    <t>FOUGERES 1 AVENUE DE L EUROPE</t>
  </si>
  <si>
    <t>D54431-BRC00399</t>
  </si>
  <si>
    <t>10005001214</t>
  </si>
  <si>
    <t>23 RUE DU 26E BCP</t>
  </si>
  <si>
    <t>D54431-BRC00390</t>
  </si>
  <si>
    <t>10004959553</t>
  </si>
  <si>
    <t>24 RUE VICTOR HUGO</t>
  </si>
  <si>
    <t>D54431-BRC00389</t>
  </si>
  <si>
    <t>10004967243</t>
  </si>
  <si>
    <t>20 RUE VICTOR HUGO</t>
  </si>
  <si>
    <t>D54431-BRC00378</t>
  </si>
  <si>
    <t>10004886715</t>
  </si>
  <si>
    <t>5BIS RUE DE VERDUN</t>
  </si>
  <si>
    <t>D54431-BRC00377</t>
  </si>
  <si>
    <t>10004886145</t>
  </si>
  <si>
    <t>94 PLACE DE TREY</t>
  </si>
  <si>
    <t>D54431-BRC00376</t>
  </si>
  <si>
    <t>10004964577</t>
  </si>
  <si>
    <t>48 PLACE DE TREY</t>
  </si>
  <si>
    <t>D54431-BRC00360</t>
  </si>
  <si>
    <t>10004959552</t>
  </si>
  <si>
    <t>38 CHE DE ST LAURENT LE VIEUX</t>
  </si>
  <si>
    <t>D54431-BRC00352</t>
  </si>
  <si>
    <t>10004961192</t>
  </si>
  <si>
    <t>39 RUE SAINT LAURENT</t>
  </si>
  <si>
    <t>D54431-BRC00349</t>
  </si>
  <si>
    <t>10004887315</t>
  </si>
  <si>
    <t>31 RUE SAINT LAURENT</t>
  </si>
  <si>
    <t>D54431-BRC00319</t>
  </si>
  <si>
    <t>10004967242</t>
  </si>
  <si>
    <t>36 RUE DES POTIERS</t>
  </si>
  <si>
    <t>D54431-BRC00300</t>
  </si>
  <si>
    <t>10004959551</t>
  </si>
  <si>
    <t>32 RUE PHILIPPE DE GUELDRE</t>
  </si>
  <si>
    <t>D54431-BRC00295</t>
  </si>
  <si>
    <t>10004963733</t>
  </si>
  <si>
    <t>7 RUE PHILIPPE DE GUELDRE</t>
  </si>
  <si>
    <t>D54431-BRC00281</t>
  </si>
  <si>
    <t>10004882621</t>
  </si>
  <si>
    <t>46B RUE PASTEUR</t>
  </si>
  <si>
    <t>D54431-BRC00280</t>
  </si>
  <si>
    <t>10004959550</t>
  </si>
  <si>
    <t>43 RUE PASTEUR</t>
  </si>
  <si>
    <t>D54431-BRC00277</t>
  </si>
  <si>
    <t>10005058063</t>
  </si>
  <si>
    <t>37 RUE PASTEUR</t>
  </si>
  <si>
    <t>D54431-BRC00276</t>
  </si>
  <si>
    <t>10004964576</t>
  </si>
  <si>
    <t>36 RUE PASTEUR</t>
  </si>
  <si>
    <t>D54431-BRC00273</t>
  </si>
  <si>
    <t>10004962063</t>
  </si>
  <si>
    <t>29 RUE PASTEUR</t>
  </si>
  <si>
    <t>D54431-BRC00266</t>
  </si>
  <si>
    <t>10004885587</t>
  </si>
  <si>
    <t>17 RUE PASTEUR</t>
  </si>
  <si>
    <t>D54431-BRC00258</t>
  </si>
  <si>
    <t>10004966138</t>
  </si>
  <si>
    <t>24 PLACE DU PARADIS</t>
  </si>
  <si>
    <t>D54431-BRC00253</t>
  </si>
  <si>
    <t>10004883837</t>
  </si>
  <si>
    <t>62 PLACE DUROC</t>
  </si>
  <si>
    <t>D54431-BRC00252</t>
  </si>
  <si>
    <t>10004961191</t>
  </si>
  <si>
    <t>56 PLACE DUROC</t>
  </si>
  <si>
    <t>D54431-BRC00247</t>
  </si>
  <si>
    <t>10004886144</t>
  </si>
  <si>
    <t>34 PLACE DUROC</t>
  </si>
  <si>
    <t>D54431-BRC00245</t>
  </si>
  <si>
    <t>10005024249</t>
  </si>
  <si>
    <t>21 PLACE DUROC</t>
  </si>
  <si>
    <t>D54431-BRC00240</t>
  </si>
  <si>
    <t>10005086831</t>
  </si>
  <si>
    <t>55 BOULEVARD NEY</t>
  </si>
  <si>
    <t>D54431-BRC00236</t>
  </si>
  <si>
    <t>10004885586</t>
  </si>
  <si>
    <t>35 BOULEVARD NEY</t>
  </si>
  <si>
    <t>D54431-BRC00235</t>
  </si>
  <si>
    <t>10004963732</t>
  </si>
  <si>
    <t>24 BOULEVARD NEY</t>
  </si>
  <si>
    <t>D54431-BRC00234</t>
  </si>
  <si>
    <t>10004884472</t>
  </si>
  <si>
    <t>22 BOULEVARD NEY</t>
  </si>
  <si>
    <t>D54431-BRC00227</t>
  </si>
  <si>
    <t>10004920054</t>
  </si>
  <si>
    <t>1 RUE DE MONTRICHARD</t>
  </si>
  <si>
    <t>D54431-BRC00225</t>
  </si>
  <si>
    <t>10004998713</t>
  </si>
  <si>
    <t>106 AVENUE DE METZ</t>
  </si>
  <si>
    <t>D54431-BRC00224</t>
  </si>
  <si>
    <t>10004998077</t>
  </si>
  <si>
    <t>104 AVENUE DE METZ</t>
  </si>
  <si>
    <t>D54431-BRC00196</t>
  </si>
  <si>
    <t>10004964575</t>
  </si>
  <si>
    <t>2 AVENUE GUYNEMER</t>
  </si>
  <si>
    <t>D54431-BRC00189</t>
  </si>
  <si>
    <t>10004887314</t>
  </si>
  <si>
    <t>39 AVENUE DU GENERAL PATTON</t>
  </si>
  <si>
    <t>D54431-BRC00168</t>
  </si>
  <si>
    <t>10004966137</t>
  </si>
  <si>
    <t>D54431-BRC00165</t>
  </si>
  <si>
    <t>10004963731</t>
  </si>
  <si>
    <t>33 AVENUE DU GENERAL HOUDEMON</t>
  </si>
  <si>
    <t>D54431-BRC00164</t>
  </si>
  <si>
    <t>10004962917</t>
  </si>
  <si>
    <t>31 AVENUE DU GENERAL HOUDEMON</t>
  </si>
  <si>
    <t>D54431-BRC00163</t>
  </si>
  <si>
    <t>10004802708</t>
  </si>
  <si>
    <t>29 AVENUE DU GENERAL HOUDEMON</t>
  </si>
  <si>
    <t>D54431-BRC00162</t>
  </si>
  <si>
    <t>10004801649</t>
  </si>
  <si>
    <t>27 AVENUE DU GENERAL HOUDEMON</t>
  </si>
  <si>
    <t>D54431-BRC00161</t>
  </si>
  <si>
    <t>10004800602</t>
  </si>
  <si>
    <t>25 AVENUE DU GENERAL HOUDEMON</t>
  </si>
  <si>
    <t>D54431-BRC00160</t>
  </si>
  <si>
    <t>10004799558</t>
  </si>
  <si>
    <t>23 AVENUE DU GENERAL HOUDEMON</t>
  </si>
  <si>
    <t>D54431-BRC00159</t>
  </si>
  <si>
    <t>10004845679</t>
  </si>
  <si>
    <t>21 AVENUE DU GENERAL HOUDEMON</t>
  </si>
  <si>
    <t>D54431-BRC00158</t>
  </si>
  <si>
    <t>10004966136</t>
  </si>
  <si>
    <t>19 AVENUE DU GENERAL HOUDEMON</t>
  </si>
  <si>
    <t>D54431-BRC00157</t>
  </si>
  <si>
    <t>10004965348</t>
  </si>
  <si>
    <t>17 AVENUE DU GENERAL HOUDEMON</t>
  </si>
  <si>
    <t>D54431-BRC00156</t>
  </si>
  <si>
    <t>10004964574</t>
  </si>
  <si>
    <t>15 AVENUE DU GENERAL HOUDEMON</t>
  </si>
  <si>
    <t>D54431-BRC00155</t>
  </si>
  <si>
    <t>10004963730</t>
  </si>
  <si>
    <t>13 AVENUE DU GENERAL HOUDEMON</t>
  </si>
  <si>
    <t>D54431-BRC00153</t>
  </si>
  <si>
    <t>10004802707</t>
  </si>
  <si>
    <t>5 AVENUE DU GENERAL HOUDEMON</t>
  </si>
  <si>
    <t>D54431-BRC00150</t>
  </si>
  <si>
    <t>10004799557</t>
  </si>
  <si>
    <t>3 AVENUE DU GENERAL HOUDEMON</t>
  </si>
  <si>
    <t>D54431-BRC00148</t>
  </si>
  <si>
    <t>10004845254</t>
  </si>
  <si>
    <t>1 AVENUE DU GENERAL HOUDEMON</t>
  </si>
  <si>
    <t>D54431-BRC00139</t>
  </si>
  <si>
    <t>10004887313</t>
  </si>
  <si>
    <t>23 RUE GAMBETTA</t>
  </si>
  <si>
    <t>D54431-BRC00135</t>
  </si>
  <si>
    <t>10004963729</t>
  </si>
  <si>
    <t>26 ALLEE MANSART</t>
  </si>
  <si>
    <t>D54431-BRC00131</t>
  </si>
  <si>
    <t>10004841673</t>
  </si>
  <si>
    <t>18 RUE DU FOUR</t>
  </si>
  <si>
    <t>D54431-BRC00128</t>
  </si>
  <si>
    <t>10005091907</t>
  </si>
  <si>
    <t>13 RUE DU FOUR</t>
  </si>
  <si>
    <t>D54431-BRC00122</t>
  </si>
  <si>
    <t>10004916821</t>
  </si>
  <si>
    <t>46 RUE DES FOSSES</t>
  </si>
  <si>
    <t>D54431-BRC00121</t>
  </si>
  <si>
    <t>10004960332</t>
  </si>
  <si>
    <t>36 RUE DES FOSSES</t>
  </si>
  <si>
    <t>D54431-BRC00110</t>
  </si>
  <si>
    <t>10004841160</t>
  </si>
  <si>
    <t>53 RUE FABVIER</t>
  </si>
  <si>
    <t>D54431-BRC00108</t>
  </si>
  <si>
    <t>10004845253</t>
  </si>
  <si>
    <t>38 RUE FABVIER</t>
  </si>
  <si>
    <t>D54431-BRC00103</t>
  </si>
  <si>
    <t>10004842706</t>
  </si>
  <si>
    <t>26 RUE FABVIER</t>
  </si>
  <si>
    <t>D54431-BRC00094</t>
  </si>
  <si>
    <t>10004884471</t>
  </si>
  <si>
    <t>2 RUE FABVIER</t>
  </si>
  <si>
    <t>D54431-BRC00090</t>
  </si>
  <si>
    <t>10004959549</t>
  </si>
  <si>
    <t>37 BOULEVARD DE RIOLLES</t>
  </si>
  <si>
    <t>D54431-BRC00069</t>
  </si>
  <si>
    <t>10005025924</t>
  </si>
  <si>
    <t>17 RUE CHARLES LEPOIS</t>
  </si>
  <si>
    <t>D54431-BRC00063</t>
  </si>
  <si>
    <t>10004842705</t>
  </si>
  <si>
    <t>2 RUE CHARLES LEPOIS</t>
  </si>
  <si>
    <t>D54431-BRC00062</t>
  </si>
  <si>
    <t>10004842176</t>
  </si>
  <si>
    <t>9 R CDL CHARLES DE LORRAINE</t>
  </si>
  <si>
    <t>D54431-BRC00061</t>
  </si>
  <si>
    <t>10004841672</t>
  </si>
  <si>
    <t>7 R CDL CHARLES DE LORRAINE</t>
  </si>
  <si>
    <t>D54431-BRC00058</t>
  </si>
  <si>
    <t>10004966135</t>
  </si>
  <si>
    <t>31 RUE DES CARMES</t>
  </si>
  <si>
    <t>D54431-BRC00052</t>
  </si>
  <si>
    <t>10004961190</t>
  </si>
  <si>
    <t>20 RUE CARDINAL MATHIEU</t>
  </si>
  <si>
    <t>D54431-BRC00051</t>
  </si>
  <si>
    <t>10004960331</t>
  </si>
  <si>
    <t>18 RUE CARDINAL MATHIEU</t>
  </si>
  <si>
    <t>D54431-BRC00039</t>
  </si>
  <si>
    <t>10005025923</t>
  </si>
  <si>
    <t>28 AVENUE CAMILLE CAVALLIER</t>
  </si>
  <si>
    <t>D54431-BRC00037</t>
  </si>
  <si>
    <t>10004965346</t>
  </si>
  <si>
    <t>9 AVENUE CAMILLE CAVALLIER</t>
  </si>
  <si>
    <t>D54431-BRC00036</t>
  </si>
  <si>
    <t>10004964573</t>
  </si>
  <si>
    <t>6 AVENUE CAMILLE CAVALLIER</t>
  </si>
  <si>
    <t>D54431-BRC00025</t>
  </si>
  <si>
    <t>10004963728</t>
  </si>
  <si>
    <t>81 RUE DU BOIS LE PRETRE</t>
  </si>
  <si>
    <t>D54431-BRC00022</t>
  </si>
  <si>
    <t>10004961189</t>
  </si>
  <si>
    <t>33 RUE DES BARCLAYS</t>
  </si>
  <si>
    <t>D54431-BRC00020</t>
  </si>
  <si>
    <t>10004959547</t>
  </si>
  <si>
    <t>4 BOULEVARD DE RIOLLES</t>
  </si>
  <si>
    <t>D54431-BRC00016</t>
  </si>
  <si>
    <t>10004885585</t>
  </si>
  <si>
    <t>28 30 RUE DU 26E BCP</t>
  </si>
  <si>
    <t>D54431-BRC00014</t>
  </si>
  <si>
    <t>10004962916</t>
  </si>
  <si>
    <t>19B RUE DU 26E BCP</t>
  </si>
  <si>
    <t>D54431-BRC00006</t>
  </si>
  <si>
    <t>10004885584</t>
  </si>
  <si>
    <t>575 AVENUE DES ETATS UNIS</t>
  </si>
  <si>
    <t>D54430-BRC00193</t>
  </si>
  <si>
    <t>10004883836</t>
  </si>
  <si>
    <t>1 PLACE DE VERDUN</t>
  </si>
  <si>
    <t>D54430-BRC00018</t>
  </si>
  <si>
    <t>10005091906</t>
  </si>
  <si>
    <t>13 RUE DU CHANOINE PERIGNON</t>
  </si>
  <si>
    <t>D54415-BRC00145</t>
  </si>
  <si>
    <t>10004885007</t>
  </si>
  <si>
    <t>GENTIANE RUE JEAN BOUIN</t>
  </si>
  <si>
    <t>D54415-BRC00138</t>
  </si>
  <si>
    <t>10004886712</t>
  </si>
  <si>
    <t>10 RUE DE LA VICTOIRE</t>
  </si>
  <si>
    <t>D54415-BRC00135</t>
  </si>
  <si>
    <t>10004885006</t>
  </si>
  <si>
    <t>3 RUE DE LA VICTOIRE</t>
  </si>
  <si>
    <t>D54415-BRC00132</t>
  </si>
  <si>
    <t>10004883225</t>
  </si>
  <si>
    <t>9 PLACE DE VERDUN</t>
  </si>
  <si>
    <t>D54415-BRC00131</t>
  </si>
  <si>
    <t>10004882616</t>
  </si>
  <si>
    <t>6 PLACE DE VERDUN</t>
  </si>
  <si>
    <t>D54415-BRC00130</t>
  </si>
  <si>
    <t>10004959545</t>
  </si>
  <si>
    <t>3 PLACE DE VERDUN</t>
  </si>
  <si>
    <t>D54415-BRC00129</t>
  </si>
  <si>
    <t>10004887311</t>
  </si>
  <si>
    <t>2 PLACE DE VERDUN</t>
  </si>
  <si>
    <t>D54415-BRC00123</t>
  </si>
  <si>
    <t>10004962060</t>
  </si>
  <si>
    <t>2/2BIS RUE THIEBAUX</t>
  </si>
  <si>
    <t>D54415-BRC00122</t>
  </si>
  <si>
    <t>10004961187</t>
  </si>
  <si>
    <t>20 AVENUE THEOPHILE BRICHON</t>
  </si>
  <si>
    <t>D54415-BRC00119</t>
  </si>
  <si>
    <t>10004967237</t>
  </si>
  <si>
    <t>17 AVENUE THEOPHILE BRICHON</t>
  </si>
  <si>
    <t>D54415-BRC00118</t>
  </si>
  <si>
    <t>10004966132</t>
  </si>
  <si>
    <t>16 AVENUE THEOPHILE BRICHON</t>
  </si>
  <si>
    <t>D54415-BRC00116</t>
  </si>
  <si>
    <t>10004964571</t>
  </si>
  <si>
    <t>12 AVENUE THEOPHILE BRICHON</t>
  </si>
  <si>
    <t>D54415-BRC00115</t>
  </si>
  <si>
    <t>10004963725</t>
  </si>
  <si>
    <t>10 AVENUE THEOPHILE BRICHON</t>
  </si>
  <si>
    <t>D54415-BRC00114</t>
  </si>
  <si>
    <t>10004962914</t>
  </si>
  <si>
    <t>6 AVENUE THEOPHILE BRICHON</t>
  </si>
  <si>
    <t>D54415-BRC00113</t>
  </si>
  <si>
    <t>10004962059</t>
  </si>
  <si>
    <t>4 AVENUE THEOPHILE BRICHON</t>
  </si>
  <si>
    <t>D54415-BRC00108</t>
  </si>
  <si>
    <t>10004886711</t>
  </si>
  <si>
    <t>25 RUE DE SERRE</t>
  </si>
  <si>
    <t>D54415-BRC00106</t>
  </si>
  <si>
    <t>10004964570</t>
  </si>
  <si>
    <t>21 RUE DE SERRE</t>
  </si>
  <si>
    <t>D54415-BRC00098</t>
  </si>
  <si>
    <t>10004966131</t>
  </si>
  <si>
    <t>6 ALLEE DES ROSES</t>
  </si>
  <si>
    <t>D54415-BRC00092</t>
  </si>
  <si>
    <t>10005023013</t>
  </si>
  <si>
    <t>35 RUE NIVOY</t>
  </si>
  <si>
    <t>D54415-BRC00084</t>
  </si>
  <si>
    <t>10004962912</t>
  </si>
  <si>
    <t>8 RUE NIVOY</t>
  </si>
  <si>
    <t>D54415-BRC00083</t>
  </si>
  <si>
    <t>10004962056</t>
  </si>
  <si>
    <t>4 RUE NIVOY</t>
  </si>
  <si>
    <t>D54415-BRC00078</t>
  </si>
  <si>
    <t>10004966129</t>
  </si>
  <si>
    <t>1 RUE NATIONALE</t>
  </si>
  <si>
    <t>D54415-BRC00077</t>
  </si>
  <si>
    <t>10004965343</t>
  </si>
  <si>
    <t>3 RUE MONTESSORI</t>
  </si>
  <si>
    <t>D54415-BRC00073</t>
  </si>
  <si>
    <t>10004962055</t>
  </si>
  <si>
    <t>22 AVENUE MARCEL NEY</t>
  </si>
  <si>
    <t>D54415-BRC00070</t>
  </si>
  <si>
    <t>10004959543</t>
  </si>
  <si>
    <t>19 AVENUE MARCEL NEY</t>
  </si>
  <si>
    <t>D54415-BRC00060</t>
  </si>
  <si>
    <t>10004959542</t>
  </si>
  <si>
    <t>30 RUE JULES FERRY</t>
  </si>
  <si>
    <t>D54415-BRC00058</t>
  </si>
  <si>
    <t>10004966127</t>
  </si>
  <si>
    <t>D54415-BRC00050</t>
  </si>
  <si>
    <t>10004959541</t>
  </si>
  <si>
    <t>21 RUE JEAN JAURES</t>
  </si>
  <si>
    <t>D54415-BRC00048</t>
  </si>
  <si>
    <t>10004966126</t>
  </si>
  <si>
    <t>17 RUE JEAN JAURES</t>
  </si>
  <si>
    <t>D54415-BRC00044</t>
  </si>
  <si>
    <t>10004962911</t>
  </si>
  <si>
    <t>9 RUE JEAN JAURES</t>
  </si>
  <si>
    <t>D54415-BRC00037</t>
  </si>
  <si>
    <t>10004965340</t>
  </si>
  <si>
    <t>6 RUE GRANDJEAN</t>
  </si>
  <si>
    <t>D54415-BRC00036</t>
  </si>
  <si>
    <t>10004964569</t>
  </si>
  <si>
    <t>5 RUE GRANDJEAN</t>
  </si>
  <si>
    <t>D54415-BRC00035</t>
  </si>
  <si>
    <t>10004963722</t>
  </si>
  <si>
    <t>4 RUE GRANDJEAN</t>
  </si>
  <si>
    <t>D54415-BRC00034</t>
  </si>
  <si>
    <t>10004962910</t>
  </si>
  <si>
    <t>2 RUE GRANDJEAN</t>
  </si>
  <si>
    <t>D54415-BRC00014</t>
  </si>
  <si>
    <t>10004962909</t>
  </si>
  <si>
    <t>44 RUE DES AULNOIS</t>
  </si>
  <si>
    <t>D54415-BRC00003</t>
  </si>
  <si>
    <t>10004962052</t>
  </si>
  <si>
    <t>1 RUE ADOLPHE THIERRY</t>
  </si>
  <si>
    <t>D54415-BRC00002</t>
  </si>
  <si>
    <t>10004961182</t>
  </si>
  <si>
    <t>4 RUE DU 14 JUILLET</t>
  </si>
  <si>
    <t>D54403-BRC00001</t>
  </si>
  <si>
    <t>10004882615</t>
  </si>
  <si>
    <t>4 RUE ABBE PAUL VARNEY</t>
  </si>
  <si>
    <t>D54395-BRC28047</t>
  </si>
  <si>
    <t>10005058061</t>
  </si>
  <si>
    <t>17 RUE EUGENE HUGO</t>
  </si>
  <si>
    <t>D54395-BRC28034</t>
  </si>
  <si>
    <t>10005056307</t>
  </si>
  <si>
    <t>1B RUE DE MON DESERT</t>
  </si>
  <si>
    <t>D54395-BRC28020</t>
  </si>
  <si>
    <t>10005022151</t>
  </si>
  <si>
    <t>42 RUE HENRI POINCARE</t>
  </si>
  <si>
    <t>D54395-BRC28016</t>
  </si>
  <si>
    <t>10005057484</t>
  </si>
  <si>
    <t>198 B RUE DU MARECHAL OUDINOT</t>
  </si>
  <si>
    <t>D54395-BRC28003</t>
  </si>
  <si>
    <t>10005088764</t>
  </si>
  <si>
    <t>D54395-BRC20042</t>
  </si>
  <si>
    <t>10005023011</t>
  </si>
  <si>
    <t>21 RUE SAINT DIZIER</t>
  </si>
  <si>
    <t>D54395-BRC20023</t>
  </si>
  <si>
    <t>10005055703</t>
  </si>
  <si>
    <t>129 GRANDE RUE</t>
  </si>
  <si>
    <t>D54395-BRC19988</t>
  </si>
  <si>
    <t>10005058936</t>
  </si>
  <si>
    <t>90 OCG G RUE DE MON DESERT</t>
  </si>
  <si>
    <t>D54395-BRC19985</t>
  </si>
  <si>
    <t>10005090020</t>
  </si>
  <si>
    <t>66B AVENUE FOCH</t>
  </si>
  <si>
    <t>D54395-BRC19980</t>
  </si>
  <si>
    <t>10005053868</t>
  </si>
  <si>
    <t>32 RUE DE MULHOUSE</t>
  </si>
  <si>
    <t>D54395-BRC28129</t>
  </si>
  <si>
    <t>10004746917</t>
  </si>
  <si>
    <t>6 RUE VAYRINGE</t>
  </si>
  <si>
    <t>D54395-BRC28098</t>
  </si>
  <si>
    <t>10004746190</t>
  </si>
  <si>
    <t>ILOT 10 RUE DU MERECHAL PIERRE KOENIG, BAT B</t>
  </si>
  <si>
    <t>D54395-BRC28097</t>
  </si>
  <si>
    <t>10004745465</t>
  </si>
  <si>
    <t>ILOT 10 RUE DU MERECHAL PIERRE KOENIG, BAT A</t>
  </si>
  <si>
    <t>D54395-BRC28095</t>
  </si>
  <si>
    <t>10004963721</t>
  </si>
  <si>
    <t>13 RUE DE TOMBLAINE</t>
  </si>
  <si>
    <t>D54395-BRC28078</t>
  </si>
  <si>
    <t>10004693982</t>
  </si>
  <si>
    <t>5 RUE PIERRE CHALNOT</t>
  </si>
  <si>
    <t>D54329-BRC01183</t>
  </si>
  <si>
    <t>10004689090</t>
  </si>
  <si>
    <t>63 AVENUE VOLTAIRE</t>
  </si>
  <si>
    <t>D54415-BRC00155</t>
  </si>
  <si>
    <t>10004963726</t>
  </si>
  <si>
    <t>7 RUE DE SERRE</t>
  </si>
  <si>
    <t>D54415-BRC00156</t>
  </si>
  <si>
    <t>10004964572</t>
  </si>
  <si>
    <t>9 RUE DE SERRE</t>
  </si>
  <si>
    <t>D54415-BRC00160</t>
  </si>
  <si>
    <t>10004959546</t>
  </si>
  <si>
    <t>GIROFLES RUE JEAN BOUIN</t>
  </si>
  <si>
    <t>D54395-BRC19528</t>
  </si>
  <si>
    <t>10004966125</t>
  </si>
  <si>
    <t>5 RUE GUSTAVE PETIT</t>
  </si>
  <si>
    <t>D54395-BRC04045</t>
  </si>
  <si>
    <t>10004744085</t>
  </si>
  <si>
    <t>3 RUE FABERT</t>
  </si>
  <si>
    <t>D54395-BRC00929</t>
  </si>
  <si>
    <t>10004746908</t>
  </si>
  <si>
    <t>60 RUE HERMITE</t>
  </si>
  <si>
    <t>D54395-BRC01129</t>
  </si>
  <si>
    <t>10004694918</t>
  </si>
  <si>
    <t>10 RUE ALFRED MEZIERES</t>
  </si>
  <si>
    <t>D54395-BRC01384</t>
  </si>
  <si>
    <t>10004690079</t>
  </si>
  <si>
    <t>49 BIS AVENUE ANATOLE FRANCE</t>
  </si>
  <si>
    <t>D54395-BRC01677</t>
  </si>
  <si>
    <t>10004693014</t>
  </si>
  <si>
    <t>48 TER AVENUE ANATOLE FRANCE</t>
  </si>
  <si>
    <t>D54395-BRC01718</t>
  </si>
  <si>
    <t>10004746180</t>
  </si>
  <si>
    <t>31 RUE SIGISBERT ADAM</t>
  </si>
  <si>
    <t>D54395-BRC01767</t>
  </si>
  <si>
    <t>10004693015</t>
  </si>
  <si>
    <t>9 RUE DES TANNERIES</t>
  </si>
  <si>
    <t>D54395-BRC01800</t>
  </si>
  <si>
    <t>10004685510</t>
  </si>
  <si>
    <t>24 RUE GUSTAVE SIMON</t>
  </si>
  <si>
    <t>D54395-BRC01846</t>
  </si>
  <si>
    <t>10004692068</t>
  </si>
  <si>
    <t>103 RUE DE METZ</t>
  </si>
  <si>
    <t>D54395-BRC01878</t>
  </si>
  <si>
    <t>10004693970</t>
  </si>
  <si>
    <t>42 RUE DE METZ</t>
  </si>
  <si>
    <t>D54395-BRC01919</t>
  </si>
  <si>
    <t>10004746909</t>
  </si>
  <si>
    <t>8 RUE DE LA MONNAIE</t>
  </si>
  <si>
    <t>D54395-BRC01920</t>
  </si>
  <si>
    <t>10004685512</t>
  </si>
  <si>
    <t>4 RUE DE LA MONNAIE</t>
  </si>
  <si>
    <t>D54395-BRC01922</t>
  </si>
  <si>
    <t>10004688108</t>
  </si>
  <si>
    <t>1 RUE DE LA MONNAIE</t>
  </si>
  <si>
    <t>D54395-BRC01938</t>
  </si>
  <si>
    <t>10004693971</t>
  </si>
  <si>
    <t>7 RUE TROUILLET</t>
  </si>
  <si>
    <t>D54395-BRC01989</t>
  </si>
  <si>
    <t>10004694919</t>
  </si>
  <si>
    <t>2 RUE BARON LOUIS</t>
  </si>
  <si>
    <t>D54395-BRC02001</t>
  </si>
  <si>
    <t>10004740523</t>
  </si>
  <si>
    <t>9 RUE GUERRIER DE DUMAST</t>
  </si>
  <si>
    <t>D54395-BRC02027</t>
  </si>
  <si>
    <t>10004745455</t>
  </si>
  <si>
    <t>62 QUAI CLAUDE LE LORRAIN</t>
  </si>
  <si>
    <t>D54395-BRC02029</t>
  </si>
  <si>
    <t>10004694920</t>
  </si>
  <si>
    <t>80 QUAI CLAUDE LE LORRAIN</t>
  </si>
  <si>
    <t>D54395-BRC02030</t>
  </si>
  <si>
    <t>10004739817</t>
  </si>
  <si>
    <t>118 QUAI CLAUDE LE LORRAIN</t>
  </si>
  <si>
    <t>D54395-BRC02105</t>
  </si>
  <si>
    <t>10005024242</t>
  </si>
  <si>
    <t>16B RUE DU TEMERAIRE</t>
  </si>
  <si>
    <t>D54395-BRC02145</t>
  </si>
  <si>
    <t>10004804766</t>
  </si>
  <si>
    <t>23 AVENUE FOCH</t>
  </si>
  <si>
    <t>D54395-BRC02146</t>
  </si>
  <si>
    <t>10004692070</t>
  </si>
  <si>
    <t>25 AVENUE FOCH</t>
  </si>
  <si>
    <t>D54395-BRC02147</t>
  </si>
  <si>
    <t>10004745456</t>
  </si>
  <si>
    <t>29 AVENUE FOCH</t>
  </si>
  <si>
    <t>D54395-BRC02148</t>
  </si>
  <si>
    <t>10004693972</t>
  </si>
  <si>
    <t>33 AVENUE FOCH</t>
  </si>
  <si>
    <t>D54395-BRC02150</t>
  </si>
  <si>
    <t>10004739818</t>
  </si>
  <si>
    <t>39 AVENUE FOCH</t>
  </si>
  <si>
    <t>D54395-BRC02152</t>
  </si>
  <si>
    <t>10004688109</t>
  </si>
  <si>
    <t>44 AVENUE FOCH</t>
  </si>
  <si>
    <t>D54395-BRC02215</t>
  </si>
  <si>
    <t>10004691056</t>
  </si>
  <si>
    <t>43 AVENUE FOCH</t>
  </si>
  <si>
    <t>D54395-BRC02227</t>
  </si>
  <si>
    <t>10004693016</t>
  </si>
  <si>
    <t>80 AVENUE FOCH</t>
  </si>
  <si>
    <t>D54395-BRC02246</t>
  </si>
  <si>
    <t>10004692071</t>
  </si>
  <si>
    <t>21/23 RUE ARISTIDE BRIAND</t>
  </si>
  <si>
    <t>D54395-BRC02260</t>
  </si>
  <si>
    <t>10004685515</t>
  </si>
  <si>
    <t>38 RUE ARISTIDE BRIAND</t>
  </si>
  <si>
    <t>D54395-BRC02267</t>
  </si>
  <si>
    <t>10004693017</t>
  </si>
  <si>
    <t>5 RUE DES BLONDLOT</t>
  </si>
  <si>
    <t>D54395-BRC02269</t>
  </si>
  <si>
    <t>10004694921</t>
  </si>
  <si>
    <t>7 RUE DES CARMES</t>
  </si>
  <si>
    <t>D54395-BRC02276</t>
  </si>
  <si>
    <t>10004692072</t>
  </si>
  <si>
    <t>11 RUE DES CARMES</t>
  </si>
  <si>
    <t>D54395-BRC02288</t>
  </si>
  <si>
    <t>10004746182</t>
  </si>
  <si>
    <t>34 RUE DES CARMES</t>
  </si>
  <si>
    <t>D54395-BRC02290</t>
  </si>
  <si>
    <t>10004841158</t>
  </si>
  <si>
    <t>6 RUE CHANZY</t>
  </si>
  <si>
    <t>D54395-BRC02301</t>
  </si>
  <si>
    <t>10004740524</t>
  </si>
  <si>
    <t>53 BOULEVARD CHARLEMAGNE</t>
  </si>
  <si>
    <t>D54395-BRC02308</t>
  </si>
  <si>
    <t>10004693973</t>
  </si>
  <si>
    <t>13 RUE DOM CALMET</t>
  </si>
  <si>
    <t>D54395-BRC02310</t>
  </si>
  <si>
    <t>10004685516</t>
  </si>
  <si>
    <t>3 RUE DOM CALMET</t>
  </si>
  <si>
    <t>D54395-BRC02311</t>
  </si>
  <si>
    <t>10004687146</t>
  </si>
  <si>
    <t>1 RUE DOM CALMET</t>
  </si>
  <si>
    <t>D54395-BRC02317</t>
  </si>
  <si>
    <t>10004693018</t>
  </si>
  <si>
    <t>2 RUE GILBERT</t>
  </si>
  <si>
    <t>D54395-BRC02324</t>
  </si>
  <si>
    <t>10004743405</t>
  </si>
  <si>
    <t>D54395-BRC02329</t>
  </si>
  <si>
    <t>10004694922</t>
  </si>
  <si>
    <t>32 RUE JULES FERRY</t>
  </si>
  <si>
    <t>D54395-BRC02386</t>
  </si>
  <si>
    <t>10004744765</t>
  </si>
  <si>
    <t>8 RUE DE LAXOU</t>
  </si>
  <si>
    <t>D54395-BRC02388</t>
  </si>
  <si>
    <t>10004746183</t>
  </si>
  <si>
    <t>23 RUE LOTHAIRE II</t>
  </si>
  <si>
    <t>D54395-BRC02423</t>
  </si>
  <si>
    <t>10004742698</t>
  </si>
  <si>
    <t>7 RUE MAZAGRAN</t>
  </si>
  <si>
    <t>D54395-BRC02460</t>
  </si>
  <si>
    <t>10004739821</t>
  </si>
  <si>
    <t>63 RUE PIERRE SEMARD</t>
  </si>
  <si>
    <t>D54395-BRC02584</t>
  </si>
  <si>
    <t>10004743406</t>
  </si>
  <si>
    <t>88 BOULEVARD JEAN JAURES</t>
  </si>
  <si>
    <t>D54395-BRC02610</t>
  </si>
  <si>
    <t>10004841159</t>
  </si>
  <si>
    <t>23 PLACE HENRI MENGIN</t>
  </si>
  <si>
    <t>D54395-BRC02644</t>
  </si>
  <si>
    <t>10005023830</t>
  </si>
  <si>
    <t>86 RUE MAC MAHON</t>
  </si>
  <si>
    <t>D54395-BRC02654</t>
  </si>
  <si>
    <t>10004743407</t>
  </si>
  <si>
    <t>47 RUE JEANNE D ARC</t>
  </si>
  <si>
    <t>D54395-BRC02822</t>
  </si>
  <si>
    <t>10004688110</t>
  </si>
  <si>
    <t>48 RUE DES 4 EGLISES</t>
  </si>
  <si>
    <t>D54395-BRC02830</t>
  </si>
  <si>
    <t>10004685518</t>
  </si>
  <si>
    <t>28 RUE DES 4 EGLISES</t>
  </si>
  <si>
    <t>D54395-BRC02843</t>
  </si>
  <si>
    <t>10004689095</t>
  </si>
  <si>
    <t>65 RUE DES PONTS</t>
  </si>
  <si>
    <t>D54395-BRC02862</t>
  </si>
  <si>
    <t>10004688111</t>
  </si>
  <si>
    <t>29 RUE DES PONTS</t>
  </si>
  <si>
    <t>D54395-BRC02917</t>
  </si>
  <si>
    <t>10004745457</t>
  </si>
  <si>
    <t>12 RUE COURBET</t>
  </si>
  <si>
    <t>D54395-BRC02995</t>
  </si>
  <si>
    <t>10004744077</t>
  </si>
  <si>
    <t>24 AVENUE BOFFRAND</t>
  </si>
  <si>
    <t>D54395-BRC03029</t>
  </si>
  <si>
    <t>10004746912</t>
  </si>
  <si>
    <t>15 RUE DURIVAL</t>
  </si>
  <si>
    <t>D54395-BRC03043</t>
  </si>
  <si>
    <t>10004742700</t>
  </si>
  <si>
    <t>34 RUE DURIVAL</t>
  </si>
  <si>
    <t>D54395-BRC03044</t>
  </si>
  <si>
    <t>10004743408</t>
  </si>
  <si>
    <t>30 RUE DURIVAL</t>
  </si>
  <si>
    <t>D54395-BRC03045</t>
  </si>
  <si>
    <t>10004804767</t>
  </si>
  <si>
    <t>24 RUE DURIVAL</t>
  </si>
  <si>
    <t>D54395-BRC03052</t>
  </si>
  <si>
    <t>10004741394</t>
  </si>
  <si>
    <t>70 RUE EMILE COUE</t>
  </si>
  <si>
    <t>D54395-BRC03056</t>
  </si>
  <si>
    <t>10004805799</t>
  </si>
  <si>
    <t>26 RUE EMILE GALLE</t>
  </si>
  <si>
    <t>D54395-BRC03057</t>
  </si>
  <si>
    <t>10004693019</t>
  </si>
  <si>
    <t>30 RUE EMILE GALLE</t>
  </si>
  <si>
    <t>D54395-BRC03060</t>
  </si>
  <si>
    <t>10004685520</t>
  </si>
  <si>
    <t>33 RUE EMILE GALLE</t>
  </si>
  <si>
    <t>D54395-BRC03064</t>
  </si>
  <si>
    <t>10004690080</t>
  </si>
  <si>
    <t>7 RUE EMILE GALLE</t>
  </si>
  <si>
    <t>D54395-BRC03065</t>
  </si>
  <si>
    <t>10004691057</t>
  </si>
  <si>
    <t>5 RUE EMILE GALLE</t>
  </si>
  <si>
    <t>D54395-BRC03070</t>
  </si>
  <si>
    <t>10004739823</t>
  </si>
  <si>
    <t>13 RUE DU DUC FERRI III</t>
  </si>
  <si>
    <t>D54395-BRC03175</t>
  </si>
  <si>
    <t>10004744078</t>
  </si>
  <si>
    <t>5 AVENUE DE LA GARENNE</t>
  </si>
  <si>
    <t>D54395-BRC03210</t>
  </si>
  <si>
    <t>10004739824</t>
  </si>
  <si>
    <t>8 RUE DU GENERAL FABVIER</t>
  </si>
  <si>
    <t>D54395-BRC03212</t>
  </si>
  <si>
    <t>10004741395</t>
  </si>
  <si>
    <t>18 RUE DU GENERAL FABVIER</t>
  </si>
  <si>
    <t>D54395-BRC03216</t>
  </si>
  <si>
    <t>10004744767</t>
  </si>
  <si>
    <t>28 RUE DU GENERAL FABVIER</t>
  </si>
  <si>
    <t>D54395-BRC03247</t>
  </si>
  <si>
    <t>10004745458</t>
  </si>
  <si>
    <t>35 RUE DE GRAFFIGNY</t>
  </si>
  <si>
    <t>D54395-BRC03248</t>
  </si>
  <si>
    <t>10004746186</t>
  </si>
  <si>
    <t>25 RUE DE GRAFFIGNY</t>
  </si>
  <si>
    <t>D54395-BRC03251</t>
  </si>
  <si>
    <t>10004740525</t>
  </si>
  <si>
    <t>15 RUE DE GRAFFIGNY</t>
  </si>
  <si>
    <t>D54395-BRC03255</t>
  </si>
  <si>
    <t>10004744079</t>
  </si>
  <si>
    <t>5 RUE DE GRAFFIGNY</t>
  </si>
  <si>
    <t>D54395-BRC03267</t>
  </si>
  <si>
    <t>10004745459</t>
  </si>
  <si>
    <t>18 RUE HENNER</t>
  </si>
  <si>
    <t>D54395-BRC03271</t>
  </si>
  <si>
    <t>10004740526</t>
  </si>
  <si>
    <t>14 RUE HENNER</t>
  </si>
  <si>
    <t>D54395-BRC03283</t>
  </si>
  <si>
    <t>10004689096</t>
  </si>
  <si>
    <t>5 RUE JAMERAI DUVAL</t>
  </si>
  <si>
    <t>D54395-BRC03285</t>
  </si>
  <si>
    <t>10004691058</t>
  </si>
  <si>
    <t>4 RUE JAMERAI DUVAL</t>
  </si>
  <si>
    <t>D54395-BRC03287</t>
  </si>
  <si>
    <t>10004693020</t>
  </si>
  <si>
    <t>1 RUE JAMERAI DUVAL</t>
  </si>
  <si>
    <t>D54395-BRC03291</t>
  </si>
  <si>
    <t>10004687148</t>
  </si>
  <si>
    <t>4 RUE JEAN PROUVE</t>
  </si>
  <si>
    <t>D54395-BRC03309</t>
  </si>
  <si>
    <t>10004746913</t>
  </si>
  <si>
    <t>37 RUE KLEBER</t>
  </si>
  <si>
    <t>D54395-BRC03353</t>
  </si>
  <si>
    <t>10004742701</t>
  </si>
  <si>
    <t>12 RUE DE MARSAL</t>
  </si>
  <si>
    <t>D54395-BRC03354</t>
  </si>
  <si>
    <t>10004743409</t>
  </si>
  <si>
    <t>8 RUE DE MARSAL</t>
  </si>
  <si>
    <t>D54395-BRC03355</t>
  </si>
  <si>
    <t>10004843724</t>
  </si>
  <si>
    <t>13 RUE DE MARSAL</t>
  </si>
  <si>
    <t>D54395-BRC03432</t>
  </si>
  <si>
    <t>10004741396</t>
  </si>
  <si>
    <t>63 RUE DE MON DESERT</t>
  </si>
  <si>
    <t>D54395-BRC03436</t>
  </si>
  <si>
    <t>10004744768</t>
  </si>
  <si>
    <t>41 RUE DE MON DESERT</t>
  </si>
  <si>
    <t>D54395-BRC03506</t>
  </si>
  <si>
    <t>10004844240</t>
  </si>
  <si>
    <t>6 RUE PASTEUR</t>
  </si>
  <si>
    <t>D54395-BRC03512</t>
  </si>
  <si>
    <t>10004741397</t>
  </si>
  <si>
    <t>D54395-BRC03528</t>
  </si>
  <si>
    <t>10004746187</t>
  </si>
  <si>
    <t>69 RUE PASTEUR</t>
  </si>
  <si>
    <t>D54395-BRC03530</t>
  </si>
  <si>
    <t>10004685524</t>
  </si>
  <si>
    <t>67 RUE PASTEUR</t>
  </si>
  <si>
    <t>D54395-BRC03531</t>
  </si>
  <si>
    <t>10004687149</t>
  </si>
  <si>
    <t>65 RUE PASTEUR</t>
  </si>
  <si>
    <t>D54395-BRC03533</t>
  </si>
  <si>
    <t>10004689097</t>
  </si>
  <si>
    <t>64 RUE PASTEUR</t>
  </si>
  <si>
    <t>D54395-BRC03536</t>
  </si>
  <si>
    <t>10004744769</t>
  </si>
  <si>
    <t>70 RUE PASTEUR</t>
  </si>
  <si>
    <t>D54395-BRC03537</t>
  </si>
  <si>
    <t>10004693021</t>
  </si>
  <si>
    <t>72 RUE PASTEUR</t>
  </si>
  <si>
    <t>D54395-BRC03540</t>
  </si>
  <si>
    <t>10004739825</t>
  </si>
  <si>
    <t>83 RUE PASTEUR</t>
  </si>
  <si>
    <t>D54395-BRC03552</t>
  </si>
  <si>
    <t>10004688112</t>
  </si>
  <si>
    <t>54 RUE PASTEUR</t>
  </si>
  <si>
    <t>D54395-BRC03560</t>
  </si>
  <si>
    <t>10004685525</t>
  </si>
  <si>
    <t>11 RUE DE PHALSBOURG</t>
  </si>
  <si>
    <t>D54395-BRC03566</t>
  </si>
  <si>
    <t>10004692073</t>
  </si>
  <si>
    <t>32 RUE DE PHALSBOURG</t>
  </si>
  <si>
    <t>D54395-BRC03573</t>
  </si>
  <si>
    <t>10004742702</t>
  </si>
  <si>
    <t>60 RUE DE PHALSBOURG</t>
  </si>
  <si>
    <t>D54395-BRC03578</t>
  </si>
  <si>
    <t>10004693974</t>
  </si>
  <si>
    <t>14 RUE PIERRE CHALNOT</t>
  </si>
  <si>
    <t>D54395-BRC03579</t>
  </si>
  <si>
    <t>10004694923</t>
  </si>
  <si>
    <t>16 RUE PIERRE CHALNOT</t>
  </si>
  <si>
    <t>D54395-BRC03613</t>
  </si>
  <si>
    <t>10004689098</t>
  </si>
  <si>
    <t>71 RUE DE LA RAVINELLE</t>
  </si>
  <si>
    <t>D54395-BRC03614</t>
  </si>
  <si>
    <t>10004743411</t>
  </si>
  <si>
    <t>46 RUE DE LA REPUBLIQUE</t>
  </si>
  <si>
    <t>D54395-BRC03615</t>
  </si>
  <si>
    <t>10004691059</t>
  </si>
  <si>
    <t>11 RUE DE LA REPUBLIQUE</t>
  </si>
  <si>
    <t>D54395-BRC03629</t>
  </si>
  <si>
    <t>10004746914</t>
  </si>
  <si>
    <t>D54395-BRC03640</t>
  </si>
  <si>
    <t>10004685526</t>
  </si>
  <si>
    <t>67 RUE DE LA REPUBLIQUE</t>
  </si>
  <si>
    <t>D54395-BRC03641</t>
  </si>
  <si>
    <t>10004687150</t>
  </si>
  <si>
    <t>65 RUE DE LA REPUBLIQUE</t>
  </si>
  <si>
    <t>D54395-BRC03643</t>
  </si>
  <si>
    <t>10004689099</t>
  </si>
  <si>
    <t>61 RUE DE LA REPUBLIQUE</t>
  </si>
  <si>
    <t>D54395-BRC03654</t>
  </si>
  <si>
    <t>10004743412</t>
  </si>
  <si>
    <t>49 RUE DE LA REPUBLIQUE</t>
  </si>
  <si>
    <t>D54395-BRC03664</t>
  </si>
  <si>
    <t>10004843238</t>
  </si>
  <si>
    <t>90 RUE DU PLACIEUX</t>
  </si>
  <si>
    <t>D54395-BRC03674</t>
  </si>
  <si>
    <t>10004743413</t>
  </si>
  <si>
    <t>56 RUE DU PLACIEUX</t>
  </si>
  <si>
    <t>D54395-BRC03677</t>
  </si>
  <si>
    <t>10004745460</t>
  </si>
  <si>
    <t>34 RUE DU PLACIEUX</t>
  </si>
  <si>
    <t>D54395-BRC03682</t>
  </si>
  <si>
    <t>10004741398</t>
  </si>
  <si>
    <t>15 RUE DU PLACIEUX</t>
  </si>
  <si>
    <t>D54395-BRC03685</t>
  </si>
  <si>
    <t>10004744080</t>
  </si>
  <si>
    <t>39 RUE DU PLACIEUX</t>
  </si>
  <si>
    <t>D54395-BRC03691</t>
  </si>
  <si>
    <t>10004740527</t>
  </si>
  <si>
    <t>5 RUE SAINTE CECILE</t>
  </si>
  <si>
    <t>D54395-BRC03694</t>
  </si>
  <si>
    <t>10004743414</t>
  </si>
  <si>
    <t>131 RUE DU SERGENT BLANDAN</t>
  </si>
  <si>
    <t>D54395-BRC03759</t>
  </si>
  <si>
    <t>10004694924</t>
  </si>
  <si>
    <t>8 RUE THIERRY ALIX</t>
  </si>
  <si>
    <t>D54395-BRC03766</t>
  </si>
  <si>
    <t>10004744770</t>
  </si>
  <si>
    <t>15 RUE THIERRY ALIX</t>
  </si>
  <si>
    <t>D54395-BRC03783</t>
  </si>
  <si>
    <t>10004742703</t>
  </si>
  <si>
    <t>4 RUE VAUBAN</t>
  </si>
  <si>
    <t>D54395-BRC03795</t>
  </si>
  <si>
    <t>10004744081</t>
  </si>
  <si>
    <t>71 RUE DE VAUCOULEURS</t>
  </si>
  <si>
    <t>D54395-BRC03797</t>
  </si>
  <si>
    <t>10004745461</t>
  </si>
  <si>
    <t>80 RUE DE VAUCOULEURS</t>
  </si>
  <si>
    <t>D54395-BRC03799</t>
  </si>
  <si>
    <t>10004746915</t>
  </si>
  <si>
    <t>84 RUE DE VAUCOULEURS</t>
  </si>
  <si>
    <t>D54395-BRC03800</t>
  </si>
  <si>
    <t>10004739826</t>
  </si>
  <si>
    <t>88 RUE DE VAUCOULEURS</t>
  </si>
  <si>
    <t>D54395-BRC03801</t>
  </si>
  <si>
    <t>10004740528</t>
  </si>
  <si>
    <t>86 RUE DE VAUCOULEURS</t>
  </si>
  <si>
    <t>D54395-BRC03805</t>
  </si>
  <si>
    <t>10004744082</t>
  </si>
  <si>
    <t>11 RUE VICTOR LEMOINE</t>
  </si>
  <si>
    <t>D54395-BRC03815</t>
  </si>
  <si>
    <t>10004744083</t>
  </si>
  <si>
    <t>16 RUE VICTOR LEMOINE</t>
  </si>
  <si>
    <t>D54395-BRC03820</t>
  </si>
  <si>
    <t>10004739827</t>
  </si>
  <si>
    <t>4 RUE VICTOR PROUVE</t>
  </si>
  <si>
    <t>D54395-BRC03821</t>
  </si>
  <si>
    <t>10004740529</t>
  </si>
  <si>
    <t>6 RUE VICTOR PROUVE</t>
  </si>
  <si>
    <t>D54395-BRC03822</t>
  </si>
  <si>
    <t>10004741399</t>
  </si>
  <si>
    <t>10 RUE VICTOR PROUVE</t>
  </si>
  <si>
    <t>D54395-BRC03828</t>
  </si>
  <si>
    <t>10004746188</t>
  </si>
  <si>
    <t>26 RUE VICTOR PROUVE</t>
  </si>
  <si>
    <t>D54395-BRC03934</t>
  </si>
  <si>
    <t>10004743415</t>
  </si>
  <si>
    <t>1 RUE DE LA VISITATION</t>
  </si>
  <si>
    <t>D54395-BRC03935</t>
  </si>
  <si>
    <t>10004691060</t>
  </si>
  <si>
    <t>23 RUE DE LA VISITATION</t>
  </si>
  <si>
    <t>D54395-BRC03937</t>
  </si>
  <si>
    <t>10004693022</t>
  </si>
  <si>
    <t>13 RUE DE LA VISITATION</t>
  </si>
  <si>
    <t>D54395-BRC03938</t>
  </si>
  <si>
    <t>10004845252</t>
  </si>
  <si>
    <t>11 RUE DE LA VISITATION</t>
  </si>
  <si>
    <t>D54395-BRC03946</t>
  </si>
  <si>
    <t>10004744771</t>
  </si>
  <si>
    <t>3 RUE WINSTON CHURCHILL</t>
  </si>
  <si>
    <t>D54395-BRC03955</t>
  </si>
  <si>
    <t>10004744084</t>
  </si>
  <si>
    <t>47 RUE DU CARDINAL MATHIEU</t>
  </si>
  <si>
    <t>D54395-BRC03956</t>
  </si>
  <si>
    <t>10005024626</t>
  </si>
  <si>
    <t>43 RUE DU CARDINAL MATHIEU</t>
  </si>
  <si>
    <t>D54395-BRC03958</t>
  </si>
  <si>
    <t>10004746189</t>
  </si>
  <si>
    <t>29 RUE DU CARDINAL MATHIEU</t>
  </si>
  <si>
    <t>D54395-BRC03959</t>
  </si>
  <si>
    <t>10004921345</t>
  </si>
  <si>
    <t>19 RUE DU CARDINAL MATHIEU</t>
  </si>
  <si>
    <t>D54395-BRC03979</t>
  </si>
  <si>
    <t>10004746916</t>
  </si>
  <si>
    <t>23 RUE DU COLONEL GRANDVAL</t>
  </si>
  <si>
    <t>D54395-BRC03993</t>
  </si>
  <si>
    <t>10005088763</t>
  </si>
  <si>
    <t>9 RUE EDMOND ABOUT</t>
  </si>
  <si>
    <t>D54395-BRC04002</t>
  </si>
  <si>
    <t>10004741400</t>
  </si>
  <si>
    <t>37 RUE EMILE GEBHART</t>
  </si>
  <si>
    <t>D54395-BRC04051</t>
  </si>
  <si>
    <t>10004687151</t>
  </si>
  <si>
    <t>3 RUE FELIX FAURE</t>
  </si>
  <si>
    <t>D54395-BRC04059</t>
  </si>
  <si>
    <t>10004694926</t>
  </si>
  <si>
    <t>67 RUE FELIX FAURE</t>
  </si>
  <si>
    <t>D54395-BRC04063</t>
  </si>
  <si>
    <t>10004689100</t>
  </si>
  <si>
    <t>81 RUE FELIX FAURE</t>
  </si>
  <si>
    <t>OBSERVATIONS</t>
  </si>
  <si>
    <t>Date 2ème passage</t>
  </si>
  <si>
    <t>Date 1er passage</t>
  </si>
  <si>
    <t xml:space="preserve">Batiment Détruit </t>
  </si>
  <si>
    <t xml:space="preserve">Branchement Individuel </t>
  </si>
  <si>
    <t xml:space="preserve">Refus Syndic </t>
  </si>
  <si>
    <t xml:space="preserve">CICM Inaccessible </t>
  </si>
  <si>
    <t>Récap</t>
  </si>
  <si>
    <t>BOUCHONNAGES</t>
  </si>
  <si>
    <t>PENETRATION OBTURE</t>
  </si>
  <si>
    <t>PLAQUE Repère 13,1</t>
  </si>
  <si>
    <t>Repérage GAZ/MAN</t>
  </si>
  <si>
    <t>PLAQUE complémentaire Repère 13,1</t>
  </si>
  <si>
    <t>Nettoyage leger du coffret 13°1</t>
  </si>
  <si>
    <t>Nombre de photos</t>
  </si>
  <si>
    <t>INSPECTION ou REVISION:Nombre de Niveaux à facturer</t>
  </si>
  <si>
    <t>Courses Vaines</t>
  </si>
  <si>
    <t>Correctif</t>
  </si>
  <si>
    <t>Semaine réalisation</t>
  </si>
  <si>
    <t>Date réalisation</t>
  </si>
  <si>
    <t>Technicien</t>
  </si>
  <si>
    <t>Modifié par</t>
  </si>
  <si>
    <t>CA à la semaine</t>
  </si>
  <si>
    <t>CA</t>
  </si>
  <si>
    <t>Nb de correctifs immédiats</t>
  </si>
  <si>
    <t>Batiment détruit</t>
  </si>
  <si>
    <t>Branchement Individuel</t>
  </si>
  <si>
    <t>Refus syndic</t>
  </si>
  <si>
    <t>CICM inaccessible</t>
  </si>
  <si>
    <t>Nb de non réalisation/ Courses vaines</t>
  </si>
  <si>
    <t>Nb de réalisé NANCY</t>
  </si>
  <si>
    <t xml:space="preserve">Nb niveau REV </t>
  </si>
  <si>
    <t xml:space="preserve">Nb niveau INS </t>
  </si>
  <si>
    <t>Semaine</t>
  </si>
  <si>
    <t>Payé</t>
  </si>
  <si>
    <t>Description anomalie(s)</t>
  </si>
  <si>
    <t>Nombre d'anomalies constatées</t>
  </si>
  <si>
    <t>Technicien entreprise audité pendant le passage</t>
  </si>
  <si>
    <t>Adresse controlée à posteriori</t>
  </si>
  <si>
    <t>40011401 : Correctifs immédiats réalisés lors de la visite de maintenance ne nécessitant pas d’accord (UO = par adresse)</t>
  </si>
  <si>
    <t>40011270 : Course Vaine (sur justificatif uniquement !)</t>
  </si>
  <si>
    <t>40010661 : Visite de maintenance CICM BRC (par niveaux) REVISION</t>
  </si>
  <si>
    <t>40010661 : Visite de maintenance CICM BRC (par niveaux) INSPECTION</t>
  </si>
  <si>
    <t>Correctif immédiat ? (OUI / NON)</t>
  </si>
  <si>
    <t>Agent</t>
  </si>
  <si>
    <t>Date de réalisation (jj/mm/aaaa)</t>
  </si>
  <si>
    <t>Complément d'information</t>
  </si>
  <si>
    <t>Nombre de niveaux</t>
  </si>
  <si>
    <t>Raison de non-réalisation</t>
  </si>
  <si>
    <t>Réalisation de l'acte (OUI / NON)</t>
  </si>
  <si>
    <t>Contrôle</t>
  </si>
  <si>
    <t>Facturation</t>
  </si>
  <si>
    <t>A remplir par l'Entreprise : réalisation de l'acte</t>
  </si>
  <si>
    <t>A remplir par GrDF : Informations générales</t>
  </si>
  <si>
    <t>Réalisation de l'acte</t>
  </si>
  <si>
    <t>Type INS / REV</t>
  </si>
  <si>
    <t>Lot</t>
  </si>
  <si>
    <t>Correctifs Immédiats</t>
  </si>
  <si>
    <t xml:space="preserve">Courses Vaines </t>
  </si>
  <si>
    <t>Niveau REV</t>
  </si>
  <si>
    <t>Niveau INS</t>
  </si>
  <si>
    <t xml:space="preserve">Bâtiment Détruit </t>
  </si>
  <si>
    <t>Repérage CM</t>
  </si>
  <si>
    <t>Etiquette 13°1</t>
  </si>
  <si>
    <t>Nbr de CV</t>
  </si>
  <si>
    <t>Moyenne NIV/REV</t>
  </si>
  <si>
    <t>Moyenne NIV/INS</t>
  </si>
  <si>
    <t>Fait</t>
  </si>
  <si>
    <t>Nbr de BRC</t>
  </si>
  <si>
    <t>Détail de Courses Vaines</t>
  </si>
  <si>
    <t>Détail de Correctifs Immédiats</t>
  </si>
  <si>
    <t>Détail Avancement</t>
  </si>
  <si>
    <t>% du CA NANCY</t>
  </si>
  <si>
    <t>Avancement du lot</t>
  </si>
  <si>
    <r>
      <t xml:space="preserve">Chiffre d'affaire CICM 2017 </t>
    </r>
    <r>
      <rPr>
        <i/>
        <sz val="18"/>
        <color theme="4" tint="-0.249977111117893"/>
        <rFont val="Calibri"/>
        <family val="2"/>
        <scheme val="minor"/>
      </rPr>
      <t>- Secteur Nancy et alentours</t>
    </r>
  </si>
  <si>
    <t>LOT</t>
  </si>
  <si>
    <t>Raison</t>
  </si>
  <si>
    <t>10</t>
  </si>
  <si>
    <t>11</t>
  </si>
  <si>
    <t>12</t>
  </si>
  <si>
    <t>CV</t>
  </si>
  <si>
    <t>correctifs immédiats</t>
  </si>
  <si>
    <t xml:space="preserve">niveau REV </t>
  </si>
  <si>
    <t xml:space="preserve">niveau INS </t>
  </si>
  <si>
    <t xml:space="preserve">Nb de réalisé </t>
  </si>
  <si>
    <t>ESTIQ</t>
  </si>
  <si>
    <t xml:space="preserve">PLISZCZAK </t>
  </si>
  <si>
    <t>Le bâtiment n'a plus de gaz</t>
  </si>
  <si>
    <t>Bâtiment en démolition. Branchement improductif</t>
  </si>
  <si>
    <t>Branchement improductif et bouchonné</t>
  </si>
  <si>
    <t>Photo</t>
  </si>
  <si>
    <t>Total</t>
  </si>
  <si>
    <t>Jour</t>
  </si>
  <si>
    <t>Coller fichier Grdf</t>
  </si>
  <si>
    <t>S22-S23-S24</t>
  </si>
  <si>
    <t>S10-S11-S12</t>
  </si>
  <si>
    <t>S19-S20-S21</t>
  </si>
  <si>
    <t>S25-S26-S27</t>
  </si>
  <si>
    <t>S16-S17-S18</t>
  </si>
  <si>
    <t>S31-S35-S36</t>
  </si>
  <si>
    <t>S28-S29-S30</t>
  </si>
  <si>
    <t>S37-S38-S39</t>
  </si>
  <si>
    <t>S40-S41</t>
  </si>
  <si>
    <t>S13-S14-S15</t>
  </si>
  <si>
    <t>S16-S18-S19-S20</t>
  </si>
  <si>
    <t>MARCHE CICM</t>
  </si>
  <si>
    <t>INSPECTION ET REVISION CI-CM</t>
  </si>
  <si>
    <t>BORDEREAU D'ATTACHEMENT</t>
  </si>
  <si>
    <t>N° de Marché  :</t>
  </si>
  <si>
    <t>D30ET7AAX0</t>
  </si>
  <si>
    <t>N° de bordereau</t>
  </si>
  <si>
    <t xml:space="preserve">Entreprise   : </t>
  </si>
  <si>
    <t>OTI France SERVICES</t>
  </si>
  <si>
    <t>Site GrDF  :</t>
  </si>
  <si>
    <t>LORRAINE</t>
  </si>
  <si>
    <t>N° de commande</t>
  </si>
  <si>
    <t>Période de recensement:</t>
  </si>
  <si>
    <t>N°de feuilles de saisies</t>
  </si>
  <si>
    <t>Nom de l'employé:</t>
  </si>
  <si>
    <t>N° ARTICLE</t>
  </si>
  <si>
    <t>Nbre Correctifs Immediats lors de la visite maintenance</t>
  </si>
  <si>
    <t>Inspection  CI-CM/Nbr de niveaux</t>
  </si>
  <si>
    <t>Révision  CI-CM/Nbr de niveaux</t>
  </si>
  <si>
    <t xml:space="preserve"> Course Vaine </t>
  </si>
  <si>
    <t>Inspection CI-CM/Nombres de niveaux</t>
  </si>
  <si>
    <t>Représentant OTI</t>
  </si>
  <si>
    <t>Représentant GrDF</t>
  </si>
  <si>
    <t>Nom du représentant</t>
  </si>
  <si>
    <t xml:space="preserve"> BARRÈS Brigitte</t>
  </si>
  <si>
    <t>Date d'entrée des éléments</t>
  </si>
  <si>
    <t>MONTANT TOTAL DU BORDEREAU :</t>
  </si>
  <si>
    <t>Date de validation :</t>
  </si>
  <si>
    <t>Année Concernée</t>
  </si>
  <si>
    <t>Du</t>
  </si>
  <si>
    <t>Au</t>
  </si>
  <si>
    <r>
      <t xml:space="preserve">Choisir : </t>
    </r>
    <r>
      <rPr>
        <b/>
        <sz val="10"/>
        <color theme="1"/>
        <rFont val="Calibri"/>
        <family val="2"/>
        <scheme val="minor"/>
      </rPr>
      <t>Semaines Concernées</t>
    </r>
  </si>
  <si>
    <t>Suivi</t>
  </si>
  <si>
    <t>ADVCC L</t>
  </si>
  <si>
    <r>
      <rPr>
        <sz val="10"/>
        <rFont val="Arial"/>
        <family val="2"/>
      </rPr>
      <t>SEMAINE  TRAVAILLÉE</t>
    </r>
    <r>
      <rPr>
        <b/>
        <sz val="10"/>
        <rFont val="Arial"/>
        <family val="2"/>
      </rPr>
      <t>:</t>
    </r>
  </si>
  <si>
    <t>OTI France SERVICES/ M. ESTIQ et M. PLISZCZAK</t>
  </si>
  <si>
    <t>Le suivi est envoyé régulièrement à Grdf pour leur permettre de comparé les informations aux extractions GMAO. Le fichier nommé "Suivi CICM extrait le dd.mm.yyyy - Oti France" est tiré de l'onglet "Secteur NANCY" ... Le fichier est prêt à être envoyé !</t>
  </si>
  <si>
    <t>Refus personne du milieu RDC</t>
  </si>
  <si>
    <t>1 compteur 1 branchement</t>
  </si>
  <si>
    <t>PLISZCZAK</t>
  </si>
  <si>
    <t>1 Compteur et 3 compteurs qui étaient posé au sol rapportés à Grdf</t>
  </si>
  <si>
    <t>Client à refusé de donné accés immeuble (clt du 1er étage)</t>
  </si>
  <si>
    <t>13.1 FERME appartement innhabité</t>
  </si>
  <si>
    <t>Lot commencé le:</t>
  </si>
  <si>
    <t>Lot fini le :</t>
  </si>
  <si>
    <t>Lot N°:</t>
  </si>
  <si>
    <t>Numéro de Lot:</t>
  </si>
  <si>
    <t>N Lot</t>
  </si>
  <si>
    <t>=INDEX('RT-C'!$I:$I;MIN(SI(NB.SI(B$1:B1;A$2:A$11)=0;L IGNE(A$2:A$11))))&amp;""}</t>
  </si>
  <si>
    <t>Adresse</t>
  </si>
  <si>
    <t>Ville</t>
  </si>
  <si>
    <t>Réalisé par :</t>
  </si>
  <si>
    <t>Réalisé entre le:</t>
  </si>
  <si>
    <t>et le:</t>
  </si>
  <si>
    <t>A la Semaine</t>
  </si>
  <si>
    <t>Par Lot</t>
  </si>
  <si>
    <r>
      <t xml:space="preserve">Le bordereau de facturation </t>
    </r>
    <r>
      <rPr>
        <b/>
        <sz val="12"/>
        <color theme="1"/>
        <rFont val="Calibri"/>
        <family val="2"/>
        <scheme val="minor"/>
      </rPr>
      <t>à la semaine</t>
    </r>
    <r>
      <rPr>
        <sz val="12"/>
        <color theme="1"/>
        <rFont val="Calibri"/>
        <family val="2"/>
        <scheme val="minor"/>
      </rPr>
      <t xml:space="preserve"> est le document de facturation transmis à Grdf après avoir été validé par le siège. Il permet d'effectuer un suivi de facturation pour les semaines désirées . Le fichier créé est nommé "Facturation CICM - Oti France - S..." et comprend deux onglet "RT-C" et "BORD LORRAINE" ... Le fichier est prêt à être envoyé !</t>
    </r>
  </si>
  <si>
    <r>
      <t xml:space="preserve">Le bordereau de facturation </t>
    </r>
    <r>
      <rPr>
        <b/>
        <sz val="12"/>
        <color theme="1"/>
        <rFont val="Calibri"/>
        <family val="2"/>
        <scheme val="minor"/>
      </rPr>
      <t>par lot</t>
    </r>
    <r>
      <rPr>
        <sz val="12"/>
        <color theme="1"/>
        <rFont val="Calibri"/>
        <family val="2"/>
        <scheme val="minor"/>
      </rPr>
      <t xml:space="preserve"> est le document officiel de facturation transmis à Grdf après avoir été validé par le siège. Il permet d'effectuer la facturation à la fin de chaque lot . Le fichier créé est nommé "Facturation fin de lot CICM - Oti France - Lot ..." et comprend deux onglet "RT-C" et "BORD fin de lot" ... Le fichier est prêt à être envoyé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</si>
</sst>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_);\(&quot;€&quot;#,##0\)"/>
    <numFmt numFmtId="165" formatCode="&quot;€&quot;#,##0.00_);\(&quot;€&quot;#,##0.00\)"/>
    <numFmt numFmtId="166" formatCode="_(&quot;€&quot;* #,##0.00_);_(&quot;€&quot;* \(#,##0.00\);_(&quot;€&quot;* &quot;-&quot;??_);_(@_)"/>
    <numFmt numFmtId="167" formatCode="#0;\(##\);"/>
    <numFmt numFmtId="168" formatCode="#,##0\ &quot;€&quot;;\(##\ &quot;€&quot;\);"/>
    <numFmt numFmtId="169" formatCode="#0.00;\(##.00\);"/>
    <numFmt numFmtId="170" formatCode="#0.0;\(##.0\);"/>
  </numFmts>
  <fonts count="60" x14ac:knownFonts="1">
    <font>
      <sz val="11"/>
      <color theme="1"/>
      <name val="Calibri"/>
      <family val="2"/>
      <scheme val="minor"/>
    </font>
    <font>
      <b/>
      <sz val="11"/>
      <color theme="1"/>
      <name val="Calibri"/>
      <family val="2"/>
      <scheme val="minor"/>
    </font>
    <font>
      <sz val="16"/>
      <color theme="1"/>
      <name val="Calibri"/>
      <family val="2"/>
      <scheme val="minor"/>
    </font>
    <font>
      <b/>
      <sz val="16"/>
      <color theme="1"/>
      <name val="Calibri"/>
      <family val="2"/>
      <scheme val="minor"/>
    </font>
    <font>
      <sz val="20"/>
      <color rgb="FFFF0000"/>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u/>
      <sz val="14"/>
      <color theme="1"/>
      <name val="Calibri"/>
      <family val="2"/>
      <scheme val="minor"/>
    </font>
    <font>
      <u/>
      <sz val="16"/>
      <color theme="1"/>
      <name val="Calibri"/>
      <family val="2"/>
      <scheme val="minor"/>
    </font>
    <font>
      <sz val="12"/>
      <color theme="4" tint="-0.249977111117893"/>
      <name val="Calibri"/>
      <family val="2"/>
      <scheme val="minor"/>
    </font>
    <font>
      <b/>
      <sz val="14"/>
      <color theme="4" tint="-0.249977111117893"/>
      <name val="Calibri"/>
      <family val="2"/>
      <scheme val="minor"/>
    </font>
    <font>
      <sz val="28"/>
      <color theme="1"/>
      <name val="Calibri"/>
      <family val="2"/>
      <scheme val="minor"/>
    </font>
    <font>
      <sz val="10"/>
      <color theme="1"/>
      <name val="Calibri"/>
      <family val="2"/>
      <scheme val="minor"/>
    </font>
    <font>
      <u/>
      <sz val="12"/>
      <color theme="4" tint="-0.249977111117893"/>
      <name val="Calibri"/>
      <family val="2"/>
      <scheme val="minor"/>
    </font>
    <font>
      <sz val="11"/>
      <color theme="4" tint="-0.249977111117893"/>
      <name val="Calibri"/>
      <family val="2"/>
      <scheme val="minor"/>
    </font>
    <font>
      <sz val="18"/>
      <color theme="4" tint="-0.249977111117893"/>
      <name val="Calibri"/>
      <family val="2"/>
      <scheme val="minor"/>
    </font>
    <font>
      <b/>
      <sz val="12"/>
      <color theme="1"/>
      <name val="Calibri"/>
      <family val="2"/>
      <scheme val="minor"/>
    </font>
    <font>
      <u/>
      <sz val="10"/>
      <color theme="1"/>
      <name val="Calibri"/>
      <family val="2"/>
      <scheme val="minor"/>
    </font>
    <font>
      <b/>
      <sz val="10"/>
      <color theme="1"/>
      <name val="Calibri"/>
      <family val="2"/>
      <scheme val="minor"/>
    </font>
    <font>
      <u/>
      <sz val="11"/>
      <color theme="1"/>
      <name val="Calibri"/>
      <family val="2"/>
      <scheme val="minor"/>
    </font>
    <font>
      <sz val="8"/>
      <color theme="1"/>
      <name val="Calibri"/>
      <family val="2"/>
      <scheme val="minor"/>
    </font>
    <font>
      <sz val="11"/>
      <color rgb="FF000000"/>
      <name val="Calibri"/>
      <family val="2"/>
    </font>
    <font>
      <sz val="11"/>
      <name val="Calibri"/>
      <family val="2"/>
      <scheme val="minor"/>
    </font>
    <font>
      <b/>
      <sz val="11"/>
      <name val="Calibri"/>
      <family val="2"/>
      <scheme val="minor"/>
    </font>
    <font>
      <sz val="11"/>
      <color theme="1"/>
      <name val="Calibri"/>
      <family val="2"/>
      <scheme val="minor"/>
    </font>
    <font>
      <sz val="9"/>
      <color theme="1"/>
      <name val="Calibri"/>
      <family val="2"/>
      <scheme val="minor"/>
    </font>
    <font>
      <b/>
      <sz val="12"/>
      <color rgb="FFFF0000"/>
      <name val="Calibri"/>
      <family val="2"/>
      <scheme val="minor"/>
    </font>
    <font>
      <b/>
      <sz val="12"/>
      <color theme="4" tint="-0.249977111117893"/>
      <name val="Calibri"/>
      <family val="2"/>
      <scheme val="minor"/>
    </font>
    <font>
      <b/>
      <sz val="12"/>
      <color rgb="FF000000"/>
      <name val="Calibri"/>
      <family val="2"/>
      <scheme val="minor"/>
    </font>
    <font>
      <b/>
      <sz val="11"/>
      <color rgb="FFFF0000"/>
      <name val="Calibri"/>
      <family val="2"/>
      <scheme val="minor"/>
    </font>
    <font>
      <b/>
      <sz val="11"/>
      <color theme="4" tint="-0.249977111117893"/>
      <name val="Calibri"/>
      <family val="2"/>
      <scheme val="minor"/>
    </font>
    <font>
      <b/>
      <sz val="20"/>
      <color theme="1"/>
      <name val="Calibri"/>
      <family val="2"/>
      <scheme val="minor"/>
    </font>
    <font>
      <b/>
      <sz val="18"/>
      <color theme="4" tint="-0.249977111117893"/>
      <name val="Calibri"/>
      <family val="2"/>
      <scheme val="minor"/>
    </font>
    <font>
      <i/>
      <sz val="18"/>
      <color theme="4" tint="-0.249977111117893"/>
      <name val="Calibri"/>
      <family val="2"/>
      <scheme val="minor"/>
    </font>
    <font>
      <b/>
      <sz val="8"/>
      <color theme="1"/>
      <name val="Calibri"/>
      <family val="2"/>
      <scheme val="minor"/>
    </font>
    <font>
      <sz val="12"/>
      <name val="Calibri"/>
      <family val="2"/>
      <scheme val="minor"/>
    </font>
    <font>
      <sz val="11"/>
      <color rgb="FFFF0000"/>
      <name val="Calibri"/>
      <family val="2"/>
      <scheme val="minor"/>
    </font>
    <font>
      <b/>
      <sz val="10"/>
      <name val="Arial"/>
      <family val="2"/>
    </font>
    <font>
      <sz val="14"/>
      <color rgb="FF002060"/>
      <name val="Arial"/>
      <family val="2"/>
    </font>
    <font>
      <sz val="10"/>
      <name val="Arial"/>
      <family val="2"/>
    </font>
    <font>
      <b/>
      <sz val="8"/>
      <name val="Arial"/>
      <family val="2"/>
    </font>
    <font>
      <b/>
      <u/>
      <sz val="11"/>
      <name val="Arial"/>
      <family val="2"/>
    </font>
    <font>
      <b/>
      <u/>
      <sz val="11"/>
      <color theme="1"/>
      <name val="Arial"/>
      <family val="2"/>
    </font>
    <font>
      <b/>
      <sz val="11"/>
      <name val="Arial"/>
      <family val="2"/>
    </font>
    <font>
      <sz val="9"/>
      <color indexed="81"/>
      <name val="Tahoma"/>
      <family val="2"/>
    </font>
    <font>
      <b/>
      <sz val="14"/>
      <color theme="3" tint="0.39997558519241921"/>
      <name val="Arial"/>
      <family val="2"/>
    </font>
    <font>
      <u/>
      <sz val="11"/>
      <name val="Arial"/>
      <family val="2"/>
    </font>
    <font>
      <b/>
      <u/>
      <sz val="10"/>
      <name val="Arial"/>
      <family val="2"/>
    </font>
    <font>
      <sz val="8"/>
      <name val="Arial"/>
      <family val="2"/>
    </font>
    <font>
      <b/>
      <sz val="9"/>
      <name val="Arial"/>
      <family val="2"/>
    </font>
    <font>
      <u/>
      <sz val="9"/>
      <color theme="1"/>
      <name val="Calibri"/>
      <family val="2"/>
      <scheme val="minor"/>
    </font>
    <font>
      <sz val="11"/>
      <name val="Arial"/>
      <family val="2"/>
    </font>
    <font>
      <b/>
      <i/>
      <sz val="11"/>
      <name val="Arial"/>
      <family val="2"/>
    </font>
    <font>
      <sz val="20"/>
      <color theme="4" tint="-0.249977111117893"/>
      <name val="Calibri"/>
      <family val="2"/>
      <scheme val="minor"/>
    </font>
    <font>
      <b/>
      <sz val="28"/>
      <color theme="4" tint="-0.249977111117893"/>
      <name val="Calibri"/>
      <family val="2"/>
      <scheme val="minor"/>
    </font>
    <font>
      <b/>
      <sz val="28"/>
      <color theme="9" tint="-0.249977111117893"/>
      <name val="Calibri"/>
      <family val="2"/>
      <scheme val="minor"/>
    </font>
    <font>
      <b/>
      <sz val="11"/>
      <color theme="1"/>
      <name val="Arial"/>
      <family val="2"/>
    </font>
    <font>
      <b/>
      <sz val="20"/>
      <color theme="0" tint="-4.9989318521683403E-2"/>
      <name val="Calibri"/>
      <family val="2"/>
      <scheme val="minor"/>
    </font>
    <font>
      <sz val="18"/>
      <name val="Arial"/>
      <family val="2"/>
    </font>
  </fonts>
  <fills count="38">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gray0625">
        <bgColor theme="0"/>
      </patternFill>
    </fill>
    <fill>
      <patternFill patternType="gray0625">
        <bgColor theme="4" tint="0.39997558519241921"/>
      </patternFill>
    </fill>
    <fill>
      <patternFill patternType="solid">
        <fgColor theme="7" tint="0.39997558519241921"/>
        <bgColor indexed="64"/>
      </patternFill>
    </fill>
    <fill>
      <patternFill patternType="solid">
        <fgColor theme="5" tint="0.79998168889431442"/>
        <bgColor indexed="64"/>
      </patternFill>
    </fill>
    <fill>
      <patternFill patternType="gray0625">
        <bgColor theme="7" tint="0.39997558519241921"/>
      </patternFill>
    </fill>
    <fill>
      <patternFill patternType="solid">
        <fgColor rgb="FFFFFF00"/>
        <bgColor indexed="64"/>
      </patternFill>
    </fill>
    <fill>
      <patternFill patternType="gray0625">
        <bgColor rgb="FFFFFF00"/>
      </patternFill>
    </fill>
    <fill>
      <patternFill patternType="gray0625">
        <bgColor theme="5" tint="0.79998168889431442"/>
      </patternFill>
    </fill>
    <fill>
      <patternFill patternType="solid">
        <fgColor rgb="FF00B0F0"/>
        <bgColor indexed="64"/>
      </patternFill>
    </fill>
    <fill>
      <patternFill patternType="gray0625">
        <bgColor rgb="FF00B0F0"/>
      </patternFill>
    </fill>
    <fill>
      <patternFill patternType="solid">
        <fgColor theme="3" tint="0.59999389629810485"/>
        <bgColor indexed="64"/>
      </patternFill>
    </fill>
    <fill>
      <patternFill patternType="solid">
        <fgColor rgb="FFCCC0DA"/>
        <bgColor indexed="64"/>
      </patternFill>
    </fill>
    <fill>
      <patternFill patternType="solid">
        <fgColor rgb="FFCCC0DA"/>
        <bgColor rgb="FFB2A1C7"/>
      </patternFill>
    </fill>
    <fill>
      <patternFill patternType="gray125">
        <fgColor auto="1"/>
        <bgColor theme="0" tint="-0.24994659260841701"/>
      </patternFill>
    </fill>
    <fill>
      <patternFill patternType="gray125">
        <bgColor theme="0" tint="-0.14996795556505021"/>
      </patternFill>
    </fill>
    <fill>
      <patternFill patternType="solid">
        <fgColor indexed="43"/>
        <bgColor indexed="64"/>
      </patternFill>
    </fill>
    <fill>
      <patternFill patternType="solid">
        <fgColor theme="5" tint="0.59999389629810485"/>
        <bgColor indexed="64"/>
      </patternFill>
    </fill>
    <fill>
      <patternFill patternType="solid">
        <fgColor theme="6" tint="0.59999389629810485"/>
        <bgColor indexed="64"/>
      </patternFill>
    </fill>
    <fill>
      <patternFill patternType="gray0625">
        <bgColor rgb="FFFFFF99"/>
      </patternFill>
    </fill>
    <fill>
      <patternFill patternType="gray0625">
        <bgColor theme="7" tint="0.39994506668294322"/>
      </patternFill>
    </fill>
    <fill>
      <patternFill patternType="solid">
        <fgColor theme="9" tint="0.39997558519241921"/>
        <bgColor indexed="64"/>
      </patternFill>
    </fill>
    <fill>
      <patternFill patternType="solid">
        <fgColor theme="3" tint="0.39997558519241921"/>
        <bgColor indexed="64"/>
      </patternFill>
    </fill>
    <fill>
      <patternFill patternType="gray0625">
        <bgColor theme="6" tint="0.39994506668294322"/>
      </patternFill>
    </fill>
    <fill>
      <patternFill patternType="solid">
        <fgColor theme="6" tint="0.39997558519241921"/>
        <bgColor indexed="64"/>
      </patternFill>
    </fill>
    <fill>
      <patternFill patternType="gray125">
        <bgColor theme="0"/>
      </patternFill>
    </fill>
    <fill>
      <patternFill patternType="solid">
        <fgColor theme="5" tint="0.39997558519241921"/>
        <bgColor indexed="64"/>
      </patternFill>
    </fill>
    <fill>
      <patternFill patternType="solid">
        <fgColor theme="9"/>
        <bgColor indexed="64"/>
      </patternFill>
    </fill>
    <fill>
      <patternFill patternType="gray0625">
        <bgColor theme="9" tint="0.39994506668294322"/>
      </patternFill>
    </fill>
    <fill>
      <patternFill patternType="solid">
        <fgColor theme="4" tint="0.79998168889431442"/>
        <bgColor indexed="64"/>
      </patternFill>
    </fill>
    <fill>
      <patternFill patternType="gray0625">
        <bgColor theme="4" tint="0.39994506668294322"/>
      </patternFill>
    </fill>
  </fills>
  <borders count="24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style="mediumDashed">
        <color auto="1"/>
      </left>
      <right/>
      <top style="mediumDashed">
        <color auto="1"/>
      </top>
      <bottom style="mediumDashed">
        <color auto="1"/>
      </bottom>
      <diagonal/>
    </border>
    <border>
      <left/>
      <right/>
      <top style="mediumDashed">
        <color auto="1"/>
      </top>
      <bottom style="mediumDashed">
        <color auto="1"/>
      </bottom>
      <diagonal/>
    </border>
    <border>
      <left/>
      <right style="mediumDashed">
        <color auto="1"/>
      </right>
      <top style="mediumDashed">
        <color auto="1"/>
      </top>
      <bottom style="mediumDashed">
        <color auto="1"/>
      </bottom>
      <diagonal/>
    </border>
    <border>
      <left/>
      <right style="thin">
        <color indexed="64"/>
      </right>
      <top/>
      <bottom/>
      <diagonal/>
    </border>
    <border>
      <left style="thick">
        <color auto="1"/>
      </left>
      <right/>
      <top style="thick">
        <color auto="1"/>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Dashed">
        <color auto="1"/>
      </left>
      <right/>
      <top/>
      <bottom/>
      <diagonal/>
    </border>
    <border>
      <left/>
      <right style="thick">
        <color auto="1"/>
      </right>
      <top/>
      <bottom/>
      <diagonal/>
    </border>
    <border>
      <left/>
      <right style="mediumDashed">
        <color indexed="64"/>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ashed">
        <color indexed="64"/>
      </left>
      <right/>
      <top/>
      <bottom/>
      <diagonal/>
    </border>
    <border>
      <left/>
      <right style="dashed">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mediumDashed">
        <color indexed="64"/>
      </left>
      <right style="medium">
        <color indexed="64"/>
      </right>
      <top style="thick">
        <color indexed="64"/>
      </top>
      <bottom style="thin">
        <color indexed="64"/>
      </bottom>
      <diagonal/>
    </border>
    <border>
      <left style="thin">
        <color indexed="64"/>
      </left>
      <right style="mediumDashed">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right style="medium">
        <color indexed="64"/>
      </right>
      <top style="thick">
        <color indexed="64"/>
      </top>
      <bottom/>
      <diagonal/>
    </border>
    <border>
      <left style="medium">
        <color indexed="64"/>
      </left>
      <right/>
      <top style="thick">
        <color indexed="64"/>
      </top>
      <bottom/>
      <diagonal/>
    </border>
    <border>
      <left style="thin">
        <color indexed="64"/>
      </left>
      <right style="thin">
        <color indexed="64"/>
      </right>
      <top style="thick">
        <color indexed="64"/>
      </top>
      <bottom/>
      <diagonal/>
    </border>
    <border>
      <left style="thick">
        <color indexed="64"/>
      </left>
      <right style="thin">
        <color indexed="64"/>
      </right>
      <top style="thick">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ck">
        <color auto="1"/>
      </right>
      <top style="thin">
        <color indexed="64"/>
      </top>
      <bottom style="thin">
        <color indexed="64"/>
      </bottom>
      <diagonal/>
    </border>
    <border>
      <left/>
      <right style="thin">
        <color auto="1"/>
      </right>
      <top style="medium">
        <color auto="1"/>
      </top>
      <bottom style="thick">
        <color auto="1"/>
      </bottom>
      <diagonal/>
    </border>
    <border>
      <left style="mediumDashed">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auto="1"/>
      </left>
      <right style="medium">
        <color auto="1"/>
      </right>
      <top style="thin">
        <color auto="1"/>
      </top>
      <bottom style="medium">
        <color auto="1"/>
      </bottom>
      <diagonal/>
    </border>
    <border>
      <left style="thin">
        <color indexed="64"/>
      </left>
      <right style="medium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Dashed">
        <color indexed="64"/>
      </left>
      <right style="thin">
        <color indexed="64"/>
      </right>
      <top style="thin">
        <color indexed="64"/>
      </top>
      <bottom style="thin">
        <color indexed="64"/>
      </bottom>
      <diagonal/>
    </border>
    <border>
      <left style="thick">
        <color auto="1"/>
      </left>
      <right style="medium">
        <color indexed="64"/>
      </right>
      <top style="thin">
        <color indexed="64"/>
      </top>
      <bottom/>
      <diagonal/>
    </border>
    <border>
      <left style="thick">
        <color auto="1"/>
      </left>
      <right style="medium">
        <color auto="1"/>
      </right>
      <top style="thin">
        <color auto="1"/>
      </top>
      <bottom style="thin">
        <color auto="1"/>
      </bottom>
      <diagonal/>
    </border>
    <border>
      <left/>
      <right style="thick">
        <color auto="1"/>
      </right>
      <top style="thick">
        <color auto="1"/>
      </top>
      <bottom style="thin">
        <color indexed="64"/>
      </bottom>
      <diagonal/>
    </border>
    <border>
      <left style="medium">
        <color indexed="64"/>
      </left>
      <right/>
      <top style="thick">
        <color indexed="64"/>
      </top>
      <bottom style="thin">
        <color indexed="64"/>
      </bottom>
      <diagonal/>
    </border>
    <border>
      <left style="thin">
        <color indexed="64"/>
      </left>
      <right/>
      <top style="thick">
        <color indexed="64"/>
      </top>
      <bottom style="thin">
        <color indexed="64"/>
      </bottom>
      <diagonal/>
    </border>
    <border>
      <left style="mediumDashed">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ck">
        <color auto="1"/>
      </left>
      <right style="medium">
        <color auto="1"/>
      </right>
      <top style="thick">
        <color auto="1"/>
      </top>
      <bottom style="thin">
        <color auto="1"/>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ck">
        <color indexed="64"/>
      </top>
      <bottom/>
      <diagonal/>
    </border>
    <border>
      <left style="thick">
        <color indexed="64"/>
      </left>
      <right style="thin">
        <color indexed="64"/>
      </right>
      <top style="thin">
        <color indexed="64"/>
      </top>
      <bottom style="thick">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Dashed">
        <color indexed="64"/>
      </left>
      <right style="medium">
        <color indexed="64"/>
      </right>
      <top/>
      <bottom style="thick">
        <color indexed="64"/>
      </bottom>
      <diagonal/>
    </border>
    <border>
      <left style="mediumDashed">
        <color indexed="64"/>
      </left>
      <right style="medium">
        <color indexed="64"/>
      </right>
      <top style="thin">
        <color indexed="64"/>
      </top>
      <bottom style="thick">
        <color indexed="64"/>
      </bottom>
      <diagonal/>
    </border>
    <border>
      <left style="thick">
        <color indexed="64"/>
      </left>
      <right style="thick">
        <color indexed="64"/>
      </right>
      <top/>
      <bottom/>
      <diagonal/>
    </border>
    <border>
      <left style="thin">
        <color indexed="64"/>
      </left>
      <right/>
      <top style="thick">
        <color indexed="64"/>
      </top>
      <bottom/>
      <diagonal/>
    </border>
    <border>
      <left style="thin">
        <color indexed="64"/>
      </left>
      <right/>
      <top/>
      <bottom style="thick">
        <color indexed="64"/>
      </bottom>
      <diagonal/>
    </border>
    <border>
      <left/>
      <right style="thin">
        <color indexed="64"/>
      </right>
      <top/>
      <bottom style="thick">
        <color indexed="64"/>
      </bottom>
      <diagonal/>
    </border>
    <border>
      <left style="thin">
        <color auto="1"/>
      </left>
      <right style="thick">
        <color auto="1"/>
      </right>
      <top style="thin">
        <color indexed="64"/>
      </top>
      <bottom style="thick">
        <color auto="1"/>
      </bottom>
      <diagonal/>
    </border>
    <border>
      <left style="medium">
        <color indexed="64"/>
      </left>
      <right style="thick">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thin">
        <color indexed="64"/>
      </left>
      <right/>
      <top style="thin">
        <color indexed="64"/>
      </top>
      <bottom style="thick">
        <color indexed="64"/>
      </bottom>
      <diagonal/>
    </border>
    <border>
      <left style="mediumDashed">
        <color indexed="64"/>
      </left>
      <right style="thin">
        <color indexed="64"/>
      </right>
      <top style="thin">
        <color indexed="64"/>
      </top>
      <bottom style="thick">
        <color indexed="64"/>
      </bottom>
      <diagonal/>
    </border>
    <border>
      <left style="medium">
        <color indexed="64"/>
      </left>
      <right style="mediumDashed">
        <color indexed="64"/>
      </right>
      <top style="thin">
        <color indexed="64"/>
      </top>
      <bottom style="thick">
        <color auto="1"/>
      </bottom>
      <diagonal/>
    </border>
    <border>
      <left style="mediumDashed">
        <color auto="1"/>
      </left>
      <right style="medium">
        <color auto="1"/>
      </right>
      <top style="thin">
        <color auto="1"/>
      </top>
      <bottom style="medium">
        <color auto="1"/>
      </bottom>
      <diagonal/>
    </border>
    <border>
      <left style="medium">
        <color indexed="64"/>
      </left>
      <right style="mediumDashed">
        <color indexed="64"/>
      </right>
      <top style="thin">
        <color indexed="64"/>
      </top>
      <bottom style="medium">
        <color indexed="64"/>
      </bottom>
      <diagonal/>
    </border>
    <border>
      <left style="medium">
        <color indexed="64"/>
      </left>
      <right style="thin">
        <color indexed="64"/>
      </right>
      <top/>
      <bottom style="thick">
        <color auto="1"/>
      </bottom>
      <diagonal/>
    </border>
    <border>
      <left style="thin">
        <color indexed="64"/>
      </left>
      <right style="medium">
        <color indexed="64"/>
      </right>
      <top/>
      <bottom style="thick">
        <color indexed="64"/>
      </bottom>
      <diagonal/>
    </border>
    <border>
      <left style="thick">
        <color auto="1"/>
      </left>
      <right style="thick">
        <color auto="1"/>
      </right>
      <top/>
      <bottom style="thick">
        <color auto="1"/>
      </bottom>
      <diagonal/>
    </border>
    <border>
      <left style="medium">
        <color indexed="64"/>
      </left>
      <right style="thick">
        <color indexed="64"/>
      </right>
      <top style="thin">
        <color indexed="64"/>
      </top>
      <bottom style="thin">
        <color indexed="64"/>
      </bottom>
      <diagonal/>
    </border>
    <border>
      <left style="medium">
        <color indexed="64"/>
      </left>
      <right style="mediumDashed">
        <color indexed="64"/>
      </right>
      <top style="thin">
        <color indexed="64"/>
      </top>
      <bottom style="thin">
        <color indexed="64"/>
      </bottom>
      <diagonal/>
    </border>
    <border>
      <left style="thick">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ck">
        <color auto="1"/>
      </left>
      <right style="thick">
        <color auto="1"/>
      </right>
      <top/>
      <bottom style="thin">
        <color auto="1"/>
      </bottom>
      <diagonal/>
    </border>
    <border>
      <left style="medium">
        <color auto="1"/>
      </left>
      <right style="thick">
        <color auto="1"/>
      </right>
      <top style="thick">
        <color auto="1"/>
      </top>
      <bottom style="thin">
        <color auto="1"/>
      </bottom>
      <diagonal/>
    </border>
    <border>
      <left style="thin">
        <color indexed="64"/>
      </left>
      <right style="medium">
        <color indexed="64"/>
      </right>
      <top style="thick">
        <color indexed="64"/>
      </top>
      <bottom style="thin">
        <color indexed="64"/>
      </bottom>
      <diagonal/>
    </border>
    <border>
      <left style="medium">
        <color indexed="64"/>
      </left>
      <right style="mediumDashed">
        <color indexed="64"/>
      </right>
      <top style="thick">
        <color indexed="64"/>
      </top>
      <bottom style="thin">
        <color indexed="64"/>
      </bottom>
      <diagonal/>
    </border>
    <border>
      <left style="thin">
        <color indexed="64"/>
      </left>
      <right style="mediumDashed">
        <color indexed="64"/>
      </right>
      <top style="thick">
        <color indexed="64"/>
      </top>
      <bottom style="thin">
        <color indexed="64"/>
      </bottom>
      <diagonal/>
    </border>
    <border>
      <left/>
      <right style="thin">
        <color indexed="64"/>
      </right>
      <top style="thick">
        <color indexed="64"/>
      </top>
      <bottom style="thin">
        <color indexed="64"/>
      </bottom>
      <diagonal/>
    </border>
    <border>
      <left style="thick">
        <color auto="1"/>
      </left>
      <right style="thin">
        <color auto="1"/>
      </right>
      <top style="thick">
        <color auto="1"/>
      </top>
      <bottom style="thin">
        <color auto="1"/>
      </bottom>
      <diagonal/>
    </border>
    <border>
      <left style="mediumDashed">
        <color auto="1"/>
      </left>
      <right style="medium">
        <color auto="1"/>
      </right>
      <top style="medium">
        <color auto="1"/>
      </top>
      <bottom style="thin">
        <color auto="1"/>
      </bottom>
      <diagonal/>
    </border>
    <border>
      <left style="medium">
        <color indexed="64"/>
      </left>
      <right style="mediumDashed">
        <color indexed="64"/>
      </right>
      <top style="medium">
        <color indexed="64"/>
      </top>
      <bottom style="thin">
        <color indexed="64"/>
      </bottom>
      <diagonal/>
    </border>
    <border>
      <left style="thick">
        <color auto="1"/>
      </left>
      <right style="thick">
        <color auto="1"/>
      </right>
      <top style="thick">
        <color auto="1"/>
      </top>
      <bottom style="thin">
        <color auto="1"/>
      </bottom>
      <diagonal/>
    </border>
    <border>
      <left style="mediumDashed">
        <color indexed="64"/>
      </left>
      <right style="thin">
        <color indexed="64"/>
      </right>
      <top/>
      <bottom style="thick">
        <color indexed="64"/>
      </bottom>
      <diagonal/>
    </border>
    <border>
      <left style="thin">
        <color indexed="64"/>
      </left>
      <right style="mediumDashed">
        <color indexed="64"/>
      </right>
      <top/>
      <bottom style="thick">
        <color indexed="64"/>
      </bottom>
      <diagonal/>
    </border>
    <border>
      <left style="mediumDashed">
        <color auto="1"/>
      </left>
      <right style="medium">
        <color auto="1"/>
      </right>
      <top/>
      <bottom style="medium">
        <color auto="1"/>
      </bottom>
      <diagonal/>
    </border>
    <border>
      <left style="medium">
        <color auto="1"/>
      </left>
      <right style="mediumDashed">
        <color auto="1"/>
      </right>
      <top/>
      <bottom style="medium">
        <color auto="1"/>
      </bottom>
      <diagonal/>
    </border>
    <border>
      <left style="medium">
        <color auto="1"/>
      </left>
      <right style="thick">
        <color auto="1"/>
      </right>
      <top style="thick">
        <color auto="1"/>
      </top>
      <bottom style="thick">
        <color auto="1"/>
      </bottom>
      <diagonal/>
    </border>
    <border>
      <left style="thin">
        <color indexed="64"/>
      </left>
      <right style="medium">
        <color indexed="64"/>
      </right>
      <top style="thick">
        <color auto="1"/>
      </top>
      <bottom style="thick">
        <color auto="1"/>
      </bottom>
      <diagonal/>
    </border>
    <border>
      <left style="medium">
        <color indexed="64"/>
      </left>
      <right style="thin">
        <color indexed="64"/>
      </right>
      <top style="thick">
        <color auto="1"/>
      </top>
      <bottom style="thick">
        <color auto="1"/>
      </bottom>
      <diagonal/>
    </border>
    <border>
      <left style="thin">
        <color indexed="64"/>
      </left>
      <right style="thin">
        <color indexed="64"/>
      </right>
      <top style="thick">
        <color auto="1"/>
      </top>
      <bottom style="thick">
        <color auto="1"/>
      </bottom>
      <diagonal/>
    </border>
    <border>
      <left style="thick">
        <color auto="1"/>
      </left>
      <right style="thin">
        <color indexed="64"/>
      </right>
      <top style="thick">
        <color auto="1"/>
      </top>
      <bottom style="thick">
        <color auto="1"/>
      </bottom>
      <diagonal/>
    </border>
    <border>
      <left style="medium">
        <color indexed="64"/>
      </left>
      <right style="thin">
        <color indexed="64"/>
      </right>
      <top style="thin">
        <color indexed="64"/>
      </top>
      <bottom/>
      <diagonal/>
    </border>
    <border>
      <left style="mediumDashed">
        <color indexed="64"/>
      </left>
      <right style="thin">
        <color indexed="64"/>
      </right>
      <top style="thin">
        <color indexed="64"/>
      </top>
      <bottom/>
      <diagonal/>
    </border>
    <border>
      <left style="mediumDashed">
        <color indexed="64"/>
      </left>
      <right style="medium">
        <color indexed="64"/>
      </right>
      <top style="thin">
        <color indexed="64"/>
      </top>
      <bottom/>
      <diagonal/>
    </border>
    <border>
      <left style="thin">
        <color indexed="64"/>
      </left>
      <right style="mediumDashed">
        <color indexed="64"/>
      </right>
      <top style="thin">
        <color indexed="64"/>
      </top>
      <bottom/>
      <diagonal/>
    </border>
    <border>
      <left style="thick">
        <color indexed="64"/>
      </left>
      <right style="thin">
        <color indexed="64"/>
      </right>
      <top style="thin">
        <color indexed="64"/>
      </top>
      <bottom/>
      <diagonal/>
    </border>
    <border>
      <left style="mediumDashed">
        <color auto="1"/>
      </left>
      <right style="medium">
        <color auto="1"/>
      </right>
      <top/>
      <bottom/>
      <diagonal/>
    </border>
    <border>
      <left style="medium">
        <color auto="1"/>
      </left>
      <right style="mediumDashed">
        <color auto="1"/>
      </right>
      <top/>
      <bottom/>
      <diagonal/>
    </border>
    <border>
      <left/>
      <right style="medium">
        <color indexed="64"/>
      </right>
      <top style="thick">
        <color indexed="64"/>
      </top>
      <bottom style="thin">
        <color indexed="64"/>
      </bottom>
      <diagonal/>
    </border>
    <border>
      <left style="mediumDashed">
        <color auto="1"/>
      </left>
      <right style="medium">
        <color auto="1"/>
      </right>
      <top style="medium">
        <color auto="1"/>
      </top>
      <bottom/>
      <diagonal/>
    </border>
    <border>
      <left style="medium">
        <color auto="1"/>
      </left>
      <right style="mediumDashed">
        <color auto="1"/>
      </right>
      <top style="medium">
        <color auto="1"/>
      </top>
      <bottom/>
      <diagonal/>
    </border>
    <border>
      <left style="thick">
        <color auto="1"/>
      </left>
      <right style="thick">
        <color auto="1"/>
      </right>
      <top style="thick">
        <color auto="1"/>
      </top>
      <bottom/>
      <diagonal/>
    </border>
    <border>
      <left style="mediumDashed">
        <color indexed="64"/>
      </left>
      <right/>
      <top style="thin">
        <color indexed="64"/>
      </top>
      <bottom style="thin">
        <color indexed="64"/>
      </bottom>
      <diagonal/>
    </border>
    <border>
      <left style="medium">
        <color indexed="64"/>
      </left>
      <right style="thick">
        <color indexed="64"/>
      </right>
      <top style="thick">
        <color indexed="64"/>
      </top>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Dashed">
        <color indexed="64"/>
      </left>
      <right style="thin">
        <color indexed="64"/>
      </right>
      <top style="thick">
        <color indexed="64"/>
      </top>
      <bottom style="thick">
        <color indexed="64"/>
      </bottom>
      <diagonal/>
    </border>
    <border>
      <left style="thick">
        <color auto="1"/>
      </left>
      <right/>
      <top style="thick">
        <color auto="1"/>
      </top>
      <bottom style="thin">
        <color auto="1"/>
      </bottom>
      <diagonal/>
    </border>
    <border>
      <left style="thick">
        <color auto="1"/>
      </left>
      <right/>
      <top style="thin">
        <color auto="1"/>
      </top>
      <bottom style="thin">
        <color auto="1"/>
      </bottom>
      <diagonal/>
    </border>
    <border>
      <left style="mediumDashed">
        <color indexed="64"/>
      </left>
      <right style="dashed">
        <color indexed="64"/>
      </right>
      <top style="thick">
        <color indexed="64"/>
      </top>
      <bottom style="thin">
        <color indexed="64"/>
      </bottom>
      <diagonal/>
    </border>
    <border>
      <left style="dashed">
        <color indexed="64"/>
      </left>
      <right style="dashed">
        <color indexed="64"/>
      </right>
      <top style="thick">
        <color indexed="64"/>
      </top>
      <bottom style="thin">
        <color indexed="64"/>
      </bottom>
      <diagonal/>
    </border>
    <border>
      <left style="dashed">
        <color indexed="64"/>
      </left>
      <right style="mediumDashed">
        <color indexed="64"/>
      </right>
      <top style="thick">
        <color indexed="64"/>
      </top>
      <bottom style="thin">
        <color indexed="64"/>
      </bottom>
      <diagonal/>
    </border>
    <border>
      <left style="mediumDashed">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Dashed">
        <color indexed="64"/>
      </right>
      <top style="thin">
        <color indexed="64"/>
      </top>
      <bottom style="thin">
        <color indexed="64"/>
      </bottom>
      <diagonal/>
    </border>
    <border>
      <left style="mediumDashed">
        <color indexed="64"/>
      </left>
      <right style="dashed">
        <color indexed="64"/>
      </right>
      <top style="thin">
        <color indexed="64"/>
      </top>
      <bottom style="medium">
        <color auto="1"/>
      </bottom>
      <diagonal/>
    </border>
    <border>
      <left style="mediumDashed">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mediumDashed">
        <color indexed="64"/>
      </right>
      <top style="thin">
        <color indexed="64"/>
      </top>
      <bottom/>
      <diagonal/>
    </border>
    <border>
      <left style="mediumDashed">
        <color indexed="64"/>
      </left>
      <right/>
      <top style="thick">
        <color indexed="64"/>
      </top>
      <bottom style="thick">
        <color indexed="64"/>
      </bottom>
      <diagonal/>
    </border>
    <border>
      <left style="mediumDashed">
        <color indexed="64"/>
      </left>
      <right/>
      <top style="thick">
        <color indexed="64"/>
      </top>
      <bottom style="thin">
        <color indexed="64"/>
      </bottom>
      <diagonal/>
    </border>
    <border>
      <left style="thick">
        <color indexed="64"/>
      </left>
      <right/>
      <top style="thin">
        <color indexed="64"/>
      </top>
      <bottom/>
      <diagonal/>
    </border>
    <border>
      <left style="mediumDashed">
        <color indexed="64"/>
      </left>
      <right/>
      <top style="thin">
        <color indexed="64"/>
      </top>
      <bottom/>
      <diagonal/>
    </border>
    <border>
      <left/>
      <right style="thick">
        <color auto="1"/>
      </right>
      <top style="thin">
        <color indexed="64"/>
      </top>
      <bottom/>
      <diagonal/>
    </border>
    <border>
      <left style="thick">
        <color auto="1"/>
      </left>
      <right/>
      <top style="thick">
        <color auto="1"/>
      </top>
      <bottom style="thick">
        <color auto="1"/>
      </bottom>
      <diagonal/>
    </border>
    <border>
      <left style="thin">
        <color indexed="64"/>
      </left>
      <right style="mediumDashed">
        <color indexed="64"/>
      </right>
      <top style="thick">
        <color auto="1"/>
      </top>
      <bottom style="thick">
        <color auto="1"/>
      </bottom>
      <diagonal/>
    </border>
    <border>
      <left/>
      <right style="thick">
        <color indexed="64"/>
      </right>
      <top style="thick">
        <color indexed="64"/>
      </top>
      <bottom style="thick">
        <color indexed="64"/>
      </bottom>
      <diagonal/>
    </border>
    <border>
      <left style="mediumDashed">
        <color indexed="64"/>
      </left>
      <right style="dashed">
        <color indexed="64"/>
      </right>
      <top style="thick">
        <color auto="1"/>
      </top>
      <bottom style="thick">
        <color auto="1"/>
      </bottom>
      <diagonal/>
    </border>
    <border>
      <left style="dashed">
        <color indexed="64"/>
      </left>
      <right style="dashed">
        <color indexed="64"/>
      </right>
      <top style="thick">
        <color auto="1"/>
      </top>
      <bottom style="thick">
        <color auto="1"/>
      </bottom>
      <diagonal/>
    </border>
    <border>
      <left style="dashed">
        <color indexed="64"/>
      </left>
      <right style="mediumDashed">
        <color indexed="64"/>
      </right>
      <top style="thick">
        <color auto="1"/>
      </top>
      <bottom style="thick">
        <color auto="1"/>
      </bottom>
      <diagonal/>
    </border>
    <border>
      <left style="thick">
        <color auto="1"/>
      </left>
      <right style="thick">
        <color auto="1"/>
      </right>
      <top style="medium">
        <color auto="1"/>
      </top>
      <bottom style="thick">
        <color auto="1"/>
      </bottom>
      <diagonal/>
    </border>
    <border>
      <left/>
      <right style="mediumDashed">
        <color auto="1"/>
      </right>
      <top style="thin">
        <color indexed="64"/>
      </top>
      <bottom/>
      <diagonal/>
    </border>
    <border>
      <left style="medium">
        <color indexed="64"/>
      </left>
      <right style="medium">
        <color indexed="64"/>
      </right>
      <top/>
      <bottom style="mediumDashed">
        <color auto="1"/>
      </bottom>
      <diagonal/>
    </border>
    <border>
      <left/>
      <right style="thin">
        <color indexed="64"/>
      </right>
      <top/>
      <bottom style="mediumDashed">
        <color auto="1"/>
      </bottom>
      <diagonal/>
    </border>
    <border>
      <left style="thin">
        <color auto="1"/>
      </left>
      <right/>
      <top/>
      <bottom style="mediumDashed">
        <color auto="1"/>
      </bottom>
      <diagonal/>
    </border>
    <border>
      <left style="dashDot">
        <color rgb="FF00B050"/>
      </left>
      <right/>
      <top style="dashDot">
        <color rgb="FF00B050"/>
      </top>
      <bottom style="dashDot">
        <color rgb="FF00B050"/>
      </bottom>
      <diagonal/>
    </border>
    <border>
      <left/>
      <right style="dashDot">
        <color rgb="FF00B050"/>
      </right>
      <top style="dashDot">
        <color rgb="FF00B050"/>
      </top>
      <bottom style="dashDot">
        <color rgb="FF00B050"/>
      </bottom>
      <diagonal/>
    </border>
    <border>
      <left/>
      <right/>
      <top style="thick">
        <color auto="1"/>
      </top>
      <bottom style="thick">
        <color indexed="64"/>
      </bottom>
      <diagonal/>
    </border>
    <border>
      <left style="medium">
        <color indexed="64"/>
      </left>
      <right style="thick">
        <color auto="1"/>
      </right>
      <top style="medium">
        <color indexed="64"/>
      </top>
      <bottom/>
      <diagonal/>
    </border>
    <border>
      <left/>
      <right style="thick">
        <color indexed="64"/>
      </right>
      <top/>
      <bottom style="mediumDashed">
        <color indexed="64"/>
      </bottom>
      <diagonal/>
    </border>
    <border>
      <left/>
      <right style="thick">
        <color indexed="64"/>
      </right>
      <top style="mediumDashed">
        <color indexed="64"/>
      </top>
      <bottom/>
      <diagonal/>
    </border>
    <border>
      <left style="mediumDashed">
        <color indexed="64"/>
      </left>
      <right/>
      <top/>
      <bottom style="thin">
        <color indexed="64"/>
      </bottom>
      <diagonal/>
    </border>
    <border>
      <left/>
      <right style="thick">
        <color auto="1"/>
      </right>
      <top/>
      <bottom style="thin">
        <color indexed="64"/>
      </bottom>
      <diagonal/>
    </border>
    <border>
      <left style="medium">
        <color indexed="64"/>
      </left>
      <right style="thick">
        <color auto="1"/>
      </right>
      <top/>
      <bottom style="medium">
        <color indexed="64"/>
      </bottom>
      <diagonal/>
    </border>
    <border>
      <left style="thick">
        <color auto="1"/>
      </left>
      <right/>
      <top/>
      <bottom style="medium">
        <color auto="1"/>
      </bottom>
      <diagonal/>
    </border>
    <border>
      <left/>
      <right style="thick">
        <color auto="1"/>
      </right>
      <top/>
      <bottom style="medium">
        <color auto="1"/>
      </bottom>
      <diagonal/>
    </border>
    <border>
      <left style="thick">
        <color auto="1"/>
      </left>
      <right/>
      <top style="medium">
        <color auto="1"/>
      </top>
      <bottom/>
      <diagonal/>
    </border>
    <border>
      <left style="thin">
        <color indexed="64"/>
      </left>
      <right style="thick">
        <color auto="1"/>
      </right>
      <top style="medium">
        <color auto="1"/>
      </top>
      <bottom/>
      <diagonal/>
    </border>
    <border>
      <left/>
      <right style="mediumDashed">
        <color indexed="64"/>
      </right>
      <top/>
      <bottom style="medium">
        <color auto="1"/>
      </bottom>
      <diagonal/>
    </border>
    <border>
      <left style="thin">
        <color indexed="64"/>
      </left>
      <right/>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ck">
        <color indexed="64"/>
      </left>
      <right/>
      <top style="thin">
        <color indexed="64"/>
      </top>
      <bottom style="medium">
        <color indexed="64"/>
      </bottom>
      <diagonal/>
    </border>
    <border>
      <left style="thick">
        <color indexed="64"/>
      </left>
      <right style="thin">
        <color indexed="64"/>
      </right>
      <top/>
      <bottom style="medium">
        <color indexed="64"/>
      </bottom>
      <diagonal/>
    </border>
    <border>
      <left/>
      <right style="thin">
        <color indexed="64"/>
      </right>
      <top style="medium">
        <color auto="1"/>
      </top>
      <bottom style="medium">
        <color auto="1"/>
      </bottom>
      <diagonal/>
    </border>
    <border>
      <left/>
      <right style="thick">
        <color auto="1"/>
      </right>
      <top style="medium">
        <color indexed="64"/>
      </top>
      <bottom/>
      <diagonal/>
    </border>
    <border>
      <left style="mediumDashed">
        <color indexed="64"/>
      </left>
      <right style="mediumDashed">
        <color indexed="64"/>
      </right>
      <top style="mediumDashed">
        <color indexed="64"/>
      </top>
      <bottom/>
      <diagonal/>
    </border>
    <border>
      <left style="dotted">
        <color indexed="64"/>
      </left>
      <right style="dotted">
        <color indexed="64"/>
      </right>
      <top style="dotted">
        <color indexed="64"/>
      </top>
      <bottom/>
      <diagonal/>
    </border>
    <border>
      <left style="dotted">
        <color indexed="64"/>
      </left>
      <right style="thick">
        <color indexed="64"/>
      </right>
      <top/>
      <bottom/>
      <diagonal/>
    </border>
    <border>
      <left style="mediumDashed">
        <color indexed="64"/>
      </left>
      <right style="mediumDashed">
        <color indexed="64"/>
      </right>
      <top/>
      <bottom/>
      <diagonal/>
    </border>
    <border>
      <left style="dotted">
        <color indexed="64"/>
      </left>
      <right style="dotted">
        <color indexed="64"/>
      </right>
      <top/>
      <bottom/>
      <diagonal/>
    </border>
    <border>
      <left style="mediumDashed">
        <color indexed="64"/>
      </left>
      <right style="mediumDashed">
        <color indexed="64"/>
      </right>
      <top/>
      <bottom style="mediumDashed">
        <color indexed="64"/>
      </bottom>
      <diagonal/>
    </border>
    <border>
      <left style="dotted">
        <color indexed="64"/>
      </left>
      <right style="dotted">
        <color indexed="64"/>
      </right>
      <top/>
      <bottom style="dotted">
        <color indexed="64"/>
      </bottom>
      <diagonal/>
    </border>
    <border>
      <left style="medium">
        <color indexed="64"/>
      </left>
      <right style="thick">
        <color auto="1"/>
      </right>
      <top style="thin">
        <color indexed="64"/>
      </top>
      <bottom/>
      <diagonal/>
    </border>
    <border>
      <left style="dotted">
        <color auto="1"/>
      </left>
      <right style="mediumDashed">
        <color indexed="64"/>
      </right>
      <top style="thin">
        <color indexed="64"/>
      </top>
      <bottom style="thin">
        <color indexed="64"/>
      </bottom>
      <diagonal/>
    </border>
    <border>
      <left style="dotted">
        <color auto="1"/>
      </left>
      <right style="mediumDashed">
        <color indexed="64"/>
      </right>
      <top style="thin">
        <color indexed="64"/>
      </top>
      <bottom style="medium">
        <color indexed="64"/>
      </bottom>
      <diagonal/>
    </border>
    <border>
      <left style="mediumDashed">
        <color auto="1"/>
      </left>
      <right style="mediumDashed">
        <color auto="1"/>
      </right>
      <top style="thin">
        <color indexed="64"/>
      </top>
      <bottom style="thin">
        <color indexed="64"/>
      </bottom>
      <diagonal/>
    </border>
    <border>
      <left style="mediumDashed">
        <color auto="1"/>
      </left>
      <right style="mediumDashed">
        <color auto="1"/>
      </right>
      <top style="thin">
        <color indexed="64"/>
      </top>
      <bottom style="mediumDashed">
        <color auto="1"/>
      </bottom>
      <diagonal/>
    </border>
    <border>
      <left style="mediumDashed">
        <color auto="1"/>
      </left>
      <right style="mediumDashed">
        <color auto="1"/>
      </right>
      <top/>
      <bottom style="thin">
        <color indexed="64"/>
      </bottom>
      <diagonal/>
    </border>
    <border>
      <left/>
      <right style="mediumDashed">
        <color indexed="64"/>
      </right>
      <top style="medium">
        <color auto="1"/>
      </top>
      <bottom style="dashed">
        <color auto="1"/>
      </bottom>
      <diagonal/>
    </border>
    <border>
      <left style="thin">
        <color indexed="64"/>
      </left>
      <right style="thin">
        <color indexed="64"/>
      </right>
      <top style="medium">
        <color auto="1"/>
      </top>
      <bottom style="dashed">
        <color auto="1"/>
      </bottom>
      <diagonal/>
    </border>
    <border>
      <left style="mediumDashed">
        <color indexed="64"/>
      </left>
      <right/>
      <top style="medium">
        <color auto="1"/>
      </top>
      <bottom style="dashed">
        <color auto="1"/>
      </bottom>
      <diagonal/>
    </border>
    <border>
      <left/>
      <right style="thin">
        <color indexed="64"/>
      </right>
      <top style="medium">
        <color auto="1"/>
      </top>
      <bottom style="dashed">
        <color auto="1"/>
      </bottom>
      <diagonal/>
    </border>
    <border>
      <left style="mediumDashed">
        <color indexed="64"/>
      </left>
      <right/>
      <top style="dashed">
        <color auto="1"/>
      </top>
      <bottom style="medium">
        <color auto="1"/>
      </bottom>
      <diagonal/>
    </border>
    <border>
      <left/>
      <right style="thin">
        <color indexed="64"/>
      </right>
      <top style="dashed">
        <color auto="1"/>
      </top>
      <bottom style="medium">
        <color auto="1"/>
      </bottom>
      <diagonal/>
    </border>
    <border>
      <left style="mediumDashed">
        <color auto="1"/>
      </left>
      <right/>
      <top style="medium">
        <color indexed="64"/>
      </top>
      <bottom/>
      <diagonal/>
    </border>
    <border>
      <left style="dotted">
        <color auto="1"/>
      </left>
      <right style="mediumDashed">
        <color indexed="64"/>
      </right>
      <top style="medium">
        <color auto="1"/>
      </top>
      <bottom/>
      <diagonal/>
    </border>
    <border>
      <left style="mediumDashed">
        <color indexed="64"/>
      </left>
      <right style="thin">
        <color indexed="64"/>
      </right>
      <top/>
      <bottom/>
      <diagonal/>
    </border>
    <border>
      <left style="thin">
        <color indexed="64"/>
      </left>
      <right/>
      <top style="medium">
        <color auto="1"/>
      </top>
      <bottom/>
      <diagonal/>
    </border>
    <border>
      <left/>
      <right style="thin">
        <color indexed="64"/>
      </right>
      <top style="medium">
        <color indexed="64"/>
      </top>
      <bottom/>
      <diagonal/>
    </border>
    <border>
      <left style="mediumDashed">
        <color auto="1"/>
      </left>
      <right/>
      <top style="thin">
        <color auto="1"/>
      </top>
      <bottom style="medium">
        <color auto="1"/>
      </bottom>
      <diagonal/>
    </border>
    <border>
      <left style="mediumDashed">
        <color indexed="64"/>
      </left>
      <right style="thin">
        <color indexed="64"/>
      </right>
      <top style="thin">
        <color auto="1"/>
      </top>
      <bottom style="medium">
        <color auto="1"/>
      </bottom>
      <diagonal/>
    </border>
    <border>
      <left style="thin">
        <color indexed="64"/>
      </left>
      <right/>
      <top style="thin">
        <color auto="1"/>
      </top>
      <bottom style="medium">
        <color auto="1"/>
      </bottom>
      <diagonal/>
    </border>
    <border>
      <left/>
      <right/>
      <top style="thin">
        <color auto="1"/>
      </top>
      <bottom style="medium">
        <color auto="1"/>
      </bottom>
      <diagonal/>
    </border>
    <border>
      <left/>
      <right style="thin">
        <color indexed="64"/>
      </right>
      <top style="thin">
        <color auto="1"/>
      </top>
      <bottom style="medium">
        <color auto="1"/>
      </bottom>
      <diagonal/>
    </border>
    <border>
      <left/>
      <right style="medium">
        <color indexed="64"/>
      </right>
      <top style="thin">
        <color auto="1"/>
      </top>
      <bottom style="medium">
        <color auto="1"/>
      </bottom>
      <diagonal/>
    </border>
    <border>
      <left style="thin">
        <color indexed="64"/>
      </left>
      <right/>
      <top style="medium">
        <color auto="1"/>
      </top>
      <bottom style="medium">
        <color auto="1"/>
      </bottom>
      <diagonal/>
    </border>
    <border>
      <left/>
      <right/>
      <top style="medium">
        <color auto="1"/>
      </top>
      <bottom style="medium">
        <color auto="1"/>
      </bottom>
      <diagonal/>
    </border>
    <border>
      <left style="medium">
        <color indexed="64"/>
      </left>
      <right style="thick">
        <color auto="1"/>
      </right>
      <top/>
      <bottom style="thin">
        <color indexed="64"/>
      </bottom>
      <diagonal/>
    </border>
    <border>
      <left style="thin">
        <color indexed="64"/>
      </left>
      <right style="thick">
        <color auto="1"/>
      </right>
      <top/>
      <bottom/>
      <diagonal/>
    </border>
    <border>
      <left style="mediumDashed">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mediumDashed">
        <color auto="1"/>
      </left>
      <right/>
      <top style="medium">
        <color auto="1"/>
      </top>
      <bottom style="thin">
        <color indexed="64"/>
      </bottom>
      <diagonal/>
    </border>
    <border>
      <left/>
      <right style="thin">
        <color indexed="64"/>
      </right>
      <top style="medium">
        <color auto="1"/>
      </top>
      <bottom style="thin">
        <color indexed="64"/>
      </bottom>
      <diagonal/>
    </border>
    <border>
      <left style="medium">
        <color indexed="64"/>
      </left>
      <right style="medium">
        <color indexed="64"/>
      </right>
      <top/>
      <bottom style="thin">
        <color indexed="64"/>
      </bottom>
      <diagonal/>
    </border>
    <border>
      <left style="thick">
        <color indexed="64"/>
      </left>
      <right style="thin">
        <color indexed="64"/>
      </right>
      <top/>
      <bottom/>
      <diagonal/>
    </border>
    <border>
      <left style="thin">
        <color indexed="64"/>
      </left>
      <right style="mediumDashed">
        <color indexed="64"/>
      </right>
      <top/>
      <bottom/>
      <diagonal/>
    </border>
    <border>
      <left style="medium">
        <color indexed="64"/>
      </left>
      <right style="thin">
        <color indexed="64"/>
      </right>
      <top/>
      <bottom style="thin">
        <color indexed="64"/>
      </bottom>
      <diagonal/>
    </border>
    <border>
      <left style="thin">
        <color indexed="64"/>
      </left>
      <right style="mediumDashed">
        <color indexed="64"/>
      </right>
      <top/>
      <bottom style="thin">
        <color indexed="64"/>
      </bottom>
      <diagonal/>
    </border>
    <border>
      <left style="mediumDashed">
        <color indexed="64"/>
      </left>
      <right style="thin">
        <color indexed="64"/>
      </right>
      <top/>
      <bottom style="thin">
        <color indexed="64"/>
      </bottom>
      <diagonal/>
    </border>
    <border>
      <left style="thick">
        <color indexed="64"/>
      </left>
      <right style="mediumDashed">
        <color indexed="64"/>
      </right>
      <top style="mediumDashed">
        <color indexed="64"/>
      </top>
      <bottom/>
      <diagonal/>
    </border>
    <border>
      <left style="thick">
        <color indexed="64"/>
      </left>
      <right style="mediumDashed">
        <color indexed="64"/>
      </right>
      <top/>
      <bottom/>
      <diagonal/>
    </border>
    <border>
      <left style="thick">
        <color indexed="64"/>
      </left>
      <right style="mediumDashed">
        <color indexed="64"/>
      </right>
      <top/>
      <bottom style="mediumDashed">
        <color indexed="64"/>
      </bottom>
      <diagonal/>
    </border>
    <border>
      <left style="thick">
        <color indexed="64"/>
      </left>
      <right/>
      <top style="mediumDashed">
        <color indexed="64"/>
      </top>
      <bottom style="thick">
        <color indexed="64"/>
      </bottom>
      <diagonal/>
    </border>
  </borders>
  <cellStyleXfs count="4">
    <xf numFmtId="0" fontId="0" fillId="0" borderId="0"/>
    <xf numFmtId="9"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cellStyleXfs>
  <cellXfs count="778">
    <xf numFmtId="0" fontId="0" fillId="0" borderId="0" xfId="0"/>
    <xf numFmtId="0" fontId="0" fillId="2" borderId="0" xfId="0" applyFill="1" applyAlignment="1">
      <alignment horizontal="right" vertical="center"/>
    </xf>
    <xf numFmtId="0" fontId="0" fillId="3" borderId="1" xfId="0" applyFill="1" applyBorder="1" applyAlignment="1">
      <alignment horizontal="right" vertical="center"/>
    </xf>
    <xf numFmtId="0" fontId="0" fillId="3" borderId="2" xfId="0" applyFill="1" applyBorder="1" applyAlignment="1">
      <alignment horizontal="right" vertical="center"/>
    </xf>
    <xf numFmtId="0" fontId="0" fillId="3" borderId="3" xfId="0" applyFill="1" applyBorder="1" applyAlignment="1">
      <alignment horizontal="right" vertical="center"/>
    </xf>
    <xf numFmtId="0" fontId="0" fillId="2" borderId="0" xfId="0" applyFill="1" applyBorder="1" applyAlignment="1">
      <alignment horizontal="right" vertical="center"/>
    </xf>
    <xf numFmtId="0" fontId="0" fillId="3" borderId="4" xfId="0" applyFill="1" applyBorder="1" applyAlignment="1">
      <alignment horizontal="center" vertical="center"/>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3" borderId="7" xfId="0" applyNumberFormat="1" applyFont="1" applyFill="1" applyBorder="1" applyAlignment="1">
      <alignment horizontal="center" vertical="center" wrapText="1"/>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4" fillId="2" borderId="0" xfId="0" applyFont="1" applyFill="1" applyBorder="1" applyAlignment="1">
      <alignment horizontal="center"/>
    </xf>
    <xf numFmtId="0" fontId="0" fillId="2" borderId="0" xfId="0" applyFill="1" applyBorder="1" applyAlignment="1">
      <alignment horizontal="right"/>
    </xf>
    <xf numFmtId="0" fontId="0" fillId="2" borderId="0" xfId="0" applyFill="1" applyBorder="1" applyAlignment="1">
      <alignment horizontal="center"/>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xf>
    <xf numFmtId="0" fontId="0" fillId="2" borderId="0" xfId="0" applyFill="1"/>
    <xf numFmtId="0" fontId="0" fillId="5" borderId="9" xfId="0" applyFill="1" applyBorder="1" applyAlignment="1">
      <alignment horizontal="right" vertical="center"/>
    </xf>
    <xf numFmtId="0" fontId="0" fillId="5" borderId="10" xfId="0" applyFill="1" applyBorder="1" applyAlignment="1">
      <alignment horizontal="right" vertical="center"/>
    </xf>
    <xf numFmtId="0" fontId="0" fillId="5" borderId="11" xfId="0" applyFill="1" applyBorder="1" applyAlignment="1">
      <alignment horizontal="right" vertical="center"/>
    </xf>
    <xf numFmtId="0" fontId="0" fillId="3" borderId="0" xfId="0" applyFill="1" applyBorder="1" applyAlignment="1">
      <alignment horizontal="right" vertical="center"/>
    </xf>
    <xf numFmtId="0" fontId="0" fillId="3" borderId="8" xfId="0" applyFill="1" applyBorder="1" applyAlignment="1">
      <alignment horizontal="right" vertical="center"/>
    </xf>
    <xf numFmtId="0" fontId="0" fillId="5" borderId="12" xfId="0" applyFill="1" applyBorder="1" applyAlignment="1">
      <alignment horizontal="right" vertical="center"/>
    </xf>
    <xf numFmtId="0" fontId="0" fillId="6" borderId="13" xfId="0" applyFill="1" applyBorder="1" applyAlignment="1">
      <alignment horizontal="right" vertical="center"/>
    </xf>
    <xf numFmtId="0" fontId="0" fillId="6" borderId="14" xfId="0" applyFill="1" applyBorder="1" applyAlignment="1">
      <alignment horizontal="right" vertical="center"/>
    </xf>
    <xf numFmtId="0" fontId="0" fillId="6" borderId="15" xfId="0" applyFill="1" applyBorder="1" applyAlignment="1">
      <alignment horizontal="right" vertical="center"/>
    </xf>
    <xf numFmtId="0" fontId="0" fillId="7" borderId="0" xfId="0" applyFill="1" applyBorder="1" applyAlignment="1">
      <alignment horizontal="right" vertical="center"/>
    </xf>
    <xf numFmtId="0" fontId="0" fillId="5" borderId="17" xfId="0" applyFill="1" applyBorder="1" applyAlignment="1">
      <alignment horizontal="right" vertical="center"/>
    </xf>
    <xf numFmtId="0" fontId="8" fillId="3" borderId="0" xfId="0" applyFont="1" applyFill="1" applyBorder="1" applyAlignment="1">
      <alignment horizontal="center"/>
    </xf>
    <xf numFmtId="0" fontId="9" fillId="3" borderId="0" xfId="0" applyFont="1" applyFill="1" applyBorder="1" applyAlignment="1">
      <alignment horizontal="center"/>
    </xf>
    <xf numFmtId="0" fontId="10" fillId="6" borderId="16" xfId="0" applyFont="1" applyFill="1" applyBorder="1" applyAlignment="1">
      <alignment horizontal="center" vertical="center" wrapText="1"/>
    </xf>
    <xf numFmtId="14" fontId="11" fillId="8" borderId="0" xfId="0" applyNumberFormat="1" applyFont="1" applyFill="1" applyBorder="1" applyAlignment="1" applyProtection="1">
      <alignment horizontal="center" vertical="center"/>
      <protection locked="0"/>
    </xf>
    <xf numFmtId="0" fontId="0" fillId="6" borderId="18" xfId="0" applyFill="1" applyBorder="1" applyAlignment="1">
      <alignment horizontal="right" vertical="center"/>
    </xf>
    <xf numFmtId="0" fontId="1" fillId="7" borderId="0" xfId="0" applyFont="1" applyFill="1" applyBorder="1" applyAlignment="1">
      <alignment horizontal="center" vertical="center" wrapText="1"/>
    </xf>
    <xf numFmtId="0" fontId="12" fillId="9" borderId="0" xfId="0" applyFont="1" applyFill="1" applyBorder="1" applyAlignment="1" applyProtection="1">
      <alignment horizontal="center" vertical="center" wrapText="1"/>
      <protection locked="0"/>
    </xf>
    <xf numFmtId="0" fontId="13" fillId="7" borderId="0" xfId="0" applyFont="1" applyFill="1" applyBorder="1" applyAlignment="1">
      <alignment horizontal="center" vertical="center" wrapText="1"/>
    </xf>
    <xf numFmtId="0" fontId="7" fillId="3" borderId="0" xfId="0" applyFont="1" applyFill="1" applyBorder="1" applyAlignment="1">
      <alignment horizontal="center" vertical="top"/>
    </xf>
    <xf numFmtId="0" fontId="0" fillId="3" borderId="0" xfId="0" applyFill="1" applyBorder="1"/>
    <xf numFmtId="0" fontId="14" fillId="6" borderId="16" xfId="0" applyFont="1" applyFill="1" applyBorder="1" applyAlignment="1">
      <alignment horizontal="center" wrapText="1"/>
    </xf>
    <xf numFmtId="0" fontId="15" fillId="6" borderId="0" xfId="0" applyFont="1" applyFill="1" applyBorder="1" applyAlignment="1">
      <alignment horizontal="left"/>
    </xf>
    <xf numFmtId="0" fontId="0" fillId="7" borderId="0" xfId="0" applyFill="1" applyBorder="1" applyAlignment="1">
      <alignment horizontal="center" vertical="center"/>
    </xf>
    <xf numFmtId="0" fontId="16" fillId="6" borderId="16" xfId="0" applyFont="1" applyFill="1" applyBorder="1" applyAlignment="1">
      <alignment horizontal="center" vertical="center" wrapText="1"/>
    </xf>
    <xf numFmtId="0" fontId="15" fillId="6" borderId="0" xfId="0" applyFont="1" applyFill="1" applyBorder="1" applyAlignment="1">
      <alignment horizontal="right" vertical="center"/>
    </xf>
    <xf numFmtId="0" fontId="0" fillId="3" borderId="4" xfId="0" applyFill="1" applyBorder="1"/>
    <xf numFmtId="0" fontId="0" fillId="3" borderId="19" xfId="0" applyFont="1" applyFill="1" applyBorder="1" applyAlignment="1">
      <alignment horizontal="center" vertical="center"/>
    </xf>
    <xf numFmtId="0" fontId="0" fillId="3" borderId="20" xfId="0" applyFont="1" applyFill="1" applyBorder="1" applyAlignment="1">
      <alignment horizontal="center" vertical="center"/>
    </xf>
    <xf numFmtId="0" fontId="0" fillId="3" borderId="20" xfId="0" applyFont="1" applyFill="1" applyBorder="1" applyAlignment="1">
      <alignment horizontal="center" vertical="center" wrapText="1"/>
    </xf>
    <xf numFmtId="0" fontId="0" fillId="3" borderId="21" xfId="0" applyFill="1" applyBorder="1" applyAlignment="1">
      <alignment horizontal="center" vertical="center"/>
    </xf>
    <xf numFmtId="0" fontId="10" fillId="6" borderId="16" xfId="0" applyFont="1" applyFill="1" applyBorder="1" applyAlignment="1">
      <alignment horizontal="center" wrapText="1"/>
    </xf>
    <xf numFmtId="0" fontId="13" fillId="3" borderId="22" xfId="0" applyFont="1" applyFill="1" applyBorder="1" applyAlignment="1">
      <alignment horizontal="center" vertical="center"/>
    </xf>
    <xf numFmtId="0" fontId="13" fillId="3" borderId="23" xfId="0" applyFont="1" applyFill="1" applyBorder="1" applyAlignment="1">
      <alignment horizontal="center" vertical="center"/>
    </xf>
    <xf numFmtId="0" fontId="0" fillId="3" borderId="24" xfId="0" applyFill="1" applyBorder="1" applyAlignment="1">
      <alignment horizontal="center" vertical="center"/>
    </xf>
    <xf numFmtId="0" fontId="10" fillId="8" borderId="0" xfId="0" applyFont="1" applyFill="1" applyBorder="1" applyAlignment="1" applyProtection="1">
      <alignment horizontal="center" vertical="center"/>
      <protection locked="0"/>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0" fillId="3" borderId="26" xfId="0" applyFill="1" applyBorder="1" applyAlignment="1">
      <alignment horizontal="right" vertical="center"/>
    </xf>
    <xf numFmtId="0" fontId="0" fillId="3" borderId="27" xfId="0" applyFill="1" applyBorder="1" applyAlignment="1">
      <alignment horizontal="right" vertical="center"/>
    </xf>
    <xf numFmtId="0" fontId="0" fillId="6" borderId="28" xfId="0" applyFill="1" applyBorder="1" applyAlignment="1">
      <alignment horizontal="right" vertical="center" wrapText="1"/>
    </xf>
    <xf numFmtId="0" fontId="0" fillId="6" borderId="29" xfId="0" applyFill="1" applyBorder="1" applyAlignment="1">
      <alignment horizontal="right" vertical="center"/>
    </xf>
    <xf numFmtId="0" fontId="0" fillId="6" borderId="30" xfId="0" applyFill="1" applyBorder="1" applyAlignment="1">
      <alignment horizontal="right" vertical="center"/>
    </xf>
    <xf numFmtId="0" fontId="0" fillId="7" borderId="0" xfId="0" applyFont="1" applyFill="1" applyBorder="1" applyAlignment="1">
      <alignment horizontal="right" vertical="center"/>
    </xf>
    <xf numFmtId="0" fontId="0" fillId="5" borderId="0" xfId="0" applyFill="1" applyBorder="1" applyAlignment="1">
      <alignment horizontal="right" vertical="center" wrapText="1"/>
    </xf>
    <xf numFmtId="0" fontId="0" fillId="5" borderId="0" xfId="0" applyFill="1" applyBorder="1" applyAlignment="1">
      <alignment horizontal="right" vertical="center"/>
    </xf>
    <xf numFmtId="0" fontId="0" fillId="10" borderId="32" xfId="0" applyFill="1" applyBorder="1" applyAlignment="1">
      <alignment horizontal="right" vertical="center"/>
    </xf>
    <xf numFmtId="0" fontId="0" fillId="10" borderId="33" xfId="0" applyFill="1" applyBorder="1" applyAlignment="1">
      <alignment horizontal="right" vertical="center"/>
    </xf>
    <xf numFmtId="0" fontId="0" fillId="11" borderId="19" xfId="0" applyFill="1" applyBorder="1" applyAlignment="1">
      <alignment horizontal="right" vertical="center"/>
    </xf>
    <xf numFmtId="0" fontId="0" fillId="11" borderId="21" xfId="0" applyFill="1" applyBorder="1" applyAlignment="1">
      <alignment horizontal="right" vertical="center"/>
    </xf>
    <xf numFmtId="0" fontId="1" fillId="10" borderId="0" xfId="0" applyFont="1" applyFill="1" applyBorder="1" applyAlignment="1">
      <alignment horizontal="center" vertical="center" wrapText="1"/>
    </xf>
    <xf numFmtId="0" fontId="12" fillId="12" borderId="0" xfId="0" applyFont="1" applyFill="1" applyBorder="1" applyAlignment="1" applyProtection="1">
      <alignment horizontal="center" vertical="center"/>
      <protection locked="0"/>
    </xf>
    <xf numFmtId="0" fontId="13" fillId="10" borderId="0" xfId="0" applyFont="1" applyFill="1" applyBorder="1" applyAlignment="1">
      <alignment horizontal="center" vertical="center" wrapText="1"/>
    </xf>
    <xf numFmtId="0" fontId="0" fillId="10" borderId="0" xfId="0" applyFill="1" applyBorder="1" applyAlignment="1">
      <alignment horizontal="center" vertical="center"/>
    </xf>
    <xf numFmtId="0" fontId="0" fillId="10" borderId="35" xfId="0" applyFill="1" applyBorder="1" applyAlignment="1">
      <alignment horizontal="right" vertical="center"/>
    </xf>
    <xf numFmtId="0" fontId="17" fillId="13" borderId="0" xfId="0" applyFont="1" applyFill="1" applyBorder="1" applyAlignment="1">
      <alignment horizontal="center" wrapText="1"/>
    </xf>
    <xf numFmtId="0" fontId="0" fillId="14" borderId="0" xfId="0" applyFill="1" applyBorder="1" applyAlignment="1" applyProtection="1">
      <alignment horizontal="center" vertical="center"/>
      <protection locked="0"/>
    </xf>
    <xf numFmtId="0" fontId="5" fillId="11" borderId="36" xfId="0" applyFont="1" applyFill="1" applyBorder="1" applyAlignment="1">
      <alignment horizontal="center" vertical="center"/>
    </xf>
    <xf numFmtId="0" fontId="12" fillId="15" borderId="37" xfId="0" applyFont="1" applyFill="1" applyBorder="1" applyAlignment="1" applyProtection="1">
      <alignment horizontal="center" vertical="center"/>
      <protection locked="0"/>
    </xf>
    <xf numFmtId="0" fontId="18" fillId="2" borderId="9" xfId="0" applyFont="1" applyFill="1" applyBorder="1" applyAlignment="1">
      <alignment horizontal="right"/>
    </xf>
    <xf numFmtId="0" fontId="19" fillId="2" borderId="10" xfId="0" applyFont="1" applyFill="1" applyBorder="1" applyAlignment="1" applyProtection="1">
      <alignment horizontal="left"/>
      <protection locked="0"/>
    </xf>
    <xf numFmtId="0" fontId="0" fillId="2" borderId="10" xfId="0" applyFill="1" applyBorder="1" applyAlignment="1">
      <alignment horizontal="right" vertical="center"/>
    </xf>
    <xf numFmtId="0" fontId="1" fillId="10" borderId="0" xfId="0" applyFont="1" applyFill="1" applyBorder="1" applyAlignment="1">
      <alignment horizontal="right" vertical="center"/>
    </xf>
    <xf numFmtId="0" fontId="13" fillId="10" borderId="0" xfId="0" applyFont="1" applyFill="1" applyBorder="1" applyAlignment="1">
      <alignment horizontal="right" vertical="center" wrapText="1"/>
    </xf>
    <xf numFmtId="0" fontId="0" fillId="10" borderId="0" xfId="0" applyFill="1" applyBorder="1" applyAlignment="1">
      <alignment horizontal="right" vertical="center"/>
    </xf>
    <xf numFmtId="0" fontId="17" fillId="5" borderId="0" xfId="0" applyFont="1" applyFill="1" applyBorder="1" applyAlignment="1">
      <alignment horizontal="center" vertical="center" wrapText="1"/>
    </xf>
    <xf numFmtId="0" fontId="0" fillId="5" borderId="0" xfId="0" applyFill="1" applyBorder="1" applyAlignment="1">
      <alignment horizontal="center" vertical="center"/>
    </xf>
    <xf numFmtId="0" fontId="0" fillId="11" borderId="22" xfId="0" applyFill="1" applyBorder="1" applyAlignment="1">
      <alignment horizontal="right" vertical="center"/>
    </xf>
    <xf numFmtId="0" fontId="0" fillId="11" borderId="24" xfId="0" applyFill="1" applyBorder="1" applyAlignment="1">
      <alignment horizontal="right" vertical="center"/>
    </xf>
    <xf numFmtId="0" fontId="13" fillId="10" borderId="20" xfId="0" applyFont="1" applyFill="1" applyBorder="1" applyAlignment="1">
      <alignment horizontal="right" vertical="center"/>
    </xf>
    <xf numFmtId="0" fontId="13" fillId="10" borderId="20" xfId="0" applyFont="1" applyFill="1" applyBorder="1" applyAlignment="1">
      <alignment vertical="center"/>
    </xf>
    <xf numFmtId="0" fontId="17" fillId="16" borderId="0" xfId="0" applyFont="1" applyFill="1" applyBorder="1" applyAlignment="1">
      <alignment horizontal="center" wrapText="1"/>
    </xf>
    <xf numFmtId="0" fontId="0" fillId="17" borderId="0" xfId="0" applyFill="1" applyBorder="1" applyAlignment="1" applyProtection="1">
      <alignment horizontal="center" vertical="center"/>
      <protection locked="0"/>
    </xf>
    <xf numFmtId="0" fontId="0" fillId="5" borderId="0" xfId="0" applyFill="1" applyBorder="1"/>
    <xf numFmtId="0" fontId="0" fillId="2" borderId="0" xfId="0" applyFill="1" applyBorder="1" applyAlignment="1">
      <alignment horizontal="right" vertical="top"/>
    </xf>
    <xf numFmtId="0" fontId="13" fillId="10" borderId="0" xfId="0" applyFont="1" applyFill="1" applyBorder="1" applyAlignment="1">
      <alignment horizontal="right" vertical="center"/>
    </xf>
    <xf numFmtId="0" fontId="0" fillId="10" borderId="37" xfId="0" applyFill="1" applyBorder="1" applyAlignment="1">
      <alignment horizontal="right" vertical="center"/>
    </xf>
    <xf numFmtId="0" fontId="0" fillId="5" borderId="38" xfId="0" applyFill="1" applyBorder="1" applyAlignment="1">
      <alignment horizontal="right" vertical="center"/>
    </xf>
    <xf numFmtId="0" fontId="0" fillId="5" borderId="39" xfId="0" applyFill="1" applyBorder="1" applyAlignment="1">
      <alignment horizontal="right" vertical="center"/>
    </xf>
    <xf numFmtId="0" fontId="0" fillId="5" borderId="40" xfId="0" applyFill="1" applyBorder="1" applyAlignment="1">
      <alignment horizontal="right" vertical="center"/>
    </xf>
    <xf numFmtId="0" fontId="13" fillId="10" borderId="23" xfId="0" applyFont="1" applyFill="1" applyBorder="1" applyAlignment="1">
      <alignment horizontal="right" vertical="center"/>
    </xf>
    <xf numFmtId="0" fontId="13" fillId="10" borderId="23" xfId="0" applyFont="1" applyFill="1" applyBorder="1" applyAlignment="1">
      <alignment vertical="center"/>
    </xf>
    <xf numFmtId="0" fontId="13" fillId="12" borderId="24" xfId="0" applyFont="1" applyFill="1" applyBorder="1" applyAlignment="1" applyProtection="1">
      <alignment horizontal="center" vertical="center"/>
      <protection locked="0"/>
    </xf>
    <xf numFmtId="0" fontId="20" fillId="6" borderId="5" xfId="0" applyFont="1" applyFill="1" applyBorder="1" applyAlignment="1">
      <alignment horizontal="center" vertical="center"/>
    </xf>
    <xf numFmtId="0" fontId="0" fillId="10" borderId="42" xfId="0" applyFill="1" applyBorder="1" applyAlignment="1">
      <alignment horizontal="right" vertical="center"/>
    </xf>
    <xf numFmtId="0" fontId="0" fillId="10" borderId="43" xfId="0" applyFill="1" applyBorder="1" applyAlignment="1">
      <alignment horizontal="right" vertical="center"/>
    </xf>
    <xf numFmtId="0" fontId="0" fillId="2" borderId="0" xfId="0" applyFill="1" applyBorder="1" applyAlignment="1">
      <alignment horizontal="right" vertical="center" wrapText="1"/>
    </xf>
    <xf numFmtId="0" fontId="1" fillId="18" borderId="3" xfId="0" applyNumberFormat="1" applyFont="1" applyFill="1" applyBorder="1" applyAlignment="1">
      <alignment horizontal="center" vertical="center" wrapText="1"/>
    </xf>
    <xf numFmtId="0" fontId="1" fillId="19" borderId="44" xfId="0" applyNumberFormat="1" applyFont="1" applyFill="1" applyBorder="1" applyAlignment="1">
      <alignment horizontal="center" vertical="center" wrapText="1"/>
    </xf>
    <xf numFmtId="0" fontId="1" fillId="19" borderId="2" xfId="0" applyNumberFormat="1" applyFont="1" applyFill="1" applyBorder="1" applyAlignment="1">
      <alignment horizontal="center" vertical="center" wrapText="1"/>
    </xf>
    <xf numFmtId="0" fontId="1" fillId="19" borderId="45" xfId="0" applyNumberFormat="1" applyFont="1" applyFill="1" applyBorder="1" applyAlignment="1">
      <alignment horizontal="center" vertical="center" wrapText="1"/>
    </xf>
    <xf numFmtId="0" fontId="1" fillId="18" borderId="46" xfId="0" applyNumberFormat="1" applyFont="1" applyFill="1" applyBorder="1" applyAlignment="1">
      <alignment horizontal="center" vertical="center" wrapText="1"/>
    </xf>
    <xf numFmtId="0" fontId="1" fillId="18" borderId="2" xfId="0" applyNumberFormat="1" applyFont="1" applyFill="1" applyBorder="1" applyAlignment="1">
      <alignment horizontal="center" vertical="center" wrapText="1"/>
    </xf>
    <xf numFmtId="0" fontId="1" fillId="18" borderId="1" xfId="0" applyNumberFormat="1" applyFont="1" applyFill="1" applyBorder="1" applyAlignment="1">
      <alignment horizontal="center" vertical="center" wrapText="1"/>
    </xf>
    <xf numFmtId="0" fontId="1" fillId="18" borderId="45" xfId="0" applyNumberFormat="1" applyFont="1" applyFill="1" applyBorder="1" applyAlignment="1">
      <alignment horizontal="center" vertical="center" wrapText="1"/>
    </xf>
    <xf numFmtId="0" fontId="0" fillId="0" borderId="8" xfId="0" applyNumberFormat="1" applyBorder="1" applyAlignment="1">
      <alignment horizontal="center" vertical="center"/>
    </xf>
    <xf numFmtId="0" fontId="22" fillId="20" borderId="34" xfId="0" applyNumberFormat="1" applyFont="1" applyFill="1" applyBorder="1" applyAlignment="1">
      <alignment horizontal="center" vertical="center"/>
    </xf>
    <xf numFmtId="0" fontId="22" fillId="20" borderId="0" xfId="0" applyNumberFormat="1" applyFont="1" applyFill="1" applyBorder="1" applyAlignment="1">
      <alignment horizontal="center" vertical="center"/>
    </xf>
    <xf numFmtId="0" fontId="22" fillId="21" borderId="0" xfId="0" applyNumberFormat="1" applyFont="1" applyFill="1" applyBorder="1" applyAlignment="1">
      <alignment horizontal="center" vertical="center"/>
    </xf>
    <xf numFmtId="0" fontId="0" fillId="0" borderId="47" xfId="0" applyNumberFormat="1" applyBorder="1" applyAlignment="1">
      <alignment horizontal="center" vertical="center"/>
    </xf>
    <xf numFmtId="0" fontId="0" fillId="0" borderId="0" xfId="0" applyNumberFormat="1" applyBorder="1" applyAlignment="1">
      <alignment horizontal="center" vertical="center"/>
    </xf>
    <xf numFmtId="0" fontId="0" fillId="0" borderId="4" xfId="0" applyNumberFormat="1" applyBorder="1" applyAlignment="1">
      <alignment horizontal="center" vertical="center"/>
    </xf>
    <xf numFmtId="0" fontId="0" fillId="0" borderId="35" xfId="0" applyNumberFormat="1" applyBorder="1" applyAlignment="1">
      <alignment horizontal="center" vertical="center"/>
    </xf>
    <xf numFmtId="14" fontId="0" fillId="0" borderId="0" xfId="0" applyNumberFormat="1"/>
    <xf numFmtId="49" fontId="0" fillId="6" borderId="10" xfId="0" applyNumberFormat="1" applyFill="1" applyBorder="1" applyAlignment="1">
      <alignment horizontal="center" vertical="center"/>
    </xf>
    <xf numFmtId="167" fontId="0" fillId="6" borderId="0" xfId="0" applyNumberFormat="1" applyFill="1" applyAlignment="1">
      <alignment horizontal="center" vertical="center"/>
    </xf>
    <xf numFmtId="167" fontId="1" fillId="6" borderId="0" xfId="0" applyNumberFormat="1" applyFont="1" applyFill="1" applyAlignment="1">
      <alignment horizontal="center" vertical="center"/>
    </xf>
    <xf numFmtId="167" fontId="21" fillId="6" borderId="0" xfId="0" applyNumberFormat="1" applyFont="1" applyFill="1" applyAlignment="1">
      <alignment horizontal="center" vertical="center"/>
    </xf>
    <xf numFmtId="167" fontId="23" fillId="6" borderId="0" xfId="0" applyNumberFormat="1" applyFont="1" applyFill="1" applyAlignment="1">
      <alignment horizontal="center" vertical="center"/>
    </xf>
    <xf numFmtId="167" fontId="1" fillId="8" borderId="67" xfId="0" applyNumberFormat="1" applyFont="1" applyFill="1" applyBorder="1" applyAlignment="1">
      <alignment horizontal="center" vertical="center"/>
    </xf>
    <xf numFmtId="167" fontId="0" fillId="6" borderId="68" xfId="0" applyNumberFormat="1" applyFill="1" applyBorder="1" applyAlignment="1">
      <alignment horizontal="center" vertical="center"/>
    </xf>
    <xf numFmtId="167" fontId="0" fillId="6" borderId="71" xfId="0" applyNumberFormat="1" applyFill="1" applyBorder="1" applyAlignment="1">
      <alignment horizontal="center" vertical="center"/>
    </xf>
    <xf numFmtId="167" fontId="0" fillId="6" borderId="70" xfId="0" applyNumberFormat="1" applyFill="1" applyBorder="1" applyAlignment="1">
      <alignment horizontal="center" vertical="center"/>
    </xf>
    <xf numFmtId="167" fontId="1" fillId="5" borderId="72" xfId="0" applyNumberFormat="1" applyFont="1" applyFill="1" applyBorder="1" applyAlignment="1">
      <alignment horizontal="center" vertical="center"/>
    </xf>
    <xf numFmtId="167" fontId="21" fillId="6" borderId="73" xfId="0" applyNumberFormat="1" applyFont="1" applyFill="1" applyBorder="1" applyAlignment="1">
      <alignment horizontal="center" vertical="center"/>
    </xf>
    <xf numFmtId="167" fontId="21" fillId="6" borderId="74" xfId="0" applyNumberFormat="1" applyFont="1" applyFill="1" applyBorder="1" applyAlignment="1">
      <alignment horizontal="center" vertical="center"/>
    </xf>
    <xf numFmtId="167" fontId="1" fillId="5" borderId="76" xfId="0" applyNumberFormat="1" applyFont="1" applyFill="1" applyBorder="1" applyAlignment="1">
      <alignment horizontal="center" vertical="center"/>
    </xf>
    <xf numFmtId="167" fontId="1" fillId="5" borderId="77" xfId="0" applyNumberFormat="1" applyFont="1" applyFill="1" applyBorder="1" applyAlignment="1">
      <alignment horizontal="center" vertical="center"/>
    </xf>
    <xf numFmtId="167" fontId="0" fillId="6" borderId="0" xfId="0" applyNumberFormat="1" applyFill="1" applyAlignment="1">
      <alignment horizontal="center" vertical="center" wrapText="1"/>
    </xf>
    <xf numFmtId="167" fontId="1" fillId="5" borderId="52" xfId="0" applyNumberFormat="1" applyFont="1" applyFill="1" applyBorder="1" applyAlignment="1">
      <alignment horizontal="center" vertical="center" wrapText="1"/>
    </xf>
    <xf numFmtId="167" fontId="0" fillId="5" borderId="79" xfId="0" applyNumberFormat="1" applyFill="1" applyBorder="1" applyAlignment="1">
      <alignment horizontal="center" vertical="center" wrapText="1"/>
    </xf>
    <xf numFmtId="167" fontId="21" fillId="5" borderId="80" xfId="0" applyNumberFormat="1" applyFont="1" applyFill="1" applyBorder="1" applyAlignment="1">
      <alignment horizontal="center" vertical="center" textRotation="90" wrapText="1"/>
    </xf>
    <xf numFmtId="167" fontId="21" fillId="5" borderId="50" xfId="0" applyNumberFormat="1" applyFont="1" applyFill="1" applyBorder="1" applyAlignment="1">
      <alignment horizontal="center" vertical="center" textRotation="90" wrapText="1"/>
    </xf>
    <xf numFmtId="167" fontId="0" fillId="5" borderId="51" xfId="0" applyNumberFormat="1" applyFill="1" applyBorder="1" applyAlignment="1">
      <alignment horizontal="center" vertical="center" wrapText="1"/>
    </xf>
    <xf numFmtId="167" fontId="0" fillId="5" borderId="80" xfId="0" applyNumberFormat="1" applyFill="1" applyBorder="1" applyAlignment="1">
      <alignment horizontal="center" vertical="center" wrapText="1"/>
    </xf>
    <xf numFmtId="167" fontId="1" fillId="5" borderId="83" xfId="0" applyNumberFormat="1" applyFont="1" applyFill="1" applyBorder="1" applyAlignment="1">
      <alignment horizontal="center" vertical="center" textRotation="90" wrapText="1"/>
    </xf>
    <xf numFmtId="0" fontId="0" fillId="0" borderId="0" xfId="0" applyNumberFormat="1"/>
    <xf numFmtId="1" fontId="0" fillId="0" borderId="0" xfId="0" applyNumberFormat="1"/>
    <xf numFmtId="2" fontId="0" fillId="0" borderId="0" xfId="0" applyNumberFormat="1"/>
    <xf numFmtId="0" fontId="0" fillId="0" borderId="34" xfId="0" applyNumberFormat="1" applyBorder="1" applyAlignment="1">
      <alignment horizontal="center" vertical="center"/>
    </xf>
    <xf numFmtId="0" fontId="0" fillId="0" borderId="64" xfId="0" applyNumberFormat="1" applyBorder="1" applyAlignment="1">
      <alignment horizontal="center" vertical="center"/>
    </xf>
    <xf numFmtId="0" fontId="0" fillId="0" borderId="63" xfId="0" applyNumberFormat="1" applyBorder="1" applyAlignment="1">
      <alignment horizontal="center" vertical="center"/>
    </xf>
    <xf numFmtId="0" fontId="22" fillId="21" borderId="63" xfId="0" applyNumberFormat="1" applyFont="1" applyFill="1" applyBorder="1" applyAlignment="1">
      <alignment horizontal="center" vertical="center"/>
    </xf>
    <xf numFmtId="0" fontId="22" fillId="21" borderId="62" xfId="0" applyNumberFormat="1" applyFont="1" applyFill="1" applyBorder="1" applyAlignment="1">
      <alignment horizontal="center" vertical="center"/>
    </xf>
    <xf numFmtId="1" fontId="22" fillId="21" borderId="0" xfId="0" applyNumberFormat="1" applyFont="1" applyFill="1" applyBorder="1" applyAlignment="1">
      <alignment horizontal="center" vertical="center"/>
    </xf>
    <xf numFmtId="2" fontId="22" fillId="21" borderId="34" xfId="0" applyNumberFormat="1" applyFont="1" applyFill="1" applyBorder="1" applyAlignment="1">
      <alignment horizontal="center" vertical="center"/>
    </xf>
    <xf numFmtId="0" fontId="1" fillId="10" borderId="47" xfId="0" applyNumberFormat="1" applyFont="1" applyFill="1" applyBorder="1" applyAlignment="1">
      <alignment horizontal="center" vertical="center" wrapText="1"/>
    </xf>
    <xf numFmtId="0" fontId="1" fillId="18" borderId="84" xfId="0" applyNumberFormat="1" applyFont="1" applyFill="1" applyBorder="1" applyAlignment="1">
      <alignment horizontal="center" vertical="center" wrapText="1"/>
    </xf>
    <xf numFmtId="0" fontId="1" fillId="18" borderId="69" xfId="0" applyNumberFormat="1" applyFont="1" applyFill="1" applyBorder="1" applyAlignment="1">
      <alignment horizontal="center" vertical="center" wrapText="1"/>
    </xf>
    <xf numFmtId="0" fontId="1" fillId="18" borderId="68" xfId="0" applyNumberFormat="1" applyFont="1" applyFill="1" applyBorder="1" applyAlignment="1">
      <alignment horizontal="center" vertical="center" wrapText="1"/>
    </xf>
    <xf numFmtId="0" fontId="1" fillId="24" borderId="70" xfId="0" applyNumberFormat="1" applyFont="1" applyFill="1" applyBorder="1" applyAlignment="1">
      <alignment horizontal="center" vertical="center" wrapText="1"/>
    </xf>
    <xf numFmtId="0" fontId="1" fillId="24" borderId="85" xfId="0" applyNumberFormat="1" applyFont="1" applyFill="1" applyBorder="1" applyAlignment="1">
      <alignment horizontal="center" vertical="center" wrapText="1"/>
    </xf>
    <xf numFmtId="0" fontId="1" fillId="24" borderId="71" xfId="0" applyNumberFormat="1" applyFont="1" applyFill="1" applyBorder="1" applyAlignment="1">
      <alignment horizontal="center" vertical="center" wrapText="1"/>
    </xf>
    <xf numFmtId="0" fontId="1" fillId="24" borderId="68" xfId="0" applyNumberFormat="1" applyFont="1" applyFill="1" applyBorder="1" applyAlignment="1">
      <alignment horizontal="center" vertical="center" wrapText="1"/>
    </xf>
    <xf numFmtId="0" fontId="1" fillId="25" borderId="86" xfId="0" applyNumberFormat="1" applyFont="1" applyFill="1" applyBorder="1" applyAlignment="1">
      <alignment horizontal="center" vertical="center" wrapText="1"/>
    </xf>
    <xf numFmtId="0" fontId="1" fillId="25" borderId="87" xfId="0" applyNumberFormat="1" applyFont="1" applyFill="1" applyBorder="1" applyAlignment="1">
      <alignment horizontal="center" vertical="center" wrapText="1"/>
    </xf>
    <xf numFmtId="1" fontId="1" fillId="25" borderId="2" xfId="0" applyNumberFormat="1" applyFont="1" applyFill="1" applyBorder="1" applyAlignment="1">
      <alignment horizontal="center" vertical="center" wrapText="1"/>
    </xf>
    <xf numFmtId="2" fontId="1" fillId="25" borderId="44" xfId="0" applyNumberFormat="1" applyFont="1" applyFill="1" applyBorder="1" applyAlignment="1">
      <alignment horizontal="center" vertical="center" wrapText="1"/>
    </xf>
    <xf numFmtId="0" fontId="5" fillId="0" borderId="48" xfId="0" applyNumberFormat="1" applyFont="1" applyBorder="1" applyAlignment="1">
      <alignment horizontal="center" vertical="center" wrapText="1"/>
    </xf>
    <xf numFmtId="0" fontId="6" fillId="0" borderId="88" xfId="0" applyNumberFormat="1" applyFont="1" applyBorder="1" applyAlignment="1">
      <alignment vertical="center" wrapText="1"/>
    </xf>
    <xf numFmtId="0" fontId="6" fillId="0" borderId="90" xfId="0" applyNumberFormat="1" applyFont="1" applyBorder="1" applyAlignment="1">
      <alignment horizontal="center" vertical="center" wrapText="1"/>
    </xf>
    <xf numFmtId="0" fontId="5" fillId="0" borderId="33" xfId="0" applyNumberFormat="1" applyFont="1" applyFill="1" applyBorder="1" applyAlignment="1">
      <alignment horizontal="center" vertical="center" wrapText="1"/>
    </xf>
    <xf numFmtId="0" fontId="5" fillId="0" borderId="32" xfId="0" applyNumberFormat="1" applyFont="1" applyFill="1" applyBorder="1" applyAlignment="1">
      <alignment horizontal="center" vertical="center" wrapText="1"/>
    </xf>
    <xf numFmtId="0" fontId="5" fillId="0" borderId="31" xfId="0" applyNumberFormat="1" applyFont="1" applyFill="1" applyBorder="1" applyAlignment="1">
      <alignment horizontal="center" vertical="center" wrapText="1"/>
    </xf>
    <xf numFmtId="167" fontId="0" fillId="6" borderId="0" xfId="0" applyNumberFormat="1" applyFill="1" applyBorder="1" applyAlignment="1">
      <alignment horizontal="center" vertical="center"/>
    </xf>
    <xf numFmtId="167" fontId="0" fillId="6" borderId="0" xfId="0" applyNumberFormat="1" applyFont="1" applyFill="1" applyAlignment="1">
      <alignment horizontal="center" vertical="center"/>
    </xf>
    <xf numFmtId="167" fontId="0" fillId="16" borderId="102" xfId="0" applyNumberFormat="1" applyFont="1" applyFill="1" applyBorder="1" applyAlignment="1">
      <alignment horizontal="center" vertical="center"/>
    </xf>
    <xf numFmtId="167" fontId="0" fillId="10" borderId="103" xfId="0" applyNumberFormat="1" applyFont="1" applyFill="1" applyBorder="1" applyAlignment="1">
      <alignment horizontal="center" vertical="center"/>
    </xf>
    <xf numFmtId="167" fontId="0" fillId="10" borderId="54" xfId="0" applyNumberFormat="1" applyFont="1" applyFill="1" applyBorder="1" applyAlignment="1">
      <alignment horizontal="center" vertical="center"/>
    </xf>
    <xf numFmtId="167" fontId="0" fillId="10" borderId="55" xfId="0" applyNumberFormat="1" applyFont="1" applyFill="1" applyBorder="1" applyAlignment="1">
      <alignment horizontal="center" vertical="center"/>
    </xf>
    <xf numFmtId="167" fontId="0" fillId="7" borderId="104" xfId="0" applyNumberFormat="1" applyFont="1" applyFill="1" applyBorder="1" applyAlignment="1">
      <alignment horizontal="center" vertical="center"/>
    </xf>
    <xf numFmtId="167" fontId="0" fillId="7" borderId="54" xfId="0" applyNumberFormat="1" applyFont="1" applyFill="1" applyBorder="1" applyAlignment="1">
      <alignment horizontal="center" vertical="center"/>
    </xf>
    <xf numFmtId="167" fontId="0" fillId="7" borderId="105" xfId="0" applyNumberFormat="1" applyFont="1" applyFill="1" applyBorder="1" applyAlignment="1">
      <alignment horizontal="center" vertical="center"/>
    </xf>
    <xf numFmtId="167" fontId="0" fillId="11" borderId="106" xfId="0" applyNumberFormat="1" applyFont="1" applyFill="1" applyBorder="1" applyAlignment="1">
      <alignment horizontal="center" vertical="center"/>
    </xf>
    <xf numFmtId="167" fontId="0" fillId="28" borderId="96" xfId="0" applyNumberFormat="1" applyFont="1" applyFill="1" applyBorder="1" applyAlignment="1">
      <alignment horizontal="center" vertical="center"/>
    </xf>
    <xf numFmtId="167" fontId="0" fillId="28" borderId="53" xfId="0" applyNumberFormat="1" applyFont="1" applyFill="1" applyBorder="1" applyAlignment="1">
      <alignment horizontal="center" vertical="center"/>
    </xf>
    <xf numFmtId="167" fontId="0" fillId="28" borderId="54" xfId="0" applyNumberFormat="1" applyFont="1" applyFill="1" applyBorder="1" applyAlignment="1">
      <alignment horizontal="center" vertical="center"/>
    </xf>
    <xf numFmtId="167" fontId="0" fillId="28" borderId="105" xfId="0" applyNumberFormat="1" applyFont="1" applyFill="1" applyBorder="1" applyAlignment="1">
      <alignment horizontal="center" vertical="center"/>
    </xf>
    <xf numFmtId="167" fontId="0" fillId="28" borderId="92" xfId="0" applyNumberFormat="1" applyFont="1" applyFill="1" applyBorder="1" applyAlignment="1">
      <alignment horizontal="center" vertical="center"/>
    </xf>
    <xf numFmtId="167" fontId="27" fillId="13" borderId="102" xfId="0" applyNumberFormat="1" applyFont="1" applyFill="1" applyBorder="1" applyAlignment="1">
      <alignment horizontal="center" vertical="center"/>
    </xf>
    <xf numFmtId="167" fontId="28" fillId="6" borderId="0" xfId="0" applyNumberFormat="1" applyFont="1" applyFill="1" applyBorder="1" applyAlignment="1">
      <alignment horizontal="center" vertical="center"/>
    </xf>
    <xf numFmtId="167" fontId="28" fillId="6" borderId="111" xfId="0" applyNumberFormat="1" applyFont="1" applyFill="1" applyBorder="1" applyAlignment="1">
      <alignment horizontal="center" vertical="center"/>
    </xf>
    <xf numFmtId="167" fontId="0" fillId="16" borderId="112" xfId="0" applyNumberFormat="1" applyFont="1" applyFill="1" applyBorder="1" applyAlignment="1">
      <alignment horizontal="center" vertical="center"/>
    </xf>
    <xf numFmtId="167" fontId="0" fillId="10" borderId="85" xfId="0" applyNumberFormat="1" applyFont="1" applyFill="1" applyBorder="1" applyAlignment="1">
      <alignment horizontal="center" vertical="center"/>
    </xf>
    <xf numFmtId="167" fontId="0" fillId="10" borderId="74" xfId="0" applyNumberFormat="1" applyFont="1" applyFill="1" applyBorder="1" applyAlignment="1">
      <alignment horizontal="center" vertical="center"/>
    </xf>
    <xf numFmtId="167" fontId="0" fillId="10" borderId="70" xfId="0" applyNumberFormat="1" applyFont="1" applyFill="1" applyBorder="1" applyAlignment="1">
      <alignment horizontal="center" vertical="center"/>
    </xf>
    <xf numFmtId="167" fontId="0" fillId="7" borderId="71" xfId="0" applyNumberFormat="1" applyFont="1" applyFill="1" applyBorder="1" applyAlignment="1">
      <alignment horizontal="center" vertical="center"/>
    </xf>
    <xf numFmtId="167" fontId="0" fillId="7" borderId="74" xfId="0" applyNumberFormat="1" applyFont="1" applyFill="1" applyBorder="1" applyAlignment="1">
      <alignment horizontal="center" vertical="center"/>
    </xf>
    <xf numFmtId="167" fontId="0" fillId="7" borderId="75" xfId="0" applyNumberFormat="1" applyFont="1" applyFill="1" applyBorder="1" applyAlignment="1">
      <alignment horizontal="center" vertical="center"/>
    </xf>
    <xf numFmtId="167" fontId="0" fillId="11" borderId="113" xfId="0" applyNumberFormat="1" applyFont="1" applyFill="1" applyBorder="1" applyAlignment="1">
      <alignment horizontal="center" vertical="center"/>
    </xf>
    <xf numFmtId="167" fontId="0" fillId="28" borderId="67" xfId="0" applyNumberFormat="1" applyFont="1" applyFill="1" applyBorder="1" applyAlignment="1">
      <alignment horizontal="center" vertical="center"/>
    </xf>
    <xf numFmtId="167" fontId="0" fillId="28" borderId="73" xfId="0" applyNumberFormat="1" applyFont="1" applyFill="1" applyBorder="1" applyAlignment="1">
      <alignment horizontal="center" vertical="center"/>
    </xf>
    <xf numFmtId="167" fontId="0" fillId="28" borderId="74" xfId="0" applyNumberFormat="1" applyFont="1" applyFill="1" applyBorder="1" applyAlignment="1">
      <alignment horizontal="center" vertical="center"/>
    </xf>
    <xf numFmtId="167" fontId="0" fillId="28" borderId="75" xfId="0" applyNumberFormat="1" applyFont="1" applyFill="1" applyBorder="1" applyAlignment="1">
      <alignment horizontal="center" vertical="center"/>
    </xf>
    <xf numFmtId="167" fontId="0" fillId="28" borderId="114" xfId="0" applyNumberFormat="1" applyFont="1" applyFill="1" applyBorder="1" applyAlignment="1">
      <alignment horizontal="center" vertical="center"/>
    </xf>
    <xf numFmtId="167" fontId="27" fillId="13" borderId="112" xfId="0" applyNumberFormat="1" applyFont="1" applyFill="1" applyBorder="1" applyAlignment="1">
      <alignment horizontal="center" vertical="center"/>
    </xf>
    <xf numFmtId="167" fontId="28" fillId="6" borderId="116" xfId="0" applyNumberFormat="1" applyFont="1" applyFill="1" applyBorder="1" applyAlignment="1">
      <alignment horizontal="center" vertical="center"/>
    </xf>
    <xf numFmtId="167" fontId="0" fillId="16" borderId="117" xfId="0" applyNumberFormat="1" applyFont="1" applyFill="1" applyBorder="1" applyAlignment="1">
      <alignment horizontal="center" vertical="center"/>
    </xf>
    <xf numFmtId="167" fontId="0" fillId="10" borderId="118" xfId="0" applyNumberFormat="1" applyFont="1" applyFill="1" applyBorder="1" applyAlignment="1">
      <alignment horizontal="center" vertical="center"/>
    </xf>
    <xf numFmtId="167" fontId="0" fillId="10" borderId="50" xfId="0" applyNumberFormat="1" applyFont="1" applyFill="1" applyBorder="1" applyAlignment="1">
      <alignment horizontal="center" vertical="center"/>
    </xf>
    <xf numFmtId="167" fontId="0" fillId="10" borderId="51" xfId="0" applyNumberFormat="1" applyFont="1" applyFill="1" applyBorder="1" applyAlignment="1">
      <alignment horizontal="center" vertical="center"/>
    </xf>
    <xf numFmtId="167" fontId="0" fillId="7" borderId="80" xfId="0" applyNumberFormat="1" applyFont="1" applyFill="1" applyBorder="1" applyAlignment="1">
      <alignment horizontal="center" vertical="center"/>
    </xf>
    <xf numFmtId="167" fontId="0" fillId="7" borderId="50" xfId="0" applyNumberFormat="1" applyFont="1" applyFill="1" applyBorder="1" applyAlignment="1">
      <alignment horizontal="center" vertical="center"/>
    </xf>
    <xf numFmtId="167" fontId="0" fillId="7" borderId="81" xfId="0" applyNumberFormat="1" applyFont="1" applyFill="1" applyBorder="1" applyAlignment="1">
      <alignment horizontal="center" vertical="center"/>
    </xf>
    <xf numFmtId="167" fontId="0" fillId="11" borderId="119" xfId="0" applyNumberFormat="1" applyFont="1" applyFill="1" applyBorder="1" applyAlignment="1">
      <alignment horizontal="center" vertical="center"/>
    </xf>
    <xf numFmtId="167" fontId="0" fillId="28" borderId="52" xfId="0" applyNumberFormat="1" applyFont="1" applyFill="1" applyBorder="1" applyAlignment="1">
      <alignment horizontal="center" vertical="center"/>
    </xf>
    <xf numFmtId="167" fontId="0" fillId="28" borderId="50" xfId="0" applyNumberFormat="1" applyFont="1" applyFill="1" applyBorder="1" applyAlignment="1">
      <alignment horizontal="center" vertical="center"/>
    </xf>
    <xf numFmtId="167" fontId="0" fillId="28" borderId="81" xfId="0" applyNumberFormat="1" applyFont="1" applyFill="1" applyBorder="1" applyAlignment="1">
      <alignment horizontal="center" vertical="center"/>
    </xf>
    <xf numFmtId="167" fontId="0" fillId="28" borderId="120" xfId="0" applyNumberFormat="1" applyFont="1" applyFill="1" applyBorder="1" applyAlignment="1">
      <alignment horizontal="center" vertical="center"/>
    </xf>
    <xf numFmtId="167" fontId="0" fillId="28" borderId="122" xfId="0" applyNumberFormat="1" applyFont="1" applyFill="1" applyBorder="1" applyAlignment="1">
      <alignment horizontal="center" vertical="center"/>
    </xf>
    <xf numFmtId="167" fontId="27" fillId="13" borderId="117" xfId="0" applyNumberFormat="1" applyFont="1" applyFill="1" applyBorder="1" applyAlignment="1">
      <alignment horizontal="center" vertical="center"/>
    </xf>
    <xf numFmtId="169" fontId="17" fillId="30" borderId="80" xfId="0" applyNumberFormat="1" applyFont="1" applyFill="1" applyBorder="1" applyAlignment="1">
      <alignment horizontal="center" vertical="center"/>
    </xf>
    <xf numFmtId="167" fontId="5" fillId="31" borderId="51" xfId="0" applyNumberFormat="1" applyFont="1" applyFill="1" applyBorder="1" applyAlignment="1">
      <alignment horizontal="center" vertical="center"/>
    </xf>
    <xf numFmtId="169" fontId="17" fillId="30" borderId="118" xfId="0" applyNumberFormat="1" applyFont="1" applyFill="1" applyBorder="1" applyAlignment="1">
      <alignment horizontal="center" vertical="center"/>
    </xf>
    <xf numFmtId="167" fontId="5" fillId="31" borderId="50" xfId="0" applyNumberFormat="1" applyFont="1" applyFill="1" applyBorder="1" applyAlignment="1">
      <alignment horizontal="center" vertical="center"/>
    </xf>
    <xf numFmtId="169" fontId="29" fillId="30" borderId="118" xfId="0" applyNumberFormat="1" applyFont="1" applyFill="1" applyBorder="1" applyAlignment="1">
      <alignment horizontal="center" vertical="center"/>
    </xf>
    <xf numFmtId="167" fontId="5" fillId="31" borderId="122" xfId="0" applyNumberFormat="1" applyFont="1" applyFill="1" applyBorder="1" applyAlignment="1">
      <alignment horizontal="center" vertical="center"/>
    </xf>
    <xf numFmtId="167" fontId="28" fillId="6" borderId="125" xfId="0" applyNumberFormat="1" applyFont="1" applyFill="1" applyBorder="1" applyAlignment="1">
      <alignment horizontal="center" vertical="center"/>
    </xf>
    <xf numFmtId="49" fontId="0" fillId="11" borderId="0" xfId="0" applyNumberFormat="1" applyFill="1" applyBorder="1" applyAlignment="1">
      <alignment horizontal="center" vertical="center" wrapText="1"/>
    </xf>
    <xf numFmtId="167" fontId="1" fillId="6" borderId="0" xfId="0" applyNumberFormat="1" applyFont="1" applyFill="1" applyAlignment="1">
      <alignment horizontal="center" vertical="center" wrapText="1"/>
    </xf>
    <xf numFmtId="167" fontId="30" fillId="13" borderId="130" xfId="0" applyNumberFormat="1" applyFont="1" applyFill="1" applyBorder="1" applyAlignment="1">
      <alignment horizontal="center" vertical="center" wrapText="1"/>
    </xf>
    <xf numFmtId="167" fontId="1" fillId="31" borderId="131" xfId="0" applyNumberFormat="1" applyFont="1" applyFill="1" applyBorder="1" applyAlignment="1">
      <alignment horizontal="center" vertical="center" wrapText="1"/>
    </xf>
    <xf numFmtId="167" fontId="1" fillId="31" borderId="132" xfId="0" applyNumberFormat="1" applyFont="1" applyFill="1" applyBorder="1" applyAlignment="1">
      <alignment horizontal="center" vertical="center" wrapText="1"/>
    </xf>
    <xf numFmtId="167" fontId="1" fillId="31" borderId="133" xfId="0" applyNumberFormat="1" applyFont="1" applyFill="1" applyBorder="1" applyAlignment="1">
      <alignment horizontal="center" vertical="center" wrapText="1"/>
    </xf>
    <xf numFmtId="167" fontId="1" fillId="31" borderId="134" xfId="0" applyNumberFormat="1" applyFont="1" applyFill="1" applyBorder="1" applyAlignment="1">
      <alignment horizontal="center" vertical="center" wrapText="1"/>
    </xf>
    <xf numFmtId="167" fontId="31" fillId="6" borderId="0" xfId="0" applyNumberFormat="1" applyFont="1" applyFill="1" applyBorder="1" applyAlignment="1">
      <alignment horizontal="center" vertical="center" wrapText="1"/>
    </xf>
    <xf numFmtId="167" fontId="0" fillId="0" borderId="0" xfId="0" applyNumberFormat="1" applyFill="1" applyBorder="1" applyAlignment="1">
      <alignment horizontal="center" vertical="center"/>
    </xf>
    <xf numFmtId="167" fontId="5" fillId="31" borderId="114" xfId="0" applyNumberFormat="1" applyFont="1" applyFill="1" applyBorder="1" applyAlignment="1">
      <alignment horizontal="center" vertical="center"/>
    </xf>
    <xf numFmtId="169" fontId="29" fillId="30" borderId="85" xfId="0" applyNumberFormat="1" applyFont="1" applyFill="1" applyBorder="1" applyAlignment="1">
      <alignment horizontal="center" vertical="center"/>
    </xf>
    <xf numFmtId="167" fontId="5" fillId="31" borderId="74" xfId="0" applyNumberFormat="1" applyFont="1" applyFill="1" applyBorder="1" applyAlignment="1">
      <alignment horizontal="center" vertical="center"/>
    </xf>
    <xf numFmtId="169" fontId="17" fillId="30" borderId="85" xfId="0" applyNumberFormat="1" applyFont="1" applyFill="1" applyBorder="1" applyAlignment="1">
      <alignment horizontal="center" vertical="center"/>
    </xf>
    <xf numFmtId="167" fontId="5" fillId="31" borderId="70" xfId="0" applyNumberFormat="1" applyFont="1" applyFill="1" applyBorder="1" applyAlignment="1">
      <alignment horizontal="center" vertical="center"/>
    </xf>
    <xf numFmtId="169" fontId="17" fillId="30" borderId="71" xfId="0" applyNumberFormat="1" applyFont="1" applyFill="1" applyBorder="1" applyAlignment="1">
      <alignment horizontal="center" vertical="center"/>
    </xf>
    <xf numFmtId="167" fontId="5" fillId="31" borderId="92" xfId="0" applyNumberFormat="1" applyFont="1" applyFill="1" applyBorder="1" applyAlignment="1">
      <alignment horizontal="center" vertical="center"/>
    </xf>
    <xf numFmtId="169" fontId="29" fillId="30" borderId="103" xfId="0" applyNumberFormat="1" applyFont="1" applyFill="1" applyBorder="1" applyAlignment="1">
      <alignment horizontal="center" vertical="center"/>
    </xf>
    <xf numFmtId="167" fontId="5" fillId="31" borderId="54" xfId="0" applyNumberFormat="1" applyFont="1" applyFill="1" applyBorder="1" applyAlignment="1">
      <alignment horizontal="center" vertical="center"/>
    </xf>
    <xf numFmtId="169" fontId="17" fillId="30" borderId="103" xfId="0" applyNumberFormat="1" applyFont="1" applyFill="1" applyBorder="1" applyAlignment="1">
      <alignment horizontal="center" vertical="center"/>
    </xf>
    <xf numFmtId="167" fontId="5" fillId="31" borderId="55" xfId="0" applyNumberFormat="1" applyFont="1" applyFill="1" applyBorder="1" applyAlignment="1">
      <alignment horizontal="center" vertical="center"/>
    </xf>
    <xf numFmtId="169" fontId="17" fillId="30" borderId="104" xfId="0" applyNumberFormat="1" applyFont="1" applyFill="1" applyBorder="1" applyAlignment="1">
      <alignment horizontal="center" vertical="center"/>
    </xf>
    <xf numFmtId="10" fontId="0" fillId="29" borderId="124" xfId="1" applyNumberFormat="1" applyFont="1" applyFill="1" applyBorder="1" applyAlignment="1">
      <alignment horizontal="center" vertical="center"/>
    </xf>
    <xf numFmtId="10" fontId="0" fillId="29" borderId="123" xfId="0" applyNumberFormat="1" applyFont="1" applyFill="1" applyBorder="1" applyAlignment="1">
      <alignment horizontal="center" vertical="center"/>
    </xf>
    <xf numFmtId="10" fontId="0" fillId="29" borderId="67" xfId="0" applyNumberFormat="1" applyFont="1" applyFill="1" applyBorder="1" applyAlignment="1">
      <alignment horizontal="center" vertical="center"/>
    </xf>
    <xf numFmtId="10" fontId="0" fillId="29" borderId="107" xfId="0" applyNumberFormat="1" applyFont="1" applyFill="1" applyBorder="1" applyAlignment="1">
      <alignment horizontal="center" vertical="center"/>
    </xf>
    <xf numFmtId="10" fontId="0" fillId="29" borderId="113" xfId="1" applyNumberFormat="1" applyFont="1" applyFill="1" applyBorder="1" applyAlignment="1">
      <alignment horizontal="center" vertical="center"/>
    </xf>
    <xf numFmtId="10" fontId="0" fillId="29" borderId="108" xfId="1" applyNumberFormat="1" applyFont="1" applyFill="1" applyBorder="1" applyAlignment="1">
      <alignment horizontal="center" vertical="center"/>
    </xf>
    <xf numFmtId="167" fontId="35" fillId="6" borderId="0" xfId="0" applyNumberFormat="1" applyFont="1" applyFill="1" applyBorder="1" applyAlignment="1">
      <alignment horizontal="center" vertical="center" wrapText="1"/>
    </xf>
    <xf numFmtId="167" fontId="0" fillId="5" borderId="68" xfId="0" applyNumberFormat="1" applyFill="1" applyBorder="1" applyAlignment="1">
      <alignment horizontal="center" vertical="center"/>
    </xf>
    <xf numFmtId="167" fontId="21" fillId="5" borderId="121" xfId="0" applyNumberFormat="1" applyFont="1" applyFill="1" applyBorder="1" applyAlignment="1">
      <alignment horizontal="center" vertical="center" textRotation="90" wrapText="1"/>
    </xf>
    <xf numFmtId="167" fontId="21" fillId="6" borderId="93" xfId="0" applyNumberFormat="1" applyFont="1" applyFill="1" applyBorder="1" applyAlignment="1">
      <alignment horizontal="center" vertical="center"/>
    </xf>
    <xf numFmtId="167" fontId="0" fillId="5" borderId="153" xfId="0" applyNumberFormat="1" applyFill="1" applyBorder="1" applyAlignment="1">
      <alignment horizontal="center" vertical="center" wrapText="1"/>
    </xf>
    <xf numFmtId="167" fontId="0" fillId="5" borderId="156" xfId="0" applyNumberFormat="1" applyFill="1" applyBorder="1" applyAlignment="1">
      <alignment horizontal="center" vertical="center"/>
    </xf>
    <xf numFmtId="167" fontId="0" fillId="5" borderId="159" xfId="0" applyNumberFormat="1" applyFill="1" applyBorder="1" applyAlignment="1">
      <alignment horizontal="center" vertical="center"/>
    </xf>
    <xf numFmtId="167" fontId="21" fillId="6" borderId="12" xfId="0" applyNumberFormat="1" applyFont="1" applyFill="1" applyBorder="1" applyAlignment="1">
      <alignment horizontal="center" vertical="center" wrapText="1"/>
    </xf>
    <xf numFmtId="167" fontId="21" fillId="13" borderId="136" xfId="0" applyNumberFormat="1" applyFont="1" applyFill="1" applyBorder="1" applyAlignment="1">
      <alignment horizontal="center" vertical="center" wrapText="1"/>
    </xf>
    <xf numFmtId="167" fontId="21" fillId="13" borderId="87" xfId="0" applyNumberFormat="1" applyFont="1" applyFill="1" applyBorder="1" applyAlignment="1">
      <alignment horizontal="center" vertical="center" wrapText="1"/>
    </xf>
    <xf numFmtId="167" fontId="21" fillId="7" borderId="138" xfId="0" applyNumberFormat="1" applyFont="1" applyFill="1" applyBorder="1" applyAlignment="1">
      <alignment horizontal="center" vertical="center" wrapText="1"/>
    </xf>
    <xf numFmtId="167" fontId="21" fillId="33" borderId="160" xfId="0" applyNumberFormat="1" applyFont="1" applyFill="1" applyBorder="1" applyAlignment="1">
      <alignment horizontal="center" vertical="center" wrapText="1"/>
    </xf>
    <xf numFmtId="167" fontId="21" fillId="33" borderId="161" xfId="0" applyNumberFormat="1" applyFont="1" applyFill="1" applyBorder="1" applyAlignment="1">
      <alignment horizontal="center" vertical="center" textRotation="90" wrapText="1"/>
    </xf>
    <xf numFmtId="167" fontId="21" fillId="33" borderId="162" xfId="0" applyNumberFormat="1" applyFont="1" applyFill="1" applyBorder="1" applyAlignment="1">
      <alignment horizontal="center" vertical="center" textRotation="90" wrapText="1"/>
    </xf>
    <xf numFmtId="167" fontId="21" fillId="16" borderId="0" xfId="0" applyNumberFormat="1" applyFont="1" applyFill="1" applyBorder="1" applyAlignment="1">
      <alignment horizontal="center" vertical="center" textRotation="90" wrapText="1"/>
    </xf>
    <xf numFmtId="168" fontId="1" fillId="6" borderId="0" xfId="0" applyNumberFormat="1" applyFont="1" applyFill="1" applyAlignment="1">
      <alignment horizontal="center" vertical="center"/>
    </xf>
    <xf numFmtId="164" fontId="0" fillId="6" borderId="0" xfId="0" applyNumberFormat="1" applyFill="1" applyAlignment="1">
      <alignment horizontal="center" vertical="center"/>
    </xf>
    <xf numFmtId="168" fontId="1" fillId="34" borderId="78" xfId="0" applyNumberFormat="1" applyFont="1" applyFill="1" applyBorder="1" applyAlignment="1">
      <alignment horizontal="center" vertical="center" wrapText="1"/>
    </xf>
    <xf numFmtId="168" fontId="1" fillId="34" borderId="65" xfId="0" applyNumberFormat="1" applyFont="1" applyFill="1" applyBorder="1" applyAlignment="1">
      <alignment horizontal="center" vertical="center"/>
    </xf>
    <xf numFmtId="168" fontId="1" fillId="34" borderId="101" xfId="0" applyNumberFormat="1" applyFont="1" applyFill="1" applyBorder="1" applyAlignment="1">
      <alignment horizontal="center" vertical="center"/>
    </xf>
    <xf numFmtId="168" fontId="24" fillId="34" borderId="66" xfId="0" applyNumberFormat="1" applyFont="1" applyFill="1" applyBorder="1" applyAlignment="1">
      <alignment horizontal="center" vertical="center"/>
    </xf>
    <xf numFmtId="167" fontId="24" fillId="34" borderId="174" xfId="0" applyNumberFormat="1" applyFont="1" applyFill="1" applyBorder="1" applyAlignment="1">
      <alignment horizontal="center" vertical="center" textRotation="90"/>
    </xf>
    <xf numFmtId="164" fontId="35" fillId="34" borderId="17" xfId="0" applyNumberFormat="1" applyFont="1" applyFill="1" applyBorder="1" applyAlignment="1">
      <alignment horizontal="center" vertical="center" wrapText="1"/>
    </xf>
    <xf numFmtId="167" fontId="5" fillId="6" borderId="151" xfId="0" applyNumberFormat="1" applyFont="1" applyFill="1" applyBorder="1" applyAlignment="1">
      <alignment horizontal="center" vertical="center"/>
    </xf>
    <xf numFmtId="167" fontId="5" fillId="13" borderId="81" xfId="0" applyNumberFormat="1" applyFont="1" applyFill="1" applyBorder="1" applyAlignment="1">
      <alignment horizontal="center" vertical="center"/>
    </xf>
    <xf numFmtId="167" fontId="5" fillId="13" borderId="50" xfId="0" applyNumberFormat="1" applyFont="1" applyFill="1" applyBorder="1" applyAlignment="1">
      <alignment horizontal="center" vertical="center"/>
    </xf>
    <xf numFmtId="167" fontId="5" fillId="7" borderId="120" xfId="0" applyNumberFormat="1" applyFont="1" applyFill="1" applyBorder="1" applyAlignment="1">
      <alignment horizontal="center" vertical="center"/>
    </xf>
    <xf numFmtId="167" fontId="5" fillId="33" borderId="153" xfId="0" applyNumberFormat="1" applyFont="1" applyFill="1" applyBorder="1" applyAlignment="1">
      <alignment horizontal="center" vertical="center"/>
    </xf>
    <xf numFmtId="167" fontId="5" fillId="33" borderId="154" xfId="0" applyNumberFormat="1" applyFont="1" applyFill="1" applyBorder="1" applyAlignment="1">
      <alignment horizontal="center" vertical="center"/>
    </xf>
    <xf numFmtId="167" fontId="5" fillId="33" borderId="155" xfId="0" applyNumberFormat="1" applyFont="1" applyFill="1" applyBorder="1" applyAlignment="1">
      <alignment horizontal="center" vertical="center"/>
    </xf>
    <xf numFmtId="167" fontId="5" fillId="16" borderId="164" xfId="0" applyNumberFormat="1" applyFont="1" applyFill="1" applyBorder="1" applyAlignment="1">
      <alignment horizontal="center" vertical="center"/>
    </xf>
    <xf numFmtId="164" fontId="5" fillId="34" borderId="78" xfId="0" applyNumberFormat="1" applyFont="1" applyFill="1" applyBorder="1" applyAlignment="1">
      <alignment horizontal="center" vertical="center"/>
    </xf>
    <xf numFmtId="167" fontId="5" fillId="6" borderId="0" xfId="0" applyNumberFormat="1" applyFont="1" applyFill="1" applyBorder="1" applyAlignment="1">
      <alignment horizontal="center" vertical="center"/>
    </xf>
    <xf numFmtId="167" fontId="5" fillId="6" borderId="152" xfId="0" applyNumberFormat="1" applyFont="1" applyFill="1" applyBorder="1" applyAlignment="1">
      <alignment horizontal="center" vertical="center"/>
    </xf>
    <xf numFmtId="167" fontId="5" fillId="13" borderId="75" xfId="0" applyNumberFormat="1" applyFont="1" applyFill="1" applyBorder="1" applyAlignment="1">
      <alignment horizontal="center" vertical="center"/>
    </xf>
    <xf numFmtId="167" fontId="5" fillId="13" borderId="74" xfId="0" applyNumberFormat="1" applyFont="1" applyFill="1" applyBorder="1" applyAlignment="1">
      <alignment horizontal="center" vertical="center"/>
    </xf>
    <xf numFmtId="167" fontId="5" fillId="7" borderId="73" xfId="0" applyNumberFormat="1" applyFont="1" applyFill="1" applyBorder="1" applyAlignment="1">
      <alignment horizontal="center" vertical="center"/>
    </xf>
    <xf numFmtId="167" fontId="5" fillId="33" borderId="156" xfId="0" applyNumberFormat="1" applyFont="1" applyFill="1" applyBorder="1" applyAlignment="1">
      <alignment horizontal="center" vertical="center"/>
    </xf>
    <xf numFmtId="167" fontId="5" fillId="33" borderId="157" xfId="0" applyNumberFormat="1" applyFont="1" applyFill="1" applyBorder="1" applyAlignment="1">
      <alignment horizontal="center" vertical="center"/>
    </xf>
    <xf numFmtId="167" fontId="5" fillId="33" borderId="158" xfId="0" applyNumberFormat="1" applyFont="1" applyFill="1" applyBorder="1" applyAlignment="1">
      <alignment horizontal="center" vertical="center"/>
    </xf>
    <xf numFmtId="167" fontId="5" fillId="16" borderId="146" xfId="0" applyNumberFormat="1" applyFont="1" applyFill="1" applyBorder="1" applyAlignment="1">
      <alignment horizontal="center" vertical="center"/>
    </xf>
    <xf numFmtId="164" fontId="5" fillId="34" borderId="65" xfId="0" applyNumberFormat="1" applyFont="1" applyFill="1" applyBorder="1" applyAlignment="1">
      <alignment horizontal="center" vertical="center"/>
    </xf>
    <xf numFmtId="167" fontId="5" fillId="6" borderId="165" xfId="0" applyNumberFormat="1" applyFont="1" applyFill="1" applyBorder="1" applyAlignment="1">
      <alignment horizontal="center" vertical="center"/>
    </xf>
    <xf numFmtId="167" fontId="5" fillId="13" borderId="136" xfId="0" applyNumberFormat="1" applyFont="1" applyFill="1" applyBorder="1" applyAlignment="1">
      <alignment horizontal="center" vertical="center"/>
    </xf>
    <xf numFmtId="167" fontId="5" fillId="13" borderId="87" xfId="0" applyNumberFormat="1" applyFont="1" applyFill="1" applyBorder="1" applyAlignment="1">
      <alignment horizontal="center" vertical="center"/>
    </xf>
    <xf numFmtId="167" fontId="5" fillId="7" borderId="138" xfId="0" applyNumberFormat="1" applyFont="1" applyFill="1" applyBorder="1" applyAlignment="1">
      <alignment horizontal="center" vertical="center"/>
    </xf>
    <xf numFmtId="167" fontId="5" fillId="33" borderId="160" xfId="0" applyNumberFormat="1" applyFont="1" applyFill="1" applyBorder="1" applyAlignment="1">
      <alignment horizontal="center" vertical="center"/>
    </xf>
    <xf numFmtId="167" fontId="5" fillId="33" borderId="161" xfId="0" applyNumberFormat="1" applyFont="1" applyFill="1" applyBorder="1" applyAlignment="1">
      <alignment horizontal="center" vertical="center"/>
    </xf>
    <xf numFmtId="167" fontId="5" fillId="33" borderId="162" xfId="0" applyNumberFormat="1" applyFont="1" applyFill="1" applyBorder="1" applyAlignment="1">
      <alignment horizontal="center" vertical="center"/>
    </xf>
    <xf numFmtId="167" fontId="5" fillId="16" borderId="166" xfId="0" applyNumberFormat="1" applyFont="1" applyFill="1" applyBorder="1" applyAlignment="1">
      <alignment horizontal="center" vertical="center"/>
    </xf>
    <xf numFmtId="164" fontId="5" fillId="34" borderId="167" xfId="0" applyNumberFormat="1" applyFont="1" applyFill="1" applyBorder="1" applyAlignment="1">
      <alignment horizontal="center" vertical="center"/>
    </xf>
    <xf numFmtId="167" fontId="36" fillId="34" borderId="168" xfId="0" applyNumberFormat="1" applyFont="1" applyFill="1" applyBorder="1" applyAlignment="1">
      <alignment horizontal="center" vertical="center"/>
    </xf>
    <xf numFmtId="167" fontId="36" fillId="34" borderId="150" xfId="0" applyNumberFormat="1" applyFont="1" applyFill="1" applyBorder="1" applyAlignment="1">
      <alignment horizontal="center" vertical="center"/>
    </xf>
    <xf numFmtId="167" fontId="36" fillId="34" borderId="133" xfId="0" applyNumberFormat="1" applyFont="1" applyFill="1" applyBorder="1" applyAlignment="1">
      <alignment horizontal="center" vertical="center"/>
    </xf>
    <xf numFmtId="167" fontId="36" fillId="34" borderId="169" xfId="0" applyNumberFormat="1" applyFont="1" applyFill="1" applyBorder="1" applyAlignment="1">
      <alignment horizontal="center" vertical="center"/>
    </xf>
    <xf numFmtId="167" fontId="36" fillId="34" borderId="171" xfId="0" applyNumberFormat="1" applyFont="1" applyFill="1" applyBorder="1" applyAlignment="1">
      <alignment horizontal="center" vertical="center"/>
    </xf>
    <xf numFmtId="167" fontId="36" fillId="34" borderId="172" xfId="0" applyNumberFormat="1" applyFont="1" applyFill="1" applyBorder="1" applyAlignment="1">
      <alignment horizontal="center" vertical="center"/>
    </xf>
    <xf numFmtId="167" fontId="36" fillId="34" borderId="173" xfId="0" applyNumberFormat="1" applyFont="1" applyFill="1" applyBorder="1" applyAlignment="1">
      <alignment horizontal="center" vertical="center"/>
    </xf>
    <xf numFmtId="167" fontId="36" fillId="34" borderId="163" xfId="0" applyNumberFormat="1" applyFont="1" applyFill="1" applyBorder="1" applyAlignment="1">
      <alignment horizontal="center" vertical="center"/>
    </xf>
    <xf numFmtId="167" fontId="36" fillId="34" borderId="170" xfId="0" applyNumberFormat="1" applyFont="1" applyFill="1" applyBorder="1" applyAlignment="1">
      <alignment horizontal="center" vertical="center"/>
    </xf>
    <xf numFmtId="167" fontId="36" fillId="6" borderId="0" xfId="0" applyNumberFormat="1" applyFont="1" applyFill="1" applyBorder="1" applyAlignment="1">
      <alignment horizontal="center" vertical="center"/>
    </xf>
    <xf numFmtId="170" fontId="0" fillId="28" borderId="74" xfId="0" applyNumberFormat="1" applyFont="1" applyFill="1" applyBorder="1" applyAlignment="1">
      <alignment horizontal="center" vertical="center"/>
    </xf>
    <xf numFmtId="170" fontId="0" fillId="28" borderId="54" xfId="0" applyNumberFormat="1" applyFont="1" applyFill="1" applyBorder="1" applyAlignment="1">
      <alignment horizontal="center" vertical="center"/>
    </xf>
    <xf numFmtId="170" fontId="0" fillId="35" borderId="50" xfId="0" applyNumberFormat="1" applyFont="1" applyFill="1" applyBorder="1" applyAlignment="1">
      <alignment horizontal="center" vertical="center"/>
    </xf>
    <xf numFmtId="170" fontId="0" fillId="35" borderId="74" xfId="0" applyNumberFormat="1" applyFont="1" applyFill="1" applyBorder="1" applyAlignment="1">
      <alignment horizontal="center" vertical="center"/>
    </xf>
    <xf numFmtId="170" fontId="0" fillId="35" borderId="54" xfId="0" applyNumberFormat="1" applyFont="1" applyFill="1" applyBorder="1" applyAlignment="1">
      <alignment horizontal="center" vertical="center"/>
    </xf>
    <xf numFmtId="170" fontId="0" fillId="35" borderId="120" xfId="0" applyNumberFormat="1" applyFont="1" applyFill="1" applyBorder="1" applyAlignment="1">
      <alignment horizontal="center" vertical="center"/>
    </xf>
    <xf numFmtId="170" fontId="0" fillId="35" borderId="73" xfId="0" applyNumberFormat="1" applyFont="1" applyFill="1" applyBorder="1" applyAlignment="1">
      <alignment horizontal="center" vertical="center"/>
    </xf>
    <xf numFmtId="170" fontId="0" fillId="35" borderId="53" xfId="0" applyNumberFormat="1" applyFont="1" applyFill="1" applyBorder="1" applyAlignment="1">
      <alignment horizontal="center" vertical="center"/>
    </xf>
    <xf numFmtId="14" fontId="1" fillId="25" borderId="2" xfId="0" applyNumberFormat="1" applyFont="1" applyFill="1" applyBorder="1" applyAlignment="1">
      <alignment horizontal="center" vertical="center" wrapText="1"/>
    </xf>
    <xf numFmtId="14" fontId="22" fillId="21" borderId="0" xfId="0" applyNumberFormat="1" applyFont="1" applyFill="1" applyBorder="1" applyAlignment="1">
      <alignment horizontal="center" vertical="center"/>
    </xf>
    <xf numFmtId="0" fontId="0" fillId="0" borderId="31" xfId="0" applyBorder="1"/>
    <xf numFmtId="0" fontId="0" fillId="0" borderId="33" xfId="0" applyBorder="1"/>
    <xf numFmtId="14" fontId="0" fillId="0" borderId="34" xfId="0" applyNumberFormat="1" applyBorder="1"/>
    <xf numFmtId="0" fontId="0" fillId="0" borderId="35" xfId="0" applyBorder="1"/>
    <xf numFmtId="0" fontId="0" fillId="0" borderId="35" xfId="0" applyBorder="1" applyAlignment="1"/>
    <xf numFmtId="14" fontId="0" fillId="0" borderId="41" xfId="0" applyNumberFormat="1" applyBorder="1"/>
    <xf numFmtId="0" fontId="0" fillId="0" borderId="43" xfId="0" applyBorder="1" applyAlignment="1"/>
    <xf numFmtId="0" fontId="0" fillId="13" borderId="48" xfId="0" applyFill="1" applyBorder="1"/>
    <xf numFmtId="0" fontId="0" fillId="13" borderId="49" xfId="0" applyFill="1" applyBorder="1"/>
    <xf numFmtId="0" fontId="1" fillId="19" borderId="166" xfId="0" applyNumberFormat="1" applyFont="1" applyFill="1" applyBorder="1" applyAlignment="1">
      <alignment horizontal="center" vertical="center" wrapText="1"/>
    </xf>
    <xf numFmtId="0" fontId="1" fillId="18" borderId="175" xfId="0" applyNumberFormat="1" applyFont="1" applyFill="1" applyBorder="1" applyAlignment="1">
      <alignment horizontal="center" vertical="center" wrapText="1"/>
    </xf>
    <xf numFmtId="0" fontId="0" fillId="13" borderId="13" xfId="0" applyFill="1" applyBorder="1"/>
    <xf numFmtId="0" fontId="0" fillId="13" borderId="14" xfId="0" applyFill="1" applyBorder="1"/>
    <xf numFmtId="0" fontId="0" fillId="13" borderId="15" xfId="0" applyFill="1" applyBorder="1"/>
    <xf numFmtId="0" fontId="22" fillId="20" borderId="16" xfId="0" applyNumberFormat="1" applyFont="1" applyFill="1" applyBorder="1" applyAlignment="1" applyProtection="1">
      <alignment horizontal="center" vertical="center"/>
      <protection locked="0"/>
    </xf>
    <xf numFmtId="0" fontId="22" fillId="20" borderId="0" xfId="0" applyNumberFormat="1" applyFont="1" applyFill="1" applyBorder="1" applyAlignment="1" applyProtection="1">
      <alignment horizontal="center" vertical="center"/>
      <protection locked="0"/>
    </xf>
    <xf numFmtId="0" fontId="22" fillId="21" borderId="0" xfId="0" applyNumberFormat="1" applyFont="1" applyFill="1" applyBorder="1" applyAlignment="1" applyProtection="1">
      <alignment horizontal="center" vertical="center"/>
      <protection locked="0"/>
    </xf>
    <xf numFmtId="0" fontId="0" fillId="0" borderId="47" xfId="0" applyNumberFormat="1" applyBorder="1" applyAlignment="1" applyProtection="1">
      <alignment horizontal="center" vertical="center"/>
      <protection locked="0"/>
    </xf>
    <xf numFmtId="0" fontId="0" fillId="0" borderId="8" xfId="0" applyNumberFormat="1" applyBorder="1" applyAlignment="1" applyProtection="1">
      <alignment horizontal="center" vertical="center"/>
      <protection locked="0"/>
    </xf>
    <xf numFmtId="0" fontId="0" fillId="0" borderId="0" xfId="0" applyNumberFormat="1" applyBorder="1" applyAlignment="1" applyProtection="1">
      <alignment horizontal="center" vertical="center"/>
      <protection locked="0"/>
    </xf>
    <xf numFmtId="0" fontId="0" fillId="0" borderId="4" xfId="0" applyNumberFormat="1" applyBorder="1" applyAlignment="1" applyProtection="1">
      <alignment horizontal="center" vertical="center"/>
      <protection locked="0"/>
    </xf>
    <xf numFmtId="0" fontId="0" fillId="0" borderId="18" xfId="0" applyNumberFormat="1" applyBorder="1" applyAlignment="1" applyProtection="1">
      <alignment horizontal="center" vertical="center"/>
      <protection locked="0"/>
    </xf>
    <xf numFmtId="0" fontId="22" fillId="20" borderId="28" xfId="0" applyNumberFormat="1" applyFont="1" applyFill="1" applyBorder="1" applyAlignment="1" applyProtection="1">
      <alignment horizontal="center" vertical="center"/>
      <protection locked="0"/>
    </xf>
    <xf numFmtId="0" fontId="22" fillId="20" borderId="29" xfId="0" applyNumberFormat="1" applyFont="1" applyFill="1" applyBorder="1" applyAlignment="1" applyProtection="1">
      <alignment horizontal="center" vertical="center"/>
      <protection locked="0"/>
    </xf>
    <xf numFmtId="0" fontId="22" fillId="21" borderId="29" xfId="0" applyNumberFormat="1" applyFont="1" applyFill="1" applyBorder="1" applyAlignment="1" applyProtection="1">
      <alignment horizontal="center" vertical="center"/>
      <protection locked="0"/>
    </xf>
    <xf numFmtId="0" fontId="0" fillId="0" borderId="176" xfId="0" applyNumberFormat="1" applyBorder="1" applyAlignment="1" applyProtection="1">
      <alignment horizontal="center" vertical="center"/>
      <protection locked="0"/>
    </xf>
    <xf numFmtId="0" fontId="0" fillId="0" borderId="177" xfId="0" applyNumberFormat="1" applyBorder="1" applyAlignment="1" applyProtection="1">
      <alignment horizontal="center" vertical="center"/>
      <protection locked="0"/>
    </xf>
    <xf numFmtId="0" fontId="0" fillId="0" borderId="29" xfId="0" applyNumberFormat="1" applyBorder="1" applyAlignment="1" applyProtection="1">
      <alignment horizontal="center" vertical="center"/>
      <protection locked="0"/>
    </xf>
    <xf numFmtId="0" fontId="0" fillId="0" borderId="178" xfId="0" applyNumberFormat="1" applyBorder="1" applyAlignment="1" applyProtection="1">
      <alignment horizontal="center" vertical="center"/>
      <protection locked="0"/>
    </xf>
    <xf numFmtId="0" fontId="0" fillId="0" borderId="30" xfId="0" applyNumberFormat="1" applyBorder="1" applyAlignment="1" applyProtection="1">
      <alignment horizontal="center" vertical="center"/>
      <protection locked="0"/>
    </xf>
    <xf numFmtId="0" fontId="5" fillId="4" borderId="179" xfId="0" applyFont="1" applyFill="1" applyBorder="1" applyAlignment="1">
      <alignment horizontal="center" vertical="center"/>
    </xf>
    <xf numFmtId="49" fontId="6" fillId="4" borderId="180" xfId="0" applyNumberFormat="1" applyFont="1" applyFill="1" applyBorder="1" applyAlignment="1" applyProtection="1">
      <alignment horizontal="center" vertical="center"/>
      <protection locked="0"/>
    </xf>
    <xf numFmtId="0" fontId="0" fillId="0" borderId="74" xfId="0" applyBorder="1"/>
    <xf numFmtId="0" fontId="0" fillId="6" borderId="0" xfId="0" applyFill="1"/>
    <xf numFmtId="0" fontId="0" fillId="6" borderId="0" xfId="0" applyFill="1" applyAlignment="1">
      <alignment horizontal="center"/>
    </xf>
    <xf numFmtId="0" fontId="0" fillId="6" borderId="0" xfId="0" applyFill="1" applyAlignment="1">
      <alignment horizontal="center" vertical="center"/>
    </xf>
    <xf numFmtId="0" fontId="0" fillId="6" borderId="0" xfId="0" applyFill="1" applyBorder="1" applyAlignment="1">
      <alignment horizontal="center" vertical="center" wrapText="1"/>
    </xf>
    <xf numFmtId="0" fontId="0" fillId="6" borderId="0" xfId="0" applyFill="1" applyBorder="1"/>
    <xf numFmtId="0" fontId="39" fillId="6" borderId="10" xfId="0" applyFont="1" applyFill="1" applyBorder="1" applyAlignment="1" applyProtection="1">
      <alignment vertical="center"/>
      <protection locked="0"/>
    </xf>
    <xf numFmtId="0" fontId="38" fillId="6" borderId="10" xfId="0" applyFont="1" applyFill="1" applyBorder="1" applyAlignment="1"/>
    <xf numFmtId="0" fontId="38" fillId="6" borderId="11" xfId="0" applyFont="1" applyFill="1" applyBorder="1" applyAlignment="1">
      <alignment horizontal="center" vertical="center"/>
    </xf>
    <xf numFmtId="0" fontId="0" fillId="6" borderId="12" xfId="0" applyFill="1" applyBorder="1"/>
    <xf numFmtId="0" fontId="40" fillId="6" borderId="11" xfId="0" applyFont="1" applyFill="1" applyBorder="1" applyAlignment="1"/>
    <xf numFmtId="0" fontId="38" fillId="6" borderId="0" xfId="0" applyFont="1" applyFill="1" applyBorder="1" applyAlignment="1">
      <alignment horizontal="center"/>
    </xf>
    <xf numFmtId="0" fontId="38" fillId="6" borderId="17" xfId="0" applyFont="1" applyFill="1" applyBorder="1" applyAlignment="1">
      <alignment horizontal="center" vertical="center"/>
    </xf>
    <xf numFmtId="0" fontId="38" fillId="6" borderId="12" xfId="0" applyFont="1" applyFill="1" applyBorder="1" applyAlignment="1"/>
    <xf numFmtId="0" fontId="38" fillId="6" borderId="0" xfId="0" applyFont="1" applyFill="1" applyBorder="1" applyAlignment="1">
      <alignment horizontal="center" vertical="center" wrapText="1"/>
    </xf>
    <xf numFmtId="0" fontId="48" fillId="6" borderId="0" xfId="0" applyFont="1" applyFill="1" applyBorder="1" applyAlignment="1">
      <alignment horizontal="center" vertical="center" wrapText="1"/>
    </xf>
    <xf numFmtId="0" fontId="0" fillId="6" borderId="17" xfId="0" applyFill="1" applyBorder="1" applyAlignment="1">
      <alignment horizontal="center" vertical="center"/>
    </xf>
    <xf numFmtId="0" fontId="38" fillId="6" borderId="0" xfId="0" applyFont="1" applyFill="1" applyBorder="1" applyAlignment="1">
      <alignment horizontal="left" vertical="center"/>
    </xf>
    <xf numFmtId="0" fontId="0" fillId="6" borderId="183" xfId="0" applyFill="1" applyBorder="1" applyAlignment="1">
      <alignment horizontal="center" vertical="center"/>
    </xf>
    <xf numFmtId="0" fontId="0" fillId="6" borderId="0" xfId="0" applyFill="1" applyBorder="1" applyAlignment="1">
      <alignment horizontal="center"/>
    </xf>
    <xf numFmtId="0" fontId="38" fillId="6" borderId="0" xfId="0" applyFont="1" applyFill="1" applyBorder="1" applyAlignment="1" applyProtection="1">
      <alignment horizontal="left"/>
      <protection locked="0"/>
    </xf>
    <xf numFmtId="0" fontId="0" fillId="6" borderId="0" xfId="0" applyFill="1" applyBorder="1" applyAlignment="1">
      <alignment wrapText="1"/>
    </xf>
    <xf numFmtId="0" fontId="38" fillId="6" borderId="188" xfId="0" applyFont="1" applyFill="1" applyBorder="1" applyAlignment="1">
      <alignment horizontal="left"/>
    </xf>
    <xf numFmtId="0" fontId="38" fillId="6" borderId="42" xfId="0" applyFont="1" applyFill="1" applyBorder="1" applyAlignment="1">
      <alignment horizontal="left"/>
    </xf>
    <xf numFmtId="0" fontId="38" fillId="6" borderId="42" xfId="0" applyFont="1" applyFill="1" applyBorder="1" applyAlignment="1" applyProtection="1">
      <alignment horizontal="center" vertical="center" wrapText="1"/>
      <protection locked="0"/>
    </xf>
    <xf numFmtId="0" fontId="38" fillId="6" borderId="42" xfId="0" applyFont="1" applyFill="1" applyBorder="1" applyAlignment="1" applyProtection="1">
      <alignment horizontal="left"/>
      <protection locked="0"/>
    </xf>
    <xf numFmtId="0" fontId="43" fillId="6" borderId="42" xfId="0" applyFont="1" applyFill="1" applyBorder="1" applyAlignment="1">
      <alignment horizontal="center" vertical="center" wrapText="1"/>
    </xf>
    <xf numFmtId="0" fontId="43" fillId="6" borderId="189" xfId="0" applyFont="1" applyFill="1" applyBorder="1" applyAlignment="1">
      <alignment horizontal="center" vertical="center" wrapText="1"/>
    </xf>
    <xf numFmtId="0" fontId="0" fillId="6" borderId="190" xfId="0" applyFill="1" applyBorder="1"/>
    <xf numFmtId="0" fontId="0" fillId="6" borderId="191" xfId="0" applyFill="1" applyBorder="1" applyAlignment="1">
      <alignment horizontal="center" vertical="center" wrapText="1"/>
    </xf>
    <xf numFmtId="0" fontId="41" fillId="6" borderId="188" xfId="0" applyFont="1" applyFill="1" applyBorder="1" applyAlignment="1">
      <alignment horizontal="center" vertical="center" wrapText="1"/>
    </xf>
    <xf numFmtId="0" fontId="41" fillId="6" borderId="192" xfId="0" applyFont="1" applyFill="1" applyBorder="1" applyAlignment="1">
      <alignment horizontal="center" vertical="center" wrapText="1"/>
    </xf>
    <xf numFmtId="0" fontId="41" fillId="6" borderId="195" xfId="0" applyFont="1" applyFill="1" applyBorder="1" applyAlignment="1">
      <alignment horizontal="center" vertical="center" wrapText="1"/>
    </xf>
    <xf numFmtId="0" fontId="41" fillId="6" borderId="0" xfId="0" applyFont="1" applyFill="1" applyBorder="1" applyAlignment="1">
      <alignment vertical="center" wrapText="1"/>
    </xf>
    <xf numFmtId="0" fontId="50" fillId="6" borderId="190" xfId="0" applyFont="1" applyFill="1" applyBorder="1" applyAlignment="1">
      <alignment horizontal="left" vertical="center"/>
    </xf>
    <xf numFmtId="0" fontId="50" fillId="6" borderId="32" xfId="0" applyFont="1" applyFill="1" applyBorder="1" applyAlignment="1">
      <alignment horizontal="center" vertical="center"/>
    </xf>
    <xf numFmtId="0" fontId="38" fillId="6" borderId="32" xfId="0" applyFont="1" applyFill="1" applyBorder="1" applyAlignment="1">
      <alignment horizontal="center" vertical="center"/>
    </xf>
    <xf numFmtId="0" fontId="0" fillId="6" borderId="17" xfId="0" applyFill="1" applyBorder="1" applyAlignment="1">
      <alignment horizontal="center" vertical="center" wrapText="1"/>
    </xf>
    <xf numFmtId="0" fontId="44" fillId="6" borderId="200" xfId="0" applyFont="1" applyFill="1" applyBorder="1" applyAlignment="1">
      <alignment horizontal="center" vertical="center"/>
    </xf>
    <xf numFmtId="0" fontId="51" fillId="6" borderId="0" xfId="0" applyFont="1" applyFill="1" applyBorder="1" applyAlignment="1">
      <alignment horizontal="right" vertical="center" wrapText="1"/>
    </xf>
    <xf numFmtId="14" fontId="52" fillId="6" borderId="0" xfId="0" applyNumberFormat="1" applyFont="1" applyFill="1" applyBorder="1" applyAlignment="1">
      <alignment horizontal="center" vertical="center"/>
    </xf>
    <xf numFmtId="14" fontId="52" fillId="6" borderId="0" xfId="0" applyNumberFormat="1" applyFont="1" applyFill="1" applyBorder="1" applyAlignment="1">
      <alignment vertical="center"/>
    </xf>
    <xf numFmtId="0" fontId="38" fillId="6" borderId="201" xfId="0" applyFont="1" applyFill="1" applyBorder="1" applyAlignment="1" applyProtection="1">
      <alignment horizontal="center" wrapText="1"/>
    </xf>
    <xf numFmtId="0" fontId="0" fillId="6" borderId="202" xfId="0" applyFill="1" applyBorder="1" applyAlignment="1">
      <alignment horizontal="center" vertical="center"/>
    </xf>
    <xf numFmtId="0" fontId="52" fillId="6" borderId="203" xfId="0" applyFont="1" applyFill="1" applyBorder="1" applyAlignment="1">
      <alignment horizontal="center" vertical="center"/>
    </xf>
    <xf numFmtId="0" fontId="0" fillId="6" borderId="0" xfId="0" applyFill="1" applyBorder="1" applyAlignment="1" applyProtection="1">
      <alignment horizontal="center"/>
      <protection locked="0"/>
    </xf>
    <xf numFmtId="14" fontId="52" fillId="6" borderId="205" xfId="0" applyNumberFormat="1" applyFont="1" applyFill="1" applyBorder="1" applyAlignment="1">
      <alignment horizontal="center" vertical="center"/>
    </xf>
    <xf numFmtId="0" fontId="38" fillId="6" borderId="16" xfId="0" applyFont="1" applyFill="1" applyBorder="1" applyAlignment="1">
      <alignment vertical="center" wrapText="1"/>
    </xf>
    <xf numFmtId="0" fontId="0" fillId="6" borderId="0" xfId="0" applyFill="1" applyBorder="1" applyAlignment="1">
      <alignment horizontal="center" vertical="center"/>
    </xf>
    <xf numFmtId="0" fontId="0" fillId="6" borderId="38" xfId="0" applyFill="1" applyBorder="1"/>
    <xf numFmtId="0" fontId="38" fillId="6" borderId="39" xfId="0" applyFont="1" applyFill="1" applyBorder="1" applyAlignment="1">
      <alignment vertical="center" wrapText="1"/>
    </xf>
    <xf numFmtId="0" fontId="0" fillId="6" borderId="39" xfId="0" applyFill="1" applyBorder="1"/>
    <xf numFmtId="0" fontId="0" fillId="6" borderId="39" xfId="0" applyFill="1" applyBorder="1" applyAlignment="1">
      <alignment horizontal="center"/>
    </xf>
    <xf numFmtId="0" fontId="0" fillId="6" borderId="40" xfId="0" applyFill="1" applyBorder="1" applyAlignment="1" applyProtection="1">
      <alignment horizontal="center" vertical="center" wrapText="1"/>
      <protection locked="0"/>
    </xf>
    <xf numFmtId="168" fontId="44" fillId="6" borderId="199" xfId="0" applyNumberFormat="1" applyFont="1" applyFill="1" applyBorder="1" applyAlignment="1">
      <alignment horizontal="center" vertical="center" wrapText="1"/>
    </xf>
    <xf numFmtId="0" fontId="0" fillId="6" borderId="32" xfId="0" applyFill="1" applyBorder="1"/>
    <xf numFmtId="0" fontId="41" fillId="6" borderId="42" xfId="0" applyFont="1" applyFill="1" applyBorder="1" applyAlignment="1">
      <alignment horizontal="center" vertical="center" wrapText="1"/>
    </xf>
    <xf numFmtId="0" fontId="50" fillId="6" borderId="32" xfId="0" applyFont="1" applyFill="1" applyBorder="1" applyAlignment="1">
      <alignment horizontal="left" vertical="center"/>
    </xf>
    <xf numFmtId="0" fontId="38" fillId="6" borderId="0" xfId="0" applyFont="1" applyFill="1" applyBorder="1" applyAlignment="1"/>
    <xf numFmtId="0" fontId="0" fillId="6" borderId="0" xfId="0" applyFill="1" applyAlignment="1"/>
    <xf numFmtId="0" fontId="0" fillId="6" borderId="0" xfId="0" applyFill="1" applyAlignment="1">
      <alignment wrapText="1"/>
    </xf>
    <xf numFmtId="0" fontId="0" fillId="36" borderId="0" xfId="0" applyFill="1" applyBorder="1"/>
    <xf numFmtId="0" fontId="0" fillId="36" borderId="17" xfId="0" applyFill="1" applyBorder="1"/>
    <xf numFmtId="0" fontId="0" fillId="36" borderId="39" xfId="0" applyFill="1" applyBorder="1"/>
    <xf numFmtId="0" fontId="0" fillId="36" borderId="40" xfId="0" applyFill="1" applyBorder="1"/>
    <xf numFmtId="0" fontId="0" fillId="4" borderId="0" xfId="0" applyFill="1" applyBorder="1"/>
    <xf numFmtId="0" fontId="0" fillId="4" borderId="17" xfId="0" applyFill="1" applyBorder="1"/>
    <xf numFmtId="0" fontId="0" fillId="4" borderId="0" xfId="0" applyFill="1" applyBorder="1" applyAlignment="1">
      <alignment wrapText="1"/>
    </xf>
    <xf numFmtId="0" fontId="0" fillId="4" borderId="17" xfId="0" applyFill="1" applyBorder="1" applyAlignment="1">
      <alignment wrapText="1"/>
    </xf>
    <xf numFmtId="14" fontId="0" fillId="4" borderId="26" xfId="0" applyNumberFormat="1" applyFill="1" applyBorder="1" applyAlignment="1">
      <alignment horizontal="center" vertical="center"/>
    </xf>
    <xf numFmtId="14" fontId="0" fillId="4" borderId="69" xfId="0" applyNumberFormat="1" applyFill="1" applyBorder="1" applyAlignment="1">
      <alignment horizontal="center" vertical="center"/>
    </xf>
    <xf numFmtId="14" fontId="0" fillId="4" borderId="2" xfId="0" applyNumberFormat="1" applyFill="1" applyBorder="1" applyAlignment="1">
      <alignment horizontal="center" vertical="center"/>
    </xf>
    <xf numFmtId="0" fontId="0" fillId="4" borderId="39" xfId="0" applyFill="1" applyBorder="1"/>
    <xf numFmtId="0" fontId="0" fillId="4" borderId="40" xfId="0" applyFill="1" applyBorder="1"/>
    <xf numFmtId="0" fontId="21" fillId="4" borderId="16" xfId="0" applyFont="1" applyFill="1" applyBorder="1" applyAlignment="1">
      <alignment horizontal="center" wrapText="1"/>
    </xf>
    <xf numFmtId="0" fontId="21" fillId="4" borderId="0" xfId="0" applyFont="1" applyFill="1" applyBorder="1" applyAlignment="1">
      <alignment horizontal="center" wrapText="1"/>
    </xf>
    <xf numFmtId="0" fontId="13" fillId="4" borderId="200" xfId="0" applyFont="1" applyFill="1" applyBorder="1" applyAlignment="1">
      <alignment horizontal="center" vertical="center" wrapText="1"/>
    </xf>
    <xf numFmtId="0" fontId="7" fillId="4" borderId="185" xfId="0" applyFont="1" applyFill="1" applyBorder="1" applyAlignment="1">
      <alignment horizontal="center"/>
    </xf>
    <xf numFmtId="0" fontId="7" fillId="4" borderId="146" xfId="0" applyFont="1" applyFill="1" applyBorder="1" applyAlignment="1">
      <alignment horizontal="center"/>
    </xf>
    <xf numFmtId="0" fontId="7" fillId="4" borderId="166" xfId="0" applyFont="1" applyFill="1" applyBorder="1" applyAlignment="1">
      <alignment horizontal="center"/>
    </xf>
    <xf numFmtId="0" fontId="54" fillId="36" borderId="10" xfId="0" applyFont="1" applyFill="1" applyBorder="1" applyAlignment="1"/>
    <xf numFmtId="0" fontId="54" fillId="36" borderId="11" xfId="0" applyFont="1" applyFill="1" applyBorder="1" applyAlignment="1"/>
    <xf numFmtId="0" fontId="54" fillId="36" borderId="0" xfId="0" applyFont="1" applyFill="1" applyBorder="1" applyAlignment="1"/>
    <xf numFmtId="0" fontId="54" fillId="36" borderId="17" xfId="0" applyFont="1" applyFill="1" applyBorder="1" applyAlignment="1"/>
    <xf numFmtId="0" fontId="5" fillId="36" borderId="0" xfId="0" applyFont="1" applyFill="1" applyBorder="1" applyAlignment="1">
      <alignment vertical="center" wrapText="1"/>
    </xf>
    <xf numFmtId="0" fontId="0" fillId="4" borderId="10" xfId="0" applyFill="1" applyBorder="1"/>
    <xf numFmtId="0" fontId="0" fillId="4" borderId="11" xfId="0" applyFill="1" applyBorder="1"/>
    <xf numFmtId="0" fontId="12" fillId="6" borderId="0" xfId="0" applyFont="1" applyFill="1" applyAlignment="1">
      <alignment vertical="center"/>
    </xf>
    <xf numFmtId="0" fontId="1" fillId="18" borderId="18" xfId="0" applyNumberFormat="1" applyFont="1" applyFill="1" applyBorder="1" applyAlignment="1">
      <alignment horizontal="center" vertical="center" wrapText="1"/>
    </xf>
    <xf numFmtId="0" fontId="37" fillId="6" borderId="18" xfId="0" applyFont="1" applyFill="1" applyBorder="1"/>
    <xf numFmtId="0" fontId="38" fillId="6" borderId="214" xfId="0" applyFont="1" applyFill="1" applyBorder="1" applyAlignment="1">
      <alignment horizontal="center" wrapText="1"/>
    </xf>
    <xf numFmtId="0" fontId="0" fillId="6" borderId="213" xfId="0" applyFill="1" applyBorder="1" applyAlignment="1">
      <alignment horizontal="center"/>
    </xf>
    <xf numFmtId="0" fontId="41" fillId="6" borderId="195" xfId="0" applyFont="1" applyFill="1" applyBorder="1" applyAlignment="1">
      <alignment horizontal="center" vertical="center" wrapText="1"/>
    </xf>
    <xf numFmtId="0" fontId="38" fillId="6" borderId="214" xfId="0" applyFont="1" applyFill="1" applyBorder="1" applyAlignment="1">
      <alignment horizontal="center" wrapText="1"/>
    </xf>
    <xf numFmtId="0" fontId="38" fillId="6" borderId="0" xfId="0" applyFont="1" applyFill="1" applyBorder="1" applyAlignment="1" applyProtection="1">
      <protection locked="0"/>
    </xf>
    <xf numFmtId="0" fontId="38" fillId="6" borderId="0" xfId="0" applyFont="1" applyFill="1" applyBorder="1" applyAlignment="1">
      <alignment vertical="center"/>
    </xf>
    <xf numFmtId="0" fontId="41" fillId="6" borderId="0" xfId="0" applyFont="1" applyFill="1" applyBorder="1" applyAlignment="1" applyProtection="1">
      <alignment vertical="center"/>
      <protection locked="0"/>
    </xf>
    <xf numFmtId="0" fontId="38" fillId="6" borderId="0" xfId="0" applyFont="1" applyFill="1" applyBorder="1" applyAlignment="1" applyProtection="1">
      <alignment wrapText="1"/>
      <protection locked="0"/>
    </xf>
    <xf numFmtId="14" fontId="41" fillId="6" borderId="219" xfId="0" applyNumberFormat="1" applyFont="1" applyFill="1" applyBorder="1" applyAlignment="1" applyProtection="1">
      <alignment horizontal="center" vertical="center"/>
    </xf>
    <xf numFmtId="14" fontId="41" fillId="6" borderId="220" xfId="0" applyNumberFormat="1" applyFont="1" applyFill="1" applyBorder="1" applyAlignment="1" applyProtection="1">
      <alignment horizontal="center" vertical="center"/>
    </xf>
    <xf numFmtId="14" fontId="41" fillId="6" borderId="146" xfId="0" applyNumberFormat="1" applyFont="1" applyFill="1" applyBorder="1" applyAlignment="1" applyProtection="1">
      <alignment horizontal="center" vertical="center"/>
    </xf>
    <xf numFmtId="14" fontId="41" fillId="6" borderId="208" xfId="0" applyNumberFormat="1" applyFont="1" applyFill="1" applyBorder="1" applyAlignment="1" applyProtection="1">
      <alignment horizontal="center" vertical="center"/>
    </xf>
    <xf numFmtId="14" fontId="41" fillId="6" borderId="224" xfId="0" applyNumberFormat="1" applyFont="1" applyFill="1" applyBorder="1" applyAlignment="1" applyProtection="1">
      <alignment horizontal="center" vertical="center"/>
    </xf>
    <xf numFmtId="14" fontId="41" fillId="6" borderId="209" xfId="0" applyNumberFormat="1" applyFont="1" applyFill="1" applyBorder="1" applyAlignment="1" applyProtection="1">
      <alignment horizontal="center" vertical="center"/>
    </xf>
    <xf numFmtId="167" fontId="44" fillId="6" borderId="190" xfId="0" applyNumberFormat="1" applyFont="1" applyFill="1" applyBorder="1" applyAlignment="1" applyProtection="1">
      <alignment horizontal="center" vertical="center"/>
    </xf>
    <xf numFmtId="167" fontId="44" fillId="6" borderId="152" xfId="0" applyNumberFormat="1" applyFont="1" applyFill="1" applyBorder="1" applyAlignment="1" applyProtection="1">
      <alignment horizontal="center" vertical="center"/>
    </xf>
    <xf numFmtId="167" fontId="44" fillId="6" borderId="196" xfId="0" applyNumberFormat="1" applyFont="1" applyFill="1" applyBorder="1" applyAlignment="1" applyProtection="1">
      <alignment horizontal="center" vertical="center"/>
    </xf>
    <xf numFmtId="168" fontId="52" fillId="6" borderId="65" xfId="2" applyNumberFormat="1" applyFont="1" applyFill="1" applyBorder="1" applyAlignment="1">
      <alignment horizontal="center" vertical="center" wrapText="1"/>
    </xf>
    <xf numFmtId="168" fontId="52" fillId="6" borderId="207" xfId="2" applyNumberFormat="1" applyFont="1" applyFill="1" applyBorder="1" applyAlignment="1">
      <alignment horizontal="center" vertical="center" wrapText="1"/>
    </xf>
    <xf numFmtId="167" fontId="52" fillId="16" borderId="221" xfId="0" applyNumberFormat="1" applyFont="1" applyFill="1" applyBorder="1" applyAlignment="1" applyProtection="1">
      <alignment horizontal="center" vertical="center"/>
    </xf>
    <xf numFmtId="167" fontId="0" fillId="16" borderId="33" xfId="0" applyNumberFormat="1" applyFont="1" applyFill="1" applyBorder="1" applyAlignment="1" applyProtection="1">
      <alignment horizontal="center" vertical="center"/>
    </xf>
    <xf numFmtId="167" fontId="52" fillId="16" borderId="75" xfId="0" applyNumberFormat="1" applyFont="1" applyFill="1" applyBorder="1" applyAlignment="1" applyProtection="1">
      <alignment horizontal="center" vertical="center"/>
    </xf>
    <xf numFmtId="167" fontId="0" fillId="16" borderId="84" xfId="0" applyNumberFormat="1" applyFont="1" applyFill="1" applyBorder="1" applyAlignment="1" applyProtection="1">
      <alignment horizontal="center" vertical="center"/>
    </xf>
    <xf numFmtId="167" fontId="52" fillId="16" borderId="225" xfId="0" applyNumberFormat="1" applyFont="1" applyFill="1" applyBorder="1" applyAlignment="1" applyProtection="1">
      <alignment horizontal="center" vertical="center"/>
    </xf>
    <xf numFmtId="167" fontId="0" fillId="16" borderId="229" xfId="0" applyNumberFormat="1" applyFont="1" applyFill="1" applyBorder="1" applyAlignment="1" applyProtection="1">
      <alignment horizontal="center" vertical="center"/>
    </xf>
    <xf numFmtId="167" fontId="44" fillId="6" borderId="42" xfId="0" applyNumberFormat="1" applyFont="1" applyFill="1" applyBorder="1" applyAlignment="1">
      <alignment horizontal="center" vertical="center" wrapText="1"/>
    </xf>
    <xf numFmtId="167" fontId="44" fillId="6" borderId="231" xfId="0" applyNumberFormat="1" applyFont="1" applyFill="1" applyBorder="1" applyAlignment="1">
      <alignment horizontal="center"/>
    </xf>
    <xf numFmtId="0" fontId="41" fillId="6" borderId="233" xfId="0" applyFont="1" applyFill="1" applyBorder="1" applyAlignment="1">
      <alignment horizontal="center" vertical="center" wrapText="1"/>
    </xf>
    <xf numFmtId="168" fontId="52" fillId="6" borderId="232" xfId="2" applyNumberFormat="1" applyFont="1" applyFill="1" applyBorder="1" applyAlignment="1">
      <alignment horizontal="center" vertical="center" wrapText="1"/>
    </xf>
    <xf numFmtId="167" fontId="38" fillId="6" borderId="189" xfId="0" applyNumberFormat="1" applyFont="1" applyFill="1" applyBorder="1" applyAlignment="1"/>
    <xf numFmtId="14" fontId="38" fillId="6" borderId="0" xfId="0" applyNumberFormat="1" applyFont="1" applyFill="1" applyBorder="1" applyAlignment="1" applyProtection="1">
      <alignment vertical="center"/>
    </xf>
    <xf numFmtId="49" fontId="17" fillId="7" borderId="58" xfId="0" applyNumberFormat="1" applyFont="1" applyFill="1" applyBorder="1" applyAlignment="1" applyProtection="1">
      <alignment horizontal="center" vertical="center" wrapText="1"/>
    </xf>
    <xf numFmtId="49" fontId="17" fillId="10" borderId="59" xfId="0" applyNumberFormat="1" applyFont="1" applyFill="1" applyBorder="1" applyAlignment="1" applyProtection="1">
      <alignment horizontal="center" vertical="center" wrapText="1"/>
    </xf>
    <xf numFmtId="49" fontId="17" fillId="10" borderId="10" xfId="0" applyNumberFormat="1" applyFont="1" applyFill="1" applyBorder="1" applyAlignment="1" applyProtection="1">
      <alignment horizontal="center" vertical="center" wrapText="1"/>
    </xf>
    <xf numFmtId="49" fontId="17" fillId="10" borderId="82" xfId="0" applyNumberFormat="1" applyFont="1" applyFill="1" applyBorder="1" applyAlignment="1" applyProtection="1">
      <alignment horizontal="center" vertical="center"/>
    </xf>
    <xf numFmtId="49" fontId="17" fillId="10" borderId="10" xfId="0" applyNumberFormat="1" applyFont="1" applyFill="1" applyBorder="1" applyAlignment="1" applyProtection="1">
      <alignment horizontal="left" vertical="center" wrapText="1"/>
    </xf>
    <xf numFmtId="49" fontId="0" fillId="0" borderId="0" xfId="0" applyNumberFormat="1" applyAlignment="1" applyProtection="1">
      <alignment horizontal="center" vertical="center"/>
    </xf>
    <xf numFmtId="49" fontId="0" fillId="0" borderId="74" xfId="0" applyNumberFormat="1" applyBorder="1" applyAlignment="1" applyProtection="1">
      <alignment horizontal="center" vertical="center"/>
    </xf>
    <xf numFmtId="0" fontId="0" fillId="0" borderId="74" xfId="0" applyNumberFormat="1" applyBorder="1" applyAlignment="1" applyProtection="1">
      <alignment horizontal="center" vertical="center"/>
    </xf>
    <xf numFmtId="49" fontId="0" fillId="0" borderId="74" xfId="0" applyNumberFormat="1" applyBorder="1" applyAlignment="1" applyProtection="1">
      <alignment horizontal="left" vertical="center"/>
    </xf>
    <xf numFmtId="14" fontId="0" fillId="0" borderId="74" xfId="0" applyNumberFormat="1" applyBorder="1" applyAlignment="1" applyProtection="1">
      <alignment horizontal="center" vertical="center"/>
    </xf>
    <xf numFmtId="49" fontId="0" fillId="0" borderId="85" xfId="0" applyNumberFormat="1" applyBorder="1" applyAlignment="1" applyProtection="1">
      <alignment horizontal="center" vertical="center"/>
    </xf>
    <xf numFmtId="0" fontId="5" fillId="26" borderId="75" xfId="0" applyNumberFormat="1" applyFont="1" applyFill="1" applyBorder="1" applyAlignment="1" applyProtection="1">
      <alignment horizontal="center" vertical="center"/>
    </xf>
    <xf numFmtId="49" fontId="0" fillId="11" borderId="94" xfId="0" applyNumberFormat="1" applyFill="1" applyBorder="1" applyAlignment="1" applyProtection="1">
      <alignment horizontal="center" vertical="center"/>
    </xf>
    <xf numFmtId="2" fontId="5" fillId="22" borderId="67" xfId="0" applyNumberFormat="1" applyFont="1" applyFill="1" applyBorder="1" applyAlignment="1" applyProtection="1">
      <alignment horizontal="center" vertical="center"/>
    </xf>
    <xf numFmtId="0" fontId="6" fillId="27" borderId="70" xfId="0" applyNumberFormat="1" applyFont="1" applyFill="1" applyBorder="1" applyAlignment="1" applyProtection="1">
      <alignment horizontal="center" vertical="center"/>
    </xf>
    <xf numFmtId="49" fontId="0" fillId="10" borderId="74" xfId="0" applyNumberFormat="1" applyFill="1" applyBorder="1" applyAlignment="1" applyProtection="1">
      <alignment horizontal="center" vertical="center"/>
    </xf>
    <xf numFmtId="49" fontId="0" fillId="10" borderId="73" xfId="0" applyNumberFormat="1" applyFill="1" applyBorder="1" applyAlignment="1" applyProtection="1">
      <alignment horizontal="center" vertical="center"/>
    </xf>
    <xf numFmtId="49" fontId="0" fillId="10" borderId="93" xfId="0" applyNumberFormat="1" applyFill="1" applyBorder="1" applyAlignment="1" applyProtection="1">
      <alignment horizontal="center" vertical="center"/>
    </xf>
    <xf numFmtId="2" fontId="0" fillId="10" borderId="25" xfId="0" applyNumberFormat="1" applyFill="1" applyBorder="1" applyAlignment="1" applyProtection="1">
      <alignment horizontal="left" vertical="center"/>
    </xf>
    <xf numFmtId="2" fontId="0" fillId="10" borderId="26" xfId="0" applyNumberFormat="1" applyFill="1" applyBorder="1" applyAlignment="1" applyProtection="1">
      <alignment horizontal="left" vertical="center"/>
    </xf>
    <xf numFmtId="2" fontId="5" fillId="27" borderId="146" xfId="0" applyNumberFormat="1" applyFont="1" applyFill="1" applyBorder="1" applyAlignment="1" applyProtection="1">
      <alignment horizontal="center" vertical="center"/>
    </xf>
    <xf numFmtId="2" fontId="5" fillId="27" borderId="71" xfId="0" applyNumberFormat="1" applyFont="1" applyFill="1" applyBorder="1" applyAlignment="1" applyProtection="1">
      <alignment horizontal="center" vertical="center"/>
    </xf>
    <xf numFmtId="2" fontId="5" fillId="27" borderId="85" xfId="0" applyNumberFormat="1" applyFont="1" applyFill="1" applyBorder="1" applyAlignment="1" applyProtection="1">
      <alignment horizontal="center" vertical="center"/>
    </xf>
    <xf numFmtId="1" fontId="0" fillId="13" borderId="84" xfId="0" applyNumberFormat="1" applyFill="1" applyBorder="1" applyAlignment="1" applyProtection="1">
      <alignment horizontal="center" vertical="center"/>
    </xf>
    <xf numFmtId="0" fontId="0" fillId="16" borderId="93" xfId="0" applyNumberFormat="1" applyFill="1" applyBorder="1" applyAlignment="1" applyProtection="1">
      <alignment horizontal="center" vertical="center"/>
    </xf>
    <xf numFmtId="0" fontId="21" fillId="0" borderId="0" xfId="0" applyFont="1" applyAlignment="1" applyProtection="1">
      <alignment horizontal="center" vertical="center"/>
    </xf>
    <xf numFmtId="49" fontId="5" fillId="3" borderId="74" xfId="0" applyNumberFormat="1" applyFont="1" applyFill="1" applyBorder="1" applyAlignment="1" applyProtection="1">
      <alignment horizontal="center" vertical="center"/>
    </xf>
    <xf numFmtId="49" fontId="5" fillId="3" borderId="74" xfId="0" applyNumberFormat="1" applyFont="1" applyFill="1" applyBorder="1" applyAlignment="1" applyProtection="1">
      <alignment horizontal="left" vertical="center"/>
    </xf>
    <xf numFmtId="0" fontId="5" fillId="3" borderId="74" xfId="0" applyNumberFormat="1" applyFont="1" applyFill="1" applyBorder="1" applyAlignment="1" applyProtection="1">
      <alignment horizontal="center" vertical="center"/>
    </xf>
    <xf numFmtId="14" fontId="5" fillId="3" borderId="74" xfId="0" applyNumberFormat="1" applyFont="1" applyFill="1" applyBorder="1" applyAlignment="1" applyProtection="1">
      <alignment horizontal="center" vertical="center"/>
    </xf>
    <xf numFmtId="49" fontId="5" fillId="3" borderId="71" xfId="0" applyNumberFormat="1" applyFont="1" applyFill="1" applyBorder="1" applyAlignment="1" applyProtection="1">
      <alignment horizontal="center" vertical="center"/>
    </xf>
    <xf numFmtId="49" fontId="5" fillId="11" borderId="0" xfId="0" applyNumberFormat="1" applyFont="1" applyFill="1" applyBorder="1" applyAlignment="1" applyProtection="1">
      <alignment horizontal="center" vertical="center"/>
    </xf>
    <xf numFmtId="49" fontId="6" fillId="10" borderId="74" xfId="0" applyNumberFormat="1" applyFont="1" applyFill="1" applyBorder="1" applyAlignment="1" applyProtection="1">
      <alignment horizontal="center" vertical="center"/>
    </xf>
    <xf numFmtId="49" fontId="6" fillId="10" borderId="73" xfId="0" applyNumberFormat="1" applyFont="1" applyFill="1" applyBorder="1" applyAlignment="1" applyProtection="1">
      <alignment horizontal="center" vertical="center"/>
    </xf>
    <xf numFmtId="49" fontId="5" fillId="10" borderId="93" xfId="0" applyNumberFormat="1" applyFont="1" applyFill="1" applyBorder="1" applyAlignment="1" applyProtection="1">
      <alignment horizontal="center" vertical="center"/>
    </xf>
    <xf numFmtId="49" fontId="5" fillId="10" borderId="73" xfId="0" applyNumberFormat="1" applyFont="1" applyFill="1" applyBorder="1" applyAlignment="1" applyProtection="1">
      <alignment horizontal="center" vertical="center"/>
    </xf>
    <xf numFmtId="2" fontId="5" fillId="10" borderId="71" xfId="0" applyNumberFormat="1" applyFont="1" applyFill="1" applyBorder="1" applyAlignment="1" applyProtection="1">
      <alignment horizontal="left" vertical="center"/>
    </xf>
    <xf numFmtId="2" fontId="5" fillId="10" borderId="69" xfId="0" applyNumberFormat="1" applyFont="1" applyFill="1" applyBorder="1" applyAlignment="1" applyProtection="1">
      <alignment horizontal="left" vertical="center"/>
    </xf>
    <xf numFmtId="1" fontId="5" fillId="13" borderId="94" xfId="0" applyNumberFormat="1" applyFont="1" applyFill="1" applyBorder="1" applyAlignment="1" applyProtection="1">
      <alignment horizontal="center" vertical="center"/>
    </xf>
    <xf numFmtId="1" fontId="5" fillId="16" borderId="93" xfId="0" applyNumberFormat="1" applyFont="1" applyFill="1" applyBorder="1" applyAlignment="1" applyProtection="1">
      <alignment horizontal="center" vertical="center"/>
    </xf>
    <xf numFmtId="49" fontId="5" fillId="0" borderId="0" xfId="0" applyNumberFormat="1" applyFont="1" applyAlignment="1" applyProtection="1">
      <alignment horizontal="center" vertical="center"/>
    </xf>
    <xf numFmtId="0" fontId="0" fillId="0" borderId="115" xfId="0" applyNumberFormat="1" applyBorder="1" applyAlignment="1" applyProtection="1">
      <alignment horizontal="center" vertical="center"/>
    </xf>
    <xf numFmtId="14" fontId="0" fillId="0" borderId="115" xfId="0" applyNumberFormat="1" applyBorder="1" applyAlignment="1" applyProtection="1">
      <alignment horizontal="center" vertical="center"/>
    </xf>
    <xf numFmtId="1" fontId="0" fillId="16" borderId="93" xfId="0" applyNumberFormat="1" applyFill="1" applyBorder="1" applyAlignment="1" applyProtection="1">
      <alignment horizontal="center" vertical="center"/>
    </xf>
    <xf numFmtId="2" fontId="5" fillId="27" borderId="85" xfId="0" applyNumberFormat="1" applyFont="1" applyFill="1" applyBorder="1" applyAlignment="1" applyProtection="1">
      <alignment horizontal="left" vertical="center"/>
    </xf>
    <xf numFmtId="0" fontId="21" fillId="0" borderId="0" xfId="0" applyFont="1" applyAlignment="1" applyProtection="1">
      <alignment horizontal="left" vertical="center"/>
    </xf>
    <xf numFmtId="14" fontId="21" fillId="0" borderId="0" xfId="0" applyNumberFormat="1" applyFont="1" applyAlignment="1" applyProtection="1">
      <alignment horizontal="center" vertical="center"/>
    </xf>
    <xf numFmtId="0" fontId="21" fillId="0" borderId="0" xfId="0" applyFont="1" applyBorder="1" applyAlignment="1" applyProtection="1">
      <alignment horizontal="left" vertical="center"/>
    </xf>
    <xf numFmtId="1" fontId="21" fillId="0" borderId="0" xfId="0" applyNumberFormat="1" applyFont="1" applyAlignment="1" applyProtection="1">
      <alignment horizontal="center" vertical="center"/>
    </xf>
    <xf numFmtId="0" fontId="58" fillId="2" borderId="0" xfId="0" applyFont="1" applyFill="1" applyBorder="1" applyAlignment="1">
      <alignment horizontal="left" vertical="top"/>
    </xf>
    <xf numFmtId="49" fontId="5" fillId="7" borderId="10" xfId="0" applyNumberFormat="1" applyFont="1" applyFill="1" applyBorder="1" applyAlignment="1" applyProtection="1">
      <alignment horizontal="center" vertical="center" wrapText="1"/>
    </xf>
    <xf numFmtId="49" fontId="5" fillId="7" borderId="82" xfId="0" applyNumberFormat="1" applyFont="1" applyFill="1" applyBorder="1" applyAlignment="1" applyProtection="1">
      <alignment horizontal="center" vertical="center"/>
    </xf>
    <xf numFmtId="49" fontId="7" fillId="7" borderId="74" xfId="0" applyNumberFormat="1" applyFont="1" applyFill="1" applyBorder="1" applyAlignment="1" applyProtection="1">
      <alignment horizontal="center" vertical="center"/>
    </xf>
    <xf numFmtId="49" fontId="7" fillId="7" borderId="73" xfId="0" applyNumberFormat="1" applyFont="1" applyFill="1" applyBorder="1" applyAlignment="1" applyProtection="1">
      <alignment horizontal="center" vertical="center"/>
    </xf>
    <xf numFmtId="49" fontId="0" fillId="7" borderId="70" xfId="0" applyNumberFormat="1" applyFont="1" applyFill="1" applyBorder="1" applyAlignment="1" applyProtection="1">
      <alignment horizontal="center" vertical="center"/>
    </xf>
    <xf numFmtId="49" fontId="0" fillId="7" borderId="74" xfId="0" applyNumberFormat="1" applyFont="1" applyFill="1" applyBorder="1" applyAlignment="1" applyProtection="1">
      <alignment horizontal="center" vertical="center"/>
    </xf>
    <xf numFmtId="49" fontId="0" fillId="7" borderId="73" xfId="0" applyNumberFormat="1" applyFont="1" applyFill="1" applyBorder="1" applyAlignment="1" applyProtection="1">
      <alignment horizontal="center" vertical="center"/>
    </xf>
    <xf numFmtId="49" fontId="5" fillId="6" borderId="74" xfId="0" applyNumberFormat="1" applyFont="1" applyFill="1" applyBorder="1" applyAlignment="1" applyProtection="1">
      <alignment horizontal="center" vertical="center"/>
    </xf>
    <xf numFmtId="49" fontId="5" fillId="6" borderId="74" xfId="0" applyNumberFormat="1" applyFont="1" applyFill="1" applyBorder="1" applyAlignment="1" applyProtection="1">
      <alignment horizontal="left" vertical="center"/>
    </xf>
    <xf numFmtId="0" fontId="5" fillId="6" borderId="74" xfId="0" applyNumberFormat="1" applyFont="1" applyFill="1" applyBorder="1" applyAlignment="1" applyProtection="1">
      <alignment horizontal="center" vertical="center"/>
    </xf>
    <xf numFmtId="49" fontId="5" fillId="6" borderId="71" xfId="0" applyNumberFormat="1" applyFont="1" applyFill="1" applyBorder="1" applyAlignment="1" applyProtection="1">
      <alignment horizontal="center" vertical="center"/>
    </xf>
    <xf numFmtId="0" fontId="40" fillId="6" borderId="29" xfId="0" applyFont="1" applyFill="1" applyBorder="1" applyAlignment="1" applyProtection="1">
      <alignment horizontal="center" vertical="center" wrapText="1"/>
    </xf>
    <xf numFmtId="14" fontId="13" fillId="12" borderId="21" xfId="0" applyNumberFormat="1" applyFont="1" applyFill="1" applyBorder="1" applyAlignment="1" applyProtection="1">
      <alignment horizontal="center" vertical="center"/>
      <protection locked="0"/>
    </xf>
    <xf numFmtId="0" fontId="38" fillId="6" borderId="214" xfId="0" applyFont="1" applyFill="1" applyBorder="1" applyAlignment="1">
      <alignment horizontal="center" wrapText="1"/>
    </xf>
    <xf numFmtId="0" fontId="41" fillId="6" borderId="42" xfId="0" applyFont="1" applyFill="1" applyBorder="1" applyAlignment="1">
      <alignment horizontal="center" vertical="center" wrapText="1"/>
    </xf>
    <xf numFmtId="167" fontId="44" fillId="6" borderId="42" xfId="0" applyNumberFormat="1" applyFont="1" applyFill="1" applyBorder="1" applyAlignment="1">
      <alignment horizontal="center"/>
    </xf>
    <xf numFmtId="167" fontId="52" fillId="16" borderId="234" xfId="0" applyNumberFormat="1" applyFont="1" applyFill="1" applyBorder="1" applyAlignment="1" applyProtection="1">
      <alignment horizontal="center" vertical="center"/>
    </xf>
    <xf numFmtId="167" fontId="0" fillId="16" borderId="88" xfId="0" applyNumberFormat="1" applyFont="1" applyFill="1" applyBorder="1" applyAlignment="1" applyProtection="1">
      <alignment horizontal="center" vertical="center"/>
    </xf>
    <xf numFmtId="0" fontId="0" fillId="13" borderId="0" xfId="0" applyFill="1" applyBorder="1"/>
    <xf numFmtId="14" fontId="0" fillId="6" borderId="0" xfId="0" applyNumberFormat="1" applyFill="1" applyBorder="1"/>
    <xf numFmtId="0" fontId="38" fillId="6" borderId="17" xfId="0" applyFont="1" applyFill="1" applyBorder="1" applyAlignment="1">
      <alignment horizontal="center" vertical="center" wrapText="1"/>
    </xf>
    <xf numFmtId="14" fontId="38" fillId="13" borderId="0" xfId="0" applyNumberFormat="1" applyFont="1" applyFill="1" applyBorder="1" applyAlignment="1" applyProtection="1">
      <alignment horizontal="left" vertical="center"/>
    </xf>
    <xf numFmtId="0" fontId="40" fillId="6" borderId="247" xfId="0" applyFont="1" applyFill="1" applyBorder="1" applyAlignment="1">
      <alignment vertical="center"/>
    </xf>
    <xf numFmtId="0" fontId="0" fillId="8" borderId="0" xfId="0" applyFill="1" applyBorder="1" applyAlignment="1">
      <alignment horizontal="center" vertical="center"/>
    </xf>
    <xf numFmtId="0" fontId="0" fillId="4" borderId="0" xfId="0" applyFill="1" applyBorder="1" applyAlignment="1">
      <alignment horizontal="center" vertical="center"/>
    </xf>
    <xf numFmtId="0" fontId="0" fillId="4" borderId="5" xfId="0" applyFill="1" applyBorder="1" applyAlignment="1">
      <alignment horizontal="center" vertical="center" wrapText="1"/>
    </xf>
    <xf numFmtId="0" fontId="0" fillId="4" borderId="6" xfId="0" applyFill="1" applyBorder="1" applyAlignment="1">
      <alignment horizontal="center" vertical="center"/>
    </xf>
    <xf numFmtId="0" fontId="11" fillId="8" borderId="212" xfId="0" applyFont="1" applyFill="1" applyBorder="1" applyAlignment="1" applyProtection="1">
      <alignment horizontal="center"/>
      <protection locked="0"/>
    </xf>
    <xf numFmtId="0" fontId="11" fillId="8" borderId="210" xfId="0" applyFont="1" applyFill="1" applyBorder="1" applyAlignment="1" applyProtection="1">
      <alignment horizontal="center"/>
      <protection locked="0"/>
    </xf>
    <xf numFmtId="0" fontId="11" fillId="8" borderId="211" xfId="0" applyFont="1" applyFill="1" applyBorder="1" applyAlignment="1" applyProtection="1">
      <alignment horizontal="center"/>
      <protection locked="0"/>
    </xf>
    <xf numFmtId="14" fontId="0" fillId="4" borderId="6" xfId="0" applyNumberFormat="1" applyFill="1" applyBorder="1" applyAlignment="1">
      <alignment horizontal="center" vertical="center"/>
    </xf>
    <xf numFmtId="14" fontId="0" fillId="4" borderId="7" xfId="0" applyNumberFormat="1" applyFill="1" applyBorder="1" applyAlignment="1">
      <alignment horizontal="center" vertical="center"/>
    </xf>
    <xf numFmtId="0" fontId="0" fillId="4" borderId="26" xfId="0" applyNumberFormat="1" applyFill="1" applyBorder="1" applyAlignment="1">
      <alignment horizontal="center" vertical="center"/>
    </xf>
    <xf numFmtId="0" fontId="7" fillId="5" borderId="16" xfId="0" applyFont="1" applyFill="1" applyBorder="1" applyAlignment="1">
      <alignment horizontal="left" vertical="center" textRotation="90"/>
    </xf>
    <xf numFmtId="0" fontId="7" fillId="10" borderId="31" xfId="0" applyFont="1" applyFill="1" applyBorder="1" applyAlignment="1">
      <alignment horizontal="right" vertical="center" textRotation="90"/>
    </xf>
    <xf numFmtId="0" fontId="7" fillId="10" borderId="34" xfId="0" applyFont="1" applyFill="1" applyBorder="1" applyAlignment="1">
      <alignment horizontal="right" vertical="center" textRotation="90"/>
    </xf>
    <xf numFmtId="0" fontId="7" fillId="10" borderId="41" xfId="0" applyFont="1" applyFill="1" applyBorder="1" applyAlignment="1">
      <alignment horizontal="right" vertical="center" textRotation="90"/>
    </xf>
    <xf numFmtId="0" fontId="1" fillId="10" borderId="19" xfId="0" applyFont="1" applyFill="1" applyBorder="1" applyAlignment="1">
      <alignment horizontal="right" vertical="center" wrapText="1"/>
    </xf>
    <xf numFmtId="0" fontId="1" fillId="10" borderId="36" xfId="0" applyFont="1" applyFill="1" applyBorder="1" applyAlignment="1">
      <alignment horizontal="right" vertical="center" wrapText="1"/>
    </xf>
    <xf numFmtId="0" fontId="1" fillId="10" borderId="22" xfId="0" applyFont="1" applyFill="1" applyBorder="1" applyAlignment="1">
      <alignment horizontal="right" vertical="center" wrapText="1"/>
    </xf>
    <xf numFmtId="0" fontId="13" fillId="10" borderId="20" xfId="0" applyFont="1" applyFill="1" applyBorder="1" applyAlignment="1">
      <alignment horizontal="right" vertical="center"/>
    </xf>
    <xf numFmtId="0" fontId="13" fillId="10" borderId="23" xfId="0" applyFont="1" applyFill="1" applyBorder="1" applyAlignment="1">
      <alignment horizontal="right" vertical="center"/>
    </xf>
    <xf numFmtId="0" fontId="21" fillId="6" borderId="6" xfId="0" applyFont="1" applyFill="1" applyBorder="1" applyAlignment="1" applyProtection="1">
      <alignment horizontal="left" vertical="center" wrapText="1"/>
      <protection locked="0"/>
    </xf>
    <xf numFmtId="0" fontId="21" fillId="6" borderId="7" xfId="0" applyFont="1" applyFill="1" applyBorder="1" applyAlignment="1" applyProtection="1">
      <alignment horizontal="left" vertical="center" wrapText="1"/>
      <protection locked="0"/>
    </xf>
    <xf numFmtId="49" fontId="26" fillId="10" borderId="87" xfId="0" applyNumberFormat="1" applyFont="1" applyFill="1" applyBorder="1" applyAlignment="1" applyProtection="1">
      <alignment horizontal="center" vertical="center" textRotation="90" wrapText="1"/>
    </xf>
    <xf numFmtId="49" fontId="26" fillId="10" borderId="62" xfId="0" applyNumberFormat="1" applyFont="1" applyFill="1" applyBorder="1" applyAlignment="1" applyProtection="1">
      <alignment horizontal="center" vertical="center" textRotation="90" wrapText="1"/>
    </xf>
    <xf numFmtId="49" fontId="26" fillId="10" borderId="115" xfId="0" applyNumberFormat="1" applyFont="1" applyFill="1" applyBorder="1" applyAlignment="1" applyProtection="1">
      <alignment horizontal="center" vertical="center" textRotation="90" wrapText="1"/>
    </xf>
    <xf numFmtId="49" fontId="26" fillId="10" borderId="138" xfId="0" applyNumberFormat="1" applyFont="1" applyFill="1" applyBorder="1" applyAlignment="1" applyProtection="1">
      <alignment horizontal="center" vertical="center" textRotation="90" wrapText="1"/>
    </xf>
    <xf numFmtId="49" fontId="26" fillId="10" borderId="240" xfId="0" applyNumberFormat="1" applyFont="1" applyFill="1" applyBorder="1" applyAlignment="1" applyProtection="1">
      <alignment horizontal="center" vertical="center" textRotation="90" wrapText="1"/>
    </xf>
    <xf numFmtId="49" fontId="26" fillId="10" borderId="242" xfId="0" applyNumberFormat="1" applyFont="1" applyFill="1" applyBorder="1" applyAlignment="1" applyProtection="1">
      <alignment horizontal="center" vertical="center" textRotation="90" wrapText="1"/>
    </xf>
    <xf numFmtId="49" fontId="0" fillId="10" borderId="136" xfId="0" applyNumberFormat="1" applyFill="1" applyBorder="1" applyAlignment="1" applyProtection="1">
      <alignment horizontal="center" vertical="center" wrapText="1"/>
    </xf>
    <xf numFmtId="49" fontId="0" fillId="10" borderId="221" xfId="0" applyNumberFormat="1" applyFill="1" applyBorder="1" applyAlignment="1" applyProtection="1">
      <alignment horizontal="center" vertical="center" wrapText="1"/>
    </xf>
    <xf numFmtId="49" fontId="0" fillId="10" borderId="243" xfId="0" applyNumberFormat="1" applyFill="1" applyBorder="1" applyAlignment="1" applyProtection="1">
      <alignment horizontal="center" vertical="center" wrapText="1"/>
    </xf>
    <xf numFmtId="49" fontId="0" fillId="10" borderId="138" xfId="0" applyNumberFormat="1" applyFill="1" applyBorder="1" applyAlignment="1" applyProtection="1">
      <alignment horizontal="center" vertical="center" wrapText="1"/>
    </xf>
    <xf numFmtId="49" fontId="0" fillId="10" borderId="240" xfId="0" applyNumberFormat="1" applyFill="1" applyBorder="1" applyAlignment="1" applyProtection="1">
      <alignment horizontal="center" vertical="center" wrapText="1"/>
    </xf>
    <xf numFmtId="49" fontId="0" fillId="10" borderId="242" xfId="0" applyNumberFormat="1" applyFill="1" applyBorder="1" applyAlignment="1" applyProtection="1">
      <alignment horizontal="center" vertical="center" wrapText="1"/>
    </xf>
    <xf numFmtId="49" fontId="0" fillId="23" borderId="60" xfId="0" applyNumberFormat="1" applyFill="1" applyBorder="1" applyAlignment="1" applyProtection="1">
      <alignment horizontal="center" vertical="center" wrapText="1"/>
    </xf>
    <xf numFmtId="49" fontId="0" fillId="23" borderId="62" xfId="0" applyNumberFormat="1" applyFill="1" applyBorder="1" applyAlignment="1" applyProtection="1">
      <alignment horizontal="center" vertical="center" wrapText="1"/>
    </xf>
    <xf numFmtId="0" fontId="0" fillId="23" borderId="60" xfId="0" applyNumberFormat="1" applyFill="1" applyBorder="1" applyAlignment="1" applyProtection="1">
      <alignment horizontal="center" vertical="center" wrapText="1"/>
    </xf>
    <xf numFmtId="0" fontId="0" fillId="23" borderId="62" xfId="0" applyNumberFormat="1" applyFill="1" applyBorder="1" applyAlignment="1" applyProtection="1">
      <alignment horizontal="center" vertical="center" wrapText="1"/>
    </xf>
    <xf numFmtId="14" fontId="0" fillId="23" borderId="60" xfId="0" applyNumberFormat="1" applyFill="1" applyBorder="1" applyAlignment="1" applyProtection="1">
      <alignment horizontal="center" vertical="center" wrapText="1"/>
    </xf>
    <xf numFmtId="14" fontId="0" fillId="23" borderId="62" xfId="0" applyNumberFormat="1" applyFill="1" applyBorder="1" applyAlignment="1" applyProtection="1">
      <alignment horizontal="center" vertical="center" wrapText="1"/>
    </xf>
    <xf numFmtId="49" fontId="0" fillId="23" borderId="98" xfId="0" applyNumberFormat="1" applyFill="1" applyBorder="1" applyAlignment="1" applyProtection="1">
      <alignment horizontal="center" vertical="center" wrapText="1"/>
    </xf>
    <xf numFmtId="49" fontId="0" fillId="23" borderId="4" xfId="0" applyNumberFormat="1" applyFill="1" applyBorder="1" applyAlignment="1" applyProtection="1">
      <alignment horizontal="center" vertical="center" wrapText="1"/>
    </xf>
    <xf numFmtId="49" fontId="0" fillId="23" borderId="91" xfId="0" applyNumberFormat="1" applyFill="1" applyBorder="1" applyAlignment="1" applyProtection="1">
      <alignment horizontal="center" vertical="center" wrapText="1"/>
    </xf>
    <xf numFmtId="49" fontId="0" fillId="23" borderId="47" xfId="0" applyNumberFormat="1" applyFill="1" applyBorder="1" applyAlignment="1" applyProtection="1">
      <alignment horizontal="center" vertical="center" wrapText="1"/>
    </xf>
    <xf numFmtId="49" fontId="26" fillId="7" borderId="138" xfId="0" applyNumberFormat="1" applyFont="1" applyFill="1" applyBorder="1" applyAlignment="1" applyProtection="1">
      <alignment horizontal="center" vertical="center" textRotation="90" wrapText="1"/>
    </xf>
    <xf numFmtId="49" fontId="26" fillId="7" borderId="240" xfId="0" applyNumberFormat="1" applyFont="1" applyFill="1" applyBorder="1" applyAlignment="1" applyProtection="1">
      <alignment horizontal="center" vertical="center" textRotation="90" wrapText="1"/>
    </xf>
    <xf numFmtId="49" fontId="26" fillId="7" borderId="242" xfId="0" applyNumberFormat="1" applyFont="1" applyFill="1" applyBorder="1" applyAlignment="1" applyProtection="1">
      <alignment horizontal="center" vertical="center" textRotation="90" wrapText="1"/>
    </xf>
    <xf numFmtId="2" fontId="0" fillId="37" borderId="2" xfId="0" applyNumberFormat="1" applyFill="1" applyBorder="1" applyAlignment="1" applyProtection="1">
      <alignment horizontal="center" vertical="center" wrapText="1"/>
    </xf>
    <xf numFmtId="2" fontId="0" fillId="37" borderId="0" xfId="0" applyNumberFormat="1" applyFill="1" applyBorder="1" applyAlignment="1" applyProtection="1">
      <alignment horizontal="center" vertical="center" wrapText="1"/>
    </xf>
    <xf numFmtId="2" fontId="0" fillId="37" borderId="26" xfId="0" applyNumberFormat="1" applyFill="1" applyBorder="1" applyAlignment="1" applyProtection="1">
      <alignment horizontal="center" vertical="center" wrapText="1"/>
    </xf>
    <xf numFmtId="49" fontId="26" fillId="27" borderId="135" xfId="0" applyNumberFormat="1" applyFont="1" applyFill="1" applyBorder="1" applyAlignment="1" applyProtection="1">
      <alignment horizontal="center" vertical="center" textRotation="90" wrapText="1"/>
    </xf>
    <xf numFmtId="49" fontId="26" fillId="27" borderId="64" xfId="0" applyNumberFormat="1" applyFont="1" applyFill="1" applyBorder="1" applyAlignment="1" applyProtection="1">
      <alignment horizontal="center" vertical="center" textRotation="90" wrapText="1"/>
    </xf>
    <xf numFmtId="49" fontId="26" fillId="27" borderId="241" xfId="0" applyNumberFormat="1" applyFont="1" applyFill="1" applyBorder="1" applyAlignment="1" applyProtection="1">
      <alignment horizontal="center" vertical="center" textRotation="90" wrapText="1"/>
    </xf>
    <xf numFmtId="49" fontId="0" fillId="27" borderId="87" xfId="0" applyNumberFormat="1" applyFont="1" applyFill="1" applyBorder="1" applyAlignment="1" applyProtection="1">
      <alignment horizontal="center" vertical="center" wrapText="1"/>
    </xf>
    <xf numFmtId="49" fontId="0" fillId="27" borderId="62" xfId="0" applyNumberFormat="1" applyFont="1" applyFill="1" applyBorder="1" applyAlignment="1" applyProtection="1">
      <alignment horizontal="center" vertical="center" wrapText="1"/>
    </xf>
    <xf numFmtId="49" fontId="0" fillId="27" borderId="115" xfId="0" applyNumberFormat="1" applyFont="1" applyFill="1" applyBorder="1" applyAlignment="1" applyProtection="1">
      <alignment horizontal="center" vertical="center" wrapText="1"/>
    </xf>
    <xf numFmtId="49" fontId="17" fillId="27" borderId="1" xfId="0" applyNumberFormat="1" applyFont="1" applyFill="1" applyBorder="1" applyAlignment="1" applyProtection="1">
      <alignment horizontal="center" vertical="center" wrapText="1"/>
    </xf>
    <xf numFmtId="49" fontId="17" fillId="27" borderId="4" xfId="0" applyNumberFormat="1" applyFont="1" applyFill="1" applyBorder="1" applyAlignment="1" applyProtection="1">
      <alignment horizontal="center" vertical="center" wrapText="1"/>
    </xf>
    <xf numFmtId="49" fontId="17" fillId="27" borderId="25" xfId="0" applyNumberFormat="1" applyFont="1" applyFill="1" applyBorder="1" applyAlignment="1" applyProtection="1">
      <alignment horizontal="center" vertical="center" wrapText="1"/>
    </xf>
    <xf numFmtId="1" fontId="1" fillId="13" borderId="91" xfId="0" applyNumberFormat="1" applyFont="1" applyFill="1" applyBorder="1" applyAlignment="1" applyProtection="1">
      <alignment horizontal="center" vertical="center" wrapText="1"/>
    </xf>
    <xf numFmtId="1" fontId="1" fillId="13" borderId="47" xfId="0" applyNumberFormat="1" applyFont="1" applyFill="1" applyBorder="1" applyAlignment="1" applyProtection="1">
      <alignment horizontal="center" vertical="center" wrapText="1"/>
    </xf>
    <xf numFmtId="1" fontId="0" fillId="16" borderId="10" xfId="0" applyNumberFormat="1" applyFill="1" applyBorder="1" applyAlignment="1" applyProtection="1">
      <alignment horizontal="center" vertical="center" wrapText="1"/>
    </xf>
    <xf numFmtId="1" fontId="0" fillId="16" borderId="0" xfId="0" applyNumberFormat="1" applyFill="1" applyBorder="1" applyAlignment="1" applyProtection="1">
      <alignment horizontal="center" vertical="center" wrapText="1"/>
    </xf>
    <xf numFmtId="1" fontId="0" fillId="16" borderId="26" xfId="0" applyNumberFormat="1" applyFill="1" applyBorder="1" applyAlignment="1" applyProtection="1">
      <alignment horizontal="center" vertical="center" wrapText="1"/>
    </xf>
    <xf numFmtId="49" fontId="0" fillId="10" borderId="166" xfId="0" applyNumberFormat="1" applyFont="1" applyFill="1" applyBorder="1" applyAlignment="1" applyProtection="1">
      <alignment horizontal="center" vertical="center"/>
    </xf>
    <xf numFmtId="49" fontId="0" fillId="10" borderId="2" xfId="0" applyNumberFormat="1" applyFont="1" applyFill="1" applyBorder="1" applyAlignment="1" applyProtection="1">
      <alignment horizontal="center" vertical="center"/>
    </xf>
    <xf numFmtId="49" fontId="0" fillId="10" borderId="16" xfId="0" applyNumberFormat="1" applyFont="1" applyFill="1" applyBorder="1" applyAlignment="1" applyProtection="1">
      <alignment horizontal="center" vertical="center"/>
    </xf>
    <xf numFmtId="49" fontId="0" fillId="10" borderId="0" xfId="0" applyNumberFormat="1" applyFont="1" applyFill="1" applyBorder="1" applyAlignment="1" applyProtection="1">
      <alignment horizontal="center" vertical="center"/>
    </xf>
    <xf numFmtId="49" fontId="0" fillId="27" borderId="136" xfId="0" applyNumberFormat="1" applyFont="1" applyFill="1" applyBorder="1" applyAlignment="1" applyProtection="1">
      <alignment horizontal="center" vertical="center" wrapText="1"/>
    </xf>
    <xf numFmtId="49" fontId="0" fillId="27" borderId="221" xfId="0" applyNumberFormat="1" applyFont="1" applyFill="1" applyBorder="1" applyAlignment="1" applyProtection="1">
      <alignment horizontal="center" vertical="center" wrapText="1"/>
    </xf>
    <xf numFmtId="49" fontId="0" fillId="27" borderId="243" xfId="0" applyNumberFormat="1" applyFont="1" applyFill="1" applyBorder="1" applyAlignment="1" applyProtection="1">
      <alignment horizontal="center" vertical="center" wrapText="1"/>
    </xf>
    <xf numFmtId="49" fontId="0" fillId="23" borderId="61" xfId="0" applyNumberFormat="1" applyFill="1" applyBorder="1" applyAlignment="1" applyProtection="1">
      <alignment horizontal="center" vertical="center" wrapText="1"/>
    </xf>
    <xf numFmtId="49" fontId="0" fillId="23" borderId="239" xfId="0" applyNumberFormat="1" applyFill="1" applyBorder="1" applyAlignment="1" applyProtection="1">
      <alignment horizontal="center" vertical="center" wrapText="1"/>
    </xf>
    <xf numFmtId="49" fontId="26" fillId="7" borderId="87" xfId="0" applyNumberFormat="1" applyFont="1" applyFill="1" applyBorder="1" applyAlignment="1" applyProtection="1">
      <alignment horizontal="center" vertical="center" textRotation="90" wrapText="1"/>
    </xf>
    <xf numFmtId="49" fontId="26" fillId="7" borderId="62" xfId="0" applyNumberFormat="1" applyFont="1" applyFill="1" applyBorder="1" applyAlignment="1" applyProtection="1">
      <alignment horizontal="center" vertical="center" textRotation="90" wrapText="1"/>
    </xf>
    <xf numFmtId="49" fontId="26" fillId="7" borderId="115" xfId="0" applyNumberFormat="1" applyFont="1" applyFill="1" applyBorder="1" applyAlignment="1" applyProtection="1">
      <alignment horizontal="center" vertical="center" textRotation="90" wrapText="1"/>
    </xf>
    <xf numFmtId="49" fontId="0" fillId="11" borderId="91" xfId="0" applyNumberFormat="1" applyFill="1" applyBorder="1" applyAlignment="1" applyProtection="1">
      <alignment horizontal="center" vertical="center" wrapText="1"/>
    </xf>
    <xf numFmtId="49" fontId="0" fillId="11" borderId="47" xfId="0" applyNumberFormat="1" applyFill="1" applyBorder="1" applyAlignment="1" applyProtection="1">
      <alignment horizontal="center" vertical="center" wrapText="1"/>
    </xf>
    <xf numFmtId="49" fontId="0" fillId="11" borderId="238" xfId="0" applyNumberFormat="1" applyFill="1" applyBorder="1" applyAlignment="1" applyProtection="1">
      <alignment horizontal="center" vertical="center" wrapText="1"/>
    </xf>
    <xf numFmtId="49" fontId="26" fillId="7" borderId="135" xfId="0" applyNumberFormat="1" applyFont="1" applyFill="1" applyBorder="1" applyAlignment="1" applyProtection="1">
      <alignment horizontal="center" vertical="center" textRotation="90" wrapText="1"/>
    </xf>
    <xf numFmtId="49" fontId="26" fillId="7" borderId="64" xfId="0" applyNumberFormat="1" applyFont="1" applyFill="1" applyBorder="1" applyAlignment="1" applyProtection="1">
      <alignment horizontal="center" vertical="center" textRotation="90" wrapText="1"/>
    </xf>
    <xf numFmtId="49" fontId="26" fillId="7" borderId="241" xfId="0" applyNumberFormat="1" applyFont="1" applyFill="1" applyBorder="1" applyAlignment="1" applyProtection="1">
      <alignment horizontal="center" vertical="center" textRotation="90" wrapText="1"/>
    </xf>
    <xf numFmtId="49" fontId="0" fillId="23" borderId="115" xfId="0" applyNumberFormat="1" applyFill="1" applyBorder="1" applyAlignment="1" applyProtection="1">
      <alignment horizontal="center" vertical="center" wrapText="1"/>
    </xf>
    <xf numFmtId="167" fontId="32" fillId="6" borderId="9" xfId="0" applyNumberFormat="1" applyFont="1" applyFill="1" applyBorder="1" applyAlignment="1">
      <alignment horizontal="center" vertical="center"/>
    </xf>
    <xf numFmtId="167" fontId="32" fillId="6" borderId="10" xfId="0" applyNumberFormat="1" applyFont="1" applyFill="1" applyBorder="1" applyAlignment="1">
      <alignment horizontal="center" vertical="center"/>
    </xf>
    <xf numFmtId="167" fontId="32" fillId="6" borderId="11" xfId="0" applyNumberFormat="1" applyFont="1" applyFill="1" applyBorder="1" applyAlignment="1">
      <alignment horizontal="center" vertical="center"/>
    </xf>
    <xf numFmtId="167" fontId="31" fillId="6" borderId="145" xfId="0" applyNumberFormat="1" applyFont="1" applyFill="1" applyBorder="1" applyAlignment="1">
      <alignment horizontal="center" vertical="center" wrapText="1"/>
    </xf>
    <xf numFmtId="167" fontId="31" fillId="6" borderId="97" xfId="0" applyNumberFormat="1" applyFont="1" applyFill="1" applyBorder="1" applyAlignment="1">
      <alignment horizontal="center" vertical="center" wrapText="1"/>
    </xf>
    <xf numFmtId="167" fontId="31" fillId="6" borderId="111" xfId="0" applyNumberFormat="1" applyFont="1" applyFill="1" applyBorder="1" applyAlignment="1">
      <alignment horizontal="center" vertical="center" wrapText="1"/>
    </xf>
    <xf numFmtId="167" fontId="33" fillId="6" borderId="0" xfId="0" applyNumberFormat="1" applyFont="1" applyFill="1" applyAlignment="1">
      <alignment horizontal="right" vertical="center"/>
    </xf>
    <xf numFmtId="165" fontId="32" fillId="32" borderId="0" xfId="0" applyNumberFormat="1" applyFont="1" applyFill="1" applyAlignment="1">
      <alignment horizontal="center" vertical="center"/>
    </xf>
    <xf numFmtId="167" fontId="1" fillId="29" borderId="144" xfId="0" applyNumberFormat="1" applyFont="1" applyFill="1" applyBorder="1" applyAlignment="1">
      <alignment horizontal="center" vertical="center" wrapText="1"/>
    </xf>
    <xf numFmtId="167" fontId="1" fillId="29" borderId="141" xfId="0" applyNumberFormat="1" applyFont="1" applyFill="1" applyBorder="1" applyAlignment="1">
      <alignment horizontal="center" vertical="center" wrapText="1"/>
    </xf>
    <xf numFmtId="167" fontId="1" fillId="29" borderId="129" xfId="0" applyNumberFormat="1" applyFont="1" applyFill="1" applyBorder="1" applyAlignment="1">
      <alignment horizontal="center" vertical="center" wrapText="1"/>
    </xf>
    <xf numFmtId="167" fontId="1" fillId="29" borderId="143" xfId="0" applyNumberFormat="1" applyFont="1" applyFill="1" applyBorder="1" applyAlignment="1">
      <alignment horizontal="center" vertical="center" wrapText="1"/>
    </xf>
    <xf numFmtId="167" fontId="1" fillId="29" borderId="140" xfId="0" applyNumberFormat="1" applyFont="1" applyFill="1" applyBorder="1" applyAlignment="1">
      <alignment horizontal="center" vertical="center" wrapText="1"/>
    </xf>
    <xf numFmtId="167" fontId="1" fillId="29" borderId="128" xfId="0" applyNumberFormat="1" applyFont="1" applyFill="1" applyBorder="1" applyAlignment="1">
      <alignment horizontal="center" vertical="center" wrapText="1"/>
    </xf>
    <xf numFmtId="167" fontId="17" fillId="7" borderId="79" xfId="0" applyNumberFormat="1" applyFont="1" applyFill="1" applyBorder="1" applyAlignment="1">
      <alignment horizontal="center" vertical="center"/>
    </xf>
    <xf numFmtId="167" fontId="17" fillId="7" borderId="82" xfId="0" applyNumberFormat="1" applyFont="1" applyFill="1" applyBorder="1" applyAlignment="1">
      <alignment horizontal="center" vertical="center"/>
    </xf>
    <xf numFmtId="167" fontId="17" fillId="7" borderId="142" xfId="0" applyNumberFormat="1" applyFont="1" applyFill="1" applyBorder="1" applyAlignment="1">
      <alignment horizontal="center" vertical="center"/>
    </xf>
    <xf numFmtId="167" fontId="17" fillId="10" borderId="82" xfId="0" applyNumberFormat="1" applyFont="1" applyFill="1" applyBorder="1" applyAlignment="1">
      <alignment horizontal="center" vertical="center"/>
    </xf>
    <xf numFmtId="49" fontId="13" fillId="16" borderId="147" xfId="0" applyNumberFormat="1" applyFont="1" applyFill="1" applyBorder="1" applyAlignment="1">
      <alignment horizontal="center" vertical="center" textRotation="90"/>
    </xf>
    <xf numFmtId="49" fontId="13" fillId="16" borderId="148" xfId="0" applyNumberFormat="1" applyFont="1" applyFill="1" applyBorder="1" applyAlignment="1">
      <alignment horizontal="center" vertical="center" textRotation="90"/>
    </xf>
    <xf numFmtId="49" fontId="13" fillId="16" borderId="149" xfId="0" applyNumberFormat="1" applyFont="1" applyFill="1" applyBorder="1" applyAlignment="1">
      <alignment horizontal="center" vertical="center" textRotation="90"/>
    </xf>
    <xf numFmtId="167" fontId="1" fillId="28" borderId="139" xfId="0" applyNumberFormat="1" applyFont="1" applyFill="1" applyBorder="1" applyAlignment="1">
      <alignment horizontal="center" vertical="center" wrapText="1"/>
    </xf>
    <xf numFmtId="167" fontId="1" fillId="28" borderId="57" xfId="0" applyNumberFormat="1" applyFont="1" applyFill="1" applyBorder="1" applyAlignment="1">
      <alignment horizontal="center" vertical="center" wrapText="1"/>
    </xf>
    <xf numFmtId="167" fontId="1" fillId="28" borderId="138" xfId="0" applyNumberFormat="1" applyFont="1" applyFill="1" applyBorder="1" applyAlignment="1">
      <alignment horizontal="center" vertical="center" wrapText="1"/>
    </xf>
    <xf numFmtId="167" fontId="1" fillId="28" borderId="127" xfId="0" applyNumberFormat="1" applyFont="1" applyFill="1" applyBorder="1" applyAlignment="1">
      <alignment horizontal="center" vertical="center" wrapText="1"/>
    </xf>
    <xf numFmtId="167" fontId="1" fillId="28" borderId="136" xfId="0" applyNumberFormat="1" applyFont="1" applyFill="1" applyBorder="1" applyAlignment="1">
      <alignment horizontal="center" vertical="center" wrapText="1"/>
    </xf>
    <xf numFmtId="167" fontId="1" fillId="28" borderId="126" xfId="0" applyNumberFormat="1" applyFont="1" applyFill="1" applyBorder="1" applyAlignment="1">
      <alignment horizontal="center" vertical="center" wrapText="1"/>
    </xf>
    <xf numFmtId="167" fontId="1" fillId="28" borderId="87" xfId="0" applyNumberFormat="1" applyFont="1" applyFill="1" applyBorder="1" applyAlignment="1">
      <alignment horizontal="center" vertical="center" wrapText="1"/>
    </xf>
    <xf numFmtId="167" fontId="1" fillId="28" borderId="56" xfId="0" applyNumberFormat="1" applyFont="1" applyFill="1" applyBorder="1" applyAlignment="1">
      <alignment horizontal="center" vertical="center" wrapText="1"/>
    </xf>
    <xf numFmtId="167" fontId="1" fillId="28" borderId="3" xfId="0" applyNumberFormat="1" applyFont="1" applyFill="1" applyBorder="1" applyAlignment="1">
      <alignment horizontal="center" vertical="center" wrapText="1"/>
    </xf>
    <xf numFmtId="167" fontId="1" fillId="28" borderId="100" xfId="0" applyNumberFormat="1" applyFont="1" applyFill="1" applyBorder="1" applyAlignment="1">
      <alignment horizontal="center" vertical="center" wrapText="1"/>
    </xf>
    <xf numFmtId="167" fontId="17" fillId="28" borderId="9" xfId="0" applyNumberFormat="1" applyFont="1" applyFill="1" applyBorder="1" applyAlignment="1">
      <alignment horizontal="center" vertical="center"/>
    </xf>
    <xf numFmtId="167" fontId="17" fillId="28" borderId="10" xfId="0" applyNumberFormat="1" applyFont="1" applyFill="1" applyBorder="1" applyAlignment="1">
      <alignment horizontal="center" vertical="center"/>
    </xf>
    <xf numFmtId="167" fontId="1" fillId="28" borderId="1" xfId="0" applyNumberFormat="1" applyFont="1" applyFill="1" applyBorder="1" applyAlignment="1">
      <alignment horizontal="center" vertical="center" wrapText="1"/>
    </xf>
    <xf numFmtId="167" fontId="1" fillId="28" borderId="99" xfId="0" applyNumberFormat="1" applyFont="1" applyFill="1" applyBorder="1" applyAlignment="1">
      <alignment horizontal="center" vertical="center" wrapText="1"/>
    </xf>
    <xf numFmtId="167" fontId="1" fillId="28" borderId="137" xfId="0" applyNumberFormat="1" applyFont="1" applyFill="1" applyBorder="1" applyAlignment="1">
      <alignment horizontal="center" vertical="center" wrapText="1"/>
    </xf>
    <xf numFmtId="167" fontId="1" fillId="28" borderId="95" xfId="0" applyNumberFormat="1" applyFont="1" applyFill="1" applyBorder="1" applyAlignment="1">
      <alignment horizontal="center" vertical="center" wrapText="1"/>
    </xf>
    <xf numFmtId="49" fontId="26" fillId="11" borderId="2" xfId="0" applyNumberFormat="1" applyFont="1" applyFill="1" applyBorder="1" applyAlignment="1">
      <alignment horizontal="center" vertical="center" textRotation="90" wrapText="1"/>
    </xf>
    <xf numFmtId="49" fontId="26" fillId="11" borderId="39" xfId="0" applyNumberFormat="1" applyFont="1" applyFill="1" applyBorder="1" applyAlignment="1">
      <alignment horizontal="center" vertical="center" textRotation="90" wrapText="1"/>
    </xf>
    <xf numFmtId="49" fontId="26" fillId="7" borderId="136" xfId="0" applyNumberFormat="1" applyFont="1" applyFill="1" applyBorder="1" applyAlignment="1">
      <alignment horizontal="center" vertical="center" textRotation="90" wrapText="1"/>
    </xf>
    <xf numFmtId="49" fontId="26" fillId="7" borderId="126" xfId="0" applyNumberFormat="1" applyFont="1" applyFill="1" applyBorder="1" applyAlignment="1">
      <alignment horizontal="center" vertical="center" textRotation="90" wrapText="1"/>
    </xf>
    <xf numFmtId="49" fontId="26" fillId="10" borderId="87" xfId="0" applyNumberFormat="1" applyFont="1" applyFill="1" applyBorder="1" applyAlignment="1">
      <alignment horizontal="center" vertical="center" textRotation="90" wrapText="1"/>
    </xf>
    <xf numFmtId="49" fontId="26" fillId="10" borderId="56" xfId="0" applyNumberFormat="1" applyFont="1" applyFill="1" applyBorder="1" applyAlignment="1">
      <alignment horizontal="center" vertical="center" textRotation="90" wrapText="1"/>
    </xf>
    <xf numFmtId="49" fontId="26" fillId="10" borderId="1" xfId="0" applyNumberFormat="1" applyFont="1" applyFill="1" applyBorder="1" applyAlignment="1">
      <alignment horizontal="center" vertical="center" textRotation="90" wrapText="1"/>
    </xf>
    <xf numFmtId="49" fontId="26" fillId="10" borderId="99" xfId="0" applyNumberFormat="1" applyFont="1" applyFill="1" applyBorder="1" applyAlignment="1">
      <alignment horizontal="center" vertical="center" textRotation="90" wrapText="1"/>
    </xf>
    <xf numFmtId="49" fontId="26" fillId="7" borderId="87" xfId="0" applyNumberFormat="1" applyFont="1" applyFill="1" applyBorder="1" applyAlignment="1">
      <alignment horizontal="center" vertical="center" textRotation="90" wrapText="1"/>
    </xf>
    <xf numFmtId="49" fontId="26" fillId="7" borderId="56" xfId="0" applyNumberFormat="1" applyFont="1" applyFill="1" applyBorder="1" applyAlignment="1">
      <alignment horizontal="center" vertical="center" textRotation="90" wrapText="1"/>
    </xf>
    <xf numFmtId="49" fontId="26" fillId="7" borderId="86" xfId="0" applyNumberFormat="1" applyFont="1" applyFill="1" applyBorder="1" applyAlignment="1">
      <alignment horizontal="center" vertical="center" textRotation="90" wrapText="1"/>
    </xf>
    <xf numFmtId="49" fontId="26" fillId="7" borderId="110" xfId="0" applyNumberFormat="1" applyFont="1" applyFill="1" applyBorder="1" applyAlignment="1">
      <alignment horizontal="center" vertical="center" textRotation="90" wrapText="1"/>
    </xf>
    <xf numFmtId="49" fontId="26" fillId="10" borderId="135" xfId="0" applyNumberFormat="1" applyFont="1" applyFill="1" applyBorder="1" applyAlignment="1">
      <alignment horizontal="center" vertical="center" textRotation="90" wrapText="1"/>
    </xf>
    <xf numFmtId="49" fontId="26" fillId="10" borderId="109" xfId="0" applyNumberFormat="1" applyFont="1" applyFill="1" applyBorder="1" applyAlignment="1">
      <alignment horizontal="center" vertical="center" textRotation="90" wrapText="1"/>
    </xf>
    <xf numFmtId="0" fontId="55" fillId="36" borderId="9" xfId="0" applyFont="1" applyFill="1" applyBorder="1" applyAlignment="1">
      <alignment horizontal="center" vertical="center" textRotation="90"/>
    </xf>
    <xf numFmtId="0" fontId="55" fillId="36" borderId="12" xfId="0" applyFont="1" applyFill="1" applyBorder="1" applyAlignment="1">
      <alignment horizontal="center" vertical="center" textRotation="90"/>
    </xf>
    <xf numFmtId="0" fontId="55" fillId="36" borderId="38" xfId="0" applyFont="1" applyFill="1" applyBorder="1" applyAlignment="1">
      <alignment horizontal="center" vertical="center" textRotation="90"/>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36" borderId="19" xfId="0" applyFont="1" applyFill="1" applyBorder="1" applyAlignment="1">
      <alignment horizontal="center" vertical="center" wrapText="1"/>
    </xf>
    <xf numFmtId="0" fontId="5" fillId="36" borderId="20" xfId="0" applyFont="1" applyFill="1" applyBorder="1" applyAlignment="1">
      <alignment horizontal="center" vertical="center" wrapText="1"/>
    </xf>
    <xf numFmtId="0" fontId="5" fillId="36" borderId="21" xfId="0" applyFont="1" applyFill="1" applyBorder="1" applyAlignment="1">
      <alignment horizontal="center" vertical="center" wrapText="1"/>
    </xf>
    <xf numFmtId="0" fontId="5" fillId="36" borderId="36" xfId="0" applyFont="1" applyFill="1" applyBorder="1" applyAlignment="1">
      <alignment horizontal="center" vertical="center" wrapText="1"/>
    </xf>
    <xf numFmtId="0" fontId="5" fillId="36" borderId="0" xfId="0" applyFont="1" applyFill="1" applyBorder="1" applyAlignment="1">
      <alignment horizontal="center" vertical="center" wrapText="1"/>
    </xf>
    <xf numFmtId="0" fontId="5" fillId="36" borderId="37" xfId="0" applyFont="1" applyFill="1" applyBorder="1" applyAlignment="1">
      <alignment horizontal="center" vertical="center" wrapText="1"/>
    </xf>
    <xf numFmtId="0" fontId="5" fillId="36" borderId="22" xfId="0" applyFont="1" applyFill="1" applyBorder="1" applyAlignment="1">
      <alignment horizontal="center" vertical="center" wrapText="1"/>
    </xf>
    <xf numFmtId="0" fontId="5" fillId="36" borderId="23" xfId="0" applyFont="1" applyFill="1" applyBorder="1" applyAlignment="1">
      <alignment horizontal="center" vertical="center" wrapText="1"/>
    </xf>
    <xf numFmtId="0" fontId="5" fillId="36" borderId="24" xfId="0" applyFont="1" applyFill="1" applyBorder="1" applyAlignment="1">
      <alignment horizontal="center" vertical="center" wrapText="1"/>
    </xf>
    <xf numFmtId="0" fontId="7" fillId="4" borderId="0" xfId="0" applyFont="1" applyFill="1" applyBorder="1" applyAlignment="1">
      <alignment horizontal="right" vertical="center" wrapText="1"/>
    </xf>
    <xf numFmtId="0" fontId="56" fillId="4" borderId="9" xfId="0" applyFont="1" applyFill="1" applyBorder="1" applyAlignment="1">
      <alignment horizontal="center" vertical="center" textRotation="90"/>
    </xf>
    <xf numFmtId="0" fontId="56" fillId="4" borderId="12" xfId="0" applyFont="1" applyFill="1" applyBorder="1" applyAlignment="1">
      <alignment horizontal="center" vertical="center" textRotation="90"/>
    </xf>
    <xf numFmtId="0" fontId="56" fillId="4" borderId="38" xfId="0" applyFont="1" applyFill="1" applyBorder="1" applyAlignment="1">
      <alignment horizontal="center" vertical="center" textRotation="90"/>
    </xf>
    <xf numFmtId="0" fontId="6" fillId="4" borderId="0" xfId="0" applyFont="1" applyFill="1" applyBorder="1" applyAlignment="1">
      <alignment horizontal="center" vertical="center" textRotation="90" wrapText="1"/>
    </xf>
    <xf numFmtId="0" fontId="6" fillId="4" borderId="0" xfId="0" applyFont="1" applyFill="1" applyBorder="1" applyAlignment="1">
      <alignment horizontal="center" vertical="center" textRotation="90"/>
    </xf>
    <xf numFmtId="0" fontId="38" fillId="6" borderId="32" xfId="0" applyFont="1" applyFill="1" applyBorder="1" applyAlignment="1">
      <alignment horizontal="right" vertical="center"/>
    </xf>
    <xf numFmtId="0" fontId="53" fillId="6" borderId="16" xfId="0" applyFont="1" applyFill="1" applyBorder="1" applyAlignment="1">
      <alignment horizontal="center" vertical="center"/>
    </xf>
    <xf numFmtId="0" fontId="53" fillId="6" borderId="0" xfId="0" applyFont="1" applyFill="1" applyBorder="1" applyAlignment="1">
      <alignment horizontal="center" vertical="center"/>
    </xf>
    <xf numFmtId="0" fontId="0" fillId="6" borderId="204" xfId="0" applyFill="1" applyBorder="1" applyAlignment="1" applyProtection="1">
      <alignment horizontal="center" wrapText="1"/>
      <protection locked="0"/>
    </xf>
    <xf numFmtId="0" fontId="0" fillId="6" borderId="206" xfId="0" applyFill="1" applyBorder="1" applyAlignment="1" applyProtection="1">
      <alignment horizontal="center" wrapText="1"/>
      <protection locked="0"/>
    </xf>
    <xf numFmtId="167" fontId="0" fillId="16" borderId="71" xfId="0" applyNumberFormat="1" applyFont="1" applyFill="1" applyBorder="1" applyAlignment="1" applyProtection="1">
      <alignment horizontal="center" vertical="center"/>
    </xf>
    <xf numFmtId="167" fontId="0" fillId="16" borderId="69" xfId="0" applyNumberFormat="1" applyFont="1" applyFill="1" applyBorder="1" applyAlignment="1" applyProtection="1">
      <alignment horizontal="center" vertical="center"/>
    </xf>
    <xf numFmtId="167" fontId="0" fillId="16" borderId="146" xfId="0" applyNumberFormat="1" applyFont="1" applyFill="1" applyBorder="1" applyAlignment="1" applyProtection="1">
      <alignment horizontal="center" vertical="center"/>
    </xf>
    <xf numFmtId="167" fontId="0" fillId="16" borderId="93" xfId="0" applyNumberFormat="1" applyFont="1" applyFill="1" applyBorder="1" applyAlignment="1" applyProtection="1">
      <alignment horizontal="center" vertical="center"/>
    </xf>
    <xf numFmtId="167" fontId="0" fillId="16" borderId="226" xfId="0" applyNumberFormat="1" applyFont="1" applyFill="1" applyBorder="1" applyAlignment="1" applyProtection="1">
      <alignment horizontal="center" vertical="center"/>
    </xf>
    <xf numFmtId="167" fontId="0" fillId="16" borderId="227" xfId="0" applyNumberFormat="1" applyFont="1" applyFill="1" applyBorder="1" applyAlignment="1" applyProtection="1">
      <alignment horizontal="center" vertical="center"/>
    </xf>
    <xf numFmtId="167" fontId="0" fillId="16" borderId="224" xfId="0" applyNumberFormat="1" applyFont="1" applyFill="1" applyBorder="1" applyAlignment="1" applyProtection="1">
      <alignment horizontal="center" vertical="center"/>
    </xf>
    <xf numFmtId="167" fontId="0" fillId="16" borderId="228" xfId="0" applyNumberFormat="1" applyFont="1" applyFill="1" applyBorder="1" applyAlignment="1" applyProtection="1">
      <alignment horizontal="center" vertical="center"/>
    </xf>
    <xf numFmtId="0" fontId="41" fillId="6" borderId="197" xfId="0" applyFont="1" applyFill="1" applyBorder="1" applyAlignment="1">
      <alignment horizontal="center" vertical="center" wrapText="1"/>
    </xf>
    <xf numFmtId="0" fontId="41" fillId="6" borderId="42" xfId="0" applyFont="1" applyFill="1" applyBorder="1" applyAlignment="1">
      <alignment horizontal="center" vertical="center" wrapText="1"/>
    </xf>
    <xf numFmtId="0" fontId="41" fillId="6" borderId="193" xfId="0" applyFont="1" applyFill="1" applyBorder="1" applyAlignment="1">
      <alignment horizontal="center" vertical="center" wrapText="1"/>
    </xf>
    <xf numFmtId="167" fontId="44" fillId="6" borderId="198" xfId="0" applyNumberFormat="1" applyFont="1" applyFill="1" applyBorder="1" applyAlignment="1">
      <alignment horizontal="center"/>
    </xf>
    <xf numFmtId="167" fontId="44" fillId="6" borderId="230" xfId="0" applyNumberFormat="1" applyFont="1" applyFill="1" applyBorder="1" applyAlignment="1">
      <alignment horizontal="center"/>
    </xf>
    <xf numFmtId="167" fontId="44" fillId="6" borderId="194" xfId="0" applyNumberFormat="1" applyFont="1" applyFill="1" applyBorder="1" applyAlignment="1">
      <alignment horizontal="center"/>
    </xf>
    <xf numFmtId="167" fontId="44" fillId="6" borderId="193" xfId="0" applyNumberFormat="1" applyFont="1" applyFill="1" applyBorder="1" applyAlignment="1">
      <alignment horizontal="center"/>
    </xf>
    <xf numFmtId="167" fontId="0" fillId="16" borderId="222" xfId="0" applyNumberFormat="1" applyFont="1" applyFill="1" applyBorder="1" applyAlignment="1" applyProtection="1">
      <alignment horizontal="center" vertical="center"/>
    </xf>
    <xf numFmtId="167" fontId="0" fillId="16" borderId="32" xfId="0" applyNumberFormat="1" applyFont="1" applyFill="1" applyBorder="1" applyAlignment="1" applyProtection="1">
      <alignment horizontal="center" vertical="center"/>
    </xf>
    <xf numFmtId="167" fontId="0" fillId="16" borderId="219" xfId="0" applyNumberFormat="1" applyFont="1" applyFill="1" applyBorder="1" applyAlignment="1" applyProtection="1">
      <alignment horizontal="center" vertical="center"/>
    </xf>
    <xf numFmtId="167" fontId="0" fillId="16" borderId="223" xfId="0" applyNumberFormat="1" applyFont="1" applyFill="1" applyBorder="1" applyAlignment="1" applyProtection="1">
      <alignment horizontal="center" vertical="center"/>
    </xf>
    <xf numFmtId="0" fontId="41" fillId="6" borderId="194" xfId="0" applyFont="1" applyFill="1" applyBorder="1" applyAlignment="1">
      <alignment horizontal="center" vertical="center" wrapText="1"/>
    </xf>
    <xf numFmtId="0" fontId="41" fillId="6" borderId="217" xfId="0" applyFont="1" applyFill="1" applyBorder="1" applyAlignment="1">
      <alignment horizontal="center" vertical="center" wrapText="1"/>
    </xf>
    <xf numFmtId="0" fontId="41" fillId="6" borderId="218" xfId="0" applyFont="1" applyFill="1" applyBorder="1" applyAlignment="1">
      <alignment horizontal="center" vertical="center" wrapText="1"/>
    </xf>
    <xf numFmtId="0" fontId="49" fillId="6" borderId="12" xfId="0" applyFont="1" applyFill="1" applyBorder="1" applyAlignment="1">
      <alignment horizontal="right" vertical="center"/>
    </xf>
    <xf numFmtId="0" fontId="49" fillId="6" borderId="0" xfId="0" applyFont="1" applyFill="1" applyBorder="1" applyAlignment="1">
      <alignment horizontal="right" vertical="center"/>
    </xf>
    <xf numFmtId="0" fontId="38" fillId="6" borderId="148" xfId="0" applyFont="1" applyFill="1" applyBorder="1" applyAlignment="1">
      <alignment horizontal="center" vertical="center" wrapText="1"/>
    </xf>
    <xf numFmtId="0" fontId="38" fillId="6" borderId="187" xfId="0" applyFont="1" applyFill="1" applyBorder="1" applyAlignment="1">
      <alignment horizontal="center" vertical="center" wrapText="1"/>
    </xf>
    <xf numFmtId="0" fontId="40" fillId="6" borderId="38" xfId="0" applyFont="1" applyFill="1" applyBorder="1" applyAlignment="1">
      <alignment horizontal="right" vertical="center"/>
    </xf>
    <xf numFmtId="0" fontId="40" fillId="6" borderId="39" xfId="0" applyFont="1" applyFill="1" applyBorder="1" applyAlignment="1">
      <alignment horizontal="right" vertical="center"/>
    </xf>
    <xf numFmtId="0" fontId="38" fillId="6" borderId="214" xfId="0" applyFont="1" applyFill="1" applyBorder="1" applyAlignment="1">
      <alignment horizontal="center" wrapText="1"/>
    </xf>
    <xf numFmtId="0" fontId="38" fillId="6" borderId="215" xfId="0" applyFont="1" applyFill="1" applyBorder="1" applyAlignment="1">
      <alignment horizontal="center" wrapText="1"/>
    </xf>
    <xf numFmtId="0" fontId="38" fillId="6" borderId="216" xfId="0" applyFont="1" applyFill="1" applyBorder="1" applyAlignment="1">
      <alignment horizontal="center" wrapText="1"/>
    </xf>
    <xf numFmtId="0" fontId="44" fillId="6" borderId="13" xfId="0" applyFont="1" applyFill="1" applyBorder="1" applyAlignment="1">
      <alignment horizontal="center" vertical="center" wrapText="1"/>
    </xf>
    <xf numFmtId="0" fontId="44" fillId="6" borderId="185" xfId="0" applyFont="1" applyFill="1" applyBorder="1" applyAlignment="1">
      <alignment horizontal="center" vertical="center" wrapText="1"/>
    </xf>
    <xf numFmtId="0" fontId="42" fillId="6" borderId="184" xfId="0" applyFont="1" applyFill="1" applyBorder="1" applyAlignment="1">
      <alignment horizontal="center" vertical="center" wrapText="1"/>
    </xf>
    <xf numFmtId="0" fontId="42" fillId="6" borderId="186" xfId="0" applyFont="1" applyFill="1" applyBorder="1" applyAlignment="1">
      <alignment horizontal="center" vertical="center" wrapText="1"/>
    </xf>
    <xf numFmtId="0" fontId="40" fillId="6" borderId="12" xfId="0" applyFont="1" applyFill="1" applyBorder="1" applyAlignment="1">
      <alignment horizontal="right" vertical="center"/>
    </xf>
    <xf numFmtId="0" fontId="40" fillId="6" borderId="0" xfId="0" applyFont="1" applyFill="1" applyBorder="1" applyAlignment="1">
      <alignment horizontal="right" vertical="center"/>
    </xf>
    <xf numFmtId="0" fontId="57" fillId="6" borderId="166" xfId="0" applyFont="1" applyFill="1" applyBorder="1" applyAlignment="1">
      <alignment horizontal="center" vertical="center" wrapText="1"/>
    </xf>
    <xf numFmtId="0" fontId="57" fillId="6" borderId="28" xfId="0" applyFont="1" applyFill="1" applyBorder="1" applyAlignment="1">
      <alignment horizontal="center" vertical="center" wrapText="1"/>
    </xf>
    <xf numFmtId="0" fontId="43" fillId="6" borderId="167" xfId="0" applyFont="1" applyFill="1" applyBorder="1" applyAlignment="1">
      <alignment horizontal="center" vertical="center" wrapText="1"/>
    </xf>
    <xf numFmtId="0" fontId="43" fillId="6" borderId="183" xfId="0" applyFont="1" applyFill="1" applyBorder="1" applyAlignment="1">
      <alignment horizontal="center" vertical="center" wrapText="1"/>
    </xf>
    <xf numFmtId="0" fontId="38" fillId="6" borderId="39" xfId="0" applyFont="1" applyFill="1" applyBorder="1" applyAlignment="1" applyProtection="1">
      <alignment horizontal="left" vertical="center" wrapText="1"/>
      <protection locked="0"/>
    </xf>
    <xf numFmtId="0" fontId="38" fillId="6" borderId="40" xfId="0" applyFont="1" applyFill="1" applyBorder="1" applyAlignment="1" applyProtection="1">
      <alignment horizontal="left" vertical="center" wrapText="1"/>
      <protection locked="0"/>
    </xf>
    <xf numFmtId="0" fontId="40" fillId="6" borderId="9" xfId="0" applyFont="1" applyFill="1" applyBorder="1" applyAlignment="1">
      <alignment horizontal="right" vertical="center"/>
    </xf>
    <xf numFmtId="0" fontId="40" fillId="6" borderId="10" xfId="0" applyFont="1" applyFill="1" applyBorder="1" applyAlignment="1">
      <alignment horizontal="right" vertical="center"/>
    </xf>
    <xf numFmtId="0" fontId="46" fillId="6" borderId="181" xfId="0" applyFont="1" applyFill="1" applyBorder="1" applyAlignment="1" applyProtection="1">
      <alignment horizontal="center" vertical="center"/>
      <protection locked="0"/>
    </xf>
    <xf numFmtId="0" fontId="46" fillId="6" borderId="10" xfId="0" applyFont="1" applyFill="1" applyBorder="1" applyAlignment="1" applyProtection="1">
      <alignment horizontal="center" vertical="center"/>
      <protection locked="0"/>
    </xf>
    <xf numFmtId="0" fontId="47" fillId="6" borderId="9" xfId="0" applyFont="1" applyFill="1" applyBorder="1" applyAlignment="1">
      <alignment horizontal="center" vertical="center"/>
    </xf>
    <xf numFmtId="0" fontId="47" fillId="6" borderId="10" xfId="0" applyFont="1" applyFill="1" applyBorder="1" applyAlignment="1">
      <alignment horizontal="center" vertical="center"/>
    </xf>
    <xf numFmtId="0" fontId="38" fillId="6" borderId="182" xfId="0" applyFont="1" applyFill="1" applyBorder="1" applyAlignment="1">
      <alignment horizontal="center" vertical="center" wrapText="1"/>
    </xf>
    <xf numFmtId="0" fontId="59" fillId="6" borderId="245" xfId="0" applyFont="1" applyFill="1" applyBorder="1" applyAlignment="1">
      <alignment horizontal="center" vertical="center"/>
    </xf>
    <xf numFmtId="0" fontId="59" fillId="6" borderId="246" xfId="0" applyFont="1" applyFill="1" applyBorder="1" applyAlignment="1">
      <alignment horizontal="center" vertical="center"/>
    </xf>
    <xf numFmtId="0" fontId="40" fillId="6" borderId="244" xfId="0" applyFont="1" applyFill="1" applyBorder="1" applyAlignment="1">
      <alignment horizontal="center" vertical="center"/>
    </xf>
    <xf numFmtId="0" fontId="40" fillId="6" borderId="245" xfId="0" applyFont="1" applyFill="1" applyBorder="1" applyAlignment="1">
      <alignment horizontal="center" vertical="center"/>
    </xf>
    <xf numFmtId="0" fontId="57" fillId="6" borderId="16" xfId="0" applyFont="1" applyFill="1" applyBorder="1" applyAlignment="1">
      <alignment horizontal="center" vertical="center" wrapText="1"/>
    </xf>
    <xf numFmtId="0" fontId="43" fillId="6" borderId="17" xfId="0" applyFont="1" applyFill="1" applyBorder="1" applyAlignment="1">
      <alignment horizontal="center" vertical="center" wrapText="1"/>
    </xf>
    <xf numFmtId="167" fontId="0" fillId="16" borderId="235" xfId="0" applyNumberFormat="1" applyFont="1" applyFill="1" applyBorder="1" applyAlignment="1" applyProtection="1">
      <alignment horizontal="center" vertical="center"/>
    </xf>
    <xf numFmtId="167" fontId="0" fillId="16" borderId="89" xfId="0" applyNumberFormat="1" applyFont="1" applyFill="1" applyBorder="1" applyAlignment="1" applyProtection="1">
      <alignment horizontal="center" vertical="center"/>
    </xf>
    <xf numFmtId="167" fontId="0" fillId="16" borderId="236" xfId="0" applyNumberFormat="1" applyFont="1" applyFill="1" applyBorder="1" applyAlignment="1" applyProtection="1">
      <alignment horizontal="center" vertical="center"/>
    </xf>
    <xf numFmtId="167" fontId="0" fillId="16" borderId="237" xfId="0" applyNumberFormat="1" applyFont="1" applyFill="1" applyBorder="1" applyAlignment="1" applyProtection="1">
      <alignment horizontal="center" vertical="center"/>
    </xf>
    <xf numFmtId="0" fontId="6" fillId="0" borderId="90" xfId="0" applyNumberFormat="1" applyFont="1" applyBorder="1" applyAlignment="1">
      <alignment horizontal="center" vertical="center" wrapText="1"/>
    </xf>
    <xf numFmtId="0" fontId="6" fillId="0" borderId="89" xfId="0" applyNumberFormat="1" applyFont="1" applyBorder="1" applyAlignment="1">
      <alignment horizontal="center" vertical="center" wrapText="1"/>
    </xf>
    <xf numFmtId="0" fontId="6" fillId="0" borderId="88" xfId="0" applyNumberFormat="1" applyFont="1" applyBorder="1" applyAlignment="1">
      <alignment horizontal="center" vertical="center" wrapText="1"/>
    </xf>
  </cellXfs>
  <cellStyles count="4">
    <cellStyle name="Monétaire" xfId="2" builtinId="4"/>
    <cellStyle name="Monétaire 2" xfId="3"/>
    <cellStyle name="Normal" xfId="0" builtinId="0"/>
    <cellStyle name="Pourcentage" xfId="1" builtinId="5"/>
  </cellStyles>
  <dxfs count="6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gif"/></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20</xdr:col>
      <xdr:colOff>114300</xdr:colOff>
      <xdr:row>17</xdr:row>
      <xdr:rowOff>142875</xdr:rowOff>
    </xdr:from>
    <xdr:to>
      <xdr:col>23</xdr:col>
      <xdr:colOff>111125</xdr:colOff>
      <xdr:row>20</xdr:row>
      <xdr:rowOff>228600</xdr:rowOff>
    </xdr:to>
    <xdr:pic macro="[0]!ValidationActe">
      <xdr:nvPicPr>
        <xdr:cNvPr id="3" name="Image 2" descr="Résultat de recherche d'images pour &quot;valider&quot;"/>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85" t="11111" r="8485" b="11313"/>
        <a:stretch/>
      </xdr:blipFill>
      <xdr:spPr bwMode="auto">
        <a:xfrm>
          <a:off x="10791825" y="3448050"/>
          <a:ext cx="1739900" cy="60960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8</xdr:col>
      <xdr:colOff>0</xdr:colOff>
      <xdr:row>8</xdr:row>
      <xdr:rowOff>0</xdr:rowOff>
    </xdr:from>
    <xdr:to>
      <xdr:col>8</xdr:col>
      <xdr:colOff>304800</xdr:colOff>
      <xdr:row>8</xdr:row>
      <xdr:rowOff>304800</xdr:rowOff>
    </xdr:to>
    <xdr:sp macro="" textlink="">
      <xdr:nvSpPr>
        <xdr:cNvPr id="4" name="AutoShape 11" descr="Résultat de recherche d'images pour &quot;CONDUITE DE GAZ IMMEUBLE&quot;"/>
        <xdr:cNvSpPr>
          <a:spLocks noChangeAspect="1" noChangeArrowheads="1"/>
        </xdr:cNvSpPr>
      </xdr:nvSpPr>
      <xdr:spPr bwMode="auto">
        <a:xfrm>
          <a:off x="3990975" y="125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61238</xdr:colOff>
      <xdr:row>6</xdr:row>
      <xdr:rowOff>28576</xdr:rowOff>
    </xdr:from>
    <xdr:to>
      <xdr:col>9</xdr:col>
      <xdr:colOff>247651</xdr:colOff>
      <xdr:row>11</xdr:row>
      <xdr:rowOff>334346</xdr:rowOff>
    </xdr:to>
    <xdr:pic>
      <xdr:nvPicPr>
        <xdr:cNvPr id="5" name="Image 4" descr="Image associée"/>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5018" t="5031" r="4013" b="12894"/>
        <a:stretch/>
      </xdr:blipFill>
      <xdr:spPr bwMode="auto">
        <a:xfrm>
          <a:off x="3937913" y="857251"/>
          <a:ext cx="1681838" cy="1791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647699</xdr:colOff>
      <xdr:row>5</xdr:row>
      <xdr:rowOff>9525</xdr:rowOff>
    </xdr:from>
    <xdr:to>
      <xdr:col>6</xdr:col>
      <xdr:colOff>302495</xdr:colOff>
      <xdr:row>8</xdr:row>
      <xdr:rowOff>114300</xdr:rowOff>
    </xdr:to>
    <xdr:pic>
      <xdr:nvPicPr>
        <xdr:cNvPr id="6" name="Image 5" descr="Résultat de recherche d'images pour &quot;GRDF&quot;"/>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28924" y="762000"/>
          <a:ext cx="1035921"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200025</xdr:colOff>
      <xdr:row>8</xdr:row>
      <xdr:rowOff>20353</xdr:rowOff>
    </xdr:from>
    <xdr:to>
      <xdr:col>15</xdr:col>
      <xdr:colOff>339167</xdr:colOff>
      <xdr:row>10</xdr:row>
      <xdr:rowOff>333377</xdr:rowOff>
    </xdr:to>
    <xdr:pic>
      <xdr:nvPicPr>
        <xdr:cNvPr id="7" name="Image 6" descr="Résultat de recherche d'images pour &quot;attention logo bonhomme&quot;"/>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324725" y="1277653"/>
          <a:ext cx="1253567" cy="1017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8" name="AutoShape 17"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9" name="AutoShape 18"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10" name="AutoShape 19"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8</xdr:col>
      <xdr:colOff>200025</xdr:colOff>
      <xdr:row>48</xdr:row>
      <xdr:rowOff>152400</xdr:rowOff>
    </xdr:to>
    <xdr:sp macro="" textlink="">
      <xdr:nvSpPr>
        <xdr:cNvPr id="11" name="AutoShape 20" descr="Résultat de recherche d'images pour &quot;INTERDIT logo bonhomme&quot;"/>
        <xdr:cNvSpPr>
          <a:spLocks noChangeAspect="1" noChangeArrowheads="1"/>
        </xdr:cNvSpPr>
      </xdr:nvSpPr>
      <xdr:spPr bwMode="auto">
        <a:xfrm>
          <a:off x="1752600" y="6924675"/>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257175</xdr:colOff>
      <xdr:row>17</xdr:row>
      <xdr:rowOff>38100</xdr:rowOff>
    </xdr:from>
    <xdr:to>
      <xdr:col>5</xdr:col>
      <xdr:colOff>628650</xdr:colOff>
      <xdr:row>20</xdr:row>
      <xdr:rowOff>314325</xdr:rowOff>
    </xdr:to>
    <xdr:pic>
      <xdr:nvPicPr>
        <xdr:cNvPr id="12" name="Image 11" descr="Image associée"/>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09775" y="3343275"/>
          <a:ext cx="800100"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419100</xdr:colOff>
      <xdr:row>1</xdr:row>
      <xdr:rowOff>47625</xdr:rowOff>
    </xdr:from>
    <xdr:to>
      <xdr:col>21</xdr:col>
      <xdr:colOff>133350</xdr:colOff>
      <xdr:row>4</xdr:row>
      <xdr:rowOff>25934</xdr:rowOff>
    </xdr:to>
    <xdr:pic>
      <xdr:nvPicPr>
        <xdr:cNvPr id="13" name="Image 12"/>
        <xdr:cNvPicPr>
          <a:picLocks noChangeAspect="1"/>
        </xdr:cNvPicPr>
      </xdr:nvPicPr>
      <xdr:blipFill>
        <a:blip xmlns:r="http://schemas.openxmlformats.org/officeDocument/2006/relationships" r:embed="rId6"/>
        <a:stretch>
          <a:fillRect/>
        </a:stretch>
      </xdr:blipFill>
      <xdr:spPr>
        <a:xfrm>
          <a:off x="9353550" y="95250"/>
          <a:ext cx="2771775" cy="606959"/>
        </a:xfrm>
        <a:prstGeom prst="rect">
          <a:avLst/>
        </a:prstGeom>
        <a:ln>
          <a:noFill/>
        </a:ln>
        <a:effectLst>
          <a:outerShdw blurRad="190500" algn="tl" rotWithShape="0">
            <a:srgbClr val="000000">
              <a:alpha val="70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438149</xdr:colOff>
      <xdr:row>11</xdr:row>
      <xdr:rowOff>190500</xdr:rowOff>
    </xdr:from>
    <xdr:to>
      <xdr:col>4</xdr:col>
      <xdr:colOff>408872</xdr:colOff>
      <xdr:row>17</xdr:row>
      <xdr:rowOff>95250</xdr:rowOff>
    </xdr:to>
    <xdr:pic macro="[0]!ExportFacturation">
      <xdr:nvPicPr>
        <xdr:cNvPr id="6" name="Image 5" descr="Résultat de recherche d'images pour &quot;icone facturation&quot;"/>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000" b="5000"/>
        <a:stretch/>
      </xdr:blipFill>
      <xdr:spPr bwMode="auto">
        <a:xfrm>
          <a:off x="1314449" y="1219200"/>
          <a:ext cx="1532823" cy="160020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544028</xdr:colOff>
      <xdr:row>1</xdr:row>
      <xdr:rowOff>76201</xdr:rowOff>
    </xdr:from>
    <xdr:to>
      <xdr:col>4</xdr:col>
      <xdr:colOff>228600</xdr:colOff>
      <xdr:row>9</xdr:row>
      <xdr:rowOff>124962</xdr:rowOff>
    </xdr:to>
    <xdr:pic macro="[0]!ExportGrdf">
      <xdr:nvPicPr>
        <xdr:cNvPr id="4" name="Image 3" descr="Résultat de recherche d'images pour &quot;logo grdf 2017&quot;"/>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7478" y="171451"/>
          <a:ext cx="1246672" cy="782186"/>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xdr:col>
          <xdr:colOff>457200</xdr:colOff>
          <xdr:row>19</xdr:row>
          <xdr:rowOff>171450</xdr:rowOff>
        </xdr:from>
        <xdr:to>
          <xdr:col>3</xdr:col>
          <xdr:colOff>742950</xdr:colOff>
          <xdr:row>22</xdr:row>
          <xdr:rowOff>57150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5</xdr:col>
      <xdr:colOff>571501</xdr:colOff>
      <xdr:row>21</xdr:row>
      <xdr:rowOff>161925</xdr:rowOff>
    </xdr:from>
    <xdr:to>
      <xdr:col>7</xdr:col>
      <xdr:colOff>342901</xdr:colOff>
      <xdr:row>24</xdr:row>
      <xdr:rowOff>921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626" y="5353050"/>
          <a:ext cx="1466850" cy="581946"/>
        </a:xfrm>
        <a:prstGeom prst="rect">
          <a:avLst/>
        </a:prstGeom>
        <a:solidFill>
          <a:schemeClr val="accent1"/>
        </a:solidFill>
      </xdr:spPr>
    </xdr:pic>
    <xdr:clientData/>
  </xdr:twoCellAnchor>
  <xdr:oneCellAnchor>
    <xdr:from>
      <xdr:col>5</xdr:col>
      <xdr:colOff>476250</xdr:colOff>
      <xdr:row>20</xdr:row>
      <xdr:rowOff>257175</xdr:rowOff>
    </xdr:from>
    <xdr:ext cx="1262012" cy="264560"/>
    <xdr:sp macro="" textlink="">
      <xdr:nvSpPr>
        <xdr:cNvPr id="3" name="ZoneTexte 2"/>
        <xdr:cNvSpPr txBox="1"/>
      </xdr:nvSpPr>
      <xdr:spPr>
        <a:xfrm>
          <a:off x="4581525" y="5124450"/>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8</xdr:col>
      <xdr:colOff>47625</xdr:colOff>
      <xdr:row>1</xdr:row>
      <xdr:rowOff>38100</xdr:rowOff>
    </xdr:from>
    <xdr:to>
      <xdr:col>10</xdr:col>
      <xdr:colOff>1219200</xdr:colOff>
      <xdr:row>2</xdr:row>
      <xdr:rowOff>211914</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05600" y="114300"/>
          <a:ext cx="2533650" cy="5548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571501</xdr:colOff>
      <xdr:row>22</xdr:row>
      <xdr:rowOff>161925</xdr:rowOff>
    </xdr:from>
    <xdr:to>
      <xdr:col>7</xdr:col>
      <xdr:colOff>342901</xdr:colOff>
      <xdr:row>25</xdr:row>
      <xdr:rowOff>172371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626" y="5353050"/>
          <a:ext cx="1466850" cy="581946"/>
        </a:xfrm>
        <a:prstGeom prst="rect">
          <a:avLst/>
        </a:prstGeom>
        <a:solidFill>
          <a:schemeClr val="accent1"/>
        </a:solidFill>
      </xdr:spPr>
    </xdr:pic>
    <xdr:clientData/>
  </xdr:twoCellAnchor>
  <xdr:oneCellAnchor>
    <xdr:from>
      <xdr:col>5</xdr:col>
      <xdr:colOff>476250</xdr:colOff>
      <xdr:row>21</xdr:row>
      <xdr:rowOff>257175</xdr:rowOff>
    </xdr:from>
    <xdr:ext cx="1262012" cy="264560"/>
    <xdr:sp macro="" textlink="">
      <xdr:nvSpPr>
        <xdr:cNvPr id="3" name="ZoneTexte 2"/>
        <xdr:cNvSpPr txBox="1"/>
      </xdr:nvSpPr>
      <xdr:spPr>
        <a:xfrm>
          <a:off x="4524375" y="5114925"/>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8</xdr:col>
      <xdr:colOff>47625</xdr:colOff>
      <xdr:row>1</xdr:row>
      <xdr:rowOff>38100</xdr:rowOff>
    </xdr:from>
    <xdr:to>
      <xdr:col>10</xdr:col>
      <xdr:colOff>1219200</xdr:colOff>
      <xdr:row>2</xdr:row>
      <xdr:rowOff>266700</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05600" y="114300"/>
          <a:ext cx="2533650" cy="6096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92D050"/>
  </sheetPr>
  <dimension ref="B1:X37"/>
  <sheetViews>
    <sheetView zoomScaleNormal="100" workbookViewId="0">
      <selection sqref="A1:XFD1048576"/>
    </sheetView>
  </sheetViews>
  <sheetFormatPr baseColWidth="10" defaultRowHeight="15" x14ac:dyDescent="0.25"/>
  <cols>
    <col min="1" max="1" width="0.85546875" style="1" customWidth="1"/>
    <col min="2" max="2" width="4.7109375" style="1" customWidth="1"/>
    <col min="3" max="3" width="20.7109375" style="1" customWidth="1"/>
    <col min="4" max="4" width="4.7109375" style="1" customWidth="1"/>
    <col min="5" max="5" width="1.7109375" style="1" customWidth="1"/>
    <col min="6" max="6" width="20.7109375" style="1" customWidth="1"/>
    <col min="7" max="7" width="4.7109375" style="1" customWidth="1"/>
    <col min="8" max="8" width="1.7109375" style="1" customWidth="1"/>
    <col min="9" max="9" width="20.7109375" style="1" customWidth="1"/>
    <col min="10" max="10" width="5.28515625" style="1" customWidth="1"/>
    <col min="11" max="11" width="1.7109375" style="1" customWidth="1"/>
    <col min="12" max="12" width="0.85546875" style="1" customWidth="1"/>
    <col min="13" max="13" width="1.7109375" style="1" customWidth="1"/>
    <col min="14" max="15" width="16.7109375" style="1" customWidth="1"/>
    <col min="16" max="16" width="6.7109375" style="1" customWidth="1"/>
    <col min="17" max="17" width="3.7109375" style="1" customWidth="1"/>
    <col min="18" max="18" width="19.7109375" style="1" customWidth="1"/>
    <col min="19" max="19" width="4.7109375" style="1" customWidth="1"/>
    <col min="20" max="20" width="1.7109375" style="1" customWidth="1"/>
    <col min="21" max="21" width="19.7109375" style="1" customWidth="1"/>
    <col min="22" max="22" width="4.7109375" style="1" customWidth="1"/>
    <col min="23" max="24" width="1.7109375" style="1" customWidth="1"/>
    <col min="25" max="16384" width="11.42578125" style="1"/>
  </cols>
  <sheetData>
    <row r="1" spans="2:24" ht="3.95" customHeight="1" x14ac:dyDescent="0.25"/>
    <row r="2" spans="2:24" ht="6" customHeight="1" thickBot="1" x14ac:dyDescent="0.3">
      <c r="B2" s="2"/>
      <c r="C2" s="3"/>
      <c r="D2" s="3"/>
      <c r="E2" s="3"/>
      <c r="F2" s="3"/>
      <c r="G2" s="3"/>
      <c r="H2" s="4"/>
      <c r="I2" s="5"/>
      <c r="J2" s="5"/>
      <c r="K2" s="5"/>
      <c r="M2" s="5"/>
      <c r="N2" s="5"/>
      <c r="O2" s="5"/>
      <c r="P2" s="5"/>
      <c r="Q2" s="5"/>
      <c r="R2" s="5"/>
      <c r="S2" s="5"/>
      <c r="T2" s="5"/>
      <c r="U2" s="5"/>
      <c r="V2" s="5"/>
    </row>
    <row r="3" spans="2:24" ht="39.950000000000003" customHeight="1" thickBot="1" x14ac:dyDescent="0.45">
      <c r="B3" s="6"/>
      <c r="C3" s="7" t="s">
        <v>0</v>
      </c>
      <c r="D3" s="8"/>
      <c r="E3" s="8"/>
      <c r="F3" s="9" t="str">
        <f t="array" ref="F3">IFERROR(VLOOKUP($O$3,'Matrice '!$A:$B,2,FALSE),"")</f>
        <v/>
      </c>
      <c r="G3" s="10"/>
      <c r="H3" s="11"/>
      <c r="I3" s="12" t="str">
        <f>CONCATENATE("Lot:",""," ","",IFERROR(VLOOKUP($O$3,'Matrice '!$A:$C,3,FALSE),""))</f>
        <v xml:space="preserve">Lot: </v>
      </c>
      <c r="J3" s="526" t="str">
        <f t="array" ref="J3">IFERROR(VLOOKUP($O$3,'Matrice '!$A:$C,3,FALSE),"")</f>
        <v/>
      </c>
      <c r="K3" s="5"/>
      <c r="M3" s="5"/>
      <c r="N3" s="354" t="s">
        <v>1</v>
      </c>
      <c r="O3" s="355"/>
      <c r="P3" s="5"/>
      <c r="Q3" s="5"/>
      <c r="R3" s="13"/>
      <c r="S3" s="5"/>
      <c r="T3" s="5"/>
      <c r="U3" s="14"/>
      <c r="V3" s="5"/>
    </row>
    <row r="4" spans="2:24" ht="3.95" customHeight="1" x14ac:dyDescent="0.25">
      <c r="B4" s="6"/>
      <c r="C4" s="15"/>
      <c r="D4" s="15"/>
      <c r="E4" s="15"/>
      <c r="F4" s="16"/>
      <c r="G4" s="10"/>
      <c r="H4" s="11"/>
      <c r="I4" s="17"/>
      <c r="J4" s="5"/>
      <c r="K4" s="5"/>
      <c r="M4" s="5"/>
      <c r="N4" s="5"/>
      <c r="O4" s="5"/>
      <c r="P4" s="5"/>
      <c r="Q4" s="5"/>
      <c r="R4" s="5"/>
      <c r="S4" s="5"/>
      <c r="T4" s="5"/>
      <c r="U4" s="5"/>
      <c r="V4" s="5"/>
    </row>
    <row r="5" spans="2:24" ht="6" customHeight="1" thickBot="1" x14ac:dyDescent="0.3">
      <c r="B5" s="6"/>
      <c r="C5" s="15"/>
      <c r="D5" s="15"/>
      <c r="E5" s="15"/>
      <c r="F5" s="15"/>
      <c r="G5" s="10"/>
      <c r="H5" s="11"/>
      <c r="I5" s="5"/>
      <c r="J5" s="5"/>
      <c r="K5" s="5"/>
    </row>
    <row r="6" spans="2:24" ht="6" customHeight="1" thickTop="1" thickBot="1" x14ac:dyDescent="0.3">
      <c r="B6" s="6"/>
      <c r="C6" s="15"/>
      <c r="D6" s="15"/>
      <c r="E6" s="15"/>
      <c r="F6" s="15"/>
      <c r="G6" s="10"/>
      <c r="H6" s="10"/>
      <c r="I6" s="3"/>
      <c r="J6" s="4"/>
      <c r="K6" s="5"/>
      <c r="M6" s="18"/>
      <c r="N6" s="19"/>
      <c r="O6" s="19"/>
      <c r="P6" s="19"/>
      <c r="Q6" s="19"/>
      <c r="R6" s="19"/>
      <c r="S6" s="19"/>
      <c r="T6" s="19"/>
      <c r="U6" s="19"/>
      <c r="V6" s="19"/>
      <c r="W6" s="19"/>
      <c r="X6" s="20"/>
    </row>
    <row r="7" spans="2:24" ht="6" customHeight="1" x14ac:dyDescent="0.25">
      <c r="B7" s="6"/>
      <c r="C7" s="15"/>
      <c r="D7" s="15"/>
      <c r="E7" s="15"/>
      <c r="F7" s="15"/>
      <c r="G7" s="10"/>
      <c r="H7" s="10"/>
      <c r="I7" s="21"/>
      <c r="J7" s="22"/>
      <c r="K7" s="5"/>
      <c r="M7" s="23"/>
      <c r="N7" s="24"/>
      <c r="O7" s="25"/>
      <c r="P7" s="26"/>
      <c r="Q7" s="560" t="s">
        <v>2</v>
      </c>
      <c r="R7" s="27"/>
      <c r="S7" s="27"/>
      <c r="T7" s="27"/>
      <c r="U7" s="27"/>
      <c r="V7" s="27"/>
      <c r="W7" s="27"/>
      <c r="X7" s="28"/>
    </row>
    <row r="8" spans="2:24" ht="27.95" customHeight="1" x14ac:dyDescent="0.35">
      <c r="B8" s="6"/>
      <c r="C8" s="29" t="s">
        <v>3</v>
      </c>
      <c r="D8" s="30"/>
      <c r="E8" s="30"/>
      <c r="F8" s="21"/>
      <c r="G8" s="10"/>
      <c r="H8" s="10"/>
      <c r="I8" s="21"/>
      <c r="J8" s="22"/>
      <c r="K8" s="5"/>
      <c r="M8" s="23"/>
      <c r="N8" s="31" t="s">
        <v>4</v>
      </c>
      <c r="O8" s="32">
        <v>42825</v>
      </c>
      <c r="P8" s="33"/>
      <c r="Q8" s="560"/>
      <c r="R8" s="34" t="s">
        <v>5</v>
      </c>
      <c r="S8" s="35" t="s">
        <v>6</v>
      </c>
      <c r="T8" s="36"/>
      <c r="U8" s="34" t="s">
        <v>7</v>
      </c>
      <c r="V8" s="35"/>
      <c r="W8" s="27"/>
      <c r="X8" s="28"/>
    </row>
    <row r="9" spans="2:24" ht="27.95" customHeight="1" x14ac:dyDescent="0.3">
      <c r="B9" s="6"/>
      <c r="C9" s="37" t="str">
        <f>IFERROR(VLOOKUP($O$3,'Matrice '!$A:$F,6,FALSE),"")</f>
        <v/>
      </c>
      <c r="D9" s="15"/>
      <c r="E9" s="15"/>
      <c r="F9" s="29" t="s">
        <v>8</v>
      </c>
      <c r="G9" s="10"/>
      <c r="H9" s="10"/>
      <c r="I9" s="38"/>
      <c r="J9" s="22"/>
      <c r="K9" s="5"/>
      <c r="M9" s="23"/>
      <c r="N9" s="39" t="s">
        <v>9</v>
      </c>
      <c r="O9" s="40"/>
      <c r="P9" s="33"/>
      <c r="Q9" s="560"/>
      <c r="R9" s="34"/>
      <c r="S9" s="36"/>
      <c r="T9" s="36"/>
      <c r="U9" s="34"/>
      <c r="V9" s="41"/>
      <c r="W9" s="27"/>
      <c r="X9" s="28"/>
    </row>
    <row r="10" spans="2:24" ht="27.95" customHeight="1" x14ac:dyDescent="0.25">
      <c r="B10" s="6"/>
      <c r="C10" s="10"/>
      <c r="D10" s="10"/>
      <c r="E10" s="10"/>
      <c r="F10" s="37" t="str">
        <f t="array" ref="F10">IFERROR(VLOOKUP('Ajouter BRC'!$O$3,'Matrice '!$A:$H,8,FALSE),"")</f>
        <v/>
      </c>
      <c r="G10" s="10"/>
      <c r="H10" s="10"/>
      <c r="I10" s="38"/>
      <c r="J10" s="22"/>
      <c r="K10" s="5"/>
      <c r="M10" s="23"/>
      <c r="N10" s="42">
        <f t="array" ref="N10">IFERROR(VLOOKUP($O$8,'Matrice '!$O:$P,2,FALSE),"")</f>
        <v>13</v>
      </c>
      <c r="O10" s="43"/>
      <c r="P10" s="33"/>
      <c r="Q10" s="560"/>
      <c r="R10" s="34" t="s">
        <v>10</v>
      </c>
      <c r="S10" s="35"/>
      <c r="T10" s="36"/>
      <c r="U10" s="34" t="s">
        <v>11</v>
      </c>
      <c r="V10" s="35"/>
      <c r="W10" s="27"/>
      <c r="X10" s="28"/>
    </row>
    <row r="11" spans="2:24" ht="27.95" customHeight="1" x14ac:dyDescent="0.25">
      <c r="B11" s="44"/>
      <c r="C11" s="45" t="s">
        <v>12</v>
      </c>
      <c r="D11" s="46"/>
      <c r="E11" s="46"/>
      <c r="F11" s="47" t="str">
        <f t="array" ref="F11">IFERROR(VLOOKUP($O$3,'Matrice '!$A:$I,9,FALSE),"")</f>
        <v/>
      </c>
      <c r="G11" s="48"/>
      <c r="H11" s="10"/>
      <c r="I11" s="38"/>
      <c r="J11" s="22"/>
      <c r="K11" s="5"/>
      <c r="M11" s="23"/>
      <c r="N11" s="49"/>
      <c r="O11" s="43"/>
      <c r="P11" s="33"/>
      <c r="Q11" s="560"/>
      <c r="R11" s="34"/>
      <c r="S11" s="36"/>
      <c r="T11" s="36"/>
      <c r="U11" s="34"/>
      <c r="V11" s="41"/>
      <c r="W11" s="27"/>
      <c r="X11" s="28"/>
    </row>
    <row r="12" spans="2:24" ht="27.95" customHeight="1" x14ac:dyDescent="0.25">
      <c r="B12" s="6"/>
      <c r="C12" s="50" t="s">
        <v>13</v>
      </c>
      <c r="D12" s="51"/>
      <c r="E12" s="51"/>
      <c r="F12" s="51" t="str">
        <f t="array" ref="F12">IFERROR(VLOOKUP($O$3,'Matrice '!$A:$J,10,FALSE),"")</f>
        <v/>
      </c>
      <c r="G12" s="52"/>
      <c r="H12" s="10"/>
      <c r="I12" s="21"/>
      <c r="J12" s="22"/>
      <c r="K12" s="5"/>
      <c r="M12" s="23"/>
      <c r="N12" s="31" t="s">
        <v>14</v>
      </c>
      <c r="O12" s="53" t="s">
        <v>5766</v>
      </c>
      <c r="P12" s="33"/>
      <c r="Q12" s="560"/>
      <c r="R12" s="34" t="s">
        <v>15</v>
      </c>
      <c r="S12" s="35"/>
      <c r="T12" s="36"/>
      <c r="U12" s="34" t="s">
        <v>16</v>
      </c>
      <c r="V12" s="35"/>
      <c r="W12" s="27"/>
      <c r="X12" s="28"/>
    </row>
    <row r="13" spans="2:24" ht="6" customHeight="1" thickBot="1" x14ac:dyDescent="0.3">
      <c r="B13" s="54"/>
      <c r="C13" s="55"/>
      <c r="D13" s="55"/>
      <c r="E13" s="55"/>
      <c r="F13" s="55"/>
      <c r="G13" s="55"/>
      <c r="H13" s="55"/>
      <c r="I13" s="56"/>
      <c r="J13" s="57"/>
      <c r="K13" s="5"/>
      <c r="M13" s="23"/>
      <c r="N13" s="58"/>
      <c r="O13" s="59"/>
      <c r="P13" s="60"/>
      <c r="Q13" s="560"/>
      <c r="R13" s="61"/>
      <c r="S13" s="27"/>
      <c r="T13" s="27"/>
      <c r="U13" s="27"/>
      <c r="V13" s="27"/>
      <c r="W13" s="27"/>
      <c r="X13" s="28"/>
    </row>
    <row r="14" spans="2:24" ht="5.0999999999999996" customHeight="1" thickBot="1" x14ac:dyDescent="0.3">
      <c r="B14" s="5"/>
      <c r="C14" s="5"/>
      <c r="D14" s="5"/>
      <c r="E14" s="5"/>
      <c r="F14" s="5"/>
      <c r="G14" s="5"/>
      <c r="H14" s="5"/>
      <c r="I14" s="5"/>
      <c r="J14" s="5"/>
      <c r="K14" s="5"/>
      <c r="M14" s="23"/>
      <c r="N14" s="62"/>
      <c r="O14" s="63"/>
      <c r="P14" s="63"/>
      <c r="Q14" s="63"/>
      <c r="R14" s="63"/>
      <c r="S14" s="63"/>
      <c r="T14" s="63"/>
      <c r="U14" s="63"/>
      <c r="V14" s="63"/>
      <c r="W14" s="63"/>
      <c r="X14" s="28"/>
    </row>
    <row r="15" spans="2:24" ht="6" customHeight="1" thickBot="1" x14ac:dyDescent="0.3">
      <c r="B15" s="561" t="s">
        <v>17</v>
      </c>
      <c r="C15" s="64"/>
      <c r="D15" s="64"/>
      <c r="E15" s="64"/>
      <c r="F15" s="64"/>
      <c r="G15" s="64"/>
      <c r="H15" s="64"/>
      <c r="I15" s="64"/>
      <c r="J15" s="64"/>
      <c r="K15" s="65"/>
      <c r="M15" s="23"/>
      <c r="N15" s="62"/>
      <c r="O15" s="63"/>
      <c r="P15" s="63"/>
      <c r="Q15" s="63"/>
      <c r="R15" s="66"/>
      <c r="S15" s="67"/>
      <c r="T15" s="63"/>
      <c r="U15" s="63"/>
      <c r="V15" s="63"/>
      <c r="W15" s="63"/>
      <c r="X15" s="28"/>
    </row>
    <row r="16" spans="2:24" ht="27.95" customHeight="1" thickTop="1" x14ac:dyDescent="0.25">
      <c r="B16" s="562"/>
      <c r="C16" s="68" t="s">
        <v>18</v>
      </c>
      <c r="D16" s="69"/>
      <c r="E16" s="70"/>
      <c r="F16" s="68" t="s">
        <v>19</v>
      </c>
      <c r="G16" s="69"/>
      <c r="H16" s="71"/>
      <c r="I16" s="68" t="s">
        <v>20</v>
      </c>
      <c r="J16" s="69"/>
      <c r="K16" s="72"/>
      <c r="M16" s="23"/>
      <c r="N16" s="73" t="s">
        <v>21</v>
      </c>
      <c r="O16" s="74"/>
      <c r="P16" s="63"/>
      <c r="Q16" s="63"/>
      <c r="R16" s="75" t="s">
        <v>22</v>
      </c>
      <c r="S16" s="76" t="s">
        <v>6</v>
      </c>
      <c r="T16" s="28"/>
      <c r="U16" s="77" t="s">
        <v>23</v>
      </c>
      <c r="V16" s="78" t="s">
        <v>24</v>
      </c>
      <c r="W16" s="79"/>
      <c r="X16" s="79"/>
    </row>
    <row r="17" spans="2:23" ht="6" customHeight="1" x14ac:dyDescent="0.25">
      <c r="B17" s="562"/>
      <c r="C17" s="80"/>
      <c r="D17" s="81"/>
      <c r="E17" s="81"/>
      <c r="F17" s="80"/>
      <c r="G17" s="82"/>
      <c r="H17" s="82"/>
      <c r="I17" s="82"/>
      <c r="J17" s="82"/>
      <c r="K17" s="72"/>
      <c r="M17" s="23"/>
      <c r="N17" s="83"/>
      <c r="O17" s="84"/>
      <c r="P17" s="63"/>
      <c r="Q17" s="63"/>
      <c r="R17" s="85"/>
      <c r="S17" s="86"/>
      <c r="T17" s="28"/>
      <c r="U17" s="5"/>
      <c r="V17" s="5"/>
      <c r="W17" s="5"/>
    </row>
    <row r="18" spans="2:23" ht="27.95" customHeight="1" x14ac:dyDescent="0.25">
      <c r="B18" s="562"/>
      <c r="C18" s="564" t="s">
        <v>25</v>
      </c>
      <c r="D18" s="87"/>
      <c r="E18" s="87"/>
      <c r="F18" s="567" t="s">
        <v>26</v>
      </c>
      <c r="G18" s="567"/>
      <c r="H18" s="88"/>
      <c r="I18" s="539"/>
      <c r="J18" s="82"/>
      <c r="K18" s="72"/>
      <c r="M18" s="23"/>
      <c r="N18" s="89" t="s">
        <v>27</v>
      </c>
      <c r="O18" s="90"/>
      <c r="P18" s="91"/>
      <c r="Q18" s="63"/>
      <c r="R18" s="63"/>
      <c r="S18" s="63"/>
      <c r="T18" s="28"/>
      <c r="U18" s="92"/>
      <c r="V18" s="5"/>
      <c r="W18" s="5"/>
    </row>
    <row r="19" spans="2:23" ht="6" customHeight="1" thickBot="1" x14ac:dyDescent="0.3">
      <c r="B19" s="562"/>
      <c r="C19" s="565"/>
      <c r="D19" s="93"/>
      <c r="E19" s="93"/>
      <c r="F19" s="93"/>
      <c r="G19" s="82"/>
      <c r="H19" s="82"/>
      <c r="I19" s="94"/>
      <c r="J19" s="82"/>
      <c r="K19" s="72"/>
      <c r="M19" s="95"/>
      <c r="N19" s="96"/>
      <c r="O19" s="96"/>
      <c r="P19" s="96"/>
      <c r="Q19" s="96"/>
      <c r="R19" s="96"/>
      <c r="S19" s="96"/>
      <c r="T19" s="97"/>
      <c r="U19" s="5"/>
      <c r="V19" s="17"/>
      <c r="W19" s="5"/>
    </row>
    <row r="20" spans="2:23" ht="8.1" customHeight="1" thickTop="1" thickBot="1" x14ac:dyDescent="0.3">
      <c r="B20" s="562"/>
      <c r="C20" s="565"/>
      <c r="D20" s="93"/>
      <c r="E20" s="93"/>
      <c r="F20" s="93"/>
      <c r="G20" s="82"/>
      <c r="H20" s="82"/>
      <c r="I20" s="94"/>
      <c r="J20" s="82"/>
      <c r="K20" s="72"/>
      <c r="M20" s="5"/>
      <c r="N20" s="5"/>
      <c r="O20" s="5"/>
      <c r="P20" s="5"/>
      <c r="Q20" s="5"/>
      <c r="R20" s="5"/>
      <c r="S20" s="5"/>
      <c r="T20" s="5"/>
      <c r="U20" s="5"/>
      <c r="V20" s="17"/>
      <c r="W20" s="5"/>
    </row>
    <row r="21" spans="2:23" ht="27.95" customHeight="1" thickBot="1" x14ac:dyDescent="0.3">
      <c r="B21" s="562"/>
      <c r="C21" s="566"/>
      <c r="D21" s="98"/>
      <c r="E21" s="98"/>
      <c r="F21" s="568" t="s">
        <v>28</v>
      </c>
      <c r="G21" s="568"/>
      <c r="H21" s="99"/>
      <c r="I21" s="100"/>
      <c r="J21" s="82"/>
      <c r="K21" s="72"/>
      <c r="M21" s="5"/>
      <c r="N21" s="101" t="s">
        <v>29</v>
      </c>
      <c r="O21" s="569"/>
      <c r="P21" s="569"/>
      <c r="Q21" s="569"/>
      <c r="R21" s="569"/>
      <c r="S21" s="570"/>
      <c r="T21" s="5"/>
      <c r="U21" s="5"/>
      <c r="V21" s="5"/>
    </row>
    <row r="22" spans="2:23" ht="6" customHeight="1" thickBot="1" x14ac:dyDescent="0.3">
      <c r="B22" s="563"/>
      <c r="C22" s="102"/>
      <c r="D22" s="102"/>
      <c r="E22" s="102"/>
      <c r="F22" s="102"/>
      <c r="G22" s="102"/>
      <c r="H22" s="102"/>
      <c r="I22" s="102"/>
      <c r="J22" s="102"/>
      <c r="K22" s="103"/>
      <c r="M22" s="5"/>
      <c r="N22" s="5"/>
      <c r="O22" s="5"/>
      <c r="P22" s="5"/>
      <c r="Q22" s="5"/>
      <c r="R22" s="5"/>
      <c r="S22" s="5"/>
      <c r="T22" s="5"/>
      <c r="U22" s="5"/>
      <c r="V22" s="5"/>
    </row>
    <row r="23" spans="2:23" x14ac:dyDescent="0.25">
      <c r="B23" s="5"/>
      <c r="C23" s="5"/>
      <c r="D23" s="104"/>
      <c r="E23" s="104"/>
      <c r="F23" s="5"/>
      <c r="G23" s="5"/>
      <c r="H23" s="5"/>
      <c r="I23" s="5"/>
      <c r="J23" s="5"/>
      <c r="K23" s="5"/>
      <c r="M23" s="5"/>
      <c r="N23" s="5"/>
      <c r="O23" s="5"/>
      <c r="P23" s="5"/>
      <c r="Q23" s="5"/>
      <c r="R23" s="5"/>
      <c r="S23" s="5"/>
      <c r="T23" s="5"/>
      <c r="U23" s="5"/>
      <c r="V23" s="5"/>
    </row>
    <row r="24" spans="2:23" x14ac:dyDescent="0.25">
      <c r="B24" s="5"/>
      <c r="C24" s="5"/>
      <c r="D24" s="5"/>
      <c r="E24" s="5"/>
      <c r="F24" s="5"/>
      <c r="G24" s="5"/>
      <c r="H24" s="5"/>
      <c r="I24" s="5"/>
      <c r="J24" s="5"/>
      <c r="K24" s="5"/>
      <c r="M24" s="5"/>
      <c r="N24" s="5"/>
      <c r="O24" s="5"/>
      <c r="P24" s="5"/>
      <c r="Q24" s="5"/>
      <c r="R24" s="5"/>
      <c r="S24" s="5"/>
      <c r="T24" s="5"/>
      <c r="U24" s="5"/>
      <c r="V24" s="5"/>
    </row>
    <row r="25" spans="2:23" x14ac:dyDescent="0.25">
      <c r="B25" s="5"/>
      <c r="C25" s="17"/>
      <c r="D25" s="5"/>
      <c r="E25" s="5"/>
      <c r="F25" s="5"/>
      <c r="G25" s="5"/>
      <c r="H25" s="5"/>
      <c r="I25" s="5"/>
      <c r="J25" s="5"/>
      <c r="K25" s="5"/>
    </row>
    <row r="26" spans="2:23" x14ac:dyDescent="0.25">
      <c r="B26" s="5"/>
      <c r="C26" s="5"/>
      <c r="D26" s="5"/>
      <c r="E26" s="5"/>
      <c r="F26" s="5"/>
      <c r="G26" s="5"/>
      <c r="H26" s="5"/>
      <c r="I26" s="5"/>
      <c r="J26" s="5"/>
      <c r="K26" s="5"/>
    </row>
    <row r="27" spans="2:23" x14ac:dyDescent="0.25">
      <c r="B27" s="5"/>
      <c r="C27" s="5"/>
      <c r="D27" s="5"/>
      <c r="E27" s="5"/>
      <c r="F27" s="5"/>
      <c r="G27" s="5"/>
      <c r="H27" s="5"/>
      <c r="I27" s="5"/>
      <c r="J27" s="5"/>
      <c r="K27" s="5"/>
    </row>
    <row r="37" spans="4:4" x14ac:dyDescent="0.25">
      <c r="D37"/>
    </row>
  </sheetData>
  <sheetProtection sheet="1" objects="1" scenarios="1" selectLockedCells="1"/>
  <mergeCells count="6">
    <mergeCell ref="Q7:Q13"/>
    <mergeCell ref="B15:B22"/>
    <mergeCell ref="C18:C21"/>
    <mergeCell ref="F18:G18"/>
    <mergeCell ref="F21:G21"/>
    <mergeCell ref="O21:S21"/>
  </mergeCells>
  <dataValidations count="1">
    <dataValidation errorStyle="information" showInputMessage="1" showErrorMessage="1" sqref="F3"/>
  </dataValidations>
  <pageMargins left="0.7" right="0.7" top="0.75" bottom="0.75" header="0.3" footer="0.3"/>
  <pageSetup paperSize="9" orientation="portrait" horizontalDpi="4294967294"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'Matrice '!$M$8:$M$9</xm:f>
          </x14:formula1>
          <xm:sqref>J16 S8 S10 S12 V8 V10 V12 S16 D16 G16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AH213"/>
  <sheetViews>
    <sheetView tabSelected="1" zoomScale="65" zoomScaleNormal="65" workbookViewId="0">
      <pane ySplit="4" topLeftCell="A186" activePane="bottomLeft" state="frozen"/>
      <selection pane="bottomLeft" activeCell="D5" sqref="D5:H212"/>
    </sheetView>
  </sheetViews>
  <sheetFormatPr baseColWidth="10" defaultRowHeight="15" customHeight="1" x14ac:dyDescent="0.25"/>
  <cols>
    <col min="1" max="1" width="22.28515625" style="502" customWidth="1"/>
    <col min="2" max="2" width="3.7109375" style="502" customWidth="1"/>
    <col min="3" max="3" width="4.7109375" style="502" customWidth="1"/>
    <col min="4" max="4" width="22.7109375" style="522" customWidth="1"/>
    <col min="5" max="7" width="10.7109375" style="502" customWidth="1"/>
    <col min="8" max="8" width="12.7109375" style="523" customWidth="1"/>
    <col min="9" max="9" width="4.7109375" style="502" customWidth="1"/>
    <col min="10" max="10" width="8.7109375" style="502" customWidth="1"/>
    <col min="11" max="17" width="4.7109375" style="502" customWidth="1"/>
    <col min="18" max="18" width="8.7109375" style="502" customWidth="1"/>
    <col min="19" max="22" width="4.7109375" style="502" customWidth="1"/>
    <col min="23" max="24" width="11.7109375" style="502" customWidth="1"/>
    <col min="25" max="25" width="4.7109375" style="522" customWidth="1"/>
    <col min="26" max="26" width="4.7109375" style="524" customWidth="1"/>
    <col min="27" max="29" width="4.7109375" style="522" customWidth="1"/>
    <col min="30" max="30" width="8.7109375" style="502" customWidth="1"/>
    <col min="31" max="31" width="16.7109375" style="502" customWidth="1"/>
    <col min="32" max="32" width="22.7109375" style="502" customWidth="1"/>
    <col min="33" max="33" width="11.42578125" style="502"/>
    <col min="34" max="34" width="11.42578125" style="525"/>
    <col min="35" max="16384" width="11.42578125" style="502"/>
  </cols>
  <sheetData>
    <row r="1" spans="1:34" s="482" customFormat="1" ht="20.100000000000001" customHeight="1" thickTop="1" x14ac:dyDescent="0.25">
      <c r="A1" s="620" t="s">
        <v>0</v>
      </c>
      <c r="B1" s="583" t="s">
        <v>5679</v>
      </c>
      <c r="C1" s="583" t="s">
        <v>5678</v>
      </c>
      <c r="D1" s="583" t="s">
        <v>5776</v>
      </c>
      <c r="E1" s="583" t="s">
        <v>5777</v>
      </c>
      <c r="F1" s="583" t="s">
        <v>5644</v>
      </c>
      <c r="G1" s="585" t="s">
        <v>5643</v>
      </c>
      <c r="H1" s="587" t="s">
        <v>5642</v>
      </c>
      <c r="I1" s="589" t="s">
        <v>5641</v>
      </c>
      <c r="J1" s="591" t="s">
        <v>5677</v>
      </c>
      <c r="K1" s="625" t="s">
        <v>22</v>
      </c>
      <c r="L1" s="527"/>
      <c r="M1" s="527"/>
      <c r="N1" s="527"/>
      <c r="O1" s="528" t="s">
        <v>5640</v>
      </c>
      <c r="P1" s="527"/>
      <c r="Q1" s="527"/>
      <c r="R1" s="477"/>
      <c r="S1" s="478"/>
      <c r="T1" s="479"/>
      <c r="U1" s="479"/>
      <c r="V1" s="479"/>
      <c r="W1" s="480" t="s">
        <v>5639</v>
      </c>
      <c r="X1" s="479"/>
      <c r="Y1" s="481"/>
      <c r="Z1" s="481"/>
      <c r="AA1" s="481"/>
      <c r="AB1" s="481"/>
      <c r="AC1" s="481"/>
      <c r="AD1" s="479"/>
      <c r="AE1" s="479"/>
      <c r="AF1" s="479"/>
      <c r="AG1" s="608" t="s">
        <v>5638</v>
      </c>
      <c r="AH1" s="610" t="s">
        <v>5637</v>
      </c>
    </row>
    <row r="2" spans="1:34" s="482" customFormat="1" ht="69.95" customHeight="1" x14ac:dyDescent="0.25">
      <c r="A2" s="621"/>
      <c r="B2" s="584"/>
      <c r="C2" s="584"/>
      <c r="D2" s="584"/>
      <c r="E2" s="584"/>
      <c r="F2" s="584"/>
      <c r="G2" s="586"/>
      <c r="H2" s="588"/>
      <c r="I2" s="590"/>
      <c r="J2" s="592"/>
      <c r="K2" s="626"/>
      <c r="L2" s="628" t="s">
        <v>5636</v>
      </c>
      <c r="M2" s="622" t="s">
        <v>5635</v>
      </c>
      <c r="N2" s="622" t="s">
        <v>5634</v>
      </c>
      <c r="O2" s="622" t="s">
        <v>5633</v>
      </c>
      <c r="P2" s="622" t="s">
        <v>5632</v>
      </c>
      <c r="Q2" s="593" t="s">
        <v>5631</v>
      </c>
      <c r="R2" s="596" t="s">
        <v>5630</v>
      </c>
      <c r="S2" s="599" t="s">
        <v>5629</v>
      </c>
      <c r="T2" s="571" t="s">
        <v>5628</v>
      </c>
      <c r="U2" s="571" t="s">
        <v>5627</v>
      </c>
      <c r="V2" s="574" t="s">
        <v>5626</v>
      </c>
      <c r="W2" s="577" t="s">
        <v>5625</v>
      </c>
      <c r="X2" s="580" t="s">
        <v>5624</v>
      </c>
      <c r="Y2" s="613" t="s">
        <v>5623</v>
      </c>
      <c r="Z2" s="614"/>
      <c r="AA2" s="614"/>
      <c r="AB2" s="614"/>
      <c r="AC2" s="614"/>
      <c r="AD2" s="617" t="s">
        <v>5630</v>
      </c>
      <c r="AE2" s="602" t="s">
        <v>5699</v>
      </c>
      <c r="AF2" s="605" t="s">
        <v>5669</v>
      </c>
      <c r="AG2" s="609"/>
      <c r="AH2" s="611"/>
    </row>
    <row r="3" spans="1:34" ht="15" customHeight="1" x14ac:dyDescent="0.25">
      <c r="A3" s="621"/>
      <c r="B3" s="584"/>
      <c r="C3" s="584"/>
      <c r="D3" s="584"/>
      <c r="E3" s="584"/>
      <c r="F3" s="584"/>
      <c r="G3" s="586"/>
      <c r="H3" s="588"/>
      <c r="I3" s="590"/>
      <c r="J3" s="592"/>
      <c r="K3" s="626"/>
      <c r="L3" s="629"/>
      <c r="M3" s="623"/>
      <c r="N3" s="623"/>
      <c r="O3" s="623"/>
      <c r="P3" s="623"/>
      <c r="Q3" s="594"/>
      <c r="R3" s="597"/>
      <c r="S3" s="600"/>
      <c r="T3" s="572"/>
      <c r="U3" s="572"/>
      <c r="V3" s="575"/>
      <c r="W3" s="578"/>
      <c r="X3" s="581"/>
      <c r="Y3" s="615"/>
      <c r="Z3" s="616"/>
      <c r="AA3" s="616"/>
      <c r="AB3" s="616"/>
      <c r="AC3" s="616"/>
      <c r="AD3" s="618"/>
      <c r="AE3" s="603"/>
      <c r="AF3" s="606"/>
      <c r="AG3" s="609"/>
      <c r="AH3" s="611"/>
    </row>
    <row r="4" spans="1:34" ht="15" customHeight="1" x14ac:dyDescent="0.25">
      <c r="A4" s="621"/>
      <c r="B4" s="584"/>
      <c r="C4" s="584"/>
      <c r="D4" s="584"/>
      <c r="E4" s="631"/>
      <c r="F4" s="584"/>
      <c r="G4" s="586"/>
      <c r="H4" s="588"/>
      <c r="I4" s="590"/>
      <c r="J4" s="592"/>
      <c r="K4" s="627"/>
      <c r="L4" s="630"/>
      <c r="M4" s="624"/>
      <c r="N4" s="624"/>
      <c r="O4" s="624"/>
      <c r="P4" s="624"/>
      <c r="Q4" s="595"/>
      <c r="R4" s="598"/>
      <c r="S4" s="601"/>
      <c r="T4" s="573"/>
      <c r="U4" s="573"/>
      <c r="V4" s="576"/>
      <c r="W4" s="579"/>
      <c r="X4" s="582"/>
      <c r="Y4" s="615"/>
      <c r="Z4" s="616"/>
      <c r="AA4" s="616"/>
      <c r="AB4" s="616"/>
      <c r="AC4" s="616"/>
      <c r="AD4" s="619"/>
      <c r="AE4" s="604"/>
      <c r="AF4" s="607"/>
      <c r="AG4" s="609"/>
      <c r="AH4" s="612"/>
    </row>
    <row r="5" spans="1:34" ht="15" customHeight="1" x14ac:dyDescent="0.25">
      <c r="A5" s="483" t="s">
        <v>2468</v>
      </c>
      <c r="B5" s="483">
        <v>2</v>
      </c>
      <c r="C5" s="484" t="s">
        <v>40</v>
      </c>
      <c r="D5" s="485"/>
      <c r="E5" s="483"/>
      <c r="F5" s="483"/>
      <c r="G5" s="484"/>
      <c r="H5" s="486"/>
      <c r="I5" s="487" t="s">
        <v>5701</v>
      </c>
      <c r="J5" s="488" t="str">
        <f t="array" ref="J5">IF(AND(AG5&gt;=1,AD5=""),"OUI",IF(AND(AD5="OUI",AG5=""),"NON",IF(AND(AG5="",AD5=""),"","Erreur")))</f>
        <v>OUI</v>
      </c>
      <c r="K5" s="489" t="s">
        <v>6</v>
      </c>
      <c r="L5" s="531" t="s">
        <v>6</v>
      </c>
      <c r="M5" s="532"/>
      <c r="N5" s="532"/>
      <c r="O5" s="532" t="s">
        <v>6</v>
      </c>
      <c r="P5" s="532"/>
      <c r="Q5" s="533"/>
      <c r="R5" s="490" t="str">
        <f t="array" ref="R5">IF(OR(L5="X",M5="X",N5="X",O5="X",P5="X",Q5="X"),"OUI","")</f>
        <v>OUI</v>
      </c>
      <c r="S5" s="491" t="str">
        <f t="array" ref="S5">IF(COUNTBLANK(W5:X5)=2,"","X")</f>
        <v/>
      </c>
      <c r="T5" s="492"/>
      <c r="U5" s="492"/>
      <c r="V5" s="493"/>
      <c r="W5" s="494"/>
      <c r="X5" s="493"/>
      <c r="Y5" s="495"/>
      <c r="Z5" s="496"/>
      <c r="AA5" s="496"/>
      <c r="AB5" s="496"/>
      <c r="AC5" s="496"/>
      <c r="AD5" s="497" t="str">
        <f t="array" ref="AD5">IF(S5="X","OUI",IF(T5="X","OUI",IF(U5="X","OUI",IF(V5="X","OUI",""))))</f>
        <v/>
      </c>
      <c r="AE5" s="498" t="str">
        <f t="shared" ref="AE5" si="0">IF(S5="X","CICM inaccessible",IF(T5="X","Refus syndic",IF(U5="X","Branchement Individuel",IF(V5="X","Bâtiment détruit",""))))</f>
        <v/>
      </c>
      <c r="AF5" s="499" t="str">
        <f t="array" ref="AF5">IF(AND(Y5="",S5=""),"",IF(S5="",Y5,"1er passage"&amp;" "&amp;'RT-C'!W5&amp;" - "&amp;"2eme passage"&amp;" "&amp;'RT-C'!X5&amp;" _ "&amp;'RT-C'!Y5))</f>
        <v/>
      </c>
      <c r="AG5" s="500">
        <v>3</v>
      </c>
      <c r="AH5" s="501">
        <v>3</v>
      </c>
    </row>
    <row r="6" spans="1:34" ht="15" customHeight="1" x14ac:dyDescent="0.25">
      <c r="A6" s="483" t="s">
        <v>2345</v>
      </c>
      <c r="B6" s="483">
        <v>1</v>
      </c>
      <c r="C6" s="484" t="s">
        <v>40</v>
      </c>
      <c r="D6" s="485"/>
      <c r="E6" s="483"/>
      <c r="F6" s="483"/>
      <c r="G6" s="484"/>
      <c r="H6" s="486"/>
      <c r="I6" s="487">
        <v>13</v>
      </c>
      <c r="J6" s="488" t="str">
        <f t="array" ref="J6">IF(AND(AG6&gt;=1,AD6=""),"OUI",IF(AND(AD6="OUI",AG6=""),"NON",IF(AND(AG6="",AD6=""),"","Erreur")))</f>
        <v>OUI</v>
      </c>
      <c r="K6" s="489" t="s">
        <v>6</v>
      </c>
      <c r="L6" s="531" t="s">
        <v>6</v>
      </c>
      <c r="M6" s="532"/>
      <c r="N6" s="532"/>
      <c r="O6" s="532"/>
      <c r="P6" s="532"/>
      <c r="Q6" s="533"/>
      <c r="R6" s="490" t="str">
        <f t="array" ref="R6">IF(OR(L6="X",M6="X",N6="X",O6="X",P6="X",Q6="X"),"OUI","")</f>
        <v>OUI</v>
      </c>
      <c r="S6" s="491" t="str">
        <f t="array" ref="S6">IF(COUNTBLANK(W6:X6)=2,"","X")</f>
        <v/>
      </c>
      <c r="T6" s="492"/>
      <c r="U6" s="492"/>
      <c r="V6" s="493"/>
      <c r="W6" s="494"/>
      <c r="X6" s="493"/>
      <c r="Y6" s="495"/>
      <c r="Z6" s="496"/>
      <c r="AA6" s="496"/>
      <c r="AB6" s="496"/>
      <c r="AC6" s="496"/>
      <c r="AD6" s="497" t="str">
        <f t="array" ref="AD6">IF(S6="X","OUI",IF(T6="X","OUI",IF(U6="X","OUI",IF(V6="X","OUI",""))))</f>
        <v/>
      </c>
      <c r="AE6" s="498" t="str">
        <f>IF(S6="X","CICM inaccessible",IF(T6="X","Refus syndic",IF(U6="X","Branchement Individuel",IF(V6="X","Bâtiment détruit",""))))</f>
        <v/>
      </c>
      <c r="AF6" s="499" t="str">
        <f t="array" ref="AF6">IF(AND(Y6="",S6=""),"",IF(S6="",Y6,"1er passage"&amp;" "&amp;'RT-C'!W6&amp;" - "&amp;"2eme passage"&amp;" "&amp;'RT-C'!X6&amp;" _ "&amp;'RT-C'!Y6))</f>
        <v/>
      </c>
      <c r="AG6" s="500">
        <v>2</v>
      </c>
      <c r="AH6" s="501">
        <v>7</v>
      </c>
    </row>
    <row r="7" spans="1:34" ht="15" customHeight="1" x14ac:dyDescent="0.25">
      <c r="A7" s="483" t="s">
        <v>2336</v>
      </c>
      <c r="B7" s="483">
        <v>1</v>
      </c>
      <c r="C7" s="484" t="s">
        <v>40</v>
      </c>
      <c r="D7" s="485"/>
      <c r="E7" s="483"/>
      <c r="F7" s="483"/>
      <c r="G7" s="484"/>
      <c r="H7" s="486"/>
      <c r="I7" s="487">
        <v>13</v>
      </c>
      <c r="J7" s="488" t="str">
        <f t="array" ref="J7">IF(AND(AG7&gt;=1,AD7=""),"OUI",IF(AND(AD7="OUI",AG7=""),"NON",IF(AND(AG7="",AD7=""),"","Erreur")))</f>
        <v>OUI</v>
      </c>
      <c r="K7" s="489" t="s">
        <v>6</v>
      </c>
      <c r="L7" s="531" t="s">
        <v>6</v>
      </c>
      <c r="M7" s="532"/>
      <c r="N7" s="532"/>
      <c r="O7" s="532"/>
      <c r="P7" s="532"/>
      <c r="Q7" s="533"/>
      <c r="R7" s="490" t="str">
        <f t="array" ref="R7">IF(OR(L7="X",M7="X",N7="X",O7="X",P7="X",Q7="X"),"OUI","")</f>
        <v>OUI</v>
      </c>
      <c r="S7" s="491" t="str">
        <f t="array" ref="S7">IF(COUNTBLANK(W7:X7)=2,"","X")</f>
        <v/>
      </c>
      <c r="T7" s="492"/>
      <c r="U7" s="492"/>
      <c r="V7" s="493"/>
      <c r="W7" s="494"/>
      <c r="X7" s="493"/>
      <c r="Y7" s="495"/>
      <c r="Z7" s="496"/>
      <c r="AA7" s="496"/>
      <c r="AB7" s="496"/>
      <c r="AC7" s="496"/>
      <c r="AD7" s="497" t="str">
        <f t="array" ref="AD7">IF(S7="X","OUI",IF(T7="X","OUI",IF(U7="X","OUI",IF(V7="X","OUI",""))))</f>
        <v/>
      </c>
      <c r="AE7" s="498" t="str">
        <f t="shared" ref="AE7" si="1">IF(S7="X","CICM inaccessible",IF(T7="X","Refus syndic",IF(U7="X","Branchement Individuel",IF(V7="X","Bâtiment détruit",""))))</f>
        <v/>
      </c>
      <c r="AF7" s="499" t="str">
        <f t="array" ref="AF7">IF(AND(Y7="",S7=""),"",IF(S7="",Y7,"1er passage"&amp;" "&amp;'RT-C'!W7&amp;" - "&amp;"2eme passage"&amp;" "&amp;'RT-C'!X7&amp;" _ "&amp;'RT-C'!Y7))</f>
        <v/>
      </c>
      <c r="AG7" s="500">
        <v>2</v>
      </c>
      <c r="AH7" s="501">
        <v>7</v>
      </c>
    </row>
    <row r="8" spans="1:34" ht="15" customHeight="1" x14ac:dyDescent="0.25">
      <c r="A8" s="483" t="s">
        <v>2342</v>
      </c>
      <c r="B8" s="483">
        <v>1</v>
      </c>
      <c r="C8" s="484" t="s">
        <v>40</v>
      </c>
      <c r="D8" s="485"/>
      <c r="E8" s="483"/>
      <c r="F8" s="483"/>
      <c r="G8" s="484"/>
      <c r="H8" s="486"/>
      <c r="I8" s="487">
        <v>13</v>
      </c>
      <c r="J8" s="488" t="str">
        <f t="array" ref="J8">IF(AND(AG8&gt;=1,AD8=""),"OUI",IF(AND(AD8="OUI",AG8=""),"NON",IF(AND(AG8="",AD8=""),"","Erreur")))</f>
        <v>OUI</v>
      </c>
      <c r="K8" s="489" t="s">
        <v>6</v>
      </c>
      <c r="L8" s="531" t="s">
        <v>6</v>
      </c>
      <c r="M8" s="532"/>
      <c r="N8" s="532" t="s">
        <v>6</v>
      </c>
      <c r="O8" s="532"/>
      <c r="P8" s="532"/>
      <c r="Q8" s="533"/>
      <c r="R8" s="490" t="str">
        <f t="array" ref="R8">IF(OR(L8="X",M8="X",N8="X",O8="X",P8="X",Q8="X"),"OUI","")</f>
        <v>OUI</v>
      </c>
      <c r="S8" s="491" t="str">
        <f t="array" ref="S8">IF(COUNTBLANK(W8:X8)=2,"","X")</f>
        <v/>
      </c>
      <c r="T8" s="492"/>
      <c r="U8" s="492"/>
      <c r="V8" s="493"/>
      <c r="W8" s="494"/>
      <c r="X8" s="493"/>
      <c r="Y8" s="495"/>
      <c r="Z8" s="496"/>
      <c r="AA8" s="496"/>
      <c r="AB8" s="496"/>
      <c r="AC8" s="496"/>
      <c r="AD8" s="497" t="str">
        <f t="array" ref="AD8">IF(S8="X","OUI",IF(T8="X","OUI",IF(U8="X","OUI",IF(V8="X","OUI",""))))</f>
        <v/>
      </c>
      <c r="AE8" s="498" t="str">
        <f t="shared" ref="AE8" si="2">IF(S8="X","CICM inaccessible",IF(T8="X","Refus syndic",IF(U8="X","Branchement Individuel",IF(V8="X","Bâtiment détruit",""))))</f>
        <v/>
      </c>
      <c r="AF8" s="499" t="str">
        <f t="array" ref="AF8">IF(AND(Y8="",S8=""),"",IF(S8="",Y8,"1er passage"&amp;" "&amp;'RT-C'!W8&amp;" - "&amp;"2eme passage"&amp;" "&amp;'RT-C'!X8&amp;" _ "&amp;'RT-C'!Y8))</f>
        <v/>
      </c>
      <c r="AG8" s="500">
        <v>2</v>
      </c>
      <c r="AH8" s="501">
        <v>6</v>
      </c>
    </row>
    <row r="9" spans="1:34" ht="15" customHeight="1" x14ac:dyDescent="0.25">
      <c r="A9" s="483" t="s">
        <v>2324</v>
      </c>
      <c r="B9" s="483">
        <v>1</v>
      </c>
      <c r="C9" s="484" t="s">
        <v>40</v>
      </c>
      <c r="D9" s="485"/>
      <c r="E9" s="483"/>
      <c r="F9" s="483"/>
      <c r="G9" s="484"/>
      <c r="H9" s="486"/>
      <c r="I9" s="487">
        <v>13</v>
      </c>
      <c r="J9" s="488" t="str">
        <f t="array" ref="J9">IF(AND(AG9&gt;=1,AD9=""),"OUI",IF(AND(AD9="OUI",AG9=""),"NON",IF(AND(AG9="",AD9=""),"","Erreur")))</f>
        <v>OUI</v>
      </c>
      <c r="K9" s="489" t="s">
        <v>6</v>
      </c>
      <c r="L9" s="531" t="s">
        <v>6</v>
      </c>
      <c r="M9" s="532" t="s">
        <v>5775</v>
      </c>
      <c r="N9" s="532"/>
      <c r="O9" s="532"/>
      <c r="P9" s="532"/>
      <c r="Q9" s="533"/>
      <c r="R9" s="490" t="str">
        <f t="array" ref="R9">IF(OR(L9="X",M9="X",N9="X",O9="X",P9="X",Q9="X"),"OUI","")</f>
        <v>OUI</v>
      </c>
      <c r="S9" s="491" t="str">
        <f t="array" ref="S9">IF(COUNTBLANK(W9:X9)=2,"","X")</f>
        <v/>
      </c>
      <c r="T9" s="492"/>
      <c r="U9" s="492"/>
      <c r="V9" s="493"/>
      <c r="W9" s="494"/>
      <c r="X9" s="493"/>
      <c r="Y9" s="495"/>
      <c r="Z9" s="496"/>
      <c r="AA9" s="496"/>
      <c r="AB9" s="496"/>
      <c r="AC9" s="496"/>
      <c r="AD9" s="497" t="str">
        <f t="array" ref="AD9">IF(S9="X","OUI",IF(T9="X","OUI",IF(U9="X","OUI",IF(V9="X","OUI",""))))</f>
        <v/>
      </c>
      <c r="AE9" s="498" t="str">
        <f t="shared" ref="AE9" si="3">IF(S9="X","CICM inaccessible",IF(T9="X","Refus syndic",IF(U9="X","Branchement Individuel",IF(V9="X","Bâtiment détruit",""))))</f>
        <v/>
      </c>
      <c r="AF9" s="499" t="str">
        <f t="array" ref="AF9">IF(AND(Y9="",S9=""),"",IF(S9="",Y9,"1er passage"&amp;" "&amp;'RT-C'!W9&amp;" - "&amp;"2eme passage"&amp;" "&amp;'RT-C'!X9&amp;" _ "&amp;'RT-C'!Y9))</f>
        <v/>
      </c>
      <c r="AG9" s="500">
        <v>5</v>
      </c>
      <c r="AH9" s="501">
        <v>3</v>
      </c>
    </row>
    <row r="10" spans="1:34" ht="15" customHeight="1" x14ac:dyDescent="0.25">
      <c r="A10" s="483" t="s">
        <v>2327</v>
      </c>
      <c r="B10" s="483">
        <v>1</v>
      </c>
      <c r="C10" s="484" t="s">
        <v>40</v>
      </c>
      <c r="D10" s="485"/>
      <c r="E10" s="483"/>
      <c r="F10" s="483"/>
      <c r="G10" s="484"/>
      <c r="H10" s="486"/>
      <c r="I10" s="487">
        <v>13</v>
      </c>
      <c r="J10" s="488" t="str">
        <f t="array" ref="J10">IF(AND(AG10&gt;=1,AD10=""),"OUI",IF(AND(AD10="OUI",AG10=""),"NON",IF(AND(AG10="",AD10=""),"","Erreur")))</f>
        <v>OUI</v>
      </c>
      <c r="K10" s="489" t="s">
        <v>6</v>
      </c>
      <c r="L10" s="531" t="s">
        <v>6</v>
      </c>
      <c r="M10" s="532"/>
      <c r="N10" s="532"/>
      <c r="O10" s="532"/>
      <c r="P10" s="532"/>
      <c r="Q10" s="533"/>
      <c r="R10" s="490" t="str">
        <f t="array" ref="R10">IF(OR(L10="X",M10="X",N10="X",O10="X",P10="X",Q10="X"),"OUI","")</f>
        <v>OUI</v>
      </c>
      <c r="S10" s="491" t="str">
        <f t="array" ref="S10">IF(COUNTBLANK(W10:X10)=2,"","X")</f>
        <v/>
      </c>
      <c r="T10" s="492"/>
      <c r="U10" s="492"/>
      <c r="V10" s="493"/>
      <c r="W10" s="494"/>
      <c r="X10" s="493"/>
      <c r="Y10" s="495"/>
      <c r="Z10" s="496"/>
      <c r="AA10" s="496"/>
      <c r="AB10" s="496"/>
      <c r="AC10" s="496"/>
      <c r="AD10" s="497" t="str">
        <f t="array" ref="AD10">IF(S10="X","OUI",IF(T10="X","OUI",IF(U10="X","OUI",IF(V10="X","OUI",""))))</f>
        <v/>
      </c>
      <c r="AE10" s="498" t="str">
        <f t="shared" ref="AE10" si="4">IF(S10="X","CICM inaccessible",IF(T10="X","Refus syndic",IF(U10="X","Branchement Individuel",IF(V10="X","Bâtiment détruit",""))))</f>
        <v/>
      </c>
      <c r="AF10" s="499" t="str">
        <f t="array" ref="AF10">IF(AND(Y10="",S10=""),"",IF(S10="",Y10,"1er passage"&amp;" "&amp;'RT-C'!W10&amp;" - "&amp;"2eme passage"&amp;" "&amp;'RT-C'!X10&amp;" _ "&amp;'RT-C'!Y10))</f>
        <v/>
      </c>
      <c r="AG10" s="500">
        <v>3</v>
      </c>
      <c r="AH10" s="501">
        <v>10</v>
      </c>
    </row>
    <row r="11" spans="1:34" ht="15" customHeight="1" x14ac:dyDescent="0.25">
      <c r="A11" s="483" t="s">
        <v>2178</v>
      </c>
      <c r="B11" s="483">
        <v>1</v>
      </c>
      <c r="C11" s="484" t="s">
        <v>40</v>
      </c>
      <c r="D11" s="485"/>
      <c r="E11" s="483"/>
      <c r="F11" s="483"/>
      <c r="G11" s="484"/>
      <c r="H11" s="486"/>
      <c r="I11" s="487">
        <v>13</v>
      </c>
      <c r="J11" s="488" t="str">
        <f t="array" ref="J11">IF(AND(AG11&gt;=1,AD11=""),"OUI",IF(AND(AD11="OUI",AG11=""),"NON",IF(AND(AG11="",AD11=""),"","Erreur")))</f>
        <v>NON</v>
      </c>
      <c r="K11" s="489"/>
      <c r="L11" s="531"/>
      <c r="M11" s="532"/>
      <c r="N11" s="532"/>
      <c r="O11" s="532"/>
      <c r="P11" s="532"/>
      <c r="Q11" s="533"/>
      <c r="R11" s="490" t="str">
        <f t="array" ref="R11">IF(OR(L11="X",M11="X",N11="X",O11="X",P11="X",Q11="X"),"OUI","")</f>
        <v/>
      </c>
      <c r="S11" s="491" t="str">
        <f t="array" ref="S11">IF(COUNTBLANK(W11:X11)=2,"","X")</f>
        <v/>
      </c>
      <c r="T11" s="492"/>
      <c r="U11" s="492"/>
      <c r="V11" s="493" t="s">
        <v>6</v>
      </c>
      <c r="W11" s="494"/>
      <c r="X11" s="493"/>
      <c r="Y11" s="495" t="s">
        <v>5769</v>
      </c>
      <c r="Z11" s="496"/>
      <c r="AA11" s="496"/>
      <c r="AB11" s="496"/>
      <c r="AC11" s="496"/>
      <c r="AD11" s="497" t="str">
        <f t="array" ref="AD11">IF(S11="X","OUI",IF(T11="X","OUI",IF(U11="X","OUI",IF(V11="X","OUI",""))))</f>
        <v>OUI</v>
      </c>
      <c r="AE11" s="498" t="str">
        <f t="shared" ref="AE11" si="5">IF(S11="X","CICM inaccessible",IF(T11="X","Refus syndic",IF(U11="X","Branchement Individuel",IF(V11="X","Bâtiment détruit",""))))</f>
        <v>Bâtiment détruit</v>
      </c>
      <c r="AF11" s="499" t="str">
        <f t="array" ref="AF11">IF(AND(Y11="",S11=""),"",IF(S11="",Y11,"1er passage"&amp;" "&amp;'RT-C'!W11&amp;" - "&amp;"2eme passage"&amp;" "&amp;'RT-C'!X11&amp;" _ "&amp;'RT-C'!Y11))</f>
        <v>13.1 FERME appartement innhabité</v>
      </c>
      <c r="AG11" s="500"/>
      <c r="AH11" s="501">
        <v>1</v>
      </c>
    </row>
    <row r="12" spans="1:34" ht="15" customHeight="1" x14ac:dyDescent="0.25">
      <c r="A12" s="483" t="s">
        <v>1527</v>
      </c>
      <c r="B12" s="483">
        <v>1</v>
      </c>
      <c r="C12" s="484" t="s">
        <v>45</v>
      </c>
      <c r="D12" s="485"/>
      <c r="E12" s="483"/>
      <c r="F12" s="483"/>
      <c r="G12" s="484"/>
      <c r="H12" s="486"/>
      <c r="I12" s="487">
        <v>13</v>
      </c>
      <c r="J12" s="488" t="str">
        <f t="array" ref="J12">IF(AND(AG12&gt;=1,AD12=""),"OUI",IF(AND(AD12="OUI",AG12=""),"NON",IF(AND(AG12="",AD12=""),"","Erreur")))</f>
        <v>OUI</v>
      </c>
      <c r="K12" s="489" t="s">
        <v>6</v>
      </c>
      <c r="L12" s="531" t="s">
        <v>6</v>
      </c>
      <c r="M12" s="532"/>
      <c r="N12" s="532"/>
      <c r="O12" s="532"/>
      <c r="P12" s="532"/>
      <c r="Q12" s="533"/>
      <c r="R12" s="490" t="str">
        <f t="array" ref="R12">IF(OR(L12="X",M12="X",N12="X",O12="X",P12="X",Q12="X"),"OUI","")</f>
        <v>OUI</v>
      </c>
      <c r="S12" s="491" t="str">
        <f t="array" ref="S12">IF(COUNTBLANK(W12:X12)=2,"","X")</f>
        <v/>
      </c>
      <c r="T12" s="492"/>
      <c r="U12" s="492"/>
      <c r="V12" s="493"/>
      <c r="W12" s="494"/>
      <c r="X12" s="493"/>
      <c r="Y12" s="495"/>
      <c r="Z12" s="496"/>
      <c r="AA12" s="496"/>
      <c r="AB12" s="496"/>
      <c r="AC12" s="496"/>
      <c r="AD12" s="497" t="str">
        <f t="array" ref="AD12">IF(S12="X","OUI",IF(T12="X","OUI",IF(U12="X","OUI",IF(V12="X","OUI",""))))</f>
        <v/>
      </c>
      <c r="AE12" s="498" t="str">
        <f t="shared" ref="AE12" si="6">IF(S12="X","CICM inaccessible",IF(T12="X","Refus syndic",IF(U12="X","Branchement Individuel",IF(V12="X","Bâtiment détruit",""))))</f>
        <v/>
      </c>
      <c r="AF12" s="499" t="str">
        <f t="array" ref="AF12">IF(AND(Y12="",S12=""),"",IF(S12="",Y12,"1er passage"&amp;" "&amp;'RT-C'!W12&amp;" - "&amp;"2eme passage"&amp;" "&amp;'RT-C'!X12&amp;" _ "&amp;'RT-C'!Y12))</f>
        <v/>
      </c>
      <c r="AG12" s="500">
        <v>5</v>
      </c>
      <c r="AH12" s="501">
        <v>5</v>
      </c>
    </row>
    <row r="13" spans="1:34" ht="15" customHeight="1" x14ac:dyDescent="0.25">
      <c r="A13" s="483" t="s">
        <v>1524</v>
      </c>
      <c r="B13" s="483">
        <v>1</v>
      </c>
      <c r="C13" s="484" t="s">
        <v>45</v>
      </c>
      <c r="D13" s="485"/>
      <c r="E13" s="483"/>
      <c r="F13" s="483"/>
      <c r="G13" s="484"/>
      <c r="H13" s="486"/>
      <c r="I13" s="487">
        <v>13</v>
      </c>
      <c r="J13" s="488" t="str">
        <f t="array" ref="J13">IF(AND(AG13&gt;=1,AD13=""),"OUI",IF(AND(AD13="OUI",AG13=""),"NON",IF(AND(AG13="",AD13=""),"","Erreur")))</f>
        <v>OUI</v>
      </c>
      <c r="K13" s="489" t="s">
        <v>6</v>
      </c>
      <c r="L13" s="531" t="s">
        <v>6</v>
      </c>
      <c r="M13" s="532"/>
      <c r="N13" s="532"/>
      <c r="O13" s="532"/>
      <c r="P13" s="532"/>
      <c r="Q13" s="533"/>
      <c r="R13" s="490" t="str">
        <f t="array" ref="R13">IF(OR(L13="X",M13="X",N13="X",O13="X",P13="X",Q13="X"),"OUI","")</f>
        <v>OUI</v>
      </c>
      <c r="S13" s="491" t="str">
        <f t="array" ref="S13">IF(COUNTBLANK(W13:X13)=2,"","X")</f>
        <v/>
      </c>
      <c r="T13" s="492"/>
      <c r="U13" s="492"/>
      <c r="V13" s="493"/>
      <c r="W13" s="494"/>
      <c r="X13" s="493"/>
      <c r="Y13" s="495"/>
      <c r="Z13" s="496"/>
      <c r="AA13" s="496"/>
      <c r="AB13" s="496"/>
      <c r="AC13" s="496"/>
      <c r="AD13" s="497" t="str">
        <f t="array" ref="AD13">IF(S13="X","OUI",IF(T13="X","OUI",IF(U13="X","OUI",IF(V13="X","OUI",""))))</f>
        <v/>
      </c>
      <c r="AE13" s="498" t="str">
        <f t="shared" ref="AE13" si="7">IF(S13="X","CICM inaccessible",IF(T13="X","Refus syndic",IF(U13="X","Branchement Individuel",IF(V13="X","Bâtiment détruit",""))))</f>
        <v/>
      </c>
      <c r="AF13" s="499" t="str">
        <f t="array" ref="AF13">IF(AND(Y13="",S13=""),"",IF(S13="",Y13,"1er passage"&amp;" "&amp;'RT-C'!W13&amp;" - "&amp;"2eme passage"&amp;" "&amp;'RT-C'!X13&amp;" _ "&amp;'RT-C'!Y13))</f>
        <v/>
      </c>
      <c r="AG13" s="500">
        <v>4</v>
      </c>
      <c r="AH13" s="501">
        <v>4</v>
      </c>
    </row>
    <row r="14" spans="1:34" ht="15" customHeight="1" x14ac:dyDescent="0.25">
      <c r="A14" s="483" t="s">
        <v>1506</v>
      </c>
      <c r="B14" s="483">
        <v>1</v>
      </c>
      <c r="C14" s="484" t="s">
        <v>45</v>
      </c>
      <c r="D14" s="485"/>
      <c r="E14" s="483"/>
      <c r="F14" s="483"/>
      <c r="G14" s="484"/>
      <c r="H14" s="486"/>
      <c r="I14" s="487">
        <v>13</v>
      </c>
      <c r="J14" s="488" t="str">
        <f t="array" ref="J14">IF(AND(AG14&gt;=1,AD14=""),"OUI",IF(AND(AD14="OUI",AG14=""),"NON",IF(AND(AG14="",AD14=""),"","Erreur")))</f>
        <v>OUI</v>
      </c>
      <c r="K14" s="489" t="s">
        <v>6</v>
      </c>
      <c r="L14" s="531" t="s">
        <v>6</v>
      </c>
      <c r="M14" s="532"/>
      <c r="N14" s="532"/>
      <c r="O14" s="532" t="s">
        <v>6</v>
      </c>
      <c r="P14" s="532"/>
      <c r="Q14" s="533"/>
      <c r="R14" s="490" t="str">
        <f t="array" ref="R14">IF(OR(L14="X",M14="X",N14="X",O14="X",P14="X",Q14="X"),"OUI","")</f>
        <v>OUI</v>
      </c>
      <c r="S14" s="491" t="str">
        <f t="array" ref="S14">IF(COUNTBLANK(W14:X14)=2,"","X")</f>
        <v/>
      </c>
      <c r="T14" s="492"/>
      <c r="U14" s="492"/>
      <c r="V14" s="493"/>
      <c r="W14" s="494"/>
      <c r="X14" s="493"/>
      <c r="Y14" s="495"/>
      <c r="Z14" s="496"/>
      <c r="AA14" s="496"/>
      <c r="AB14" s="496"/>
      <c r="AC14" s="496"/>
      <c r="AD14" s="497" t="str">
        <f t="array" ref="AD14">IF(S14="X","OUI",IF(T14="X","OUI",IF(U14="X","OUI",IF(V14="X","OUI",""))))</f>
        <v/>
      </c>
      <c r="AE14" s="498" t="str">
        <f t="shared" ref="AE14" si="8">IF(S14="X","CICM inaccessible",IF(T14="X","Refus syndic",IF(U14="X","Branchement Individuel",IF(V14="X","Bâtiment détruit",""))))</f>
        <v/>
      </c>
      <c r="AF14" s="499" t="str">
        <f t="array" ref="AF14">IF(AND(Y14="",S14=""),"",IF(S14="",Y14,"1er passage"&amp;" "&amp;'RT-C'!W14&amp;" - "&amp;"2eme passage"&amp;" "&amp;'RT-C'!X14&amp;" _ "&amp;'RT-C'!Y14))</f>
        <v/>
      </c>
      <c r="AG14" s="500">
        <v>1</v>
      </c>
      <c r="AH14" s="501">
        <v>7</v>
      </c>
    </row>
    <row r="15" spans="1:34" ht="15" customHeight="1" x14ac:dyDescent="0.25">
      <c r="A15" s="483" t="s">
        <v>1583</v>
      </c>
      <c r="B15" s="483">
        <v>1</v>
      </c>
      <c r="C15" s="484" t="s">
        <v>45</v>
      </c>
      <c r="D15" s="485"/>
      <c r="E15" s="483"/>
      <c r="F15" s="483"/>
      <c r="G15" s="484"/>
      <c r="H15" s="486"/>
      <c r="I15" s="487">
        <v>13</v>
      </c>
      <c r="J15" s="488" t="str">
        <f t="array" ref="J15">IF(AND(AG15&gt;=1,AD15=""),"OUI",IF(AND(AD15="OUI",AG15=""),"NON",IF(AND(AG15="",AD15=""),"","Erreur")))</f>
        <v>OUI</v>
      </c>
      <c r="K15" s="489" t="s">
        <v>6</v>
      </c>
      <c r="L15" s="531" t="s">
        <v>6</v>
      </c>
      <c r="M15" s="532"/>
      <c r="N15" s="532"/>
      <c r="O15" s="532"/>
      <c r="P15" s="532"/>
      <c r="Q15" s="533"/>
      <c r="R15" s="490" t="str">
        <f t="array" ref="R15">IF(OR(L15="X",M15="X",N15="X",O15="X",P15="X",Q15="X"),"OUI","")</f>
        <v>OUI</v>
      </c>
      <c r="S15" s="491" t="str">
        <f t="array" ref="S15">IF(COUNTBLANK(W15:X15)=2,"","X")</f>
        <v/>
      </c>
      <c r="T15" s="492"/>
      <c r="U15" s="492"/>
      <c r="V15" s="493"/>
      <c r="W15" s="494"/>
      <c r="X15" s="493"/>
      <c r="Y15" s="495"/>
      <c r="Z15" s="496"/>
      <c r="AA15" s="496"/>
      <c r="AB15" s="496"/>
      <c r="AC15" s="496"/>
      <c r="AD15" s="497" t="str">
        <f t="array" ref="AD15">IF(S15="X","OUI",IF(T15="X","OUI",IF(U15="X","OUI",IF(V15="X","OUI",""))))</f>
        <v/>
      </c>
      <c r="AE15" s="498" t="str">
        <f t="shared" ref="AE15" si="9">IF(S15="X","CICM inaccessible",IF(T15="X","Refus syndic",IF(U15="X","Branchement Individuel",IF(V15="X","Bâtiment détruit",""))))</f>
        <v/>
      </c>
      <c r="AF15" s="499" t="str">
        <f t="array" ref="AF15">IF(AND(Y15="",S15=""),"",IF(S15="",Y15,"1er passage"&amp;" "&amp;'RT-C'!W15&amp;" - "&amp;"2eme passage"&amp;" "&amp;'RT-C'!X15&amp;" _ "&amp;'RT-C'!Y15))</f>
        <v/>
      </c>
      <c r="AG15" s="500">
        <v>3</v>
      </c>
      <c r="AH15" s="501">
        <v>5</v>
      </c>
    </row>
    <row r="16" spans="1:34" ht="15" customHeight="1" x14ac:dyDescent="0.25">
      <c r="A16" s="483" t="s">
        <v>1575</v>
      </c>
      <c r="B16" s="483">
        <v>1</v>
      </c>
      <c r="C16" s="484" t="s">
        <v>45</v>
      </c>
      <c r="D16" s="485"/>
      <c r="E16" s="483"/>
      <c r="F16" s="483"/>
      <c r="G16" s="484"/>
      <c r="H16" s="486"/>
      <c r="I16" s="487">
        <v>13</v>
      </c>
      <c r="J16" s="488" t="str">
        <f t="array" ref="J16">IF(AND(AG16&gt;=1,AD16=""),"OUI",IF(AND(AD16="OUI",AG16=""),"NON",IF(AND(AG16="",AD16=""),"","Erreur")))</f>
        <v>OUI</v>
      </c>
      <c r="K16" s="489" t="s">
        <v>6</v>
      </c>
      <c r="L16" s="531" t="s">
        <v>6</v>
      </c>
      <c r="M16" s="532"/>
      <c r="N16" s="532"/>
      <c r="O16" s="532"/>
      <c r="P16" s="532"/>
      <c r="Q16" s="533"/>
      <c r="R16" s="490" t="str">
        <f t="array" ref="R16">IF(OR(L16="X",M16="X",N16="X",O16="X",P16="X",Q16="X"),"OUI","")</f>
        <v>OUI</v>
      </c>
      <c r="S16" s="491" t="str">
        <f t="array" ref="S16">IF(COUNTBLANK(W16:X16)=2,"","X")</f>
        <v/>
      </c>
      <c r="T16" s="492"/>
      <c r="U16" s="492"/>
      <c r="V16" s="493"/>
      <c r="W16" s="494"/>
      <c r="X16" s="493"/>
      <c r="Y16" s="495"/>
      <c r="Z16" s="496"/>
      <c r="AA16" s="496"/>
      <c r="AB16" s="496"/>
      <c r="AC16" s="496"/>
      <c r="AD16" s="497" t="str">
        <f t="array" ref="AD16">IF(S16="X","OUI",IF(T16="X","OUI",IF(U16="X","OUI",IF(V16="X","OUI",""))))</f>
        <v/>
      </c>
      <c r="AE16" s="498" t="str">
        <f t="shared" ref="AE16" si="10">IF(S16="X","CICM inaccessible",IF(T16="X","Refus syndic",IF(U16="X","Branchement Individuel",IF(V16="X","Bâtiment détruit",""))))</f>
        <v/>
      </c>
      <c r="AF16" s="499" t="str">
        <f t="array" ref="AF16">IF(AND(Y16="",S16=""),"",IF(S16="",Y16,"1er passage"&amp;" "&amp;'RT-C'!W16&amp;" - "&amp;"2eme passage"&amp;" "&amp;'RT-C'!X16&amp;" _ "&amp;'RT-C'!Y16))</f>
        <v/>
      </c>
      <c r="AG16" s="500">
        <v>2</v>
      </c>
      <c r="AH16" s="501">
        <v>13</v>
      </c>
    </row>
    <row r="17" spans="1:34" ht="15" customHeight="1" x14ac:dyDescent="0.25">
      <c r="A17" s="483" t="s">
        <v>2321</v>
      </c>
      <c r="B17" s="483">
        <v>1</v>
      </c>
      <c r="C17" s="484" t="s">
        <v>40</v>
      </c>
      <c r="D17" s="485"/>
      <c r="E17" s="483"/>
      <c r="F17" s="483"/>
      <c r="G17" s="484"/>
      <c r="H17" s="486"/>
      <c r="I17" s="487">
        <v>13</v>
      </c>
      <c r="J17" s="488" t="str">
        <f t="array" ref="J17">IF(AND(AG17&gt;=1,AD17=""),"OUI",IF(AND(AD17="OUI",AG17=""),"NON",IF(AND(AG17="",AD17=""),"","Erreur")))</f>
        <v>OUI</v>
      </c>
      <c r="K17" s="489" t="s">
        <v>6</v>
      </c>
      <c r="L17" s="531" t="s">
        <v>6</v>
      </c>
      <c r="M17" s="532"/>
      <c r="N17" s="532"/>
      <c r="O17" s="532"/>
      <c r="P17" s="532"/>
      <c r="Q17" s="533"/>
      <c r="R17" s="490" t="str">
        <f t="array" ref="R17">IF(OR(L17="X",M17="X",N17="X",O17="X",P17="X",Q17="X"),"OUI","")</f>
        <v>OUI</v>
      </c>
      <c r="S17" s="491" t="str">
        <f t="array" ref="S17">IF(COUNTBLANK(W17:X17)=2,"","X")</f>
        <v/>
      </c>
      <c r="T17" s="492"/>
      <c r="U17" s="492"/>
      <c r="V17" s="493"/>
      <c r="W17" s="494"/>
      <c r="X17" s="493"/>
      <c r="Y17" s="495"/>
      <c r="Z17" s="496"/>
      <c r="AA17" s="496"/>
      <c r="AB17" s="496"/>
      <c r="AC17" s="496"/>
      <c r="AD17" s="497" t="str">
        <f t="array" ref="AD17">IF(S17="X","OUI",IF(T17="X","OUI",IF(U17="X","OUI",IF(V17="X","OUI",""))))</f>
        <v/>
      </c>
      <c r="AE17" s="498" t="str">
        <f t="shared" ref="AE17" si="11">IF(S17="X","CICM inaccessible",IF(T17="X","Refus syndic",IF(U17="X","Branchement Individuel",IF(V17="X","Bâtiment détruit",""))))</f>
        <v/>
      </c>
      <c r="AF17" s="499" t="str">
        <f t="array" ref="AF17">IF(AND(Y17="",S17=""),"",IF(S17="",Y17,"1er passage"&amp;" "&amp;'RT-C'!W17&amp;" - "&amp;"2eme passage"&amp;" "&amp;'RT-C'!X17&amp;" _ "&amp;'RT-C'!Y17))</f>
        <v/>
      </c>
      <c r="AG17" s="500">
        <v>2</v>
      </c>
      <c r="AH17" s="501">
        <v>6</v>
      </c>
    </row>
    <row r="18" spans="1:34" ht="15" customHeight="1" x14ac:dyDescent="0.25">
      <c r="A18" s="483" t="s">
        <v>1447</v>
      </c>
      <c r="B18" s="483">
        <v>1</v>
      </c>
      <c r="C18" s="484" t="s">
        <v>45</v>
      </c>
      <c r="D18" s="485"/>
      <c r="E18" s="483"/>
      <c r="F18" s="483"/>
      <c r="G18" s="484"/>
      <c r="H18" s="486"/>
      <c r="I18" s="487">
        <v>13</v>
      </c>
      <c r="J18" s="488" t="str">
        <f t="array" ref="J18">IF(AND(AG18&gt;=1,AD18=""),"OUI",IF(AND(AD18="OUI",AG18=""),"NON",IF(AND(AG18="",AD18=""),"","Erreur")))</f>
        <v>NON</v>
      </c>
      <c r="K18" s="489" t="s">
        <v>6</v>
      </c>
      <c r="L18" s="531" t="s">
        <v>6</v>
      </c>
      <c r="M18" s="532"/>
      <c r="N18" s="532"/>
      <c r="O18" s="532"/>
      <c r="P18" s="532"/>
      <c r="Q18" s="533"/>
      <c r="R18" s="490" t="str">
        <f t="array" ref="R18">IF(OR(L18="X",M18="X",N18="X",O18="X",P18="X",Q18="X"),"OUI","")</f>
        <v>OUI</v>
      </c>
      <c r="S18" s="491" t="str">
        <f t="array" ref="S18">IF(COUNTBLANK(W18:X18)=2,"","X")</f>
        <v>X</v>
      </c>
      <c r="T18" s="492" t="s">
        <v>6</v>
      </c>
      <c r="U18" s="492"/>
      <c r="V18" s="493"/>
      <c r="W18" s="494">
        <v>42801</v>
      </c>
      <c r="X18" s="493"/>
      <c r="Y18" s="495" t="s">
        <v>5768</v>
      </c>
      <c r="Z18" s="496"/>
      <c r="AA18" s="496"/>
      <c r="AB18" s="496"/>
      <c r="AC18" s="496"/>
      <c r="AD18" s="497" t="str">
        <f t="array" ref="AD18">IF(S18="X","OUI",IF(T18="X","OUI",IF(U18="X","OUI",IF(V18="X","OUI",""))))</f>
        <v>OUI</v>
      </c>
      <c r="AE18" s="498" t="str">
        <f t="shared" ref="AE18" si="12">IF(S18="X","CICM inaccessible",IF(T18="X","Refus syndic",IF(U18="X","Branchement Individuel",IF(V18="X","Bâtiment détruit",""))))</f>
        <v>CICM inaccessible</v>
      </c>
      <c r="AF18" s="499" t="str">
        <f t="array" ref="AF18">IF(AND(Y18="",S18=""),"",IF(S18="",Y18,"1er passage"&amp;" "&amp;'RT-C'!W18&amp;" - "&amp;"2eme passage"&amp;" "&amp;'RT-C'!X18&amp;" _ "&amp;'RT-C'!Y18))</f>
        <v>1er passage 42801 - 2eme passage  _ Client à refusé de donné accés immeuble (clt du 1er étage)</v>
      </c>
      <c r="AG18" s="500"/>
      <c r="AH18" s="501"/>
    </row>
    <row r="19" spans="1:34" ht="15" customHeight="1" x14ac:dyDescent="0.25">
      <c r="A19" s="483" t="s">
        <v>2244</v>
      </c>
      <c r="B19" s="483">
        <v>1</v>
      </c>
      <c r="C19" s="484" t="s">
        <v>40</v>
      </c>
      <c r="D19" s="485"/>
      <c r="E19" s="483"/>
      <c r="F19" s="483"/>
      <c r="G19" s="484"/>
      <c r="H19" s="486"/>
      <c r="I19" s="487">
        <v>13</v>
      </c>
      <c r="J19" s="488" t="str">
        <f t="array" ref="J19">IF(AND(AG19&gt;=1,AD19=""),"OUI",IF(AND(AD19="OUI",AG19=""),"NON",IF(AND(AG19="",AD19=""),"","Erreur")))</f>
        <v>OUI</v>
      </c>
      <c r="K19" s="489" t="s">
        <v>6</v>
      </c>
      <c r="L19" s="531" t="s">
        <v>6</v>
      </c>
      <c r="M19" s="532"/>
      <c r="N19" s="532"/>
      <c r="O19" s="532" t="s">
        <v>6</v>
      </c>
      <c r="P19" s="532"/>
      <c r="Q19" s="533"/>
      <c r="R19" s="490" t="str">
        <f t="array" ref="R19">IF(OR(L19="X",M19="X",N19="X",O19="X",P19="X",Q19="X"),"OUI","")</f>
        <v>OUI</v>
      </c>
      <c r="S19" s="491" t="str">
        <f t="array" ref="S19">IF(COUNTBLANK(W19:X19)=2,"","X")</f>
        <v/>
      </c>
      <c r="T19" s="492"/>
      <c r="U19" s="492"/>
      <c r="V19" s="493"/>
      <c r="W19" s="494"/>
      <c r="X19" s="493"/>
      <c r="Y19" s="495"/>
      <c r="Z19" s="496"/>
      <c r="AA19" s="496"/>
      <c r="AB19" s="496"/>
      <c r="AC19" s="496"/>
      <c r="AD19" s="497" t="str">
        <f t="array" ref="AD19">IF(S19="X","OUI",IF(T19="X","OUI",IF(U19="X","OUI",IF(V19="X","OUI",""))))</f>
        <v/>
      </c>
      <c r="AE19" s="498" t="str">
        <f t="shared" ref="AE19" si="13">IF(S19="X","CICM inaccessible",IF(T19="X","Refus syndic",IF(U19="X","Branchement Individuel",IF(V19="X","Bâtiment détruit",""))))</f>
        <v/>
      </c>
      <c r="AF19" s="499" t="str">
        <f t="array" ref="AF19">IF(AND(Y19="",S19=""),"",IF(S19="",Y19,"1er passage"&amp;" "&amp;'RT-C'!W19&amp;" - "&amp;"2eme passage"&amp;" "&amp;'RT-C'!X19&amp;" _ "&amp;'RT-C'!Y19))</f>
        <v/>
      </c>
      <c r="AG19" s="500">
        <v>2</v>
      </c>
      <c r="AH19" s="501">
        <v>6</v>
      </c>
    </row>
    <row r="20" spans="1:34" ht="15" customHeight="1" x14ac:dyDescent="0.25">
      <c r="A20" s="483" t="s">
        <v>1560</v>
      </c>
      <c r="B20" s="483">
        <v>1</v>
      </c>
      <c r="C20" s="484" t="s">
        <v>45</v>
      </c>
      <c r="D20" s="485"/>
      <c r="E20" s="483"/>
      <c r="F20" s="483"/>
      <c r="G20" s="484"/>
      <c r="H20" s="486"/>
      <c r="I20" s="487">
        <v>13</v>
      </c>
      <c r="J20" s="488" t="str">
        <f t="array" ref="J20">IF(AND(AG20&gt;=1,AD20=""),"OUI",IF(AND(AD20="OUI",AG20=""),"NON",IF(AND(AG20="",AD20=""),"","Erreur")))</f>
        <v>OUI</v>
      </c>
      <c r="K20" s="489" t="s">
        <v>6</v>
      </c>
      <c r="L20" s="531" t="s">
        <v>6</v>
      </c>
      <c r="M20" s="532"/>
      <c r="N20" s="532"/>
      <c r="O20" s="532" t="s">
        <v>6</v>
      </c>
      <c r="P20" s="532"/>
      <c r="Q20" s="533"/>
      <c r="R20" s="490" t="str">
        <f t="array" ref="R20">IF(OR(L20="X",M20="X",N20="X",O20="X",P20="X",Q20="X"),"OUI","")</f>
        <v>OUI</v>
      </c>
      <c r="S20" s="491" t="str">
        <f t="array" ref="S20">IF(COUNTBLANK(W20:X20)=2,"","X")</f>
        <v/>
      </c>
      <c r="T20" s="492"/>
      <c r="U20" s="492"/>
      <c r="V20" s="493"/>
      <c r="W20" s="494"/>
      <c r="X20" s="493"/>
      <c r="Y20" s="495"/>
      <c r="Z20" s="496"/>
      <c r="AA20" s="496"/>
      <c r="AB20" s="496"/>
      <c r="AC20" s="496"/>
      <c r="AD20" s="497" t="str">
        <f t="array" ref="AD20">IF(S20="X","OUI",IF(T20="X","OUI",IF(U20="X","OUI",IF(V20="X","OUI",""))))</f>
        <v/>
      </c>
      <c r="AE20" s="498" t="str">
        <f t="shared" ref="AE20" si="14">IF(S20="X","CICM inaccessible",IF(T20="X","Refus syndic",IF(U20="X","Branchement Individuel",IF(V20="X","Bâtiment détruit",""))))</f>
        <v/>
      </c>
      <c r="AF20" s="499" t="str">
        <f t="array" ref="AF20">IF(AND(Y20="",S20=""),"",IF(S20="",Y20,"1er passage"&amp;" "&amp;'RT-C'!W20&amp;" - "&amp;"2eme passage"&amp;" "&amp;'RT-C'!X20&amp;" _ "&amp;'RT-C'!Y20))</f>
        <v/>
      </c>
      <c r="AG20" s="500">
        <v>3</v>
      </c>
      <c r="AH20" s="501">
        <v>11</v>
      </c>
    </row>
    <row r="21" spans="1:34" ht="15" customHeight="1" x14ac:dyDescent="0.25">
      <c r="A21" s="483" t="s">
        <v>2214</v>
      </c>
      <c r="B21" s="483">
        <v>1</v>
      </c>
      <c r="C21" s="484" t="s">
        <v>40</v>
      </c>
      <c r="D21" s="485"/>
      <c r="E21" s="483"/>
      <c r="F21" s="483"/>
      <c r="G21" s="484"/>
      <c r="H21" s="486"/>
      <c r="I21" s="487">
        <v>13</v>
      </c>
      <c r="J21" s="488" t="str">
        <f t="array" ref="J21">IF(AND(AG21&gt;=1,AD21=""),"OUI",IF(AND(AD21="OUI",AG21=""),"NON",IF(AND(AG21="",AD21=""),"","Erreur")))</f>
        <v>NON</v>
      </c>
      <c r="K21" s="489"/>
      <c r="L21" s="531"/>
      <c r="M21" s="532"/>
      <c r="N21" s="532"/>
      <c r="O21" s="532"/>
      <c r="P21" s="532"/>
      <c r="Q21" s="533"/>
      <c r="R21" s="490" t="str">
        <f t="array" ref="R21">IF(OR(L21="X",M21="X",N21="X",O21="X",P21="X",Q21="X"),"OUI","")</f>
        <v/>
      </c>
      <c r="S21" s="491" t="str">
        <f t="array" ref="S21">IF(COUNTBLANK(W21:X21)=2,"","X")</f>
        <v/>
      </c>
      <c r="T21" s="492"/>
      <c r="U21" s="492" t="s">
        <v>6</v>
      </c>
      <c r="V21" s="493"/>
      <c r="W21" s="494"/>
      <c r="X21" s="493"/>
      <c r="Y21" s="495" t="s">
        <v>5767</v>
      </c>
      <c r="Z21" s="496"/>
      <c r="AA21" s="496"/>
      <c r="AB21" s="496"/>
      <c r="AC21" s="496"/>
      <c r="AD21" s="497" t="str">
        <f t="array" ref="AD21">IF(S21="X","OUI",IF(T21="X","OUI",IF(U21="X","OUI",IF(V21="X","OUI",""))))</f>
        <v>OUI</v>
      </c>
      <c r="AE21" s="498" t="str">
        <f t="shared" ref="AE21" si="15">IF(S21="X","CICM inaccessible",IF(T21="X","Refus syndic",IF(U21="X","Branchement Individuel",IF(V21="X","Bâtiment détruit",""))))</f>
        <v>Branchement Individuel</v>
      </c>
      <c r="AF21" s="521" t="str">
        <f t="array" ref="AF21">IF(AND(Y21="",S21=""),"",IF(S21="",Y21,"1er passage"&amp;" "&amp;'RT-C'!W21&amp;" - "&amp;"2eme passage"&amp;" "&amp;'RT-C'!X21&amp;" _ "&amp;'RT-C'!Y21))</f>
        <v>1 Compteur et 3 compteurs qui étaient posé au sol rapportés à Grdf</v>
      </c>
      <c r="AG21" s="500"/>
      <c r="AH21" s="501"/>
    </row>
    <row r="22" spans="1:34" ht="15" customHeight="1" x14ac:dyDescent="0.25">
      <c r="A22" s="483" t="s">
        <v>2217</v>
      </c>
      <c r="B22" s="483">
        <v>1</v>
      </c>
      <c r="C22" s="484" t="s">
        <v>40</v>
      </c>
      <c r="D22" s="485"/>
      <c r="E22" s="483"/>
      <c r="F22" s="483"/>
      <c r="G22" s="484"/>
      <c r="H22" s="486"/>
      <c r="I22" s="487">
        <v>13</v>
      </c>
      <c r="J22" s="488" t="str">
        <f t="array" ref="J22">IF(AND(AG22&gt;=1,AD22=""),"OUI",IF(AND(AD22="OUI",AG22=""),"NON",IF(AND(AG22="",AD22=""),"","Erreur")))</f>
        <v>OUI</v>
      </c>
      <c r="K22" s="489" t="s">
        <v>6</v>
      </c>
      <c r="L22" s="531" t="s">
        <v>6</v>
      </c>
      <c r="M22" s="532"/>
      <c r="N22" s="532" t="s">
        <v>6</v>
      </c>
      <c r="O22" s="532"/>
      <c r="P22" s="532"/>
      <c r="Q22" s="533"/>
      <c r="R22" s="490" t="str">
        <f t="array" ref="R22">IF(OR(L22="X",M22="X",N22="X",O22="X",P22="X",Q22="X"),"OUI","")</f>
        <v>OUI</v>
      </c>
      <c r="S22" s="491" t="str">
        <f t="array" ref="S22">IF(COUNTBLANK(W22:X22)=2,"","X")</f>
        <v/>
      </c>
      <c r="T22" s="492"/>
      <c r="U22" s="492"/>
      <c r="V22" s="493"/>
      <c r="W22" s="494"/>
      <c r="X22" s="493"/>
      <c r="Y22" s="495"/>
      <c r="Z22" s="496"/>
      <c r="AA22" s="496"/>
      <c r="AB22" s="496"/>
      <c r="AC22" s="496"/>
      <c r="AD22" s="497" t="str">
        <f t="array" ref="AD22">IF(S22="X","OUI",IF(T22="X","OUI",IF(U22="X","OUI",IF(V22="X","OUI",""))))</f>
        <v/>
      </c>
      <c r="AE22" s="498" t="str">
        <f t="shared" ref="AE22" si="16">IF(S22="X","CICM inaccessible",IF(T22="X","Refus syndic",IF(U22="X","Branchement Individuel",IF(V22="X","Bâtiment détruit",""))))</f>
        <v/>
      </c>
      <c r="AF22" s="499" t="str">
        <f t="array" ref="AF22">IF(AND(Y22="",S22=""),"",IF(S22="",Y22,"1er passage"&amp;" "&amp;'RT-C'!W22&amp;" - "&amp;"2eme passage"&amp;" "&amp;'RT-C'!X22&amp;" _ "&amp;'RT-C'!Y22))</f>
        <v/>
      </c>
      <c r="AG22" s="500">
        <v>2</v>
      </c>
      <c r="AH22" s="501">
        <v>12</v>
      </c>
    </row>
    <row r="23" spans="1:34" ht="15" customHeight="1" x14ac:dyDescent="0.25">
      <c r="A23" s="483" t="s">
        <v>2193</v>
      </c>
      <c r="B23" s="483">
        <v>1</v>
      </c>
      <c r="C23" s="484" t="s">
        <v>40</v>
      </c>
      <c r="D23" s="485"/>
      <c r="E23" s="483"/>
      <c r="F23" s="483"/>
      <c r="G23" s="484"/>
      <c r="H23" s="486"/>
      <c r="I23" s="487">
        <v>13</v>
      </c>
      <c r="J23" s="488" t="str">
        <f t="array" ref="J23">IF(AND(AG23&gt;=1,AD23=""),"OUI",IF(AND(AD23="OUI",AG23=""),"NON",IF(AND(AG23="",AD23=""),"","Erreur")))</f>
        <v>OUI</v>
      </c>
      <c r="K23" s="489" t="s">
        <v>6</v>
      </c>
      <c r="L23" s="531" t="s">
        <v>6</v>
      </c>
      <c r="M23" s="532"/>
      <c r="N23" s="532" t="s">
        <v>6</v>
      </c>
      <c r="O23" s="532"/>
      <c r="P23" s="532"/>
      <c r="Q23" s="533"/>
      <c r="R23" s="490" t="str">
        <f t="array" ref="R23">IF(OR(L23="X",M23="X",N23="X",O23="X",P23="X",Q23="X"),"OUI","")</f>
        <v>OUI</v>
      </c>
      <c r="S23" s="491" t="str">
        <f t="array" ref="S23">IF(COUNTBLANK(W23:X23)=2,"","X")</f>
        <v/>
      </c>
      <c r="T23" s="492"/>
      <c r="U23" s="492"/>
      <c r="V23" s="493"/>
      <c r="W23" s="494"/>
      <c r="X23" s="493"/>
      <c r="Y23" s="495"/>
      <c r="Z23" s="496"/>
      <c r="AA23" s="496"/>
      <c r="AB23" s="496"/>
      <c r="AC23" s="496"/>
      <c r="AD23" s="497" t="str">
        <f t="array" ref="AD23">IF(S23="X","OUI",IF(T23="X","OUI",IF(U23="X","OUI",IF(V23="X","OUI",""))))</f>
        <v/>
      </c>
      <c r="AE23" s="498" t="str">
        <f t="shared" ref="AE23" si="17">IF(S23="X","CICM inaccessible",IF(T23="X","Refus syndic",IF(U23="X","Branchement Individuel",IF(V23="X","Bâtiment détruit",""))))</f>
        <v/>
      </c>
      <c r="AF23" s="499" t="str">
        <f t="array" ref="AF23">IF(AND(Y23="",S23=""),"",IF(S23="",Y23,"1er passage"&amp;" "&amp;'RT-C'!W23&amp;" - "&amp;"2eme passage"&amp;" "&amp;'RT-C'!X23&amp;" _ "&amp;'RT-C'!Y23))</f>
        <v/>
      </c>
      <c r="AG23" s="500">
        <v>6</v>
      </c>
      <c r="AH23" s="501">
        <v>11</v>
      </c>
    </row>
    <row r="24" spans="1:34" ht="15" customHeight="1" x14ac:dyDescent="0.25">
      <c r="A24" s="483" t="s">
        <v>869</v>
      </c>
      <c r="B24" s="483">
        <v>1</v>
      </c>
      <c r="C24" s="484" t="s">
        <v>45</v>
      </c>
      <c r="D24" s="485"/>
      <c r="E24" s="483"/>
      <c r="F24" s="483"/>
      <c r="G24" s="484"/>
      <c r="H24" s="486"/>
      <c r="I24" s="487">
        <v>13</v>
      </c>
      <c r="J24" s="488" t="str">
        <f t="array" ref="J24">IF(AND(AG24&gt;=1,AD24=""),"OUI",IF(AND(AD24="OUI",AG24=""),"NON",IF(AND(AG24="",AD24=""),"","Erreur")))</f>
        <v>OUI</v>
      </c>
      <c r="K24" s="489" t="s">
        <v>6</v>
      </c>
      <c r="L24" s="531" t="s">
        <v>6</v>
      </c>
      <c r="M24" s="532"/>
      <c r="N24" s="532"/>
      <c r="O24" s="532"/>
      <c r="P24" s="532"/>
      <c r="Q24" s="533"/>
      <c r="R24" s="490" t="str">
        <f t="array" ref="R24">IF(OR(L24="X",M24="X",N24="X",O24="X",P24="X",Q24="X"),"OUI","")</f>
        <v>OUI</v>
      </c>
      <c r="S24" s="491" t="str">
        <f t="array" ref="S24">IF(COUNTBLANK(W24:X24)=2,"","X")</f>
        <v/>
      </c>
      <c r="T24" s="492"/>
      <c r="U24" s="492"/>
      <c r="V24" s="493"/>
      <c r="W24" s="494"/>
      <c r="X24" s="493"/>
      <c r="Y24" s="495"/>
      <c r="Z24" s="496"/>
      <c r="AA24" s="496"/>
      <c r="AB24" s="496"/>
      <c r="AC24" s="496"/>
      <c r="AD24" s="497" t="str">
        <f t="array" ref="AD24">IF(S24="X","OUI",IF(T24="X","OUI",IF(U24="X","OUI",IF(V24="X","OUI",""))))</f>
        <v/>
      </c>
      <c r="AE24" s="498" t="str">
        <f t="shared" ref="AE24" si="18">IF(S24="X","CICM inaccessible",IF(T24="X","Refus syndic",IF(U24="X","Branchement Individuel",IF(V24="X","Bâtiment détruit",""))))</f>
        <v/>
      </c>
      <c r="AF24" s="499" t="str">
        <f t="array" ref="AF24">IF(AND(Y24="",S24=""),"",IF(S24="",Y24,"1er passage"&amp;" "&amp;'RT-C'!W24&amp;" - "&amp;"2eme passage"&amp;" "&amp;'RT-C'!X24&amp;" _ "&amp;'RT-C'!Y24))</f>
        <v/>
      </c>
      <c r="AG24" s="500">
        <v>1</v>
      </c>
      <c r="AH24" s="501">
        <v>4</v>
      </c>
    </row>
    <row r="25" spans="1:34" ht="15" customHeight="1" x14ac:dyDescent="0.25">
      <c r="A25" s="483" t="s">
        <v>1521</v>
      </c>
      <c r="B25" s="483">
        <v>1</v>
      </c>
      <c r="C25" s="484" t="s">
        <v>45</v>
      </c>
      <c r="D25" s="485"/>
      <c r="E25" s="483"/>
      <c r="F25" s="483"/>
      <c r="G25" s="484"/>
      <c r="H25" s="486"/>
      <c r="I25" s="487">
        <v>13</v>
      </c>
      <c r="J25" s="488" t="str">
        <f t="array" ref="J25">IF(AND(AG25&gt;=1,AD25=""),"OUI",IF(AND(AD25="OUI",AG25=""),"NON",IF(AND(AG25="",AD25=""),"","Erreur")))</f>
        <v>OUI</v>
      </c>
      <c r="K25" s="489" t="s">
        <v>6</v>
      </c>
      <c r="L25" s="531" t="s">
        <v>6</v>
      </c>
      <c r="M25" s="532"/>
      <c r="N25" s="532"/>
      <c r="O25" s="532"/>
      <c r="P25" s="532"/>
      <c r="Q25" s="533"/>
      <c r="R25" s="490" t="str">
        <f t="array" ref="R25">IF(OR(L25="X",M25="X",N25="X",O25="X",P25="X",Q25="X"),"OUI","")</f>
        <v>OUI</v>
      </c>
      <c r="S25" s="491" t="str">
        <f t="array" ref="S25">IF(COUNTBLANK(W25:X25)=2,"","X")</f>
        <v/>
      </c>
      <c r="T25" s="492"/>
      <c r="U25" s="492"/>
      <c r="V25" s="493"/>
      <c r="W25" s="494"/>
      <c r="X25" s="493"/>
      <c r="Y25" s="495"/>
      <c r="Z25" s="496"/>
      <c r="AA25" s="496"/>
      <c r="AB25" s="496"/>
      <c r="AC25" s="496"/>
      <c r="AD25" s="497" t="str">
        <f t="array" ref="AD25">IF(S25="X","OUI",IF(T25="X","OUI",IF(U25="X","OUI",IF(V25="X","OUI",""))))</f>
        <v/>
      </c>
      <c r="AE25" s="498" t="str">
        <f t="shared" ref="AE25" si="19">IF(S25="X","CICM inaccessible",IF(T25="X","Refus syndic",IF(U25="X","Branchement Individuel",IF(V25="X","Bâtiment détruit",""))))</f>
        <v/>
      </c>
      <c r="AF25" s="499" t="str">
        <f t="array" ref="AF25">IF(AND(Y25="",S25=""),"",IF(S25="",Y25,"1er passage"&amp;" "&amp;'RT-C'!W25&amp;" - "&amp;"2eme passage"&amp;" "&amp;'RT-C'!X25&amp;" _ "&amp;'RT-C'!Y25))</f>
        <v/>
      </c>
      <c r="AG25" s="500">
        <v>2</v>
      </c>
      <c r="AH25" s="501">
        <v>1</v>
      </c>
    </row>
    <row r="26" spans="1:34" ht="15" customHeight="1" x14ac:dyDescent="0.25">
      <c r="A26" s="483" t="s">
        <v>1515</v>
      </c>
      <c r="B26" s="483">
        <v>1</v>
      </c>
      <c r="C26" s="484" t="s">
        <v>45</v>
      </c>
      <c r="D26" s="485"/>
      <c r="E26" s="483"/>
      <c r="F26" s="483"/>
      <c r="G26" s="484"/>
      <c r="H26" s="486"/>
      <c r="I26" s="487">
        <v>13</v>
      </c>
      <c r="J26" s="488" t="str">
        <f t="array" ref="J26">IF(AND(AG26&gt;=1,AD26=""),"OUI",IF(AND(AD26="OUI",AG26=""),"NON",IF(AND(AG26="",AD26=""),"","Erreur")))</f>
        <v>OUI</v>
      </c>
      <c r="K26" s="489" t="s">
        <v>6</v>
      </c>
      <c r="L26" s="531" t="s">
        <v>6</v>
      </c>
      <c r="M26" s="532"/>
      <c r="N26" s="532"/>
      <c r="O26" s="532"/>
      <c r="P26" s="532"/>
      <c r="Q26" s="533"/>
      <c r="R26" s="490" t="str">
        <f t="array" ref="R26">IF(OR(L26="X",M26="X",N26="X",O26="X",P26="X",Q26="X"),"OUI","")</f>
        <v>OUI</v>
      </c>
      <c r="S26" s="491" t="str">
        <f t="array" ref="S26">IF(COUNTBLANK(W26:X26)=2,"","X")</f>
        <v/>
      </c>
      <c r="T26" s="492"/>
      <c r="U26" s="492"/>
      <c r="V26" s="493"/>
      <c r="W26" s="494"/>
      <c r="X26" s="493"/>
      <c r="Y26" s="495"/>
      <c r="Z26" s="496"/>
      <c r="AA26" s="496"/>
      <c r="AB26" s="496"/>
      <c r="AC26" s="496"/>
      <c r="AD26" s="497" t="str">
        <f t="array" ref="AD26">IF(S26="X","OUI",IF(T26="X","OUI",IF(U26="X","OUI",IF(V26="X","OUI",""))))</f>
        <v/>
      </c>
      <c r="AE26" s="498" t="str">
        <f t="shared" ref="AE26" si="20">IF(S26="X","CICM inaccessible",IF(T26="X","Refus syndic",IF(U26="X","Branchement Individuel",IF(V26="X","Bâtiment détruit",""))))</f>
        <v/>
      </c>
      <c r="AF26" s="499" t="str">
        <f t="array" ref="AF26">IF(AND(Y26="",S26=""),"",IF(S26="",Y26,"1er passage"&amp;" "&amp;'RT-C'!W26&amp;" - "&amp;"2eme passage"&amp;" "&amp;'RT-C'!X26&amp;" _ "&amp;'RT-C'!Y26))</f>
        <v/>
      </c>
      <c r="AG26" s="500">
        <v>2</v>
      </c>
      <c r="AH26" s="501">
        <v>2</v>
      </c>
    </row>
    <row r="27" spans="1:34" ht="15" customHeight="1" x14ac:dyDescent="0.25">
      <c r="A27" s="483" t="s">
        <v>2214</v>
      </c>
      <c r="B27" s="483">
        <v>1</v>
      </c>
      <c r="C27" s="484" t="s">
        <v>40</v>
      </c>
      <c r="D27" s="485"/>
      <c r="E27" s="483"/>
      <c r="F27" s="483"/>
      <c r="G27" s="484"/>
      <c r="H27" s="486"/>
      <c r="I27" s="487">
        <v>13</v>
      </c>
      <c r="J27" s="488" t="str">
        <f t="array" ref="J27">IF(AND(AG27&gt;=1,AD27=""),"OUI",IF(AND(AD27="OUI",AG27=""),"NON",IF(AND(AG27="",AD27=""),"","Erreur")))</f>
        <v>NON</v>
      </c>
      <c r="K27" s="489"/>
      <c r="L27" s="531"/>
      <c r="M27" s="532"/>
      <c r="N27" s="532"/>
      <c r="O27" s="532"/>
      <c r="P27" s="532"/>
      <c r="Q27" s="533"/>
      <c r="R27" s="490" t="str">
        <f t="array" ref="R27">IF(OR(L27="X",M27="X",N27="X",O27="X",P27="X",Q27="X"),"OUI","")</f>
        <v/>
      </c>
      <c r="S27" s="491" t="str">
        <f t="array" ref="S27">IF(COUNTBLANK(W27:X27)=2,"","X")</f>
        <v/>
      </c>
      <c r="T27" s="492"/>
      <c r="U27" s="492" t="s">
        <v>6</v>
      </c>
      <c r="V27" s="493"/>
      <c r="W27" s="494"/>
      <c r="X27" s="493"/>
      <c r="Y27" s="495" t="s">
        <v>5765</v>
      </c>
      <c r="Z27" s="496"/>
      <c r="AA27" s="496"/>
      <c r="AB27" s="496"/>
      <c r="AC27" s="496"/>
      <c r="AD27" s="497" t="str">
        <f t="array" ref="AD27">IF(S27="X","OUI",IF(T27="X","OUI",IF(U27="X","OUI",IF(V27="X","OUI",""))))</f>
        <v>OUI</v>
      </c>
      <c r="AE27" s="498" t="str">
        <f t="shared" ref="AE27" si="21">IF(S27="X","CICM inaccessible",IF(T27="X","Refus syndic",IF(U27="X","Branchement Individuel",IF(V27="X","Bâtiment détruit",""))))</f>
        <v>Branchement Individuel</v>
      </c>
      <c r="AF27" s="499" t="str">
        <f t="array" ref="AF27">IF(AND(Y27="",S27=""),"",IF(S27="",Y27,"1er passage"&amp;" "&amp;'RT-C'!W27&amp;" - "&amp;"2eme passage"&amp;" "&amp;'RT-C'!X27&amp;" _ "&amp;'RT-C'!Y27))</f>
        <v>1 compteur 1 branchement</v>
      </c>
      <c r="AG27" s="500"/>
      <c r="AH27" s="501">
        <v>1</v>
      </c>
    </row>
    <row r="28" spans="1:34" ht="15" customHeight="1" x14ac:dyDescent="0.25">
      <c r="A28" s="483" t="s">
        <v>1610</v>
      </c>
      <c r="B28" s="483">
        <v>1</v>
      </c>
      <c r="C28" s="484" t="s">
        <v>45</v>
      </c>
      <c r="D28" s="485"/>
      <c r="E28" s="483"/>
      <c r="F28" s="483"/>
      <c r="G28" s="484"/>
      <c r="H28" s="486"/>
      <c r="I28" s="487">
        <v>13</v>
      </c>
      <c r="J28" s="488" t="str">
        <f t="array" ref="J28">IF(AND(AG28&gt;=1,AD28=""),"OUI",IF(AND(AD28="OUI",AG28=""),"NON",IF(AND(AG28="",AD28=""),"","Erreur")))</f>
        <v>NON</v>
      </c>
      <c r="K28" s="489"/>
      <c r="L28" s="531"/>
      <c r="M28" s="532"/>
      <c r="N28" s="532"/>
      <c r="O28" s="532"/>
      <c r="P28" s="532"/>
      <c r="Q28" s="533"/>
      <c r="R28" s="490" t="str">
        <f t="array" ref="R28">IF(OR(L28="X",M28="X",N28="X",O28="X",P28="X",Q28="X"),"OUI","")</f>
        <v/>
      </c>
      <c r="S28" s="491" t="str">
        <f t="array" ref="S28">IF(COUNTBLANK(W28:X28)=2,"","X")</f>
        <v/>
      </c>
      <c r="T28" s="492" t="s">
        <v>6</v>
      </c>
      <c r="U28" s="492"/>
      <c r="V28" s="493"/>
      <c r="W28" s="494"/>
      <c r="X28" s="493"/>
      <c r="Y28" s="495" t="s">
        <v>5764</v>
      </c>
      <c r="Z28" s="496"/>
      <c r="AA28" s="496"/>
      <c r="AB28" s="496"/>
      <c r="AC28" s="496"/>
      <c r="AD28" s="497" t="str">
        <f t="array" ref="AD28">IF(S28="X","OUI",IF(T28="X","OUI",IF(U28="X","OUI",IF(V28="X","OUI",""))))</f>
        <v>OUI</v>
      </c>
      <c r="AE28" s="498" t="str">
        <f t="shared" ref="AE28" si="22">IF(S28="X","CICM inaccessible",IF(T28="X","Refus syndic",IF(U28="X","Branchement Individuel",IF(V28="X","Bâtiment détruit",""))))</f>
        <v>Refus syndic</v>
      </c>
      <c r="AF28" s="499" t="str">
        <f t="array" ref="AF28">IF(AND(Y28="",S28=""),"",IF(S28="",Y28,"1er passage"&amp;" "&amp;'RT-C'!W28&amp;" - "&amp;"2eme passage"&amp;" "&amp;'RT-C'!X28&amp;" _ "&amp;'RT-C'!Y28))</f>
        <v>Refus personne du milieu RDC</v>
      </c>
      <c r="AG28" s="500"/>
      <c r="AH28" s="501">
        <v>1</v>
      </c>
    </row>
    <row r="29" spans="1:34" ht="15" customHeight="1" x14ac:dyDescent="0.25">
      <c r="A29" s="483" t="s">
        <v>1518</v>
      </c>
      <c r="B29" s="483">
        <v>1</v>
      </c>
      <c r="C29" s="484" t="s">
        <v>45</v>
      </c>
      <c r="D29" s="485"/>
      <c r="E29" s="483"/>
      <c r="F29" s="483"/>
      <c r="G29" s="484"/>
      <c r="H29" s="486"/>
      <c r="I29" s="487">
        <v>13</v>
      </c>
      <c r="J29" s="488" t="str">
        <f t="array" ref="J29">IF(AND(AG29&gt;=1,AD29=""),"OUI",IF(AND(AD29="OUI",AG29=""),"NON",IF(AND(AG29="",AD29=""),"","Erreur")))</f>
        <v>OUI</v>
      </c>
      <c r="K29" s="489" t="s">
        <v>6</v>
      </c>
      <c r="L29" s="531" t="s">
        <v>6</v>
      </c>
      <c r="M29" s="532"/>
      <c r="N29" s="532"/>
      <c r="O29" s="532"/>
      <c r="P29" s="532"/>
      <c r="Q29" s="533"/>
      <c r="R29" s="490" t="str">
        <f t="array" ref="R29">IF(OR(L29="X",M29="X",N29="X",O29="X",P29="X",Q29="X"),"OUI","")</f>
        <v>OUI</v>
      </c>
      <c r="S29" s="491" t="str">
        <f t="array" ref="S29">IF(COUNTBLANK(W29:X29)=2,"","X")</f>
        <v/>
      </c>
      <c r="T29" s="492"/>
      <c r="U29" s="492"/>
      <c r="V29" s="493"/>
      <c r="W29" s="494"/>
      <c r="X29" s="493"/>
      <c r="Y29" s="495"/>
      <c r="Z29" s="496"/>
      <c r="AA29" s="496"/>
      <c r="AB29" s="496"/>
      <c r="AC29" s="496"/>
      <c r="AD29" s="497" t="str">
        <f t="array" ref="AD29">IF(S29="X","OUI",IF(T29="X","OUI",IF(U29="X","OUI",IF(V29="X","OUI",""))))</f>
        <v/>
      </c>
      <c r="AE29" s="498" t="str">
        <f t="shared" ref="AE29" si="23">IF(S29="X","CICM inaccessible",IF(T29="X","Refus syndic",IF(U29="X","Branchement Individuel",IF(V29="X","Bâtiment détruit",""))))</f>
        <v/>
      </c>
      <c r="AF29" s="499" t="str">
        <f t="array" ref="AF29">IF(AND(Y29="",S29=""),"",IF(S29="",Y29,"1er passage"&amp;" "&amp;'RT-C'!W29&amp;" - "&amp;"2eme passage"&amp;" "&amp;'RT-C'!X29&amp;" _ "&amp;'RT-C'!Y29))</f>
        <v/>
      </c>
      <c r="AG29" s="500">
        <v>1</v>
      </c>
      <c r="AH29" s="501">
        <v>2</v>
      </c>
    </row>
    <row r="30" spans="1:34" ht="15" customHeight="1" x14ac:dyDescent="0.25">
      <c r="A30" s="483" t="s">
        <v>2223</v>
      </c>
      <c r="B30" s="483">
        <v>1</v>
      </c>
      <c r="C30" s="484" t="s">
        <v>40</v>
      </c>
      <c r="D30" s="485"/>
      <c r="E30" s="483"/>
      <c r="F30" s="483"/>
      <c r="G30" s="484"/>
      <c r="H30" s="486"/>
      <c r="I30" s="487">
        <v>13</v>
      </c>
      <c r="J30" s="488" t="str">
        <f t="array" ref="J30">IF(AND(AG30&gt;=1,AD30=""),"OUI",IF(AND(AD30="OUI",AG30=""),"NON",IF(AND(AG30="",AD30=""),"","Erreur")))</f>
        <v>OUI</v>
      </c>
      <c r="K30" s="489" t="s">
        <v>6</v>
      </c>
      <c r="L30" s="531" t="s">
        <v>6</v>
      </c>
      <c r="M30" s="532"/>
      <c r="N30" s="532"/>
      <c r="O30" s="532" t="s">
        <v>6</v>
      </c>
      <c r="P30" s="532"/>
      <c r="Q30" s="533"/>
      <c r="R30" s="490" t="str">
        <f t="array" ref="R30">IF(OR(L30="X",M30="X",N30="X",O30="X",P30="X",Q30="X"),"OUI","")</f>
        <v>OUI</v>
      </c>
      <c r="S30" s="491" t="str">
        <f t="array" ref="S30">IF(COUNTBLANK(W30:X30)=2,"","X")</f>
        <v/>
      </c>
      <c r="T30" s="492"/>
      <c r="U30" s="492"/>
      <c r="V30" s="493"/>
      <c r="W30" s="494"/>
      <c r="X30" s="493"/>
      <c r="Y30" s="495"/>
      <c r="Z30" s="496"/>
      <c r="AA30" s="496"/>
      <c r="AB30" s="496"/>
      <c r="AC30" s="496"/>
      <c r="AD30" s="497" t="str">
        <f t="array" ref="AD30">IF(S30="X","OUI",IF(T30="X","OUI",IF(U30="X","OUI",IF(V30="X","OUI",""))))</f>
        <v/>
      </c>
      <c r="AE30" s="498" t="str">
        <f t="shared" ref="AE30" si="24">IF(S30="X","CICM inaccessible",IF(T30="X","Refus syndic",IF(U30="X","Branchement Individuel",IF(V30="X","Bâtiment détruit",""))))</f>
        <v/>
      </c>
      <c r="AF30" s="499" t="str">
        <f t="array" ref="AF30">IF(AND(Y30="",S30=""),"",IF(S30="",Y30,"1er passage"&amp;" "&amp;'RT-C'!W30&amp;" - "&amp;"2eme passage"&amp;" "&amp;'RT-C'!X30&amp;" _ "&amp;'RT-C'!Y30))</f>
        <v/>
      </c>
      <c r="AG30" s="500">
        <v>1</v>
      </c>
      <c r="AH30" s="501">
        <v>7</v>
      </c>
    </row>
    <row r="31" spans="1:34" ht="15" customHeight="1" x14ac:dyDescent="0.25">
      <c r="A31" s="483" t="s">
        <v>1468</v>
      </c>
      <c r="B31" s="483">
        <v>1</v>
      </c>
      <c r="C31" s="484" t="s">
        <v>45</v>
      </c>
      <c r="D31" s="485"/>
      <c r="E31" s="483"/>
      <c r="F31" s="483"/>
      <c r="G31" s="484"/>
      <c r="H31" s="486"/>
      <c r="I31" s="487">
        <v>13</v>
      </c>
      <c r="J31" s="488" t="str">
        <f t="array" ref="J31">IF(AND(AG31&gt;=1,AD31=""),"OUI",IF(AND(AD31="OUI",AG31=""),"NON",IF(AND(AG31="",AD31=""),"","Erreur")))</f>
        <v>OUI</v>
      </c>
      <c r="K31" s="489" t="s">
        <v>6</v>
      </c>
      <c r="L31" s="531" t="s">
        <v>6</v>
      </c>
      <c r="M31" s="532"/>
      <c r="N31" s="532"/>
      <c r="O31" s="532"/>
      <c r="P31" s="532"/>
      <c r="Q31" s="533"/>
      <c r="R31" s="490" t="str">
        <f t="array" ref="R31">IF(OR(L31="X",M31="X",N31="X",O31="X",P31="X",Q31="X"),"OUI","")</f>
        <v>OUI</v>
      </c>
      <c r="S31" s="491" t="str">
        <f t="array" ref="S31">IF(COUNTBLANK(W31:X31)=2,"","X")</f>
        <v/>
      </c>
      <c r="T31" s="492"/>
      <c r="U31" s="492"/>
      <c r="V31" s="493"/>
      <c r="W31" s="494"/>
      <c r="X31" s="493"/>
      <c r="Y31" s="495"/>
      <c r="Z31" s="496"/>
      <c r="AA31" s="496"/>
      <c r="AB31" s="496"/>
      <c r="AC31" s="496"/>
      <c r="AD31" s="497" t="str">
        <f t="array" ref="AD31">IF(S31="X","OUI",IF(T31="X","OUI",IF(U31="X","OUI",IF(V31="X","OUI",""))))</f>
        <v/>
      </c>
      <c r="AE31" s="498" t="str">
        <f t="shared" ref="AE31" si="25">IF(S31="X","CICM inaccessible",IF(T31="X","Refus syndic",IF(U31="X","Branchement Individuel",IF(V31="X","Bâtiment détruit",""))))</f>
        <v/>
      </c>
      <c r="AF31" s="499" t="str">
        <f t="array" ref="AF31">IF(AND(Y31="",S31=""),"",IF(S31="",Y31,"1er passage"&amp;" "&amp;'RT-C'!W31&amp;" - "&amp;"2eme passage"&amp;" "&amp;'RT-C'!X31&amp;" _ "&amp;'RT-C'!Y31))</f>
        <v/>
      </c>
      <c r="AG31" s="500">
        <v>4</v>
      </c>
      <c r="AH31" s="501">
        <v>1</v>
      </c>
    </row>
    <row r="32" spans="1:34" ht="15" customHeight="1" x14ac:dyDescent="0.25">
      <c r="A32" s="483" t="s">
        <v>2232</v>
      </c>
      <c r="B32" s="483">
        <v>1</v>
      </c>
      <c r="C32" s="484" t="s">
        <v>40</v>
      </c>
      <c r="D32" s="485"/>
      <c r="E32" s="483"/>
      <c r="F32" s="483"/>
      <c r="G32" s="484"/>
      <c r="H32" s="486"/>
      <c r="I32" s="487">
        <v>13</v>
      </c>
      <c r="J32" s="488" t="str">
        <f t="array" ref="J32">IF(AND(AG32&gt;=1,AD32=""),"OUI",IF(AND(AD32="OUI",AG32=""),"NON",IF(AND(AG32="",AD32=""),"","Erreur")))</f>
        <v>OUI</v>
      </c>
      <c r="K32" s="489" t="s">
        <v>6</v>
      </c>
      <c r="L32" s="531" t="s">
        <v>6</v>
      </c>
      <c r="M32" s="532"/>
      <c r="N32" s="532" t="s">
        <v>6</v>
      </c>
      <c r="O32" s="532"/>
      <c r="P32" s="532"/>
      <c r="Q32" s="533"/>
      <c r="R32" s="490" t="str">
        <f t="array" ref="R32">IF(OR(L32="X",M32="X",N32="X",O32="X",P32="X",Q32="X"),"OUI","")</f>
        <v>OUI</v>
      </c>
      <c r="S32" s="491" t="str">
        <f t="array" ref="S32">IF(COUNTBLANK(W32:X32)=2,"","X")</f>
        <v/>
      </c>
      <c r="T32" s="492"/>
      <c r="U32" s="492"/>
      <c r="V32" s="493"/>
      <c r="W32" s="494"/>
      <c r="X32" s="493"/>
      <c r="Y32" s="495"/>
      <c r="Z32" s="496"/>
      <c r="AA32" s="496"/>
      <c r="AB32" s="496"/>
      <c r="AC32" s="496"/>
      <c r="AD32" s="497" t="str">
        <f t="array" ref="AD32">IF(S32="X","OUI",IF(T32="X","OUI",IF(U32="X","OUI",IF(V32="X","OUI",""))))</f>
        <v/>
      </c>
      <c r="AE32" s="498" t="str">
        <f t="shared" ref="AE32" si="26">IF(S32="X","CICM inaccessible",IF(T32="X","Refus syndic",IF(U32="X","Branchement Individuel",IF(V32="X","Bâtiment détruit",""))))</f>
        <v/>
      </c>
      <c r="AF32" s="499" t="str">
        <f t="array" ref="AF32">IF(AND(Y32="",S32=""),"",IF(S32="",Y32,"1er passage"&amp;" "&amp;'RT-C'!W32&amp;" - "&amp;"2eme passage"&amp;" "&amp;'RT-C'!X32&amp;" _ "&amp;'RT-C'!Y32))</f>
        <v/>
      </c>
      <c r="AG32" s="500">
        <v>2</v>
      </c>
      <c r="AH32" s="501">
        <v>10</v>
      </c>
    </row>
    <row r="33" spans="1:34" ht="15" customHeight="1" x14ac:dyDescent="0.25">
      <c r="A33" s="483" t="s">
        <v>2687</v>
      </c>
      <c r="B33" s="483">
        <v>2</v>
      </c>
      <c r="C33" s="484" t="s">
        <v>40</v>
      </c>
      <c r="D33" s="485"/>
      <c r="E33" s="483"/>
      <c r="F33" s="483"/>
      <c r="G33" s="484"/>
      <c r="H33" s="486"/>
      <c r="I33" s="487">
        <v>13</v>
      </c>
      <c r="J33" s="488" t="str">
        <f t="array" ref="J33">IF(AND(AG33&gt;=1,AD33=""),"OUI",IF(AND(AD33="OUI",AG33=""),"NON",IF(AND(AG33="",AD33=""),"","Erreur")))</f>
        <v>OUI</v>
      </c>
      <c r="K33" s="489" t="s">
        <v>6</v>
      </c>
      <c r="L33" s="531" t="s">
        <v>6</v>
      </c>
      <c r="M33" s="532"/>
      <c r="N33" s="532" t="s">
        <v>6</v>
      </c>
      <c r="O33" s="532"/>
      <c r="P33" s="532"/>
      <c r="Q33" s="533"/>
      <c r="R33" s="490" t="str">
        <f t="array" ref="R33">IF(OR(L33="X",M33="X",N33="X",O33="X",P33="X",Q33="X"),"OUI","")</f>
        <v>OUI</v>
      </c>
      <c r="S33" s="491" t="str">
        <f t="array" ref="S33">IF(COUNTBLANK(W33:X33)=2,"","X")</f>
        <v/>
      </c>
      <c r="T33" s="492"/>
      <c r="U33" s="492"/>
      <c r="V33" s="493"/>
      <c r="W33" s="494"/>
      <c r="X33" s="493"/>
      <c r="Y33" s="495"/>
      <c r="Z33" s="496"/>
      <c r="AA33" s="496"/>
      <c r="AB33" s="496"/>
      <c r="AC33" s="496"/>
      <c r="AD33" s="497" t="str">
        <f t="array" ref="AD33">IF(S33="X","OUI",IF(T33="X","OUI",IF(U33="X","OUI",IF(V33="X","OUI",""))))</f>
        <v/>
      </c>
      <c r="AE33" s="498" t="str">
        <f t="shared" ref="AE33" si="27">IF(S33="X","CICM inaccessible",IF(T33="X","Refus syndic",IF(U33="X","Branchement Individuel",IF(V33="X","Bâtiment détruit",""))))</f>
        <v/>
      </c>
      <c r="AF33" s="499" t="str">
        <f t="array" ref="AF33">IF(AND(Y33="",S33=""),"",IF(S33="",Y33,"1er passage"&amp;" "&amp;'RT-C'!W33&amp;" - "&amp;"2eme passage"&amp;" "&amp;'RT-C'!X33&amp;" _ "&amp;'RT-C'!Y33))</f>
        <v/>
      </c>
      <c r="AG33" s="500">
        <v>2</v>
      </c>
      <c r="AH33" s="501">
        <v>7</v>
      </c>
    </row>
    <row r="34" spans="1:34" ht="15" customHeight="1" x14ac:dyDescent="0.25">
      <c r="A34" s="483" t="s">
        <v>2660</v>
      </c>
      <c r="B34" s="483">
        <v>2</v>
      </c>
      <c r="C34" s="484" t="s">
        <v>40</v>
      </c>
      <c r="D34" s="485"/>
      <c r="E34" s="483"/>
      <c r="F34" s="483"/>
      <c r="G34" s="484"/>
      <c r="H34" s="486"/>
      <c r="I34" s="487">
        <v>13</v>
      </c>
      <c r="J34" s="488" t="str">
        <f t="array" ref="J34">IF(AND(AG34&gt;=1,AD34=""),"OUI",IF(AND(AD34="OUI",AG34=""),"NON",IF(AND(AG34="",AD34=""),"","Erreur")))</f>
        <v>OUI</v>
      </c>
      <c r="K34" s="489" t="s">
        <v>6</v>
      </c>
      <c r="L34" s="531" t="s">
        <v>6</v>
      </c>
      <c r="M34" s="532"/>
      <c r="N34" s="532" t="s">
        <v>6</v>
      </c>
      <c r="O34" s="532"/>
      <c r="P34" s="532"/>
      <c r="Q34" s="533"/>
      <c r="R34" s="490" t="str">
        <f t="array" ref="R34">IF(OR(L34="X",M34="X",N34="X",O34="X",P34="X",Q34="X"),"OUI","")</f>
        <v>OUI</v>
      </c>
      <c r="S34" s="491" t="str">
        <f t="array" ref="S34">IF(COUNTBLANK(W34:X34)=2,"","X")</f>
        <v/>
      </c>
      <c r="T34" s="492"/>
      <c r="U34" s="492"/>
      <c r="V34" s="493"/>
      <c r="W34" s="494"/>
      <c r="X34" s="493"/>
      <c r="Y34" s="495"/>
      <c r="Z34" s="496"/>
      <c r="AA34" s="496"/>
      <c r="AB34" s="496"/>
      <c r="AC34" s="496"/>
      <c r="AD34" s="497" t="str">
        <f t="array" ref="AD34">IF(S34="X","OUI",IF(T34="X","OUI",IF(U34="X","OUI",IF(V34="X","OUI",""))))</f>
        <v/>
      </c>
      <c r="AE34" s="498" t="str">
        <f t="shared" ref="AE34" si="28">IF(S34="X","CICM inaccessible",IF(T34="X","Refus syndic",IF(U34="X","Branchement Individuel",IF(V34="X","Bâtiment détruit",""))))</f>
        <v/>
      </c>
      <c r="AF34" s="499" t="str">
        <f t="array" ref="AF34">IF(AND(Y34="",S34=""),"",IF(S34="",Y34,"1er passage"&amp;" "&amp;'RT-C'!W34&amp;" - "&amp;"2eme passage"&amp;" "&amp;'RT-C'!X34&amp;" _ "&amp;'RT-C'!Y34))</f>
        <v/>
      </c>
      <c r="AG34" s="500">
        <v>2</v>
      </c>
      <c r="AH34" s="501">
        <v>5</v>
      </c>
    </row>
    <row r="35" spans="1:34" ht="15" customHeight="1" x14ac:dyDescent="0.25">
      <c r="A35" s="483" t="s">
        <v>2657</v>
      </c>
      <c r="B35" s="483">
        <v>2</v>
      </c>
      <c r="C35" s="484" t="s">
        <v>40</v>
      </c>
      <c r="D35" s="485"/>
      <c r="E35" s="483"/>
      <c r="F35" s="483"/>
      <c r="G35" s="484"/>
      <c r="H35" s="486"/>
      <c r="I35" s="487">
        <v>13</v>
      </c>
      <c r="J35" s="488" t="str">
        <f t="array" ref="J35">IF(AND(AG35&gt;=1,AD35=""),"OUI",IF(AND(AD35="OUI",AG35=""),"NON",IF(AND(AG35="",AD35=""),"","Erreur")))</f>
        <v>OUI</v>
      </c>
      <c r="K35" s="489" t="s">
        <v>6</v>
      </c>
      <c r="L35" s="531" t="s">
        <v>6</v>
      </c>
      <c r="M35" s="532"/>
      <c r="N35" s="532"/>
      <c r="O35" s="532" t="s">
        <v>6</v>
      </c>
      <c r="P35" s="532"/>
      <c r="Q35" s="533"/>
      <c r="R35" s="490" t="str">
        <f t="array" ref="R35">IF(OR(L35="X",M35="X",N35="X",O35="X",P35="X",Q35="X"),"OUI","")</f>
        <v>OUI</v>
      </c>
      <c r="S35" s="491" t="str">
        <f t="array" ref="S35">IF(COUNTBLANK(W35:X35)=2,"","X")</f>
        <v/>
      </c>
      <c r="T35" s="492"/>
      <c r="U35" s="492"/>
      <c r="V35" s="493"/>
      <c r="W35" s="494"/>
      <c r="X35" s="493"/>
      <c r="Y35" s="495"/>
      <c r="Z35" s="496"/>
      <c r="AA35" s="496"/>
      <c r="AB35" s="496"/>
      <c r="AC35" s="496"/>
      <c r="AD35" s="497" t="str">
        <f t="array" ref="AD35">IF(S35="X","OUI",IF(T35="X","OUI",IF(U35="X","OUI",IF(V35="X","OUI",""))))</f>
        <v/>
      </c>
      <c r="AE35" s="498" t="str">
        <f t="shared" ref="AE35" si="29">IF(S35="X","CICM inaccessible",IF(T35="X","Refus syndic",IF(U35="X","Branchement Individuel",IF(V35="X","Bâtiment détruit",""))))</f>
        <v/>
      </c>
      <c r="AF35" s="499" t="str">
        <f t="array" ref="AF35">IF(AND(Y35="",S35=""),"",IF(S35="",Y35,"1er passage"&amp;" "&amp;'RT-C'!W35&amp;" - "&amp;"2eme passage"&amp;" "&amp;'RT-C'!X35&amp;" _ "&amp;'RT-C'!Y35))</f>
        <v/>
      </c>
      <c r="AG35" s="500">
        <v>1</v>
      </c>
      <c r="AH35" s="501">
        <v>3</v>
      </c>
    </row>
    <row r="36" spans="1:34" ht="15" customHeight="1" x14ac:dyDescent="0.25">
      <c r="A36" s="483" t="s">
        <v>2705</v>
      </c>
      <c r="B36" s="483">
        <v>2</v>
      </c>
      <c r="C36" s="484" t="s">
        <v>40</v>
      </c>
      <c r="D36" s="485"/>
      <c r="E36" s="483"/>
      <c r="F36" s="483"/>
      <c r="G36" s="484"/>
      <c r="H36" s="486"/>
      <c r="I36" s="487">
        <v>13</v>
      </c>
      <c r="J36" s="488" t="str">
        <f t="array" ref="J36">IF(AND(AG36&gt;=1,AD36=""),"OUI",IF(AND(AD36="OUI",AG36=""),"NON",IF(AND(AG36="",AD36=""),"","Erreur")))</f>
        <v>OUI</v>
      </c>
      <c r="K36" s="489" t="s">
        <v>6</v>
      </c>
      <c r="L36" s="531" t="s">
        <v>6</v>
      </c>
      <c r="M36" s="532"/>
      <c r="N36" s="532" t="s">
        <v>6</v>
      </c>
      <c r="O36" s="532"/>
      <c r="P36" s="532"/>
      <c r="Q36" s="533"/>
      <c r="R36" s="490" t="str">
        <f t="array" ref="R36">IF(OR(L36="X",M36="X",N36="X",O36="X",P36="X",Q36="X"),"OUI","")</f>
        <v>OUI</v>
      </c>
      <c r="S36" s="491" t="str">
        <f t="array" ref="S36">IF(COUNTBLANK(W36:X36)=2,"","X")</f>
        <v/>
      </c>
      <c r="T36" s="492"/>
      <c r="U36" s="492"/>
      <c r="V36" s="493"/>
      <c r="W36" s="494"/>
      <c r="X36" s="493"/>
      <c r="Y36" s="495"/>
      <c r="Z36" s="496"/>
      <c r="AA36" s="496"/>
      <c r="AB36" s="496"/>
      <c r="AC36" s="496"/>
      <c r="AD36" s="497" t="str">
        <f t="array" ref="AD36">IF(S36="X","OUI",IF(T36="X","OUI",IF(U36="X","OUI",IF(V36="X","OUI",""))))</f>
        <v/>
      </c>
      <c r="AE36" s="498" t="str">
        <f t="shared" ref="AE36" si="30">IF(S36="X","CICM inaccessible",IF(T36="X","Refus syndic",IF(U36="X","Branchement Individuel",IF(V36="X","Bâtiment détruit",""))))</f>
        <v/>
      </c>
      <c r="AF36" s="499" t="str">
        <f t="array" ref="AF36">IF(AND(Y36="",S36=""),"",IF(S36="",Y36,"1er passage"&amp;" "&amp;'RT-C'!W36&amp;" - "&amp;"2eme passage"&amp;" "&amp;'RT-C'!X36&amp;" _ "&amp;'RT-C'!Y36))</f>
        <v/>
      </c>
      <c r="AG36" s="500">
        <v>2</v>
      </c>
      <c r="AH36" s="520">
        <v>5</v>
      </c>
    </row>
    <row r="37" spans="1:34" ht="15" customHeight="1" x14ac:dyDescent="0.25">
      <c r="A37" s="483" t="s">
        <v>2510</v>
      </c>
      <c r="B37" s="483">
        <v>2</v>
      </c>
      <c r="C37" s="484" t="s">
        <v>40</v>
      </c>
      <c r="D37" s="485"/>
      <c r="E37" s="483"/>
      <c r="F37" s="483"/>
      <c r="G37" s="484"/>
      <c r="H37" s="486"/>
      <c r="I37" s="487">
        <v>13</v>
      </c>
      <c r="J37" s="488" t="str">
        <f t="array" ref="J37">IF(AND(AG37&gt;=1,AD37=""),"OUI",IF(AND(AD37="OUI",AG37=""),"NON",IF(AND(AG37="",AD37=""),"","Erreur")))</f>
        <v>OUI</v>
      </c>
      <c r="K37" s="489" t="s">
        <v>6</v>
      </c>
      <c r="L37" s="531" t="s">
        <v>6</v>
      </c>
      <c r="M37" s="532"/>
      <c r="N37" s="532" t="s">
        <v>6</v>
      </c>
      <c r="O37" s="532"/>
      <c r="P37" s="532"/>
      <c r="Q37" s="533"/>
      <c r="R37" s="490" t="str">
        <f t="array" ref="R37">IF(OR(L37="X",M37="X",N37="X",O37="X",P37="X",Q37="X"),"OUI","")</f>
        <v>OUI</v>
      </c>
      <c r="S37" s="491" t="str">
        <f t="array" ref="S37">IF(COUNTBLANK(W37:X37)=2,"","X")</f>
        <v/>
      </c>
      <c r="T37" s="492"/>
      <c r="U37" s="492"/>
      <c r="V37" s="493"/>
      <c r="W37" s="494"/>
      <c r="X37" s="493"/>
      <c r="Y37" s="495"/>
      <c r="Z37" s="496"/>
      <c r="AA37" s="496"/>
      <c r="AB37" s="496"/>
      <c r="AC37" s="496"/>
      <c r="AD37" s="497" t="str">
        <f t="array" ref="AD37">IF(S37="X","OUI",IF(T37="X","OUI",IF(U37="X","OUI",IF(V37="X","OUI",""))))</f>
        <v/>
      </c>
      <c r="AE37" s="498" t="str">
        <f t="shared" ref="AE37" si="31">IF(S37="X","CICM inaccessible",IF(T37="X","Refus syndic",IF(U37="X","Branchement Individuel",IF(V37="X","Bâtiment détruit",""))))</f>
        <v/>
      </c>
      <c r="AF37" s="499" t="str">
        <f t="array" ref="AF37">IF(AND(Y37="",S37=""),"",IF(S37="",Y37,"1er passage"&amp;" "&amp;'RT-C'!W37&amp;" - "&amp;"2eme passage"&amp;" "&amp;'RT-C'!X37&amp;" _ "&amp;'RT-C'!Y37))</f>
        <v/>
      </c>
      <c r="AG37" s="500">
        <v>2</v>
      </c>
      <c r="AH37" s="520">
        <v>4</v>
      </c>
    </row>
    <row r="38" spans="1:34" ht="15" customHeight="1" x14ac:dyDescent="0.25">
      <c r="A38" s="483" t="s">
        <v>2423</v>
      </c>
      <c r="B38" s="483">
        <v>2</v>
      </c>
      <c r="C38" s="484" t="s">
        <v>40</v>
      </c>
      <c r="D38" s="485"/>
      <c r="E38" s="483"/>
      <c r="F38" s="483"/>
      <c r="G38" s="484"/>
      <c r="H38" s="486"/>
      <c r="I38" s="487">
        <v>13</v>
      </c>
      <c r="J38" s="488" t="str">
        <f t="array" ref="J38">IF(AND(AG38&gt;=1,AD38=""),"OUI",IF(AND(AD38="OUI",AG38=""),"NON",IF(AND(AG38="",AD38=""),"","Erreur")))</f>
        <v>OUI</v>
      </c>
      <c r="K38" s="489" t="s">
        <v>6</v>
      </c>
      <c r="L38" s="531" t="s">
        <v>6</v>
      </c>
      <c r="M38" s="532"/>
      <c r="N38" s="532"/>
      <c r="O38" s="532"/>
      <c r="P38" s="532"/>
      <c r="Q38" s="533"/>
      <c r="R38" s="490" t="str">
        <f t="array" ref="R38">IF(OR(L38="X",M38="X",N38="X",O38="X",P38="X",Q38="X"),"OUI","")</f>
        <v>OUI</v>
      </c>
      <c r="S38" s="491" t="str">
        <f t="array" ref="S38">IF(COUNTBLANK(W38:X38)=2,"","X")</f>
        <v/>
      </c>
      <c r="T38" s="492"/>
      <c r="U38" s="492"/>
      <c r="V38" s="493"/>
      <c r="W38" s="494"/>
      <c r="X38" s="493"/>
      <c r="Y38" s="495"/>
      <c r="Z38" s="496"/>
      <c r="AA38" s="496"/>
      <c r="AB38" s="496"/>
      <c r="AC38" s="496"/>
      <c r="AD38" s="497" t="str">
        <f t="array" ref="AD38">IF(S38="X","OUI",IF(T38="X","OUI",IF(U38="X","OUI",IF(V38="X","OUI",""))))</f>
        <v/>
      </c>
      <c r="AE38" s="498" t="str">
        <f t="shared" ref="AE38" si="32">IF(S38="X","CICM inaccessible",IF(T38="X","Refus syndic",IF(U38="X","Branchement Individuel",IF(V38="X","Bâtiment détruit",""))))</f>
        <v/>
      </c>
      <c r="AF38" s="499" t="str">
        <f t="array" ref="AF38">IF(AND(Y38="",S38=""),"",IF(S38="",Y38,"1er passage"&amp;" "&amp;'RT-C'!W38&amp;" - "&amp;"2eme passage"&amp;" "&amp;'RT-C'!X38&amp;" _ "&amp;'RT-C'!Y38))</f>
        <v/>
      </c>
      <c r="AG38" s="500">
        <v>2</v>
      </c>
      <c r="AH38" s="520">
        <v>3</v>
      </c>
    </row>
    <row r="39" spans="1:34" ht="15" customHeight="1" x14ac:dyDescent="0.25">
      <c r="A39" s="483" t="s">
        <v>2438</v>
      </c>
      <c r="B39" s="483">
        <v>2</v>
      </c>
      <c r="C39" s="484" t="s">
        <v>40</v>
      </c>
      <c r="D39" s="485"/>
      <c r="E39" s="483"/>
      <c r="F39" s="483"/>
      <c r="G39" s="484"/>
      <c r="H39" s="486"/>
      <c r="I39" s="487">
        <v>13</v>
      </c>
      <c r="J39" s="488" t="str">
        <f t="array" ref="J39">IF(AND(AG39&gt;=1,AD39=""),"OUI",IF(AND(AD39="OUI",AG39=""),"NON",IF(AND(AG39="",AD39=""),"","Erreur")))</f>
        <v>OUI</v>
      </c>
      <c r="K39" s="489" t="s">
        <v>6</v>
      </c>
      <c r="L39" s="531" t="s">
        <v>6</v>
      </c>
      <c r="M39" s="532"/>
      <c r="N39" s="532"/>
      <c r="O39" s="532"/>
      <c r="P39" s="532"/>
      <c r="Q39" s="533"/>
      <c r="R39" s="490" t="str">
        <f t="array" ref="R39">IF(OR(L39="X",M39="X",N39="X",O39="X",P39="X",Q39="X"),"OUI","")</f>
        <v>OUI</v>
      </c>
      <c r="S39" s="491" t="str">
        <f t="array" ref="S39">IF(COUNTBLANK(W39:X39)=2,"","X")</f>
        <v/>
      </c>
      <c r="T39" s="492"/>
      <c r="U39" s="492"/>
      <c r="V39" s="493"/>
      <c r="W39" s="494"/>
      <c r="X39" s="493"/>
      <c r="Y39" s="495"/>
      <c r="Z39" s="496"/>
      <c r="AA39" s="496"/>
      <c r="AB39" s="496"/>
      <c r="AC39" s="496"/>
      <c r="AD39" s="497" t="str">
        <f t="array" ref="AD39">IF(S39="X","OUI",IF(T39="X","OUI",IF(U39="X","OUI",IF(V39="X","OUI",""))))</f>
        <v/>
      </c>
      <c r="AE39" s="498" t="str">
        <f t="shared" ref="AE39" si="33">IF(S39="X","CICM inaccessible",IF(T39="X","Refus syndic",IF(U39="X","Branchement Individuel",IF(V39="X","Bâtiment détruit",""))))</f>
        <v/>
      </c>
      <c r="AF39" s="499" t="str">
        <f t="array" ref="AF39">IF(AND(Y39="",S39=""),"",IF(S39="",Y39,"1er passage"&amp;" "&amp;'RT-C'!W39&amp;" - "&amp;"2eme passage"&amp;" "&amp;'RT-C'!X39&amp;" _ "&amp;'RT-C'!Y39))</f>
        <v/>
      </c>
      <c r="AG39" s="500">
        <v>2</v>
      </c>
      <c r="AH39" s="520">
        <v>3</v>
      </c>
    </row>
    <row r="40" spans="1:34" ht="15" customHeight="1" x14ac:dyDescent="0.25">
      <c r="A40" s="483" t="s">
        <v>2432</v>
      </c>
      <c r="B40" s="483">
        <v>2</v>
      </c>
      <c r="C40" s="484" t="s">
        <v>40</v>
      </c>
      <c r="D40" s="485"/>
      <c r="E40" s="483"/>
      <c r="F40" s="483"/>
      <c r="G40" s="484"/>
      <c r="H40" s="486"/>
      <c r="I40" s="487">
        <v>13</v>
      </c>
      <c r="J40" s="488" t="str">
        <f t="array" ref="J40">IF(AND(AG40&gt;=1,AD40=""),"OUI",IF(AND(AD40="OUI",AG40=""),"NON",IF(AND(AG40="",AD40=""),"","Erreur")))</f>
        <v>OUI</v>
      </c>
      <c r="K40" s="489" t="s">
        <v>6</v>
      </c>
      <c r="L40" s="531" t="s">
        <v>6</v>
      </c>
      <c r="M40" s="532"/>
      <c r="N40" s="532" t="s">
        <v>6</v>
      </c>
      <c r="O40" s="532"/>
      <c r="P40" s="532"/>
      <c r="Q40" s="533"/>
      <c r="R40" s="490" t="str">
        <f t="array" ref="R40">IF(OR(L40="X",M40="X",N40="X",O40="X",P40="X",Q40="X"),"OUI","")</f>
        <v>OUI</v>
      </c>
      <c r="S40" s="491" t="str">
        <f t="array" ref="S40">IF(COUNTBLANK(W40:X40)=2,"","X")</f>
        <v/>
      </c>
      <c r="T40" s="492"/>
      <c r="U40" s="492"/>
      <c r="V40" s="493"/>
      <c r="W40" s="494"/>
      <c r="X40" s="493"/>
      <c r="Y40" s="495"/>
      <c r="Z40" s="496"/>
      <c r="AA40" s="496"/>
      <c r="AB40" s="496"/>
      <c r="AC40" s="496"/>
      <c r="AD40" s="497" t="str">
        <f t="array" ref="AD40">IF(S40="X","OUI",IF(T40="X","OUI",IF(U40="X","OUI",IF(V40="X","OUI",""))))</f>
        <v/>
      </c>
      <c r="AE40" s="498" t="str">
        <f t="shared" ref="AE40" si="34">IF(S40="X","CICM inaccessible",IF(T40="X","Refus syndic",IF(U40="X","Branchement Individuel",IF(V40="X","Bâtiment détruit",""))))</f>
        <v/>
      </c>
      <c r="AF40" s="499" t="str">
        <f t="array" ref="AF40">IF(AND(Y40="",S40=""),"",IF(S40="",Y40,"1er passage"&amp;" "&amp;'RT-C'!W40&amp;" - "&amp;"2eme passage"&amp;" "&amp;'RT-C'!X40&amp;" _ "&amp;'RT-C'!Y40))</f>
        <v/>
      </c>
      <c r="AG40" s="500">
        <v>1</v>
      </c>
      <c r="AH40" s="520">
        <v>5</v>
      </c>
    </row>
    <row r="41" spans="1:34" ht="15" customHeight="1" x14ac:dyDescent="0.25">
      <c r="A41" s="483" t="s">
        <v>2426</v>
      </c>
      <c r="B41" s="483">
        <v>2</v>
      </c>
      <c r="C41" s="484" t="s">
        <v>40</v>
      </c>
      <c r="D41" s="485"/>
      <c r="E41" s="483"/>
      <c r="F41" s="483"/>
      <c r="G41" s="484"/>
      <c r="H41" s="486"/>
      <c r="I41" s="487">
        <v>13</v>
      </c>
      <c r="J41" s="488" t="str">
        <f t="array" ref="J41">IF(AND(AG41&gt;=1,AD41=""),"OUI",IF(AND(AD41="OUI",AG41=""),"NON",IF(AND(AG41="",AD41=""),"","Erreur")))</f>
        <v>OUI</v>
      </c>
      <c r="K41" s="489" t="s">
        <v>6</v>
      </c>
      <c r="L41" s="531" t="s">
        <v>6</v>
      </c>
      <c r="M41" s="532"/>
      <c r="N41" s="532"/>
      <c r="O41" s="532"/>
      <c r="P41" s="532"/>
      <c r="Q41" s="533"/>
      <c r="R41" s="490" t="str">
        <f t="array" ref="R41">IF(OR(L41="X",M41="X",N41="X",O41="X",P41="X",Q41="X"),"OUI","")</f>
        <v>OUI</v>
      </c>
      <c r="S41" s="491" t="str">
        <f t="array" ref="S41">IF(COUNTBLANK(W41:X41)=2,"","X")</f>
        <v/>
      </c>
      <c r="T41" s="492"/>
      <c r="U41" s="492"/>
      <c r="V41" s="493"/>
      <c r="W41" s="494"/>
      <c r="X41" s="493"/>
      <c r="Y41" s="495"/>
      <c r="Z41" s="496"/>
      <c r="AA41" s="496"/>
      <c r="AB41" s="496"/>
      <c r="AC41" s="496"/>
      <c r="AD41" s="497" t="str">
        <f t="array" ref="AD41">IF(S41="X","OUI",IF(T41="X","OUI",IF(U41="X","OUI",IF(V41="X","OUI",""))))</f>
        <v/>
      </c>
      <c r="AE41" s="498" t="str">
        <f t="shared" ref="AE41" si="35">IF(S41="X","CICM inaccessible",IF(T41="X","Refus syndic",IF(U41="X","Branchement Individuel",IF(V41="X","Bâtiment détruit",""))))</f>
        <v/>
      </c>
      <c r="AF41" s="499" t="str">
        <f t="array" ref="AF41">IF(AND(Y41="",S41=""),"",IF(S41="",Y41,"1er passage"&amp;" "&amp;'RT-C'!W41&amp;" - "&amp;"2eme passage"&amp;" "&amp;'RT-C'!X41&amp;" _ "&amp;'RT-C'!Y41))</f>
        <v/>
      </c>
      <c r="AG41" s="500">
        <v>2</v>
      </c>
      <c r="AH41" s="520">
        <v>3</v>
      </c>
    </row>
    <row r="42" spans="1:34" ht="15" customHeight="1" x14ac:dyDescent="0.25">
      <c r="A42" s="483" t="s">
        <v>2393</v>
      </c>
      <c r="B42" s="483">
        <v>2</v>
      </c>
      <c r="C42" s="484" t="s">
        <v>40</v>
      </c>
      <c r="D42" s="485"/>
      <c r="E42" s="483"/>
      <c r="F42" s="483"/>
      <c r="G42" s="484"/>
      <c r="H42" s="486"/>
      <c r="I42" s="487">
        <v>13</v>
      </c>
      <c r="J42" s="488" t="str">
        <f t="array" ref="J42">IF(AND(AG42&gt;=1,AD42=""),"OUI",IF(AND(AD42="OUI",AG42=""),"NON",IF(AND(AG42="",AD42=""),"","Erreur")))</f>
        <v>OUI</v>
      </c>
      <c r="K42" s="489" t="s">
        <v>6</v>
      </c>
      <c r="L42" s="531" t="s">
        <v>6</v>
      </c>
      <c r="M42" s="532"/>
      <c r="N42" s="532" t="s">
        <v>6</v>
      </c>
      <c r="O42" s="532"/>
      <c r="P42" s="532"/>
      <c r="Q42" s="533"/>
      <c r="R42" s="490" t="str">
        <f t="array" ref="R42">IF(OR(L42="X",M42="X",N42="X",O42="X",P42="X",Q42="X"),"OUI","")</f>
        <v>OUI</v>
      </c>
      <c r="S42" s="491" t="str">
        <f t="array" ref="S42">IF(COUNTBLANK(W42:X42)=2,"","X")</f>
        <v/>
      </c>
      <c r="T42" s="492"/>
      <c r="U42" s="492"/>
      <c r="V42" s="493"/>
      <c r="W42" s="494"/>
      <c r="X42" s="493"/>
      <c r="Y42" s="495"/>
      <c r="Z42" s="496"/>
      <c r="AA42" s="496"/>
      <c r="AB42" s="496"/>
      <c r="AC42" s="496"/>
      <c r="AD42" s="497" t="str">
        <f t="array" ref="AD42">IF(S42="X","OUI",IF(T42="X","OUI",IF(U42="X","OUI",IF(V42="X","OUI",""))))</f>
        <v/>
      </c>
      <c r="AE42" s="498" t="str">
        <f t="shared" ref="AE42" si="36">IF(S42="X","CICM inaccessible",IF(T42="X","Refus syndic",IF(U42="X","Branchement Individuel",IF(V42="X","Bâtiment détruit",""))))</f>
        <v/>
      </c>
      <c r="AF42" s="499" t="str">
        <f t="array" ref="AF42">IF(AND(Y42="",S42=""),"",IF(S42="",Y42,"1er passage"&amp;" "&amp;'RT-C'!W42&amp;" - "&amp;"2eme passage"&amp;" "&amp;'RT-C'!X42&amp;" _ "&amp;'RT-C'!Y42))</f>
        <v/>
      </c>
      <c r="AG42" s="500">
        <v>2</v>
      </c>
      <c r="AH42" s="520">
        <v>6</v>
      </c>
    </row>
    <row r="43" spans="1:34" ht="15" customHeight="1" x14ac:dyDescent="0.25">
      <c r="A43" s="483" t="s">
        <v>2540</v>
      </c>
      <c r="B43" s="483">
        <v>2</v>
      </c>
      <c r="C43" s="484" t="s">
        <v>40</v>
      </c>
      <c r="D43" s="485"/>
      <c r="E43" s="483"/>
      <c r="F43" s="483"/>
      <c r="G43" s="484"/>
      <c r="H43" s="486"/>
      <c r="I43" s="487">
        <v>13</v>
      </c>
      <c r="J43" s="488" t="str">
        <f t="array" ref="J43">IF(AND(AG43&gt;=1,AD43=""),"OUI",IF(AND(AD43="OUI",AG43=""),"NON",IF(AND(AG43="",AD43=""),"","Erreur")))</f>
        <v>OUI</v>
      </c>
      <c r="K43" s="489" t="s">
        <v>6</v>
      </c>
      <c r="L43" s="531" t="s">
        <v>6</v>
      </c>
      <c r="M43" s="532"/>
      <c r="N43" s="532"/>
      <c r="O43" s="532"/>
      <c r="P43" s="532"/>
      <c r="Q43" s="533"/>
      <c r="R43" s="490" t="str">
        <f t="array" ref="R43">IF(OR(L43="X",M43="X",N43="X",O43="X",P43="X",Q43="X"),"OUI","")</f>
        <v>OUI</v>
      </c>
      <c r="S43" s="491" t="str">
        <f t="array" ref="S43">IF(COUNTBLANK(W43:X43)=2,"","X")</f>
        <v/>
      </c>
      <c r="T43" s="492"/>
      <c r="U43" s="492"/>
      <c r="V43" s="493"/>
      <c r="W43" s="494"/>
      <c r="X43" s="493"/>
      <c r="Y43" s="495"/>
      <c r="Z43" s="496"/>
      <c r="AA43" s="496"/>
      <c r="AB43" s="496"/>
      <c r="AC43" s="496"/>
      <c r="AD43" s="497" t="str">
        <f t="array" ref="AD43">IF(S43="X","OUI",IF(T43="X","OUI",IF(U43="X","OUI",IF(V43="X","OUI",""))))</f>
        <v/>
      </c>
      <c r="AE43" s="498" t="str">
        <f t="shared" ref="AE43" si="37">IF(S43="X","CICM inaccessible",IF(T43="X","Refus syndic",IF(U43="X","Branchement Individuel",IF(V43="X","Bâtiment détruit",""))))</f>
        <v/>
      </c>
      <c r="AF43" s="499" t="str">
        <f t="array" ref="AF43">IF(AND(Y43="",S43=""),"",IF(S43="",Y43,"1er passage"&amp;" "&amp;'RT-C'!W43&amp;" - "&amp;"2eme passage"&amp;" "&amp;'RT-C'!X43&amp;" _ "&amp;'RT-C'!Y43))</f>
        <v/>
      </c>
      <c r="AG43" s="500">
        <v>2</v>
      </c>
      <c r="AH43" s="520">
        <v>2</v>
      </c>
    </row>
    <row r="44" spans="1:34" ht="15" customHeight="1" x14ac:dyDescent="0.25">
      <c r="A44" s="483" t="s">
        <v>2546</v>
      </c>
      <c r="B44" s="483">
        <v>2</v>
      </c>
      <c r="C44" s="484" t="s">
        <v>40</v>
      </c>
      <c r="D44" s="485"/>
      <c r="E44" s="483"/>
      <c r="F44" s="483"/>
      <c r="G44" s="484"/>
      <c r="H44" s="486"/>
      <c r="I44" s="487">
        <v>13</v>
      </c>
      <c r="J44" s="488" t="str">
        <f t="array" ref="J44">IF(AND(AG44&gt;=1,AD44=""),"OUI",IF(AND(AD44="OUI",AG44=""),"NON",IF(AND(AG44="",AD44=""),"","Erreur")))</f>
        <v>OUI</v>
      </c>
      <c r="K44" s="489" t="s">
        <v>6</v>
      </c>
      <c r="L44" s="531" t="s">
        <v>6</v>
      </c>
      <c r="M44" s="532"/>
      <c r="N44" s="532"/>
      <c r="O44" s="532"/>
      <c r="P44" s="532"/>
      <c r="Q44" s="533"/>
      <c r="R44" s="490" t="str">
        <f t="array" ref="R44">IF(OR(L44="X",M44="X",N44="X",O44="X",P44="X",Q44="X"),"OUI","")</f>
        <v>OUI</v>
      </c>
      <c r="S44" s="491" t="str">
        <f t="array" ref="S44">IF(COUNTBLANK(W44:X44)=2,"","X")</f>
        <v/>
      </c>
      <c r="T44" s="492"/>
      <c r="U44" s="492"/>
      <c r="V44" s="493"/>
      <c r="W44" s="494"/>
      <c r="X44" s="493"/>
      <c r="Y44" s="495"/>
      <c r="Z44" s="496"/>
      <c r="AA44" s="496"/>
      <c r="AB44" s="496"/>
      <c r="AC44" s="496"/>
      <c r="AD44" s="497" t="str">
        <f t="array" ref="AD44">IF(S44="X","OUI",IF(T44="X","OUI",IF(U44="X","OUI",IF(V44="X","OUI",""))))</f>
        <v/>
      </c>
      <c r="AE44" s="498" t="str">
        <f t="shared" ref="AE44" si="38">IF(S44="X","CICM inaccessible",IF(T44="X","Refus syndic",IF(U44="X","Branchement Individuel",IF(V44="X","Bâtiment détruit",""))))</f>
        <v/>
      </c>
      <c r="AF44" s="499" t="str">
        <f t="array" ref="AF44">IF(AND(Y44="",S44=""),"",IF(S44="",Y44,"1er passage"&amp;" "&amp;'RT-C'!W44&amp;" - "&amp;"2eme passage"&amp;" "&amp;'RT-C'!X44&amp;" _ "&amp;'RT-C'!Y44))</f>
        <v/>
      </c>
      <c r="AG44" s="500">
        <v>2</v>
      </c>
      <c r="AH44" s="520">
        <v>3</v>
      </c>
    </row>
    <row r="45" spans="1:34" ht="15" customHeight="1" x14ac:dyDescent="0.25">
      <c r="A45" s="483" t="s">
        <v>2519</v>
      </c>
      <c r="B45" s="483">
        <v>2</v>
      </c>
      <c r="C45" s="484" t="s">
        <v>40</v>
      </c>
      <c r="D45" s="485"/>
      <c r="E45" s="483"/>
      <c r="F45" s="483"/>
      <c r="G45" s="484"/>
      <c r="H45" s="486"/>
      <c r="I45" s="487">
        <v>13</v>
      </c>
      <c r="J45" s="488" t="str">
        <f t="array" ref="J45">IF(AND(AG45&gt;=1,AD45=""),"OUI",IF(AND(AD45="OUI",AG45=""),"NON",IF(AND(AG45="",AD45=""),"","Erreur")))</f>
        <v>OUI</v>
      </c>
      <c r="K45" s="489" t="s">
        <v>6</v>
      </c>
      <c r="L45" s="531" t="s">
        <v>6</v>
      </c>
      <c r="M45" s="532"/>
      <c r="N45" s="532"/>
      <c r="O45" s="532"/>
      <c r="P45" s="532"/>
      <c r="Q45" s="533"/>
      <c r="R45" s="490" t="str">
        <f t="array" ref="R45">IF(OR(L45="X",M45="X",N45="X",O45="X",P45="X",Q45="X"),"OUI","")</f>
        <v>OUI</v>
      </c>
      <c r="S45" s="491" t="str">
        <f t="array" ref="S45">IF(COUNTBLANK(W45:X45)=2,"","X")</f>
        <v/>
      </c>
      <c r="T45" s="492"/>
      <c r="U45" s="492"/>
      <c r="V45" s="493"/>
      <c r="W45" s="494"/>
      <c r="X45" s="493"/>
      <c r="Y45" s="495"/>
      <c r="Z45" s="496"/>
      <c r="AA45" s="496"/>
      <c r="AB45" s="496"/>
      <c r="AC45" s="496"/>
      <c r="AD45" s="497" t="str">
        <f t="array" ref="AD45">IF(S45="X","OUI",IF(T45="X","OUI",IF(U45="X","OUI",IF(V45="X","OUI",""))))</f>
        <v/>
      </c>
      <c r="AE45" s="498" t="str">
        <f t="shared" ref="AE45" si="39">IF(S45="X","CICM inaccessible",IF(T45="X","Refus syndic",IF(U45="X","Branchement Individuel",IF(V45="X","Bâtiment détruit",""))))</f>
        <v/>
      </c>
      <c r="AF45" s="499" t="str">
        <f t="array" ref="AF45">IF(AND(Y45="",S45=""),"",IF(S45="",Y45,"1er passage"&amp;" "&amp;'RT-C'!W45&amp;" - "&amp;"2eme passage"&amp;" "&amp;'RT-C'!X45&amp;" _ "&amp;'RT-C'!Y45))</f>
        <v/>
      </c>
      <c r="AG45" s="500">
        <v>1</v>
      </c>
      <c r="AH45" s="520">
        <v>2</v>
      </c>
    </row>
    <row r="46" spans="1:34" ht="15" customHeight="1" x14ac:dyDescent="0.25">
      <c r="A46" s="483" t="s">
        <v>2465</v>
      </c>
      <c r="B46" s="483">
        <v>2</v>
      </c>
      <c r="C46" s="484" t="s">
        <v>40</v>
      </c>
      <c r="D46" s="485"/>
      <c r="E46" s="483"/>
      <c r="F46" s="483"/>
      <c r="G46" s="484"/>
      <c r="H46" s="486"/>
      <c r="I46" s="487">
        <v>13</v>
      </c>
      <c r="J46" s="488" t="str">
        <f t="array" ref="J46">IF(AND(AG46&gt;=1,AD46=""),"OUI",IF(AND(AD46="OUI",AG46=""),"NON",IF(AND(AG46="",AD46=""),"","Erreur")))</f>
        <v>OUI</v>
      </c>
      <c r="K46" s="489" t="s">
        <v>6</v>
      </c>
      <c r="L46" s="531" t="s">
        <v>6</v>
      </c>
      <c r="M46" s="532"/>
      <c r="N46" s="532"/>
      <c r="O46" s="532"/>
      <c r="P46" s="532"/>
      <c r="Q46" s="533"/>
      <c r="R46" s="490" t="str">
        <f t="array" ref="R46">IF(OR(L46="X",M46="X",N46="X",O46="X",P46="X",Q46="X"),"OUI","")</f>
        <v>OUI</v>
      </c>
      <c r="S46" s="491" t="str">
        <f t="array" ref="S46">IF(COUNTBLANK(W46:X46)=2,"","X")</f>
        <v/>
      </c>
      <c r="T46" s="492"/>
      <c r="U46" s="492"/>
      <c r="V46" s="493"/>
      <c r="W46" s="494"/>
      <c r="X46" s="493"/>
      <c r="Y46" s="495"/>
      <c r="Z46" s="496"/>
      <c r="AA46" s="496"/>
      <c r="AB46" s="496"/>
      <c r="AC46" s="496"/>
      <c r="AD46" s="497" t="str">
        <f t="array" ref="AD46">IF(S46="X","OUI",IF(T46="X","OUI",IF(U46="X","OUI",IF(V46="X","OUI",""))))</f>
        <v/>
      </c>
      <c r="AE46" s="498" t="str">
        <f t="shared" ref="AE46" si="40">IF(S46="X","CICM inaccessible",IF(T46="X","Refus syndic",IF(U46="X","Branchement Individuel",IF(V46="X","Bâtiment détruit",""))))</f>
        <v/>
      </c>
      <c r="AF46" s="499" t="str">
        <f t="array" ref="AF46">IF(AND(Y46="",S46=""),"",IF(S46="",Y46,"1er passage"&amp;" "&amp;'RT-C'!W46&amp;" - "&amp;"2eme passage"&amp;" "&amp;'RT-C'!X46&amp;" _ "&amp;'RT-C'!Y46))</f>
        <v/>
      </c>
      <c r="AG46" s="500">
        <v>2</v>
      </c>
      <c r="AH46" s="520">
        <v>3</v>
      </c>
    </row>
    <row r="47" spans="1:34" ht="15" customHeight="1" x14ac:dyDescent="0.25">
      <c r="A47" s="483" t="s">
        <v>2609</v>
      </c>
      <c r="B47" s="483">
        <v>2</v>
      </c>
      <c r="C47" s="484" t="s">
        <v>40</v>
      </c>
      <c r="D47" s="485"/>
      <c r="E47" s="483"/>
      <c r="F47" s="483"/>
      <c r="G47" s="484"/>
      <c r="H47" s="486"/>
      <c r="I47" s="487">
        <v>13</v>
      </c>
      <c r="J47" s="488" t="str">
        <f t="array" ref="J47">IF(AND(AG47&gt;=1,AD47=""),"OUI",IF(AND(AD47="OUI",AG47=""),"NON",IF(AND(AG47="",AD47=""),"","Erreur")))</f>
        <v>OUI</v>
      </c>
      <c r="K47" s="489" t="s">
        <v>6</v>
      </c>
      <c r="L47" s="531" t="s">
        <v>6</v>
      </c>
      <c r="M47" s="532"/>
      <c r="N47" s="532"/>
      <c r="O47" s="532" t="s">
        <v>6</v>
      </c>
      <c r="P47" s="532"/>
      <c r="Q47" s="533" t="s">
        <v>6</v>
      </c>
      <c r="R47" s="490" t="str">
        <f t="array" ref="R47">IF(OR(L47="X",M47="X",N47="X",O47="X",P47="X",Q47="X"),"OUI","")</f>
        <v>OUI</v>
      </c>
      <c r="S47" s="491" t="str">
        <f t="array" ref="S47">IF(COUNTBLANK(W47:X47)=2,"","X")</f>
        <v/>
      </c>
      <c r="T47" s="492"/>
      <c r="U47" s="492"/>
      <c r="V47" s="493"/>
      <c r="W47" s="494"/>
      <c r="X47" s="493"/>
      <c r="Y47" s="495"/>
      <c r="Z47" s="496"/>
      <c r="AA47" s="496"/>
      <c r="AB47" s="496"/>
      <c r="AC47" s="496"/>
      <c r="AD47" s="497" t="str">
        <f t="array" ref="AD47">IF(S47="X","OUI",IF(T47="X","OUI",IF(U47="X","OUI",IF(V47="X","OUI",""))))</f>
        <v/>
      </c>
      <c r="AE47" s="498" t="str">
        <f t="shared" ref="AE47" si="41">IF(S47="X","CICM inaccessible",IF(T47="X","Refus syndic",IF(U47="X","Branchement Individuel",IF(V47="X","Bâtiment détruit",""))))</f>
        <v/>
      </c>
      <c r="AF47" s="499" t="str">
        <f t="array" ref="AF47">IF(AND(Y47="",S47=""),"",IF(S47="",Y47,"1er passage"&amp;" "&amp;'RT-C'!W47&amp;" - "&amp;"2eme passage"&amp;" "&amp;'RT-C'!X47&amp;" _ "&amp;'RT-C'!Y47))</f>
        <v/>
      </c>
      <c r="AG47" s="500">
        <v>1</v>
      </c>
      <c r="AH47" s="520">
        <v>6</v>
      </c>
    </row>
    <row r="48" spans="1:34" ht="15" customHeight="1" x14ac:dyDescent="0.25">
      <c r="A48" s="483" t="s">
        <v>2612</v>
      </c>
      <c r="B48" s="483">
        <v>2</v>
      </c>
      <c r="C48" s="484" t="s">
        <v>40</v>
      </c>
      <c r="D48" s="485"/>
      <c r="E48" s="483"/>
      <c r="F48" s="483"/>
      <c r="G48" s="484"/>
      <c r="H48" s="486"/>
      <c r="I48" s="487">
        <v>13</v>
      </c>
      <c r="J48" s="488" t="str">
        <f t="array" ref="J48">IF(AND(AG48&gt;=1,AD48=""),"OUI",IF(AND(AD48="OUI",AG48=""),"NON",IF(AND(AG48="",AD48=""),"","Erreur")))</f>
        <v>OUI</v>
      </c>
      <c r="K48" s="489" t="s">
        <v>6</v>
      </c>
      <c r="L48" s="531" t="s">
        <v>6</v>
      </c>
      <c r="M48" s="532"/>
      <c r="N48" s="532"/>
      <c r="O48" s="532" t="s">
        <v>6</v>
      </c>
      <c r="P48" s="532"/>
      <c r="Q48" s="533"/>
      <c r="R48" s="490" t="str">
        <f t="array" ref="R48">IF(OR(L48="X",M48="X",N48="X",O48="X",P48="X",Q48="X"),"OUI","")</f>
        <v>OUI</v>
      </c>
      <c r="S48" s="491" t="str">
        <f t="array" ref="S48">IF(COUNTBLANK(W48:X48)=2,"","X")</f>
        <v/>
      </c>
      <c r="T48" s="492"/>
      <c r="U48" s="492"/>
      <c r="V48" s="493"/>
      <c r="W48" s="494"/>
      <c r="X48" s="493"/>
      <c r="Y48" s="495"/>
      <c r="Z48" s="496"/>
      <c r="AA48" s="496"/>
      <c r="AB48" s="496"/>
      <c r="AC48" s="496"/>
      <c r="AD48" s="497" t="str">
        <f t="array" ref="AD48">IF(S48="X","OUI",IF(T48="X","OUI",IF(U48="X","OUI",IF(V48="X","OUI",""))))</f>
        <v/>
      </c>
      <c r="AE48" s="498" t="str">
        <f t="shared" ref="AE48" si="42">IF(S48="X","CICM inaccessible",IF(T48="X","Refus syndic",IF(U48="X","Branchement Individuel",IF(V48="X","Bâtiment détruit",""))))</f>
        <v/>
      </c>
      <c r="AF48" s="499" t="str">
        <f t="array" ref="AF48">IF(AND(Y48="",S48=""),"",IF(S48="",Y48,"1er passage"&amp;" "&amp;'RT-C'!W48&amp;" - "&amp;"2eme passage"&amp;" "&amp;'RT-C'!X48&amp;" _ "&amp;'RT-C'!Y48))</f>
        <v/>
      </c>
      <c r="AG48" s="500">
        <v>1</v>
      </c>
      <c r="AH48" s="520">
        <v>3</v>
      </c>
    </row>
    <row r="49" spans="1:34" ht="15" customHeight="1" x14ac:dyDescent="0.25">
      <c r="A49" s="483" t="s">
        <v>2351</v>
      </c>
      <c r="B49" s="483">
        <v>2</v>
      </c>
      <c r="C49" s="484" t="s">
        <v>40</v>
      </c>
      <c r="D49" s="485"/>
      <c r="E49" s="483"/>
      <c r="F49" s="483"/>
      <c r="G49" s="484"/>
      <c r="H49" s="486"/>
      <c r="I49" s="487">
        <v>13</v>
      </c>
      <c r="J49" s="488" t="str">
        <f t="array" ref="J49">IF(AND(AG49&gt;=1,AD49=""),"OUI",IF(AND(AD49="OUI",AG49=""),"NON",IF(AND(AG49="",AD49=""),"","Erreur")))</f>
        <v>OUI</v>
      </c>
      <c r="K49" s="489" t="s">
        <v>6</v>
      </c>
      <c r="L49" s="531" t="s">
        <v>6</v>
      </c>
      <c r="M49" s="532"/>
      <c r="N49" s="532"/>
      <c r="O49" s="532"/>
      <c r="P49" s="532"/>
      <c r="Q49" s="533"/>
      <c r="R49" s="490" t="str">
        <f t="array" ref="R49">IF(OR(L49="X",M49="X",N49="X",O49="X",P49="X",Q49="X"),"OUI","")</f>
        <v>OUI</v>
      </c>
      <c r="S49" s="491" t="str">
        <f t="array" ref="S49">IF(COUNTBLANK(W49:X49)=2,"","X")</f>
        <v/>
      </c>
      <c r="T49" s="492"/>
      <c r="U49" s="492"/>
      <c r="V49" s="493"/>
      <c r="W49" s="494"/>
      <c r="X49" s="493"/>
      <c r="Y49" s="495"/>
      <c r="Z49" s="496"/>
      <c r="AA49" s="496"/>
      <c r="AB49" s="496"/>
      <c r="AC49" s="496"/>
      <c r="AD49" s="497" t="str">
        <f t="array" ref="AD49">IF(S49="X","OUI",IF(T49="X","OUI",IF(U49="X","OUI",IF(V49="X","OUI",""))))</f>
        <v/>
      </c>
      <c r="AE49" s="498" t="str">
        <f t="shared" ref="AE49" si="43">IF(S49="X","CICM inaccessible",IF(T49="X","Refus syndic",IF(U49="X","Branchement Individuel",IF(V49="X","Bâtiment détruit",""))))</f>
        <v/>
      </c>
      <c r="AF49" s="499" t="str">
        <f t="array" ref="AF49">IF(AND(Y49="",S49=""),"",IF(S49="",Y49,"1er passage"&amp;" "&amp;'RT-C'!W49&amp;" - "&amp;"2eme passage"&amp;" "&amp;'RT-C'!X49&amp;" _ "&amp;'RT-C'!Y49))</f>
        <v/>
      </c>
      <c r="AG49" s="500">
        <v>2</v>
      </c>
      <c r="AH49" s="520">
        <v>3</v>
      </c>
    </row>
    <row r="50" spans="1:34" ht="15" customHeight="1" x14ac:dyDescent="0.25">
      <c r="A50" s="483" t="s">
        <v>2354</v>
      </c>
      <c r="B50" s="483">
        <v>2</v>
      </c>
      <c r="C50" s="484" t="s">
        <v>40</v>
      </c>
      <c r="D50" s="485"/>
      <c r="E50" s="483"/>
      <c r="F50" s="483"/>
      <c r="G50" s="484"/>
      <c r="H50" s="486"/>
      <c r="I50" s="487">
        <v>13</v>
      </c>
      <c r="J50" s="488" t="str">
        <f t="array" ref="J50">IF(AND(AG50&gt;=1,AD50=""),"OUI",IF(AND(AD50="OUI",AG50=""),"NON",IF(AND(AG50="",AD50=""),"","Erreur")))</f>
        <v>OUI</v>
      </c>
      <c r="K50" s="489" t="s">
        <v>6</v>
      </c>
      <c r="L50" s="531" t="s">
        <v>6</v>
      </c>
      <c r="M50" s="532"/>
      <c r="N50" s="532"/>
      <c r="O50" s="532"/>
      <c r="P50" s="532"/>
      <c r="Q50" s="533"/>
      <c r="R50" s="490" t="str">
        <f t="array" ref="R50">IF(OR(L50="X",M50="X",N50="X",O50="X",P50="X",Q50="X"),"OUI","")</f>
        <v>OUI</v>
      </c>
      <c r="S50" s="491" t="str">
        <f t="array" ref="S50">IF(COUNTBLANK(W50:X50)=2,"","X")</f>
        <v/>
      </c>
      <c r="T50" s="492"/>
      <c r="U50" s="492"/>
      <c r="V50" s="493"/>
      <c r="W50" s="494"/>
      <c r="X50" s="493"/>
      <c r="Y50" s="495"/>
      <c r="Z50" s="496"/>
      <c r="AA50" s="496"/>
      <c r="AB50" s="496"/>
      <c r="AC50" s="496"/>
      <c r="AD50" s="497" t="str">
        <f t="array" ref="AD50">IF(S50="X","OUI",IF(T50="X","OUI",IF(U50="X","OUI",IF(V50="X","OUI",""))))</f>
        <v/>
      </c>
      <c r="AE50" s="498" t="str">
        <f t="shared" ref="AE50" si="44">IF(S50="X","CICM inaccessible",IF(T50="X","Refus syndic",IF(U50="X","Branchement Individuel",IF(V50="X","Bâtiment détruit",""))))</f>
        <v/>
      </c>
      <c r="AF50" s="499" t="str">
        <f t="array" ref="AF50">IF(AND(Y50="",S50=""),"",IF(S50="",Y50,"1er passage"&amp;" "&amp;'RT-C'!W50&amp;" - "&amp;"2eme passage"&amp;" "&amp;'RT-C'!X50&amp;" _ "&amp;'RT-C'!Y50))</f>
        <v/>
      </c>
      <c r="AG50" s="500">
        <v>2</v>
      </c>
      <c r="AH50" s="520">
        <v>2</v>
      </c>
    </row>
    <row r="51" spans="1:34" ht="15" customHeight="1" x14ac:dyDescent="0.25">
      <c r="A51" s="483" t="s">
        <v>2348</v>
      </c>
      <c r="B51" s="483">
        <v>2</v>
      </c>
      <c r="C51" s="484" t="s">
        <v>40</v>
      </c>
      <c r="D51" s="485"/>
      <c r="E51" s="483"/>
      <c r="F51" s="483"/>
      <c r="G51" s="484"/>
      <c r="H51" s="486"/>
      <c r="I51" s="487">
        <v>13</v>
      </c>
      <c r="J51" s="488" t="str">
        <f t="array" ref="J51">IF(AND(AG51&gt;=1,AD51=""),"OUI",IF(AND(AD51="OUI",AG51=""),"NON",IF(AND(AG51="",AD51=""),"","Erreur")))</f>
        <v>OUI</v>
      </c>
      <c r="K51" s="489" t="s">
        <v>6</v>
      </c>
      <c r="L51" s="531" t="s">
        <v>6</v>
      </c>
      <c r="M51" s="532"/>
      <c r="N51" s="532"/>
      <c r="O51" s="532"/>
      <c r="P51" s="532"/>
      <c r="Q51" s="533"/>
      <c r="R51" s="490" t="str">
        <f t="array" ref="R51">IF(OR(L51="X",M51="X",N51="X",O51="X",P51="X",Q51="X"),"OUI","")</f>
        <v>OUI</v>
      </c>
      <c r="S51" s="491" t="str">
        <f t="array" ref="S51">IF(COUNTBLANK(W51:X51)=2,"","X")</f>
        <v/>
      </c>
      <c r="T51" s="492"/>
      <c r="U51" s="492"/>
      <c r="V51" s="493"/>
      <c r="W51" s="494"/>
      <c r="X51" s="493"/>
      <c r="Y51" s="495"/>
      <c r="Z51" s="496"/>
      <c r="AA51" s="496"/>
      <c r="AB51" s="496"/>
      <c r="AC51" s="496"/>
      <c r="AD51" s="497" t="str">
        <f t="array" ref="AD51">IF(S51="X","OUI",IF(T51="X","OUI",IF(U51="X","OUI",IF(V51="X","OUI",""))))</f>
        <v/>
      </c>
      <c r="AE51" s="498" t="str">
        <f t="shared" ref="AE51" si="45">IF(S51="X","CICM inaccessible",IF(T51="X","Refus syndic",IF(U51="X","Branchement Individuel",IF(V51="X","Bâtiment détruit",""))))</f>
        <v/>
      </c>
      <c r="AF51" s="499" t="str">
        <f t="array" ref="AF51">IF(AND(Y51="",S51=""),"",IF(S51="",Y51,"1er passage"&amp;" "&amp;'RT-C'!W51&amp;" - "&amp;"2eme passage"&amp;" "&amp;'RT-C'!X51&amp;" _ "&amp;'RT-C'!Y51))</f>
        <v/>
      </c>
      <c r="AG51" s="500">
        <v>2</v>
      </c>
      <c r="AH51" s="501">
        <v>2</v>
      </c>
    </row>
    <row r="52" spans="1:34" ht="15" customHeight="1" x14ac:dyDescent="0.25">
      <c r="A52" s="483" t="s">
        <v>2522</v>
      </c>
      <c r="B52" s="483">
        <v>2</v>
      </c>
      <c r="C52" s="484" t="s">
        <v>40</v>
      </c>
      <c r="D52" s="485"/>
      <c r="E52" s="483"/>
      <c r="F52" s="483"/>
      <c r="G52" s="484"/>
      <c r="H52" s="486"/>
      <c r="I52" s="487">
        <v>13</v>
      </c>
      <c r="J52" s="488" t="str">
        <f t="array" ref="J52">IF(AND(AG52&gt;=1,AD52=""),"OUI",IF(AND(AD52="OUI",AG52=""),"NON",IF(AND(AG52="",AD52=""),"","Erreur")))</f>
        <v>OUI</v>
      </c>
      <c r="K52" s="489" t="s">
        <v>6</v>
      </c>
      <c r="L52" s="531" t="s">
        <v>6</v>
      </c>
      <c r="M52" s="532"/>
      <c r="N52" s="532"/>
      <c r="O52" s="532" t="s">
        <v>6</v>
      </c>
      <c r="P52" s="532"/>
      <c r="Q52" s="533"/>
      <c r="R52" s="490" t="str">
        <f t="array" ref="R52">IF(OR(L52="X",M52="X",N52="X",O52="X",P52="X",Q52="X"),"OUI","")</f>
        <v>OUI</v>
      </c>
      <c r="S52" s="491" t="str">
        <f t="array" ref="S52">IF(COUNTBLANK(W52:X52)=2,"","X")</f>
        <v/>
      </c>
      <c r="T52" s="492"/>
      <c r="U52" s="492"/>
      <c r="V52" s="493"/>
      <c r="W52" s="494"/>
      <c r="X52" s="493"/>
      <c r="Y52" s="495"/>
      <c r="Z52" s="496"/>
      <c r="AA52" s="496"/>
      <c r="AB52" s="496"/>
      <c r="AC52" s="496"/>
      <c r="AD52" s="497" t="str">
        <f t="array" ref="AD52">IF(S52="X","OUI",IF(T52="X","OUI",IF(U52="X","OUI",IF(V52="X","OUI",""))))</f>
        <v/>
      </c>
      <c r="AE52" s="498" t="str">
        <f t="shared" ref="AE52" si="46">IF(S52="X","CICM inaccessible",IF(T52="X","Refus syndic",IF(U52="X","Branchement Individuel",IF(V52="X","Bâtiment détruit",""))))</f>
        <v/>
      </c>
      <c r="AF52" s="499" t="str">
        <f t="array" ref="AF52">IF(AND(Y52="",S52=""),"",IF(S52="",Y52,"1er passage"&amp;" "&amp;'RT-C'!W52&amp;" - "&amp;"2eme passage"&amp;" "&amp;'RT-C'!X52&amp;" _ "&amp;'RT-C'!Y52))</f>
        <v/>
      </c>
      <c r="AG52" s="500">
        <v>1</v>
      </c>
      <c r="AH52" s="520">
        <v>4</v>
      </c>
    </row>
    <row r="53" spans="1:34" ht="15" customHeight="1" x14ac:dyDescent="0.25">
      <c r="A53" s="483" t="s">
        <v>2573</v>
      </c>
      <c r="B53" s="483">
        <v>2</v>
      </c>
      <c r="C53" s="484" t="s">
        <v>40</v>
      </c>
      <c r="D53" s="485"/>
      <c r="E53" s="483"/>
      <c r="F53" s="483"/>
      <c r="G53" s="484"/>
      <c r="H53" s="486"/>
      <c r="I53" s="487">
        <v>13</v>
      </c>
      <c r="J53" s="488" t="str">
        <f t="array" ref="J53">IF(AND(AG53&gt;=1,AD53=""),"OUI",IF(AND(AD53="OUI",AG53=""),"NON",IF(AND(AG53="",AD53=""),"","Erreur")))</f>
        <v>OUI</v>
      </c>
      <c r="K53" s="489" t="s">
        <v>6</v>
      </c>
      <c r="L53" s="531" t="s">
        <v>6</v>
      </c>
      <c r="M53" s="532"/>
      <c r="N53" s="532"/>
      <c r="O53" s="532"/>
      <c r="P53" s="532"/>
      <c r="Q53" s="533"/>
      <c r="R53" s="490" t="str">
        <f t="array" ref="R53">IF(OR(L53="X",M53="X",N53="X",O53="X",P53="X",Q53="X"),"OUI","")</f>
        <v>OUI</v>
      </c>
      <c r="S53" s="491" t="str">
        <f t="array" ref="S53">IF(COUNTBLANK(W53:X53)=2,"","X")</f>
        <v/>
      </c>
      <c r="T53" s="492"/>
      <c r="U53" s="492"/>
      <c r="V53" s="493"/>
      <c r="W53" s="494"/>
      <c r="X53" s="493"/>
      <c r="Y53" s="495"/>
      <c r="Z53" s="496"/>
      <c r="AA53" s="496"/>
      <c r="AB53" s="496"/>
      <c r="AC53" s="496"/>
      <c r="AD53" s="497" t="str">
        <f t="array" ref="AD53">IF(S53="X","OUI",IF(T53="X","OUI",IF(U53="X","OUI",IF(V53="X","OUI",""))))</f>
        <v/>
      </c>
      <c r="AE53" s="498" t="str">
        <f t="shared" ref="AE53" si="47">IF(S53="X","CICM inaccessible",IF(T53="X","Refus syndic",IF(U53="X","Branchement Individuel",IF(V53="X","Bâtiment détruit",""))))</f>
        <v/>
      </c>
      <c r="AF53" s="499" t="str">
        <f t="array" ref="AF53">IF(AND(Y53="",S53=""),"",IF(S53="",Y53,"1er passage"&amp;" "&amp;'RT-C'!W53&amp;" - "&amp;"2eme passage"&amp;" "&amp;'RT-C'!X53&amp;" _ "&amp;'RT-C'!Y53))</f>
        <v/>
      </c>
      <c r="AG53" s="500">
        <v>1</v>
      </c>
      <c r="AH53" s="520">
        <v>2</v>
      </c>
    </row>
    <row r="54" spans="1:34" ht="15" customHeight="1" x14ac:dyDescent="0.25">
      <c r="A54" s="483" t="s">
        <v>2390</v>
      </c>
      <c r="B54" s="483">
        <v>2</v>
      </c>
      <c r="C54" s="484" t="s">
        <v>40</v>
      </c>
      <c r="D54" s="485"/>
      <c r="E54" s="483"/>
      <c r="F54" s="483"/>
      <c r="G54" s="484"/>
      <c r="H54" s="486"/>
      <c r="I54" s="487">
        <v>13</v>
      </c>
      <c r="J54" s="488" t="str">
        <f t="array" ref="J54">IF(AND(AG54&gt;=1,AD54=""),"OUI",IF(AND(AD54="OUI",AG54=""),"NON",IF(AND(AG54="",AD54=""),"","Erreur")))</f>
        <v>OUI</v>
      </c>
      <c r="K54" s="489" t="s">
        <v>6</v>
      </c>
      <c r="L54" s="531" t="s">
        <v>6</v>
      </c>
      <c r="M54" s="532"/>
      <c r="N54" s="532"/>
      <c r="O54" s="532"/>
      <c r="P54" s="532"/>
      <c r="Q54" s="533"/>
      <c r="R54" s="490" t="str">
        <f t="array" ref="R54">IF(OR(L54="X",M54="X",N54="X",O54="X",P54="X",Q54="X"),"OUI","")</f>
        <v>OUI</v>
      </c>
      <c r="S54" s="491" t="str">
        <f t="array" ref="S54">IF(COUNTBLANK(W54:X54)=2,"","X")</f>
        <v/>
      </c>
      <c r="T54" s="492"/>
      <c r="U54" s="492"/>
      <c r="V54" s="493"/>
      <c r="W54" s="494"/>
      <c r="X54" s="493"/>
      <c r="Y54" s="495"/>
      <c r="Z54" s="496"/>
      <c r="AA54" s="496"/>
      <c r="AB54" s="496"/>
      <c r="AC54" s="496"/>
      <c r="AD54" s="497" t="str">
        <f t="array" ref="AD54">IF(S54="X","OUI",IF(T54="X","OUI",IF(U54="X","OUI",IF(V54="X","OUI",""))))</f>
        <v/>
      </c>
      <c r="AE54" s="498" t="str">
        <f t="shared" ref="AE54" si="48">IF(S54="X","CICM inaccessible",IF(T54="X","Refus syndic",IF(U54="X","Branchement Individuel",IF(V54="X","Bâtiment détruit",""))))</f>
        <v/>
      </c>
      <c r="AF54" s="499" t="str">
        <f t="array" ref="AF54">IF(AND(Y54="",S54=""),"",IF(S54="",Y54,"1er passage"&amp;" "&amp;'RT-C'!W54&amp;" - "&amp;"2eme passage"&amp;" "&amp;'RT-C'!X54&amp;" _ "&amp;'RT-C'!Y54))</f>
        <v/>
      </c>
      <c r="AG54" s="500">
        <v>1</v>
      </c>
      <c r="AH54" s="501">
        <v>3</v>
      </c>
    </row>
    <row r="55" spans="1:34" ht="15" customHeight="1" x14ac:dyDescent="0.25">
      <c r="A55" s="483" t="s">
        <v>2387</v>
      </c>
      <c r="B55" s="483">
        <v>2</v>
      </c>
      <c r="C55" s="484" t="s">
        <v>40</v>
      </c>
      <c r="D55" s="485"/>
      <c r="E55" s="483"/>
      <c r="F55" s="483"/>
      <c r="G55" s="484"/>
      <c r="H55" s="486"/>
      <c r="I55" s="487">
        <v>13</v>
      </c>
      <c r="J55" s="488" t="str">
        <f t="array" ref="J55">IF(AND(AG55&gt;=1,AD55=""),"OUI",IF(AND(AD55="OUI",AG55=""),"NON",IF(AND(AG55="",AD55=""),"","Erreur")))</f>
        <v>OUI</v>
      </c>
      <c r="K55" s="489" t="s">
        <v>6</v>
      </c>
      <c r="L55" s="531" t="s">
        <v>6</v>
      </c>
      <c r="M55" s="532"/>
      <c r="N55" s="532" t="s">
        <v>6</v>
      </c>
      <c r="O55" s="532"/>
      <c r="P55" s="532"/>
      <c r="Q55" s="533"/>
      <c r="R55" s="490" t="str">
        <f t="array" ref="R55">IF(OR(L55="X",M55="X",N55="X",O55="X",P55="X",Q55="X"),"OUI","")</f>
        <v>OUI</v>
      </c>
      <c r="S55" s="491" t="str">
        <f t="array" ref="S55">IF(COUNTBLANK(W55:X55)=2,"","X")</f>
        <v/>
      </c>
      <c r="T55" s="492"/>
      <c r="U55" s="492"/>
      <c r="V55" s="493"/>
      <c r="W55" s="494"/>
      <c r="X55" s="493"/>
      <c r="Y55" s="495"/>
      <c r="Z55" s="496"/>
      <c r="AA55" s="496"/>
      <c r="AB55" s="496"/>
      <c r="AC55" s="496"/>
      <c r="AD55" s="497" t="str">
        <f t="array" ref="AD55">IF(S55="X","OUI",IF(T55="X","OUI",IF(U55="X","OUI",IF(V55="X","OUI",""))))</f>
        <v/>
      </c>
      <c r="AE55" s="498" t="str">
        <f t="shared" ref="AE55" si="49">IF(S55="X","CICM inaccessible",IF(T55="X","Refus syndic",IF(U55="X","Branchement Individuel",IF(V55="X","Bâtiment détruit",""))))</f>
        <v/>
      </c>
      <c r="AF55" s="499" t="str">
        <f t="array" ref="AF55">IF(AND(Y55="",S55=""),"",IF(S55="",Y55,"1er passage"&amp;" "&amp;'RT-C'!W55&amp;" - "&amp;"2eme passage"&amp;" "&amp;'RT-C'!X55&amp;" _ "&amp;'RT-C'!Y55))</f>
        <v/>
      </c>
      <c r="AG55" s="500">
        <v>1</v>
      </c>
      <c r="AH55" s="501">
        <v>4</v>
      </c>
    </row>
    <row r="56" spans="1:34" ht="15" customHeight="1" x14ac:dyDescent="0.25">
      <c r="A56" s="483" t="s">
        <v>2372</v>
      </c>
      <c r="B56" s="483">
        <v>2</v>
      </c>
      <c r="C56" s="484" t="s">
        <v>40</v>
      </c>
      <c r="D56" s="485"/>
      <c r="E56" s="483"/>
      <c r="F56" s="483"/>
      <c r="G56" s="484"/>
      <c r="H56" s="486"/>
      <c r="I56" s="487">
        <v>13</v>
      </c>
      <c r="J56" s="488" t="str">
        <f t="array" ref="J56">IF(AND(AG56&gt;=1,AD56=""),"OUI",IF(AND(AD56="OUI",AG56=""),"NON",IF(AND(AG56="",AD56=""),"","Erreur")))</f>
        <v>OUI</v>
      </c>
      <c r="K56" s="489" t="s">
        <v>6</v>
      </c>
      <c r="L56" s="531" t="s">
        <v>6</v>
      </c>
      <c r="M56" s="532"/>
      <c r="N56" s="532"/>
      <c r="O56" s="532"/>
      <c r="P56" s="532"/>
      <c r="Q56" s="533"/>
      <c r="R56" s="490" t="str">
        <f t="array" ref="R56">IF(OR(L56="X",M56="X",N56="X",O56="X",P56="X",Q56="X"),"OUI","")</f>
        <v>OUI</v>
      </c>
      <c r="S56" s="491" t="str">
        <f t="array" ref="S56">IF(COUNTBLANK(W56:X56)=2,"","X")</f>
        <v/>
      </c>
      <c r="T56" s="492"/>
      <c r="U56" s="492"/>
      <c r="V56" s="493"/>
      <c r="W56" s="494"/>
      <c r="X56" s="493"/>
      <c r="Y56" s="495"/>
      <c r="Z56" s="496"/>
      <c r="AA56" s="496"/>
      <c r="AB56" s="496"/>
      <c r="AC56" s="496"/>
      <c r="AD56" s="497" t="str">
        <f t="array" ref="AD56">IF(S56="X","OUI",IF(T56="X","OUI",IF(U56="X","OUI",IF(V56="X","OUI",""))))</f>
        <v/>
      </c>
      <c r="AE56" s="498" t="str">
        <f t="shared" ref="AE56" si="50">IF(S56="X","CICM inaccessible",IF(T56="X","Refus syndic",IF(U56="X","Branchement Individuel",IF(V56="X","Bâtiment détruit",""))))</f>
        <v/>
      </c>
      <c r="AF56" s="499" t="str">
        <f t="array" ref="AF56">IF(AND(Y56="",S56=""),"",IF(S56="",Y56,"1er passage"&amp;" "&amp;'RT-C'!W56&amp;" - "&amp;"2eme passage"&amp;" "&amp;'RT-C'!X56&amp;" _ "&amp;'RT-C'!Y56))</f>
        <v/>
      </c>
      <c r="AG56" s="500">
        <v>6</v>
      </c>
      <c r="AH56" s="501">
        <v>3</v>
      </c>
    </row>
    <row r="57" spans="1:34" ht="15" customHeight="1" x14ac:dyDescent="0.25">
      <c r="A57" s="483" t="s">
        <v>2360</v>
      </c>
      <c r="B57" s="483">
        <v>2</v>
      </c>
      <c r="C57" s="484" t="s">
        <v>40</v>
      </c>
      <c r="D57" s="485"/>
      <c r="E57" s="483"/>
      <c r="F57" s="483"/>
      <c r="G57" s="484"/>
      <c r="H57" s="486"/>
      <c r="I57" s="487">
        <v>13</v>
      </c>
      <c r="J57" s="488" t="str">
        <f t="array" ref="J57">IF(AND(AG57&gt;=1,AD57=""),"OUI",IF(AND(AD57="OUI",AG57=""),"NON",IF(AND(AG57="",AD57=""),"","Erreur")))</f>
        <v>OUI</v>
      </c>
      <c r="K57" s="489" t="s">
        <v>6</v>
      </c>
      <c r="L57" s="531" t="s">
        <v>6</v>
      </c>
      <c r="M57" s="532"/>
      <c r="N57" s="532"/>
      <c r="O57" s="532"/>
      <c r="P57" s="532"/>
      <c r="Q57" s="533"/>
      <c r="R57" s="490" t="str">
        <f t="array" ref="R57">IF(OR(L57="X",M57="X",N57="X",O57="X",P57="X",Q57="X"),"OUI","")</f>
        <v>OUI</v>
      </c>
      <c r="S57" s="491" t="str">
        <f t="array" ref="S57">IF(COUNTBLANK(W57:X57)=2,"","X")</f>
        <v/>
      </c>
      <c r="T57" s="492"/>
      <c r="U57" s="492"/>
      <c r="V57" s="493"/>
      <c r="W57" s="494"/>
      <c r="X57" s="493"/>
      <c r="Y57" s="495"/>
      <c r="Z57" s="496"/>
      <c r="AA57" s="496"/>
      <c r="AB57" s="496"/>
      <c r="AC57" s="496"/>
      <c r="AD57" s="497" t="str">
        <f t="array" ref="AD57">IF(S57="X","OUI",IF(T57="X","OUI",IF(U57="X","OUI",IF(V57="X","OUI",""))))</f>
        <v/>
      </c>
      <c r="AE57" s="498" t="str">
        <f t="shared" ref="AE57" si="51">IF(S57="X","CICM inaccessible",IF(T57="X","Refus syndic",IF(U57="X","Branchement Individuel",IF(V57="X","Bâtiment détruit",""))))</f>
        <v/>
      </c>
      <c r="AF57" s="499" t="str">
        <f t="array" ref="AF57">IF(AND(Y57="",S57=""),"",IF(S57="",Y57,"1er passage"&amp;" "&amp;'RT-C'!W57&amp;" - "&amp;"2eme passage"&amp;" "&amp;'RT-C'!X57&amp;" _ "&amp;'RT-C'!Y57))</f>
        <v/>
      </c>
      <c r="AG57" s="500">
        <v>2</v>
      </c>
      <c r="AH57" s="501">
        <v>2</v>
      </c>
    </row>
    <row r="58" spans="1:34" ht="15" customHeight="1" x14ac:dyDescent="0.25">
      <c r="A58" s="483" t="s">
        <v>2363</v>
      </c>
      <c r="B58" s="483">
        <v>2</v>
      </c>
      <c r="C58" s="484" t="s">
        <v>40</v>
      </c>
      <c r="D58" s="485"/>
      <c r="E58" s="483"/>
      <c r="F58" s="483"/>
      <c r="G58" s="484"/>
      <c r="H58" s="486"/>
      <c r="I58" s="487">
        <v>13</v>
      </c>
      <c r="J58" s="488" t="str">
        <f t="array" ref="J58">IF(AND(AG58&gt;=1,AD58=""),"OUI",IF(AND(AD58="OUI",AG58=""),"NON",IF(AND(AG58="",AD58=""),"","Erreur")))</f>
        <v>OUI</v>
      </c>
      <c r="K58" s="489" t="s">
        <v>6</v>
      </c>
      <c r="L58" s="531" t="s">
        <v>6</v>
      </c>
      <c r="M58" s="532"/>
      <c r="N58" s="532"/>
      <c r="O58" s="532" t="s">
        <v>6</v>
      </c>
      <c r="P58" s="532"/>
      <c r="Q58" s="533"/>
      <c r="R58" s="490" t="str">
        <f t="array" ref="R58">IF(OR(L58="X",M58="X",N58="X",O58="X",P58="X",Q58="X"),"OUI","")</f>
        <v>OUI</v>
      </c>
      <c r="S58" s="491" t="str">
        <f t="array" ref="S58">IF(COUNTBLANK(W58:X58)=2,"","X")</f>
        <v/>
      </c>
      <c r="T58" s="492"/>
      <c r="U58" s="492"/>
      <c r="V58" s="493"/>
      <c r="W58" s="494"/>
      <c r="X58" s="493"/>
      <c r="Y58" s="495"/>
      <c r="Z58" s="496"/>
      <c r="AA58" s="496"/>
      <c r="AB58" s="496"/>
      <c r="AC58" s="496"/>
      <c r="AD58" s="497" t="str">
        <f t="array" ref="AD58">IF(S58="X","OUI",IF(T58="X","OUI",IF(U58="X","OUI",IF(V58="X","OUI",""))))</f>
        <v/>
      </c>
      <c r="AE58" s="498" t="str">
        <f t="shared" ref="AE58" si="52">IF(S58="X","CICM inaccessible",IF(T58="X","Refus syndic",IF(U58="X","Branchement Individuel",IF(V58="X","Bâtiment détruit",""))))</f>
        <v/>
      </c>
      <c r="AF58" s="499" t="str">
        <f t="array" ref="AF58">IF(AND(Y58="",S58=""),"",IF(S58="",Y58,"1er passage"&amp;" "&amp;'RT-C'!W58&amp;" - "&amp;"2eme passage"&amp;" "&amp;'RT-C'!X58&amp;" _ "&amp;'RT-C'!Y58))</f>
        <v/>
      </c>
      <c r="AG58" s="500">
        <v>1</v>
      </c>
      <c r="AH58" s="501">
        <v>3</v>
      </c>
    </row>
    <row r="59" spans="1:34" ht="15" customHeight="1" x14ac:dyDescent="0.25">
      <c r="A59" s="483" t="s">
        <v>2381</v>
      </c>
      <c r="B59" s="483">
        <v>2</v>
      </c>
      <c r="C59" s="484" t="s">
        <v>40</v>
      </c>
      <c r="D59" s="485"/>
      <c r="E59" s="483"/>
      <c r="F59" s="483"/>
      <c r="G59" s="484"/>
      <c r="H59" s="486"/>
      <c r="I59" s="487">
        <v>13</v>
      </c>
      <c r="J59" s="488" t="str">
        <f t="array" ref="J59">IF(AND(AG59&gt;=1,AD59=""),"OUI",IF(AND(AD59="OUI",AG59=""),"NON",IF(AND(AG59="",AD59=""),"","Erreur")))</f>
        <v>OUI</v>
      </c>
      <c r="K59" s="489" t="s">
        <v>6</v>
      </c>
      <c r="L59" s="531" t="s">
        <v>6</v>
      </c>
      <c r="M59" s="532"/>
      <c r="N59" s="532"/>
      <c r="O59" s="532"/>
      <c r="P59" s="532"/>
      <c r="Q59" s="533"/>
      <c r="R59" s="490" t="str">
        <f t="array" ref="R59">IF(OR(L59="X",M59="X",N59="X",O59="X",P59="X",Q59="X"),"OUI","")</f>
        <v>OUI</v>
      </c>
      <c r="S59" s="491" t="str">
        <f t="array" ref="S59">IF(COUNTBLANK(W59:X59)=2,"","X")</f>
        <v/>
      </c>
      <c r="T59" s="492"/>
      <c r="U59" s="492"/>
      <c r="V59" s="493"/>
      <c r="W59" s="494"/>
      <c r="X59" s="493"/>
      <c r="Y59" s="495"/>
      <c r="Z59" s="496"/>
      <c r="AA59" s="496"/>
      <c r="AB59" s="496"/>
      <c r="AC59" s="496"/>
      <c r="AD59" s="497" t="str">
        <f t="array" ref="AD59">IF(S59="X","OUI",IF(T59="X","OUI",IF(U59="X","OUI",IF(V59="X","OUI",""))))</f>
        <v/>
      </c>
      <c r="AE59" s="498" t="str">
        <f t="shared" ref="AE59" si="53">IF(S59="X","CICM inaccessible",IF(T59="X","Refus syndic",IF(U59="X","Branchement Individuel",IF(V59="X","Bâtiment détruit",""))))</f>
        <v/>
      </c>
      <c r="AF59" s="499" t="str">
        <f t="array" ref="AF59">IF(AND(Y59="",S59=""),"",IF(S59="",Y59,"1er passage"&amp;" "&amp;'RT-C'!W59&amp;" - "&amp;"2eme passage"&amp;" "&amp;'RT-C'!X59&amp;" _ "&amp;'RT-C'!Y59))</f>
        <v/>
      </c>
      <c r="AG59" s="500">
        <v>1</v>
      </c>
      <c r="AH59" s="501">
        <v>3</v>
      </c>
    </row>
    <row r="60" spans="1:34" ht="15" customHeight="1" x14ac:dyDescent="0.25">
      <c r="A60" s="483" t="s">
        <v>2384</v>
      </c>
      <c r="B60" s="483">
        <v>2</v>
      </c>
      <c r="C60" s="484" t="s">
        <v>40</v>
      </c>
      <c r="D60" s="485"/>
      <c r="E60" s="483"/>
      <c r="F60" s="483"/>
      <c r="G60" s="484"/>
      <c r="H60" s="486"/>
      <c r="I60" s="487">
        <v>13</v>
      </c>
      <c r="J60" s="488" t="str">
        <f t="array" ref="J60">IF(AND(AG60&gt;=1,AD60=""),"OUI",IF(AND(AD60="OUI",AG60=""),"NON",IF(AND(AG60="",AD60=""),"","Erreur")))</f>
        <v>OUI</v>
      </c>
      <c r="K60" s="489" t="s">
        <v>6</v>
      </c>
      <c r="L60" s="531" t="s">
        <v>6</v>
      </c>
      <c r="M60" s="532"/>
      <c r="N60" s="532"/>
      <c r="O60" s="532"/>
      <c r="P60" s="532"/>
      <c r="Q60" s="533"/>
      <c r="R60" s="490" t="str">
        <f t="array" ref="R60">IF(OR(L60="X",M60="X",N60="X",O60="X",P60="X",Q60="X"),"OUI","")</f>
        <v>OUI</v>
      </c>
      <c r="S60" s="491" t="str">
        <f t="array" ref="S60">IF(COUNTBLANK(W60:X60)=2,"","X")</f>
        <v/>
      </c>
      <c r="T60" s="492"/>
      <c r="U60" s="492"/>
      <c r="V60" s="493"/>
      <c r="W60" s="494"/>
      <c r="X60" s="493"/>
      <c r="Y60" s="495"/>
      <c r="Z60" s="496"/>
      <c r="AA60" s="496"/>
      <c r="AB60" s="496"/>
      <c r="AC60" s="496"/>
      <c r="AD60" s="497" t="str">
        <f t="array" ref="AD60">IF(S60="X","OUI",IF(T60="X","OUI",IF(U60="X","OUI",IF(V60="X","OUI",""))))</f>
        <v/>
      </c>
      <c r="AE60" s="498" t="str">
        <f t="shared" ref="AE60" si="54">IF(S60="X","CICM inaccessible",IF(T60="X","Refus syndic",IF(U60="X","Branchement Individuel",IF(V60="X","Bâtiment détruit",""))))</f>
        <v/>
      </c>
      <c r="AF60" s="499" t="str">
        <f t="array" ref="AF60">IF(AND(Y60="",S60=""),"",IF(S60="",Y60,"1er passage"&amp;" "&amp;'RT-C'!W60&amp;" - "&amp;"2eme passage"&amp;" "&amp;'RT-C'!X60&amp;" _ "&amp;'RT-C'!Y60))</f>
        <v/>
      </c>
      <c r="AG60" s="500">
        <v>2</v>
      </c>
      <c r="AH60" s="501">
        <v>2</v>
      </c>
    </row>
    <row r="61" spans="1:34" ht="15" customHeight="1" x14ac:dyDescent="0.25">
      <c r="A61" s="483" t="s">
        <v>2378</v>
      </c>
      <c r="B61" s="483">
        <v>2</v>
      </c>
      <c r="C61" s="484" t="s">
        <v>40</v>
      </c>
      <c r="D61" s="485"/>
      <c r="E61" s="483"/>
      <c r="F61" s="483"/>
      <c r="G61" s="484"/>
      <c r="H61" s="486"/>
      <c r="I61" s="487">
        <v>13</v>
      </c>
      <c r="J61" s="488" t="str">
        <f t="array" ref="J61">IF(AND(AG61&gt;=1,AD61=""),"OUI",IF(AND(AD61="OUI",AG61=""),"NON",IF(AND(AG61="",AD61=""),"","Erreur")))</f>
        <v>OUI</v>
      </c>
      <c r="K61" s="489" t="s">
        <v>6</v>
      </c>
      <c r="L61" s="531" t="s">
        <v>6</v>
      </c>
      <c r="M61" s="532"/>
      <c r="N61" s="532"/>
      <c r="O61" s="532"/>
      <c r="P61" s="532"/>
      <c r="Q61" s="533"/>
      <c r="R61" s="490" t="str">
        <f t="array" ref="R61">IF(OR(L61="X",M61="X",N61="X",O61="X",P61="X",Q61="X"),"OUI","")</f>
        <v>OUI</v>
      </c>
      <c r="S61" s="491" t="str">
        <f t="array" ref="S61">IF(COUNTBLANK(W61:X61)=2,"","X")</f>
        <v/>
      </c>
      <c r="T61" s="492"/>
      <c r="U61" s="492"/>
      <c r="V61" s="493"/>
      <c r="W61" s="494"/>
      <c r="X61" s="493"/>
      <c r="Y61" s="495"/>
      <c r="Z61" s="496"/>
      <c r="AA61" s="496"/>
      <c r="AB61" s="496"/>
      <c r="AC61" s="496"/>
      <c r="AD61" s="497" t="str">
        <f t="array" ref="AD61">IF(S61="X","OUI",IF(T61="X","OUI",IF(U61="X","OUI",IF(V61="X","OUI",""))))</f>
        <v/>
      </c>
      <c r="AE61" s="498" t="str">
        <f t="shared" ref="AE61" si="55">IF(S61="X","CICM inaccessible",IF(T61="X","Refus syndic",IF(U61="X","Branchement Individuel",IF(V61="X","Bâtiment détruit",""))))</f>
        <v/>
      </c>
      <c r="AF61" s="499" t="str">
        <f t="array" ref="AF61">IF(AND(Y61="",S61=""),"",IF(S61="",Y61,"1er passage"&amp;" "&amp;'RT-C'!W61&amp;" - "&amp;"2eme passage"&amp;" "&amp;'RT-C'!X61&amp;" _ "&amp;'RT-C'!Y61))</f>
        <v/>
      </c>
      <c r="AG61" s="500">
        <v>3</v>
      </c>
      <c r="AH61" s="501">
        <v>2</v>
      </c>
    </row>
    <row r="62" spans="1:34" ht="15" customHeight="1" x14ac:dyDescent="0.25">
      <c r="A62" s="483" t="s">
        <v>2375</v>
      </c>
      <c r="B62" s="483">
        <v>2</v>
      </c>
      <c r="C62" s="484" t="s">
        <v>40</v>
      </c>
      <c r="D62" s="485"/>
      <c r="E62" s="483"/>
      <c r="F62" s="483"/>
      <c r="G62" s="484"/>
      <c r="H62" s="486"/>
      <c r="I62" s="487">
        <v>13</v>
      </c>
      <c r="J62" s="488" t="str">
        <f t="array" ref="J62">IF(AND(AG62&gt;=1,AD62=""),"OUI",IF(AND(AD62="OUI",AG62=""),"NON",IF(AND(AG62="",AD62=""),"","Erreur")))</f>
        <v>OUI</v>
      </c>
      <c r="K62" s="489" t="s">
        <v>6</v>
      </c>
      <c r="L62" s="531" t="s">
        <v>6</v>
      </c>
      <c r="M62" s="532"/>
      <c r="N62" s="532"/>
      <c r="O62" s="532"/>
      <c r="P62" s="532"/>
      <c r="Q62" s="533"/>
      <c r="R62" s="490" t="str">
        <f t="array" ref="R62">IF(OR(L62="X",M62="X",N62="X",O62="X",P62="X",Q62="X"),"OUI","")</f>
        <v>OUI</v>
      </c>
      <c r="S62" s="491" t="str">
        <f t="array" ref="S62">IF(COUNTBLANK(W62:X62)=2,"","X")</f>
        <v/>
      </c>
      <c r="T62" s="492"/>
      <c r="U62" s="492"/>
      <c r="V62" s="493"/>
      <c r="W62" s="494"/>
      <c r="X62" s="493"/>
      <c r="Y62" s="495"/>
      <c r="Z62" s="496"/>
      <c r="AA62" s="496"/>
      <c r="AB62" s="496"/>
      <c r="AC62" s="496"/>
      <c r="AD62" s="497" t="str">
        <f t="array" ref="AD62">IF(S62="X","OUI",IF(T62="X","OUI",IF(U62="X","OUI",IF(V62="X","OUI",""))))</f>
        <v/>
      </c>
      <c r="AE62" s="498" t="str">
        <f t="shared" ref="AE62" si="56">IF(S62="X","CICM inaccessible",IF(T62="X","Refus syndic",IF(U62="X","Branchement Individuel",IF(V62="X","Bâtiment détruit",""))))</f>
        <v/>
      </c>
      <c r="AF62" s="499" t="str">
        <f t="array" ref="AF62">IF(AND(Y62="",S62=""),"",IF(S62="",Y62,"1er passage"&amp;" "&amp;'RT-C'!W62&amp;" - "&amp;"2eme passage"&amp;" "&amp;'RT-C'!X62&amp;" _ "&amp;'RT-C'!Y62))</f>
        <v/>
      </c>
      <c r="AG62" s="500">
        <v>2</v>
      </c>
      <c r="AH62" s="501">
        <v>4</v>
      </c>
    </row>
    <row r="63" spans="1:34" ht="15" customHeight="1" x14ac:dyDescent="0.25">
      <c r="A63" s="483" t="s">
        <v>2783</v>
      </c>
      <c r="B63" s="483">
        <v>2</v>
      </c>
      <c r="C63" s="484" t="s">
        <v>40</v>
      </c>
      <c r="D63" s="485"/>
      <c r="E63" s="483"/>
      <c r="F63" s="483"/>
      <c r="G63" s="484"/>
      <c r="H63" s="486"/>
      <c r="I63" s="487">
        <v>13</v>
      </c>
      <c r="J63" s="488" t="str">
        <f t="array" ref="J63">IF(AND(AG63&gt;=1,AD63=""),"OUI",IF(AND(AD63="OUI",AG63=""),"NON",IF(AND(AG63="",AD63=""),"","Erreur")))</f>
        <v>OUI</v>
      </c>
      <c r="K63" s="489" t="s">
        <v>6</v>
      </c>
      <c r="L63" s="531" t="s">
        <v>6</v>
      </c>
      <c r="M63" s="532"/>
      <c r="N63" s="532"/>
      <c r="O63" s="532"/>
      <c r="P63" s="532"/>
      <c r="Q63" s="533"/>
      <c r="R63" s="490" t="str">
        <f t="array" ref="R63">IF(OR(L63="X",M63="X",N63="X",O63="X",P63="X",Q63="X"),"OUI","")</f>
        <v>OUI</v>
      </c>
      <c r="S63" s="491" t="str">
        <f t="array" ref="S63">IF(COUNTBLANK(W63:X63)=2,"","X")</f>
        <v/>
      </c>
      <c r="T63" s="492"/>
      <c r="U63" s="492"/>
      <c r="V63" s="493"/>
      <c r="W63" s="494"/>
      <c r="X63" s="493"/>
      <c r="Y63" s="495"/>
      <c r="Z63" s="496"/>
      <c r="AA63" s="496"/>
      <c r="AB63" s="496"/>
      <c r="AC63" s="496"/>
      <c r="AD63" s="497" t="str">
        <f t="array" ref="AD63">IF(S63="X","OUI",IF(T63="X","OUI",IF(U63="X","OUI",IF(V63="X","OUI",""))))</f>
        <v/>
      </c>
      <c r="AE63" s="498" t="str">
        <f t="shared" ref="AE63" si="57">IF(S63="X","CICM inaccessible",IF(T63="X","Refus syndic",IF(U63="X","Branchement Individuel",IF(V63="X","Bâtiment détruit",""))))</f>
        <v/>
      </c>
      <c r="AF63" s="499" t="str">
        <f t="array" ref="AF63">IF(AND(Y63="",S63=""),"",IF(S63="",Y63,"1er passage"&amp;" "&amp;'RT-C'!W63&amp;" - "&amp;"2eme passage"&amp;" "&amp;'RT-C'!X63&amp;" _ "&amp;'RT-C'!Y63))</f>
        <v/>
      </c>
      <c r="AG63" s="500">
        <v>2</v>
      </c>
      <c r="AH63" s="501">
        <v>4</v>
      </c>
    </row>
    <row r="64" spans="1:34" ht="15" customHeight="1" x14ac:dyDescent="0.25">
      <c r="A64" s="483" t="s">
        <v>2600</v>
      </c>
      <c r="B64" s="483">
        <v>2</v>
      </c>
      <c r="C64" s="484" t="s">
        <v>40</v>
      </c>
      <c r="D64" s="485"/>
      <c r="E64" s="483"/>
      <c r="F64" s="483"/>
      <c r="G64" s="484"/>
      <c r="H64" s="486"/>
      <c r="I64" s="487">
        <v>12</v>
      </c>
      <c r="J64" s="488" t="str">
        <f t="array" ref="J64">IF(AND(AG64&gt;=1,AD64=""),"OUI",IF(AND(AD64="OUI",AG64=""),"NON",IF(AND(AG64="",AD64=""),"","Erreur")))</f>
        <v>OUI</v>
      </c>
      <c r="K64" s="489" t="s">
        <v>6</v>
      </c>
      <c r="L64" s="531" t="s">
        <v>6</v>
      </c>
      <c r="M64" s="532"/>
      <c r="N64" s="532"/>
      <c r="O64" s="532" t="s">
        <v>6</v>
      </c>
      <c r="P64" s="532"/>
      <c r="Q64" s="533"/>
      <c r="R64" s="490" t="str">
        <f t="array" ref="R64">IF(OR(L64="X",M64="X",N64="X",O64="X",P64="X",Q64="X"),"OUI","")</f>
        <v>OUI</v>
      </c>
      <c r="S64" s="491" t="str">
        <f t="array" ref="S64">IF(COUNTBLANK(W64:X64)=2,"","X")</f>
        <v/>
      </c>
      <c r="T64" s="492"/>
      <c r="U64" s="492"/>
      <c r="V64" s="493"/>
      <c r="W64" s="494"/>
      <c r="X64" s="493"/>
      <c r="Y64" s="495"/>
      <c r="Z64" s="496"/>
      <c r="AA64" s="496"/>
      <c r="AB64" s="496"/>
      <c r="AC64" s="496"/>
      <c r="AD64" s="497" t="str">
        <f t="array" ref="AD64">IF(S64="X","OUI",IF(T64="X","OUI",IF(U64="X","OUI",IF(V64="X","OUI",""))))</f>
        <v/>
      </c>
      <c r="AE64" s="498" t="str">
        <f t="shared" ref="AE64" si="58">IF(S64="X","CICM inaccessible",IF(T64="X","Refus syndic",IF(U64="X","Branchement Individuel",IF(V64="X","Bâtiment détruit",""))))</f>
        <v/>
      </c>
      <c r="AF64" s="499" t="str">
        <f t="array" ref="AF64">IF(AND(Y64="",S64=""),"",IF(S64="",Y64,"1er passage"&amp;" "&amp;'RT-C'!W64&amp;" - "&amp;"2eme passage"&amp;" "&amp;'RT-C'!X64&amp;" _ "&amp;'RT-C'!Y64))</f>
        <v/>
      </c>
      <c r="AG64" s="500">
        <v>4</v>
      </c>
      <c r="AH64" s="501">
        <v>3</v>
      </c>
    </row>
    <row r="65" spans="1:34" ht="15" customHeight="1" x14ac:dyDescent="0.25">
      <c r="A65" s="483" t="s">
        <v>2606</v>
      </c>
      <c r="B65" s="483">
        <v>2</v>
      </c>
      <c r="C65" s="484" t="s">
        <v>40</v>
      </c>
      <c r="D65" s="485"/>
      <c r="E65" s="483"/>
      <c r="F65" s="483"/>
      <c r="G65" s="484"/>
      <c r="H65" s="486"/>
      <c r="I65" s="487">
        <v>12</v>
      </c>
      <c r="J65" s="488" t="str">
        <f t="array" ref="J65">IF(AND(AG65&gt;=1,AD65=""),"OUI",IF(AND(AD65="OUI",AG65=""),"NON",IF(AND(AG65="",AD65=""),"","Erreur")))</f>
        <v>OUI</v>
      </c>
      <c r="K65" s="489"/>
      <c r="L65" s="531"/>
      <c r="M65" s="532"/>
      <c r="N65" s="532" t="s">
        <v>6</v>
      </c>
      <c r="O65" s="532" t="s">
        <v>6</v>
      </c>
      <c r="P65" s="532"/>
      <c r="Q65" s="533"/>
      <c r="R65" s="490" t="str">
        <f t="array" ref="R65">IF(OR(L65="X",M65="X",N65="X",O65="X",P65="X",Q65="X"),"OUI","")</f>
        <v>OUI</v>
      </c>
      <c r="S65" s="491" t="str">
        <f t="array" ref="S65">IF(COUNTBLANK(W65:X65)=2,"","X")</f>
        <v/>
      </c>
      <c r="T65" s="492"/>
      <c r="U65" s="492"/>
      <c r="V65" s="493"/>
      <c r="W65" s="494"/>
      <c r="X65" s="493"/>
      <c r="Y65" s="495"/>
      <c r="Z65" s="496"/>
      <c r="AA65" s="496"/>
      <c r="AB65" s="496"/>
      <c r="AC65" s="496"/>
      <c r="AD65" s="497" t="str">
        <f t="array" ref="AD65">IF(S65="X","OUI",IF(T65="X","OUI",IF(U65="X","OUI",IF(V65="X","OUI",""))))</f>
        <v/>
      </c>
      <c r="AE65" s="498" t="str">
        <f t="shared" ref="AE65" si="59">IF(S65="X","CICM inaccessible",IF(T65="X","Refus syndic",IF(U65="X","Branchement Individuel",IF(V65="X","Bâtiment détruit",""))))</f>
        <v/>
      </c>
      <c r="AF65" s="499" t="str">
        <f t="array" ref="AF65">IF(AND(Y65="",S65=""),"",IF(S65="",Y65,"1er passage"&amp;" "&amp;'RT-C'!W65&amp;" - "&amp;"2eme passage"&amp;" "&amp;'RT-C'!X65&amp;" _ "&amp;'RT-C'!Y65))</f>
        <v/>
      </c>
      <c r="AG65" s="500">
        <v>1</v>
      </c>
      <c r="AH65" s="501">
        <v>6</v>
      </c>
    </row>
    <row r="66" spans="1:34" ht="15" customHeight="1" x14ac:dyDescent="0.25">
      <c r="A66" s="483" t="s">
        <v>2603</v>
      </c>
      <c r="B66" s="483">
        <v>2</v>
      </c>
      <c r="C66" s="484" t="s">
        <v>40</v>
      </c>
      <c r="D66" s="485"/>
      <c r="E66" s="483"/>
      <c r="F66" s="483"/>
      <c r="G66" s="484"/>
      <c r="H66" s="486"/>
      <c r="I66" s="487">
        <v>12</v>
      </c>
      <c r="J66" s="488" t="str">
        <f t="array" ref="J66">IF(AND(AG66&gt;=1,AD66=""),"OUI",IF(AND(AD66="OUI",AG66=""),"NON",IF(AND(AG66="",AD66=""),"","Erreur")))</f>
        <v>OUI</v>
      </c>
      <c r="K66" s="489" t="s">
        <v>6</v>
      </c>
      <c r="L66" s="531" t="s">
        <v>6</v>
      </c>
      <c r="M66" s="532"/>
      <c r="N66" s="532" t="s">
        <v>6</v>
      </c>
      <c r="O66" s="532" t="s">
        <v>6</v>
      </c>
      <c r="P66" s="532"/>
      <c r="Q66" s="533"/>
      <c r="R66" s="490" t="str">
        <f t="array" ref="R66">IF(OR(L66="X",M66="X",N66="X",O66="X",P66="X",Q66="X"),"OUI","")</f>
        <v>OUI</v>
      </c>
      <c r="S66" s="491" t="str">
        <f t="array" ref="S66">IF(COUNTBLANK(W66:X66)=2,"","X")</f>
        <v/>
      </c>
      <c r="T66" s="492"/>
      <c r="U66" s="492"/>
      <c r="V66" s="493"/>
      <c r="W66" s="494"/>
      <c r="X66" s="493"/>
      <c r="Y66" s="495"/>
      <c r="Z66" s="496"/>
      <c r="AA66" s="496"/>
      <c r="AB66" s="496"/>
      <c r="AC66" s="496"/>
      <c r="AD66" s="497" t="str">
        <f t="array" ref="AD66">IF(S66="X","OUI",IF(T66="X","OUI",IF(U66="X","OUI",IF(V66="X","OUI",""))))</f>
        <v/>
      </c>
      <c r="AE66" s="498" t="str">
        <f t="shared" ref="AE66" si="60">IF(S66="X","CICM inaccessible",IF(T66="X","Refus syndic",IF(U66="X","Branchement Individuel",IF(V66="X","Bâtiment détruit",""))))</f>
        <v/>
      </c>
      <c r="AF66" s="499" t="str">
        <f t="array" ref="AF66">IF(AND(Y66="",S66=""),"",IF(S66="",Y66,"1er passage"&amp;" "&amp;'RT-C'!W66&amp;" - "&amp;"2eme passage"&amp;" "&amp;'RT-C'!X66&amp;" _ "&amp;'RT-C'!Y66))</f>
        <v/>
      </c>
      <c r="AG66" s="500">
        <v>1</v>
      </c>
      <c r="AH66" s="501">
        <v>9</v>
      </c>
    </row>
    <row r="67" spans="1:34" ht="15" customHeight="1" x14ac:dyDescent="0.25">
      <c r="A67" s="483" t="s">
        <v>2597</v>
      </c>
      <c r="B67" s="483">
        <v>2</v>
      </c>
      <c r="C67" s="484" t="s">
        <v>40</v>
      </c>
      <c r="D67" s="485"/>
      <c r="E67" s="483"/>
      <c r="F67" s="483"/>
      <c r="G67" s="484"/>
      <c r="H67" s="486"/>
      <c r="I67" s="487">
        <v>12</v>
      </c>
      <c r="J67" s="488" t="str">
        <f t="array" ref="J67">IF(AND(AG67&gt;=1,AD67=""),"OUI",IF(AND(AD67="OUI",AG67=""),"NON",IF(AND(AG67="",AD67=""),"","Erreur")))</f>
        <v>OUI</v>
      </c>
      <c r="K67" s="489" t="s">
        <v>6</v>
      </c>
      <c r="L67" s="531" t="s">
        <v>6</v>
      </c>
      <c r="M67" s="532"/>
      <c r="N67" s="532" t="s">
        <v>6</v>
      </c>
      <c r="O67" s="532" t="s">
        <v>6</v>
      </c>
      <c r="P67" s="532"/>
      <c r="Q67" s="533"/>
      <c r="R67" s="490" t="str">
        <f t="array" ref="R67">IF(OR(L67="X",M67="X",N67="X",O67="X",P67="X",Q67="X"),"OUI","")</f>
        <v>OUI</v>
      </c>
      <c r="S67" s="491" t="str">
        <f t="array" ref="S67">IF(COUNTBLANK(W67:X67)=2,"","X")</f>
        <v/>
      </c>
      <c r="T67" s="492"/>
      <c r="U67" s="492"/>
      <c r="V67" s="493"/>
      <c r="W67" s="494"/>
      <c r="X67" s="493"/>
      <c r="Y67" s="495"/>
      <c r="Z67" s="496"/>
      <c r="AA67" s="496"/>
      <c r="AB67" s="496"/>
      <c r="AC67" s="496"/>
      <c r="AD67" s="497" t="str">
        <f t="array" ref="AD67">IF(S67="X","OUI",IF(T67="X","OUI",IF(U67="X","OUI",IF(V67="X","OUI",""))))</f>
        <v/>
      </c>
      <c r="AE67" s="498" t="str">
        <f t="shared" ref="AE67" si="61">IF(S67="X","CICM inaccessible",IF(T67="X","Refus syndic",IF(U67="X","Branchement Individuel",IF(V67="X","Bâtiment détruit",""))))</f>
        <v/>
      </c>
      <c r="AF67" s="499" t="str">
        <f t="array" ref="AF67">IF(AND(Y67="",S67=""),"",IF(S67="",Y67,"1er passage"&amp;" "&amp;'RT-C'!W67&amp;" - "&amp;"2eme passage"&amp;" "&amp;'RT-C'!X67&amp;" _ "&amp;'RT-C'!Y67))</f>
        <v/>
      </c>
      <c r="AG67" s="500">
        <v>1</v>
      </c>
      <c r="AH67" s="501">
        <v>7</v>
      </c>
    </row>
    <row r="68" spans="1:34" ht="15" customHeight="1" x14ac:dyDescent="0.25">
      <c r="A68" s="483" t="s">
        <v>2594</v>
      </c>
      <c r="B68" s="483">
        <v>2</v>
      </c>
      <c r="C68" s="484" t="s">
        <v>40</v>
      </c>
      <c r="D68" s="485"/>
      <c r="E68" s="483"/>
      <c r="F68" s="483"/>
      <c r="G68" s="484"/>
      <c r="H68" s="486"/>
      <c r="I68" s="487">
        <v>12</v>
      </c>
      <c r="J68" s="488" t="str">
        <f t="array" ref="J68">IF(AND(AG68&gt;=1,AD68=""),"OUI",IF(AND(AD68="OUI",AG68=""),"NON",IF(AND(AG68="",AD68=""),"","Erreur")))</f>
        <v>OUI</v>
      </c>
      <c r="K68" s="489" t="s">
        <v>6</v>
      </c>
      <c r="L68" s="531" t="s">
        <v>6</v>
      </c>
      <c r="M68" s="532"/>
      <c r="N68" s="532"/>
      <c r="O68" s="532"/>
      <c r="P68" s="532"/>
      <c r="Q68" s="533"/>
      <c r="R68" s="490" t="str">
        <f t="array" ref="R68">IF(OR(L68="X",M68="X",N68="X",O68="X",P68="X",Q68="X"),"OUI","")</f>
        <v>OUI</v>
      </c>
      <c r="S68" s="491" t="str">
        <f t="array" ref="S68">IF(COUNTBLANK(W68:X68)=2,"","X")</f>
        <v/>
      </c>
      <c r="T68" s="492"/>
      <c r="U68" s="492"/>
      <c r="V68" s="493"/>
      <c r="W68" s="494"/>
      <c r="X68" s="493"/>
      <c r="Y68" s="495"/>
      <c r="Z68" s="496"/>
      <c r="AA68" s="496"/>
      <c r="AB68" s="496"/>
      <c r="AC68" s="496"/>
      <c r="AD68" s="497" t="str">
        <f t="array" ref="AD68">IF(S68="X","OUI",IF(T68="X","OUI",IF(U68="X","OUI",IF(V68="X","OUI",""))))</f>
        <v/>
      </c>
      <c r="AE68" s="498" t="str">
        <f t="shared" ref="AE68" si="62">IF(S68="X","CICM inaccessible",IF(T68="X","Refus syndic",IF(U68="X","Branchement Individuel",IF(V68="X","Bâtiment détruit",""))))</f>
        <v/>
      </c>
      <c r="AF68" s="499" t="str">
        <f t="array" ref="AF68">IF(AND(Y68="",S68=""),"",IF(S68="",Y68,"1er passage"&amp;" "&amp;'RT-C'!W68&amp;" - "&amp;"2eme passage"&amp;" "&amp;'RT-C'!X68&amp;" _ "&amp;'RT-C'!Y68))</f>
        <v/>
      </c>
      <c r="AG68" s="500">
        <v>5</v>
      </c>
      <c r="AH68" s="501">
        <v>2</v>
      </c>
    </row>
    <row r="69" spans="1:34" ht="15" customHeight="1" x14ac:dyDescent="0.25">
      <c r="A69" s="483" t="s">
        <v>2591</v>
      </c>
      <c r="B69" s="483">
        <v>2</v>
      </c>
      <c r="C69" s="484" t="s">
        <v>40</v>
      </c>
      <c r="D69" s="485"/>
      <c r="E69" s="483"/>
      <c r="F69" s="483"/>
      <c r="G69" s="484"/>
      <c r="H69" s="486"/>
      <c r="I69" s="487">
        <v>12</v>
      </c>
      <c r="J69" s="488" t="str">
        <f t="array" ref="J69">IF(AND(AG69&gt;=1,AD69=""),"OUI",IF(AND(AD69="OUI",AG69=""),"NON",IF(AND(AG69="",AD69=""),"","Erreur")))</f>
        <v>OUI</v>
      </c>
      <c r="K69" s="489" t="s">
        <v>6</v>
      </c>
      <c r="L69" s="531" t="s">
        <v>6</v>
      </c>
      <c r="M69" s="532"/>
      <c r="N69" s="532"/>
      <c r="O69" s="532"/>
      <c r="P69" s="532"/>
      <c r="Q69" s="533"/>
      <c r="R69" s="490" t="str">
        <f t="array" ref="R69">IF(OR(L69="X",M69="X",N69="X",O69="X",P69="X",Q69="X"),"OUI","")</f>
        <v>OUI</v>
      </c>
      <c r="S69" s="491" t="str">
        <f t="array" ref="S69">IF(COUNTBLANK(W69:X69)=2,"","X")</f>
        <v/>
      </c>
      <c r="T69" s="492"/>
      <c r="U69" s="492"/>
      <c r="V69" s="493"/>
      <c r="W69" s="494"/>
      <c r="X69" s="493"/>
      <c r="Y69" s="495"/>
      <c r="Z69" s="496"/>
      <c r="AA69" s="496"/>
      <c r="AB69" s="496"/>
      <c r="AC69" s="496"/>
      <c r="AD69" s="497" t="str">
        <f t="array" ref="AD69">IF(S69="X","OUI",IF(T69="X","OUI",IF(U69="X","OUI",IF(V69="X","OUI",""))))</f>
        <v/>
      </c>
      <c r="AE69" s="498" t="str">
        <f t="shared" ref="AE69" si="63">IF(S69="X","CICM inaccessible",IF(T69="X","Refus syndic",IF(U69="X","Branchement Individuel",IF(V69="X","Bâtiment détruit",""))))</f>
        <v/>
      </c>
      <c r="AF69" s="499" t="str">
        <f t="array" ref="AF69">IF(AND(Y69="",S69=""),"",IF(S69="",Y69,"1er passage"&amp;" "&amp;'RT-C'!W69&amp;" - "&amp;"2eme passage"&amp;" "&amp;'RT-C'!X69&amp;" _ "&amp;'RT-C'!Y69))</f>
        <v/>
      </c>
      <c r="AG69" s="500">
        <v>2</v>
      </c>
      <c r="AH69" s="501">
        <v>3</v>
      </c>
    </row>
    <row r="70" spans="1:34" ht="15" customHeight="1" x14ac:dyDescent="0.25">
      <c r="A70" s="483" t="s">
        <v>2585</v>
      </c>
      <c r="B70" s="483">
        <v>2</v>
      </c>
      <c r="C70" s="484" t="s">
        <v>40</v>
      </c>
      <c r="D70" s="485"/>
      <c r="E70" s="483"/>
      <c r="F70" s="483"/>
      <c r="G70" s="484"/>
      <c r="H70" s="486"/>
      <c r="I70" s="487">
        <v>12</v>
      </c>
      <c r="J70" s="488" t="str">
        <f t="array" ref="J70">IF(AND(AG70&gt;=1,AD70=""),"OUI",IF(AND(AD70="OUI",AG70=""),"NON",IF(AND(AG70="",AD70=""),"","Erreur")))</f>
        <v>OUI</v>
      </c>
      <c r="K70" s="489" t="s">
        <v>6</v>
      </c>
      <c r="L70" s="531" t="s">
        <v>6</v>
      </c>
      <c r="M70" s="532"/>
      <c r="N70" s="532" t="s">
        <v>6</v>
      </c>
      <c r="O70" s="532"/>
      <c r="P70" s="532"/>
      <c r="Q70" s="533"/>
      <c r="R70" s="490" t="str">
        <f t="array" ref="R70">IF(OR(L70="X",M70="X",N70="X",O70="X",P70="X",Q70="X"),"OUI","")</f>
        <v>OUI</v>
      </c>
      <c r="S70" s="491" t="str">
        <f t="array" ref="S70">IF(COUNTBLANK(W70:X70)=2,"","X")</f>
        <v/>
      </c>
      <c r="T70" s="492"/>
      <c r="U70" s="492"/>
      <c r="V70" s="493"/>
      <c r="W70" s="494"/>
      <c r="X70" s="493"/>
      <c r="Y70" s="495"/>
      <c r="Z70" s="496"/>
      <c r="AA70" s="496"/>
      <c r="AB70" s="496"/>
      <c r="AC70" s="496"/>
      <c r="AD70" s="497" t="str">
        <f t="array" ref="AD70">IF(S70="X","OUI",IF(T70="X","OUI",IF(U70="X","OUI",IF(V70="X","OUI",""))))</f>
        <v/>
      </c>
      <c r="AE70" s="498" t="str">
        <f t="shared" ref="AE70" si="64">IF(S70="X","CICM inaccessible",IF(T70="X","Refus syndic",IF(U70="X","Branchement Individuel",IF(V70="X","Bâtiment détruit",""))))</f>
        <v/>
      </c>
      <c r="AF70" s="499" t="str">
        <f t="array" ref="AF70">IF(AND(Y70="",S70=""),"",IF(S70="",Y70,"1er passage"&amp;" "&amp;'RT-C'!W70&amp;" - "&amp;"2eme passage"&amp;" "&amp;'RT-C'!X70&amp;" _ "&amp;'RT-C'!Y70))</f>
        <v/>
      </c>
      <c r="AG70" s="500">
        <v>2</v>
      </c>
      <c r="AH70" s="501">
        <v>5</v>
      </c>
    </row>
    <row r="71" spans="1:34" ht="15" customHeight="1" x14ac:dyDescent="0.25">
      <c r="A71" s="483" t="s">
        <v>2582</v>
      </c>
      <c r="B71" s="483">
        <v>2</v>
      </c>
      <c r="C71" s="484" t="s">
        <v>40</v>
      </c>
      <c r="D71" s="485"/>
      <c r="E71" s="483"/>
      <c r="F71" s="483"/>
      <c r="G71" s="484"/>
      <c r="H71" s="486"/>
      <c r="I71" s="487">
        <v>12</v>
      </c>
      <c r="J71" s="488" t="str">
        <f t="array" ref="J71">IF(AND(AG71&gt;=1,AD71=""),"OUI",IF(AND(AD71="OUI",AG71=""),"NON",IF(AND(AG71="",AD71=""),"","Erreur")))</f>
        <v>OUI</v>
      </c>
      <c r="K71" s="489" t="s">
        <v>6</v>
      </c>
      <c r="L71" s="531" t="s">
        <v>6</v>
      </c>
      <c r="M71" s="532"/>
      <c r="N71" s="532"/>
      <c r="O71" s="532"/>
      <c r="P71" s="532"/>
      <c r="Q71" s="533"/>
      <c r="R71" s="490" t="str">
        <f t="array" ref="R71">IF(OR(L71="X",M71="X",N71="X",O71="X",P71="X",Q71="X"),"OUI","")</f>
        <v>OUI</v>
      </c>
      <c r="S71" s="491" t="str">
        <f t="array" ref="S71">IF(COUNTBLANK(W71:X71)=2,"","X")</f>
        <v/>
      </c>
      <c r="T71" s="492"/>
      <c r="U71" s="492"/>
      <c r="V71" s="493"/>
      <c r="W71" s="494"/>
      <c r="X71" s="493"/>
      <c r="Y71" s="495"/>
      <c r="Z71" s="496"/>
      <c r="AA71" s="496"/>
      <c r="AB71" s="496"/>
      <c r="AC71" s="496"/>
      <c r="AD71" s="497" t="str">
        <f t="array" ref="AD71">IF(S71="X","OUI",IF(T71="X","OUI",IF(U71="X","OUI",IF(V71="X","OUI",""))))</f>
        <v/>
      </c>
      <c r="AE71" s="498" t="str">
        <f t="shared" ref="AE71" si="65">IF(S71="X","CICM inaccessible",IF(T71="X","Refus syndic",IF(U71="X","Branchement Individuel",IF(V71="X","Bâtiment détruit",""))))</f>
        <v/>
      </c>
      <c r="AF71" s="499" t="str">
        <f t="array" ref="AF71">IF(AND(Y71="",S71=""),"",IF(S71="",Y71,"1er passage"&amp;" "&amp;'RT-C'!W71&amp;" - "&amp;"2eme passage"&amp;" "&amp;'RT-C'!X71&amp;" _ "&amp;'RT-C'!Y71))</f>
        <v/>
      </c>
      <c r="AG71" s="500">
        <v>2</v>
      </c>
      <c r="AH71" s="501">
        <v>2</v>
      </c>
    </row>
    <row r="72" spans="1:34" s="517" customFormat="1" ht="15" customHeight="1" x14ac:dyDescent="0.25">
      <c r="A72" s="534" t="s">
        <v>2579</v>
      </c>
      <c r="B72" s="534">
        <v>2</v>
      </c>
      <c r="C72" s="534" t="s">
        <v>40</v>
      </c>
      <c r="D72" s="535"/>
      <c r="E72" s="534"/>
      <c r="F72" s="534"/>
      <c r="G72" s="536"/>
      <c r="H72" s="486"/>
      <c r="I72" s="537">
        <v>12</v>
      </c>
      <c r="J72" s="488" t="str">
        <f t="array" ref="J72">IF(AND(AG72&gt;=1,AD72=""),"OUI",IF(AND(AD72="OUI",AG72=""),"NON",IF(AND(AG72="",AD72=""),"","Erreur")))</f>
        <v>OUI</v>
      </c>
      <c r="K72" s="508" t="s">
        <v>6</v>
      </c>
      <c r="L72" s="529" t="s">
        <v>6</v>
      </c>
      <c r="M72" s="529"/>
      <c r="N72" s="529"/>
      <c r="O72" s="529"/>
      <c r="P72" s="529"/>
      <c r="Q72" s="530"/>
      <c r="R72" s="490" t="str">
        <f t="array" ref="R72">IF(OR(L72="X",M72="X",N72="X",O72="X",P72="X",Q72="X"),"OUI","")</f>
        <v>OUI</v>
      </c>
      <c r="S72" s="491" t="str">
        <f t="array" ref="S72">IF(COUNTBLANK(W72:X72)=2,"","X")</f>
        <v/>
      </c>
      <c r="T72" s="509"/>
      <c r="U72" s="509"/>
      <c r="V72" s="510"/>
      <c r="W72" s="511"/>
      <c r="X72" s="512"/>
      <c r="Y72" s="513"/>
      <c r="Z72" s="514"/>
      <c r="AA72" s="514"/>
      <c r="AB72" s="514"/>
      <c r="AC72" s="514"/>
      <c r="AD72" s="497" t="str">
        <f t="array" ref="AD72">IF(S72="X","OUI",IF(T72="X","OUI",IF(U72="X","OUI",IF(V72="X","OUI",""))))</f>
        <v/>
      </c>
      <c r="AE72" s="498" t="str">
        <f>IF(S72="X","CICM inaccessible",IF(T72="X","Refus syndic",IF(U72="X","Branchement Individuel",IF(V72="X","Bâtiment détruit",""))))</f>
        <v/>
      </c>
      <c r="AF72" s="499" t="str">
        <f t="array" ref="AF72">IF(AND(Y72="",S72=""),"",IF(S72="",Y72,"1er passage"&amp;" "&amp;'RT-C'!W72&amp;" - "&amp;"2eme passage"&amp;" "&amp;'RT-C'!X72&amp;" _ "&amp;'RT-C'!Y72))</f>
        <v/>
      </c>
      <c r="AG72" s="515">
        <v>2</v>
      </c>
      <c r="AH72" s="516">
        <v>2</v>
      </c>
    </row>
    <row r="73" spans="1:34" ht="15" customHeight="1" x14ac:dyDescent="0.25">
      <c r="A73" s="483" t="s">
        <v>2576</v>
      </c>
      <c r="B73" s="483">
        <v>2</v>
      </c>
      <c r="C73" s="484" t="s">
        <v>40</v>
      </c>
      <c r="D73" s="485"/>
      <c r="E73" s="483"/>
      <c r="F73" s="483"/>
      <c r="G73" s="484"/>
      <c r="H73" s="486"/>
      <c r="I73" s="487">
        <v>12</v>
      </c>
      <c r="J73" s="488" t="str">
        <f t="array" ref="J73">IF(AND(AG73&gt;=1,AD73=""),"OUI",IF(AND(AD73="OUI",AG73=""),"NON",IF(AND(AG73="",AD73=""),"","Erreur")))</f>
        <v>OUI</v>
      </c>
      <c r="K73" s="489" t="s">
        <v>6</v>
      </c>
      <c r="L73" s="531" t="s">
        <v>6</v>
      </c>
      <c r="M73" s="532"/>
      <c r="N73" s="532"/>
      <c r="O73" s="532"/>
      <c r="P73" s="532"/>
      <c r="Q73" s="533"/>
      <c r="R73" s="490" t="str">
        <f t="array" ref="R73">IF(OR(L73="X",M73="X",N73="X",O73="X",P73="X",Q73="X"),"OUI","")</f>
        <v>OUI</v>
      </c>
      <c r="S73" s="491" t="str">
        <f t="array" ref="S73">IF(COUNTBLANK(W73:X73)=2,"","X")</f>
        <v/>
      </c>
      <c r="T73" s="492"/>
      <c r="U73" s="492"/>
      <c r="V73" s="493"/>
      <c r="W73" s="494"/>
      <c r="X73" s="493"/>
      <c r="Y73" s="495"/>
      <c r="Z73" s="496"/>
      <c r="AA73" s="496"/>
      <c r="AB73" s="496"/>
      <c r="AC73" s="496"/>
      <c r="AD73" s="497" t="str">
        <f t="array" ref="AD73">IF(S73="X","OUI",IF(T73="X","OUI",IF(U73="X","OUI",IF(V73="X","OUI",""))))</f>
        <v/>
      </c>
      <c r="AE73" s="498" t="str">
        <f t="shared" ref="AE73" si="66">IF(S73="X","CICM inaccessible",IF(T73="X","Refus syndic",IF(U73="X","Branchement Individuel",IF(V73="X","Bâtiment détruit",""))))</f>
        <v/>
      </c>
      <c r="AF73" s="499" t="str">
        <f t="array" ref="AF73">IF(AND(Y73="",S73=""),"",IF(S73="",Y73,"1er passage"&amp;" "&amp;'RT-C'!W73&amp;" - "&amp;"2eme passage"&amp;" "&amp;'RT-C'!X73&amp;" _ "&amp;'RT-C'!Y73))</f>
        <v/>
      </c>
      <c r="AG73" s="500">
        <v>2</v>
      </c>
      <c r="AH73" s="501">
        <v>5</v>
      </c>
    </row>
    <row r="74" spans="1:34" s="482" customFormat="1" ht="15" customHeight="1" x14ac:dyDescent="0.25">
      <c r="A74" s="483" t="s">
        <v>54</v>
      </c>
      <c r="B74" s="483">
        <v>1</v>
      </c>
      <c r="C74" s="484" t="s">
        <v>45</v>
      </c>
      <c r="D74" s="485"/>
      <c r="E74" s="483"/>
      <c r="F74" s="483"/>
      <c r="G74" s="518"/>
      <c r="H74" s="519"/>
      <c r="I74" s="487" t="s">
        <v>5701</v>
      </c>
      <c r="J74" s="488" t="str">
        <f t="array" ref="J74">IF(AND(AG74&gt;=1,AD74=""),"OUI",IF(AND(AD74="OUI",AG74=""),"NON",IF(AND(AG74="",AD74=""),"","Erreur")))</f>
        <v>NON</v>
      </c>
      <c r="K74" s="489"/>
      <c r="L74" s="531"/>
      <c r="M74" s="532"/>
      <c r="N74" s="532"/>
      <c r="O74" s="532"/>
      <c r="P74" s="532"/>
      <c r="Q74" s="533"/>
      <c r="R74" s="490" t="str">
        <f t="array" ref="R74">IF(OR(L74="X",M74="X",N74="X",O74="X",P74="X",Q74="X"),"OUI","")</f>
        <v/>
      </c>
      <c r="S74" s="491" t="str">
        <f t="array" ref="S74">IF(COUNTBLANK(W74:X74)=2,"","X")</f>
        <v/>
      </c>
      <c r="T74" s="492"/>
      <c r="U74" s="492"/>
      <c r="V74" s="493" t="s">
        <v>6</v>
      </c>
      <c r="W74" s="494"/>
      <c r="X74" s="493"/>
      <c r="Y74" s="495" t="s">
        <v>5711</v>
      </c>
      <c r="Z74" s="496"/>
      <c r="AA74" s="496"/>
      <c r="AB74" s="496"/>
      <c r="AC74" s="496"/>
      <c r="AD74" s="497" t="str">
        <f t="array" ref="AD74">IF(S74="X","OUI",IF(T74="X","OUI",IF(U74="X","OUI",IF(V74="X","OUI",""))))</f>
        <v>OUI</v>
      </c>
      <c r="AE74" s="498" t="str">
        <f t="shared" ref="AE74:AE137" si="67">IF(S74="X","CICM inaccessible",IF(T74="X","Refus syndic",IF(U74="X","Branchement Individuel",IF(V74="X","Bâtiment détruit",""))))</f>
        <v>Bâtiment détruit</v>
      </c>
      <c r="AF74" s="499" t="str">
        <f t="array" ref="AF74">IF(AND(Y74="",S74=""),"",IF(S74="",Y74,"1er passage"&amp;" "&amp;'RT-C'!W74&amp;" - "&amp;"2eme passage"&amp;" "&amp;'RT-C'!X74&amp;" _ "&amp;'RT-C'!Y74))</f>
        <v>Bâtiment en démolition. Branchement improductif</v>
      </c>
      <c r="AG74" s="500"/>
      <c r="AH74" s="501">
        <v>1</v>
      </c>
    </row>
    <row r="75" spans="1:34" s="482" customFormat="1" ht="15" customHeight="1" x14ac:dyDescent="0.25">
      <c r="A75" s="483" t="s">
        <v>1435</v>
      </c>
      <c r="B75" s="483">
        <v>1</v>
      </c>
      <c r="C75" s="484" t="s">
        <v>45</v>
      </c>
      <c r="D75" s="485"/>
      <c r="E75" s="483"/>
      <c r="F75" s="483"/>
      <c r="G75" s="484"/>
      <c r="H75" s="486"/>
      <c r="I75" s="487" t="s">
        <v>5702</v>
      </c>
      <c r="J75" s="488" t="str">
        <f t="array" ref="J75">IF(AND(AG75&gt;=1,AD75=""),"OUI",IF(AND(AD75="OUI",AG75=""),"NON",IF(AND(AG75="",AD75=""),"","Erreur")))</f>
        <v>OUI</v>
      </c>
      <c r="K75" s="489" t="s">
        <v>6</v>
      </c>
      <c r="L75" s="531" t="s">
        <v>6</v>
      </c>
      <c r="M75" s="532"/>
      <c r="N75" s="532"/>
      <c r="O75" s="532"/>
      <c r="P75" s="532"/>
      <c r="Q75" s="533"/>
      <c r="R75" s="490" t="str">
        <f t="array" ref="R75">IF(OR(L75="X",M75="X",N75="X",O75="X",P75="X",Q75="X"),"OUI","")</f>
        <v>OUI</v>
      </c>
      <c r="S75" s="491" t="str">
        <f t="array" ref="S75">IF(COUNTBLANK(W75:X75)=2,"","X")</f>
        <v/>
      </c>
      <c r="T75" s="492"/>
      <c r="U75" s="492"/>
      <c r="V75" s="493"/>
      <c r="W75" s="494"/>
      <c r="X75" s="493"/>
      <c r="Y75" s="495"/>
      <c r="Z75" s="496"/>
      <c r="AA75" s="496"/>
      <c r="AB75" s="496"/>
      <c r="AC75" s="496"/>
      <c r="AD75" s="497" t="str">
        <f t="array" ref="AD75">IF(S75="X","OUI",IF(T75="X","OUI",IF(U75="X","OUI",IF(V75="X","OUI",""))))</f>
        <v/>
      </c>
      <c r="AE75" s="498" t="str">
        <f t="shared" si="67"/>
        <v/>
      </c>
      <c r="AF75" s="499" t="str">
        <f t="array" ref="AF75">IF(AND(Y75="",S75=""),"",IF(S75="",Y75,"1er passage"&amp;" "&amp;'RT-C'!W75&amp;" - "&amp;"2eme passage"&amp;" "&amp;'RT-C'!X75&amp;" _ "&amp;'RT-C'!Y75))</f>
        <v/>
      </c>
      <c r="AG75" s="500">
        <v>2</v>
      </c>
      <c r="AH75" s="501">
        <v>5</v>
      </c>
    </row>
    <row r="76" spans="1:34" s="482" customFormat="1" ht="15" customHeight="1" x14ac:dyDescent="0.25">
      <c r="A76" s="483" t="s">
        <v>1438</v>
      </c>
      <c r="B76" s="483">
        <v>1</v>
      </c>
      <c r="C76" s="484" t="s">
        <v>45</v>
      </c>
      <c r="D76" s="485"/>
      <c r="E76" s="483"/>
      <c r="F76" s="483"/>
      <c r="G76" s="484"/>
      <c r="H76" s="486"/>
      <c r="I76" s="487" t="s">
        <v>5700</v>
      </c>
      <c r="J76" s="488" t="str">
        <f t="array" ref="J76">IF(AND(AG76&gt;=1,AD76=""),"OUI",IF(AND(AD76="OUI",AG76=""),"NON",IF(AND(AG76="",AD76=""),"","Erreur")))</f>
        <v>OUI</v>
      </c>
      <c r="K76" s="489" t="s">
        <v>6</v>
      </c>
      <c r="L76" s="531" t="s">
        <v>6</v>
      </c>
      <c r="M76" s="532"/>
      <c r="N76" s="532"/>
      <c r="O76" s="532"/>
      <c r="P76" s="532"/>
      <c r="Q76" s="533"/>
      <c r="R76" s="490" t="str">
        <f t="array" ref="R76">IF(OR(L76="X",M76="X",N76="X",O76="X",P76="X",Q76="X"),"OUI","")</f>
        <v>OUI</v>
      </c>
      <c r="S76" s="491" t="str">
        <f t="array" ref="S76">IF(COUNTBLANK(W76:X76)=2,"","X")</f>
        <v/>
      </c>
      <c r="T76" s="492"/>
      <c r="U76" s="492"/>
      <c r="V76" s="493"/>
      <c r="W76" s="494"/>
      <c r="X76" s="493"/>
      <c r="Y76" s="495"/>
      <c r="Z76" s="496"/>
      <c r="AA76" s="496"/>
      <c r="AB76" s="496"/>
      <c r="AC76" s="496"/>
      <c r="AD76" s="497" t="str">
        <f t="array" ref="AD76">IF(S76="X","OUI",IF(T76="X","OUI",IF(U76="X","OUI",IF(V76="X","OUI",""))))</f>
        <v/>
      </c>
      <c r="AE76" s="498" t="str">
        <f t="shared" si="67"/>
        <v/>
      </c>
      <c r="AF76" s="499" t="str">
        <f t="array" ref="AF76">IF(AND(Y76="",S76=""),"",IF(S76="",Y76,"1er passage"&amp;" "&amp;'RT-C'!W76&amp;" - "&amp;"2eme passage"&amp;" "&amp;'RT-C'!X76&amp;" _ "&amp;'RT-C'!Y76))</f>
        <v/>
      </c>
      <c r="AG76" s="500">
        <v>2</v>
      </c>
      <c r="AH76" s="520">
        <v>5</v>
      </c>
    </row>
    <row r="77" spans="1:34" s="482" customFormat="1" ht="15" customHeight="1" x14ac:dyDescent="0.25">
      <c r="A77" s="483" t="s">
        <v>1450</v>
      </c>
      <c r="B77" s="483">
        <v>1</v>
      </c>
      <c r="C77" s="484" t="s">
        <v>45</v>
      </c>
      <c r="D77" s="485"/>
      <c r="E77" s="483"/>
      <c r="F77" s="483"/>
      <c r="G77" s="484"/>
      <c r="H77" s="486"/>
      <c r="I77" s="487" t="s">
        <v>5701</v>
      </c>
      <c r="J77" s="488" t="str">
        <f t="array" ref="J77">IF(AND(AG77&gt;=1,AD77=""),"OUI",IF(AND(AD77="OUI",AG77=""),"NON",IF(AND(AG77="",AD77=""),"","Erreur")))</f>
        <v>OUI</v>
      </c>
      <c r="K77" s="489" t="s">
        <v>6</v>
      </c>
      <c r="L77" s="531" t="s">
        <v>6</v>
      </c>
      <c r="M77" s="532"/>
      <c r="N77" s="532"/>
      <c r="O77" s="532" t="s">
        <v>6</v>
      </c>
      <c r="P77" s="532"/>
      <c r="Q77" s="533"/>
      <c r="R77" s="490" t="str">
        <f t="array" ref="R77">IF(OR(L77="X",M77="X",N77="X",O77="X",P77="X",Q77="X"),"OUI","")</f>
        <v>OUI</v>
      </c>
      <c r="S77" s="491" t="str">
        <f t="array" ref="S77">IF(COUNTBLANK(W77:X77)=2,"","X")</f>
        <v/>
      </c>
      <c r="T77" s="492"/>
      <c r="U77" s="492"/>
      <c r="V77" s="493"/>
      <c r="W77" s="494"/>
      <c r="X77" s="493"/>
      <c r="Y77" s="495"/>
      <c r="Z77" s="496"/>
      <c r="AA77" s="496"/>
      <c r="AB77" s="496"/>
      <c r="AC77" s="496"/>
      <c r="AD77" s="497" t="str">
        <f t="array" ref="AD77">IF(S77="X","OUI",IF(T77="X","OUI",IF(U77="X","OUI",IF(V77="X","OUI",""))))</f>
        <v/>
      </c>
      <c r="AE77" s="498" t="str">
        <f t="shared" si="67"/>
        <v/>
      </c>
      <c r="AF77" s="499" t="str">
        <f t="array" ref="AF77">IF(AND(Y77="",S77=""),"",IF(S77="",Y77,"1er passage"&amp;" "&amp;'RT-C'!W77&amp;" - "&amp;"2eme passage"&amp;" "&amp;'RT-C'!X77&amp;" _ "&amp;'RT-C'!Y77))</f>
        <v/>
      </c>
      <c r="AG77" s="500">
        <v>3</v>
      </c>
      <c r="AH77" s="501">
        <v>9</v>
      </c>
    </row>
    <row r="78" spans="1:34" s="482" customFormat="1" ht="15" customHeight="1" x14ac:dyDescent="0.25">
      <c r="A78" s="483" t="s">
        <v>1453</v>
      </c>
      <c r="B78" s="483">
        <v>1</v>
      </c>
      <c r="C78" s="484" t="s">
        <v>45</v>
      </c>
      <c r="D78" s="485"/>
      <c r="E78" s="483"/>
      <c r="F78" s="483"/>
      <c r="G78" s="484"/>
      <c r="H78" s="486"/>
      <c r="I78" s="487" t="s">
        <v>5701</v>
      </c>
      <c r="J78" s="488" t="str">
        <f t="array" ref="J78">IF(AND(AG78&gt;=1,AD78=""),"OUI",IF(AND(AD78="OUI",AG78=""),"NON",IF(AND(AG78="",AD78=""),"","Erreur")))</f>
        <v>OUI</v>
      </c>
      <c r="K78" s="489" t="s">
        <v>6</v>
      </c>
      <c r="L78" s="531" t="s">
        <v>6</v>
      </c>
      <c r="M78" s="532"/>
      <c r="N78" s="532"/>
      <c r="O78" s="532"/>
      <c r="P78" s="532"/>
      <c r="Q78" s="533"/>
      <c r="R78" s="490" t="str">
        <f t="array" ref="R78">IF(OR(L78="X",M78="X",N78="X",O78="X",P78="X",Q78="X"),"OUI","")</f>
        <v>OUI</v>
      </c>
      <c r="S78" s="491" t="str">
        <f t="array" ref="S78">IF(COUNTBLANK(W78:X78)=2,"","X")</f>
        <v/>
      </c>
      <c r="T78" s="492"/>
      <c r="U78" s="492"/>
      <c r="V78" s="493"/>
      <c r="W78" s="494"/>
      <c r="X78" s="493"/>
      <c r="Y78" s="495"/>
      <c r="Z78" s="496"/>
      <c r="AA78" s="496"/>
      <c r="AB78" s="496"/>
      <c r="AC78" s="496"/>
      <c r="AD78" s="497" t="str">
        <f t="array" ref="AD78">IF(S78="X","OUI",IF(T78="X","OUI",IF(U78="X","OUI",IF(V78="X","OUI",""))))</f>
        <v/>
      </c>
      <c r="AE78" s="498" t="str">
        <f t="shared" si="67"/>
        <v/>
      </c>
      <c r="AF78" s="499" t="str">
        <f t="array" ref="AF78">IF(AND(Y78="",S78=""),"",IF(S78="",Y78,"1er passage"&amp;" "&amp;'RT-C'!W78&amp;" - "&amp;"2eme passage"&amp;" "&amp;'RT-C'!X78&amp;" _ "&amp;'RT-C'!Y78))</f>
        <v/>
      </c>
      <c r="AG78" s="500">
        <v>1</v>
      </c>
      <c r="AH78" s="501">
        <v>6</v>
      </c>
    </row>
    <row r="79" spans="1:34" s="482" customFormat="1" ht="15" customHeight="1" x14ac:dyDescent="0.25">
      <c r="A79" s="483" t="s">
        <v>1456</v>
      </c>
      <c r="B79" s="483">
        <v>1</v>
      </c>
      <c r="C79" s="484" t="s">
        <v>45</v>
      </c>
      <c r="D79" s="485"/>
      <c r="E79" s="483"/>
      <c r="F79" s="483"/>
      <c r="G79" s="484"/>
      <c r="H79" s="486"/>
      <c r="I79" s="487" t="s">
        <v>5701</v>
      </c>
      <c r="J79" s="488" t="str">
        <f t="array" ref="J79">IF(AND(AG79&gt;=1,AD79=""),"OUI",IF(AND(AD79="OUI",AG79=""),"NON",IF(AND(AG79="",AD79=""),"","Erreur")))</f>
        <v>OUI</v>
      </c>
      <c r="K79" s="489" t="s">
        <v>6</v>
      </c>
      <c r="L79" s="531" t="s">
        <v>6</v>
      </c>
      <c r="M79" s="532"/>
      <c r="N79" s="532"/>
      <c r="O79" s="532"/>
      <c r="P79" s="532"/>
      <c r="Q79" s="533"/>
      <c r="R79" s="490" t="str">
        <f t="array" ref="R79">IF(OR(L79="X",M79="X",N79="X",O79="X",P79="X",Q79="X"),"OUI","")</f>
        <v>OUI</v>
      </c>
      <c r="S79" s="491" t="str">
        <f t="array" ref="S79">IF(COUNTBLANK(W79:X79)=2,"","X")</f>
        <v/>
      </c>
      <c r="T79" s="492"/>
      <c r="U79" s="492"/>
      <c r="V79" s="493"/>
      <c r="W79" s="494"/>
      <c r="X79" s="493"/>
      <c r="Y79" s="495"/>
      <c r="Z79" s="496"/>
      <c r="AA79" s="496"/>
      <c r="AB79" s="496"/>
      <c r="AC79" s="496"/>
      <c r="AD79" s="497" t="str">
        <f t="array" ref="AD79">IF(S79="X","OUI",IF(T79="X","OUI",IF(U79="X","OUI",IF(V79="X","OUI",""))))</f>
        <v/>
      </c>
      <c r="AE79" s="498" t="str">
        <f t="shared" si="67"/>
        <v/>
      </c>
      <c r="AF79" s="499" t="str">
        <f t="array" ref="AF79">IF(AND(Y79="",S79=""),"",IF(S79="",Y79,"1er passage"&amp;" "&amp;'RT-C'!W79&amp;" - "&amp;"2eme passage"&amp;" "&amp;'RT-C'!X79&amp;" _ "&amp;'RT-C'!Y79))</f>
        <v/>
      </c>
      <c r="AG79" s="500">
        <v>2</v>
      </c>
      <c r="AH79" s="501">
        <v>6</v>
      </c>
    </row>
    <row r="80" spans="1:34" s="482" customFormat="1" ht="15" customHeight="1" x14ac:dyDescent="0.25">
      <c r="A80" s="483" t="s">
        <v>1459</v>
      </c>
      <c r="B80" s="483">
        <v>1</v>
      </c>
      <c r="C80" s="484" t="s">
        <v>45</v>
      </c>
      <c r="D80" s="485"/>
      <c r="E80" s="483"/>
      <c r="F80" s="483"/>
      <c r="G80" s="484"/>
      <c r="H80" s="486"/>
      <c r="I80" s="487" t="s">
        <v>5701</v>
      </c>
      <c r="J80" s="488" t="str">
        <f t="array" ref="J80">IF(AND(AG80&gt;=1,AD80=""),"OUI",IF(AND(AD80="OUI",AG80=""),"NON",IF(AND(AG80="",AD80=""),"","Erreur")))</f>
        <v>OUI</v>
      </c>
      <c r="K80" s="489" t="s">
        <v>6</v>
      </c>
      <c r="L80" s="531" t="s">
        <v>6</v>
      </c>
      <c r="M80" s="532"/>
      <c r="N80" s="532" t="s">
        <v>6</v>
      </c>
      <c r="O80" s="532"/>
      <c r="P80" s="532"/>
      <c r="Q80" s="533"/>
      <c r="R80" s="490" t="str">
        <f t="array" ref="R80">IF(OR(L80="X",M80="X",N80="X",O80="X",P80="X",Q80="X"),"OUI","")</f>
        <v>OUI</v>
      </c>
      <c r="S80" s="491" t="str">
        <f t="array" ref="S80">IF(COUNTBLANK(W80:X80)=2,"","X")</f>
        <v/>
      </c>
      <c r="T80" s="492"/>
      <c r="U80" s="492"/>
      <c r="V80" s="493"/>
      <c r="W80" s="494"/>
      <c r="X80" s="493"/>
      <c r="Y80" s="495"/>
      <c r="Z80" s="496"/>
      <c r="AA80" s="496"/>
      <c r="AB80" s="496"/>
      <c r="AC80" s="496"/>
      <c r="AD80" s="497" t="str">
        <f t="array" ref="AD80">IF(S80="X","OUI",IF(T80="X","OUI",IF(U80="X","OUI",IF(V80="X","OUI",""))))</f>
        <v/>
      </c>
      <c r="AE80" s="498" t="str">
        <f t="shared" si="67"/>
        <v/>
      </c>
      <c r="AF80" s="499" t="str">
        <f t="array" ref="AF80">IF(AND(Y80="",S80=""),"",IF(S80="",Y80,"1er passage"&amp;" "&amp;'RT-C'!W80&amp;" - "&amp;"2eme passage"&amp;" "&amp;'RT-C'!X80&amp;" _ "&amp;'RT-C'!Y80))</f>
        <v/>
      </c>
      <c r="AG80" s="500">
        <v>3</v>
      </c>
      <c r="AH80" s="501">
        <v>10</v>
      </c>
    </row>
    <row r="81" spans="1:34" s="482" customFormat="1" ht="15" customHeight="1" x14ac:dyDescent="0.25">
      <c r="A81" s="483" t="s">
        <v>1462</v>
      </c>
      <c r="B81" s="483">
        <v>1</v>
      </c>
      <c r="C81" s="484" t="s">
        <v>45</v>
      </c>
      <c r="D81" s="485"/>
      <c r="E81" s="483"/>
      <c r="F81" s="483"/>
      <c r="G81" s="484"/>
      <c r="H81" s="486"/>
      <c r="I81" s="487" t="s">
        <v>5702</v>
      </c>
      <c r="J81" s="488" t="str">
        <f t="array" ref="J81">IF(AND(AG81&gt;=1,AD81=""),"OUI",IF(AND(AD81="OUI",AG81=""),"NON",IF(AND(AG81="",AD81=""),"","Erreur")))</f>
        <v>OUI</v>
      </c>
      <c r="K81" s="489" t="s">
        <v>6</v>
      </c>
      <c r="L81" s="531" t="s">
        <v>6</v>
      </c>
      <c r="M81" s="532"/>
      <c r="N81" s="532"/>
      <c r="O81" s="532"/>
      <c r="P81" s="532"/>
      <c r="Q81" s="533"/>
      <c r="R81" s="490" t="str">
        <f t="array" ref="R81">IF(OR(L81="X",M81="X",N81="X",O81="X",P81="X",Q81="X"),"OUI","")</f>
        <v>OUI</v>
      </c>
      <c r="S81" s="491" t="str">
        <f t="array" ref="S81">IF(COUNTBLANK(W81:X81)=2,"","X")</f>
        <v/>
      </c>
      <c r="T81" s="492"/>
      <c r="U81" s="492"/>
      <c r="V81" s="493"/>
      <c r="W81" s="494"/>
      <c r="X81" s="493"/>
      <c r="Y81" s="495"/>
      <c r="Z81" s="496"/>
      <c r="AA81" s="496"/>
      <c r="AB81" s="496"/>
      <c r="AC81" s="496"/>
      <c r="AD81" s="497" t="str">
        <f t="array" ref="AD81">IF(S81="X","OUI",IF(T81="X","OUI",IF(U81="X","OUI",IF(V81="X","OUI",""))))</f>
        <v/>
      </c>
      <c r="AE81" s="498" t="str">
        <f t="shared" si="67"/>
        <v/>
      </c>
      <c r="AF81" s="499" t="str">
        <f t="array" ref="AF81">IF(AND(Y81="",S81=""),"",IF(S81="",Y81,"1er passage"&amp;" "&amp;'RT-C'!W81&amp;" - "&amp;"2eme passage"&amp;" "&amp;'RT-C'!X81&amp;" _ "&amp;'RT-C'!Y81))</f>
        <v/>
      </c>
      <c r="AG81" s="500">
        <v>2</v>
      </c>
      <c r="AH81" s="501">
        <v>13</v>
      </c>
    </row>
    <row r="82" spans="1:34" s="482" customFormat="1" ht="15" customHeight="1" x14ac:dyDescent="0.25">
      <c r="A82" s="483" t="s">
        <v>1465</v>
      </c>
      <c r="B82" s="483">
        <v>1</v>
      </c>
      <c r="C82" s="484" t="s">
        <v>45</v>
      </c>
      <c r="D82" s="485"/>
      <c r="E82" s="483"/>
      <c r="F82" s="483"/>
      <c r="G82" s="484"/>
      <c r="H82" s="486"/>
      <c r="I82" s="487" t="s">
        <v>5702</v>
      </c>
      <c r="J82" s="488" t="str">
        <f t="array" ref="J82">IF(AND(AG82&gt;=1,AD82=""),"OUI",IF(AND(AD82="OUI",AG82=""),"NON",IF(AND(AG82="",AD82=""),"","Erreur")))</f>
        <v>OUI</v>
      </c>
      <c r="K82" s="489" t="s">
        <v>6</v>
      </c>
      <c r="L82" s="531" t="s">
        <v>6</v>
      </c>
      <c r="M82" s="532"/>
      <c r="N82" s="532"/>
      <c r="O82" s="532"/>
      <c r="P82" s="532"/>
      <c r="Q82" s="533"/>
      <c r="R82" s="490" t="str">
        <f t="array" ref="R82">IF(OR(L82="X",M82="X",N82="X",O82="X",P82="X",Q82="X"),"OUI","")</f>
        <v>OUI</v>
      </c>
      <c r="S82" s="491" t="str">
        <f t="array" ref="S82">IF(COUNTBLANK(W82:X82)=2,"","X")</f>
        <v/>
      </c>
      <c r="T82" s="492"/>
      <c r="U82" s="492"/>
      <c r="V82" s="493"/>
      <c r="W82" s="494"/>
      <c r="X82" s="493"/>
      <c r="Y82" s="495"/>
      <c r="Z82" s="496"/>
      <c r="AA82" s="496"/>
      <c r="AB82" s="496"/>
      <c r="AC82" s="496"/>
      <c r="AD82" s="497" t="str">
        <f t="array" ref="AD82">IF(S82="X","OUI",IF(T82="X","OUI",IF(U82="X","OUI",IF(V82="X","OUI",""))))</f>
        <v/>
      </c>
      <c r="AE82" s="498" t="str">
        <f t="shared" si="67"/>
        <v/>
      </c>
      <c r="AF82" s="499" t="str">
        <f t="array" ref="AF82">IF(AND(Y82="",S82=""),"",IF(S82="",Y82,"1er passage"&amp;" "&amp;'RT-C'!W82&amp;" - "&amp;"2eme passage"&amp;" "&amp;'RT-C'!X82&amp;" _ "&amp;'RT-C'!Y82))</f>
        <v/>
      </c>
      <c r="AG82" s="500">
        <v>3</v>
      </c>
      <c r="AH82" s="501">
        <v>6</v>
      </c>
    </row>
    <row r="83" spans="1:34" s="482" customFormat="1" ht="15" customHeight="1" x14ac:dyDescent="0.25">
      <c r="A83" s="483" t="s">
        <v>1468</v>
      </c>
      <c r="B83" s="483">
        <v>1</v>
      </c>
      <c r="C83" s="484" t="s">
        <v>45</v>
      </c>
      <c r="D83" s="485"/>
      <c r="E83" s="483"/>
      <c r="F83" s="483"/>
      <c r="G83" s="484"/>
      <c r="H83" s="486"/>
      <c r="I83" s="487" t="s">
        <v>5701</v>
      </c>
      <c r="J83" s="488" t="str">
        <f t="array" ref="J83">IF(AND(AG83&gt;=1,AD83=""),"OUI",IF(AND(AD83="OUI",AG83=""),"NON",IF(AND(AG83="",AD83=""),"","Erreur")))</f>
        <v>OUI</v>
      </c>
      <c r="K83" s="489" t="s">
        <v>6</v>
      </c>
      <c r="L83" s="531" t="s">
        <v>6</v>
      </c>
      <c r="M83" s="532"/>
      <c r="N83" s="532"/>
      <c r="O83" s="532"/>
      <c r="P83" s="532"/>
      <c r="Q83" s="533"/>
      <c r="R83" s="490" t="str">
        <f t="array" ref="R83">IF(OR(L83="X",M83="X",N83="X",O83="X",P83="X",Q83="X"),"OUI","")</f>
        <v>OUI</v>
      </c>
      <c r="S83" s="491" t="str">
        <f t="array" ref="S83">IF(COUNTBLANK(W83:X83)=2,"","X")</f>
        <v/>
      </c>
      <c r="T83" s="492"/>
      <c r="U83" s="492"/>
      <c r="V83" s="493"/>
      <c r="W83" s="494"/>
      <c r="X83" s="493"/>
      <c r="Y83" s="495"/>
      <c r="Z83" s="496"/>
      <c r="AA83" s="496"/>
      <c r="AB83" s="496"/>
      <c r="AC83" s="496"/>
      <c r="AD83" s="497" t="str">
        <f t="array" ref="AD83">IF(S83="X","OUI",IF(T83="X","OUI",IF(U83="X","OUI",IF(V83="X","OUI",""))))</f>
        <v/>
      </c>
      <c r="AE83" s="498" t="str">
        <f t="shared" si="67"/>
        <v/>
      </c>
      <c r="AF83" s="499" t="str">
        <f t="array" ref="AF83">IF(AND(Y83="",S83=""),"",IF(S83="",Y83,"1er passage"&amp;" "&amp;'RT-C'!W83&amp;" - "&amp;"2eme passage"&amp;" "&amp;'RT-C'!X83&amp;" _ "&amp;'RT-C'!Y83))</f>
        <v/>
      </c>
      <c r="AG83" s="500">
        <v>4</v>
      </c>
      <c r="AH83" s="501">
        <v>1</v>
      </c>
    </row>
    <row r="84" spans="1:34" s="482" customFormat="1" ht="15" customHeight="1" x14ac:dyDescent="0.25">
      <c r="A84" s="483" t="s">
        <v>1471</v>
      </c>
      <c r="B84" s="483">
        <v>1</v>
      </c>
      <c r="C84" s="484" t="s">
        <v>45</v>
      </c>
      <c r="D84" s="485"/>
      <c r="E84" s="483"/>
      <c r="F84" s="483"/>
      <c r="G84" s="484"/>
      <c r="H84" s="486"/>
      <c r="I84" s="487" t="s">
        <v>5701</v>
      </c>
      <c r="J84" s="488" t="str">
        <f t="array" ref="J84">IF(AND(AG84&gt;=1,AD84=""),"OUI",IF(AND(AD84="OUI",AG84=""),"NON",IF(AND(AG84="",AD84=""),"","Erreur")))</f>
        <v>OUI</v>
      </c>
      <c r="K84" s="489" t="s">
        <v>6</v>
      </c>
      <c r="L84" s="531" t="s">
        <v>6</v>
      </c>
      <c r="M84" s="532"/>
      <c r="N84" s="532"/>
      <c r="O84" s="532"/>
      <c r="P84" s="532"/>
      <c r="Q84" s="533"/>
      <c r="R84" s="490" t="str">
        <f t="array" ref="R84">IF(OR(L84="X",M84="X",N84="X",O84="X",P84="X",Q84="X"),"OUI","")</f>
        <v>OUI</v>
      </c>
      <c r="S84" s="491" t="str">
        <f t="array" ref="S84">IF(COUNTBLANK(W84:X84)=2,"","X")</f>
        <v/>
      </c>
      <c r="T84" s="492"/>
      <c r="U84" s="492"/>
      <c r="V84" s="493"/>
      <c r="W84" s="494"/>
      <c r="X84" s="493"/>
      <c r="Y84" s="495"/>
      <c r="Z84" s="496"/>
      <c r="AA84" s="496"/>
      <c r="AB84" s="496"/>
      <c r="AC84" s="496"/>
      <c r="AD84" s="497" t="str">
        <f t="array" ref="AD84">IF(S84="X","OUI",IF(T84="X","OUI",IF(U84="X","OUI",IF(V84="X","OUI",""))))</f>
        <v/>
      </c>
      <c r="AE84" s="498" t="str">
        <f t="shared" si="67"/>
        <v/>
      </c>
      <c r="AF84" s="499" t="str">
        <f t="array" ref="AF84">IF(AND(Y84="",S84=""),"",IF(S84="",Y84,"1er passage"&amp;" "&amp;'RT-C'!W84&amp;" - "&amp;"2eme passage"&amp;" "&amp;'RT-C'!X84&amp;" _ "&amp;'RT-C'!Y84))</f>
        <v/>
      </c>
      <c r="AG84" s="500">
        <v>3</v>
      </c>
      <c r="AH84" s="501">
        <v>7</v>
      </c>
    </row>
    <row r="85" spans="1:34" s="482" customFormat="1" ht="15" customHeight="1" x14ac:dyDescent="0.25">
      <c r="A85" s="483" t="s">
        <v>1474</v>
      </c>
      <c r="B85" s="483">
        <v>1</v>
      </c>
      <c r="C85" s="484" t="s">
        <v>45</v>
      </c>
      <c r="D85" s="485"/>
      <c r="E85" s="483"/>
      <c r="F85" s="483"/>
      <c r="G85" s="484"/>
      <c r="H85" s="486"/>
      <c r="I85" s="487" t="s">
        <v>5702</v>
      </c>
      <c r="J85" s="488" t="str">
        <f t="array" ref="J85">IF(AND(AG85&gt;=1,AD85=""),"OUI",IF(AND(AD85="OUI",AG85=""),"NON",IF(AND(AG85="",AD85=""),"","Erreur")))</f>
        <v>OUI</v>
      </c>
      <c r="K85" s="489" t="s">
        <v>6</v>
      </c>
      <c r="L85" s="531" t="s">
        <v>6</v>
      </c>
      <c r="M85" s="532"/>
      <c r="N85" s="532" t="s">
        <v>6</v>
      </c>
      <c r="O85" s="532"/>
      <c r="P85" s="532"/>
      <c r="Q85" s="533"/>
      <c r="R85" s="490" t="str">
        <f t="array" ref="R85">IF(OR(L85="X",M85="X",N85="X",O85="X",P85="X",Q85="X"),"OUI","")</f>
        <v>OUI</v>
      </c>
      <c r="S85" s="491" t="str">
        <f t="array" ref="S85">IF(COUNTBLANK(W85:X85)=2,"","X")</f>
        <v/>
      </c>
      <c r="T85" s="492"/>
      <c r="U85" s="492"/>
      <c r="V85" s="493"/>
      <c r="W85" s="494"/>
      <c r="X85" s="493"/>
      <c r="Y85" s="495"/>
      <c r="Z85" s="496"/>
      <c r="AA85" s="496"/>
      <c r="AB85" s="496"/>
      <c r="AC85" s="496"/>
      <c r="AD85" s="497" t="str">
        <f t="array" ref="AD85">IF(S85="X","OUI",IF(T85="X","OUI",IF(U85="X","OUI",IF(V85="X","OUI",""))))</f>
        <v/>
      </c>
      <c r="AE85" s="498" t="str">
        <f t="shared" si="67"/>
        <v/>
      </c>
      <c r="AF85" s="499" t="str">
        <f t="array" ref="AF85">IF(AND(Y85="",S85=""),"",IF(S85="",Y85,"1er passage"&amp;" "&amp;'RT-C'!W85&amp;" - "&amp;"2eme passage"&amp;" "&amp;'RT-C'!X85&amp;" _ "&amp;'RT-C'!Y85))</f>
        <v/>
      </c>
      <c r="AG85" s="500">
        <v>3</v>
      </c>
      <c r="AH85" s="501">
        <v>12</v>
      </c>
    </row>
    <row r="86" spans="1:34" s="482" customFormat="1" ht="15" customHeight="1" x14ac:dyDescent="0.25">
      <c r="A86" s="483" t="s">
        <v>1477</v>
      </c>
      <c r="B86" s="483">
        <v>1</v>
      </c>
      <c r="C86" s="484" t="s">
        <v>45</v>
      </c>
      <c r="D86" s="485"/>
      <c r="E86" s="483"/>
      <c r="F86" s="483"/>
      <c r="G86" s="484"/>
      <c r="H86" s="486"/>
      <c r="I86" s="487" t="s">
        <v>5702</v>
      </c>
      <c r="J86" s="488" t="str">
        <f t="array" ref="J86">IF(AND(AG86&gt;=1,AD86=""),"OUI",IF(AND(AD86="OUI",AG86=""),"NON",IF(AND(AG86="",AD86=""),"","Erreur")))</f>
        <v>OUI</v>
      </c>
      <c r="K86" s="489" t="s">
        <v>6</v>
      </c>
      <c r="L86" s="531" t="s">
        <v>6</v>
      </c>
      <c r="M86" s="532"/>
      <c r="N86" s="532"/>
      <c r="O86" s="532"/>
      <c r="P86" s="532"/>
      <c r="Q86" s="533"/>
      <c r="R86" s="490" t="str">
        <f t="array" ref="R86">IF(OR(L86="X",M86="X",N86="X",O86="X",P86="X",Q86="X"),"OUI","")</f>
        <v>OUI</v>
      </c>
      <c r="S86" s="491" t="str">
        <f t="array" ref="S86">IF(COUNTBLANK(W86:X86)=2,"","X")</f>
        <v/>
      </c>
      <c r="T86" s="492"/>
      <c r="U86" s="492"/>
      <c r="V86" s="493"/>
      <c r="W86" s="494"/>
      <c r="X86" s="493"/>
      <c r="Y86" s="495"/>
      <c r="Z86" s="496"/>
      <c r="AA86" s="496"/>
      <c r="AB86" s="496"/>
      <c r="AC86" s="496"/>
      <c r="AD86" s="497" t="str">
        <f t="array" ref="AD86">IF(S86="X","OUI",IF(T86="X","OUI",IF(U86="X","OUI",IF(V86="X","OUI",""))))</f>
        <v/>
      </c>
      <c r="AE86" s="498" t="str">
        <f t="shared" si="67"/>
        <v/>
      </c>
      <c r="AF86" s="499" t="str">
        <f t="array" ref="AF86">IF(AND(Y86="",S86=""),"",IF(S86="",Y86,"1er passage"&amp;" "&amp;'RT-C'!W86&amp;" - "&amp;"2eme passage"&amp;" "&amp;'RT-C'!X86&amp;" _ "&amp;'RT-C'!Y86))</f>
        <v/>
      </c>
      <c r="AG86" s="500">
        <v>2</v>
      </c>
      <c r="AH86" s="501">
        <v>12</v>
      </c>
    </row>
    <row r="87" spans="1:34" s="482" customFormat="1" ht="15" customHeight="1" x14ac:dyDescent="0.25">
      <c r="A87" s="483" t="s">
        <v>1480</v>
      </c>
      <c r="B87" s="483">
        <v>1</v>
      </c>
      <c r="C87" s="484" t="s">
        <v>45</v>
      </c>
      <c r="D87" s="485"/>
      <c r="E87" s="483"/>
      <c r="F87" s="483"/>
      <c r="G87" s="484"/>
      <c r="H87" s="486"/>
      <c r="I87" s="487" t="s">
        <v>5702</v>
      </c>
      <c r="J87" s="488" t="str">
        <f t="array" ref="J87">IF(AND(AG87&gt;=1,AD87=""),"OUI",IF(AND(AD87="OUI",AG87=""),"NON",IF(AND(AG87="",AD87=""),"","Erreur")))</f>
        <v>OUI</v>
      </c>
      <c r="K87" s="489" t="s">
        <v>6</v>
      </c>
      <c r="L87" s="531" t="s">
        <v>6</v>
      </c>
      <c r="M87" s="532"/>
      <c r="N87" s="532"/>
      <c r="O87" s="532"/>
      <c r="P87" s="532"/>
      <c r="Q87" s="533"/>
      <c r="R87" s="490" t="str">
        <f t="array" ref="R87">IF(OR(L87="X",M87="X",N87="X",O87="X",P87="X",Q87="X"),"OUI","")</f>
        <v>OUI</v>
      </c>
      <c r="S87" s="491" t="str">
        <f t="array" ref="S87">IF(COUNTBLANK(W87:X87)=2,"","X")</f>
        <v/>
      </c>
      <c r="T87" s="492"/>
      <c r="U87" s="492"/>
      <c r="V87" s="493"/>
      <c r="W87" s="494"/>
      <c r="X87" s="493"/>
      <c r="Y87" s="495"/>
      <c r="Z87" s="496"/>
      <c r="AA87" s="496"/>
      <c r="AB87" s="496"/>
      <c r="AC87" s="496"/>
      <c r="AD87" s="497" t="str">
        <f t="array" ref="AD87">IF(S87="X","OUI",IF(T87="X","OUI",IF(U87="X","OUI",IF(V87="X","OUI",""))))</f>
        <v/>
      </c>
      <c r="AE87" s="498" t="str">
        <f t="shared" si="67"/>
        <v/>
      </c>
      <c r="AF87" s="499" t="str">
        <f t="array" ref="AF87">IF(AND(Y87="",S87=""),"",IF(S87="",Y87,"1er passage"&amp;" "&amp;'RT-C'!W87&amp;" - "&amp;"2eme passage"&amp;" "&amp;'RT-C'!X87&amp;" _ "&amp;'RT-C'!Y87))</f>
        <v/>
      </c>
      <c r="AG87" s="500">
        <v>2</v>
      </c>
      <c r="AH87" s="501">
        <v>7</v>
      </c>
    </row>
    <row r="88" spans="1:34" s="482" customFormat="1" ht="15" customHeight="1" x14ac:dyDescent="0.25">
      <c r="A88" s="483" t="s">
        <v>1483</v>
      </c>
      <c r="B88" s="483">
        <v>1</v>
      </c>
      <c r="C88" s="484" t="s">
        <v>45</v>
      </c>
      <c r="D88" s="485"/>
      <c r="E88" s="483"/>
      <c r="F88" s="483"/>
      <c r="G88" s="484"/>
      <c r="H88" s="486"/>
      <c r="I88" s="487" t="s">
        <v>5702</v>
      </c>
      <c r="J88" s="488" t="str">
        <f t="array" ref="J88">IF(AND(AG88&gt;=1,AD88=""),"OUI",IF(AND(AD88="OUI",AG88=""),"NON",IF(AND(AG88="",AD88=""),"","Erreur")))</f>
        <v>OUI</v>
      </c>
      <c r="K88" s="489" t="s">
        <v>6</v>
      </c>
      <c r="L88" s="531" t="s">
        <v>6</v>
      </c>
      <c r="M88" s="532"/>
      <c r="N88" s="532"/>
      <c r="O88" s="532"/>
      <c r="P88" s="532"/>
      <c r="Q88" s="533" t="s">
        <v>6</v>
      </c>
      <c r="R88" s="490" t="str">
        <f t="array" ref="R88">IF(OR(L88="X",M88="X",N88="X",O88="X",P88="X",Q88="X"),"OUI","")</f>
        <v>OUI</v>
      </c>
      <c r="S88" s="491" t="str">
        <f t="array" ref="S88">IF(COUNTBLANK(W88:X88)=2,"","X")</f>
        <v/>
      </c>
      <c r="T88" s="492"/>
      <c r="U88" s="492"/>
      <c r="V88" s="493"/>
      <c r="W88" s="494"/>
      <c r="X88" s="493"/>
      <c r="Y88" s="495"/>
      <c r="Z88" s="496"/>
      <c r="AA88" s="496"/>
      <c r="AB88" s="496"/>
      <c r="AC88" s="496"/>
      <c r="AD88" s="497" t="str">
        <f t="array" ref="AD88">IF(S88="X","OUI",IF(T88="X","OUI",IF(U88="X","OUI",IF(V88="X","OUI",""))))</f>
        <v/>
      </c>
      <c r="AE88" s="498" t="str">
        <f t="shared" si="67"/>
        <v/>
      </c>
      <c r="AF88" s="499" t="str">
        <f t="array" ref="AF88">IF(AND(Y88="",S88=""),"",IF(S88="",Y88,"1er passage"&amp;" "&amp;'RT-C'!W88&amp;" - "&amp;"2eme passage"&amp;" "&amp;'RT-C'!X88&amp;" _ "&amp;'RT-C'!Y88))</f>
        <v/>
      </c>
      <c r="AG88" s="500">
        <v>2</v>
      </c>
      <c r="AH88" s="501">
        <v>12</v>
      </c>
    </row>
    <row r="89" spans="1:34" s="482" customFormat="1" ht="15" customHeight="1" x14ac:dyDescent="0.25">
      <c r="A89" s="483" t="s">
        <v>1486</v>
      </c>
      <c r="B89" s="483">
        <v>1</v>
      </c>
      <c r="C89" s="484" t="s">
        <v>45</v>
      </c>
      <c r="D89" s="485"/>
      <c r="E89" s="483"/>
      <c r="F89" s="483"/>
      <c r="G89" s="484"/>
      <c r="H89" s="486"/>
      <c r="I89" s="487" t="s">
        <v>5702</v>
      </c>
      <c r="J89" s="488" t="str">
        <f t="array" ref="J89">IF(AND(AG89&gt;=1,AD89=""),"OUI",IF(AND(AD89="OUI",AG89=""),"NON",IF(AND(AG89="",AD89=""),"","Erreur")))</f>
        <v>OUI</v>
      </c>
      <c r="K89" s="489" t="s">
        <v>6</v>
      </c>
      <c r="L89" s="531" t="s">
        <v>6</v>
      </c>
      <c r="M89" s="532"/>
      <c r="N89" s="532" t="s">
        <v>6</v>
      </c>
      <c r="O89" s="532"/>
      <c r="P89" s="532"/>
      <c r="Q89" s="533"/>
      <c r="R89" s="490" t="str">
        <f t="array" ref="R89">IF(OR(L89="X",M89="X",N89="X",O89="X",P89="X",Q89="X"),"OUI","")</f>
        <v>OUI</v>
      </c>
      <c r="S89" s="491" t="str">
        <f t="array" ref="S89">IF(COUNTBLANK(W89:X89)=2,"","X")</f>
        <v/>
      </c>
      <c r="T89" s="492"/>
      <c r="U89" s="492"/>
      <c r="V89" s="493"/>
      <c r="W89" s="494"/>
      <c r="X89" s="493"/>
      <c r="Y89" s="495"/>
      <c r="Z89" s="496"/>
      <c r="AA89" s="496"/>
      <c r="AB89" s="496"/>
      <c r="AC89" s="496"/>
      <c r="AD89" s="497" t="str">
        <f t="array" ref="AD89">IF(S89="X","OUI",IF(T89="X","OUI",IF(U89="X","OUI",IF(V89="X","OUI",""))))</f>
        <v/>
      </c>
      <c r="AE89" s="498" t="str">
        <f t="shared" si="67"/>
        <v/>
      </c>
      <c r="AF89" s="499" t="str">
        <f t="array" ref="AF89">IF(AND(Y89="",S89=""),"",IF(S89="",Y89,"1er passage"&amp;" "&amp;'RT-C'!W89&amp;" - "&amp;"2eme passage"&amp;" "&amp;'RT-C'!X89&amp;" _ "&amp;'RT-C'!Y89))</f>
        <v/>
      </c>
      <c r="AG89" s="500">
        <v>2</v>
      </c>
      <c r="AH89" s="501">
        <v>7</v>
      </c>
    </row>
    <row r="90" spans="1:34" s="482" customFormat="1" ht="15" customHeight="1" x14ac:dyDescent="0.25">
      <c r="A90" s="483" t="s">
        <v>1495</v>
      </c>
      <c r="B90" s="483">
        <v>1</v>
      </c>
      <c r="C90" s="484" t="s">
        <v>45</v>
      </c>
      <c r="D90" s="485"/>
      <c r="E90" s="483"/>
      <c r="F90" s="483"/>
      <c r="G90" s="484"/>
      <c r="H90" s="486"/>
      <c r="I90" s="487" t="s">
        <v>5702</v>
      </c>
      <c r="J90" s="488" t="str">
        <f t="array" ref="J90">IF(AND(AG90&gt;=1,AD90=""),"OUI",IF(AND(AD90="OUI",AG90=""),"NON",IF(AND(AG90="",AD90=""),"","Erreur")))</f>
        <v>OUI</v>
      </c>
      <c r="K90" s="489" t="s">
        <v>6</v>
      </c>
      <c r="L90" s="531" t="s">
        <v>6</v>
      </c>
      <c r="M90" s="532"/>
      <c r="N90" s="532"/>
      <c r="O90" s="532"/>
      <c r="P90" s="532"/>
      <c r="Q90" s="533"/>
      <c r="R90" s="490" t="str">
        <f t="array" ref="R90">IF(OR(L90="X",M90="X",N90="X",O90="X",P90="X",Q90="X"),"OUI","")</f>
        <v>OUI</v>
      </c>
      <c r="S90" s="491" t="str">
        <f t="array" ref="S90">IF(COUNTBLANK(W90:X90)=2,"","X")</f>
        <v/>
      </c>
      <c r="T90" s="492"/>
      <c r="U90" s="492"/>
      <c r="V90" s="493"/>
      <c r="W90" s="494"/>
      <c r="X90" s="493"/>
      <c r="Y90" s="495"/>
      <c r="Z90" s="496"/>
      <c r="AA90" s="496"/>
      <c r="AB90" s="496"/>
      <c r="AC90" s="496"/>
      <c r="AD90" s="497" t="str">
        <f t="array" ref="AD90">IF(S90="X","OUI",IF(T90="X","OUI",IF(U90="X","OUI",IF(V90="X","OUI",""))))</f>
        <v/>
      </c>
      <c r="AE90" s="498" t="str">
        <f t="shared" si="67"/>
        <v/>
      </c>
      <c r="AF90" s="499" t="str">
        <f t="array" ref="AF90">IF(AND(Y90="",S90=""),"",IF(S90="",Y90,"1er passage"&amp;" "&amp;'RT-C'!W90&amp;" - "&amp;"2eme passage"&amp;" "&amp;'RT-C'!X90&amp;" _ "&amp;'RT-C'!Y90))</f>
        <v/>
      </c>
      <c r="AG90" s="500">
        <v>3</v>
      </c>
      <c r="AH90" s="501">
        <v>5</v>
      </c>
    </row>
    <row r="91" spans="1:34" s="482" customFormat="1" ht="15" customHeight="1" x14ac:dyDescent="0.25">
      <c r="A91" s="483" t="s">
        <v>1512</v>
      </c>
      <c r="B91" s="483">
        <v>1</v>
      </c>
      <c r="C91" s="484" t="s">
        <v>45</v>
      </c>
      <c r="D91" s="485"/>
      <c r="E91" s="483"/>
      <c r="F91" s="483"/>
      <c r="G91" s="484"/>
      <c r="H91" s="486"/>
      <c r="I91" s="487" t="s">
        <v>5702</v>
      </c>
      <c r="J91" s="488" t="str">
        <f t="array" ref="J91">IF(AND(AG91&gt;=1,AD91=""),"OUI",IF(AND(AD91="OUI",AG91=""),"NON",IF(AND(AG91="",AD91=""),"","Erreur")))</f>
        <v>OUI</v>
      </c>
      <c r="K91" s="489" t="s">
        <v>6</v>
      </c>
      <c r="L91" s="531" t="s">
        <v>6</v>
      </c>
      <c r="M91" s="532"/>
      <c r="N91" s="532"/>
      <c r="O91" s="532"/>
      <c r="P91" s="532"/>
      <c r="Q91" s="533"/>
      <c r="R91" s="490" t="str">
        <f t="array" ref="R91">IF(OR(L91="X",M91="X",N91="X",O91="X",P91="X",Q91="X"),"OUI","")</f>
        <v>OUI</v>
      </c>
      <c r="S91" s="491" t="str">
        <f t="array" ref="S91">IF(COUNTBLANK(W91:X91)=2,"","X")</f>
        <v/>
      </c>
      <c r="T91" s="492"/>
      <c r="U91" s="492"/>
      <c r="V91" s="493"/>
      <c r="W91" s="494"/>
      <c r="X91" s="493"/>
      <c r="Y91" s="495"/>
      <c r="Z91" s="496"/>
      <c r="AA91" s="496"/>
      <c r="AB91" s="496"/>
      <c r="AC91" s="496"/>
      <c r="AD91" s="497" t="str">
        <f t="array" ref="AD91">IF(S91="X","OUI",IF(T91="X","OUI",IF(U91="X","OUI",IF(V91="X","OUI",""))))</f>
        <v/>
      </c>
      <c r="AE91" s="498" t="str">
        <f t="shared" si="67"/>
        <v/>
      </c>
      <c r="AF91" s="499" t="str">
        <f t="array" ref="AF91">IF(AND(Y91="",S91=""),"",IF(S91="",Y91,"1er passage"&amp;" "&amp;'RT-C'!W91&amp;" - "&amp;"2eme passage"&amp;" "&amp;'RT-C'!X91&amp;" _ "&amp;'RT-C'!Y91))</f>
        <v/>
      </c>
      <c r="AG91" s="500">
        <v>3</v>
      </c>
      <c r="AH91" s="501">
        <v>7</v>
      </c>
    </row>
    <row r="92" spans="1:34" s="482" customFormat="1" ht="15" customHeight="1" x14ac:dyDescent="0.25">
      <c r="A92" s="483" t="s">
        <v>1536</v>
      </c>
      <c r="B92" s="483">
        <v>1</v>
      </c>
      <c r="C92" s="484" t="s">
        <v>45</v>
      </c>
      <c r="D92" s="485"/>
      <c r="E92" s="483"/>
      <c r="F92" s="483"/>
      <c r="G92" s="484"/>
      <c r="H92" s="486"/>
      <c r="I92" s="487" t="s">
        <v>5702</v>
      </c>
      <c r="J92" s="488" t="str">
        <f t="array" ref="J92">IF(AND(AG92&gt;=1,AD92=""),"OUI",IF(AND(AD92="OUI",AG92=""),"NON",IF(AND(AG92="",AD92=""),"","Erreur")))</f>
        <v>OUI</v>
      </c>
      <c r="K92" s="489" t="s">
        <v>6</v>
      </c>
      <c r="L92" s="531" t="s">
        <v>6</v>
      </c>
      <c r="M92" s="532"/>
      <c r="N92" s="532"/>
      <c r="O92" s="532"/>
      <c r="P92" s="532"/>
      <c r="Q92" s="533"/>
      <c r="R92" s="490" t="str">
        <f t="array" ref="R92">IF(OR(L92="X",M92="X",N92="X",O92="X",P92="X",Q92="X"),"OUI","")</f>
        <v>OUI</v>
      </c>
      <c r="S92" s="491" t="str">
        <f t="array" ref="S92">IF(COUNTBLANK(W92:X92)=2,"","X")</f>
        <v/>
      </c>
      <c r="T92" s="492"/>
      <c r="U92" s="492"/>
      <c r="V92" s="493"/>
      <c r="W92" s="494"/>
      <c r="X92" s="493"/>
      <c r="Y92" s="495"/>
      <c r="Z92" s="496"/>
      <c r="AA92" s="496"/>
      <c r="AB92" s="496"/>
      <c r="AC92" s="496"/>
      <c r="AD92" s="497" t="str">
        <f t="array" ref="AD92">IF(S92="X","OUI",IF(T92="X","OUI",IF(U92="X","OUI",IF(V92="X","OUI",""))))</f>
        <v/>
      </c>
      <c r="AE92" s="498" t="str">
        <f t="shared" si="67"/>
        <v/>
      </c>
      <c r="AF92" s="499" t="str">
        <f t="array" ref="AF92">IF(AND(Y92="",S92=""),"",IF(S92="",Y92,"1er passage"&amp;" "&amp;'RT-C'!W92&amp;" - "&amp;"2eme passage"&amp;" "&amp;'RT-C'!X92&amp;" _ "&amp;'RT-C'!Y92))</f>
        <v/>
      </c>
      <c r="AG92" s="500">
        <v>2</v>
      </c>
      <c r="AH92" s="501">
        <v>5</v>
      </c>
    </row>
    <row r="93" spans="1:34" s="482" customFormat="1" ht="15" customHeight="1" x14ac:dyDescent="0.25">
      <c r="A93" s="483" t="s">
        <v>1539</v>
      </c>
      <c r="B93" s="483">
        <v>1</v>
      </c>
      <c r="C93" s="484" t="s">
        <v>45</v>
      </c>
      <c r="D93" s="485"/>
      <c r="E93" s="483"/>
      <c r="F93" s="483"/>
      <c r="G93" s="484"/>
      <c r="H93" s="486"/>
      <c r="I93" s="487" t="s">
        <v>5702</v>
      </c>
      <c r="J93" s="488" t="str">
        <f t="array" ref="J93">IF(AND(AG93&gt;=1,AD93=""),"OUI",IF(AND(AD93="OUI",AG93=""),"NON",IF(AND(AG93="",AD93=""),"","Erreur")))</f>
        <v>OUI</v>
      </c>
      <c r="K93" s="489" t="s">
        <v>6</v>
      </c>
      <c r="L93" s="531" t="s">
        <v>6</v>
      </c>
      <c r="M93" s="532"/>
      <c r="N93" s="532"/>
      <c r="O93" s="532"/>
      <c r="P93" s="532"/>
      <c r="Q93" s="533"/>
      <c r="R93" s="490" t="str">
        <f t="array" ref="R93">IF(OR(L93="X",M93="X",N93="X",O93="X",P93="X",Q93="X"),"OUI","")</f>
        <v>OUI</v>
      </c>
      <c r="S93" s="491" t="str">
        <f t="array" ref="S93">IF(COUNTBLANK(W93:X93)=2,"","X")</f>
        <v/>
      </c>
      <c r="T93" s="492"/>
      <c r="U93" s="492"/>
      <c r="V93" s="493"/>
      <c r="W93" s="494"/>
      <c r="X93" s="493"/>
      <c r="Y93" s="495"/>
      <c r="Z93" s="496"/>
      <c r="AA93" s="496"/>
      <c r="AB93" s="496"/>
      <c r="AC93" s="496"/>
      <c r="AD93" s="497" t="str">
        <f t="array" ref="AD93">IF(S93="X","OUI",IF(T93="X","OUI",IF(U93="X","OUI",IF(V93="X","OUI",""))))</f>
        <v/>
      </c>
      <c r="AE93" s="498" t="str">
        <f t="shared" si="67"/>
        <v/>
      </c>
      <c r="AF93" s="499" t="str">
        <f t="array" ref="AF93">IF(AND(Y93="",S93=""),"",IF(S93="",Y93,"1er passage"&amp;" "&amp;'RT-C'!W93&amp;" - "&amp;"2eme passage"&amp;" "&amp;'RT-C'!X93&amp;" _ "&amp;'RT-C'!Y93))</f>
        <v/>
      </c>
      <c r="AG93" s="500">
        <v>2</v>
      </c>
      <c r="AH93" s="501">
        <v>12</v>
      </c>
    </row>
    <row r="94" spans="1:34" s="482" customFormat="1" ht="15" customHeight="1" x14ac:dyDescent="0.25">
      <c r="A94" s="483" t="s">
        <v>1542</v>
      </c>
      <c r="B94" s="483">
        <v>1</v>
      </c>
      <c r="C94" s="484" t="s">
        <v>45</v>
      </c>
      <c r="D94" s="485"/>
      <c r="E94" s="483"/>
      <c r="F94" s="483"/>
      <c r="G94" s="484"/>
      <c r="H94" s="486"/>
      <c r="I94" s="487" t="s">
        <v>5702</v>
      </c>
      <c r="J94" s="488" t="str">
        <f t="array" ref="J94">IF(AND(AG94&gt;=1,AD94=""),"OUI",IF(AND(AD94="OUI",AG94=""),"NON",IF(AND(AG94="",AD94=""),"","Erreur")))</f>
        <v>OUI</v>
      </c>
      <c r="K94" s="489" t="s">
        <v>6</v>
      </c>
      <c r="L94" s="531" t="s">
        <v>6</v>
      </c>
      <c r="M94" s="532"/>
      <c r="N94" s="532" t="s">
        <v>6</v>
      </c>
      <c r="O94" s="532"/>
      <c r="P94" s="532"/>
      <c r="Q94" s="533"/>
      <c r="R94" s="490" t="str">
        <f t="array" ref="R94">IF(OR(L94="X",M94="X",N94="X",O94="X",P94="X",Q94="X"),"OUI","")</f>
        <v>OUI</v>
      </c>
      <c r="S94" s="491" t="str">
        <f t="array" ref="S94">IF(COUNTBLANK(W94:X94)=2,"","X")</f>
        <v/>
      </c>
      <c r="T94" s="492"/>
      <c r="U94" s="492"/>
      <c r="V94" s="493"/>
      <c r="W94" s="494"/>
      <c r="X94" s="493"/>
      <c r="Y94" s="495"/>
      <c r="Z94" s="496"/>
      <c r="AA94" s="496"/>
      <c r="AB94" s="496"/>
      <c r="AC94" s="496"/>
      <c r="AD94" s="497" t="str">
        <f t="array" ref="AD94">IF(S94="X","OUI",IF(T94="X","OUI",IF(U94="X","OUI",IF(V94="X","OUI",""))))</f>
        <v/>
      </c>
      <c r="AE94" s="498" t="str">
        <f t="shared" si="67"/>
        <v/>
      </c>
      <c r="AF94" s="499" t="str">
        <f t="array" ref="AF94">IF(AND(Y94="",S94=""),"",IF(S94="",Y94,"1er passage"&amp;" "&amp;'RT-C'!W94&amp;" - "&amp;"2eme passage"&amp;" "&amp;'RT-C'!X94&amp;" _ "&amp;'RT-C'!Y94))</f>
        <v/>
      </c>
      <c r="AG94" s="500">
        <v>4</v>
      </c>
      <c r="AH94" s="501">
        <v>11</v>
      </c>
    </row>
    <row r="95" spans="1:34" s="482" customFormat="1" ht="15" customHeight="1" x14ac:dyDescent="0.25">
      <c r="A95" s="483" t="s">
        <v>1545</v>
      </c>
      <c r="B95" s="483">
        <v>1</v>
      </c>
      <c r="C95" s="484" t="s">
        <v>45</v>
      </c>
      <c r="D95" s="485"/>
      <c r="E95" s="483"/>
      <c r="F95" s="483"/>
      <c r="G95" s="484"/>
      <c r="H95" s="486"/>
      <c r="I95" s="487" t="s">
        <v>5702</v>
      </c>
      <c r="J95" s="488" t="str">
        <f t="array" ref="J95">IF(AND(AG95&gt;=1,AD95=""),"OUI",IF(AND(AD95="OUI",AG95=""),"NON",IF(AND(AG95="",AD95=""),"","Erreur")))</f>
        <v>OUI</v>
      </c>
      <c r="K95" s="489" t="s">
        <v>6</v>
      </c>
      <c r="L95" s="531" t="s">
        <v>6</v>
      </c>
      <c r="M95" s="532"/>
      <c r="N95" s="532"/>
      <c r="O95" s="532"/>
      <c r="P95" s="532"/>
      <c r="Q95" s="533"/>
      <c r="R95" s="490" t="str">
        <f t="array" ref="R95">IF(OR(L95="X",M95="X",N95="X",O95="X",P95="X",Q95="X"),"OUI","")</f>
        <v>OUI</v>
      </c>
      <c r="S95" s="491" t="str">
        <f t="array" ref="S95">IF(COUNTBLANK(W95:X95)=2,"","X")</f>
        <v/>
      </c>
      <c r="T95" s="492"/>
      <c r="U95" s="492"/>
      <c r="V95" s="493"/>
      <c r="W95" s="494"/>
      <c r="X95" s="493"/>
      <c r="Y95" s="495"/>
      <c r="Z95" s="496"/>
      <c r="AA95" s="496"/>
      <c r="AB95" s="496"/>
      <c r="AC95" s="496"/>
      <c r="AD95" s="497" t="str">
        <f t="array" ref="AD95">IF(S95="X","OUI",IF(T95="X","OUI",IF(U95="X","OUI",IF(V95="X","OUI",""))))</f>
        <v/>
      </c>
      <c r="AE95" s="498" t="str">
        <f t="shared" si="67"/>
        <v/>
      </c>
      <c r="AF95" s="499" t="str">
        <f t="array" ref="AF95">IF(AND(Y95="",S95=""),"",IF(S95="",Y95,"1er passage"&amp;" "&amp;'RT-C'!W95&amp;" - "&amp;"2eme passage"&amp;" "&amp;'RT-C'!X95&amp;" _ "&amp;'RT-C'!Y95))</f>
        <v/>
      </c>
      <c r="AG95" s="500">
        <v>2</v>
      </c>
      <c r="AH95" s="501">
        <v>6</v>
      </c>
    </row>
    <row r="96" spans="1:34" s="482" customFormat="1" ht="15" customHeight="1" x14ac:dyDescent="0.25">
      <c r="A96" s="483" t="s">
        <v>1548</v>
      </c>
      <c r="B96" s="483">
        <v>1</v>
      </c>
      <c r="C96" s="484" t="s">
        <v>45</v>
      </c>
      <c r="D96" s="485"/>
      <c r="E96" s="483"/>
      <c r="F96" s="483"/>
      <c r="G96" s="484"/>
      <c r="H96" s="486"/>
      <c r="I96" s="487" t="s">
        <v>5702</v>
      </c>
      <c r="J96" s="488" t="str">
        <f t="array" ref="J96">IF(AND(AG96&gt;=1,AD96=""),"OUI",IF(AND(AD96="OUI",AG96=""),"NON",IF(AND(AG96="",AD96=""),"","Erreur")))</f>
        <v>OUI</v>
      </c>
      <c r="K96" s="489" t="s">
        <v>6</v>
      </c>
      <c r="L96" s="531" t="s">
        <v>6</v>
      </c>
      <c r="M96" s="532"/>
      <c r="N96" s="532"/>
      <c r="O96" s="532"/>
      <c r="P96" s="532"/>
      <c r="Q96" s="533"/>
      <c r="R96" s="490" t="str">
        <f t="array" ref="R96">IF(OR(L96="X",M96="X",N96="X",O96="X",P96="X",Q96="X"),"OUI","")</f>
        <v>OUI</v>
      </c>
      <c r="S96" s="491" t="str">
        <f t="array" ref="S96">IF(COUNTBLANK(W96:X96)=2,"","X")</f>
        <v/>
      </c>
      <c r="T96" s="492"/>
      <c r="U96" s="492"/>
      <c r="V96" s="493"/>
      <c r="W96" s="494"/>
      <c r="X96" s="493"/>
      <c r="Y96" s="495"/>
      <c r="Z96" s="496"/>
      <c r="AA96" s="496"/>
      <c r="AB96" s="496"/>
      <c r="AC96" s="496"/>
      <c r="AD96" s="497" t="str">
        <f t="array" ref="AD96">IF(S96="X","OUI",IF(T96="X","OUI",IF(U96="X","OUI",IF(V96="X","OUI",""))))</f>
        <v/>
      </c>
      <c r="AE96" s="498" t="str">
        <f t="shared" si="67"/>
        <v/>
      </c>
      <c r="AF96" s="499" t="str">
        <f t="array" ref="AF96">IF(AND(Y96="",S96=""),"",IF(S96="",Y96,"1er passage"&amp;" "&amp;'RT-C'!W96&amp;" - "&amp;"2eme passage"&amp;" "&amp;'RT-C'!X96&amp;" _ "&amp;'RT-C'!Y96))</f>
        <v/>
      </c>
      <c r="AG96" s="500">
        <v>2</v>
      </c>
      <c r="AH96" s="501">
        <v>8</v>
      </c>
    </row>
    <row r="97" spans="1:34" s="482" customFormat="1" ht="15" customHeight="1" x14ac:dyDescent="0.25">
      <c r="A97" s="483" t="s">
        <v>1551</v>
      </c>
      <c r="B97" s="483">
        <v>1</v>
      </c>
      <c r="C97" s="484" t="s">
        <v>45</v>
      </c>
      <c r="D97" s="485"/>
      <c r="E97" s="483"/>
      <c r="F97" s="483"/>
      <c r="G97" s="484"/>
      <c r="H97" s="486"/>
      <c r="I97" s="487" t="s">
        <v>5702</v>
      </c>
      <c r="J97" s="488" t="str">
        <f t="array" ref="J97">IF(AND(AG97&gt;=1,AD97=""),"OUI",IF(AND(AD97="OUI",AG97=""),"NON",IF(AND(AG97="",AD97=""),"","Erreur")))</f>
        <v>OUI</v>
      </c>
      <c r="K97" s="489" t="s">
        <v>6</v>
      </c>
      <c r="L97" s="531" t="s">
        <v>6</v>
      </c>
      <c r="M97" s="532"/>
      <c r="N97" s="532"/>
      <c r="O97" s="532"/>
      <c r="P97" s="532"/>
      <c r="Q97" s="533" t="s">
        <v>6</v>
      </c>
      <c r="R97" s="490" t="str">
        <f t="array" ref="R97">IF(OR(L97="X",M97="X",N97="X",O97="X",P97="X",Q97="X"),"OUI","")</f>
        <v>OUI</v>
      </c>
      <c r="S97" s="491" t="str">
        <f t="array" ref="S97">IF(COUNTBLANK(W97:X97)=2,"","X")</f>
        <v/>
      </c>
      <c r="T97" s="492"/>
      <c r="U97" s="492"/>
      <c r="V97" s="493"/>
      <c r="W97" s="494"/>
      <c r="X97" s="493"/>
      <c r="Y97" s="495"/>
      <c r="Z97" s="496"/>
      <c r="AA97" s="496"/>
      <c r="AB97" s="496"/>
      <c r="AC97" s="496"/>
      <c r="AD97" s="497" t="str">
        <f t="array" ref="AD97">IF(S97="X","OUI",IF(T97="X","OUI",IF(U97="X","OUI",IF(V97="X","OUI",""))))</f>
        <v/>
      </c>
      <c r="AE97" s="498" t="str">
        <f t="shared" si="67"/>
        <v/>
      </c>
      <c r="AF97" s="499" t="str">
        <f t="array" ref="AF97">IF(AND(Y97="",S97=""),"",IF(S97="",Y97,"1er passage"&amp;" "&amp;'RT-C'!W97&amp;" - "&amp;"2eme passage"&amp;" "&amp;'RT-C'!X97&amp;" _ "&amp;'RT-C'!Y97))</f>
        <v/>
      </c>
      <c r="AG97" s="500">
        <v>5</v>
      </c>
      <c r="AH97" s="501">
        <v>14</v>
      </c>
    </row>
    <row r="98" spans="1:34" s="482" customFormat="1" ht="15" customHeight="1" x14ac:dyDescent="0.25">
      <c r="A98" s="483" t="s">
        <v>1554</v>
      </c>
      <c r="B98" s="483">
        <v>1</v>
      </c>
      <c r="C98" s="484" t="s">
        <v>45</v>
      </c>
      <c r="D98" s="485"/>
      <c r="E98" s="483"/>
      <c r="F98" s="483"/>
      <c r="G98" s="484"/>
      <c r="H98" s="486"/>
      <c r="I98" s="487" t="s">
        <v>5702</v>
      </c>
      <c r="J98" s="488" t="str">
        <f t="array" ref="J98">IF(AND(AG98&gt;=1,AD98=""),"OUI",IF(AND(AD98="OUI",AG98=""),"NON",IF(AND(AG98="",AD98=""),"","Erreur")))</f>
        <v>OUI</v>
      </c>
      <c r="K98" s="489" t="s">
        <v>6</v>
      </c>
      <c r="L98" s="531" t="s">
        <v>6</v>
      </c>
      <c r="M98" s="532"/>
      <c r="N98" s="532"/>
      <c r="O98" s="532"/>
      <c r="P98" s="532"/>
      <c r="Q98" s="533"/>
      <c r="R98" s="490" t="str">
        <f t="array" ref="R98">IF(OR(L98="X",M98="X",N98="X",O98="X",P98="X",Q98="X"),"OUI","")</f>
        <v>OUI</v>
      </c>
      <c r="S98" s="491" t="str">
        <f t="array" ref="S98">IF(COUNTBLANK(W98:X98)=2,"","X")</f>
        <v/>
      </c>
      <c r="T98" s="492"/>
      <c r="U98" s="492"/>
      <c r="V98" s="493"/>
      <c r="W98" s="494"/>
      <c r="X98" s="493"/>
      <c r="Y98" s="495"/>
      <c r="Z98" s="496"/>
      <c r="AA98" s="496"/>
      <c r="AB98" s="496"/>
      <c r="AC98" s="496"/>
      <c r="AD98" s="497" t="str">
        <f t="array" ref="AD98">IF(S98="X","OUI",IF(T98="X","OUI",IF(U98="X","OUI",IF(V98="X","OUI",""))))</f>
        <v/>
      </c>
      <c r="AE98" s="498" t="str">
        <f t="shared" si="67"/>
        <v/>
      </c>
      <c r="AF98" s="499" t="str">
        <f t="array" ref="AF98">IF(AND(Y98="",S98=""),"",IF(S98="",Y98,"1er passage"&amp;" "&amp;'RT-C'!W98&amp;" - "&amp;"2eme passage"&amp;" "&amp;'RT-C'!X98&amp;" _ "&amp;'RT-C'!Y98))</f>
        <v/>
      </c>
      <c r="AG98" s="500">
        <v>2</v>
      </c>
      <c r="AH98" s="501">
        <v>14</v>
      </c>
    </row>
    <row r="99" spans="1:34" s="482" customFormat="1" ht="15" customHeight="1" x14ac:dyDescent="0.25">
      <c r="A99" s="483" t="s">
        <v>1586</v>
      </c>
      <c r="B99" s="483">
        <v>1</v>
      </c>
      <c r="C99" s="484" t="s">
        <v>45</v>
      </c>
      <c r="D99" s="485"/>
      <c r="E99" s="483"/>
      <c r="F99" s="483"/>
      <c r="G99" s="484"/>
      <c r="H99" s="486"/>
      <c r="I99" s="487" t="s">
        <v>5701</v>
      </c>
      <c r="J99" s="488" t="str">
        <f t="array" ref="J99">IF(AND(AG99&gt;=1,AD99=""),"OUI",IF(AND(AD99="OUI",AG99=""),"NON",IF(AND(AG99="",AD99=""),"","Erreur")))</f>
        <v>OUI</v>
      </c>
      <c r="K99" s="489" t="s">
        <v>6</v>
      </c>
      <c r="L99" s="531" t="s">
        <v>6</v>
      </c>
      <c r="M99" s="532" t="s">
        <v>6</v>
      </c>
      <c r="N99" s="532"/>
      <c r="O99" s="532"/>
      <c r="P99" s="532"/>
      <c r="Q99" s="533"/>
      <c r="R99" s="490" t="str">
        <f t="array" ref="R99">IF(OR(L99="X",M99="X",N99="X",O99="X",P99="X",Q99="X"),"OUI","")</f>
        <v>OUI</v>
      </c>
      <c r="S99" s="491" t="str">
        <f t="array" ref="S99">IF(COUNTBLANK(W99:X99)=2,"","X")</f>
        <v/>
      </c>
      <c r="T99" s="492"/>
      <c r="U99" s="492"/>
      <c r="V99" s="493"/>
      <c r="W99" s="494"/>
      <c r="X99" s="493"/>
      <c r="Y99" s="495"/>
      <c r="Z99" s="496"/>
      <c r="AA99" s="496"/>
      <c r="AB99" s="496"/>
      <c r="AC99" s="496"/>
      <c r="AD99" s="497" t="str">
        <f t="array" ref="AD99">IF(S99="X","OUI",IF(T99="X","OUI",IF(U99="X","OUI",IF(V99="X","OUI",""))))</f>
        <v/>
      </c>
      <c r="AE99" s="498" t="str">
        <f t="shared" si="67"/>
        <v/>
      </c>
      <c r="AF99" s="499" t="str">
        <f t="array" ref="AF99">IF(AND(Y99="",S99=""),"",IF(S99="",Y99,"1er passage"&amp;" "&amp;'RT-C'!W99&amp;" - "&amp;"2eme passage"&amp;" "&amp;'RT-C'!X99&amp;" _ "&amp;'RT-C'!Y99))</f>
        <v/>
      </c>
      <c r="AG99" s="500">
        <v>2</v>
      </c>
      <c r="AH99" s="501">
        <v>10</v>
      </c>
    </row>
    <row r="100" spans="1:34" s="482" customFormat="1" ht="15" customHeight="1" x14ac:dyDescent="0.25">
      <c r="A100" s="483" t="s">
        <v>1589</v>
      </c>
      <c r="B100" s="483">
        <v>1</v>
      </c>
      <c r="C100" s="484" t="s">
        <v>45</v>
      </c>
      <c r="D100" s="485"/>
      <c r="E100" s="483"/>
      <c r="F100" s="483"/>
      <c r="G100" s="484"/>
      <c r="H100" s="486"/>
      <c r="I100" s="487" t="s">
        <v>5701</v>
      </c>
      <c r="J100" s="488" t="str">
        <f t="array" ref="J100">IF(AND(AG100&gt;=1,AD100=""),"OUI",IF(AND(AD100="OUI",AG100=""),"NON",IF(AND(AG100="",AD100=""),"","Erreur")))</f>
        <v>OUI</v>
      </c>
      <c r="K100" s="489" t="s">
        <v>6</v>
      </c>
      <c r="L100" s="531" t="s">
        <v>6</v>
      </c>
      <c r="M100" s="532"/>
      <c r="N100" s="532"/>
      <c r="O100" s="532" t="s">
        <v>6</v>
      </c>
      <c r="P100" s="532"/>
      <c r="Q100" s="533"/>
      <c r="R100" s="490" t="str">
        <f t="array" ref="R100">IF(OR(L100="X",M100="X",N100="X",O100="X",P100="X",Q100="X"),"OUI","")</f>
        <v>OUI</v>
      </c>
      <c r="S100" s="491" t="str">
        <f t="array" ref="S100">IF(COUNTBLANK(W100:X100)=2,"","X")</f>
        <v/>
      </c>
      <c r="T100" s="492"/>
      <c r="U100" s="492"/>
      <c r="V100" s="493"/>
      <c r="W100" s="494"/>
      <c r="X100" s="493"/>
      <c r="Y100" s="495"/>
      <c r="Z100" s="496"/>
      <c r="AA100" s="496"/>
      <c r="AB100" s="496"/>
      <c r="AC100" s="496"/>
      <c r="AD100" s="497" t="str">
        <f t="array" ref="AD100">IF(S100="X","OUI",IF(T100="X","OUI",IF(U100="X","OUI",IF(V100="X","OUI",""))))</f>
        <v/>
      </c>
      <c r="AE100" s="498" t="str">
        <f t="shared" si="67"/>
        <v/>
      </c>
      <c r="AF100" s="499" t="str">
        <f t="array" ref="AF100">IF(AND(Y100="",S100=""),"",IF(S100="",Y100,"1er passage"&amp;" "&amp;'RT-C'!W100&amp;" - "&amp;"2eme passage"&amp;" "&amp;'RT-C'!X100&amp;" _ "&amp;'RT-C'!Y100))</f>
        <v/>
      </c>
      <c r="AG100" s="500">
        <v>1</v>
      </c>
      <c r="AH100" s="501">
        <v>10</v>
      </c>
    </row>
    <row r="101" spans="1:34" s="482" customFormat="1" ht="15" customHeight="1" x14ac:dyDescent="0.25">
      <c r="A101" s="483" t="s">
        <v>1592</v>
      </c>
      <c r="B101" s="483">
        <v>1</v>
      </c>
      <c r="C101" s="484" t="s">
        <v>45</v>
      </c>
      <c r="D101" s="485"/>
      <c r="E101" s="483"/>
      <c r="F101" s="483"/>
      <c r="G101" s="484"/>
      <c r="H101" s="486"/>
      <c r="I101" s="487" t="s">
        <v>5701</v>
      </c>
      <c r="J101" s="488" t="str">
        <f t="array" ref="J101">IF(AND(AG101&gt;=1,AD101=""),"OUI",IF(AND(AD101="OUI",AG101=""),"NON",IF(AND(AG101="",AD101=""),"","Erreur")))</f>
        <v>OUI</v>
      </c>
      <c r="K101" s="489" t="s">
        <v>6</v>
      </c>
      <c r="L101" s="531" t="s">
        <v>6</v>
      </c>
      <c r="M101" s="532"/>
      <c r="N101" s="532" t="s">
        <v>6</v>
      </c>
      <c r="O101" s="532" t="s">
        <v>6</v>
      </c>
      <c r="P101" s="532"/>
      <c r="Q101" s="533"/>
      <c r="R101" s="490" t="str">
        <f t="array" ref="R101">IF(OR(L101="X",M101="X",N101="X",O101="X",P101="X",Q101="X"),"OUI","")</f>
        <v>OUI</v>
      </c>
      <c r="S101" s="491" t="str">
        <f t="array" ref="S101">IF(COUNTBLANK(W101:X101)=2,"","X")</f>
        <v/>
      </c>
      <c r="T101" s="492"/>
      <c r="U101" s="492"/>
      <c r="V101" s="493"/>
      <c r="W101" s="494"/>
      <c r="X101" s="493"/>
      <c r="Y101" s="495"/>
      <c r="Z101" s="496"/>
      <c r="AA101" s="496"/>
      <c r="AB101" s="496"/>
      <c r="AC101" s="496"/>
      <c r="AD101" s="497" t="str">
        <f t="array" ref="AD101">IF(S101="X","OUI",IF(T101="X","OUI",IF(U101="X","OUI",IF(V101="X","OUI",""))))</f>
        <v/>
      </c>
      <c r="AE101" s="498" t="str">
        <f t="shared" si="67"/>
        <v/>
      </c>
      <c r="AF101" s="499" t="str">
        <f t="array" ref="AF101">IF(AND(Y101="",S101=""),"",IF(S101="",Y101,"1er passage"&amp;" "&amp;'RT-C'!W101&amp;" - "&amp;"2eme passage"&amp;" "&amp;'RT-C'!X101&amp;" _ "&amp;'RT-C'!Y101))</f>
        <v/>
      </c>
      <c r="AG101" s="500">
        <v>1</v>
      </c>
      <c r="AH101" s="501">
        <v>13</v>
      </c>
    </row>
    <row r="102" spans="1:34" s="482" customFormat="1" ht="15" customHeight="1" x14ac:dyDescent="0.25">
      <c r="A102" s="483" t="s">
        <v>1595</v>
      </c>
      <c r="B102" s="483">
        <v>1</v>
      </c>
      <c r="C102" s="484" t="s">
        <v>45</v>
      </c>
      <c r="D102" s="485"/>
      <c r="E102" s="483"/>
      <c r="F102" s="483"/>
      <c r="G102" s="484"/>
      <c r="H102" s="486"/>
      <c r="I102" s="487" t="s">
        <v>5702</v>
      </c>
      <c r="J102" s="488" t="str">
        <f t="array" ref="J102">IF(AND(AG102&gt;=1,AD102=""),"OUI",IF(AND(AD102="OUI",AG102=""),"NON",IF(AND(AG102="",AD102=""),"","Erreur")))</f>
        <v>OUI</v>
      </c>
      <c r="K102" s="489" t="s">
        <v>6</v>
      </c>
      <c r="L102" s="531" t="s">
        <v>6</v>
      </c>
      <c r="M102" s="532"/>
      <c r="N102" s="532"/>
      <c r="O102" s="532"/>
      <c r="P102" s="532"/>
      <c r="Q102" s="533"/>
      <c r="R102" s="490" t="str">
        <f t="array" ref="R102">IF(OR(L102="X",M102="X",N102="X",O102="X",P102="X",Q102="X"),"OUI","")</f>
        <v>OUI</v>
      </c>
      <c r="S102" s="491" t="str">
        <f t="array" ref="S102">IF(COUNTBLANK(W102:X102)=2,"","X")</f>
        <v/>
      </c>
      <c r="T102" s="492"/>
      <c r="U102" s="492"/>
      <c r="V102" s="493"/>
      <c r="W102" s="494"/>
      <c r="X102" s="493"/>
      <c r="Y102" s="495"/>
      <c r="Z102" s="496"/>
      <c r="AA102" s="496"/>
      <c r="AB102" s="496"/>
      <c r="AC102" s="496"/>
      <c r="AD102" s="497" t="str">
        <f t="array" ref="AD102">IF(S102="X","OUI",IF(T102="X","OUI",IF(U102="X","OUI",IF(V102="X","OUI",""))))</f>
        <v/>
      </c>
      <c r="AE102" s="498" t="str">
        <f t="shared" si="67"/>
        <v/>
      </c>
      <c r="AF102" s="499" t="str">
        <f t="array" ref="AF102">IF(AND(Y102="",S102=""),"",IF(S102="",Y102,"1er passage"&amp;" "&amp;'RT-C'!W102&amp;" - "&amp;"2eme passage"&amp;" "&amp;'RT-C'!X102&amp;" _ "&amp;'RT-C'!Y102))</f>
        <v/>
      </c>
      <c r="AG102" s="500">
        <v>2</v>
      </c>
      <c r="AH102" s="501">
        <v>13</v>
      </c>
    </row>
    <row r="103" spans="1:34" ht="15" customHeight="1" x14ac:dyDescent="0.25">
      <c r="A103" s="483" t="s">
        <v>1598</v>
      </c>
      <c r="B103" s="483">
        <v>1</v>
      </c>
      <c r="C103" s="484" t="s">
        <v>45</v>
      </c>
      <c r="D103" s="485"/>
      <c r="E103" s="483"/>
      <c r="F103" s="483"/>
      <c r="G103" s="484"/>
      <c r="H103" s="486"/>
      <c r="I103" s="487" t="s">
        <v>5702</v>
      </c>
      <c r="J103" s="488" t="str">
        <f t="array" ref="J103">IF(AND(AG103&gt;=1,AD103=""),"OUI",IF(AND(AD103="OUI",AG103=""),"NON",IF(AND(AG103="",AD103=""),"","Erreur")))</f>
        <v>OUI</v>
      </c>
      <c r="K103" s="489" t="s">
        <v>6</v>
      </c>
      <c r="L103" s="531" t="s">
        <v>6</v>
      </c>
      <c r="M103" s="532"/>
      <c r="N103" s="532" t="s">
        <v>6</v>
      </c>
      <c r="O103" s="532"/>
      <c r="P103" s="532"/>
      <c r="Q103" s="533"/>
      <c r="R103" s="490" t="str">
        <f t="array" ref="R103">IF(OR(L103="X",M103="X",N103="X",O103="X",P103="X",Q103="X"),"OUI","")</f>
        <v>OUI</v>
      </c>
      <c r="S103" s="491" t="str">
        <f t="array" ref="S103">IF(COUNTBLANK(W103:X103)=2,"","X")</f>
        <v/>
      </c>
      <c r="T103" s="492"/>
      <c r="U103" s="492"/>
      <c r="V103" s="493"/>
      <c r="W103" s="494"/>
      <c r="X103" s="493"/>
      <c r="Y103" s="495"/>
      <c r="Z103" s="496"/>
      <c r="AA103" s="496"/>
      <c r="AB103" s="496"/>
      <c r="AC103" s="496"/>
      <c r="AD103" s="497" t="str">
        <f t="array" ref="AD103">IF(S103="X","OUI",IF(T103="X","OUI",IF(U103="X","OUI",IF(V103="X","OUI",""))))</f>
        <v/>
      </c>
      <c r="AE103" s="498" t="str">
        <f t="shared" si="67"/>
        <v/>
      </c>
      <c r="AF103" s="499" t="str">
        <f t="array" ref="AF103">IF(AND(Y103="",S103=""),"",IF(S103="",Y103,"1er passage"&amp;" "&amp;'RT-C'!W103&amp;" - "&amp;"2eme passage"&amp;" "&amp;'RT-C'!X103&amp;" _ "&amp;'RT-C'!Y103))</f>
        <v/>
      </c>
      <c r="AG103" s="500">
        <v>6</v>
      </c>
      <c r="AH103" s="501">
        <v>15</v>
      </c>
    </row>
    <row r="104" spans="1:34" ht="15" customHeight="1" x14ac:dyDescent="0.25">
      <c r="A104" s="483" t="s">
        <v>1601</v>
      </c>
      <c r="B104" s="483">
        <v>1</v>
      </c>
      <c r="C104" s="484" t="s">
        <v>45</v>
      </c>
      <c r="D104" s="485"/>
      <c r="E104" s="483"/>
      <c r="F104" s="483"/>
      <c r="G104" s="484"/>
      <c r="H104" s="486"/>
      <c r="I104" s="487" t="s">
        <v>5702</v>
      </c>
      <c r="J104" s="488" t="str">
        <f t="array" ref="J104">IF(AND(AG104&gt;=1,AD104=""),"OUI",IF(AND(AD104="OUI",AG104=""),"NON",IF(AND(AG104="",AD104=""),"","Erreur")))</f>
        <v>OUI</v>
      </c>
      <c r="K104" s="489" t="s">
        <v>6</v>
      </c>
      <c r="L104" s="531" t="s">
        <v>6</v>
      </c>
      <c r="M104" s="532"/>
      <c r="N104" s="532"/>
      <c r="O104" s="532" t="s">
        <v>6</v>
      </c>
      <c r="P104" s="532"/>
      <c r="Q104" s="533"/>
      <c r="R104" s="490" t="str">
        <f t="array" ref="R104">IF(OR(L104="X",M104="X",N104="X",O104="X",P104="X",Q104="X"),"OUI","")</f>
        <v>OUI</v>
      </c>
      <c r="S104" s="491" t="str">
        <f t="array" ref="S104">IF(COUNTBLANK(W104:X104)=2,"","X")</f>
        <v/>
      </c>
      <c r="T104" s="492"/>
      <c r="U104" s="492"/>
      <c r="V104" s="493"/>
      <c r="W104" s="494"/>
      <c r="X104" s="493"/>
      <c r="Y104" s="495"/>
      <c r="Z104" s="496"/>
      <c r="AA104" s="496"/>
      <c r="AB104" s="496"/>
      <c r="AC104" s="496"/>
      <c r="AD104" s="497" t="str">
        <f t="array" ref="AD104">IF(S104="X","OUI",IF(T104="X","OUI",IF(U104="X","OUI",IF(V104="X","OUI",""))))</f>
        <v/>
      </c>
      <c r="AE104" s="498" t="str">
        <f t="shared" si="67"/>
        <v/>
      </c>
      <c r="AF104" s="499" t="str">
        <f t="array" ref="AF104">IF(AND(Y104="",S104=""),"",IF(S104="",Y104,"1er passage"&amp;" "&amp;'RT-C'!W104&amp;" - "&amp;"2eme passage"&amp;" "&amp;'RT-C'!X104&amp;" _ "&amp;'RT-C'!Y104))</f>
        <v/>
      </c>
      <c r="AG104" s="500">
        <v>2</v>
      </c>
      <c r="AH104" s="501">
        <v>5</v>
      </c>
    </row>
    <row r="105" spans="1:34" ht="15" customHeight="1" x14ac:dyDescent="0.25">
      <c r="A105" s="483" t="s">
        <v>1604</v>
      </c>
      <c r="B105" s="483">
        <v>1</v>
      </c>
      <c r="C105" s="484" t="s">
        <v>45</v>
      </c>
      <c r="D105" s="485"/>
      <c r="E105" s="483"/>
      <c r="F105" s="483"/>
      <c r="G105" s="484"/>
      <c r="H105" s="486"/>
      <c r="I105" s="487" t="s">
        <v>5702</v>
      </c>
      <c r="J105" s="488" t="str">
        <f t="array" ref="J105">IF(AND(AG105&gt;=1,AD105=""),"OUI",IF(AND(AD105="OUI",AG105=""),"NON",IF(AND(AG105="",AD105=""),"","Erreur")))</f>
        <v>NON</v>
      </c>
      <c r="K105" s="489"/>
      <c r="L105" s="531"/>
      <c r="M105" s="532"/>
      <c r="N105" s="532"/>
      <c r="O105" s="532"/>
      <c r="P105" s="532"/>
      <c r="Q105" s="533"/>
      <c r="R105" s="490" t="str">
        <f t="array" ref="R105">IF(OR(L105="X",M105="X",N105="X",O105="X",P105="X",Q105="X"),"OUI","")</f>
        <v/>
      </c>
      <c r="S105" s="491" t="str">
        <f t="array" ref="S105">IF(COUNTBLANK(W105:X105)=2,"","X")</f>
        <v/>
      </c>
      <c r="T105" s="492"/>
      <c r="U105" s="492"/>
      <c r="V105" s="493" t="s">
        <v>6</v>
      </c>
      <c r="W105" s="494"/>
      <c r="X105" s="493"/>
      <c r="Y105" s="495" t="s">
        <v>5712</v>
      </c>
      <c r="Z105" s="496"/>
      <c r="AA105" s="496"/>
      <c r="AB105" s="496"/>
      <c r="AC105" s="496"/>
      <c r="AD105" s="497" t="str">
        <f t="array" ref="AD105">IF(S105="X","OUI",IF(T105="X","OUI",IF(U105="X","OUI",IF(V105="X","OUI",""))))</f>
        <v>OUI</v>
      </c>
      <c r="AE105" s="498" t="str">
        <f t="shared" si="67"/>
        <v>Bâtiment détruit</v>
      </c>
      <c r="AF105" s="499" t="str">
        <f t="array" ref="AF105">IF(AND(Y105="",S105=""),"",IF(S105="",Y105,"1er passage"&amp;" "&amp;'RT-C'!W105&amp;" - "&amp;"2eme passage"&amp;" "&amp;'RT-C'!X105&amp;" _ "&amp;'RT-C'!Y105))</f>
        <v>Branchement improductif et bouchonné</v>
      </c>
      <c r="AG105" s="500"/>
      <c r="AH105" s="501">
        <v>1</v>
      </c>
    </row>
    <row r="106" spans="1:34" ht="15" customHeight="1" x14ac:dyDescent="0.25">
      <c r="A106" s="483" t="s">
        <v>1607</v>
      </c>
      <c r="B106" s="483">
        <v>1</v>
      </c>
      <c r="C106" s="484" t="s">
        <v>45</v>
      </c>
      <c r="D106" s="485"/>
      <c r="E106" s="483"/>
      <c r="F106" s="483"/>
      <c r="G106" s="484"/>
      <c r="H106" s="486"/>
      <c r="I106" s="487" t="s">
        <v>5702</v>
      </c>
      <c r="J106" s="488" t="str">
        <f t="array" ref="J106">IF(AND(AG106&gt;=1,AD106=""),"OUI",IF(AND(AD106="OUI",AG106=""),"NON",IF(AND(AG106="",AD106=""),"","Erreur")))</f>
        <v>OUI</v>
      </c>
      <c r="K106" s="489" t="s">
        <v>6</v>
      </c>
      <c r="L106" s="531" t="s">
        <v>6</v>
      </c>
      <c r="M106" s="532"/>
      <c r="N106" s="532" t="s">
        <v>6</v>
      </c>
      <c r="O106" s="532"/>
      <c r="P106" s="532"/>
      <c r="Q106" s="533"/>
      <c r="R106" s="490" t="str">
        <f t="array" ref="R106">IF(OR(L106="X",M106="X",N106="X",O106="X",P106="X",Q106="X"),"OUI","")</f>
        <v>OUI</v>
      </c>
      <c r="S106" s="491" t="str">
        <f t="array" ref="S106">IF(COUNTBLANK(W106:X106)=2,"","X")</f>
        <v/>
      </c>
      <c r="T106" s="492"/>
      <c r="U106" s="492"/>
      <c r="V106" s="493"/>
      <c r="W106" s="494"/>
      <c r="X106" s="493"/>
      <c r="Y106" s="495"/>
      <c r="Z106" s="496"/>
      <c r="AA106" s="496"/>
      <c r="AB106" s="496"/>
      <c r="AC106" s="496"/>
      <c r="AD106" s="497" t="str">
        <f t="array" ref="AD106">IF(S106="X","OUI",IF(T106="X","OUI",IF(U106="X","OUI",IF(V106="X","OUI",""))))</f>
        <v/>
      </c>
      <c r="AE106" s="498" t="str">
        <f t="shared" si="67"/>
        <v/>
      </c>
      <c r="AF106" s="499" t="str">
        <f t="array" ref="AF106">IF(AND(Y106="",S106=""),"",IF(S106="",Y106,"1er passage"&amp;" "&amp;'RT-C'!W106&amp;" - "&amp;"2eme passage"&amp;" "&amp;'RT-C'!X106&amp;" _ "&amp;'RT-C'!Y106))</f>
        <v/>
      </c>
      <c r="AG106" s="500">
        <v>2</v>
      </c>
      <c r="AH106" s="501">
        <v>9</v>
      </c>
    </row>
    <row r="107" spans="1:34" ht="15" customHeight="1" x14ac:dyDescent="0.25">
      <c r="A107" s="483" t="s">
        <v>1613</v>
      </c>
      <c r="B107" s="483">
        <v>1</v>
      </c>
      <c r="C107" s="484" t="s">
        <v>45</v>
      </c>
      <c r="D107" s="485"/>
      <c r="E107" s="483"/>
      <c r="F107" s="483"/>
      <c r="G107" s="484"/>
      <c r="H107" s="486"/>
      <c r="I107" s="487" t="s">
        <v>5702</v>
      </c>
      <c r="J107" s="488" t="str">
        <f t="array" ref="J107">IF(AND(AG107&gt;=1,AD107=""),"OUI",IF(AND(AD107="OUI",AG107=""),"NON",IF(AND(AG107="",AD107=""),"","Erreur")))</f>
        <v>OUI</v>
      </c>
      <c r="K107" s="489" t="s">
        <v>6</v>
      </c>
      <c r="L107" s="531" t="s">
        <v>6</v>
      </c>
      <c r="M107" s="532"/>
      <c r="N107" s="532"/>
      <c r="O107" s="532"/>
      <c r="P107" s="532"/>
      <c r="Q107" s="533"/>
      <c r="R107" s="490" t="str">
        <f t="array" ref="R107">IF(OR(L107="X",M107="X",N107="X",O107="X",P107="X",Q107="X"),"OUI","")</f>
        <v>OUI</v>
      </c>
      <c r="S107" s="491" t="str">
        <f t="array" ref="S107">IF(COUNTBLANK(W107:X107)=2,"","X")</f>
        <v/>
      </c>
      <c r="T107" s="492"/>
      <c r="U107" s="492"/>
      <c r="V107" s="493"/>
      <c r="W107" s="494"/>
      <c r="X107" s="493"/>
      <c r="Y107" s="495"/>
      <c r="Z107" s="496"/>
      <c r="AA107" s="496"/>
      <c r="AB107" s="496"/>
      <c r="AC107" s="496"/>
      <c r="AD107" s="497" t="str">
        <f t="array" ref="AD107">IF(S107="X","OUI",IF(T107="X","OUI",IF(U107="X","OUI",IF(V107="X","OUI",""))))</f>
        <v/>
      </c>
      <c r="AE107" s="498" t="str">
        <f t="shared" si="67"/>
        <v/>
      </c>
      <c r="AF107" s="499" t="str">
        <f t="array" ref="AF107">IF(AND(Y107="",S107=""),"",IF(S107="",Y107,"1er passage"&amp;" "&amp;'RT-C'!W107&amp;" - "&amp;"2eme passage"&amp;" "&amp;'RT-C'!X107&amp;" _ "&amp;'RT-C'!Y107))</f>
        <v/>
      </c>
      <c r="AG107" s="500">
        <v>1</v>
      </c>
      <c r="AH107" s="501">
        <v>4</v>
      </c>
    </row>
    <row r="108" spans="1:34" ht="15" customHeight="1" x14ac:dyDescent="0.25">
      <c r="A108" s="483" t="s">
        <v>1616</v>
      </c>
      <c r="B108" s="483">
        <v>1</v>
      </c>
      <c r="C108" s="484" t="s">
        <v>45</v>
      </c>
      <c r="D108" s="485"/>
      <c r="E108" s="483"/>
      <c r="F108" s="483"/>
      <c r="G108" s="484"/>
      <c r="H108" s="486"/>
      <c r="I108" s="487" t="s">
        <v>5702</v>
      </c>
      <c r="J108" s="488" t="str">
        <f t="array" ref="J108">IF(AND(AG108&gt;=1,AD108=""),"OUI",IF(AND(AD108="OUI",AG108=""),"NON",IF(AND(AG108="",AD108=""),"","Erreur")))</f>
        <v>OUI</v>
      </c>
      <c r="K108" s="489" t="s">
        <v>6</v>
      </c>
      <c r="L108" s="531" t="s">
        <v>6</v>
      </c>
      <c r="M108" s="532"/>
      <c r="N108" s="532"/>
      <c r="O108" s="532"/>
      <c r="P108" s="532"/>
      <c r="Q108" s="533"/>
      <c r="R108" s="490" t="str">
        <f t="array" ref="R108">IF(OR(L108="X",M108="X",N108="X",O108="X",P108="X",Q108="X"),"OUI","")</f>
        <v>OUI</v>
      </c>
      <c r="S108" s="491" t="str">
        <f t="array" ref="S108">IF(COUNTBLANK(W108:X108)=2,"","X")</f>
        <v/>
      </c>
      <c r="T108" s="492"/>
      <c r="U108" s="492"/>
      <c r="V108" s="493"/>
      <c r="W108" s="494"/>
      <c r="X108" s="493"/>
      <c r="Y108" s="495"/>
      <c r="Z108" s="496"/>
      <c r="AA108" s="496"/>
      <c r="AB108" s="496"/>
      <c r="AC108" s="496"/>
      <c r="AD108" s="497" t="str">
        <f t="array" ref="AD108">IF(S108="X","OUI",IF(T108="X","OUI",IF(U108="X","OUI",IF(V108="X","OUI",""))))</f>
        <v/>
      </c>
      <c r="AE108" s="498" t="str">
        <f t="shared" si="67"/>
        <v/>
      </c>
      <c r="AF108" s="499" t="str">
        <f t="array" ref="AF108">IF(AND(Y108="",S108=""),"",IF(S108="",Y108,"1er passage"&amp;" "&amp;'RT-C'!W108&amp;" - "&amp;"2eme passage"&amp;" "&amp;'RT-C'!X108&amp;" _ "&amp;'RT-C'!Y108))</f>
        <v/>
      </c>
      <c r="AG108" s="500">
        <v>3</v>
      </c>
      <c r="AH108" s="501">
        <v>8</v>
      </c>
    </row>
    <row r="109" spans="1:34" ht="15" customHeight="1" x14ac:dyDescent="0.25">
      <c r="A109" s="483" t="s">
        <v>1619</v>
      </c>
      <c r="B109" s="483">
        <v>1</v>
      </c>
      <c r="C109" s="484" t="s">
        <v>45</v>
      </c>
      <c r="D109" s="485"/>
      <c r="E109" s="483"/>
      <c r="F109" s="483"/>
      <c r="G109" s="484"/>
      <c r="H109" s="486"/>
      <c r="I109" s="487" t="s">
        <v>5701</v>
      </c>
      <c r="J109" s="488" t="str">
        <f t="array" ref="J109">IF(AND(AG109&gt;=1,AD109=""),"OUI",IF(AND(AD109="OUI",AG109=""),"NON",IF(AND(AG109="",AD109=""),"","Erreur")))</f>
        <v>OUI</v>
      </c>
      <c r="K109" s="489" t="s">
        <v>6</v>
      </c>
      <c r="L109" s="531" t="s">
        <v>6</v>
      </c>
      <c r="M109" s="532"/>
      <c r="N109" s="532"/>
      <c r="O109" s="532"/>
      <c r="P109" s="532"/>
      <c r="Q109" s="533"/>
      <c r="R109" s="490" t="str">
        <f t="array" ref="R109">IF(OR(L109="X",M109="X",N109="X",O109="X",P109="X",Q109="X"),"OUI","")</f>
        <v>OUI</v>
      </c>
      <c r="S109" s="491" t="str">
        <f t="array" ref="S109">IF(COUNTBLANK(W109:X109)=2,"","X")</f>
        <v/>
      </c>
      <c r="T109" s="492"/>
      <c r="U109" s="492"/>
      <c r="V109" s="493"/>
      <c r="W109" s="494"/>
      <c r="X109" s="493"/>
      <c r="Y109" s="495"/>
      <c r="Z109" s="496"/>
      <c r="AA109" s="496"/>
      <c r="AB109" s="496"/>
      <c r="AC109" s="496"/>
      <c r="AD109" s="497" t="str">
        <f t="array" ref="AD109">IF(S109="X","OUI",IF(T109="X","OUI",IF(U109="X","OUI",IF(V109="X","OUI",""))))</f>
        <v/>
      </c>
      <c r="AE109" s="498" t="str">
        <f t="shared" si="67"/>
        <v/>
      </c>
      <c r="AF109" s="499" t="str">
        <f t="array" ref="AF109">IF(AND(Y109="",S109=""),"",IF(S109="",Y109,"1er passage"&amp;" "&amp;'RT-C'!W109&amp;" - "&amp;"2eme passage"&amp;" "&amp;'RT-C'!X109&amp;" _ "&amp;'RT-C'!Y109))</f>
        <v/>
      </c>
      <c r="AG109" s="500">
        <v>5</v>
      </c>
      <c r="AH109" s="501">
        <v>7</v>
      </c>
    </row>
    <row r="110" spans="1:34" ht="15" customHeight="1" x14ac:dyDescent="0.25">
      <c r="A110" s="483" t="s">
        <v>1622</v>
      </c>
      <c r="B110" s="483">
        <v>1</v>
      </c>
      <c r="C110" s="484" t="s">
        <v>45</v>
      </c>
      <c r="D110" s="485"/>
      <c r="E110" s="483"/>
      <c r="F110" s="483"/>
      <c r="G110" s="484"/>
      <c r="H110" s="486"/>
      <c r="I110" s="487" t="s">
        <v>5701</v>
      </c>
      <c r="J110" s="488" t="str">
        <f t="array" ref="J110">IF(AND(AG110&gt;=1,AD110=""),"OUI",IF(AND(AD110="OUI",AG110=""),"NON",IF(AND(AG110="",AD110=""),"","Erreur")))</f>
        <v>OUI</v>
      </c>
      <c r="K110" s="489" t="s">
        <v>6</v>
      </c>
      <c r="L110" s="531" t="s">
        <v>6</v>
      </c>
      <c r="M110" s="532"/>
      <c r="N110" s="532"/>
      <c r="O110" s="532"/>
      <c r="P110" s="532"/>
      <c r="Q110" s="533"/>
      <c r="R110" s="490" t="str">
        <f t="array" ref="R110">IF(OR(L110="X",M110="X",N110="X",O110="X",P110="X",Q110="X"),"OUI","")</f>
        <v>OUI</v>
      </c>
      <c r="S110" s="491" t="str">
        <f t="array" ref="S110">IF(COUNTBLANK(W110:X110)=2,"","X")</f>
        <v/>
      </c>
      <c r="T110" s="492"/>
      <c r="U110" s="492"/>
      <c r="V110" s="493"/>
      <c r="W110" s="494"/>
      <c r="X110" s="493"/>
      <c r="Y110" s="495"/>
      <c r="Z110" s="496"/>
      <c r="AA110" s="496"/>
      <c r="AB110" s="496"/>
      <c r="AC110" s="496"/>
      <c r="AD110" s="497" t="str">
        <f t="array" ref="AD110">IF(S110="X","OUI",IF(T110="X","OUI",IF(U110="X","OUI",IF(V110="X","OUI",""))))</f>
        <v/>
      </c>
      <c r="AE110" s="498" t="str">
        <f t="shared" si="67"/>
        <v/>
      </c>
      <c r="AF110" s="499" t="str">
        <f t="array" ref="AF110">IF(AND(Y110="",S110=""),"",IF(S110="",Y110,"1er passage"&amp;" "&amp;'RT-C'!W110&amp;" - "&amp;"2eme passage"&amp;" "&amp;'RT-C'!X110&amp;" _ "&amp;'RT-C'!Y110))</f>
        <v/>
      </c>
      <c r="AG110" s="500">
        <v>5</v>
      </c>
      <c r="AH110" s="501">
        <v>5</v>
      </c>
    </row>
    <row r="111" spans="1:34" ht="15" customHeight="1" x14ac:dyDescent="0.25">
      <c r="A111" s="483" t="s">
        <v>1631</v>
      </c>
      <c r="B111" s="483">
        <v>1</v>
      </c>
      <c r="C111" s="484" t="s">
        <v>45</v>
      </c>
      <c r="D111" s="485"/>
      <c r="E111" s="483"/>
      <c r="F111" s="483"/>
      <c r="G111" s="484"/>
      <c r="H111" s="486"/>
      <c r="I111" s="487" t="s">
        <v>5700</v>
      </c>
      <c r="J111" s="488" t="str">
        <f t="array" ref="J111">IF(AND(AG111&gt;=1,AD111=""),"OUI",IF(AND(AD111="OUI",AG111=""),"NON",IF(AND(AG111="",AD111=""),"","Erreur")))</f>
        <v>OUI</v>
      </c>
      <c r="K111" s="489" t="s">
        <v>6</v>
      </c>
      <c r="L111" s="531" t="s">
        <v>6</v>
      </c>
      <c r="M111" s="532"/>
      <c r="N111" s="532"/>
      <c r="O111" s="532"/>
      <c r="P111" s="532"/>
      <c r="Q111" s="533"/>
      <c r="R111" s="490" t="str">
        <f t="array" ref="R111">IF(OR(L111="X",M111="X",N111="X",O111="X",P111="X",Q111="X"),"OUI","")</f>
        <v>OUI</v>
      </c>
      <c r="S111" s="491" t="str">
        <f t="array" ref="S111">IF(COUNTBLANK(W111:X111)=2,"","X")</f>
        <v/>
      </c>
      <c r="T111" s="492"/>
      <c r="U111" s="492"/>
      <c r="V111" s="493"/>
      <c r="W111" s="494"/>
      <c r="X111" s="493"/>
      <c r="Y111" s="495"/>
      <c r="Z111" s="496"/>
      <c r="AA111" s="496"/>
      <c r="AB111" s="496"/>
      <c r="AC111" s="496"/>
      <c r="AD111" s="497" t="str">
        <f t="array" ref="AD111">IF(S111="X","OUI",IF(T111="X","OUI",IF(U111="X","OUI",IF(V111="X","OUI",""))))</f>
        <v/>
      </c>
      <c r="AE111" s="498" t="str">
        <f t="shared" si="67"/>
        <v/>
      </c>
      <c r="AF111" s="499" t="str">
        <f t="array" ref="AF111">IF(AND(Y111="",S111=""),"",IF(S111="",Y111,"1er passage"&amp;" "&amp;'RT-C'!W111&amp;" - "&amp;"2eme passage"&amp;" "&amp;'RT-C'!X111&amp;" _ "&amp;'RT-C'!Y111))</f>
        <v/>
      </c>
      <c r="AG111" s="500">
        <v>5</v>
      </c>
      <c r="AH111" s="520">
        <v>10</v>
      </c>
    </row>
    <row r="112" spans="1:34" ht="15" customHeight="1" x14ac:dyDescent="0.25">
      <c r="A112" s="483" t="s">
        <v>1634</v>
      </c>
      <c r="B112" s="483">
        <v>1</v>
      </c>
      <c r="C112" s="484" t="s">
        <v>45</v>
      </c>
      <c r="D112" s="485"/>
      <c r="E112" s="483"/>
      <c r="F112" s="483"/>
      <c r="G112" s="484"/>
      <c r="H112" s="486"/>
      <c r="I112" s="487" t="s">
        <v>5700</v>
      </c>
      <c r="J112" s="488" t="str">
        <f t="array" ref="J112">IF(AND(AG112&gt;=1,AD112=""),"OUI",IF(AND(AD112="OUI",AG112=""),"NON",IF(AND(AG112="",AD112=""),"","Erreur")))</f>
        <v>OUI</v>
      </c>
      <c r="K112" s="489" t="s">
        <v>6</v>
      </c>
      <c r="L112" s="531" t="s">
        <v>6</v>
      </c>
      <c r="M112" s="532"/>
      <c r="N112" s="532"/>
      <c r="O112" s="532" t="s">
        <v>6</v>
      </c>
      <c r="P112" s="532"/>
      <c r="Q112" s="533"/>
      <c r="R112" s="490" t="str">
        <f t="array" ref="R112">IF(OR(L112="X",M112="X",N112="X",O112="X",P112="X",Q112="X"),"OUI","")</f>
        <v>OUI</v>
      </c>
      <c r="S112" s="491" t="str">
        <f t="array" ref="S112">IF(COUNTBLANK(W112:X112)=2,"","X")</f>
        <v/>
      </c>
      <c r="T112" s="492"/>
      <c r="U112" s="492"/>
      <c r="V112" s="493"/>
      <c r="W112" s="494"/>
      <c r="X112" s="493"/>
      <c r="Y112" s="495"/>
      <c r="Z112" s="496"/>
      <c r="AA112" s="496"/>
      <c r="AB112" s="496"/>
      <c r="AC112" s="496"/>
      <c r="AD112" s="497" t="str">
        <f t="array" ref="AD112">IF(S112="X","OUI",IF(T112="X","OUI",IF(U112="X","OUI",IF(V112="X","OUI",""))))</f>
        <v/>
      </c>
      <c r="AE112" s="498" t="str">
        <f t="shared" si="67"/>
        <v/>
      </c>
      <c r="AF112" s="499" t="str">
        <f t="array" ref="AF112">IF(AND(Y112="",S112=""),"",IF(S112="",Y112,"1er passage"&amp;" "&amp;'RT-C'!W112&amp;" - "&amp;"2eme passage"&amp;" "&amp;'RT-C'!X112&amp;" _ "&amp;'RT-C'!Y112))</f>
        <v/>
      </c>
      <c r="AG112" s="500">
        <v>5</v>
      </c>
      <c r="AH112" s="520">
        <v>7</v>
      </c>
    </row>
    <row r="113" spans="1:34" ht="15" customHeight="1" x14ac:dyDescent="0.25">
      <c r="A113" s="483" t="s">
        <v>1637</v>
      </c>
      <c r="B113" s="483">
        <v>1</v>
      </c>
      <c r="C113" s="484" t="s">
        <v>45</v>
      </c>
      <c r="D113" s="485"/>
      <c r="E113" s="483"/>
      <c r="F113" s="483"/>
      <c r="G113" s="484"/>
      <c r="H113" s="486"/>
      <c r="I113" s="487" t="s">
        <v>5700</v>
      </c>
      <c r="J113" s="488" t="str">
        <f t="array" ref="J113">IF(AND(AG113&gt;=1,AD113=""),"OUI",IF(AND(AD113="OUI",AG113=""),"NON",IF(AND(AG113="",AD113=""),"","Erreur")))</f>
        <v>OUI</v>
      </c>
      <c r="K113" s="489" t="s">
        <v>6</v>
      </c>
      <c r="L113" s="531" t="s">
        <v>6</v>
      </c>
      <c r="M113" s="532"/>
      <c r="N113" s="532"/>
      <c r="O113" s="532"/>
      <c r="P113" s="532"/>
      <c r="Q113" s="533"/>
      <c r="R113" s="490" t="str">
        <f t="array" ref="R113">IF(OR(L113="X",M113="X",N113="X",O113="X",P113="X",Q113="X"),"OUI","")</f>
        <v>OUI</v>
      </c>
      <c r="S113" s="491" t="str">
        <f t="array" ref="S113">IF(COUNTBLANK(W113:X113)=2,"","X")</f>
        <v/>
      </c>
      <c r="T113" s="492"/>
      <c r="U113" s="492"/>
      <c r="V113" s="493"/>
      <c r="W113" s="494"/>
      <c r="X113" s="493"/>
      <c r="Y113" s="495"/>
      <c r="Z113" s="496"/>
      <c r="AA113" s="496"/>
      <c r="AB113" s="496"/>
      <c r="AC113" s="496"/>
      <c r="AD113" s="497" t="str">
        <f t="array" ref="AD113">IF(S113="X","OUI",IF(T113="X","OUI",IF(U113="X","OUI",IF(V113="X","OUI",""))))</f>
        <v/>
      </c>
      <c r="AE113" s="498" t="str">
        <f t="shared" si="67"/>
        <v/>
      </c>
      <c r="AF113" s="499" t="str">
        <f t="array" ref="AF113">IF(AND(Y113="",S113=""),"",IF(S113="",Y113,"1er passage"&amp;" "&amp;'RT-C'!W113&amp;" - "&amp;"2eme passage"&amp;" "&amp;'RT-C'!X113&amp;" _ "&amp;'RT-C'!Y113))</f>
        <v/>
      </c>
      <c r="AG113" s="500">
        <v>5</v>
      </c>
      <c r="AH113" s="520">
        <v>10</v>
      </c>
    </row>
    <row r="114" spans="1:34" ht="15" customHeight="1" x14ac:dyDescent="0.25">
      <c r="A114" s="483" t="s">
        <v>1640</v>
      </c>
      <c r="B114" s="483">
        <v>1</v>
      </c>
      <c r="C114" s="484" t="s">
        <v>45</v>
      </c>
      <c r="D114" s="485"/>
      <c r="E114" s="483"/>
      <c r="F114" s="483"/>
      <c r="G114" s="484"/>
      <c r="H114" s="486"/>
      <c r="I114" s="487" t="s">
        <v>5700</v>
      </c>
      <c r="J114" s="488" t="str">
        <f t="array" ref="J114">IF(AND(AG114&gt;=1,AD114=""),"OUI",IF(AND(AD114="OUI",AG114=""),"NON",IF(AND(AG114="",AD114=""),"","Erreur")))</f>
        <v>OUI</v>
      </c>
      <c r="K114" s="489" t="s">
        <v>6</v>
      </c>
      <c r="L114" s="531" t="s">
        <v>6</v>
      </c>
      <c r="M114" s="532"/>
      <c r="N114" s="532"/>
      <c r="O114" s="532"/>
      <c r="P114" s="532"/>
      <c r="Q114" s="533"/>
      <c r="R114" s="490" t="str">
        <f t="array" ref="R114">IF(OR(L114="X",M114="X",N114="X",O114="X",P114="X",Q114="X"),"OUI","")</f>
        <v>OUI</v>
      </c>
      <c r="S114" s="491" t="str">
        <f t="array" ref="S114">IF(COUNTBLANK(W114:X114)=2,"","X")</f>
        <v/>
      </c>
      <c r="T114" s="492"/>
      <c r="U114" s="492"/>
      <c r="V114" s="493"/>
      <c r="W114" s="494"/>
      <c r="X114" s="493"/>
      <c r="Y114" s="495"/>
      <c r="Z114" s="496"/>
      <c r="AA114" s="496"/>
      <c r="AB114" s="496"/>
      <c r="AC114" s="496"/>
      <c r="AD114" s="497" t="str">
        <f t="array" ref="AD114">IF(S114="X","OUI",IF(T114="X","OUI",IF(U114="X","OUI",IF(V114="X","OUI",""))))</f>
        <v/>
      </c>
      <c r="AE114" s="498" t="str">
        <f t="shared" si="67"/>
        <v/>
      </c>
      <c r="AF114" s="499" t="str">
        <f t="array" ref="AF114">IF(AND(Y114="",S114=""),"",IF(S114="",Y114,"1er passage"&amp;" "&amp;'RT-C'!W114&amp;" - "&amp;"2eme passage"&amp;" "&amp;'RT-C'!X114&amp;" _ "&amp;'RT-C'!Y114))</f>
        <v/>
      </c>
      <c r="AG114" s="500">
        <v>5</v>
      </c>
      <c r="AH114" s="520">
        <v>18</v>
      </c>
    </row>
    <row r="115" spans="1:34" ht="15" customHeight="1" x14ac:dyDescent="0.25">
      <c r="A115" s="483" t="s">
        <v>1912</v>
      </c>
      <c r="B115" s="483">
        <v>1</v>
      </c>
      <c r="C115" s="484" t="s">
        <v>40</v>
      </c>
      <c r="D115" s="485"/>
      <c r="E115" s="483"/>
      <c r="F115" s="483"/>
      <c r="G115" s="484"/>
      <c r="H115" s="486"/>
      <c r="I115" s="487" t="s">
        <v>5700</v>
      </c>
      <c r="J115" s="488" t="str">
        <f t="array" ref="J115">IF(AND(AG115&gt;=1,AD115=""),"OUI",IF(AND(AD115="OUI",AG115=""),"NON",IF(AND(AG115="",AD115=""),"","Erreur")))</f>
        <v>OUI</v>
      </c>
      <c r="K115" s="489" t="s">
        <v>6</v>
      </c>
      <c r="L115" s="531" t="s">
        <v>6</v>
      </c>
      <c r="M115" s="532"/>
      <c r="N115" s="532"/>
      <c r="O115" s="532" t="s">
        <v>6</v>
      </c>
      <c r="P115" s="532"/>
      <c r="Q115" s="533"/>
      <c r="R115" s="490" t="str">
        <f t="array" ref="R115">IF(OR(L115="X",M115="X",N115="X",O115="X",P115="X",Q115="X"),"OUI","")</f>
        <v>OUI</v>
      </c>
      <c r="S115" s="491" t="str">
        <f t="array" ref="S115">IF(COUNTBLANK(W115:X115)=2,"","X")</f>
        <v/>
      </c>
      <c r="T115" s="492"/>
      <c r="U115" s="492"/>
      <c r="V115" s="493"/>
      <c r="W115" s="494"/>
      <c r="X115" s="493"/>
      <c r="Y115" s="495"/>
      <c r="Z115" s="496"/>
      <c r="AA115" s="496"/>
      <c r="AB115" s="496"/>
      <c r="AC115" s="496"/>
      <c r="AD115" s="497" t="str">
        <f t="array" ref="AD115">IF(S115="X","OUI",IF(T115="X","OUI",IF(U115="X","OUI",IF(V115="X","OUI",""))))</f>
        <v/>
      </c>
      <c r="AE115" s="498" t="str">
        <f t="shared" si="67"/>
        <v/>
      </c>
      <c r="AF115" s="499" t="str">
        <f t="array" ref="AF115">IF(AND(Y115="",S115=""),"",IF(S115="",Y115,"1er passage"&amp;" "&amp;'RT-C'!W115&amp;" - "&amp;"2eme passage"&amp;" "&amp;'RT-C'!X115&amp;" _ "&amp;'RT-C'!Y115))</f>
        <v/>
      </c>
      <c r="AG115" s="500">
        <v>2</v>
      </c>
      <c r="AH115" s="520">
        <v>6</v>
      </c>
    </row>
    <row r="116" spans="1:34" ht="15" customHeight="1" x14ac:dyDescent="0.25">
      <c r="A116" s="483" t="s">
        <v>2134</v>
      </c>
      <c r="B116" s="483">
        <v>1</v>
      </c>
      <c r="C116" s="484" t="s">
        <v>40</v>
      </c>
      <c r="D116" s="485"/>
      <c r="E116" s="483"/>
      <c r="F116" s="483"/>
      <c r="G116" s="484"/>
      <c r="H116" s="486"/>
      <c r="I116" s="487" t="s">
        <v>5700</v>
      </c>
      <c r="J116" s="488" t="str">
        <f t="array" ref="J116">IF(AND(AG116&gt;=1,AD116=""),"OUI",IF(AND(AD116="OUI",AG116=""),"NON",IF(AND(AG116="",AD116=""),"","Erreur")))</f>
        <v>OUI</v>
      </c>
      <c r="K116" s="489" t="s">
        <v>6</v>
      </c>
      <c r="L116" s="531" t="s">
        <v>6</v>
      </c>
      <c r="M116" s="532"/>
      <c r="N116" s="532"/>
      <c r="O116" s="532" t="s">
        <v>6</v>
      </c>
      <c r="P116" s="532"/>
      <c r="Q116" s="533"/>
      <c r="R116" s="490" t="str">
        <f t="array" ref="R116">IF(OR(L116="X",M116="X",N116="X",O116="X",P116="X",Q116="X"),"OUI","")</f>
        <v>OUI</v>
      </c>
      <c r="S116" s="491" t="str">
        <f t="array" ref="S116">IF(COUNTBLANK(W116:X116)=2,"","X")</f>
        <v/>
      </c>
      <c r="T116" s="492"/>
      <c r="U116" s="492"/>
      <c r="V116" s="493"/>
      <c r="W116" s="494"/>
      <c r="X116" s="493"/>
      <c r="Y116" s="495"/>
      <c r="Z116" s="496"/>
      <c r="AA116" s="496"/>
      <c r="AB116" s="496"/>
      <c r="AC116" s="496"/>
      <c r="AD116" s="497" t="str">
        <f t="array" ref="AD116">IF(S116="X","OUI",IF(T116="X","OUI",IF(U116="X","OUI",IF(V116="X","OUI",""))))</f>
        <v/>
      </c>
      <c r="AE116" s="498" t="str">
        <f t="shared" si="67"/>
        <v/>
      </c>
      <c r="AF116" s="499" t="str">
        <f t="array" ref="AF116">IF(AND(Y116="",S116=""),"",IF(S116="",Y116,"1er passage"&amp;" "&amp;'RT-C'!W116&amp;" - "&amp;"2eme passage"&amp;" "&amp;'RT-C'!X116&amp;" _ "&amp;'RT-C'!Y116))</f>
        <v/>
      </c>
      <c r="AG116" s="500">
        <v>6</v>
      </c>
      <c r="AH116" s="520">
        <v>6</v>
      </c>
    </row>
    <row r="117" spans="1:34" ht="15" customHeight="1" x14ac:dyDescent="0.25">
      <c r="A117" s="483" t="s">
        <v>2137</v>
      </c>
      <c r="B117" s="483">
        <v>1</v>
      </c>
      <c r="C117" s="484" t="s">
        <v>40</v>
      </c>
      <c r="D117" s="485"/>
      <c r="E117" s="483"/>
      <c r="F117" s="483"/>
      <c r="G117" s="484"/>
      <c r="H117" s="486"/>
      <c r="I117" s="487" t="s">
        <v>5700</v>
      </c>
      <c r="J117" s="488" t="str">
        <f t="array" ref="J117">IF(AND(AG117&gt;=1,AD117=""),"OUI",IF(AND(AD117="OUI",AG117=""),"NON",IF(AND(AG117="",AD117=""),"","Erreur")))</f>
        <v>OUI</v>
      </c>
      <c r="K117" s="489" t="s">
        <v>6</v>
      </c>
      <c r="L117" s="531" t="s">
        <v>6</v>
      </c>
      <c r="M117" s="532"/>
      <c r="N117" s="532" t="s">
        <v>6</v>
      </c>
      <c r="O117" s="532" t="s">
        <v>6</v>
      </c>
      <c r="P117" s="532"/>
      <c r="Q117" s="533"/>
      <c r="R117" s="490" t="str">
        <f t="array" ref="R117">IF(OR(L117="X",M117="X",N117="X",O117="X",P117="X",Q117="X"),"OUI","")</f>
        <v>OUI</v>
      </c>
      <c r="S117" s="491" t="str">
        <f t="array" ref="S117">IF(COUNTBLANK(W117:X117)=2,"","X")</f>
        <v/>
      </c>
      <c r="T117" s="492"/>
      <c r="U117" s="492"/>
      <c r="V117" s="493"/>
      <c r="W117" s="494"/>
      <c r="X117" s="493"/>
      <c r="Y117" s="495"/>
      <c r="Z117" s="496"/>
      <c r="AA117" s="496"/>
      <c r="AB117" s="496"/>
      <c r="AC117" s="496"/>
      <c r="AD117" s="497" t="str">
        <f t="array" ref="AD117">IF(S117="X","OUI",IF(T117="X","OUI",IF(U117="X","OUI",IF(V117="X","OUI",""))))</f>
        <v/>
      </c>
      <c r="AE117" s="498" t="str">
        <f t="shared" si="67"/>
        <v/>
      </c>
      <c r="AF117" s="499" t="str">
        <f t="array" ref="AF117">IF(AND(Y117="",S117=""),"",IF(S117="",Y117,"1er passage"&amp;" "&amp;'RT-C'!W117&amp;" - "&amp;"2eme passage"&amp;" "&amp;'RT-C'!X117&amp;" _ "&amp;'RT-C'!Y117))</f>
        <v/>
      </c>
      <c r="AG117" s="500">
        <v>1</v>
      </c>
      <c r="AH117" s="520">
        <v>10</v>
      </c>
    </row>
    <row r="118" spans="1:34" ht="15" customHeight="1" x14ac:dyDescent="0.25">
      <c r="A118" s="483" t="s">
        <v>2157</v>
      </c>
      <c r="B118" s="483">
        <v>1</v>
      </c>
      <c r="C118" s="484" t="s">
        <v>40</v>
      </c>
      <c r="D118" s="485"/>
      <c r="E118" s="483"/>
      <c r="F118" s="483"/>
      <c r="G118" s="484"/>
      <c r="H118" s="519"/>
      <c r="I118" s="487" t="s">
        <v>5701</v>
      </c>
      <c r="J118" s="488" t="str">
        <f t="array" ref="J118">IF(AND(AG118&gt;=1,AD118=""),"OUI",IF(AND(AD118="OUI",AG118=""),"NON",IF(AND(AG118="",AD118=""),"","Erreur")))</f>
        <v>OUI</v>
      </c>
      <c r="K118" s="489" t="s">
        <v>6</v>
      </c>
      <c r="L118" s="531" t="s">
        <v>6</v>
      </c>
      <c r="M118" s="532"/>
      <c r="N118" s="532" t="s">
        <v>6</v>
      </c>
      <c r="O118" s="532" t="s">
        <v>6</v>
      </c>
      <c r="P118" s="532"/>
      <c r="Q118" s="533"/>
      <c r="R118" s="490" t="str">
        <f t="array" ref="R118">IF(OR(L118="X",M118="X",N118="X",O118="X",P118="X",Q118="X"),"OUI","")</f>
        <v>OUI</v>
      </c>
      <c r="S118" s="491" t="str">
        <f t="array" ref="S118">IF(COUNTBLANK(W118:X118)=2,"","X")</f>
        <v/>
      </c>
      <c r="T118" s="492"/>
      <c r="U118" s="492"/>
      <c r="V118" s="493"/>
      <c r="W118" s="494"/>
      <c r="X118" s="493"/>
      <c r="Y118" s="495"/>
      <c r="Z118" s="496"/>
      <c r="AA118" s="496"/>
      <c r="AB118" s="496"/>
      <c r="AC118" s="496"/>
      <c r="AD118" s="497" t="str">
        <f t="array" ref="AD118">IF(S118="X","OUI",IF(T118="X","OUI",IF(U118="X","OUI",IF(V118="X","OUI",""))))</f>
        <v/>
      </c>
      <c r="AE118" s="498" t="str">
        <f t="shared" si="67"/>
        <v/>
      </c>
      <c r="AF118" s="499" t="str">
        <f t="array" ref="AF118">IF(AND(Y118="",S118=""),"",IF(S118="",Y118,"1er passage"&amp;" "&amp;'RT-C'!W118&amp;" - "&amp;"2eme passage"&amp;" "&amp;'RT-C'!X118&amp;" _ "&amp;'RT-C'!Y118))</f>
        <v/>
      </c>
      <c r="AG118" s="500">
        <v>1</v>
      </c>
      <c r="AH118" s="501">
        <v>7</v>
      </c>
    </row>
    <row r="119" spans="1:34" ht="15" customHeight="1" x14ac:dyDescent="0.25">
      <c r="A119" s="483" t="s">
        <v>2163</v>
      </c>
      <c r="B119" s="483">
        <v>1</v>
      </c>
      <c r="C119" s="484" t="s">
        <v>40</v>
      </c>
      <c r="D119" s="485"/>
      <c r="E119" s="483"/>
      <c r="F119" s="483"/>
      <c r="G119" s="484"/>
      <c r="H119" s="486"/>
      <c r="I119" s="487" t="s">
        <v>5701</v>
      </c>
      <c r="J119" s="488" t="str">
        <f t="array" ref="J119">IF(AND(AG119&gt;=1,AD119=""),"OUI",IF(AND(AD119="OUI",AG119=""),"NON",IF(AND(AG119="",AD119=""),"","Erreur")))</f>
        <v>OUI</v>
      </c>
      <c r="K119" s="489" t="s">
        <v>6</v>
      </c>
      <c r="L119" s="531" t="s">
        <v>6</v>
      </c>
      <c r="M119" s="532"/>
      <c r="N119" s="532"/>
      <c r="O119" s="532" t="s">
        <v>6</v>
      </c>
      <c r="P119" s="532"/>
      <c r="Q119" s="533"/>
      <c r="R119" s="490" t="str">
        <f t="array" ref="R119">IF(OR(L119="X",M119="X",N119="X",O119="X",P119="X",Q119="X"),"OUI","")</f>
        <v>OUI</v>
      </c>
      <c r="S119" s="491" t="str">
        <f t="array" ref="S119">IF(COUNTBLANK(W119:X119)=2,"","X")</f>
        <v/>
      </c>
      <c r="T119" s="492"/>
      <c r="U119" s="492"/>
      <c r="V119" s="493"/>
      <c r="W119" s="494"/>
      <c r="X119" s="493"/>
      <c r="Y119" s="495"/>
      <c r="Z119" s="496"/>
      <c r="AA119" s="496"/>
      <c r="AB119" s="496"/>
      <c r="AC119" s="496"/>
      <c r="AD119" s="497" t="str">
        <f t="array" ref="AD119">IF(S119="X","OUI",IF(T119="X","OUI",IF(U119="X","OUI",IF(V119="X","OUI",""))))</f>
        <v/>
      </c>
      <c r="AE119" s="498" t="str">
        <f t="shared" si="67"/>
        <v/>
      </c>
      <c r="AF119" s="499" t="str">
        <f t="array" ref="AF119">IF(AND(Y119="",S119=""),"",IF(S119="",Y119,"1er passage"&amp;" "&amp;'RT-C'!W119&amp;" - "&amp;"2eme passage"&amp;" "&amp;'RT-C'!X119&amp;" _ "&amp;'RT-C'!Y119))</f>
        <v/>
      </c>
      <c r="AG119" s="500">
        <v>2</v>
      </c>
      <c r="AH119" s="501">
        <v>6</v>
      </c>
    </row>
    <row r="120" spans="1:34" ht="15" customHeight="1" x14ac:dyDescent="0.25">
      <c r="A120" s="483" t="s">
        <v>2172</v>
      </c>
      <c r="B120" s="483">
        <v>1</v>
      </c>
      <c r="C120" s="484" t="s">
        <v>40</v>
      </c>
      <c r="D120" s="485"/>
      <c r="E120" s="483"/>
      <c r="F120" s="483"/>
      <c r="G120" s="484"/>
      <c r="H120" s="486"/>
      <c r="I120" s="487" t="s">
        <v>5700</v>
      </c>
      <c r="J120" s="488" t="str">
        <f t="array" ref="J120">IF(AND(AG120&gt;=1,AD120=""),"OUI",IF(AND(AD120="OUI",AG120=""),"NON",IF(AND(AG120="",AD120=""),"","Erreur")))</f>
        <v>OUI</v>
      </c>
      <c r="K120" s="489" t="s">
        <v>6</v>
      </c>
      <c r="L120" s="531" t="s">
        <v>6</v>
      </c>
      <c r="M120" s="532"/>
      <c r="N120" s="532"/>
      <c r="O120" s="532" t="s">
        <v>6</v>
      </c>
      <c r="P120" s="532"/>
      <c r="Q120" s="533"/>
      <c r="R120" s="490" t="str">
        <f t="array" ref="R120">IF(OR(L120="X",M120="X",N120="X",O120="X",P120="X",Q120="X"),"OUI","")</f>
        <v>OUI</v>
      </c>
      <c r="S120" s="491" t="str">
        <f t="array" ref="S120">IF(COUNTBLANK(W120:X120)=2,"","X")</f>
        <v/>
      </c>
      <c r="T120" s="492"/>
      <c r="U120" s="492"/>
      <c r="V120" s="493"/>
      <c r="W120" s="494"/>
      <c r="X120" s="493"/>
      <c r="Y120" s="495"/>
      <c r="Z120" s="496"/>
      <c r="AA120" s="496"/>
      <c r="AB120" s="496"/>
      <c r="AC120" s="496"/>
      <c r="AD120" s="497" t="str">
        <f t="array" ref="AD120">IF(S120="X","OUI",IF(T120="X","OUI",IF(U120="X","OUI",IF(V120="X","OUI",""))))</f>
        <v/>
      </c>
      <c r="AE120" s="498" t="str">
        <f t="shared" si="67"/>
        <v/>
      </c>
      <c r="AF120" s="499" t="str">
        <f t="array" ref="AF120">IF(AND(Y120="",S120=""),"",IF(S120="",Y120,"1er passage"&amp;" "&amp;'RT-C'!W120&amp;" - "&amp;"2eme passage"&amp;" "&amp;'RT-C'!X120&amp;" _ "&amp;'RT-C'!Y120))</f>
        <v/>
      </c>
      <c r="AG120" s="500">
        <v>1</v>
      </c>
      <c r="AH120" s="520">
        <v>4</v>
      </c>
    </row>
    <row r="121" spans="1:34" ht="15" customHeight="1" x14ac:dyDescent="0.25">
      <c r="A121" s="483" t="s">
        <v>2199</v>
      </c>
      <c r="B121" s="483">
        <v>1</v>
      </c>
      <c r="C121" s="484" t="s">
        <v>40</v>
      </c>
      <c r="D121" s="485"/>
      <c r="E121" s="483"/>
      <c r="F121" s="483"/>
      <c r="G121" s="484"/>
      <c r="H121" s="486"/>
      <c r="I121" s="487" t="s">
        <v>5702</v>
      </c>
      <c r="J121" s="488" t="str">
        <f t="array" ref="J121">IF(AND(AG121&gt;=1,AD121=""),"OUI",IF(AND(AD121="OUI",AG121=""),"NON",IF(AND(AG121="",AD121=""),"","Erreur")))</f>
        <v>OUI</v>
      </c>
      <c r="K121" s="489" t="s">
        <v>6</v>
      </c>
      <c r="L121" s="531" t="s">
        <v>6</v>
      </c>
      <c r="M121" s="532"/>
      <c r="N121" s="532"/>
      <c r="O121" s="532" t="s">
        <v>6</v>
      </c>
      <c r="P121" s="532"/>
      <c r="Q121" s="533"/>
      <c r="R121" s="490" t="str">
        <f t="array" ref="R121">IF(OR(L121="X",M121="X",N121="X",O121="X",P121="X",Q121="X"),"OUI","")</f>
        <v>OUI</v>
      </c>
      <c r="S121" s="491" t="str">
        <f t="array" ref="S121">IF(COUNTBLANK(W121:X121)=2,"","X")</f>
        <v/>
      </c>
      <c r="T121" s="492"/>
      <c r="U121" s="492"/>
      <c r="V121" s="493"/>
      <c r="W121" s="494"/>
      <c r="X121" s="493"/>
      <c r="Y121" s="495"/>
      <c r="Z121" s="496"/>
      <c r="AA121" s="496"/>
      <c r="AB121" s="496"/>
      <c r="AC121" s="496"/>
      <c r="AD121" s="497" t="str">
        <f t="array" ref="AD121">IF(S121="X","OUI",IF(T121="X","OUI",IF(U121="X","OUI",IF(V121="X","OUI",""))))</f>
        <v/>
      </c>
      <c r="AE121" s="498" t="str">
        <f t="shared" si="67"/>
        <v/>
      </c>
      <c r="AF121" s="499" t="str">
        <f t="array" ref="AF121">IF(AND(Y121="",S121=""),"",IF(S121="",Y121,"1er passage"&amp;" "&amp;'RT-C'!W121&amp;" - "&amp;"2eme passage"&amp;" "&amp;'RT-C'!X121&amp;" _ "&amp;'RT-C'!Y121))</f>
        <v/>
      </c>
      <c r="AG121" s="500">
        <v>5</v>
      </c>
      <c r="AH121" s="501">
        <v>12</v>
      </c>
    </row>
    <row r="122" spans="1:34" ht="15" customHeight="1" x14ac:dyDescent="0.25">
      <c r="A122" s="483" t="s">
        <v>2202</v>
      </c>
      <c r="B122" s="483">
        <v>1</v>
      </c>
      <c r="C122" s="484" t="s">
        <v>40</v>
      </c>
      <c r="D122" s="485"/>
      <c r="E122" s="483"/>
      <c r="F122" s="483"/>
      <c r="G122" s="484"/>
      <c r="H122" s="486"/>
      <c r="I122" s="487" t="s">
        <v>5702</v>
      </c>
      <c r="J122" s="488" t="str">
        <f t="array" ref="J122">IF(AND(AG122&gt;=1,AD122=""),"OUI",IF(AND(AD122="OUI",AG122=""),"NON",IF(AND(AG122="",AD122=""),"","Erreur")))</f>
        <v>OUI</v>
      </c>
      <c r="K122" s="489" t="s">
        <v>6</v>
      </c>
      <c r="L122" s="531" t="s">
        <v>6</v>
      </c>
      <c r="M122" s="532"/>
      <c r="N122" s="532"/>
      <c r="O122" s="532"/>
      <c r="P122" s="532"/>
      <c r="Q122" s="533"/>
      <c r="R122" s="490" t="str">
        <f t="array" ref="R122">IF(OR(L122="X",M122="X",N122="X",O122="X",P122="X",Q122="X"),"OUI","")</f>
        <v>OUI</v>
      </c>
      <c r="S122" s="491" t="str">
        <f t="array" ref="S122">IF(COUNTBLANK(W122:X122)=2,"","X")</f>
        <v/>
      </c>
      <c r="T122" s="492"/>
      <c r="U122" s="492"/>
      <c r="V122" s="493"/>
      <c r="W122" s="494"/>
      <c r="X122" s="493"/>
      <c r="Y122" s="495"/>
      <c r="Z122" s="496"/>
      <c r="AA122" s="496"/>
      <c r="AB122" s="496"/>
      <c r="AC122" s="496"/>
      <c r="AD122" s="497" t="str">
        <f t="array" ref="AD122">IF(S122="X","OUI",IF(T122="X","OUI",IF(U122="X","OUI",IF(V122="X","OUI",""))))</f>
        <v/>
      </c>
      <c r="AE122" s="498" t="str">
        <f t="shared" si="67"/>
        <v/>
      </c>
      <c r="AF122" s="499" t="str">
        <f t="array" ref="AF122">IF(AND(Y122="",S122=""),"",IF(S122="",Y122,"1er passage"&amp;" "&amp;'RT-C'!W122&amp;" - "&amp;"2eme passage"&amp;" "&amp;'RT-C'!X122&amp;" _ "&amp;'RT-C'!Y122))</f>
        <v/>
      </c>
      <c r="AG122" s="500">
        <v>4</v>
      </c>
      <c r="AH122" s="501">
        <v>5</v>
      </c>
    </row>
    <row r="123" spans="1:34" ht="15" customHeight="1" x14ac:dyDescent="0.25">
      <c r="A123" s="483" t="s">
        <v>2226</v>
      </c>
      <c r="B123" s="483">
        <v>1</v>
      </c>
      <c r="C123" s="484" t="s">
        <v>40</v>
      </c>
      <c r="D123" s="485"/>
      <c r="E123" s="483"/>
      <c r="F123" s="483"/>
      <c r="G123" s="484"/>
      <c r="H123" s="519"/>
      <c r="I123" s="487" t="s">
        <v>5701</v>
      </c>
      <c r="J123" s="488" t="str">
        <f t="array" ref="J123">IF(AND(AG123&gt;=1,AD123=""),"OUI",IF(AND(AD123="OUI",AG123=""),"NON",IF(AND(AG123="",AD123=""),"","Erreur")))</f>
        <v>OUI</v>
      </c>
      <c r="K123" s="489" t="s">
        <v>6</v>
      </c>
      <c r="L123" s="531" t="s">
        <v>6</v>
      </c>
      <c r="M123" s="532"/>
      <c r="N123" s="532"/>
      <c r="O123" s="532"/>
      <c r="P123" s="532"/>
      <c r="Q123" s="533"/>
      <c r="R123" s="490" t="str">
        <f t="array" ref="R123">IF(OR(L123="X",M123="X",N123="X",O123="X",P123="X",Q123="X"),"OUI","")</f>
        <v>OUI</v>
      </c>
      <c r="S123" s="491" t="str">
        <f t="array" ref="S123">IF(COUNTBLANK(W123:X123)=2,"","X")</f>
        <v/>
      </c>
      <c r="T123" s="492"/>
      <c r="U123" s="492"/>
      <c r="V123" s="493"/>
      <c r="W123" s="494"/>
      <c r="X123" s="493"/>
      <c r="Y123" s="495"/>
      <c r="Z123" s="496"/>
      <c r="AA123" s="496"/>
      <c r="AB123" s="496"/>
      <c r="AC123" s="496"/>
      <c r="AD123" s="497" t="str">
        <f t="array" ref="AD123">IF(S123="X","OUI",IF(T123="X","OUI",IF(U123="X","OUI",IF(V123="X","OUI",""))))</f>
        <v/>
      </c>
      <c r="AE123" s="498" t="str">
        <f t="shared" si="67"/>
        <v/>
      </c>
      <c r="AF123" s="499" t="str">
        <f t="array" ref="AF123">IF(AND(Y123="",S123=""),"",IF(S123="",Y123,"1er passage"&amp;" "&amp;'RT-C'!W123&amp;" - "&amp;"2eme passage"&amp;" "&amp;'RT-C'!X123&amp;" _ "&amp;'RT-C'!Y123))</f>
        <v/>
      </c>
      <c r="AG123" s="500">
        <v>2</v>
      </c>
      <c r="AH123" s="501">
        <v>7</v>
      </c>
    </row>
    <row r="124" spans="1:34" ht="15" customHeight="1" x14ac:dyDescent="0.25">
      <c r="A124" s="483" t="s">
        <v>2229</v>
      </c>
      <c r="B124" s="483">
        <v>1</v>
      </c>
      <c r="C124" s="484" t="s">
        <v>40</v>
      </c>
      <c r="D124" s="485"/>
      <c r="E124" s="483"/>
      <c r="F124" s="483"/>
      <c r="G124" s="484"/>
      <c r="H124" s="519"/>
      <c r="I124" s="487" t="s">
        <v>5701</v>
      </c>
      <c r="J124" s="488" t="str">
        <f t="array" ref="J124">IF(AND(AG124&gt;=1,AD124=""),"OUI",IF(AND(AD124="OUI",AG124=""),"NON",IF(AND(AG124="",AD124=""),"","Erreur")))</f>
        <v>OUI</v>
      </c>
      <c r="K124" s="489" t="s">
        <v>6</v>
      </c>
      <c r="L124" s="531" t="s">
        <v>6</v>
      </c>
      <c r="M124" s="532"/>
      <c r="N124" s="532"/>
      <c r="O124" s="532"/>
      <c r="P124" s="532"/>
      <c r="Q124" s="533"/>
      <c r="R124" s="490" t="str">
        <f t="array" ref="R124">IF(OR(L124="X",M124="X",N124="X",O124="X",P124="X",Q124="X"),"OUI","")</f>
        <v>OUI</v>
      </c>
      <c r="S124" s="491" t="str">
        <f t="array" ref="S124">IF(COUNTBLANK(W124:X124)=2,"","X")</f>
        <v/>
      </c>
      <c r="T124" s="492"/>
      <c r="U124" s="492"/>
      <c r="V124" s="493"/>
      <c r="W124" s="494"/>
      <c r="X124" s="493"/>
      <c r="Y124" s="495"/>
      <c r="Z124" s="496"/>
      <c r="AA124" s="496"/>
      <c r="AB124" s="496"/>
      <c r="AC124" s="496"/>
      <c r="AD124" s="497" t="str">
        <f t="array" ref="AD124">IF(S124="X","OUI",IF(T124="X","OUI",IF(U124="X","OUI",IF(V124="X","OUI",""))))</f>
        <v/>
      </c>
      <c r="AE124" s="498" t="str">
        <f t="shared" si="67"/>
        <v/>
      </c>
      <c r="AF124" s="499" t="str">
        <f t="array" ref="AF124">IF(AND(Y124="",S124=""),"",IF(S124="",Y124,"1er passage"&amp;" "&amp;'RT-C'!W124&amp;" - "&amp;"2eme passage"&amp;" "&amp;'RT-C'!X124&amp;" _ "&amp;'RT-C'!Y124))</f>
        <v/>
      </c>
      <c r="AG124" s="500">
        <v>2</v>
      </c>
      <c r="AH124" s="501">
        <v>12</v>
      </c>
    </row>
    <row r="125" spans="1:34" ht="15" customHeight="1" x14ac:dyDescent="0.25">
      <c r="A125" s="483" t="s">
        <v>2250</v>
      </c>
      <c r="B125" s="483">
        <v>1</v>
      </c>
      <c r="C125" s="484" t="s">
        <v>40</v>
      </c>
      <c r="D125" s="485"/>
      <c r="E125" s="483"/>
      <c r="F125" s="483"/>
      <c r="G125" s="484"/>
      <c r="H125" s="486"/>
      <c r="I125" s="487" t="s">
        <v>5701</v>
      </c>
      <c r="J125" s="488" t="str">
        <f t="array" ref="J125">IF(AND(AG125&gt;=1,AD125=""),"OUI",IF(AND(AD125="OUI",AG125=""),"NON",IF(AND(AG125="",AD125=""),"","Erreur")))</f>
        <v>OUI</v>
      </c>
      <c r="K125" s="489" t="s">
        <v>6</v>
      </c>
      <c r="L125" s="531" t="s">
        <v>6</v>
      </c>
      <c r="M125" s="532"/>
      <c r="N125" s="532" t="s">
        <v>6</v>
      </c>
      <c r="O125" s="532"/>
      <c r="P125" s="532"/>
      <c r="Q125" s="533"/>
      <c r="R125" s="490" t="str">
        <f t="array" ref="R125">IF(OR(L125="X",M125="X",N125="X",O125="X",P125="X",Q125="X"),"OUI","")</f>
        <v>OUI</v>
      </c>
      <c r="S125" s="491" t="str">
        <f t="array" ref="S125">IF(COUNTBLANK(W125:X125)=2,"","X")</f>
        <v/>
      </c>
      <c r="T125" s="492"/>
      <c r="U125" s="492"/>
      <c r="V125" s="493"/>
      <c r="W125" s="494"/>
      <c r="X125" s="493"/>
      <c r="Y125" s="495"/>
      <c r="Z125" s="496"/>
      <c r="AA125" s="496"/>
      <c r="AB125" s="496"/>
      <c r="AC125" s="496"/>
      <c r="AD125" s="497" t="str">
        <f t="array" ref="AD125">IF(S125="X","OUI",IF(T125="X","OUI",IF(U125="X","OUI",IF(V125="X","OUI",""))))</f>
        <v/>
      </c>
      <c r="AE125" s="498" t="str">
        <f t="shared" si="67"/>
        <v/>
      </c>
      <c r="AF125" s="499" t="str">
        <f t="array" ref="AF125">IF(AND(Y125="",S125=""),"",IF(S125="",Y125,"1er passage"&amp;" "&amp;'RT-C'!W125&amp;" - "&amp;"2eme passage"&amp;" "&amp;'RT-C'!X125&amp;" _ "&amp;'RT-C'!Y125))</f>
        <v/>
      </c>
      <c r="AG125" s="500">
        <v>2</v>
      </c>
      <c r="AH125" s="501">
        <v>8</v>
      </c>
    </row>
    <row r="126" spans="1:34" ht="15" customHeight="1" x14ac:dyDescent="0.25">
      <c r="A126" s="483" t="s">
        <v>2262</v>
      </c>
      <c r="B126" s="483">
        <v>1</v>
      </c>
      <c r="C126" s="484" t="s">
        <v>40</v>
      </c>
      <c r="D126" s="485"/>
      <c r="E126" s="483"/>
      <c r="F126" s="483"/>
      <c r="G126" s="484"/>
      <c r="H126" s="486"/>
      <c r="I126" s="487" t="s">
        <v>5701</v>
      </c>
      <c r="J126" s="488" t="str">
        <f t="array" ref="J126">IF(AND(AG126&gt;=1,AD126=""),"OUI",IF(AND(AD126="OUI",AG126=""),"NON",IF(AND(AG126="",AD126=""),"","Erreur")))</f>
        <v>OUI</v>
      </c>
      <c r="K126" s="489" t="s">
        <v>6</v>
      </c>
      <c r="L126" s="531" t="s">
        <v>6</v>
      </c>
      <c r="M126" s="532"/>
      <c r="N126" s="532" t="s">
        <v>6</v>
      </c>
      <c r="O126" s="532" t="s">
        <v>6</v>
      </c>
      <c r="P126" s="532"/>
      <c r="Q126" s="533" t="s">
        <v>6</v>
      </c>
      <c r="R126" s="490" t="str">
        <f t="array" ref="R126">IF(OR(L126="X",M126="X",N126="X",O126="X",P126="X",Q126="X"),"OUI","")</f>
        <v>OUI</v>
      </c>
      <c r="S126" s="491" t="str">
        <f t="array" ref="S126">IF(COUNTBLANK(W126:X126)=2,"","X")</f>
        <v/>
      </c>
      <c r="T126" s="492"/>
      <c r="U126" s="492"/>
      <c r="V126" s="493"/>
      <c r="W126" s="494"/>
      <c r="X126" s="493"/>
      <c r="Y126" s="495"/>
      <c r="Z126" s="496"/>
      <c r="AA126" s="496"/>
      <c r="AB126" s="496"/>
      <c r="AC126" s="496"/>
      <c r="AD126" s="497" t="str">
        <f t="array" ref="AD126">IF(S126="X","OUI",IF(T126="X","OUI",IF(U126="X","OUI",IF(V126="X","OUI",""))))</f>
        <v/>
      </c>
      <c r="AE126" s="498" t="str">
        <f t="shared" si="67"/>
        <v/>
      </c>
      <c r="AF126" s="499" t="str">
        <f t="array" ref="AF126">IF(AND(Y126="",S126=""),"",IF(S126="",Y126,"1er passage"&amp;" "&amp;'RT-C'!W126&amp;" - "&amp;"2eme passage"&amp;" "&amp;'RT-C'!X126&amp;" _ "&amp;'RT-C'!Y126))</f>
        <v/>
      </c>
      <c r="AG126" s="500">
        <v>7</v>
      </c>
      <c r="AH126" s="501">
        <v>13</v>
      </c>
    </row>
    <row r="127" spans="1:34" ht="15" customHeight="1" x14ac:dyDescent="0.25">
      <c r="A127" s="483" t="s">
        <v>2265</v>
      </c>
      <c r="B127" s="483">
        <v>1</v>
      </c>
      <c r="C127" s="484" t="s">
        <v>40</v>
      </c>
      <c r="D127" s="485"/>
      <c r="E127" s="483"/>
      <c r="F127" s="483"/>
      <c r="G127" s="484"/>
      <c r="H127" s="486"/>
      <c r="I127" s="487" t="s">
        <v>5701</v>
      </c>
      <c r="J127" s="488" t="str">
        <f t="array" ref="J127">IF(AND(AG127&gt;=1,AD127=""),"OUI",IF(AND(AD127="OUI",AG127=""),"NON",IF(AND(AG127="",AD127=""),"","Erreur")))</f>
        <v>OUI</v>
      </c>
      <c r="K127" s="489" t="s">
        <v>6</v>
      </c>
      <c r="L127" s="531" t="s">
        <v>6</v>
      </c>
      <c r="M127" s="532"/>
      <c r="N127" s="532"/>
      <c r="O127" s="532"/>
      <c r="P127" s="532"/>
      <c r="Q127" s="533"/>
      <c r="R127" s="490" t="str">
        <f t="array" ref="R127">IF(OR(L127="X",M127="X",N127="X",O127="X",P127="X",Q127="X"),"OUI","")</f>
        <v>OUI</v>
      </c>
      <c r="S127" s="491" t="str">
        <f t="array" ref="S127">IF(COUNTBLANK(W127:X127)=2,"","X")</f>
        <v/>
      </c>
      <c r="T127" s="492"/>
      <c r="U127" s="492"/>
      <c r="V127" s="493"/>
      <c r="W127" s="494"/>
      <c r="X127" s="493"/>
      <c r="Y127" s="495"/>
      <c r="Z127" s="496"/>
      <c r="AA127" s="496"/>
      <c r="AB127" s="496"/>
      <c r="AC127" s="496"/>
      <c r="AD127" s="497" t="str">
        <f t="array" ref="AD127">IF(S127="X","OUI",IF(T127="X","OUI",IF(U127="X","OUI",IF(V127="X","OUI",""))))</f>
        <v/>
      </c>
      <c r="AE127" s="498" t="str">
        <f t="shared" si="67"/>
        <v/>
      </c>
      <c r="AF127" s="499" t="str">
        <f t="array" ref="AF127">IF(AND(Y127="",S127=""),"",IF(S127="",Y127,"1er passage"&amp;" "&amp;'RT-C'!W127&amp;" - "&amp;"2eme passage"&amp;" "&amp;'RT-C'!X127&amp;" _ "&amp;'RT-C'!Y127))</f>
        <v/>
      </c>
      <c r="AG127" s="500">
        <v>2</v>
      </c>
      <c r="AH127" s="501">
        <v>10</v>
      </c>
    </row>
    <row r="128" spans="1:34" ht="15" customHeight="1" x14ac:dyDescent="0.25">
      <c r="A128" s="483" t="s">
        <v>2271</v>
      </c>
      <c r="B128" s="483">
        <v>1</v>
      </c>
      <c r="C128" s="484" t="s">
        <v>40</v>
      </c>
      <c r="D128" s="485"/>
      <c r="E128" s="483"/>
      <c r="F128" s="483"/>
      <c r="G128" s="484"/>
      <c r="H128" s="486"/>
      <c r="I128" s="487" t="s">
        <v>5702</v>
      </c>
      <c r="J128" s="488" t="str">
        <f t="array" ref="J128">IF(AND(AG128&gt;=1,AD128=""),"OUI",IF(AND(AD128="OUI",AG128=""),"NON",IF(AND(AG128="",AD128=""),"","Erreur")))</f>
        <v>OUI</v>
      </c>
      <c r="K128" s="489" t="s">
        <v>6</v>
      </c>
      <c r="L128" s="531" t="s">
        <v>6</v>
      </c>
      <c r="M128" s="532"/>
      <c r="N128" s="532"/>
      <c r="O128" s="532"/>
      <c r="P128" s="532" t="s">
        <v>6</v>
      </c>
      <c r="Q128" s="533"/>
      <c r="R128" s="490" t="str">
        <f t="array" ref="R128">IF(OR(L128="X",M128="X",N128="X",O128="X",P128="X",Q128="X"),"OUI","")</f>
        <v>OUI</v>
      </c>
      <c r="S128" s="491" t="str">
        <f t="array" ref="S128">IF(COUNTBLANK(W128:X128)=2,"","X")</f>
        <v/>
      </c>
      <c r="T128" s="492"/>
      <c r="U128" s="492"/>
      <c r="V128" s="493"/>
      <c r="W128" s="494"/>
      <c r="X128" s="493"/>
      <c r="Y128" s="495"/>
      <c r="Z128" s="496"/>
      <c r="AA128" s="496"/>
      <c r="AB128" s="496"/>
      <c r="AC128" s="496"/>
      <c r="AD128" s="497" t="str">
        <f t="array" ref="AD128">IF(S128="X","OUI",IF(T128="X","OUI",IF(U128="X","OUI",IF(V128="X","OUI",""))))</f>
        <v/>
      </c>
      <c r="AE128" s="498" t="str">
        <f t="shared" si="67"/>
        <v/>
      </c>
      <c r="AF128" s="499" t="str">
        <f t="array" ref="AF128">IF(AND(Y128="",S128=""),"",IF(S128="",Y128,"1er passage"&amp;" "&amp;'RT-C'!W128&amp;" - "&amp;"2eme passage"&amp;" "&amp;'RT-C'!X128&amp;" _ "&amp;'RT-C'!Y128))</f>
        <v/>
      </c>
      <c r="AG128" s="500">
        <v>2</v>
      </c>
      <c r="AH128" s="501">
        <v>6</v>
      </c>
    </row>
    <row r="129" spans="1:34" ht="15" customHeight="1" x14ac:dyDescent="0.25">
      <c r="A129" s="483" t="s">
        <v>2277</v>
      </c>
      <c r="B129" s="483">
        <v>1</v>
      </c>
      <c r="C129" s="484" t="s">
        <v>40</v>
      </c>
      <c r="D129" s="485"/>
      <c r="E129" s="483"/>
      <c r="F129" s="483"/>
      <c r="G129" s="484"/>
      <c r="H129" s="486"/>
      <c r="I129" s="487" t="s">
        <v>5702</v>
      </c>
      <c r="J129" s="488" t="str">
        <f t="array" ref="J129">IF(AND(AG129&gt;=1,AD129=""),"OUI",IF(AND(AD129="OUI",AG129=""),"NON",IF(AND(AG129="",AD129=""),"","Erreur")))</f>
        <v>OUI</v>
      </c>
      <c r="K129" s="489" t="s">
        <v>6</v>
      </c>
      <c r="L129" s="531" t="s">
        <v>6</v>
      </c>
      <c r="M129" s="532"/>
      <c r="N129" s="532" t="s">
        <v>6</v>
      </c>
      <c r="O129" s="532"/>
      <c r="P129" s="532"/>
      <c r="Q129" s="533"/>
      <c r="R129" s="490" t="str">
        <f t="array" ref="R129">IF(OR(L129="X",M129="X",N129="X",O129="X",P129="X",Q129="X"),"OUI","")</f>
        <v>OUI</v>
      </c>
      <c r="S129" s="491" t="str">
        <f t="array" ref="S129">IF(COUNTBLANK(W129:X129)=2,"","X")</f>
        <v/>
      </c>
      <c r="T129" s="492"/>
      <c r="U129" s="492"/>
      <c r="V129" s="493"/>
      <c r="W129" s="494"/>
      <c r="X129" s="493"/>
      <c r="Y129" s="495"/>
      <c r="Z129" s="496"/>
      <c r="AA129" s="496"/>
      <c r="AB129" s="496"/>
      <c r="AC129" s="496"/>
      <c r="AD129" s="497" t="str">
        <f t="array" ref="AD129">IF(S129="X","OUI",IF(T129="X","OUI",IF(U129="X","OUI",IF(V129="X","OUI",""))))</f>
        <v/>
      </c>
      <c r="AE129" s="498" t="str">
        <f t="shared" si="67"/>
        <v/>
      </c>
      <c r="AF129" s="499" t="str">
        <f t="array" ref="AF129">IF(AND(Y129="",S129=""),"",IF(S129="",Y129,"1er passage"&amp;" "&amp;'RT-C'!W129&amp;" - "&amp;"2eme passage"&amp;" "&amp;'RT-C'!X129&amp;" _ "&amp;'RT-C'!Y129))</f>
        <v/>
      </c>
      <c r="AG129" s="500">
        <v>2</v>
      </c>
      <c r="AH129" s="501">
        <v>11</v>
      </c>
    </row>
    <row r="130" spans="1:34" ht="15" customHeight="1" x14ac:dyDescent="0.25">
      <c r="A130" s="483" t="s">
        <v>2280</v>
      </c>
      <c r="B130" s="483">
        <v>1</v>
      </c>
      <c r="C130" s="484" t="s">
        <v>40</v>
      </c>
      <c r="D130" s="485"/>
      <c r="E130" s="483"/>
      <c r="F130" s="483"/>
      <c r="G130" s="484"/>
      <c r="H130" s="486"/>
      <c r="I130" s="487" t="s">
        <v>5702</v>
      </c>
      <c r="J130" s="488" t="str">
        <f t="array" ref="J130">IF(AND(AG130&gt;=1,AD130=""),"OUI",IF(AND(AD130="OUI",AG130=""),"NON",IF(AND(AG130="",AD130=""),"","Erreur")))</f>
        <v>OUI</v>
      </c>
      <c r="K130" s="489" t="s">
        <v>6</v>
      </c>
      <c r="L130" s="531" t="s">
        <v>6</v>
      </c>
      <c r="M130" s="532"/>
      <c r="N130" s="532" t="s">
        <v>6</v>
      </c>
      <c r="O130" s="532"/>
      <c r="P130" s="532"/>
      <c r="Q130" s="533"/>
      <c r="R130" s="490" t="str">
        <f t="array" ref="R130">IF(OR(L130="X",M130="X",N130="X",O130="X",P130="X",Q130="X"),"OUI","")</f>
        <v>OUI</v>
      </c>
      <c r="S130" s="491" t="str">
        <f t="array" ref="S130">IF(COUNTBLANK(W130:X130)=2,"","X")</f>
        <v/>
      </c>
      <c r="T130" s="492"/>
      <c r="U130" s="492"/>
      <c r="V130" s="493"/>
      <c r="W130" s="494"/>
      <c r="X130" s="493"/>
      <c r="Y130" s="495"/>
      <c r="Z130" s="496"/>
      <c r="AA130" s="496"/>
      <c r="AB130" s="496"/>
      <c r="AC130" s="496"/>
      <c r="AD130" s="497" t="str">
        <f t="array" ref="AD130">IF(S130="X","OUI",IF(T130="X","OUI",IF(U130="X","OUI",IF(V130="X","OUI",""))))</f>
        <v/>
      </c>
      <c r="AE130" s="498" t="str">
        <f t="shared" si="67"/>
        <v/>
      </c>
      <c r="AF130" s="499" t="str">
        <f t="array" ref="AF130">IF(AND(Y130="",S130=""),"",IF(S130="",Y130,"1er passage"&amp;" "&amp;'RT-C'!W130&amp;" - "&amp;"2eme passage"&amp;" "&amp;'RT-C'!X130&amp;" _ "&amp;'RT-C'!Y130))</f>
        <v/>
      </c>
      <c r="AG130" s="500">
        <v>2</v>
      </c>
      <c r="AH130" s="501">
        <v>7</v>
      </c>
    </row>
    <row r="131" spans="1:34" ht="15" customHeight="1" x14ac:dyDescent="0.25">
      <c r="A131" s="483" t="s">
        <v>2283</v>
      </c>
      <c r="B131" s="483">
        <v>1</v>
      </c>
      <c r="C131" s="484" t="s">
        <v>40</v>
      </c>
      <c r="D131" s="485"/>
      <c r="E131" s="483"/>
      <c r="F131" s="483"/>
      <c r="G131" s="484"/>
      <c r="H131" s="486"/>
      <c r="I131" s="487" t="s">
        <v>5702</v>
      </c>
      <c r="J131" s="488" t="str">
        <f t="array" ref="J131">IF(AND(AG131&gt;=1,AD131=""),"OUI",IF(AND(AD131="OUI",AG131=""),"NON",IF(AND(AG131="",AD131=""),"","Erreur")))</f>
        <v>OUI</v>
      </c>
      <c r="K131" s="489" t="s">
        <v>6</v>
      </c>
      <c r="L131" s="531" t="s">
        <v>6</v>
      </c>
      <c r="M131" s="532"/>
      <c r="N131" s="532" t="s">
        <v>6</v>
      </c>
      <c r="O131" s="532"/>
      <c r="P131" s="532"/>
      <c r="Q131" s="533"/>
      <c r="R131" s="490" t="str">
        <f t="array" ref="R131">IF(OR(L131="X",M131="X",N131="X",O131="X",P131="X",Q131="X"),"OUI","")</f>
        <v>OUI</v>
      </c>
      <c r="S131" s="491" t="str">
        <f t="array" ref="S131">IF(COUNTBLANK(W131:X131)=2,"","X")</f>
        <v/>
      </c>
      <c r="T131" s="492"/>
      <c r="U131" s="492"/>
      <c r="V131" s="493"/>
      <c r="W131" s="494"/>
      <c r="X131" s="493"/>
      <c r="Y131" s="495"/>
      <c r="Z131" s="496"/>
      <c r="AA131" s="496"/>
      <c r="AB131" s="496"/>
      <c r="AC131" s="496"/>
      <c r="AD131" s="497" t="str">
        <f t="array" ref="AD131">IF(S131="X","OUI",IF(T131="X","OUI",IF(U131="X","OUI",IF(V131="X","OUI",""))))</f>
        <v/>
      </c>
      <c r="AE131" s="498" t="str">
        <f t="shared" si="67"/>
        <v/>
      </c>
      <c r="AF131" s="499" t="str">
        <f t="array" ref="AF131">IF(AND(Y131="",S131=""),"",IF(S131="",Y131,"1er passage"&amp;" "&amp;'RT-C'!W131&amp;" - "&amp;"2eme passage"&amp;" "&amp;'RT-C'!X131&amp;" _ "&amp;'RT-C'!Y131))</f>
        <v/>
      </c>
      <c r="AG131" s="500">
        <v>1</v>
      </c>
      <c r="AH131" s="501">
        <v>9</v>
      </c>
    </row>
    <row r="132" spans="1:34" ht="15" customHeight="1" x14ac:dyDescent="0.25">
      <c r="A132" s="483" t="s">
        <v>2286</v>
      </c>
      <c r="B132" s="483">
        <v>1</v>
      </c>
      <c r="C132" s="484" t="s">
        <v>40</v>
      </c>
      <c r="D132" s="485"/>
      <c r="E132" s="483"/>
      <c r="F132" s="483"/>
      <c r="G132" s="484"/>
      <c r="H132" s="486"/>
      <c r="I132" s="487" t="s">
        <v>5702</v>
      </c>
      <c r="J132" s="488" t="str">
        <f t="array" ref="J132">IF(AND(AG132&gt;=1,AD132=""),"OUI",IF(AND(AD132="OUI",AG132=""),"NON",IF(AND(AG132="",AD132=""),"","Erreur")))</f>
        <v>OUI</v>
      </c>
      <c r="K132" s="489" t="s">
        <v>6</v>
      </c>
      <c r="L132" s="531" t="s">
        <v>6</v>
      </c>
      <c r="M132" s="532"/>
      <c r="N132" s="532"/>
      <c r="O132" s="532"/>
      <c r="P132" s="532"/>
      <c r="Q132" s="533"/>
      <c r="R132" s="490" t="str">
        <f t="array" ref="R132">IF(OR(L132="X",M132="X",N132="X",O132="X",P132="X",Q132="X"),"OUI","")</f>
        <v>OUI</v>
      </c>
      <c r="S132" s="491" t="str">
        <f t="array" ref="S132">IF(COUNTBLANK(W132:X132)=2,"","X")</f>
        <v/>
      </c>
      <c r="T132" s="492"/>
      <c r="U132" s="492"/>
      <c r="V132" s="493"/>
      <c r="W132" s="494"/>
      <c r="X132" s="493"/>
      <c r="Y132" s="495"/>
      <c r="Z132" s="496"/>
      <c r="AA132" s="496"/>
      <c r="AB132" s="496"/>
      <c r="AC132" s="496"/>
      <c r="AD132" s="497" t="str">
        <f t="array" ref="AD132">IF(S132="X","OUI",IF(T132="X","OUI",IF(U132="X","OUI",IF(V132="X","OUI",""))))</f>
        <v/>
      </c>
      <c r="AE132" s="498" t="str">
        <f t="shared" si="67"/>
        <v/>
      </c>
      <c r="AF132" s="499" t="str">
        <f t="array" ref="AF132">IF(AND(Y132="",S132=""),"",IF(S132="",Y132,"1er passage"&amp;" "&amp;'RT-C'!W132&amp;" - "&amp;"2eme passage"&amp;" "&amp;'RT-C'!X132&amp;" _ "&amp;'RT-C'!Y132))</f>
        <v/>
      </c>
      <c r="AG132" s="500">
        <v>5</v>
      </c>
      <c r="AH132" s="501">
        <v>6</v>
      </c>
    </row>
    <row r="133" spans="1:34" ht="15" customHeight="1" x14ac:dyDescent="0.25">
      <c r="A133" s="483" t="s">
        <v>2310</v>
      </c>
      <c r="B133" s="483">
        <v>1</v>
      </c>
      <c r="C133" s="484" t="s">
        <v>40</v>
      </c>
      <c r="D133" s="485"/>
      <c r="E133" s="483"/>
      <c r="F133" s="483"/>
      <c r="G133" s="484"/>
      <c r="H133" s="486"/>
      <c r="I133" s="487" t="s">
        <v>5701</v>
      </c>
      <c r="J133" s="488" t="str">
        <f t="array" ref="J133">IF(AND(AG133&gt;=1,AD133=""),"OUI",IF(AND(AD133="OUI",AG133=""),"NON",IF(AND(AG133="",AD133=""),"","Erreur")))</f>
        <v>OUI</v>
      </c>
      <c r="K133" s="489" t="s">
        <v>6</v>
      </c>
      <c r="L133" s="531" t="s">
        <v>6</v>
      </c>
      <c r="M133" s="532"/>
      <c r="N133" s="532"/>
      <c r="O133" s="532"/>
      <c r="P133" s="532" t="s">
        <v>6</v>
      </c>
      <c r="Q133" s="533"/>
      <c r="R133" s="490" t="str">
        <f t="array" ref="R133">IF(OR(L133="X",M133="X",N133="X",O133="X",P133="X",Q133="X"),"OUI","")</f>
        <v>OUI</v>
      </c>
      <c r="S133" s="491" t="str">
        <f t="array" ref="S133">IF(COUNTBLANK(W133:X133)=2,"","X")</f>
        <v/>
      </c>
      <c r="T133" s="492"/>
      <c r="U133" s="492"/>
      <c r="V133" s="493"/>
      <c r="W133" s="494"/>
      <c r="X133" s="493"/>
      <c r="Y133" s="495"/>
      <c r="Z133" s="496"/>
      <c r="AA133" s="496"/>
      <c r="AB133" s="496"/>
      <c r="AC133" s="496"/>
      <c r="AD133" s="497" t="str">
        <f t="array" ref="AD133">IF(S133="X","OUI",IF(T133="X","OUI",IF(U133="X","OUI",IF(V133="X","OUI",""))))</f>
        <v/>
      </c>
      <c r="AE133" s="498" t="str">
        <f t="shared" si="67"/>
        <v/>
      </c>
      <c r="AF133" s="499" t="str">
        <f t="array" ref="AF133">IF(AND(Y133="",S133=""),"",IF(S133="",Y133,"1er passage"&amp;" "&amp;'RT-C'!W133&amp;" - "&amp;"2eme passage"&amp;" "&amp;'RT-C'!X133&amp;" _ "&amp;'RT-C'!Y133))</f>
        <v/>
      </c>
      <c r="AG133" s="500">
        <v>1</v>
      </c>
      <c r="AH133" s="501">
        <v>8</v>
      </c>
    </row>
    <row r="134" spans="1:34" ht="15" customHeight="1" x14ac:dyDescent="0.25">
      <c r="A134" s="483" t="s">
        <v>2330</v>
      </c>
      <c r="B134" s="483">
        <v>1</v>
      </c>
      <c r="C134" s="484" t="s">
        <v>40</v>
      </c>
      <c r="D134" s="485"/>
      <c r="E134" s="483"/>
      <c r="F134" s="483"/>
      <c r="G134" s="484"/>
      <c r="H134" s="486"/>
      <c r="I134" s="487" t="s">
        <v>5700</v>
      </c>
      <c r="J134" s="488" t="str">
        <f t="array" ref="J134">IF(AND(AG134&gt;=1,AD134=""),"OUI",IF(AND(AD134="OUI",AG134=""),"NON",IF(AND(AG134="",AD134=""),"","Erreur")))</f>
        <v>OUI</v>
      </c>
      <c r="K134" s="489" t="s">
        <v>6</v>
      </c>
      <c r="L134" s="531" t="s">
        <v>6</v>
      </c>
      <c r="M134" s="532"/>
      <c r="N134" s="532" t="s">
        <v>6</v>
      </c>
      <c r="O134" s="532" t="s">
        <v>6</v>
      </c>
      <c r="P134" s="532"/>
      <c r="Q134" s="533"/>
      <c r="R134" s="490" t="str">
        <f t="array" ref="R134">IF(OR(L134="X",M134="X",N134="X",O134="X",P134="X",Q134="X"),"OUI","")</f>
        <v>OUI</v>
      </c>
      <c r="S134" s="491" t="str">
        <f t="array" ref="S134">IF(COUNTBLANK(W134:X134)=2,"","X")</f>
        <v/>
      </c>
      <c r="T134" s="492"/>
      <c r="U134" s="492"/>
      <c r="V134" s="493"/>
      <c r="W134" s="494"/>
      <c r="X134" s="493"/>
      <c r="Y134" s="495"/>
      <c r="Z134" s="496"/>
      <c r="AA134" s="496"/>
      <c r="AB134" s="496"/>
      <c r="AC134" s="496"/>
      <c r="AD134" s="497" t="str">
        <f t="array" ref="AD134">IF(S134="X","OUI",IF(T134="X","OUI",IF(U134="X","OUI",IF(V134="X","OUI",""))))</f>
        <v/>
      </c>
      <c r="AE134" s="498" t="str">
        <f t="shared" si="67"/>
        <v/>
      </c>
      <c r="AF134" s="499" t="str">
        <f t="array" ref="AF134">IF(AND(Y134="",S134=""),"",IF(S134="",Y134,"1er passage"&amp;" "&amp;'RT-C'!W134&amp;" - "&amp;"2eme passage"&amp;" "&amp;'RT-C'!X134&amp;" _ "&amp;'RT-C'!Y134))</f>
        <v/>
      </c>
      <c r="AG134" s="500">
        <v>1</v>
      </c>
      <c r="AH134" s="520">
        <v>6</v>
      </c>
    </row>
    <row r="135" spans="1:34" ht="15" customHeight="1" x14ac:dyDescent="0.25">
      <c r="A135" s="483" t="s">
        <v>2339</v>
      </c>
      <c r="B135" s="483">
        <v>1</v>
      </c>
      <c r="C135" s="484" t="s">
        <v>40</v>
      </c>
      <c r="D135" s="485"/>
      <c r="E135" s="483"/>
      <c r="F135" s="483"/>
      <c r="G135" s="484"/>
      <c r="H135" s="486"/>
      <c r="I135" s="487" t="s">
        <v>5700</v>
      </c>
      <c r="J135" s="488" t="str">
        <f t="array" ref="J135">IF(AND(AG135&gt;=1,AD135=""),"OUI",IF(AND(AD135="OUI",AG135=""),"NON",IF(AND(AG135="",AD135=""),"","Erreur")))</f>
        <v>OUI</v>
      </c>
      <c r="K135" s="489" t="s">
        <v>6</v>
      </c>
      <c r="L135" s="531" t="s">
        <v>6</v>
      </c>
      <c r="M135" s="532"/>
      <c r="N135" s="532" t="s">
        <v>6</v>
      </c>
      <c r="O135" s="532"/>
      <c r="P135" s="532"/>
      <c r="Q135" s="533"/>
      <c r="R135" s="490" t="str">
        <f t="array" ref="R135">IF(OR(L135="X",M135="X",N135="X",O135="X",P135="X",Q135="X"),"OUI","")</f>
        <v>OUI</v>
      </c>
      <c r="S135" s="491" t="str">
        <f t="array" ref="S135">IF(COUNTBLANK(W135:X135)=2,"","X")</f>
        <v/>
      </c>
      <c r="T135" s="492"/>
      <c r="U135" s="492"/>
      <c r="V135" s="493"/>
      <c r="W135" s="494"/>
      <c r="X135" s="493"/>
      <c r="Y135" s="495"/>
      <c r="Z135" s="496"/>
      <c r="AA135" s="496"/>
      <c r="AB135" s="496"/>
      <c r="AC135" s="496"/>
      <c r="AD135" s="497" t="str">
        <f t="array" ref="AD135">IF(S135="X","OUI",IF(T135="X","OUI",IF(U135="X","OUI",IF(V135="X","OUI",""))))</f>
        <v/>
      </c>
      <c r="AE135" s="498" t="str">
        <f t="shared" si="67"/>
        <v/>
      </c>
      <c r="AF135" s="499" t="str">
        <f t="array" ref="AF135">IF(AND(Y135="",S135=""),"",IF(S135="",Y135,"1er passage"&amp;" "&amp;'RT-C'!W135&amp;" - "&amp;"2eme passage"&amp;" "&amp;'RT-C'!X135&amp;" _ "&amp;'RT-C'!Y135))</f>
        <v/>
      </c>
      <c r="AG135" s="500">
        <v>2</v>
      </c>
      <c r="AH135" s="520">
        <v>5</v>
      </c>
    </row>
    <row r="136" spans="1:34" ht="15" customHeight="1" x14ac:dyDescent="0.25">
      <c r="A136" s="483" t="s">
        <v>2399</v>
      </c>
      <c r="B136" s="483">
        <v>2</v>
      </c>
      <c r="C136" s="484" t="s">
        <v>40</v>
      </c>
      <c r="D136" s="485"/>
      <c r="E136" s="483"/>
      <c r="F136" s="483"/>
      <c r="G136" s="484"/>
      <c r="H136" s="486"/>
      <c r="I136" s="487" t="s">
        <v>5702</v>
      </c>
      <c r="J136" s="488" t="str">
        <f t="array" ref="J136">IF(AND(AG136&gt;=1,AD136=""),"OUI",IF(AND(AD136="OUI",AG136=""),"NON",IF(AND(AG136="",AD136=""),"","Erreur")))</f>
        <v>OUI</v>
      </c>
      <c r="K136" s="489" t="s">
        <v>6</v>
      </c>
      <c r="L136" s="531" t="s">
        <v>6</v>
      </c>
      <c r="M136" s="532"/>
      <c r="N136" s="532"/>
      <c r="O136" s="532" t="s">
        <v>6</v>
      </c>
      <c r="P136" s="532"/>
      <c r="Q136" s="533"/>
      <c r="R136" s="490" t="str">
        <f t="array" ref="R136">IF(OR(L136="X",M136="X",N136="X",O136="X",P136="X",Q136="X"),"OUI","")</f>
        <v>OUI</v>
      </c>
      <c r="S136" s="491" t="str">
        <f t="array" ref="S136">IF(COUNTBLANK(W136:X136)=2,"","X")</f>
        <v/>
      </c>
      <c r="T136" s="492"/>
      <c r="U136" s="492"/>
      <c r="V136" s="493"/>
      <c r="W136" s="494"/>
      <c r="X136" s="493"/>
      <c r="Y136" s="495"/>
      <c r="Z136" s="496"/>
      <c r="AA136" s="496"/>
      <c r="AB136" s="496"/>
      <c r="AC136" s="496"/>
      <c r="AD136" s="497" t="str">
        <f t="array" ref="AD136">IF(S136="X","OUI",IF(T136="X","OUI",IF(U136="X","OUI",IF(V136="X","OUI",""))))</f>
        <v/>
      </c>
      <c r="AE136" s="498" t="str">
        <f t="shared" si="67"/>
        <v/>
      </c>
      <c r="AF136" s="499" t="str">
        <f t="array" ref="AF136">IF(AND(Y136="",S136=""),"",IF(S136="",Y136,"1er passage"&amp;" "&amp;'RT-C'!W136&amp;" - "&amp;"2eme passage"&amp;" "&amp;'RT-C'!X136&amp;" _ "&amp;'RT-C'!Y136))</f>
        <v/>
      </c>
      <c r="AG136" s="500">
        <v>2</v>
      </c>
      <c r="AH136" s="501">
        <v>3</v>
      </c>
    </row>
    <row r="137" spans="1:34" ht="15" customHeight="1" x14ac:dyDescent="0.25">
      <c r="A137" s="483" t="s">
        <v>2402</v>
      </c>
      <c r="B137" s="483">
        <v>2</v>
      </c>
      <c r="C137" s="484" t="s">
        <v>40</v>
      </c>
      <c r="D137" s="485"/>
      <c r="E137" s="483"/>
      <c r="F137" s="483"/>
      <c r="G137" s="484"/>
      <c r="H137" s="486"/>
      <c r="I137" s="487" t="s">
        <v>5702</v>
      </c>
      <c r="J137" s="488" t="str">
        <f t="array" ref="J137">IF(AND(AG137&gt;=1,AD137=""),"OUI",IF(AND(AD137="OUI",AG137=""),"NON",IF(AND(AG137="",AD137=""),"","Erreur")))</f>
        <v>OUI</v>
      </c>
      <c r="K137" s="489" t="s">
        <v>6</v>
      </c>
      <c r="L137" s="531" t="s">
        <v>6</v>
      </c>
      <c r="M137" s="532"/>
      <c r="N137" s="532"/>
      <c r="O137" s="532"/>
      <c r="P137" s="532"/>
      <c r="Q137" s="533"/>
      <c r="R137" s="490" t="str">
        <f t="array" ref="R137">IF(OR(L137="X",M137="X",N137="X",O137="X",P137="X",Q137="X"),"OUI","")</f>
        <v>OUI</v>
      </c>
      <c r="S137" s="491" t="str">
        <f t="array" ref="S137">IF(COUNTBLANK(W137:X137)=2,"","X")</f>
        <v/>
      </c>
      <c r="T137" s="492"/>
      <c r="U137" s="492"/>
      <c r="V137" s="493"/>
      <c r="W137" s="494"/>
      <c r="X137" s="493"/>
      <c r="Y137" s="495"/>
      <c r="Z137" s="496"/>
      <c r="AA137" s="496"/>
      <c r="AB137" s="496"/>
      <c r="AC137" s="496"/>
      <c r="AD137" s="497" t="str">
        <f t="array" ref="AD137">IF(S137="X","OUI",IF(T137="X","OUI",IF(U137="X","OUI",IF(V137="X","OUI",""))))</f>
        <v/>
      </c>
      <c r="AE137" s="498" t="str">
        <f t="shared" si="67"/>
        <v/>
      </c>
      <c r="AF137" s="499" t="str">
        <f t="array" ref="AF137">IF(AND(Y137="",S137=""),"",IF(S137="",Y137,"1er passage"&amp;" "&amp;'RT-C'!W137&amp;" - "&amp;"2eme passage"&amp;" "&amp;'RT-C'!X137&amp;" _ "&amp;'RT-C'!Y137))</f>
        <v/>
      </c>
      <c r="AG137" s="500">
        <v>1</v>
      </c>
      <c r="AH137" s="501">
        <v>2</v>
      </c>
    </row>
    <row r="138" spans="1:34" ht="15" customHeight="1" x14ac:dyDescent="0.25">
      <c r="A138" s="483" t="s">
        <v>2405</v>
      </c>
      <c r="B138" s="483">
        <v>2</v>
      </c>
      <c r="C138" s="484" t="s">
        <v>40</v>
      </c>
      <c r="D138" s="485"/>
      <c r="E138" s="483"/>
      <c r="F138" s="483"/>
      <c r="G138" s="484"/>
      <c r="H138" s="486"/>
      <c r="I138" s="487" t="s">
        <v>5702</v>
      </c>
      <c r="J138" s="488" t="str">
        <f t="array" ref="J138">IF(AND(AG138&gt;=1,AD138=""),"OUI",IF(AND(AD138="OUI",AG138=""),"NON",IF(AND(AG138="",AD138=""),"","Erreur")))</f>
        <v>OUI</v>
      </c>
      <c r="K138" s="489" t="s">
        <v>6</v>
      </c>
      <c r="L138" s="531" t="s">
        <v>6</v>
      </c>
      <c r="M138" s="532"/>
      <c r="N138" s="532"/>
      <c r="O138" s="532"/>
      <c r="P138" s="532"/>
      <c r="Q138" s="533"/>
      <c r="R138" s="490" t="str">
        <f t="array" ref="R138">IF(OR(L138="X",M138="X",N138="X",O138="X",P138="X",Q138="X"),"OUI","")</f>
        <v>OUI</v>
      </c>
      <c r="S138" s="491" t="str">
        <f t="array" ref="S138">IF(COUNTBLANK(W138:X138)=2,"","X")</f>
        <v/>
      </c>
      <c r="T138" s="492"/>
      <c r="U138" s="492"/>
      <c r="V138" s="493"/>
      <c r="W138" s="494"/>
      <c r="X138" s="493"/>
      <c r="Y138" s="495"/>
      <c r="Z138" s="496"/>
      <c r="AA138" s="496"/>
      <c r="AB138" s="496"/>
      <c r="AC138" s="496"/>
      <c r="AD138" s="497" t="str">
        <f t="array" ref="AD138">IF(S138="X","OUI",IF(T138="X","OUI",IF(U138="X","OUI",IF(V138="X","OUI",""))))</f>
        <v/>
      </c>
      <c r="AE138" s="498" t="str">
        <f t="shared" ref="AE138:AE201" si="68">IF(S138="X","CICM inaccessible",IF(T138="X","Refus syndic",IF(U138="X","Branchement Individuel",IF(V138="X","Bâtiment détruit",""))))</f>
        <v/>
      </c>
      <c r="AF138" s="499" t="str">
        <f t="array" ref="AF138">IF(AND(Y138="",S138=""),"",IF(S138="",Y138,"1er passage"&amp;" "&amp;'RT-C'!W138&amp;" - "&amp;"2eme passage"&amp;" "&amp;'RT-C'!X138&amp;" _ "&amp;'RT-C'!Y138))</f>
        <v/>
      </c>
      <c r="AG138" s="500">
        <v>2</v>
      </c>
      <c r="AH138" s="501">
        <v>2</v>
      </c>
    </row>
    <row r="139" spans="1:34" ht="15" customHeight="1" x14ac:dyDescent="0.25">
      <c r="A139" s="483" t="s">
        <v>2414</v>
      </c>
      <c r="B139" s="483">
        <v>2</v>
      </c>
      <c r="C139" s="484" t="s">
        <v>40</v>
      </c>
      <c r="D139" s="485"/>
      <c r="E139" s="483"/>
      <c r="F139" s="483"/>
      <c r="G139" s="484"/>
      <c r="H139" s="486"/>
      <c r="I139" s="487" t="s">
        <v>5702</v>
      </c>
      <c r="J139" s="488" t="str">
        <f t="array" ref="J139">IF(AND(AG139&gt;=1,AD139=""),"OUI",IF(AND(AD139="OUI",AG139=""),"NON",IF(AND(AG139="",AD139=""),"","Erreur")))</f>
        <v>OUI</v>
      </c>
      <c r="K139" s="489" t="s">
        <v>6</v>
      </c>
      <c r="L139" s="531" t="s">
        <v>6</v>
      </c>
      <c r="M139" s="532"/>
      <c r="N139" s="532"/>
      <c r="O139" s="532"/>
      <c r="P139" s="532"/>
      <c r="Q139" s="533"/>
      <c r="R139" s="490" t="str">
        <f t="array" ref="R139">IF(OR(L139="X",M139="X",N139="X",O139="X",P139="X",Q139="X"),"OUI","")</f>
        <v>OUI</v>
      </c>
      <c r="S139" s="491" t="str">
        <f t="array" ref="S139">IF(COUNTBLANK(W139:X139)=2,"","X")</f>
        <v/>
      </c>
      <c r="T139" s="492"/>
      <c r="U139" s="492"/>
      <c r="V139" s="493"/>
      <c r="W139" s="494"/>
      <c r="X139" s="493"/>
      <c r="Y139" s="495"/>
      <c r="Z139" s="496"/>
      <c r="AA139" s="496"/>
      <c r="AB139" s="496"/>
      <c r="AC139" s="496"/>
      <c r="AD139" s="497" t="str">
        <f t="array" ref="AD139">IF(S139="X","OUI",IF(T139="X","OUI",IF(U139="X","OUI",IF(V139="X","OUI",""))))</f>
        <v/>
      </c>
      <c r="AE139" s="498" t="str">
        <f t="shared" si="68"/>
        <v/>
      </c>
      <c r="AF139" s="499" t="str">
        <f t="array" ref="AF139">IF(AND(Y139="",S139=""),"",IF(S139="",Y139,"1er passage"&amp;" "&amp;'RT-C'!W139&amp;" - "&amp;"2eme passage"&amp;" "&amp;'RT-C'!X139&amp;" _ "&amp;'RT-C'!Y139))</f>
        <v/>
      </c>
      <c r="AG139" s="500">
        <v>1</v>
      </c>
      <c r="AH139" s="501">
        <v>4</v>
      </c>
    </row>
    <row r="140" spans="1:34" ht="15" customHeight="1" x14ac:dyDescent="0.25">
      <c r="A140" s="483" t="s">
        <v>2417</v>
      </c>
      <c r="B140" s="483">
        <v>2</v>
      </c>
      <c r="C140" s="484" t="s">
        <v>40</v>
      </c>
      <c r="D140" s="485"/>
      <c r="E140" s="483"/>
      <c r="F140" s="483"/>
      <c r="G140" s="484"/>
      <c r="H140" s="486"/>
      <c r="I140" s="487" t="s">
        <v>5702</v>
      </c>
      <c r="J140" s="488" t="str">
        <f t="array" ref="J140">IF(AND(AG140&gt;=1,AD140=""),"OUI",IF(AND(AD140="OUI",AG140=""),"NON",IF(AND(AG140="",AD140=""),"","Erreur")))</f>
        <v>OUI</v>
      </c>
      <c r="K140" s="489" t="s">
        <v>6</v>
      </c>
      <c r="L140" s="531" t="s">
        <v>6</v>
      </c>
      <c r="M140" s="532"/>
      <c r="N140" s="532"/>
      <c r="O140" s="532"/>
      <c r="P140" s="532"/>
      <c r="Q140" s="533"/>
      <c r="R140" s="490" t="str">
        <f t="array" ref="R140">IF(OR(L140="X",M140="X",N140="X",O140="X",P140="X",Q140="X"),"OUI","")</f>
        <v>OUI</v>
      </c>
      <c r="S140" s="491" t="str">
        <f t="array" ref="S140">IF(COUNTBLANK(W140:X140)=2,"","X")</f>
        <v/>
      </c>
      <c r="T140" s="492"/>
      <c r="U140" s="492"/>
      <c r="V140" s="493"/>
      <c r="W140" s="494"/>
      <c r="X140" s="493"/>
      <c r="Y140" s="495"/>
      <c r="Z140" s="496"/>
      <c r="AA140" s="496"/>
      <c r="AB140" s="496"/>
      <c r="AC140" s="496"/>
      <c r="AD140" s="497" t="str">
        <f t="array" ref="AD140">IF(S140="X","OUI",IF(T140="X","OUI",IF(U140="X","OUI",IF(V140="X","OUI",""))))</f>
        <v/>
      </c>
      <c r="AE140" s="498" t="str">
        <f t="shared" si="68"/>
        <v/>
      </c>
      <c r="AF140" s="499" t="str">
        <f t="array" ref="AF140">IF(AND(Y140="",S140=""),"",IF(S140="",Y140,"1er passage"&amp;" "&amp;'RT-C'!W140&amp;" - "&amp;"2eme passage"&amp;" "&amp;'RT-C'!X140&amp;" _ "&amp;'RT-C'!Y140))</f>
        <v/>
      </c>
      <c r="AG140" s="500">
        <v>2</v>
      </c>
      <c r="AH140" s="501">
        <v>2</v>
      </c>
    </row>
    <row r="141" spans="1:34" ht="15" customHeight="1" x14ac:dyDescent="0.25">
      <c r="A141" s="483" t="s">
        <v>2435</v>
      </c>
      <c r="B141" s="483">
        <v>2</v>
      </c>
      <c r="C141" s="484" t="s">
        <v>40</v>
      </c>
      <c r="D141" s="485"/>
      <c r="E141" s="483"/>
      <c r="F141" s="483"/>
      <c r="G141" s="484"/>
      <c r="H141" s="486"/>
      <c r="I141" s="487" t="s">
        <v>5702</v>
      </c>
      <c r="J141" s="488" t="str">
        <f t="array" ref="J141">IF(AND(AG141&gt;=1,AD141=""),"OUI",IF(AND(AD141="OUI",AG141=""),"NON",IF(AND(AG141="",AD141=""),"","Erreur")))</f>
        <v>OUI</v>
      </c>
      <c r="K141" s="489" t="s">
        <v>6</v>
      </c>
      <c r="L141" s="531" t="s">
        <v>6</v>
      </c>
      <c r="M141" s="532"/>
      <c r="N141" s="532"/>
      <c r="O141" s="532"/>
      <c r="P141" s="532"/>
      <c r="Q141" s="533"/>
      <c r="R141" s="490" t="str">
        <f t="array" ref="R141">IF(OR(L141="X",M141="X",N141="X",O141="X",P141="X",Q141="X"),"OUI","")</f>
        <v>OUI</v>
      </c>
      <c r="S141" s="491" t="str">
        <f t="array" ref="S141">IF(COUNTBLANK(W141:X141)=2,"","X")</f>
        <v/>
      </c>
      <c r="T141" s="492"/>
      <c r="U141" s="492"/>
      <c r="V141" s="493"/>
      <c r="W141" s="494"/>
      <c r="X141" s="493"/>
      <c r="Y141" s="495"/>
      <c r="Z141" s="496"/>
      <c r="AA141" s="496"/>
      <c r="AB141" s="496"/>
      <c r="AC141" s="496"/>
      <c r="AD141" s="497" t="str">
        <f t="array" ref="AD141">IF(S141="X","OUI",IF(T141="X","OUI",IF(U141="X","OUI",IF(V141="X","OUI",""))))</f>
        <v/>
      </c>
      <c r="AE141" s="498" t="str">
        <f t="shared" si="68"/>
        <v/>
      </c>
      <c r="AF141" s="499" t="str">
        <f t="array" ref="AF141">IF(AND(Y141="",S141=""),"",IF(S141="",Y141,"1er passage"&amp;" "&amp;'RT-C'!W141&amp;" - "&amp;"2eme passage"&amp;" "&amp;'RT-C'!X141&amp;" _ "&amp;'RT-C'!Y141))</f>
        <v/>
      </c>
      <c r="AG141" s="500">
        <v>2</v>
      </c>
      <c r="AH141" s="501">
        <v>2</v>
      </c>
    </row>
    <row r="142" spans="1:34" ht="15" customHeight="1" x14ac:dyDescent="0.25">
      <c r="A142" s="483" t="s">
        <v>2441</v>
      </c>
      <c r="B142" s="483">
        <v>2</v>
      </c>
      <c r="C142" s="484" t="s">
        <v>40</v>
      </c>
      <c r="D142" s="485"/>
      <c r="E142" s="483"/>
      <c r="F142" s="483"/>
      <c r="G142" s="484"/>
      <c r="H142" s="486"/>
      <c r="I142" s="487" t="s">
        <v>5702</v>
      </c>
      <c r="J142" s="488" t="str">
        <f t="array" ref="J142">IF(AND(AG142&gt;=1,AD142=""),"OUI",IF(AND(AD142="OUI",AG142=""),"NON",IF(AND(AG142="",AD142=""),"","Erreur")))</f>
        <v>OUI</v>
      </c>
      <c r="K142" s="489" t="s">
        <v>6</v>
      </c>
      <c r="L142" s="531" t="s">
        <v>6</v>
      </c>
      <c r="M142" s="532"/>
      <c r="N142" s="532" t="s">
        <v>6</v>
      </c>
      <c r="O142" s="532"/>
      <c r="P142" s="532"/>
      <c r="Q142" s="533"/>
      <c r="R142" s="490" t="str">
        <f t="array" ref="R142">IF(OR(L142="X",M142="X",N142="X",O142="X",P142="X",Q142="X"),"OUI","")</f>
        <v>OUI</v>
      </c>
      <c r="S142" s="491" t="str">
        <f t="array" ref="S142">IF(COUNTBLANK(W142:X142)=2,"","X")</f>
        <v/>
      </c>
      <c r="T142" s="492"/>
      <c r="U142" s="492"/>
      <c r="V142" s="493"/>
      <c r="W142" s="494"/>
      <c r="X142" s="493"/>
      <c r="Y142" s="495"/>
      <c r="Z142" s="496"/>
      <c r="AA142" s="496"/>
      <c r="AB142" s="496"/>
      <c r="AC142" s="496"/>
      <c r="AD142" s="497" t="str">
        <f t="array" ref="AD142">IF(S142="X","OUI",IF(T142="X","OUI",IF(U142="X","OUI",IF(V142="X","OUI",""))))</f>
        <v/>
      </c>
      <c r="AE142" s="498" t="str">
        <f t="shared" si="68"/>
        <v/>
      </c>
      <c r="AF142" s="499" t="str">
        <f t="array" ref="AF142">IF(AND(Y142="",S142=""),"",IF(S142="",Y142,"1er passage"&amp;" "&amp;'RT-C'!W142&amp;" - "&amp;"2eme passage"&amp;" "&amp;'RT-C'!X142&amp;" _ "&amp;'RT-C'!Y142))</f>
        <v/>
      </c>
      <c r="AG142" s="500">
        <v>2</v>
      </c>
      <c r="AH142" s="501">
        <v>1</v>
      </c>
    </row>
    <row r="143" spans="1:34" ht="15" customHeight="1" x14ac:dyDescent="0.25">
      <c r="A143" s="483" t="s">
        <v>2444</v>
      </c>
      <c r="B143" s="483">
        <v>2</v>
      </c>
      <c r="C143" s="484" t="s">
        <v>40</v>
      </c>
      <c r="D143" s="485"/>
      <c r="E143" s="483"/>
      <c r="F143" s="483"/>
      <c r="G143" s="484"/>
      <c r="H143" s="486"/>
      <c r="I143" s="487" t="s">
        <v>5702</v>
      </c>
      <c r="J143" s="488" t="str">
        <f t="array" ref="J143">IF(AND(AG143&gt;=1,AD143=""),"OUI",IF(AND(AD143="OUI",AG143=""),"NON",IF(AND(AG143="",AD143=""),"","Erreur")))</f>
        <v>OUI</v>
      </c>
      <c r="K143" s="489" t="s">
        <v>6</v>
      </c>
      <c r="L143" s="531" t="s">
        <v>6</v>
      </c>
      <c r="M143" s="532"/>
      <c r="N143" s="532"/>
      <c r="O143" s="532"/>
      <c r="P143" s="532"/>
      <c r="Q143" s="533"/>
      <c r="R143" s="490" t="str">
        <f t="array" ref="R143">IF(OR(L143="X",M143="X",N143="X",O143="X",P143="X",Q143="X"),"OUI","")</f>
        <v>OUI</v>
      </c>
      <c r="S143" s="491" t="str">
        <f t="array" ref="S143">IF(COUNTBLANK(W143:X143)=2,"","X")</f>
        <v/>
      </c>
      <c r="T143" s="492"/>
      <c r="U143" s="492"/>
      <c r="V143" s="493"/>
      <c r="W143" s="494"/>
      <c r="X143" s="493"/>
      <c r="Y143" s="495"/>
      <c r="Z143" s="496"/>
      <c r="AA143" s="496"/>
      <c r="AB143" s="496"/>
      <c r="AC143" s="496"/>
      <c r="AD143" s="497" t="str">
        <f t="array" ref="AD143">IF(S143="X","OUI",IF(T143="X","OUI",IF(U143="X","OUI",IF(V143="X","OUI",""))))</f>
        <v/>
      </c>
      <c r="AE143" s="498" t="str">
        <f t="shared" si="68"/>
        <v/>
      </c>
      <c r="AF143" s="499" t="str">
        <f t="array" ref="AF143">IF(AND(Y143="",S143=""),"",IF(S143="",Y143,"1er passage"&amp;" "&amp;'RT-C'!W143&amp;" - "&amp;"2eme passage"&amp;" "&amp;'RT-C'!X143&amp;" _ "&amp;'RT-C'!Y143))</f>
        <v/>
      </c>
      <c r="AG143" s="500">
        <v>2</v>
      </c>
      <c r="AH143" s="501">
        <v>2</v>
      </c>
    </row>
    <row r="144" spans="1:34" ht="15" customHeight="1" x14ac:dyDescent="0.25">
      <c r="A144" s="483" t="s">
        <v>2447</v>
      </c>
      <c r="B144" s="483">
        <v>2</v>
      </c>
      <c r="C144" s="484" t="s">
        <v>40</v>
      </c>
      <c r="D144" s="485"/>
      <c r="E144" s="483"/>
      <c r="F144" s="483"/>
      <c r="G144" s="484"/>
      <c r="H144" s="486"/>
      <c r="I144" s="487" t="s">
        <v>5702</v>
      </c>
      <c r="J144" s="488" t="str">
        <f t="array" ref="J144">IF(AND(AG144&gt;=1,AD144=""),"OUI",IF(AND(AD144="OUI",AG144=""),"NON",IF(AND(AG144="",AD144=""),"","Erreur")))</f>
        <v>OUI</v>
      </c>
      <c r="K144" s="489" t="s">
        <v>6</v>
      </c>
      <c r="L144" s="531" t="s">
        <v>6</v>
      </c>
      <c r="M144" s="532"/>
      <c r="N144" s="532"/>
      <c r="O144" s="532"/>
      <c r="P144" s="532"/>
      <c r="Q144" s="533"/>
      <c r="R144" s="490" t="str">
        <f t="array" ref="R144">IF(OR(L144="X",M144="X",N144="X",O144="X",P144="X",Q144="X"),"OUI","")</f>
        <v>OUI</v>
      </c>
      <c r="S144" s="491" t="str">
        <f t="array" ref="S144">IF(COUNTBLANK(W144:X144)=2,"","X")</f>
        <v/>
      </c>
      <c r="T144" s="492"/>
      <c r="U144" s="492"/>
      <c r="V144" s="493"/>
      <c r="W144" s="494"/>
      <c r="X144" s="493"/>
      <c r="Y144" s="495"/>
      <c r="Z144" s="496"/>
      <c r="AA144" s="496"/>
      <c r="AB144" s="496"/>
      <c r="AC144" s="496"/>
      <c r="AD144" s="497" t="str">
        <f t="array" ref="AD144">IF(S144="X","OUI",IF(T144="X","OUI",IF(U144="X","OUI",IF(V144="X","OUI",""))))</f>
        <v/>
      </c>
      <c r="AE144" s="498" t="str">
        <f t="shared" si="68"/>
        <v/>
      </c>
      <c r="AF144" s="499" t="str">
        <f t="array" ref="AF144">IF(AND(Y144="",S144=""),"",IF(S144="",Y144,"1er passage"&amp;" "&amp;'RT-C'!W144&amp;" - "&amp;"2eme passage"&amp;" "&amp;'RT-C'!X144&amp;" _ "&amp;'RT-C'!Y144))</f>
        <v/>
      </c>
      <c r="AG144" s="500">
        <v>2</v>
      </c>
      <c r="AH144" s="501">
        <v>2</v>
      </c>
    </row>
    <row r="145" spans="1:34" ht="15" customHeight="1" x14ac:dyDescent="0.25">
      <c r="A145" s="483" t="s">
        <v>2450</v>
      </c>
      <c r="B145" s="483">
        <v>2</v>
      </c>
      <c r="C145" s="484" t="s">
        <v>40</v>
      </c>
      <c r="D145" s="485"/>
      <c r="E145" s="483"/>
      <c r="F145" s="483"/>
      <c r="G145" s="484"/>
      <c r="H145" s="486"/>
      <c r="I145" s="487" t="s">
        <v>5702</v>
      </c>
      <c r="J145" s="488" t="str">
        <f t="array" ref="J145">IF(AND(AG145&gt;=1,AD145=""),"OUI",IF(AND(AD145="OUI",AG145=""),"NON",IF(AND(AG145="",AD145=""),"","Erreur")))</f>
        <v>OUI</v>
      </c>
      <c r="K145" s="489" t="s">
        <v>6</v>
      </c>
      <c r="L145" s="531" t="s">
        <v>6</v>
      </c>
      <c r="M145" s="532"/>
      <c r="N145" s="532"/>
      <c r="O145" s="532"/>
      <c r="P145" s="532"/>
      <c r="Q145" s="533"/>
      <c r="R145" s="490" t="str">
        <f t="array" ref="R145">IF(OR(L145="X",M145="X",N145="X",O145="X",P145="X",Q145="X"),"OUI","")</f>
        <v>OUI</v>
      </c>
      <c r="S145" s="491" t="str">
        <f t="array" ref="S145">IF(COUNTBLANK(W145:X145)=2,"","X")</f>
        <v/>
      </c>
      <c r="T145" s="492"/>
      <c r="U145" s="492"/>
      <c r="V145" s="493"/>
      <c r="W145" s="494"/>
      <c r="X145" s="493"/>
      <c r="Y145" s="495"/>
      <c r="Z145" s="496"/>
      <c r="AA145" s="496"/>
      <c r="AB145" s="496"/>
      <c r="AC145" s="496"/>
      <c r="AD145" s="497" t="str">
        <f t="array" ref="AD145">IF(S145="X","OUI",IF(T145="X","OUI",IF(U145="X","OUI",IF(V145="X","OUI",""))))</f>
        <v/>
      </c>
      <c r="AE145" s="498" t="str">
        <f t="shared" si="68"/>
        <v/>
      </c>
      <c r="AF145" s="499" t="str">
        <f t="array" ref="AF145">IF(AND(Y145="",S145=""),"",IF(S145="",Y145,"1er passage"&amp;" "&amp;'RT-C'!W145&amp;" - "&amp;"2eme passage"&amp;" "&amp;'RT-C'!X145&amp;" _ "&amp;'RT-C'!Y145))</f>
        <v/>
      </c>
      <c r="AG145" s="500">
        <v>2</v>
      </c>
      <c r="AH145" s="501">
        <v>5</v>
      </c>
    </row>
    <row r="146" spans="1:34" ht="15" customHeight="1" x14ac:dyDescent="0.25">
      <c r="A146" s="483" t="s">
        <v>2453</v>
      </c>
      <c r="B146" s="483">
        <v>2</v>
      </c>
      <c r="C146" s="484" t="s">
        <v>40</v>
      </c>
      <c r="D146" s="485"/>
      <c r="E146" s="483"/>
      <c r="F146" s="483"/>
      <c r="G146" s="484"/>
      <c r="H146" s="486"/>
      <c r="I146" s="487" t="s">
        <v>5702</v>
      </c>
      <c r="J146" s="488" t="str">
        <f t="array" ref="J146">IF(AND(AG146&gt;=1,AD146=""),"OUI",IF(AND(AD146="OUI",AG146=""),"NON",IF(AND(AG146="",AD146=""),"","Erreur")))</f>
        <v>OUI</v>
      </c>
      <c r="K146" s="489" t="s">
        <v>6</v>
      </c>
      <c r="L146" s="531" t="s">
        <v>6</v>
      </c>
      <c r="M146" s="532"/>
      <c r="N146" s="532"/>
      <c r="O146" s="532"/>
      <c r="P146" s="532"/>
      <c r="Q146" s="533"/>
      <c r="R146" s="490" t="str">
        <f t="array" ref="R146">IF(OR(L146="X",M146="X",N146="X",O146="X",P146="X",Q146="X"),"OUI","")</f>
        <v>OUI</v>
      </c>
      <c r="S146" s="491" t="str">
        <f t="array" ref="S146">IF(COUNTBLANK(W146:X146)=2,"","X")</f>
        <v/>
      </c>
      <c r="T146" s="492"/>
      <c r="U146" s="492"/>
      <c r="V146" s="493"/>
      <c r="W146" s="494"/>
      <c r="X146" s="493"/>
      <c r="Y146" s="495"/>
      <c r="Z146" s="496"/>
      <c r="AA146" s="496"/>
      <c r="AB146" s="496"/>
      <c r="AC146" s="496"/>
      <c r="AD146" s="497" t="str">
        <f t="array" ref="AD146">IF(S146="X","OUI",IF(T146="X","OUI",IF(U146="X","OUI",IF(V146="X","OUI",""))))</f>
        <v/>
      </c>
      <c r="AE146" s="498" t="str">
        <f t="shared" si="68"/>
        <v/>
      </c>
      <c r="AF146" s="499" t="str">
        <f t="array" ref="AF146">IF(AND(Y146="",S146=""),"",IF(S146="",Y146,"1er passage"&amp;" "&amp;'RT-C'!W146&amp;" - "&amp;"2eme passage"&amp;" "&amp;'RT-C'!X146&amp;" _ "&amp;'RT-C'!Y146))</f>
        <v/>
      </c>
      <c r="AG146" s="500">
        <v>1</v>
      </c>
      <c r="AH146" s="501">
        <v>2</v>
      </c>
    </row>
    <row r="147" spans="1:34" ht="15" customHeight="1" x14ac:dyDescent="0.25">
      <c r="A147" s="483" t="s">
        <v>2468</v>
      </c>
      <c r="B147" s="483">
        <v>2</v>
      </c>
      <c r="C147" s="484" t="s">
        <v>40</v>
      </c>
      <c r="D147" s="485"/>
      <c r="E147" s="483"/>
      <c r="F147" s="483"/>
      <c r="G147" s="484"/>
      <c r="H147" s="486"/>
      <c r="I147" s="487" t="s">
        <v>5701</v>
      </c>
      <c r="J147" s="488" t="str">
        <f t="array" ref="J147">IF(AND(AG147&gt;=1,AD147=""),"OUI",IF(AND(AD147="OUI",AG147=""),"NON",IF(AND(AG147="",AD147=""),"","Erreur")))</f>
        <v>OUI</v>
      </c>
      <c r="K147" s="489" t="s">
        <v>6</v>
      </c>
      <c r="L147" s="531" t="s">
        <v>6</v>
      </c>
      <c r="M147" s="532"/>
      <c r="N147" s="532"/>
      <c r="O147" s="532" t="s">
        <v>6</v>
      </c>
      <c r="P147" s="532"/>
      <c r="Q147" s="533"/>
      <c r="R147" s="490" t="str">
        <f t="array" ref="R147">IF(OR(L147="X",M147="X",N147="X",O147="X",P147="X",Q147="X"),"OUI","")</f>
        <v>OUI</v>
      </c>
      <c r="S147" s="491" t="str">
        <f t="array" ref="S147">IF(COUNTBLANK(W147:X147)=2,"","X")</f>
        <v/>
      </c>
      <c r="T147" s="492"/>
      <c r="U147" s="492"/>
      <c r="V147" s="493"/>
      <c r="W147" s="494"/>
      <c r="X147" s="493"/>
      <c r="Y147" s="495"/>
      <c r="Z147" s="496"/>
      <c r="AA147" s="496"/>
      <c r="AB147" s="496"/>
      <c r="AC147" s="496"/>
      <c r="AD147" s="497" t="str">
        <f t="array" ref="AD147">IF(S147="X","OUI",IF(T147="X","OUI",IF(U147="X","OUI",IF(V147="X","OUI",""))))</f>
        <v/>
      </c>
      <c r="AE147" s="498" t="str">
        <f t="shared" si="68"/>
        <v/>
      </c>
      <c r="AF147" s="499" t="str">
        <f t="array" ref="AF147">IF(AND(Y147="",S147=""),"",IF(S147="",Y147,"1er passage"&amp;" "&amp;'RT-C'!W147&amp;" - "&amp;"2eme passage"&amp;" "&amp;'RT-C'!X147&amp;" _ "&amp;'RT-C'!Y147))</f>
        <v/>
      </c>
      <c r="AG147" s="500">
        <v>3</v>
      </c>
      <c r="AH147" s="501">
        <v>3</v>
      </c>
    </row>
    <row r="148" spans="1:34" ht="15" customHeight="1" x14ac:dyDescent="0.25">
      <c r="A148" s="483" t="s">
        <v>2474</v>
      </c>
      <c r="B148" s="483">
        <v>2</v>
      </c>
      <c r="C148" s="484" t="s">
        <v>40</v>
      </c>
      <c r="D148" s="485"/>
      <c r="E148" s="483"/>
      <c r="F148" s="483"/>
      <c r="G148" s="484"/>
      <c r="H148" s="486"/>
      <c r="I148" s="487" t="s">
        <v>5701</v>
      </c>
      <c r="J148" s="488" t="str">
        <f t="array" ref="J148">IF(AND(AG148&gt;=1,AD148=""),"OUI",IF(AND(AD148="OUI",AG148=""),"NON",IF(AND(AG148="",AD148=""),"","Erreur")))</f>
        <v>OUI</v>
      </c>
      <c r="K148" s="489" t="s">
        <v>6</v>
      </c>
      <c r="L148" s="531" t="s">
        <v>6</v>
      </c>
      <c r="M148" s="532"/>
      <c r="N148" s="532"/>
      <c r="O148" s="532"/>
      <c r="P148" s="532"/>
      <c r="Q148" s="533"/>
      <c r="R148" s="490" t="str">
        <f t="array" ref="R148">IF(OR(L148="X",M148="X",N148="X",O148="X",P148="X",Q148="X"),"OUI","")</f>
        <v>OUI</v>
      </c>
      <c r="S148" s="491" t="str">
        <f t="array" ref="S148">IF(COUNTBLANK(W148:X148)=2,"","X")</f>
        <v/>
      </c>
      <c r="T148" s="492"/>
      <c r="U148" s="492"/>
      <c r="V148" s="493"/>
      <c r="W148" s="494"/>
      <c r="X148" s="493"/>
      <c r="Y148" s="495"/>
      <c r="Z148" s="496"/>
      <c r="AA148" s="496"/>
      <c r="AB148" s="496"/>
      <c r="AC148" s="496"/>
      <c r="AD148" s="497" t="str">
        <f t="array" ref="AD148">IF(S148="X","OUI",IF(T148="X","OUI",IF(U148="X","OUI",IF(V148="X","OUI",""))))</f>
        <v/>
      </c>
      <c r="AE148" s="498" t="str">
        <f t="shared" si="68"/>
        <v/>
      </c>
      <c r="AF148" s="499" t="str">
        <f t="array" ref="AF148">IF(AND(Y148="",S148=""),"",IF(S148="",Y148,"1er passage"&amp;" "&amp;'RT-C'!W148&amp;" - "&amp;"2eme passage"&amp;" "&amp;'RT-C'!X148&amp;" _ "&amp;'RT-C'!Y148))</f>
        <v/>
      </c>
      <c r="AG148" s="500">
        <v>2</v>
      </c>
      <c r="AH148" s="501">
        <v>3</v>
      </c>
    </row>
    <row r="149" spans="1:34" ht="15" customHeight="1" x14ac:dyDescent="0.25">
      <c r="A149" s="483" t="s">
        <v>2477</v>
      </c>
      <c r="B149" s="483">
        <v>2</v>
      </c>
      <c r="C149" s="484" t="s">
        <v>40</v>
      </c>
      <c r="D149" s="485"/>
      <c r="E149" s="483"/>
      <c r="F149" s="483"/>
      <c r="G149" s="484"/>
      <c r="H149" s="486"/>
      <c r="I149" s="487" t="s">
        <v>5701</v>
      </c>
      <c r="J149" s="488" t="str">
        <f t="array" ref="J149">IF(AND(AG149&gt;=1,AD149=""),"OUI",IF(AND(AD149="OUI",AG149=""),"NON",IF(AND(AG149="",AD149=""),"","Erreur")))</f>
        <v>OUI</v>
      </c>
      <c r="K149" s="489" t="s">
        <v>6</v>
      </c>
      <c r="L149" s="531" t="s">
        <v>6</v>
      </c>
      <c r="M149" s="532"/>
      <c r="N149" s="532"/>
      <c r="O149" s="532"/>
      <c r="P149" s="532"/>
      <c r="Q149" s="533"/>
      <c r="R149" s="490" t="str">
        <f t="array" ref="R149">IF(OR(L149="X",M149="X",N149="X",O149="X",P149="X",Q149="X"),"OUI","")</f>
        <v>OUI</v>
      </c>
      <c r="S149" s="491" t="str">
        <f t="array" ref="S149">IF(COUNTBLANK(W149:X149)=2,"","X")</f>
        <v/>
      </c>
      <c r="T149" s="492"/>
      <c r="U149" s="492"/>
      <c r="V149" s="493"/>
      <c r="W149" s="494"/>
      <c r="X149" s="493"/>
      <c r="Y149" s="495"/>
      <c r="Z149" s="496"/>
      <c r="AA149" s="496"/>
      <c r="AB149" s="496"/>
      <c r="AC149" s="496"/>
      <c r="AD149" s="497" t="str">
        <f t="array" ref="AD149">IF(S149="X","OUI",IF(T149="X","OUI",IF(U149="X","OUI",IF(V149="X","OUI",""))))</f>
        <v/>
      </c>
      <c r="AE149" s="498" t="str">
        <f t="shared" si="68"/>
        <v/>
      </c>
      <c r="AF149" s="499" t="str">
        <f t="array" ref="AF149">IF(AND(Y149="",S149=""),"",IF(S149="",Y149,"1er passage"&amp;" "&amp;'RT-C'!W149&amp;" - "&amp;"2eme passage"&amp;" "&amp;'RT-C'!X149&amp;" _ "&amp;'RT-C'!Y149))</f>
        <v/>
      </c>
      <c r="AG149" s="500">
        <v>1</v>
      </c>
      <c r="AH149" s="501">
        <v>2</v>
      </c>
    </row>
    <row r="150" spans="1:34" ht="15" customHeight="1" x14ac:dyDescent="0.25">
      <c r="A150" s="483" t="s">
        <v>2480</v>
      </c>
      <c r="B150" s="483">
        <v>2</v>
      </c>
      <c r="C150" s="484" t="s">
        <v>40</v>
      </c>
      <c r="D150" s="485"/>
      <c r="E150" s="483"/>
      <c r="F150" s="483"/>
      <c r="G150" s="484"/>
      <c r="H150" s="486"/>
      <c r="I150" s="487" t="s">
        <v>5701</v>
      </c>
      <c r="J150" s="488" t="str">
        <f t="array" ref="J150">IF(AND(AG150&gt;=1,AD150=""),"OUI",IF(AND(AD150="OUI",AG150=""),"NON",IF(AND(AG150="",AD150=""),"","Erreur")))</f>
        <v>OUI</v>
      </c>
      <c r="K150" s="489" t="s">
        <v>6</v>
      </c>
      <c r="L150" s="531" t="s">
        <v>6</v>
      </c>
      <c r="M150" s="532"/>
      <c r="N150" s="532"/>
      <c r="O150" s="532"/>
      <c r="P150" s="532"/>
      <c r="Q150" s="533"/>
      <c r="R150" s="490" t="str">
        <f t="array" ref="R150">IF(OR(L150="X",M150="X",N150="X",O150="X",P150="X",Q150="X"),"OUI","")</f>
        <v>OUI</v>
      </c>
      <c r="S150" s="491" t="str">
        <f t="array" ref="S150">IF(COUNTBLANK(W150:X150)=2,"","X")</f>
        <v/>
      </c>
      <c r="T150" s="492"/>
      <c r="U150" s="492"/>
      <c r="V150" s="493"/>
      <c r="W150" s="494"/>
      <c r="X150" s="493"/>
      <c r="Y150" s="495"/>
      <c r="Z150" s="496"/>
      <c r="AA150" s="496"/>
      <c r="AB150" s="496"/>
      <c r="AC150" s="496"/>
      <c r="AD150" s="497" t="str">
        <f t="array" ref="AD150">IF(S150="X","OUI",IF(T150="X","OUI",IF(U150="X","OUI",IF(V150="X","OUI",""))))</f>
        <v/>
      </c>
      <c r="AE150" s="498" t="str">
        <f t="shared" si="68"/>
        <v/>
      </c>
      <c r="AF150" s="499" t="str">
        <f t="array" ref="AF150">IF(AND(Y150="",S150=""),"",IF(S150="",Y150,"1er passage"&amp;" "&amp;'RT-C'!W150&amp;" - "&amp;"2eme passage"&amp;" "&amp;'RT-C'!X150&amp;" _ "&amp;'RT-C'!Y150))</f>
        <v/>
      </c>
      <c r="AG150" s="500">
        <v>1</v>
      </c>
      <c r="AH150" s="501">
        <v>3</v>
      </c>
    </row>
    <row r="151" spans="1:34" ht="15" customHeight="1" x14ac:dyDescent="0.25">
      <c r="A151" s="483" t="s">
        <v>2483</v>
      </c>
      <c r="B151" s="483">
        <v>2</v>
      </c>
      <c r="C151" s="484" t="s">
        <v>40</v>
      </c>
      <c r="D151" s="485"/>
      <c r="E151" s="483"/>
      <c r="F151" s="483"/>
      <c r="G151" s="484"/>
      <c r="H151" s="486"/>
      <c r="I151" s="487" t="s">
        <v>5701</v>
      </c>
      <c r="J151" s="488" t="str">
        <f t="array" ref="J151">IF(AND(AG151&gt;=1,AD151=""),"OUI",IF(AND(AD151="OUI",AG151=""),"NON",IF(AND(AG151="",AD151=""),"","Erreur")))</f>
        <v>OUI</v>
      </c>
      <c r="K151" s="489" t="s">
        <v>6</v>
      </c>
      <c r="L151" s="531" t="s">
        <v>6</v>
      </c>
      <c r="M151" s="532"/>
      <c r="N151" s="532"/>
      <c r="O151" s="532" t="s">
        <v>6</v>
      </c>
      <c r="P151" s="532"/>
      <c r="Q151" s="533"/>
      <c r="R151" s="490" t="str">
        <f t="array" ref="R151">IF(OR(L151="X",M151="X",N151="X",O151="X",P151="X",Q151="X"),"OUI","")</f>
        <v>OUI</v>
      </c>
      <c r="S151" s="491" t="str">
        <f t="array" ref="S151">IF(COUNTBLANK(W151:X151)=2,"","X")</f>
        <v/>
      </c>
      <c r="T151" s="492"/>
      <c r="U151" s="492"/>
      <c r="V151" s="493"/>
      <c r="W151" s="494"/>
      <c r="X151" s="493"/>
      <c r="Y151" s="495"/>
      <c r="Z151" s="496"/>
      <c r="AA151" s="496"/>
      <c r="AB151" s="496"/>
      <c r="AC151" s="496"/>
      <c r="AD151" s="497" t="str">
        <f t="array" ref="AD151">IF(S151="X","OUI",IF(T151="X","OUI",IF(U151="X","OUI",IF(V151="X","OUI",""))))</f>
        <v/>
      </c>
      <c r="AE151" s="498" t="str">
        <f t="shared" si="68"/>
        <v/>
      </c>
      <c r="AF151" s="499" t="str">
        <f t="array" ref="AF151">IF(AND(Y151="",S151=""),"",IF(S151="",Y151,"1er passage"&amp;" "&amp;'RT-C'!W151&amp;" - "&amp;"2eme passage"&amp;" "&amp;'RT-C'!X151&amp;" _ "&amp;'RT-C'!Y151))</f>
        <v/>
      </c>
      <c r="AG151" s="500">
        <v>1</v>
      </c>
      <c r="AH151" s="501">
        <v>3</v>
      </c>
    </row>
    <row r="152" spans="1:34" ht="15" customHeight="1" x14ac:dyDescent="0.25">
      <c r="A152" s="483" t="s">
        <v>2489</v>
      </c>
      <c r="B152" s="483">
        <v>2</v>
      </c>
      <c r="C152" s="484" t="s">
        <v>40</v>
      </c>
      <c r="D152" s="485"/>
      <c r="E152" s="483"/>
      <c r="F152" s="483"/>
      <c r="G152" s="484"/>
      <c r="H152" s="486"/>
      <c r="I152" s="487" t="s">
        <v>5701</v>
      </c>
      <c r="J152" s="488" t="str">
        <f t="array" ref="J152">IF(AND(AG152&gt;=1,AD152=""),"OUI",IF(AND(AD152="OUI",AG152=""),"NON",IF(AND(AG152="",AD152=""),"","Erreur")))</f>
        <v>OUI</v>
      </c>
      <c r="K152" s="489" t="s">
        <v>6</v>
      </c>
      <c r="L152" s="531" t="s">
        <v>6</v>
      </c>
      <c r="M152" s="532"/>
      <c r="N152" s="532"/>
      <c r="O152" s="532"/>
      <c r="P152" s="532"/>
      <c r="Q152" s="533"/>
      <c r="R152" s="490" t="str">
        <f t="array" ref="R152">IF(OR(L152="X",M152="X",N152="X",O152="X",P152="X",Q152="X"),"OUI","")</f>
        <v>OUI</v>
      </c>
      <c r="S152" s="491" t="str">
        <f t="array" ref="S152">IF(COUNTBLANK(W152:X152)=2,"","X")</f>
        <v/>
      </c>
      <c r="T152" s="492"/>
      <c r="U152" s="492"/>
      <c r="V152" s="493"/>
      <c r="W152" s="494"/>
      <c r="X152" s="493"/>
      <c r="Y152" s="495"/>
      <c r="Z152" s="496"/>
      <c r="AA152" s="496"/>
      <c r="AB152" s="496"/>
      <c r="AC152" s="496"/>
      <c r="AD152" s="497" t="str">
        <f t="array" ref="AD152">IF(S152="X","OUI",IF(T152="X","OUI",IF(U152="X","OUI",IF(V152="X","OUI",""))))</f>
        <v/>
      </c>
      <c r="AE152" s="498" t="str">
        <f t="shared" si="68"/>
        <v/>
      </c>
      <c r="AF152" s="499" t="str">
        <f t="array" ref="AF152">IF(AND(Y152="",S152=""),"",IF(S152="",Y152,"1er passage"&amp;" "&amp;'RT-C'!W152&amp;" - "&amp;"2eme passage"&amp;" "&amp;'RT-C'!X152&amp;" _ "&amp;'RT-C'!Y152))</f>
        <v/>
      </c>
      <c r="AG152" s="500">
        <v>2</v>
      </c>
      <c r="AH152" s="501">
        <v>2</v>
      </c>
    </row>
    <row r="153" spans="1:34" ht="15" customHeight="1" x14ac:dyDescent="0.25">
      <c r="A153" s="483" t="s">
        <v>2495</v>
      </c>
      <c r="B153" s="483">
        <v>2</v>
      </c>
      <c r="C153" s="484" t="s">
        <v>40</v>
      </c>
      <c r="D153" s="485"/>
      <c r="E153" s="483"/>
      <c r="F153" s="483"/>
      <c r="G153" s="484"/>
      <c r="H153" s="486"/>
      <c r="I153" s="487" t="s">
        <v>5701</v>
      </c>
      <c r="J153" s="488" t="str">
        <f t="array" ref="J153">IF(AND(AG153&gt;=1,AD153=""),"OUI",IF(AND(AD153="OUI",AG153=""),"NON",IF(AND(AG153="",AD153=""),"","Erreur")))</f>
        <v>OUI</v>
      </c>
      <c r="K153" s="489" t="s">
        <v>6</v>
      </c>
      <c r="L153" s="531" t="s">
        <v>6</v>
      </c>
      <c r="M153" s="532"/>
      <c r="N153" s="532"/>
      <c r="O153" s="532"/>
      <c r="P153" s="532"/>
      <c r="Q153" s="533"/>
      <c r="R153" s="490" t="str">
        <f t="array" ref="R153">IF(OR(L153="X",M153="X",N153="X",O153="X",P153="X",Q153="X"),"OUI","")</f>
        <v>OUI</v>
      </c>
      <c r="S153" s="491" t="str">
        <f t="array" ref="S153">IF(COUNTBLANK(W153:X153)=2,"","X")</f>
        <v/>
      </c>
      <c r="T153" s="492"/>
      <c r="U153" s="492"/>
      <c r="V153" s="493"/>
      <c r="W153" s="494"/>
      <c r="X153" s="493"/>
      <c r="Y153" s="495"/>
      <c r="Z153" s="496"/>
      <c r="AA153" s="496"/>
      <c r="AB153" s="496"/>
      <c r="AC153" s="496"/>
      <c r="AD153" s="497" t="str">
        <f t="array" ref="AD153">IF(S153="X","OUI",IF(T153="X","OUI",IF(U153="X","OUI",IF(V153="X","OUI",""))))</f>
        <v/>
      </c>
      <c r="AE153" s="498" t="str">
        <f t="shared" si="68"/>
        <v/>
      </c>
      <c r="AF153" s="499" t="str">
        <f t="array" ref="AF153">IF(AND(Y153="",S153=""),"",IF(S153="",Y153,"1er passage"&amp;" "&amp;'RT-C'!W153&amp;" - "&amp;"2eme passage"&amp;" "&amp;'RT-C'!X153&amp;" _ "&amp;'RT-C'!Y153))</f>
        <v/>
      </c>
      <c r="AG153" s="500">
        <v>2</v>
      </c>
      <c r="AH153" s="501">
        <v>2</v>
      </c>
    </row>
    <row r="154" spans="1:34" ht="15" customHeight="1" x14ac:dyDescent="0.25">
      <c r="A154" s="483" t="s">
        <v>2501</v>
      </c>
      <c r="B154" s="483">
        <v>2</v>
      </c>
      <c r="C154" s="484" t="s">
        <v>40</v>
      </c>
      <c r="D154" s="485"/>
      <c r="E154" s="483"/>
      <c r="F154" s="483"/>
      <c r="G154" s="484"/>
      <c r="H154" s="486"/>
      <c r="I154" s="487" t="s">
        <v>5701</v>
      </c>
      <c r="J154" s="488" t="str">
        <f t="array" ref="J154">IF(AND(AG154&gt;=1,AD154=""),"OUI",IF(AND(AD154="OUI",AG154=""),"NON",IF(AND(AG154="",AD154=""),"","Erreur")))</f>
        <v>OUI</v>
      </c>
      <c r="K154" s="489" t="s">
        <v>6</v>
      </c>
      <c r="L154" s="531" t="s">
        <v>6</v>
      </c>
      <c r="M154" s="532"/>
      <c r="N154" s="532"/>
      <c r="O154" s="532"/>
      <c r="P154" s="532"/>
      <c r="Q154" s="533"/>
      <c r="R154" s="490" t="str">
        <f t="array" ref="R154">IF(OR(L154="X",M154="X",N154="X",O154="X",P154="X",Q154="X"),"OUI","")</f>
        <v>OUI</v>
      </c>
      <c r="S154" s="491" t="str">
        <f t="array" ref="S154">IF(COUNTBLANK(W154:X154)=2,"","X")</f>
        <v/>
      </c>
      <c r="T154" s="492"/>
      <c r="U154" s="492"/>
      <c r="V154" s="493"/>
      <c r="W154" s="494"/>
      <c r="X154" s="493"/>
      <c r="Y154" s="495"/>
      <c r="Z154" s="496"/>
      <c r="AA154" s="496"/>
      <c r="AB154" s="496"/>
      <c r="AC154" s="496"/>
      <c r="AD154" s="497" t="str">
        <f t="array" ref="AD154">IF(S154="X","OUI",IF(T154="X","OUI",IF(U154="X","OUI",IF(V154="X","OUI",""))))</f>
        <v/>
      </c>
      <c r="AE154" s="498" t="str">
        <f t="shared" si="68"/>
        <v/>
      </c>
      <c r="AF154" s="499" t="str">
        <f t="array" ref="AF154">IF(AND(Y154="",S154=""),"",IF(S154="",Y154,"1er passage"&amp;" "&amp;'RT-C'!W154&amp;" - "&amp;"2eme passage"&amp;" "&amp;'RT-C'!X154&amp;" _ "&amp;'RT-C'!Y154))</f>
        <v/>
      </c>
      <c r="AG154" s="500">
        <v>2</v>
      </c>
      <c r="AH154" s="501">
        <v>2</v>
      </c>
    </row>
    <row r="155" spans="1:34" ht="15" customHeight="1" x14ac:dyDescent="0.25">
      <c r="A155" s="483" t="s">
        <v>2507</v>
      </c>
      <c r="B155" s="483">
        <v>2</v>
      </c>
      <c r="C155" s="484" t="s">
        <v>40</v>
      </c>
      <c r="D155" s="485"/>
      <c r="E155" s="483"/>
      <c r="F155" s="483"/>
      <c r="G155" s="484"/>
      <c r="H155" s="486"/>
      <c r="I155" s="487" t="s">
        <v>5701</v>
      </c>
      <c r="J155" s="488" t="str">
        <f t="array" ref="J155">IF(AND(AG155&gt;=1,AD155=""),"OUI",IF(AND(AD155="OUI",AG155=""),"NON",IF(AND(AG155="",AD155=""),"","Erreur")))</f>
        <v>OUI</v>
      </c>
      <c r="K155" s="489" t="s">
        <v>6</v>
      </c>
      <c r="L155" s="531" t="s">
        <v>6</v>
      </c>
      <c r="M155" s="532"/>
      <c r="N155" s="532"/>
      <c r="O155" s="532"/>
      <c r="P155" s="532"/>
      <c r="Q155" s="533"/>
      <c r="R155" s="490" t="str">
        <f t="array" ref="R155">IF(OR(L155="X",M155="X",N155="X",O155="X",P155="X",Q155="X"),"OUI","")</f>
        <v>OUI</v>
      </c>
      <c r="S155" s="491" t="str">
        <f t="array" ref="S155">IF(COUNTBLANK(W155:X155)=2,"","X")</f>
        <v/>
      </c>
      <c r="T155" s="492"/>
      <c r="U155" s="492"/>
      <c r="V155" s="493"/>
      <c r="W155" s="494"/>
      <c r="X155" s="493"/>
      <c r="Y155" s="495"/>
      <c r="Z155" s="496"/>
      <c r="AA155" s="496"/>
      <c r="AB155" s="496"/>
      <c r="AC155" s="496"/>
      <c r="AD155" s="497" t="str">
        <f t="array" ref="AD155">IF(S155="X","OUI",IF(T155="X","OUI",IF(U155="X","OUI",IF(V155="X","OUI",""))))</f>
        <v/>
      </c>
      <c r="AE155" s="498" t="str">
        <f t="shared" si="68"/>
        <v/>
      </c>
      <c r="AF155" s="499" t="str">
        <f t="array" ref="AF155">IF(AND(Y155="",S155=""),"",IF(S155="",Y155,"1er passage"&amp;" "&amp;'RT-C'!W155&amp;" - "&amp;"2eme passage"&amp;" "&amp;'RT-C'!X155&amp;" _ "&amp;'RT-C'!Y155))</f>
        <v/>
      </c>
      <c r="AG155" s="500">
        <v>2</v>
      </c>
      <c r="AH155" s="501">
        <v>4</v>
      </c>
    </row>
    <row r="156" spans="1:34" ht="15" customHeight="1" x14ac:dyDescent="0.25">
      <c r="A156" s="483" t="s">
        <v>2513</v>
      </c>
      <c r="B156" s="483">
        <v>2</v>
      </c>
      <c r="C156" s="484" t="s">
        <v>40</v>
      </c>
      <c r="D156" s="485"/>
      <c r="E156" s="483"/>
      <c r="F156" s="483"/>
      <c r="G156" s="484"/>
      <c r="H156" s="486"/>
      <c r="I156" s="487" t="s">
        <v>5701</v>
      </c>
      <c r="J156" s="488" t="str">
        <f t="array" ref="J156">IF(AND(AG156&gt;=1,AD156=""),"OUI",IF(AND(AD156="OUI",AG156=""),"NON",IF(AND(AG156="",AD156=""),"","Erreur")))</f>
        <v>OUI</v>
      </c>
      <c r="K156" s="489" t="s">
        <v>6</v>
      </c>
      <c r="L156" s="531" t="s">
        <v>6</v>
      </c>
      <c r="M156" s="532"/>
      <c r="N156" s="532"/>
      <c r="O156" s="532"/>
      <c r="P156" s="532"/>
      <c r="Q156" s="533"/>
      <c r="R156" s="490" t="str">
        <f t="array" ref="R156">IF(OR(L156="X",M156="X",N156="X",O156="X",P156="X",Q156="X"),"OUI","")</f>
        <v>OUI</v>
      </c>
      <c r="S156" s="491" t="str">
        <f t="array" ref="S156">IF(COUNTBLANK(W156:X156)=2,"","X")</f>
        <v/>
      </c>
      <c r="T156" s="492"/>
      <c r="U156" s="492"/>
      <c r="V156" s="493"/>
      <c r="W156" s="494"/>
      <c r="X156" s="493"/>
      <c r="Y156" s="495"/>
      <c r="Z156" s="496"/>
      <c r="AA156" s="496"/>
      <c r="AB156" s="496"/>
      <c r="AC156" s="496"/>
      <c r="AD156" s="497" t="str">
        <f t="array" ref="AD156">IF(S156="X","OUI",IF(T156="X","OUI",IF(U156="X","OUI",IF(V156="X","OUI",""))))</f>
        <v/>
      </c>
      <c r="AE156" s="498" t="str">
        <f t="shared" si="68"/>
        <v/>
      </c>
      <c r="AF156" s="499" t="str">
        <f t="array" ref="AF156">IF(AND(Y156="",S156=""),"",IF(S156="",Y156,"1er passage"&amp;" "&amp;'RT-C'!W156&amp;" - "&amp;"2eme passage"&amp;" "&amp;'RT-C'!X156&amp;" _ "&amp;'RT-C'!Y156))</f>
        <v/>
      </c>
      <c r="AG156" s="500">
        <v>2</v>
      </c>
      <c r="AH156" s="501">
        <v>5</v>
      </c>
    </row>
    <row r="157" spans="1:34" ht="15" customHeight="1" x14ac:dyDescent="0.25">
      <c r="A157" s="483" t="s">
        <v>2525</v>
      </c>
      <c r="B157" s="483">
        <v>2</v>
      </c>
      <c r="C157" s="484" t="s">
        <v>40</v>
      </c>
      <c r="D157" s="485"/>
      <c r="E157" s="483"/>
      <c r="F157" s="483"/>
      <c r="G157" s="484"/>
      <c r="H157" s="486"/>
      <c r="I157" s="487" t="s">
        <v>5702</v>
      </c>
      <c r="J157" s="488" t="str">
        <f t="array" ref="J157">IF(AND(AG157&gt;=1,AD157=""),"OUI",IF(AND(AD157="OUI",AG157=""),"NON",IF(AND(AG157="",AD157=""),"","Erreur")))</f>
        <v>OUI</v>
      </c>
      <c r="K157" s="489" t="s">
        <v>6</v>
      </c>
      <c r="L157" s="531" t="s">
        <v>6</v>
      </c>
      <c r="M157" s="532"/>
      <c r="N157" s="532"/>
      <c r="O157" s="532"/>
      <c r="P157" s="532"/>
      <c r="Q157" s="533"/>
      <c r="R157" s="490" t="str">
        <f t="array" ref="R157">IF(OR(L157="X",M157="X",N157="X",O157="X",P157="X",Q157="X"),"OUI","")</f>
        <v>OUI</v>
      </c>
      <c r="S157" s="491" t="str">
        <f t="array" ref="S157">IF(COUNTBLANK(W157:X157)=2,"","X")</f>
        <v/>
      </c>
      <c r="T157" s="492"/>
      <c r="U157" s="492"/>
      <c r="V157" s="493"/>
      <c r="W157" s="494"/>
      <c r="X157" s="493"/>
      <c r="Y157" s="495"/>
      <c r="Z157" s="496"/>
      <c r="AA157" s="496"/>
      <c r="AB157" s="496"/>
      <c r="AC157" s="496"/>
      <c r="AD157" s="497" t="str">
        <f t="array" ref="AD157">IF(S157="X","OUI",IF(T157="X","OUI",IF(U157="X","OUI",IF(V157="X","OUI",""))))</f>
        <v/>
      </c>
      <c r="AE157" s="498" t="str">
        <f t="shared" si="68"/>
        <v/>
      </c>
      <c r="AF157" s="499" t="str">
        <f t="array" ref="AF157">IF(AND(Y157="",S157=""),"",IF(S157="",Y157,"1er passage"&amp;" "&amp;'RT-C'!W157&amp;" - "&amp;"2eme passage"&amp;" "&amp;'RT-C'!X157&amp;" _ "&amp;'RT-C'!Y157))</f>
        <v/>
      </c>
      <c r="AG157" s="500">
        <v>2</v>
      </c>
      <c r="AH157" s="501">
        <v>2</v>
      </c>
    </row>
    <row r="158" spans="1:34" ht="15" customHeight="1" x14ac:dyDescent="0.25">
      <c r="A158" s="483" t="s">
        <v>2528</v>
      </c>
      <c r="B158" s="483">
        <v>2</v>
      </c>
      <c r="C158" s="484" t="s">
        <v>40</v>
      </c>
      <c r="D158" s="485"/>
      <c r="E158" s="483"/>
      <c r="F158" s="483"/>
      <c r="G158" s="484"/>
      <c r="H158" s="486"/>
      <c r="I158" s="487" t="s">
        <v>5702</v>
      </c>
      <c r="J158" s="488" t="str">
        <f t="array" ref="J158">IF(AND(AG158&gt;=1,AD158=""),"OUI",IF(AND(AD158="OUI",AG158=""),"NON",IF(AND(AG158="",AD158=""),"","Erreur")))</f>
        <v>OUI</v>
      </c>
      <c r="K158" s="489" t="s">
        <v>6</v>
      </c>
      <c r="L158" s="531" t="s">
        <v>6</v>
      </c>
      <c r="M158" s="532"/>
      <c r="N158" s="532"/>
      <c r="O158" s="532"/>
      <c r="P158" s="532"/>
      <c r="Q158" s="533"/>
      <c r="R158" s="490" t="str">
        <f t="array" ref="R158">IF(OR(L158="X",M158="X",N158="X",O158="X",P158="X",Q158="X"),"OUI","")</f>
        <v>OUI</v>
      </c>
      <c r="S158" s="491" t="str">
        <f t="array" ref="S158">IF(COUNTBLANK(W158:X158)=2,"","X")</f>
        <v/>
      </c>
      <c r="T158" s="492"/>
      <c r="U158" s="492"/>
      <c r="V158" s="493"/>
      <c r="W158" s="494"/>
      <c r="X158" s="493"/>
      <c r="Y158" s="495"/>
      <c r="Z158" s="496"/>
      <c r="AA158" s="496"/>
      <c r="AB158" s="496"/>
      <c r="AC158" s="496"/>
      <c r="AD158" s="497" t="str">
        <f t="array" ref="AD158">IF(S158="X","OUI",IF(T158="X","OUI",IF(U158="X","OUI",IF(V158="X","OUI",""))))</f>
        <v/>
      </c>
      <c r="AE158" s="498" t="str">
        <f t="shared" si="68"/>
        <v/>
      </c>
      <c r="AF158" s="499" t="str">
        <f t="array" ref="AF158">IF(AND(Y158="",S158=""),"",IF(S158="",Y158,"1er passage"&amp;" "&amp;'RT-C'!W158&amp;" - "&amp;"2eme passage"&amp;" "&amp;'RT-C'!X158&amp;" _ "&amp;'RT-C'!Y158))</f>
        <v/>
      </c>
      <c r="AG158" s="500">
        <v>2</v>
      </c>
      <c r="AH158" s="501">
        <v>2</v>
      </c>
    </row>
    <row r="159" spans="1:34" ht="15" customHeight="1" x14ac:dyDescent="0.25">
      <c r="A159" s="483" t="s">
        <v>2534</v>
      </c>
      <c r="B159" s="483">
        <v>2</v>
      </c>
      <c r="C159" s="484" t="s">
        <v>40</v>
      </c>
      <c r="D159" s="485"/>
      <c r="E159" s="483"/>
      <c r="F159" s="483"/>
      <c r="G159" s="484"/>
      <c r="H159" s="486"/>
      <c r="I159" s="487" t="s">
        <v>5702</v>
      </c>
      <c r="J159" s="488" t="str">
        <f t="array" ref="J159">IF(AND(AG159&gt;=1,AD159=""),"OUI",IF(AND(AD159="OUI",AG159=""),"NON",IF(AND(AG159="",AD159=""),"","Erreur")))</f>
        <v>OUI</v>
      </c>
      <c r="K159" s="489" t="s">
        <v>6</v>
      </c>
      <c r="L159" s="531" t="s">
        <v>6</v>
      </c>
      <c r="M159" s="532"/>
      <c r="N159" s="532" t="s">
        <v>6</v>
      </c>
      <c r="O159" s="532"/>
      <c r="P159" s="532"/>
      <c r="Q159" s="533"/>
      <c r="R159" s="490" t="str">
        <f t="array" ref="R159">IF(OR(L159="X",M159="X",N159="X",O159="X",P159="X",Q159="X"),"OUI","")</f>
        <v>OUI</v>
      </c>
      <c r="S159" s="491" t="str">
        <f t="array" ref="S159">IF(COUNTBLANK(W159:X159)=2,"","X")</f>
        <v/>
      </c>
      <c r="T159" s="492"/>
      <c r="U159" s="492"/>
      <c r="V159" s="493"/>
      <c r="W159" s="494"/>
      <c r="X159" s="493"/>
      <c r="Y159" s="495"/>
      <c r="Z159" s="496"/>
      <c r="AA159" s="496"/>
      <c r="AB159" s="496"/>
      <c r="AC159" s="496"/>
      <c r="AD159" s="497" t="str">
        <f t="array" ref="AD159">IF(S159="X","OUI",IF(T159="X","OUI",IF(U159="X","OUI",IF(V159="X","OUI",""))))</f>
        <v/>
      </c>
      <c r="AE159" s="498" t="str">
        <f t="shared" si="68"/>
        <v/>
      </c>
      <c r="AF159" s="499" t="str">
        <f t="array" ref="AF159">IF(AND(Y159="",S159=""),"",IF(S159="",Y159,"1er passage"&amp;" "&amp;'RT-C'!W159&amp;" - "&amp;"2eme passage"&amp;" "&amp;'RT-C'!X159&amp;" _ "&amp;'RT-C'!Y159))</f>
        <v/>
      </c>
      <c r="AG159" s="500">
        <v>1</v>
      </c>
      <c r="AH159" s="501">
        <v>5</v>
      </c>
    </row>
    <row r="160" spans="1:34" ht="15" customHeight="1" x14ac:dyDescent="0.25">
      <c r="A160" s="483" t="s">
        <v>2537</v>
      </c>
      <c r="B160" s="483">
        <v>2</v>
      </c>
      <c r="C160" s="484" t="s">
        <v>40</v>
      </c>
      <c r="D160" s="485"/>
      <c r="E160" s="483"/>
      <c r="F160" s="483"/>
      <c r="G160" s="484"/>
      <c r="H160" s="486"/>
      <c r="I160" s="487" t="s">
        <v>5702</v>
      </c>
      <c r="J160" s="488" t="str">
        <f t="array" ref="J160">IF(AND(AG160&gt;=1,AD160=""),"OUI",IF(AND(AD160="OUI",AG160=""),"NON",IF(AND(AG160="",AD160=""),"","Erreur")))</f>
        <v>OUI</v>
      </c>
      <c r="K160" s="489" t="s">
        <v>6</v>
      </c>
      <c r="L160" s="531" t="s">
        <v>6</v>
      </c>
      <c r="M160" s="532"/>
      <c r="N160" s="532"/>
      <c r="O160" s="532"/>
      <c r="P160" s="532"/>
      <c r="Q160" s="533"/>
      <c r="R160" s="490" t="str">
        <f t="array" ref="R160">IF(OR(L160="X",M160="X",N160="X",O160="X",P160="X",Q160="X"),"OUI","")</f>
        <v>OUI</v>
      </c>
      <c r="S160" s="491" t="str">
        <f t="array" ref="S160">IF(COUNTBLANK(W160:X160)=2,"","X")</f>
        <v/>
      </c>
      <c r="T160" s="492"/>
      <c r="U160" s="492"/>
      <c r="V160" s="493"/>
      <c r="W160" s="494"/>
      <c r="X160" s="493"/>
      <c r="Y160" s="495"/>
      <c r="Z160" s="496"/>
      <c r="AA160" s="496"/>
      <c r="AB160" s="496"/>
      <c r="AC160" s="496"/>
      <c r="AD160" s="497" t="str">
        <f t="array" ref="AD160">IF(S160="X","OUI",IF(T160="X","OUI",IF(U160="X","OUI",IF(V160="X","OUI",""))))</f>
        <v/>
      </c>
      <c r="AE160" s="498" t="str">
        <f t="shared" si="68"/>
        <v/>
      </c>
      <c r="AF160" s="499" t="str">
        <f t="array" ref="AF160">IF(AND(Y160="",S160=""),"",IF(S160="",Y160,"1er passage"&amp;" "&amp;'RT-C'!W160&amp;" - "&amp;"2eme passage"&amp;" "&amp;'RT-C'!X160&amp;" _ "&amp;'RT-C'!Y160))</f>
        <v/>
      </c>
      <c r="AG160" s="500">
        <v>2</v>
      </c>
      <c r="AH160" s="501">
        <v>2</v>
      </c>
    </row>
    <row r="161" spans="1:34" ht="15" customHeight="1" x14ac:dyDescent="0.25">
      <c r="A161" s="483" t="s">
        <v>2543</v>
      </c>
      <c r="B161" s="483">
        <v>2</v>
      </c>
      <c r="C161" s="484" t="s">
        <v>40</v>
      </c>
      <c r="D161" s="485"/>
      <c r="E161" s="483"/>
      <c r="F161" s="483"/>
      <c r="G161" s="484"/>
      <c r="H161" s="486"/>
      <c r="I161" s="487" t="s">
        <v>5702</v>
      </c>
      <c r="J161" s="488" t="str">
        <f t="array" ref="J161">IF(AND(AG161&gt;=1,AD161=""),"OUI",IF(AND(AD161="OUI",AG161=""),"NON",IF(AND(AG161="",AD161=""),"","Erreur")))</f>
        <v>OUI</v>
      </c>
      <c r="K161" s="489" t="s">
        <v>6</v>
      </c>
      <c r="L161" s="531" t="s">
        <v>6</v>
      </c>
      <c r="M161" s="532"/>
      <c r="N161" s="532" t="s">
        <v>6</v>
      </c>
      <c r="O161" s="532"/>
      <c r="P161" s="532"/>
      <c r="Q161" s="533"/>
      <c r="R161" s="490" t="str">
        <f t="array" ref="R161">IF(OR(L161="X",M161="X",N161="X",O161="X",P161="X",Q161="X"),"OUI","")</f>
        <v>OUI</v>
      </c>
      <c r="S161" s="491" t="str">
        <f t="array" ref="S161">IF(COUNTBLANK(W161:X161)=2,"","X")</f>
        <v/>
      </c>
      <c r="T161" s="492"/>
      <c r="U161" s="492"/>
      <c r="V161" s="493"/>
      <c r="W161" s="494"/>
      <c r="X161" s="493"/>
      <c r="Y161" s="495"/>
      <c r="Z161" s="496"/>
      <c r="AA161" s="496"/>
      <c r="AB161" s="496"/>
      <c r="AC161" s="496"/>
      <c r="AD161" s="497" t="str">
        <f t="array" ref="AD161">IF(S161="X","OUI",IF(T161="X","OUI",IF(U161="X","OUI",IF(V161="X","OUI",""))))</f>
        <v/>
      </c>
      <c r="AE161" s="498" t="str">
        <f t="shared" si="68"/>
        <v/>
      </c>
      <c r="AF161" s="499" t="str">
        <f t="array" ref="AF161">IF(AND(Y161="",S161=""),"",IF(S161="",Y161,"1er passage"&amp;" "&amp;'RT-C'!W161&amp;" - "&amp;"2eme passage"&amp;" "&amp;'RT-C'!X161&amp;" _ "&amp;'RT-C'!Y161))</f>
        <v/>
      </c>
      <c r="AG161" s="500">
        <v>2</v>
      </c>
      <c r="AH161" s="501">
        <v>5</v>
      </c>
    </row>
    <row r="162" spans="1:34" ht="15" customHeight="1" x14ac:dyDescent="0.25">
      <c r="A162" s="483" t="s">
        <v>2549</v>
      </c>
      <c r="B162" s="483">
        <v>2</v>
      </c>
      <c r="C162" s="484" t="s">
        <v>40</v>
      </c>
      <c r="D162" s="485"/>
      <c r="E162" s="483"/>
      <c r="F162" s="483"/>
      <c r="G162" s="484"/>
      <c r="H162" s="486"/>
      <c r="I162" s="487" t="s">
        <v>5702</v>
      </c>
      <c r="J162" s="488" t="str">
        <f t="array" ref="J162">IF(AND(AG162&gt;=1,AD162=""),"OUI",IF(AND(AD162="OUI",AG162=""),"NON",IF(AND(AG162="",AD162=""),"","Erreur")))</f>
        <v>OUI</v>
      </c>
      <c r="K162" s="489" t="s">
        <v>6</v>
      </c>
      <c r="L162" s="531" t="s">
        <v>6</v>
      </c>
      <c r="M162" s="532"/>
      <c r="N162" s="532" t="s">
        <v>6</v>
      </c>
      <c r="O162" s="532"/>
      <c r="P162" s="532"/>
      <c r="Q162" s="533"/>
      <c r="R162" s="490" t="str">
        <f t="array" ref="R162">IF(OR(L162="X",M162="X",N162="X",O162="X",P162="X",Q162="X"),"OUI","")</f>
        <v>OUI</v>
      </c>
      <c r="S162" s="491" t="str">
        <f t="array" ref="S162">IF(COUNTBLANK(W162:X162)=2,"","X")</f>
        <v/>
      </c>
      <c r="T162" s="492"/>
      <c r="U162" s="492"/>
      <c r="V162" s="493"/>
      <c r="W162" s="494"/>
      <c r="X162" s="493"/>
      <c r="Y162" s="495"/>
      <c r="Z162" s="496"/>
      <c r="AA162" s="496"/>
      <c r="AB162" s="496"/>
      <c r="AC162" s="496"/>
      <c r="AD162" s="497" t="str">
        <f t="array" ref="AD162">IF(S162="X","OUI",IF(T162="X","OUI",IF(U162="X","OUI",IF(V162="X","OUI",""))))</f>
        <v/>
      </c>
      <c r="AE162" s="498" t="str">
        <f t="shared" si="68"/>
        <v/>
      </c>
      <c r="AF162" s="499" t="str">
        <f t="array" ref="AF162">IF(AND(Y162="",S162=""),"",IF(S162="",Y162,"1er passage"&amp;" "&amp;'RT-C'!W162&amp;" - "&amp;"2eme passage"&amp;" "&amp;'RT-C'!X162&amp;" _ "&amp;'RT-C'!Y162))</f>
        <v/>
      </c>
      <c r="AG162" s="500">
        <v>2</v>
      </c>
      <c r="AH162" s="501">
        <v>5</v>
      </c>
    </row>
    <row r="163" spans="1:34" ht="15" customHeight="1" x14ac:dyDescent="0.25">
      <c r="A163" s="483" t="s">
        <v>2552</v>
      </c>
      <c r="B163" s="483">
        <v>2</v>
      </c>
      <c r="C163" s="484" t="s">
        <v>40</v>
      </c>
      <c r="D163" s="485"/>
      <c r="E163" s="483"/>
      <c r="F163" s="483"/>
      <c r="G163" s="484"/>
      <c r="H163" s="486"/>
      <c r="I163" s="487" t="s">
        <v>5702</v>
      </c>
      <c r="J163" s="488" t="str">
        <f t="array" ref="J163">IF(AND(AG163&gt;=1,AD163=""),"OUI",IF(AND(AD163="OUI",AG163=""),"NON",IF(AND(AG163="",AD163=""),"","Erreur")))</f>
        <v>NON</v>
      </c>
      <c r="K163" s="489"/>
      <c r="L163" s="531"/>
      <c r="M163" s="532"/>
      <c r="N163" s="532"/>
      <c r="O163" s="532"/>
      <c r="P163" s="532"/>
      <c r="Q163" s="533"/>
      <c r="R163" s="490" t="str">
        <f t="array" ref="R163">IF(OR(L163="X",M163="X",N163="X",O163="X",P163="X",Q163="X"),"OUI","")</f>
        <v/>
      </c>
      <c r="S163" s="491" t="str">
        <f t="array" ref="S163">IF(COUNTBLANK(W163:X163)=2,"","X")</f>
        <v/>
      </c>
      <c r="T163" s="492"/>
      <c r="U163" s="492"/>
      <c r="V163" s="493" t="s">
        <v>6</v>
      </c>
      <c r="W163" s="494"/>
      <c r="X163" s="493"/>
      <c r="Y163" s="495" t="s">
        <v>5710</v>
      </c>
      <c r="Z163" s="496"/>
      <c r="AA163" s="496"/>
      <c r="AB163" s="496"/>
      <c r="AC163" s="496"/>
      <c r="AD163" s="497" t="str">
        <f t="array" ref="AD163">IF(S163="X","OUI",IF(T163="X","OUI",IF(U163="X","OUI",IF(V163="X","OUI",""))))</f>
        <v>OUI</v>
      </c>
      <c r="AE163" s="498" t="str">
        <f t="shared" si="68"/>
        <v>Bâtiment détruit</v>
      </c>
      <c r="AF163" s="521" t="str">
        <f t="array" ref="AF163">IF(AND(Y163="",S163=""),"",IF(S163="",Y163,"1er passage"&amp;" "&amp;'RT-C'!W163&amp;" - "&amp;"2eme passage"&amp;" "&amp;'RT-C'!X163&amp;" _ "&amp;'RT-C'!Y163))</f>
        <v>Le bâtiment n'a plus de gaz</v>
      </c>
      <c r="AG163" s="500"/>
      <c r="AH163" s="501">
        <v>2</v>
      </c>
    </row>
    <row r="164" spans="1:34" ht="15" customHeight="1" x14ac:dyDescent="0.25">
      <c r="A164" s="483" t="s">
        <v>2561</v>
      </c>
      <c r="B164" s="483">
        <v>2</v>
      </c>
      <c r="C164" s="484" t="s">
        <v>40</v>
      </c>
      <c r="D164" s="485"/>
      <c r="E164" s="483"/>
      <c r="F164" s="483"/>
      <c r="G164" s="484"/>
      <c r="H164" s="486"/>
      <c r="I164" s="487" t="s">
        <v>5702</v>
      </c>
      <c r="J164" s="488" t="str">
        <f t="array" ref="J164">IF(AND(AG164&gt;=1,AD164=""),"OUI",IF(AND(AD164="OUI",AG164=""),"NON",IF(AND(AG164="",AD164=""),"","Erreur")))</f>
        <v>OUI</v>
      </c>
      <c r="K164" s="489" t="s">
        <v>6</v>
      </c>
      <c r="L164" s="531" t="s">
        <v>6</v>
      </c>
      <c r="M164" s="532"/>
      <c r="N164" s="532"/>
      <c r="O164" s="532"/>
      <c r="P164" s="532"/>
      <c r="Q164" s="533"/>
      <c r="R164" s="490" t="str">
        <f t="array" ref="R164">IF(OR(L164="X",M164="X",N164="X",O164="X",P164="X",Q164="X"),"OUI","")</f>
        <v>OUI</v>
      </c>
      <c r="S164" s="491" t="str">
        <f t="array" ref="S164">IF(COUNTBLANK(W164:X164)=2,"","X")</f>
        <v/>
      </c>
      <c r="T164" s="492"/>
      <c r="U164" s="492"/>
      <c r="V164" s="493"/>
      <c r="W164" s="494"/>
      <c r="X164" s="493"/>
      <c r="Y164" s="495"/>
      <c r="Z164" s="496"/>
      <c r="AA164" s="496"/>
      <c r="AB164" s="496"/>
      <c r="AC164" s="496"/>
      <c r="AD164" s="497" t="str">
        <f t="array" ref="AD164">IF(S164="X","OUI",IF(T164="X","OUI",IF(U164="X","OUI",IF(V164="X","OUI",""))))</f>
        <v/>
      </c>
      <c r="AE164" s="498" t="str">
        <f t="shared" si="68"/>
        <v/>
      </c>
      <c r="AF164" s="499" t="str">
        <f t="array" ref="AF164">IF(AND(Y164="",S164=""),"",IF(S164="",Y164,"1er passage"&amp;" "&amp;'RT-C'!W164&amp;" - "&amp;"2eme passage"&amp;" "&amp;'RT-C'!X164&amp;" _ "&amp;'RT-C'!Y164))</f>
        <v/>
      </c>
      <c r="AG164" s="500">
        <v>2</v>
      </c>
      <c r="AH164" s="501">
        <v>2</v>
      </c>
    </row>
    <row r="165" spans="1:34" ht="15" customHeight="1" x14ac:dyDescent="0.25">
      <c r="A165" s="483" t="s">
        <v>2564</v>
      </c>
      <c r="B165" s="483">
        <v>2</v>
      </c>
      <c r="C165" s="484" t="s">
        <v>40</v>
      </c>
      <c r="D165" s="485"/>
      <c r="E165" s="483"/>
      <c r="F165" s="483"/>
      <c r="G165" s="484"/>
      <c r="H165" s="486"/>
      <c r="I165" s="487" t="s">
        <v>5702</v>
      </c>
      <c r="J165" s="488" t="str">
        <f t="array" ref="J165">IF(AND(AG165&gt;=1,AD165=""),"OUI",IF(AND(AD165="OUI",AG165=""),"NON",IF(AND(AG165="",AD165=""),"","Erreur")))</f>
        <v>OUI</v>
      </c>
      <c r="K165" s="489" t="s">
        <v>6</v>
      </c>
      <c r="L165" s="531" t="s">
        <v>6</v>
      </c>
      <c r="M165" s="532"/>
      <c r="N165" s="532"/>
      <c r="O165" s="532"/>
      <c r="P165" s="532"/>
      <c r="Q165" s="533"/>
      <c r="R165" s="490" t="str">
        <f t="array" ref="R165">IF(OR(L165="X",M165="X",N165="X",O165="X",P165="X",Q165="X"),"OUI","")</f>
        <v>OUI</v>
      </c>
      <c r="S165" s="491" t="str">
        <f t="array" ref="S165">IF(COUNTBLANK(W165:X165)=2,"","X")</f>
        <v/>
      </c>
      <c r="T165" s="492"/>
      <c r="U165" s="492"/>
      <c r="V165" s="493"/>
      <c r="W165" s="494"/>
      <c r="X165" s="493"/>
      <c r="Y165" s="495"/>
      <c r="Z165" s="496"/>
      <c r="AA165" s="496"/>
      <c r="AB165" s="496"/>
      <c r="AC165" s="496"/>
      <c r="AD165" s="497" t="str">
        <f t="array" ref="AD165">IF(S165="X","OUI",IF(T165="X","OUI",IF(U165="X","OUI",IF(V165="X","OUI",""))))</f>
        <v/>
      </c>
      <c r="AE165" s="498" t="str">
        <f t="shared" si="68"/>
        <v/>
      </c>
      <c r="AF165" s="499" t="str">
        <f t="array" ref="AF165">IF(AND(Y165="",S165=""),"",IF(S165="",Y165,"1er passage"&amp;" "&amp;'RT-C'!W165&amp;" - "&amp;"2eme passage"&amp;" "&amp;'RT-C'!X165&amp;" _ "&amp;'RT-C'!Y165))</f>
        <v/>
      </c>
      <c r="AG165" s="500">
        <v>2</v>
      </c>
      <c r="AH165" s="501">
        <v>2</v>
      </c>
    </row>
    <row r="166" spans="1:34" ht="15" customHeight="1" x14ac:dyDescent="0.25">
      <c r="A166" s="483" t="s">
        <v>2567</v>
      </c>
      <c r="B166" s="483">
        <v>2</v>
      </c>
      <c r="C166" s="484" t="s">
        <v>40</v>
      </c>
      <c r="D166" s="485"/>
      <c r="E166" s="483"/>
      <c r="F166" s="483"/>
      <c r="G166" s="484"/>
      <c r="H166" s="486"/>
      <c r="I166" s="487" t="s">
        <v>5702</v>
      </c>
      <c r="J166" s="488" t="str">
        <f t="array" ref="J166">IF(AND(AG166&gt;=1,AD166=""),"OUI",IF(AND(AD166="OUI",AG166=""),"NON",IF(AND(AG166="",AD166=""),"","Erreur")))</f>
        <v>OUI</v>
      </c>
      <c r="K166" s="489" t="s">
        <v>6</v>
      </c>
      <c r="L166" s="531" t="s">
        <v>6</v>
      </c>
      <c r="M166" s="532"/>
      <c r="N166" s="532" t="s">
        <v>6</v>
      </c>
      <c r="O166" s="532"/>
      <c r="P166" s="532"/>
      <c r="Q166" s="533"/>
      <c r="R166" s="490" t="str">
        <f t="array" ref="R166">IF(OR(L166="X",M166="X",N166="X",O166="X",P166="X",Q166="X"),"OUI","")</f>
        <v>OUI</v>
      </c>
      <c r="S166" s="491" t="str">
        <f t="array" ref="S166">IF(COUNTBLANK(W166:X166)=2,"","X")</f>
        <v/>
      </c>
      <c r="T166" s="492"/>
      <c r="U166" s="492"/>
      <c r="V166" s="493"/>
      <c r="W166" s="494"/>
      <c r="X166" s="493"/>
      <c r="Y166" s="495"/>
      <c r="Z166" s="496"/>
      <c r="AA166" s="496"/>
      <c r="AB166" s="496"/>
      <c r="AC166" s="496"/>
      <c r="AD166" s="497" t="str">
        <f t="array" ref="AD166">IF(S166="X","OUI",IF(T166="X","OUI",IF(U166="X","OUI",IF(V166="X","OUI",""))))</f>
        <v/>
      </c>
      <c r="AE166" s="498" t="str">
        <f t="shared" si="68"/>
        <v/>
      </c>
      <c r="AF166" s="499" t="str">
        <f t="array" ref="AF166">IF(AND(Y166="",S166=""),"",IF(S166="",Y166,"1er passage"&amp;" "&amp;'RT-C'!W166&amp;" - "&amp;"2eme passage"&amp;" "&amp;'RT-C'!X166&amp;" _ "&amp;'RT-C'!Y166))</f>
        <v/>
      </c>
      <c r="AG166" s="500">
        <v>2</v>
      </c>
      <c r="AH166" s="501">
        <v>6</v>
      </c>
    </row>
    <row r="167" spans="1:34" ht="15" customHeight="1" x14ac:dyDescent="0.25">
      <c r="A167" s="483" t="s">
        <v>2570</v>
      </c>
      <c r="B167" s="483">
        <v>2</v>
      </c>
      <c r="C167" s="484" t="s">
        <v>40</v>
      </c>
      <c r="D167" s="485"/>
      <c r="E167" s="483"/>
      <c r="F167" s="483"/>
      <c r="G167" s="484"/>
      <c r="H167" s="486"/>
      <c r="I167" s="487" t="s">
        <v>5702</v>
      </c>
      <c r="J167" s="488" t="str">
        <f t="array" ref="J167">IF(AND(AG167&gt;=1,AD167=""),"OUI",IF(AND(AD167="OUI",AG167=""),"NON",IF(AND(AG167="",AD167=""),"","Erreur")))</f>
        <v>OUI</v>
      </c>
      <c r="K167" s="489" t="s">
        <v>6</v>
      </c>
      <c r="L167" s="531" t="s">
        <v>6</v>
      </c>
      <c r="M167" s="532"/>
      <c r="N167" s="532"/>
      <c r="O167" s="532"/>
      <c r="P167" s="532"/>
      <c r="Q167" s="533"/>
      <c r="R167" s="490" t="str">
        <f t="array" ref="R167">IF(OR(L167="X",M167="X",N167="X",O167="X",P167="X",Q167="X"),"OUI","")</f>
        <v>OUI</v>
      </c>
      <c r="S167" s="491" t="str">
        <f t="array" ref="S167">IF(COUNTBLANK(W167:X167)=2,"","X")</f>
        <v/>
      </c>
      <c r="T167" s="492"/>
      <c r="U167" s="492"/>
      <c r="V167" s="493"/>
      <c r="W167" s="494"/>
      <c r="X167" s="493"/>
      <c r="Y167" s="495"/>
      <c r="Z167" s="496"/>
      <c r="AA167" s="496"/>
      <c r="AB167" s="496"/>
      <c r="AC167" s="496"/>
      <c r="AD167" s="497" t="str">
        <f t="array" ref="AD167">IF(S167="X","OUI",IF(T167="X","OUI",IF(U167="X","OUI",IF(V167="X","OUI",""))))</f>
        <v/>
      </c>
      <c r="AE167" s="498" t="str">
        <f t="shared" si="68"/>
        <v/>
      </c>
      <c r="AF167" s="499" t="str">
        <f t="array" ref="AF167">IF(AND(Y167="",S167=""),"",IF(S167="",Y167,"1er passage"&amp;" "&amp;'RT-C'!W167&amp;" - "&amp;"2eme passage"&amp;" "&amp;'RT-C'!X167&amp;" _ "&amp;'RT-C'!Y167))</f>
        <v/>
      </c>
      <c r="AG167" s="500">
        <v>1</v>
      </c>
      <c r="AH167" s="501">
        <v>2</v>
      </c>
    </row>
    <row r="168" spans="1:34" ht="15" customHeight="1" x14ac:dyDescent="0.25">
      <c r="A168" s="483" t="s">
        <v>2618</v>
      </c>
      <c r="B168" s="483">
        <v>2</v>
      </c>
      <c r="C168" s="484" t="s">
        <v>40</v>
      </c>
      <c r="D168" s="485"/>
      <c r="E168" s="483"/>
      <c r="F168" s="483"/>
      <c r="G168" s="484"/>
      <c r="H168" s="486"/>
      <c r="I168" s="487" t="s">
        <v>5701</v>
      </c>
      <c r="J168" s="488" t="str">
        <f t="array" ref="J168">IF(AND(AG168&gt;=1,AD168=""),"OUI",IF(AND(AD168="OUI",AG168=""),"NON",IF(AND(AG168="",AD168=""),"","Erreur")))</f>
        <v>OUI</v>
      </c>
      <c r="K168" s="489" t="s">
        <v>6</v>
      </c>
      <c r="L168" s="531" t="s">
        <v>6</v>
      </c>
      <c r="M168" s="532"/>
      <c r="N168" s="532"/>
      <c r="O168" s="532"/>
      <c r="P168" s="532"/>
      <c r="Q168" s="533"/>
      <c r="R168" s="490" t="str">
        <f t="array" ref="R168">IF(OR(L168="X",M168="X",N168="X",O168="X",P168="X",Q168="X"),"OUI","")</f>
        <v>OUI</v>
      </c>
      <c r="S168" s="491" t="str">
        <f t="array" ref="S168">IF(COUNTBLANK(W168:X168)=2,"","X")</f>
        <v/>
      </c>
      <c r="T168" s="492"/>
      <c r="U168" s="492"/>
      <c r="V168" s="493"/>
      <c r="W168" s="494"/>
      <c r="X168" s="493"/>
      <c r="Y168" s="495"/>
      <c r="Z168" s="496"/>
      <c r="AA168" s="496"/>
      <c r="AB168" s="496"/>
      <c r="AC168" s="496"/>
      <c r="AD168" s="497" t="str">
        <f t="array" ref="AD168">IF(S168="X","OUI",IF(T168="X","OUI",IF(U168="X","OUI",IF(V168="X","OUI",""))))</f>
        <v/>
      </c>
      <c r="AE168" s="498" t="str">
        <f t="shared" si="68"/>
        <v/>
      </c>
      <c r="AF168" s="499" t="str">
        <f t="array" ref="AF168">IF(AND(Y168="",S168=""),"",IF(S168="",Y168,"1er passage"&amp;" "&amp;'RT-C'!W168&amp;" - "&amp;"2eme passage"&amp;" "&amp;'RT-C'!X168&amp;" _ "&amp;'RT-C'!Y168))</f>
        <v/>
      </c>
      <c r="AG168" s="500">
        <v>1</v>
      </c>
      <c r="AH168" s="501">
        <v>3</v>
      </c>
    </row>
    <row r="169" spans="1:34" ht="15" customHeight="1" x14ac:dyDescent="0.25">
      <c r="A169" s="483" t="s">
        <v>2621</v>
      </c>
      <c r="B169" s="483">
        <v>2</v>
      </c>
      <c r="C169" s="484" t="s">
        <v>40</v>
      </c>
      <c r="D169" s="485"/>
      <c r="E169" s="483"/>
      <c r="F169" s="483"/>
      <c r="G169" s="484"/>
      <c r="H169" s="486"/>
      <c r="I169" s="487" t="s">
        <v>5701</v>
      </c>
      <c r="J169" s="488" t="str">
        <f t="array" ref="J169">IF(AND(AG169&gt;=1,AD169=""),"OUI",IF(AND(AD169="OUI",AG169=""),"NON",IF(AND(AG169="",AD169=""),"","Erreur")))</f>
        <v>OUI</v>
      </c>
      <c r="K169" s="489" t="s">
        <v>6</v>
      </c>
      <c r="L169" s="531" t="s">
        <v>6</v>
      </c>
      <c r="M169" s="532"/>
      <c r="N169" s="532"/>
      <c r="O169" s="532"/>
      <c r="P169" s="532"/>
      <c r="Q169" s="533"/>
      <c r="R169" s="490" t="str">
        <f t="array" ref="R169">IF(OR(L169="X",M169="X",N169="X",O169="X",P169="X",Q169="X"),"OUI","")</f>
        <v>OUI</v>
      </c>
      <c r="S169" s="491" t="str">
        <f t="array" ref="S169">IF(COUNTBLANK(W169:X169)=2,"","X")</f>
        <v/>
      </c>
      <c r="T169" s="492"/>
      <c r="U169" s="492"/>
      <c r="V169" s="493"/>
      <c r="W169" s="494"/>
      <c r="X169" s="493"/>
      <c r="Y169" s="495"/>
      <c r="Z169" s="496"/>
      <c r="AA169" s="496"/>
      <c r="AB169" s="496"/>
      <c r="AC169" s="496"/>
      <c r="AD169" s="497" t="str">
        <f t="array" ref="AD169">IF(S169="X","OUI",IF(T169="X","OUI",IF(U169="X","OUI",IF(V169="X","OUI",""))))</f>
        <v/>
      </c>
      <c r="AE169" s="498" t="str">
        <f t="shared" si="68"/>
        <v/>
      </c>
      <c r="AF169" s="499" t="str">
        <f t="array" ref="AF169">IF(AND(Y169="",S169=""),"",IF(S169="",Y169,"1er passage"&amp;" "&amp;'RT-C'!W169&amp;" - "&amp;"2eme passage"&amp;" "&amp;'RT-C'!X169&amp;" _ "&amp;'RT-C'!Y169))</f>
        <v/>
      </c>
      <c r="AG169" s="500">
        <v>3</v>
      </c>
      <c r="AH169" s="501">
        <v>2</v>
      </c>
    </row>
    <row r="170" spans="1:34" ht="15" customHeight="1" x14ac:dyDescent="0.25">
      <c r="A170" s="483" t="s">
        <v>2624</v>
      </c>
      <c r="B170" s="483">
        <v>2</v>
      </c>
      <c r="C170" s="484" t="s">
        <v>40</v>
      </c>
      <c r="D170" s="485"/>
      <c r="E170" s="483"/>
      <c r="F170" s="483"/>
      <c r="G170" s="484"/>
      <c r="H170" s="486"/>
      <c r="I170" s="487" t="s">
        <v>5701</v>
      </c>
      <c r="J170" s="488" t="str">
        <f t="array" ref="J170">IF(AND(AG170&gt;=1,AD170=""),"OUI",IF(AND(AD170="OUI",AG170=""),"NON",IF(AND(AG170="",AD170=""),"","Erreur")))</f>
        <v>OUI</v>
      </c>
      <c r="K170" s="489" t="s">
        <v>6</v>
      </c>
      <c r="L170" s="531" t="s">
        <v>6</v>
      </c>
      <c r="M170" s="532"/>
      <c r="N170" s="532"/>
      <c r="O170" s="532"/>
      <c r="P170" s="532"/>
      <c r="Q170" s="533"/>
      <c r="R170" s="490" t="str">
        <f t="array" ref="R170">IF(OR(L170="X",M170="X",N170="X",O170="X",P170="X",Q170="X"),"OUI","")</f>
        <v>OUI</v>
      </c>
      <c r="S170" s="491" t="str">
        <f t="array" ref="S170">IF(COUNTBLANK(W170:X170)=2,"","X")</f>
        <v/>
      </c>
      <c r="T170" s="492"/>
      <c r="U170" s="492"/>
      <c r="V170" s="493"/>
      <c r="W170" s="494"/>
      <c r="X170" s="493"/>
      <c r="Y170" s="495"/>
      <c r="Z170" s="496"/>
      <c r="AA170" s="496"/>
      <c r="AB170" s="496"/>
      <c r="AC170" s="496"/>
      <c r="AD170" s="497" t="str">
        <f t="array" ref="AD170">IF(S170="X","OUI",IF(T170="X","OUI",IF(U170="X","OUI",IF(V170="X","OUI",""))))</f>
        <v/>
      </c>
      <c r="AE170" s="498" t="str">
        <f t="shared" si="68"/>
        <v/>
      </c>
      <c r="AF170" s="499" t="str">
        <f t="array" ref="AF170">IF(AND(Y170="",S170=""),"",IF(S170="",Y170,"1er passage"&amp;" "&amp;'RT-C'!W170&amp;" - "&amp;"2eme passage"&amp;" "&amp;'RT-C'!X170&amp;" _ "&amp;'RT-C'!Y170))</f>
        <v/>
      </c>
      <c r="AG170" s="500">
        <v>4</v>
      </c>
      <c r="AH170" s="501">
        <v>2</v>
      </c>
    </row>
    <row r="171" spans="1:34" ht="15" customHeight="1" x14ac:dyDescent="0.25">
      <c r="A171" s="483" t="s">
        <v>2627</v>
      </c>
      <c r="B171" s="483">
        <v>2</v>
      </c>
      <c r="C171" s="484" t="s">
        <v>40</v>
      </c>
      <c r="D171" s="485"/>
      <c r="E171" s="483"/>
      <c r="F171" s="483"/>
      <c r="G171" s="484"/>
      <c r="H171" s="486"/>
      <c r="I171" s="487" t="s">
        <v>5701</v>
      </c>
      <c r="J171" s="488" t="str">
        <f t="array" ref="J171">IF(AND(AG171&gt;=1,AD171=""),"OUI",IF(AND(AD171="OUI",AG171=""),"NON",IF(AND(AG171="",AD171=""),"","Erreur")))</f>
        <v>OUI</v>
      </c>
      <c r="K171" s="489" t="s">
        <v>6</v>
      </c>
      <c r="L171" s="531" t="s">
        <v>6</v>
      </c>
      <c r="M171" s="532"/>
      <c r="N171" s="532"/>
      <c r="O171" s="532"/>
      <c r="P171" s="532"/>
      <c r="Q171" s="533"/>
      <c r="R171" s="490" t="str">
        <f t="array" ref="R171">IF(OR(L171="X",M171="X",N171="X",O171="X",P171="X",Q171="X"),"OUI","")</f>
        <v>OUI</v>
      </c>
      <c r="S171" s="491" t="str">
        <f t="array" ref="S171">IF(COUNTBLANK(W171:X171)=2,"","X")</f>
        <v/>
      </c>
      <c r="T171" s="492"/>
      <c r="U171" s="492"/>
      <c r="V171" s="493"/>
      <c r="W171" s="494"/>
      <c r="X171" s="493"/>
      <c r="Y171" s="495"/>
      <c r="Z171" s="496"/>
      <c r="AA171" s="496"/>
      <c r="AB171" s="496"/>
      <c r="AC171" s="496"/>
      <c r="AD171" s="497" t="str">
        <f t="array" ref="AD171">IF(S171="X","OUI",IF(T171="X","OUI",IF(U171="X","OUI",IF(V171="X","OUI",""))))</f>
        <v/>
      </c>
      <c r="AE171" s="498" t="str">
        <f t="shared" si="68"/>
        <v/>
      </c>
      <c r="AF171" s="499" t="str">
        <f t="array" ref="AF171">IF(AND(Y171="",S171=""),"",IF(S171="",Y171,"1er passage"&amp;" "&amp;'RT-C'!W171&amp;" - "&amp;"2eme passage"&amp;" "&amp;'RT-C'!X171&amp;" _ "&amp;'RT-C'!Y171))</f>
        <v/>
      </c>
      <c r="AG171" s="500">
        <v>3</v>
      </c>
      <c r="AH171" s="501">
        <v>2</v>
      </c>
    </row>
    <row r="172" spans="1:34" ht="15" customHeight="1" x14ac:dyDescent="0.25">
      <c r="A172" s="483" t="s">
        <v>2630</v>
      </c>
      <c r="B172" s="483">
        <v>2</v>
      </c>
      <c r="C172" s="484" t="s">
        <v>40</v>
      </c>
      <c r="D172" s="485"/>
      <c r="E172" s="483"/>
      <c r="F172" s="483"/>
      <c r="G172" s="484"/>
      <c r="H172" s="486"/>
      <c r="I172" s="487" t="s">
        <v>5701</v>
      </c>
      <c r="J172" s="488" t="str">
        <f t="array" ref="J172">IF(AND(AG172&gt;=1,AD172=""),"OUI",IF(AND(AD172="OUI",AG172=""),"NON",IF(AND(AG172="",AD172=""),"","Erreur")))</f>
        <v>OUI</v>
      </c>
      <c r="K172" s="489" t="s">
        <v>6</v>
      </c>
      <c r="L172" s="531" t="s">
        <v>6</v>
      </c>
      <c r="M172" s="532"/>
      <c r="N172" s="532"/>
      <c r="O172" s="532"/>
      <c r="P172" s="532"/>
      <c r="Q172" s="533"/>
      <c r="R172" s="490" t="str">
        <f t="array" ref="R172">IF(OR(L172="X",M172="X",N172="X",O172="X",P172="X",Q172="X"),"OUI","")</f>
        <v>OUI</v>
      </c>
      <c r="S172" s="491" t="str">
        <f t="array" ref="S172">IF(COUNTBLANK(W172:X172)=2,"","X")</f>
        <v/>
      </c>
      <c r="T172" s="492"/>
      <c r="U172" s="492"/>
      <c r="V172" s="493"/>
      <c r="W172" s="494"/>
      <c r="X172" s="493"/>
      <c r="Y172" s="495"/>
      <c r="Z172" s="496"/>
      <c r="AA172" s="496"/>
      <c r="AB172" s="496"/>
      <c r="AC172" s="496"/>
      <c r="AD172" s="497" t="str">
        <f t="array" ref="AD172">IF(S172="X","OUI",IF(T172="X","OUI",IF(U172="X","OUI",IF(V172="X","OUI",""))))</f>
        <v/>
      </c>
      <c r="AE172" s="498" t="str">
        <f t="shared" si="68"/>
        <v/>
      </c>
      <c r="AF172" s="499" t="str">
        <f t="array" ref="AF172">IF(AND(Y172="",S172=""),"",IF(S172="",Y172,"1er passage"&amp;" "&amp;'RT-C'!W172&amp;" - "&amp;"2eme passage"&amp;" "&amp;'RT-C'!X172&amp;" _ "&amp;'RT-C'!Y172))</f>
        <v/>
      </c>
      <c r="AG172" s="500">
        <v>4</v>
      </c>
      <c r="AH172" s="501">
        <v>3</v>
      </c>
    </row>
    <row r="173" spans="1:34" ht="15" customHeight="1" x14ac:dyDescent="0.25">
      <c r="A173" s="483" t="s">
        <v>2642</v>
      </c>
      <c r="B173" s="483">
        <v>2</v>
      </c>
      <c r="C173" s="484" t="s">
        <v>40</v>
      </c>
      <c r="D173" s="485"/>
      <c r="E173" s="483"/>
      <c r="F173" s="483"/>
      <c r="G173" s="484"/>
      <c r="H173" s="486"/>
      <c r="I173" s="487" t="s">
        <v>5701</v>
      </c>
      <c r="J173" s="488" t="str">
        <f t="array" ref="J173">IF(AND(AG173&gt;=1,AD173=""),"OUI",IF(AND(AD173="OUI",AG173=""),"NON",IF(AND(AG173="",AD173=""),"","Erreur")))</f>
        <v>OUI</v>
      </c>
      <c r="K173" s="489" t="s">
        <v>6</v>
      </c>
      <c r="L173" s="531" t="s">
        <v>6</v>
      </c>
      <c r="M173" s="532"/>
      <c r="N173" s="532"/>
      <c r="O173" s="532"/>
      <c r="P173" s="532"/>
      <c r="Q173" s="533"/>
      <c r="R173" s="490" t="str">
        <f t="array" ref="R173">IF(OR(L173="X",M173="X",N173="X",O173="X",P173="X",Q173="X"),"OUI","")</f>
        <v>OUI</v>
      </c>
      <c r="S173" s="491" t="str">
        <f t="array" ref="S173">IF(COUNTBLANK(W173:X173)=2,"","X")</f>
        <v/>
      </c>
      <c r="T173" s="492"/>
      <c r="U173" s="492"/>
      <c r="V173" s="493"/>
      <c r="W173" s="494"/>
      <c r="X173" s="493"/>
      <c r="Y173" s="495"/>
      <c r="Z173" s="496"/>
      <c r="AA173" s="496"/>
      <c r="AB173" s="496"/>
      <c r="AC173" s="496"/>
      <c r="AD173" s="497" t="str">
        <f t="array" ref="AD173">IF(S173="X","OUI",IF(T173="X","OUI",IF(U173="X","OUI",IF(V173="X","OUI",""))))</f>
        <v/>
      </c>
      <c r="AE173" s="498" t="str">
        <f t="shared" si="68"/>
        <v/>
      </c>
      <c r="AF173" s="499" t="str">
        <f t="array" ref="AF173">IF(AND(Y173="",S173=""),"",IF(S173="",Y173,"1er passage"&amp;" "&amp;'RT-C'!W173&amp;" - "&amp;"2eme passage"&amp;" "&amp;'RT-C'!X173&amp;" _ "&amp;'RT-C'!Y173))</f>
        <v/>
      </c>
      <c r="AG173" s="500">
        <v>5</v>
      </c>
      <c r="AH173" s="501">
        <v>3</v>
      </c>
    </row>
    <row r="174" spans="1:34" ht="15" customHeight="1" x14ac:dyDescent="0.25">
      <c r="A174" s="483" t="s">
        <v>2645</v>
      </c>
      <c r="B174" s="483">
        <v>2</v>
      </c>
      <c r="C174" s="484" t="s">
        <v>40</v>
      </c>
      <c r="D174" s="485"/>
      <c r="E174" s="483"/>
      <c r="F174" s="483"/>
      <c r="G174" s="484"/>
      <c r="H174" s="486"/>
      <c r="I174" s="487" t="s">
        <v>5701</v>
      </c>
      <c r="J174" s="488" t="str">
        <f t="array" ref="J174">IF(AND(AG174&gt;=1,AD174=""),"OUI",IF(AND(AD174="OUI",AG174=""),"NON",IF(AND(AG174="",AD174=""),"","Erreur")))</f>
        <v>OUI</v>
      </c>
      <c r="K174" s="489" t="s">
        <v>6</v>
      </c>
      <c r="L174" s="531" t="s">
        <v>6</v>
      </c>
      <c r="M174" s="532"/>
      <c r="N174" s="532"/>
      <c r="O174" s="532" t="s">
        <v>6</v>
      </c>
      <c r="P174" s="532"/>
      <c r="Q174" s="533"/>
      <c r="R174" s="490" t="str">
        <f t="array" ref="R174">IF(OR(L174="X",M174="X",N174="X",O174="X",P174="X",Q174="X"),"OUI","")</f>
        <v>OUI</v>
      </c>
      <c r="S174" s="491" t="str">
        <f t="array" ref="S174">IF(COUNTBLANK(W174:X174)=2,"","X")</f>
        <v/>
      </c>
      <c r="T174" s="492"/>
      <c r="U174" s="492"/>
      <c r="V174" s="493"/>
      <c r="W174" s="494"/>
      <c r="X174" s="493"/>
      <c r="Y174" s="495"/>
      <c r="Z174" s="496"/>
      <c r="AA174" s="496"/>
      <c r="AB174" s="496"/>
      <c r="AC174" s="496"/>
      <c r="AD174" s="497" t="str">
        <f t="array" ref="AD174">IF(S174="X","OUI",IF(T174="X","OUI",IF(U174="X","OUI",IF(V174="X","OUI",""))))</f>
        <v/>
      </c>
      <c r="AE174" s="498" t="str">
        <f t="shared" si="68"/>
        <v/>
      </c>
      <c r="AF174" s="499" t="str">
        <f t="array" ref="AF174">IF(AND(Y174="",S174=""),"",IF(S174="",Y174,"1er passage"&amp;" "&amp;'RT-C'!W174&amp;" - "&amp;"2eme passage"&amp;" "&amp;'RT-C'!X174&amp;" _ "&amp;'RT-C'!Y174))</f>
        <v/>
      </c>
      <c r="AG174" s="500">
        <v>4</v>
      </c>
      <c r="AH174" s="501">
        <v>3</v>
      </c>
    </row>
    <row r="175" spans="1:34" ht="15" customHeight="1" x14ac:dyDescent="0.25">
      <c r="A175" s="483" t="s">
        <v>2648</v>
      </c>
      <c r="B175" s="483">
        <v>2</v>
      </c>
      <c r="C175" s="484" t="s">
        <v>40</v>
      </c>
      <c r="D175" s="485"/>
      <c r="E175" s="483"/>
      <c r="F175" s="483"/>
      <c r="G175" s="484"/>
      <c r="H175" s="486"/>
      <c r="I175" s="487" t="s">
        <v>5701</v>
      </c>
      <c r="J175" s="488" t="str">
        <f t="array" ref="J175">IF(AND(AG175&gt;=1,AD175=""),"OUI",IF(AND(AD175="OUI",AG175=""),"NON",IF(AND(AG175="",AD175=""),"","Erreur")))</f>
        <v>OUI</v>
      </c>
      <c r="K175" s="489" t="s">
        <v>6</v>
      </c>
      <c r="L175" s="531" t="s">
        <v>6</v>
      </c>
      <c r="M175" s="532"/>
      <c r="N175" s="532"/>
      <c r="O175" s="532" t="s">
        <v>6</v>
      </c>
      <c r="P175" s="532"/>
      <c r="Q175" s="533"/>
      <c r="R175" s="490" t="str">
        <f t="array" ref="R175">IF(OR(L175="X",M175="X",N175="X",O175="X",P175="X",Q175="X"),"OUI","")</f>
        <v>OUI</v>
      </c>
      <c r="S175" s="491" t="str">
        <f t="array" ref="S175">IF(COUNTBLANK(W175:X175)=2,"","X")</f>
        <v/>
      </c>
      <c r="T175" s="492"/>
      <c r="U175" s="492"/>
      <c r="V175" s="493"/>
      <c r="W175" s="494"/>
      <c r="X175" s="493"/>
      <c r="Y175" s="495"/>
      <c r="Z175" s="496"/>
      <c r="AA175" s="496"/>
      <c r="AB175" s="496"/>
      <c r="AC175" s="496"/>
      <c r="AD175" s="497" t="str">
        <f t="array" ref="AD175">IF(S175="X","OUI",IF(T175="X","OUI",IF(U175="X","OUI",IF(V175="X","OUI",""))))</f>
        <v/>
      </c>
      <c r="AE175" s="498" t="str">
        <f t="shared" si="68"/>
        <v/>
      </c>
      <c r="AF175" s="499" t="str">
        <f t="array" ref="AF175">IF(AND(Y175="",S175=""),"",IF(S175="",Y175,"1er passage"&amp;" "&amp;'RT-C'!W175&amp;" - "&amp;"2eme passage"&amp;" "&amp;'RT-C'!X175&amp;" _ "&amp;'RT-C'!Y175))</f>
        <v/>
      </c>
      <c r="AG175" s="500">
        <v>4</v>
      </c>
      <c r="AH175" s="501">
        <v>4</v>
      </c>
    </row>
    <row r="176" spans="1:34" ht="15" customHeight="1" x14ac:dyDescent="0.25">
      <c r="A176" s="483" t="s">
        <v>2651</v>
      </c>
      <c r="B176" s="483">
        <v>2</v>
      </c>
      <c r="C176" s="484" t="s">
        <v>40</v>
      </c>
      <c r="D176" s="485"/>
      <c r="E176" s="483"/>
      <c r="F176" s="483"/>
      <c r="G176" s="484"/>
      <c r="H176" s="486"/>
      <c r="I176" s="487" t="s">
        <v>5701</v>
      </c>
      <c r="J176" s="488" t="str">
        <f t="array" ref="J176">IF(AND(AG176&gt;=1,AD176=""),"OUI",IF(AND(AD176="OUI",AG176=""),"NON",IF(AND(AG176="",AD176=""),"","Erreur")))</f>
        <v>OUI</v>
      </c>
      <c r="K176" s="489" t="s">
        <v>6</v>
      </c>
      <c r="L176" s="531" t="s">
        <v>6</v>
      </c>
      <c r="M176" s="532"/>
      <c r="N176" s="532"/>
      <c r="O176" s="532" t="s">
        <v>6</v>
      </c>
      <c r="P176" s="532"/>
      <c r="Q176" s="533"/>
      <c r="R176" s="490" t="str">
        <f t="array" ref="R176">IF(OR(L176="X",M176="X",N176="X",O176="X",P176="X",Q176="X"),"OUI","")</f>
        <v>OUI</v>
      </c>
      <c r="S176" s="491" t="str">
        <f t="array" ref="S176">IF(COUNTBLANK(W176:X176)=2,"","X")</f>
        <v/>
      </c>
      <c r="T176" s="492"/>
      <c r="U176" s="492"/>
      <c r="V176" s="493"/>
      <c r="W176" s="494"/>
      <c r="X176" s="493"/>
      <c r="Y176" s="495"/>
      <c r="Z176" s="496"/>
      <c r="AA176" s="496"/>
      <c r="AB176" s="496"/>
      <c r="AC176" s="496"/>
      <c r="AD176" s="497" t="str">
        <f t="array" ref="AD176">IF(S176="X","OUI",IF(T176="X","OUI",IF(U176="X","OUI",IF(V176="X","OUI",""))))</f>
        <v/>
      </c>
      <c r="AE176" s="498" t="str">
        <f t="shared" si="68"/>
        <v/>
      </c>
      <c r="AF176" s="499" t="str">
        <f t="array" ref="AF176">IF(AND(Y176="",S176=""),"",IF(S176="",Y176,"1er passage"&amp;" "&amp;'RT-C'!W176&amp;" - "&amp;"2eme passage"&amp;" "&amp;'RT-C'!X176&amp;" _ "&amp;'RT-C'!Y176))</f>
        <v/>
      </c>
      <c r="AG176" s="500">
        <v>4</v>
      </c>
      <c r="AH176" s="501">
        <v>4</v>
      </c>
    </row>
    <row r="177" spans="1:34" ht="15" customHeight="1" x14ac:dyDescent="0.25">
      <c r="A177" s="483" t="s">
        <v>2663</v>
      </c>
      <c r="B177" s="483">
        <v>2</v>
      </c>
      <c r="C177" s="484" t="s">
        <v>40</v>
      </c>
      <c r="D177" s="485"/>
      <c r="E177" s="483"/>
      <c r="F177" s="483"/>
      <c r="G177" s="484"/>
      <c r="H177" s="486"/>
      <c r="I177" s="487" t="s">
        <v>5700</v>
      </c>
      <c r="J177" s="488" t="str">
        <f t="array" ref="J177">IF(AND(AG177&gt;=1,AD177=""),"OUI",IF(AND(AD177="OUI",AG177=""),"NON",IF(AND(AG177="",AD177=""),"","Erreur")))</f>
        <v>OUI</v>
      </c>
      <c r="K177" s="489" t="s">
        <v>6</v>
      </c>
      <c r="L177" s="531" t="s">
        <v>6</v>
      </c>
      <c r="M177" s="532"/>
      <c r="N177" s="532"/>
      <c r="O177" s="532"/>
      <c r="P177" s="532"/>
      <c r="Q177" s="533"/>
      <c r="R177" s="490" t="str">
        <f t="array" ref="R177">IF(OR(L177="X",M177="X",N177="X",O177="X",P177="X",Q177="X"),"OUI","")</f>
        <v>OUI</v>
      </c>
      <c r="S177" s="491" t="str">
        <f t="array" ref="S177">IF(COUNTBLANK(W177:X177)=2,"","X")</f>
        <v/>
      </c>
      <c r="T177" s="492"/>
      <c r="U177" s="492"/>
      <c r="V177" s="493"/>
      <c r="W177" s="494"/>
      <c r="X177" s="493"/>
      <c r="Y177" s="495"/>
      <c r="Z177" s="496"/>
      <c r="AA177" s="496"/>
      <c r="AB177" s="496"/>
      <c r="AC177" s="496"/>
      <c r="AD177" s="497" t="str">
        <f t="array" ref="AD177">IF(S177="X","OUI",IF(T177="X","OUI",IF(U177="X","OUI",IF(V177="X","OUI",""))))</f>
        <v/>
      </c>
      <c r="AE177" s="498" t="str">
        <f t="shared" si="68"/>
        <v/>
      </c>
      <c r="AF177" s="499" t="str">
        <f t="array" ref="AF177">IF(AND(Y177="",S177=""),"",IF(S177="",Y177,"1er passage"&amp;" "&amp;'RT-C'!W177&amp;" - "&amp;"2eme passage"&amp;" "&amp;'RT-C'!X177&amp;" _ "&amp;'RT-C'!Y177))</f>
        <v/>
      </c>
      <c r="AG177" s="500">
        <v>5</v>
      </c>
      <c r="AH177" s="520">
        <v>5</v>
      </c>
    </row>
    <row r="178" spans="1:34" ht="15" customHeight="1" x14ac:dyDescent="0.25">
      <c r="A178" s="483" t="s">
        <v>2666</v>
      </c>
      <c r="B178" s="483">
        <v>2</v>
      </c>
      <c r="C178" s="484" t="s">
        <v>40</v>
      </c>
      <c r="D178" s="485"/>
      <c r="E178" s="483"/>
      <c r="F178" s="483"/>
      <c r="G178" s="484"/>
      <c r="H178" s="486"/>
      <c r="I178" s="487" t="s">
        <v>5700</v>
      </c>
      <c r="J178" s="488" t="str">
        <f t="array" ref="J178">IF(AND(AG178&gt;=1,AD178=""),"OUI",IF(AND(AD178="OUI",AG178=""),"NON",IF(AND(AG178="",AD178=""),"","Erreur")))</f>
        <v>OUI</v>
      </c>
      <c r="K178" s="489" t="s">
        <v>6</v>
      </c>
      <c r="L178" s="531" t="s">
        <v>6</v>
      </c>
      <c r="M178" s="532"/>
      <c r="N178" s="532"/>
      <c r="O178" s="532"/>
      <c r="P178" s="532"/>
      <c r="Q178" s="533"/>
      <c r="R178" s="490" t="str">
        <f t="array" ref="R178">IF(OR(L178="X",M178="X",N178="X",O178="X",P178="X",Q178="X"),"OUI","")</f>
        <v>OUI</v>
      </c>
      <c r="S178" s="491" t="str">
        <f t="array" ref="S178">IF(COUNTBLANK(W178:X178)=2,"","X")</f>
        <v/>
      </c>
      <c r="T178" s="492"/>
      <c r="U178" s="492"/>
      <c r="V178" s="493"/>
      <c r="W178" s="494"/>
      <c r="X178" s="493"/>
      <c r="Y178" s="495"/>
      <c r="Z178" s="496"/>
      <c r="AA178" s="496"/>
      <c r="AB178" s="496"/>
      <c r="AC178" s="496"/>
      <c r="AD178" s="497" t="str">
        <f t="array" ref="AD178">IF(S178="X","OUI",IF(T178="X","OUI",IF(U178="X","OUI",IF(V178="X","OUI",""))))</f>
        <v/>
      </c>
      <c r="AE178" s="498" t="str">
        <f t="shared" si="68"/>
        <v/>
      </c>
      <c r="AF178" s="499" t="str">
        <f t="array" ref="AF178">IF(AND(Y178="",S178=""),"",IF(S178="",Y178,"1er passage"&amp;" "&amp;'RT-C'!W178&amp;" - "&amp;"2eme passage"&amp;" "&amp;'RT-C'!X178&amp;" _ "&amp;'RT-C'!Y178))</f>
        <v/>
      </c>
      <c r="AG178" s="500">
        <v>5</v>
      </c>
      <c r="AH178" s="520">
        <v>4</v>
      </c>
    </row>
    <row r="179" spans="1:34" ht="15" customHeight="1" x14ac:dyDescent="0.25">
      <c r="A179" s="483" t="s">
        <v>2669</v>
      </c>
      <c r="B179" s="483">
        <v>2</v>
      </c>
      <c r="C179" s="484" t="s">
        <v>40</v>
      </c>
      <c r="D179" s="485"/>
      <c r="E179" s="483"/>
      <c r="F179" s="483"/>
      <c r="G179" s="484"/>
      <c r="H179" s="486"/>
      <c r="I179" s="487" t="s">
        <v>5700</v>
      </c>
      <c r="J179" s="488" t="str">
        <f t="array" ref="J179">IF(AND(AG179&gt;=1,AD179=""),"OUI",IF(AND(AD179="OUI",AG179=""),"NON",IF(AND(AG179="",AD179=""),"","Erreur")))</f>
        <v>OUI</v>
      </c>
      <c r="K179" s="489" t="s">
        <v>6</v>
      </c>
      <c r="L179" s="531" t="s">
        <v>6</v>
      </c>
      <c r="M179" s="532"/>
      <c r="N179" s="532"/>
      <c r="O179" s="532"/>
      <c r="P179" s="532"/>
      <c r="Q179" s="533"/>
      <c r="R179" s="490" t="str">
        <f t="array" ref="R179">IF(OR(L179="X",M179="X",N179="X",O179="X",P179="X",Q179="X"),"OUI","")</f>
        <v>OUI</v>
      </c>
      <c r="S179" s="491" t="str">
        <f t="array" ref="S179">IF(COUNTBLANK(W179:X179)=2,"","X")</f>
        <v/>
      </c>
      <c r="T179" s="492"/>
      <c r="U179" s="492"/>
      <c r="V179" s="493"/>
      <c r="W179" s="494"/>
      <c r="X179" s="493"/>
      <c r="Y179" s="495"/>
      <c r="Z179" s="496"/>
      <c r="AA179" s="496"/>
      <c r="AB179" s="496"/>
      <c r="AC179" s="496"/>
      <c r="AD179" s="497" t="str">
        <f t="array" ref="AD179">IF(S179="X","OUI",IF(T179="X","OUI",IF(U179="X","OUI",IF(V179="X","OUI",""))))</f>
        <v/>
      </c>
      <c r="AE179" s="498" t="str">
        <f t="shared" si="68"/>
        <v/>
      </c>
      <c r="AF179" s="499" t="str">
        <f t="array" ref="AF179">IF(AND(Y179="",S179=""),"",IF(S179="",Y179,"1er passage"&amp;" "&amp;'RT-C'!W179&amp;" - "&amp;"2eme passage"&amp;" "&amp;'RT-C'!X179&amp;" _ "&amp;'RT-C'!Y179))</f>
        <v/>
      </c>
      <c r="AG179" s="500">
        <v>5</v>
      </c>
      <c r="AH179" s="520">
        <v>5</v>
      </c>
    </row>
    <row r="180" spans="1:34" ht="15" customHeight="1" x14ac:dyDescent="0.25">
      <c r="A180" s="483" t="s">
        <v>2672</v>
      </c>
      <c r="B180" s="483">
        <v>2</v>
      </c>
      <c r="C180" s="484" t="s">
        <v>40</v>
      </c>
      <c r="D180" s="485"/>
      <c r="E180" s="483"/>
      <c r="F180" s="483"/>
      <c r="G180" s="484"/>
      <c r="H180" s="486"/>
      <c r="I180" s="487" t="s">
        <v>5700</v>
      </c>
      <c r="J180" s="488" t="str">
        <f t="array" ref="J180">IF(AND(AG180&gt;=1,AD180=""),"OUI",IF(AND(AD180="OUI",AG180=""),"NON",IF(AND(AG180="",AD180=""),"","Erreur")))</f>
        <v>OUI</v>
      </c>
      <c r="K180" s="489" t="s">
        <v>6</v>
      </c>
      <c r="L180" s="531" t="s">
        <v>6</v>
      </c>
      <c r="M180" s="532"/>
      <c r="N180" s="532"/>
      <c r="O180" s="532"/>
      <c r="P180" s="532"/>
      <c r="Q180" s="533"/>
      <c r="R180" s="490" t="str">
        <f t="array" ref="R180">IF(OR(L180="X",M180="X",N180="X",O180="X",P180="X",Q180="X"),"OUI","")</f>
        <v>OUI</v>
      </c>
      <c r="S180" s="491" t="str">
        <f t="array" ref="S180">IF(COUNTBLANK(W180:X180)=2,"","X")</f>
        <v/>
      </c>
      <c r="T180" s="492"/>
      <c r="U180" s="492"/>
      <c r="V180" s="493"/>
      <c r="W180" s="494"/>
      <c r="X180" s="493"/>
      <c r="Y180" s="495"/>
      <c r="Z180" s="496"/>
      <c r="AA180" s="496"/>
      <c r="AB180" s="496"/>
      <c r="AC180" s="496"/>
      <c r="AD180" s="497" t="str">
        <f t="array" ref="AD180">IF(S180="X","OUI",IF(T180="X","OUI",IF(U180="X","OUI",IF(V180="X","OUI",""))))</f>
        <v/>
      </c>
      <c r="AE180" s="498" t="str">
        <f t="shared" si="68"/>
        <v/>
      </c>
      <c r="AF180" s="499" t="str">
        <f t="array" ref="AF180">IF(AND(Y180="",S180=""),"",IF(S180="",Y180,"1er passage"&amp;" "&amp;'RT-C'!W180&amp;" - "&amp;"2eme passage"&amp;" "&amp;'RT-C'!X180&amp;" _ "&amp;'RT-C'!Y180))</f>
        <v/>
      </c>
      <c r="AG180" s="500">
        <v>5</v>
      </c>
      <c r="AH180" s="520">
        <v>4</v>
      </c>
    </row>
    <row r="181" spans="1:34" ht="15" customHeight="1" x14ac:dyDescent="0.25">
      <c r="A181" s="483" t="s">
        <v>2675</v>
      </c>
      <c r="B181" s="483">
        <v>2</v>
      </c>
      <c r="C181" s="484" t="s">
        <v>40</v>
      </c>
      <c r="D181" s="485"/>
      <c r="E181" s="483"/>
      <c r="F181" s="483"/>
      <c r="G181" s="484"/>
      <c r="H181" s="486"/>
      <c r="I181" s="487" t="s">
        <v>5700</v>
      </c>
      <c r="J181" s="488" t="str">
        <f t="array" ref="J181">IF(AND(AG181&gt;=1,AD181=""),"OUI",IF(AND(AD181="OUI",AG181=""),"NON",IF(AND(AG181="",AD181=""),"","Erreur")))</f>
        <v>OUI</v>
      </c>
      <c r="K181" s="489" t="s">
        <v>6</v>
      </c>
      <c r="L181" s="531" t="s">
        <v>6</v>
      </c>
      <c r="M181" s="532"/>
      <c r="N181" s="532"/>
      <c r="O181" s="532"/>
      <c r="P181" s="532"/>
      <c r="Q181" s="533"/>
      <c r="R181" s="490" t="str">
        <f t="array" ref="R181">IF(OR(L181="X",M181="X",N181="X",O181="X",P181="X",Q181="X"),"OUI","")</f>
        <v>OUI</v>
      </c>
      <c r="S181" s="491" t="str">
        <f t="array" ref="S181">IF(COUNTBLANK(W181:X181)=2,"","X")</f>
        <v/>
      </c>
      <c r="T181" s="492"/>
      <c r="U181" s="492"/>
      <c r="V181" s="493"/>
      <c r="W181" s="494"/>
      <c r="X181" s="493"/>
      <c r="Y181" s="495"/>
      <c r="Z181" s="496"/>
      <c r="AA181" s="496"/>
      <c r="AB181" s="496"/>
      <c r="AC181" s="496"/>
      <c r="AD181" s="497" t="str">
        <f t="array" ref="AD181">IF(S181="X","OUI",IF(T181="X","OUI",IF(U181="X","OUI",IF(V181="X","OUI",""))))</f>
        <v/>
      </c>
      <c r="AE181" s="498" t="str">
        <f t="shared" si="68"/>
        <v/>
      </c>
      <c r="AF181" s="499" t="str">
        <f t="array" ref="AF181">IF(AND(Y181="",S181=""),"",IF(S181="",Y181,"1er passage"&amp;" "&amp;'RT-C'!W181&amp;" - "&amp;"2eme passage"&amp;" "&amp;'RT-C'!X181&amp;" _ "&amp;'RT-C'!Y181))</f>
        <v/>
      </c>
      <c r="AG181" s="500">
        <v>5</v>
      </c>
      <c r="AH181" s="520">
        <v>3</v>
      </c>
    </row>
    <row r="182" spans="1:34" ht="15" customHeight="1" x14ac:dyDescent="0.25">
      <c r="A182" s="483" t="s">
        <v>2678</v>
      </c>
      <c r="B182" s="483">
        <v>2</v>
      </c>
      <c r="C182" s="484" t="s">
        <v>40</v>
      </c>
      <c r="D182" s="485"/>
      <c r="E182" s="483"/>
      <c r="F182" s="483"/>
      <c r="G182" s="484"/>
      <c r="H182" s="486"/>
      <c r="I182" s="487" t="s">
        <v>5700</v>
      </c>
      <c r="J182" s="488" t="str">
        <f t="array" ref="J182">IF(AND(AG182&gt;=1,AD182=""),"OUI",IF(AND(AD182="OUI",AG182=""),"NON",IF(AND(AG182="",AD182=""),"","Erreur")))</f>
        <v>OUI</v>
      </c>
      <c r="K182" s="489" t="s">
        <v>6</v>
      </c>
      <c r="L182" s="531" t="s">
        <v>6</v>
      </c>
      <c r="M182" s="532"/>
      <c r="N182" s="532"/>
      <c r="O182" s="532"/>
      <c r="P182" s="532"/>
      <c r="Q182" s="533"/>
      <c r="R182" s="490" t="str">
        <f t="array" ref="R182">IF(OR(L182="X",M182="X",N182="X",O182="X",P182="X",Q182="X"),"OUI","")</f>
        <v>OUI</v>
      </c>
      <c r="S182" s="491" t="str">
        <f t="array" ref="S182">IF(COUNTBLANK(W182:X182)=2,"","X")</f>
        <v/>
      </c>
      <c r="T182" s="492"/>
      <c r="U182" s="492"/>
      <c r="V182" s="493"/>
      <c r="W182" s="494"/>
      <c r="X182" s="493"/>
      <c r="Y182" s="495"/>
      <c r="Z182" s="496"/>
      <c r="AA182" s="496"/>
      <c r="AB182" s="496"/>
      <c r="AC182" s="496"/>
      <c r="AD182" s="497" t="str">
        <f t="array" ref="AD182">IF(S182="X","OUI",IF(T182="X","OUI",IF(U182="X","OUI",IF(V182="X","OUI",""))))</f>
        <v/>
      </c>
      <c r="AE182" s="498" t="str">
        <f t="shared" si="68"/>
        <v/>
      </c>
      <c r="AF182" s="499" t="str">
        <f t="array" ref="AF182">IF(AND(Y182="",S182=""),"",IF(S182="",Y182,"1er passage"&amp;" "&amp;'RT-C'!W182&amp;" - "&amp;"2eme passage"&amp;" "&amp;'RT-C'!X182&amp;" _ "&amp;'RT-C'!Y182))</f>
        <v/>
      </c>
      <c r="AG182" s="500">
        <v>2</v>
      </c>
      <c r="AH182" s="520">
        <v>3</v>
      </c>
    </row>
    <row r="183" spans="1:34" ht="15" customHeight="1" x14ac:dyDescent="0.25">
      <c r="A183" s="483" t="s">
        <v>2681</v>
      </c>
      <c r="B183" s="483">
        <v>2</v>
      </c>
      <c r="C183" s="484" t="s">
        <v>40</v>
      </c>
      <c r="D183" s="485"/>
      <c r="E183" s="483"/>
      <c r="F183" s="483"/>
      <c r="G183" s="484"/>
      <c r="H183" s="486"/>
      <c r="I183" s="487" t="s">
        <v>5700</v>
      </c>
      <c r="J183" s="488" t="str">
        <f t="array" ref="J183">IF(AND(AG183&gt;=1,AD183=""),"OUI",IF(AND(AD183="OUI",AG183=""),"NON",IF(AND(AG183="",AD183=""),"","Erreur")))</f>
        <v>OUI</v>
      </c>
      <c r="K183" s="489" t="s">
        <v>6</v>
      </c>
      <c r="L183" s="531" t="s">
        <v>6</v>
      </c>
      <c r="M183" s="532"/>
      <c r="N183" s="532"/>
      <c r="O183" s="532"/>
      <c r="P183" s="532"/>
      <c r="Q183" s="533"/>
      <c r="R183" s="490" t="str">
        <f t="array" ref="R183">IF(OR(L183="X",M183="X",N183="X",O183="X",P183="X",Q183="X"),"OUI","")</f>
        <v>OUI</v>
      </c>
      <c r="S183" s="491" t="str">
        <f t="array" ref="S183">IF(COUNTBLANK(W183:X183)=2,"","X")</f>
        <v/>
      </c>
      <c r="T183" s="492"/>
      <c r="U183" s="492"/>
      <c r="V183" s="493"/>
      <c r="W183" s="494"/>
      <c r="X183" s="493"/>
      <c r="Y183" s="495"/>
      <c r="Z183" s="496"/>
      <c r="AA183" s="496"/>
      <c r="AB183" s="496"/>
      <c r="AC183" s="496"/>
      <c r="AD183" s="497" t="str">
        <f t="array" ref="AD183">IF(S183="X","OUI",IF(T183="X","OUI",IF(U183="X","OUI",IF(V183="X","OUI",""))))</f>
        <v/>
      </c>
      <c r="AE183" s="498" t="str">
        <f t="shared" si="68"/>
        <v/>
      </c>
      <c r="AF183" s="499" t="str">
        <f t="array" ref="AF183">IF(AND(Y183="",S183=""),"",IF(S183="",Y183,"1er passage"&amp;" "&amp;'RT-C'!W183&amp;" - "&amp;"2eme passage"&amp;" "&amp;'RT-C'!X183&amp;" _ "&amp;'RT-C'!Y183))</f>
        <v/>
      </c>
      <c r="AG183" s="500">
        <v>4</v>
      </c>
      <c r="AH183" s="520">
        <v>3</v>
      </c>
    </row>
    <row r="184" spans="1:34" ht="15" customHeight="1" x14ac:dyDescent="0.25">
      <c r="A184" s="483" t="s">
        <v>2684</v>
      </c>
      <c r="B184" s="483">
        <v>2</v>
      </c>
      <c r="C184" s="484" t="s">
        <v>40</v>
      </c>
      <c r="D184" s="485"/>
      <c r="E184" s="483"/>
      <c r="F184" s="483"/>
      <c r="G184" s="484"/>
      <c r="H184" s="486"/>
      <c r="I184" s="487" t="s">
        <v>5700</v>
      </c>
      <c r="J184" s="488" t="str">
        <f t="array" ref="J184">IF(AND(AG184&gt;=1,AD184=""),"OUI",IF(AND(AD184="OUI",AG184=""),"NON",IF(AND(AG184="",AD184=""),"","Erreur")))</f>
        <v>OUI</v>
      </c>
      <c r="K184" s="489" t="s">
        <v>6</v>
      </c>
      <c r="L184" s="531" t="s">
        <v>6</v>
      </c>
      <c r="M184" s="532"/>
      <c r="N184" s="532" t="s">
        <v>6</v>
      </c>
      <c r="O184" s="532"/>
      <c r="P184" s="532"/>
      <c r="Q184" s="533"/>
      <c r="R184" s="490" t="str">
        <f t="array" ref="R184">IF(OR(L184="X",M184="X",N184="X",O184="X",P184="X",Q184="X"),"OUI","")</f>
        <v>OUI</v>
      </c>
      <c r="S184" s="491" t="str">
        <f t="array" ref="S184">IF(COUNTBLANK(W184:X184)=2,"","X")</f>
        <v/>
      </c>
      <c r="T184" s="492"/>
      <c r="U184" s="492"/>
      <c r="V184" s="493"/>
      <c r="W184" s="494"/>
      <c r="X184" s="493"/>
      <c r="Y184" s="495"/>
      <c r="Z184" s="496"/>
      <c r="AA184" s="496"/>
      <c r="AB184" s="496"/>
      <c r="AC184" s="496"/>
      <c r="AD184" s="497" t="str">
        <f t="array" ref="AD184">IF(S184="X","OUI",IF(T184="X","OUI",IF(U184="X","OUI",IF(V184="X","OUI",""))))</f>
        <v/>
      </c>
      <c r="AE184" s="498" t="str">
        <f t="shared" si="68"/>
        <v/>
      </c>
      <c r="AF184" s="499" t="str">
        <f t="array" ref="AF184">IF(AND(Y184="",S184=""),"",IF(S184="",Y184,"1er passage"&amp;" "&amp;'RT-C'!W184&amp;" - "&amp;"2eme passage"&amp;" "&amp;'RT-C'!X184&amp;" _ "&amp;'RT-C'!Y184))</f>
        <v/>
      </c>
      <c r="AG184" s="500">
        <v>1</v>
      </c>
      <c r="AH184" s="520">
        <v>6</v>
      </c>
    </row>
    <row r="185" spans="1:34" ht="15" customHeight="1" x14ac:dyDescent="0.25">
      <c r="A185" s="483" t="s">
        <v>2690</v>
      </c>
      <c r="B185" s="483">
        <v>2</v>
      </c>
      <c r="C185" s="484" t="s">
        <v>40</v>
      </c>
      <c r="D185" s="485"/>
      <c r="E185" s="483"/>
      <c r="F185" s="483"/>
      <c r="G185" s="484"/>
      <c r="H185" s="486"/>
      <c r="I185" s="487" t="s">
        <v>5700</v>
      </c>
      <c r="J185" s="488" t="str">
        <f t="array" ref="J185">IF(AND(AG185&gt;=1,AD185=""),"OUI",IF(AND(AD185="OUI",AG185=""),"NON",IF(AND(AG185="",AD185=""),"","Erreur")))</f>
        <v>OUI</v>
      </c>
      <c r="K185" s="489" t="s">
        <v>6</v>
      </c>
      <c r="L185" s="531" t="s">
        <v>6</v>
      </c>
      <c r="M185" s="532"/>
      <c r="N185" s="532"/>
      <c r="O185" s="532"/>
      <c r="P185" s="532"/>
      <c r="Q185" s="533"/>
      <c r="R185" s="490" t="str">
        <f t="array" ref="R185">IF(OR(L185="X",M185="X",N185="X",O185="X",P185="X",Q185="X"),"OUI","")</f>
        <v>OUI</v>
      </c>
      <c r="S185" s="491" t="str">
        <f t="array" ref="S185">IF(COUNTBLANK(W185:X185)=2,"","X")</f>
        <v/>
      </c>
      <c r="T185" s="492"/>
      <c r="U185" s="492"/>
      <c r="V185" s="493"/>
      <c r="W185" s="494"/>
      <c r="X185" s="493"/>
      <c r="Y185" s="495"/>
      <c r="Z185" s="496"/>
      <c r="AA185" s="496"/>
      <c r="AB185" s="496"/>
      <c r="AC185" s="496"/>
      <c r="AD185" s="497" t="str">
        <f t="array" ref="AD185">IF(S185="X","OUI",IF(T185="X","OUI",IF(U185="X","OUI",IF(V185="X","OUI",""))))</f>
        <v/>
      </c>
      <c r="AE185" s="498" t="str">
        <f t="shared" si="68"/>
        <v/>
      </c>
      <c r="AF185" s="499" t="str">
        <f t="array" ref="AF185">IF(AND(Y185="",S185=""),"",IF(S185="",Y185,"1er passage"&amp;" "&amp;'RT-C'!W185&amp;" - "&amp;"2eme passage"&amp;" "&amp;'RT-C'!X185&amp;" _ "&amp;'RT-C'!Y185))</f>
        <v/>
      </c>
      <c r="AG185" s="500">
        <v>1</v>
      </c>
      <c r="AH185" s="520">
        <v>3</v>
      </c>
    </row>
    <row r="186" spans="1:34" ht="15" customHeight="1" x14ac:dyDescent="0.25">
      <c r="A186" s="483"/>
      <c r="B186" s="483">
        <v>2</v>
      </c>
      <c r="C186" s="484" t="s">
        <v>40</v>
      </c>
      <c r="D186" s="485"/>
      <c r="E186" s="483"/>
      <c r="F186" s="483"/>
      <c r="G186" s="484"/>
      <c r="H186" s="486"/>
      <c r="I186" s="487" t="s">
        <v>5700</v>
      </c>
      <c r="J186" s="488" t="str">
        <f t="array" ref="J186">IF(AND(AG186&gt;=1,AD186=""),"OUI",IF(AND(AD186="OUI",AG186=""),"NON",IF(AND(AG186="",AD186=""),"","Erreur")))</f>
        <v>OUI</v>
      </c>
      <c r="K186" s="489" t="s">
        <v>6</v>
      </c>
      <c r="L186" s="531" t="s">
        <v>6</v>
      </c>
      <c r="M186" s="532"/>
      <c r="N186" s="532"/>
      <c r="O186" s="532"/>
      <c r="P186" s="532"/>
      <c r="Q186" s="533"/>
      <c r="R186" s="490" t="str">
        <f t="array" ref="R186">IF(OR(L186="X",M186="X",N186="X",O186="X",P186="X",Q186="X"),"OUI","")</f>
        <v>OUI</v>
      </c>
      <c r="S186" s="491" t="str">
        <f t="array" ref="S186">IF(COUNTBLANK(W186:X186)=2,"","X")</f>
        <v/>
      </c>
      <c r="T186" s="492"/>
      <c r="U186" s="492"/>
      <c r="V186" s="493"/>
      <c r="W186" s="494"/>
      <c r="X186" s="493"/>
      <c r="Y186" s="495"/>
      <c r="Z186" s="496"/>
      <c r="AA186" s="496"/>
      <c r="AB186" s="496"/>
      <c r="AC186" s="496"/>
      <c r="AD186" s="497" t="str">
        <f t="array" ref="AD186">IF(S186="X","OUI",IF(T186="X","OUI",IF(U186="X","OUI",IF(V186="X","OUI",""))))</f>
        <v/>
      </c>
      <c r="AE186" s="498" t="str">
        <f t="shared" si="68"/>
        <v/>
      </c>
      <c r="AF186" s="499" t="str">
        <f t="array" ref="AF186">IF(AND(Y186="",S186=""),"",IF(S186="",Y186,"1er passage"&amp;" "&amp;'RT-C'!W186&amp;" - "&amp;"2eme passage"&amp;" "&amp;'RT-C'!X186&amp;" _ "&amp;'RT-C'!Y186))</f>
        <v/>
      </c>
      <c r="AG186" s="500">
        <v>2</v>
      </c>
      <c r="AH186" s="520">
        <v>2</v>
      </c>
    </row>
    <row r="187" spans="1:34" ht="15" customHeight="1" x14ac:dyDescent="0.25">
      <c r="A187" s="483"/>
      <c r="B187" s="483">
        <v>2</v>
      </c>
      <c r="C187" s="484" t="s">
        <v>40</v>
      </c>
      <c r="D187" s="485"/>
      <c r="E187" s="483"/>
      <c r="F187" s="483"/>
      <c r="G187" s="484"/>
      <c r="H187" s="486"/>
      <c r="I187" s="487" t="s">
        <v>5700</v>
      </c>
      <c r="J187" s="488" t="str">
        <f t="array" ref="J187">IF(AND(AG187&gt;=1,AD187=""),"OUI",IF(AND(AD187="OUI",AG187=""),"NON",IF(AND(AG187="",AD187=""),"","Erreur")))</f>
        <v>OUI</v>
      </c>
      <c r="K187" s="489" t="s">
        <v>6</v>
      </c>
      <c r="L187" s="531" t="s">
        <v>6</v>
      </c>
      <c r="M187" s="532"/>
      <c r="N187" s="532"/>
      <c r="O187" s="532"/>
      <c r="P187" s="532"/>
      <c r="Q187" s="533"/>
      <c r="R187" s="490" t="str">
        <f t="array" ref="R187">IF(OR(L187="X",M187="X",N187="X",O187="X",P187="X",Q187="X"),"OUI","")</f>
        <v>OUI</v>
      </c>
      <c r="S187" s="491" t="str">
        <f t="array" ref="S187">IF(COUNTBLANK(W187:X187)=2,"","X")</f>
        <v/>
      </c>
      <c r="T187" s="492"/>
      <c r="U187" s="492"/>
      <c r="V187" s="493"/>
      <c r="W187" s="494"/>
      <c r="X187" s="493"/>
      <c r="Y187" s="495"/>
      <c r="Z187" s="496"/>
      <c r="AA187" s="496"/>
      <c r="AB187" s="496"/>
      <c r="AC187" s="496"/>
      <c r="AD187" s="497" t="str">
        <f t="array" ref="AD187">IF(S187="X","OUI",IF(T187="X","OUI",IF(U187="X","OUI",IF(V187="X","OUI",""))))</f>
        <v/>
      </c>
      <c r="AE187" s="498" t="str">
        <f t="shared" si="68"/>
        <v/>
      </c>
      <c r="AF187" s="499" t="str">
        <f t="array" ref="AF187">IF(AND(Y187="",S187=""),"",IF(S187="",Y187,"1er passage"&amp;" "&amp;'RT-C'!W187&amp;" - "&amp;"2eme passage"&amp;" "&amp;'RT-C'!X187&amp;" _ "&amp;'RT-C'!Y187))</f>
        <v/>
      </c>
      <c r="AG187" s="500">
        <v>2</v>
      </c>
      <c r="AH187" s="520">
        <v>3</v>
      </c>
    </row>
    <row r="188" spans="1:34" ht="15" customHeight="1" x14ac:dyDescent="0.25">
      <c r="A188" s="483"/>
      <c r="B188" s="483">
        <v>2</v>
      </c>
      <c r="C188" s="484" t="s">
        <v>40</v>
      </c>
      <c r="D188" s="485"/>
      <c r="E188" s="483"/>
      <c r="F188" s="483"/>
      <c r="G188" s="484"/>
      <c r="H188" s="486"/>
      <c r="I188" s="487" t="s">
        <v>5700</v>
      </c>
      <c r="J188" s="488" t="str">
        <f t="array" ref="J188">IF(AND(AG188&gt;=1,AD188=""),"OUI",IF(AND(AD188="OUI",AG188=""),"NON",IF(AND(AG188="",AD188=""),"","Erreur")))</f>
        <v>OUI</v>
      </c>
      <c r="K188" s="489" t="s">
        <v>6</v>
      </c>
      <c r="L188" s="531" t="s">
        <v>6</v>
      </c>
      <c r="M188" s="532"/>
      <c r="N188" s="532"/>
      <c r="O188" s="532"/>
      <c r="P188" s="532"/>
      <c r="Q188" s="533"/>
      <c r="R188" s="490" t="str">
        <f t="array" ref="R188">IF(OR(L188="X",M188="X",N188="X",O188="X",P188="X",Q188="X"),"OUI","")</f>
        <v>OUI</v>
      </c>
      <c r="S188" s="491" t="str">
        <f t="array" ref="S188">IF(COUNTBLANK(W188:X188)=2,"","X")</f>
        <v/>
      </c>
      <c r="T188" s="492"/>
      <c r="U188" s="492"/>
      <c r="V188" s="493"/>
      <c r="W188" s="494"/>
      <c r="X188" s="493"/>
      <c r="Y188" s="495"/>
      <c r="Z188" s="496"/>
      <c r="AA188" s="496"/>
      <c r="AB188" s="496"/>
      <c r="AC188" s="496"/>
      <c r="AD188" s="497" t="str">
        <f t="array" ref="AD188">IF(S188="X","OUI",IF(T188="X","OUI",IF(U188="X","OUI",IF(V188="X","OUI",""))))</f>
        <v/>
      </c>
      <c r="AE188" s="498" t="str">
        <f t="shared" si="68"/>
        <v/>
      </c>
      <c r="AF188" s="499" t="str">
        <f t="array" ref="AF188">IF(AND(Y188="",S188=""),"",IF(S188="",Y188,"1er passage"&amp;" "&amp;'RT-C'!W188&amp;" - "&amp;"2eme passage"&amp;" "&amp;'RT-C'!X188&amp;" _ "&amp;'RT-C'!Y188))</f>
        <v/>
      </c>
      <c r="AG188" s="500">
        <v>2</v>
      </c>
      <c r="AH188" s="520">
        <v>4</v>
      </c>
    </row>
    <row r="189" spans="1:34" ht="15" customHeight="1" x14ac:dyDescent="0.25">
      <c r="A189" s="483"/>
      <c r="B189" s="483">
        <v>2</v>
      </c>
      <c r="C189" s="484" t="s">
        <v>40</v>
      </c>
      <c r="D189" s="485"/>
      <c r="E189" s="483"/>
      <c r="F189" s="483"/>
      <c r="G189" s="484"/>
      <c r="H189" s="486"/>
      <c r="I189" s="487" t="s">
        <v>5700</v>
      </c>
      <c r="J189" s="488" t="str">
        <f t="array" ref="J189">IF(AND(AG189&gt;=1,AD189=""),"OUI",IF(AND(AD189="OUI",AG189=""),"NON",IF(AND(AG189="",AD189=""),"","Erreur")))</f>
        <v>OUI</v>
      </c>
      <c r="K189" s="489" t="s">
        <v>6</v>
      </c>
      <c r="L189" s="531" t="s">
        <v>6</v>
      </c>
      <c r="M189" s="532"/>
      <c r="N189" s="532"/>
      <c r="O189" s="532"/>
      <c r="P189" s="532"/>
      <c r="Q189" s="533"/>
      <c r="R189" s="490" t="str">
        <f t="array" ref="R189">IF(OR(L189="X",M189="X",N189="X",O189="X",P189="X",Q189="X"),"OUI","")</f>
        <v>OUI</v>
      </c>
      <c r="S189" s="491" t="str">
        <f t="array" ref="S189">IF(COUNTBLANK(W189:X189)=2,"","X")</f>
        <v/>
      </c>
      <c r="T189" s="492"/>
      <c r="U189" s="492"/>
      <c r="V189" s="493"/>
      <c r="W189" s="494"/>
      <c r="X189" s="493"/>
      <c r="Y189" s="495"/>
      <c r="Z189" s="496"/>
      <c r="AA189" s="496"/>
      <c r="AB189" s="496"/>
      <c r="AC189" s="496"/>
      <c r="AD189" s="497" t="str">
        <f t="array" ref="AD189">IF(S189="X","OUI",IF(T189="X","OUI",IF(U189="X","OUI",IF(V189="X","OUI",""))))</f>
        <v/>
      </c>
      <c r="AE189" s="498" t="str">
        <f t="shared" si="68"/>
        <v/>
      </c>
      <c r="AF189" s="499" t="str">
        <f t="array" ref="AF189">IF(AND(Y189="",S189=""),"",IF(S189="",Y189,"1er passage"&amp;" "&amp;'RT-C'!W189&amp;" - "&amp;"2eme passage"&amp;" "&amp;'RT-C'!X189&amp;" _ "&amp;'RT-C'!Y189))</f>
        <v/>
      </c>
      <c r="AG189" s="500">
        <v>3</v>
      </c>
      <c r="AH189" s="520">
        <v>3</v>
      </c>
    </row>
    <row r="190" spans="1:34" ht="15" customHeight="1" x14ac:dyDescent="0.25">
      <c r="A190" s="483"/>
      <c r="B190" s="483">
        <v>2</v>
      </c>
      <c r="C190" s="484" t="s">
        <v>40</v>
      </c>
      <c r="D190" s="485"/>
      <c r="E190" s="483"/>
      <c r="F190" s="483"/>
      <c r="G190" s="484"/>
      <c r="H190" s="486"/>
      <c r="I190" s="487" t="s">
        <v>5700</v>
      </c>
      <c r="J190" s="488" t="str">
        <f t="array" ref="J190">IF(AND(AG190&gt;=1,AD190=""),"OUI",IF(AND(AD190="OUI",AG190=""),"NON",IF(AND(AG190="",AD190=""),"","Erreur")))</f>
        <v>OUI</v>
      </c>
      <c r="K190" s="489" t="s">
        <v>6</v>
      </c>
      <c r="L190" s="531" t="s">
        <v>6</v>
      </c>
      <c r="M190" s="532"/>
      <c r="N190" s="532"/>
      <c r="O190" s="532"/>
      <c r="P190" s="532"/>
      <c r="Q190" s="533"/>
      <c r="R190" s="490" t="str">
        <f t="array" ref="R190">IF(OR(L190="X",M190="X",N190="X",O190="X",P190="X",Q190="X"),"OUI","")</f>
        <v>OUI</v>
      </c>
      <c r="S190" s="491" t="str">
        <f t="array" ref="S190">IF(COUNTBLANK(W190:X190)=2,"","X")</f>
        <v/>
      </c>
      <c r="T190" s="492"/>
      <c r="U190" s="492"/>
      <c r="V190" s="493"/>
      <c r="W190" s="494"/>
      <c r="X190" s="493"/>
      <c r="Y190" s="495"/>
      <c r="Z190" s="496"/>
      <c r="AA190" s="496"/>
      <c r="AB190" s="496"/>
      <c r="AC190" s="496"/>
      <c r="AD190" s="497" t="str">
        <f t="array" ref="AD190">IF(S190="X","OUI",IF(T190="X","OUI",IF(U190="X","OUI",IF(V190="X","OUI",""))))</f>
        <v/>
      </c>
      <c r="AE190" s="498" t="str">
        <f t="shared" si="68"/>
        <v/>
      </c>
      <c r="AF190" s="499" t="str">
        <f t="array" ref="AF190">IF(AND(Y190="",S190=""),"",IF(S190="",Y190,"1er passage"&amp;" "&amp;'RT-C'!W190&amp;" - "&amp;"2eme passage"&amp;" "&amp;'RT-C'!X190&amp;" _ "&amp;'RT-C'!Y190))</f>
        <v/>
      </c>
      <c r="AG190" s="500">
        <v>2</v>
      </c>
      <c r="AH190" s="520">
        <v>3</v>
      </c>
    </row>
    <row r="191" spans="1:34" ht="15" customHeight="1" x14ac:dyDescent="0.25">
      <c r="A191" s="483"/>
      <c r="B191" s="483">
        <v>2</v>
      </c>
      <c r="C191" s="484" t="s">
        <v>40</v>
      </c>
      <c r="D191" s="485"/>
      <c r="E191" s="483"/>
      <c r="F191" s="483"/>
      <c r="G191" s="484"/>
      <c r="H191" s="486"/>
      <c r="I191" s="487" t="s">
        <v>5700</v>
      </c>
      <c r="J191" s="488" t="str">
        <f t="array" ref="J191">IF(AND(AG191&gt;=1,AD191=""),"OUI",IF(AND(AD191="OUI",AG191=""),"NON",IF(AND(AG191="",AD191=""),"","Erreur")))</f>
        <v>OUI</v>
      </c>
      <c r="K191" s="489" t="s">
        <v>6</v>
      </c>
      <c r="L191" s="531" t="s">
        <v>6</v>
      </c>
      <c r="M191" s="532"/>
      <c r="N191" s="532"/>
      <c r="O191" s="532"/>
      <c r="P191" s="532"/>
      <c r="Q191" s="533"/>
      <c r="R191" s="490" t="str">
        <f t="array" ref="R191">IF(OR(L191="X",M191="X",N191="X",O191="X",P191="X",Q191="X"),"OUI","")</f>
        <v>OUI</v>
      </c>
      <c r="S191" s="491" t="str">
        <f t="array" ref="S191">IF(COUNTBLANK(W191:X191)=2,"","X")</f>
        <v/>
      </c>
      <c r="T191" s="492"/>
      <c r="U191" s="492"/>
      <c r="V191" s="493"/>
      <c r="W191" s="494"/>
      <c r="X191" s="493"/>
      <c r="Y191" s="495"/>
      <c r="Z191" s="496"/>
      <c r="AA191" s="496"/>
      <c r="AB191" s="496"/>
      <c r="AC191" s="496"/>
      <c r="AD191" s="497" t="str">
        <f t="array" ref="AD191">IF(S191="X","OUI",IF(T191="X","OUI",IF(U191="X","OUI",IF(V191="X","OUI",""))))</f>
        <v/>
      </c>
      <c r="AE191" s="498" t="str">
        <f t="shared" si="68"/>
        <v/>
      </c>
      <c r="AF191" s="499" t="str">
        <f t="array" ref="AF191">IF(AND(Y191="",S191=""),"",IF(S191="",Y191,"1er passage"&amp;" "&amp;'RT-C'!W191&amp;" - "&amp;"2eme passage"&amp;" "&amp;'RT-C'!X191&amp;" _ "&amp;'RT-C'!Y191))</f>
        <v/>
      </c>
      <c r="AG191" s="500">
        <v>3</v>
      </c>
      <c r="AH191" s="520">
        <v>3</v>
      </c>
    </row>
    <row r="192" spans="1:34" ht="15" customHeight="1" x14ac:dyDescent="0.25">
      <c r="A192" s="483"/>
      <c r="B192" s="483">
        <v>2</v>
      </c>
      <c r="C192" s="484" t="s">
        <v>40</v>
      </c>
      <c r="D192" s="485"/>
      <c r="E192" s="483"/>
      <c r="F192" s="483"/>
      <c r="G192" s="484"/>
      <c r="H192" s="486"/>
      <c r="I192" s="487" t="s">
        <v>5701</v>
      </c>
      <c r="J192" s="488" t="str">
        <f t="array" ref="J192">IF(AND(AG192&gt;=1,AD192=""),"OUI",IF(AND(AD192="OUI",AG192=""),"NON",IF(AND(AG192="",AD192=""),"","Erreur")))</f>
        <v>OUI</v>
      </c>
      <c r="K192" s="489" t="s">
        <v>6</v>
      </c>
      <c r="L192" s="531" t="s">
        <v>6</v>
      </c>
      <c r="M192" s="532"/>
      <c r="N192" s="532"/>
      <c r="O192" s="532"/>
      <c r="P192" s="532"/>
      <c r="Q192" s="533"/>
      <c r="R192" s="490" t="str">
        <f t="array" ref="R192">IF(OR(L192="X",M192="X",N192="X",O192="X",P192="X",Q192="X"),"OUI","")</f>
        <v>OUI</v>
      </c>
      <c r="S192" s="491" t="str">
        <f t="array" ref="S192">IF(COUNTBLANK(W192:X192)=2,"","X")</f>
        <v/>
      </c>
      <c r="T192" s="492"/>
      <c r="U192" s="492"/>
      <c r="V192" s="493"/>
      <c r="W192" s="494"/>
      <c r="X192" s="493"/>
      <c r="Y192" s="495"/>
      <c r="Z192" s="496"/>
      <c r="AA192" s="496"/>
      <c r="AB192" s="496"/>
      <c r="AC192" s="496"/>
      <c r="AD192" s="497" t="str">
        <f t="array" ref="AD192">IF(S192="X","OUI",IF(T192="X","OUI",IF(U192="X","OUI",IF(V192="X","OUI",""))))</f>
        <v/>
      </c>
      <c r="AE192" s="498" t="str">
        <f t="shared" si="68"/>
        <v/>
      </c>
      <c r="AF192" s="499" t="str">
        <f t="array" ref="AF192">IF(AND(Y192="",S192=""),"",IF(S192="",Y192,"1er passage"&amp;" "&amp;'RT-C'!W192&amp;" - "&amp;"2eme passage"&amp;" "&amp;'RT-C'!X192&amp;" _ "&amp;'RT-C'!Y192))</f>
        <v/>
      </c>
      <c r="AG192" s="500">
        <v>5</v>
      </c>
      <c r="AH192" s="501">
        <v>2</v>
      </c>
    </row>
    <row r="193" spans="1:34" ht="15" customHeight="1" x14ac:dyDescent="0.25">
      <c r="A193" s="483"/>
      <c r="B193" s="483">
        <v>2</v>
      </c>
      <c r="C193" s="484" t="s">
        <v>40</v>
      </c>
      <c r="D193" s="485"/>
      <c r="E193" s="483"/>
      <c r="F193" s="483"/>
      <c r="G193" s="484"/>
      <c r="H193" s="486"/>
      <c r="I193" s="487" t="s">
        <v>5700</v>
      </c>
      <c r="J193" s="488" t="str">
        <f t="array" ref="J193">IF(AND(AG193&gt;=1,AD193=""),"OUI",IF(AND(AD193="OUI",AG193=""),"NON",IF(AND(AG193="",AD193=""),"","Erreur")))</f>
        <v>OUI</v>
      </c>
      <c r="K193" s="489" t="s">
        <v>6</v>
      </c>
      <c r="L193" s="531" t="s">
        <v>6</v>
      </c>
      <c r="M193" s="532"/>
      <c r="N193" s="532"/>
      <c r="O193" s="532"/>
      <c r="P193" s="532"/>
      <c r="Q193" s="533"/>
      <c r="R193" s="490" t="str">
        <f t="array" ref="R193">IF(OR(L193="X",M193="X",N193="X",O193="X",P193="X",Q193="X"),"OUI","")</f>
        <v>OUI</v>
      </c>
      <c r="S193" s="491" t="str">
        <f t="array" ref="S193">IF(COUNTBLANK(W193:X193)=2,"","X")</f>
        <v/>
      </c>
      <c r="T193" s="492"/>
      <c r="U193" s="492"/>
      <c r="V193" s="493"/>
      <c r="W193" s="494"/>
      <c r="X193" s="493"/>
      <c r="Y193" s="495"/>
      <c r="Z193" s="496"/>
      <c r="AA193" s="496"/>
      <c r="AB193" s="496"/>
      <c r="AC193" s="496"/>
      <c r="AD193" s="497" t="str">
        <f t="array" ref="AD193">IF(S193="X","OUI",IF(T193="X","OUI",IF(U193="X","OUI",IF(V193="X","OUI",""))))</f>
        <v/>
      </c>
      <c r="AE193" s="498" t="str">
        <f t="shared" si="68"/>
        <v/>
      </c>
      <c r="AF193" s="499" t="str">
        <f t="array" ref="AF193">IF(AND(Y193="",S193=""),"",IF(S193="",Y193,"1er passage"&amp;" "&amp;'RT-C'!W193&amp;" - "&amp;"2eme passage"&amp;" "&amp;'RT-C'!X193&amp;" _ "&amp;'RT-C'!Y193))</f>
        <v/>
      </c>
      <c r="AG193" s="500">
        <v>1</v>
      </c>
      <c r="AH193" s="520">
        <v>3</v>
      </c>
    </row>
    <row r="194" spans="1:34" ht="15" customHeight="1" x14ac:dyDescent="0.25">
      <c r="A194" s="483"/>
      <c r="B194" s="483">
        <v>2</v>
      </c>
      <c r="C194" s="484" t="s">
        <v>40</v>
      </c>
      <c r="D194" s="485"/>
      <c r="E194" s="483"/>
      <c r="F194" s="483"/>
      <c r="G194" s="484"/>
      <c r="H194" s="486"/>
      <c r="I194" s="487" t="s">
        <v>5700</v>
      </c>
      <c r="J194" s="488" t="str">
        <f t="array" ref="J194">IF(AND(AG194&gt;=1,AD194=""),"OUI",IF(AND(AD194="OUI",AG194=""),"NON",IF(AND(AG194="",AD194=""),"","Erreur")))</f>
        <v>OUI</v>
      </c>
      <c r="K194" s="489" t="s">
        <v>6</v>
      </c>
      <c r="L194" s="531" t="s">
        <v>6</v>
      </c>
      <c r="M194" s="532"/>
      <c r="N194" s="532"/>
      <c r="O194" s="532"/>
      <c r="P194" s="532"/>
      <c r="Q194" s="533"/>
      <c r="R194" s="490" t="str">
        <f t="array" ref="R194">IF(OR(L194="X",M194="X",N194="X",O194="X",P194="X",Q194="X"),"OUI","")</f>
        <v>OUI</v>
      </c>
      <c r="S194" s="491" t="str">
        <f t="array" ref="S194">IF(COUNTBLANK(W194:X194)=2,"","X")</f>
        <v/>
      </c>
      <c r="T194" s="492"/>
      <c r="U194" s="492"/>
      <c r="V194" s="493"/>
      <c r="W194" s="494"/>
      <c r="X194" s="493"/>
      <c r="Y194" s="495"/>
      <c r="Z194" s="496"/>
      <c r="AA194" s="496"/>
      <c r="AB194" s="496"/>
      <c r="AC194" s="496"/>
      <c r="AD194" s="497" t="str">
        <f t="array" ref="AD194">IF(S194="X","OUI",IF(T194="X","OUI",IF(U194="X","OUI",IF(V194="X","OUI",""))))</f>
        <v/>
      </c>
      <c r="AE194" s="498" t="str">
        <f t="shared" si="68"/>
        <v/>
      </c>
      <c r="AF194" s="499" t="str">
        <f t="array" ref="AF194">IF(AND(Y194="",S194=""),"",IF(S194="",Y194,"1er passage"&amp;" "&amp;'RT-C'!W194&amp;" - "&amp;"2eme passage"&amp;" "&amp;'RT-C'!X194&amp;" _ "&amp;'RT-C'!Y194))</f>
        <v/>
      </c>
      <c r="AG194" s="500">
        <v>3</v>
      </c>
      <c r="AH194" s="520">
        <v>2</v>
      </c>
    </row>
    <row r="195" spans="1:34" ht="15" customHeight="1" x14ac:dyDescent="0.25">
      <c r="A195" s="483"/>
      <c r="B195" s="483">
        <v>2</v>
      </c>
      <c r="C195" s="484" t="s">
        <v>40</v>
      </c>
      <c r="D195" s="485"/>
      <c r="E195" s="483"/>
      <c r="F195" s="483"/>
      <c r="G195" s="484"/>
      <c r="H195" s="486"/>
      <c r="I195" s="487" t="s">
        <v>5701</v>
      </c>
      <c r="J195" s="488" t="str">
        <f t="array" ref="J195">IF(AND(AG195&gt;=1,AD195=""),"OUI",IF(AND(AD195="OUI",AG195=""),"NON",IF(AND(AG195="",AD195=""),"","Erreur")))</f>
        <v>OUI</v>
      </c>
      <c r="K195" s="489" t="s">
        <v>6</v>
      </c>
      <c r="L195" s="531" t="s">
        <v>6</v>
      </c>
      <c r="M195" s="532"/>
      <c r="N195" s="532"/>
      <c r="O195" s="532"/>
      <c r="P195" s="532"/>
      <c r="Q195" s="533" t="s">
        <v>6</v>
      </c>
      <c r="R195" s="490" t="str">
        <f t="array" ref="R195">IF(OR(L195="X",M195="X",N195="X",O195="X",P195="X",Q195="X"),"OUI","")</f>
        <v>OUI</v>
      </c>
      <c r="S195" s="491" t="str">
        <f t="array" ref="S195">IF(COUNTBLANK(W195:X195)=2,"","X")</f>
        <v/>
      </c>
      <c r="T195" s="492"/>
      <c r="U195" s="492"/>
      <c r="V195" s="493"/>
      <c r="W195" s="494"/>
      <c r="X195" s="493"/>
      <c r="Y195" s="495"/>
      <c r="Z195" s="496"/>
      <c r="AA195" s="496"/>
      <c r="AB195" s="496"/>
      <c r="AC195" s="496"/>
      <c r="AD195" s="497" t="str">
        <f t="array" ref="AD195">IF(S195="X","OUI",IF(T195="X","OUI",IF(U195="X","OUI",IF(V195="X","OUI",""))))</f>
        <v/>
      </c>
      <c r="AE195" s="498" t="str">
        <f t="shared" si="68"/>
        <v/>
      </c>
      <c r="AF195" s="499" t="str">
        <f t="array" ref="AF195">IF(AND(Y195="",S195=""),"",IF(S195="",Y195,"1er passage"&amp;" "&amp;'RT-C'!W195&amp;" - "&amp;"2eme passage"&amp;" "&amp;'RT-C'!X195&amp;" _ "&amp;'RT-C'!Y195))</f>
        <v/>
      </c>
      <c r="AG195" s="500">
        <v>2</v>
      </c>
      <c r="AH195" s="501">
        <v>5</v>
      </c>
    </row>
    <row r="196" spans="1:34" ht="15" customHeight="1" x14ac:dyDescent="0.25">
      <c r="A196" s="483"/>
      <c r="B196" s="483">
        <v>2</v>
      </c>
      <c r="C196" s="484" t="s">
        <v>40</v>
      </c>
      <c r="D196" s="485"/>
      <c r="E196" s="483"/>
      <c r="F196" s="483"/>
      <c r="G196" s="484"/>
      <c r="H196" s="486"/>
      <c r="I196" s="487" t="s">
        <v>5701</v>
      </c>
      <c r="J196" s="488" t="str">
        <f t="array" ref="J196">IF(AND(AG196&gt;=1,AD196=""),"OUI",IF(AND(AD196="OUI",AG196=""),"NON",IF(AND(AG196="",AD196=""),"","Erreur")))</f>
        <v>OUI</v>
      </c>
      <c r="K196" s="489" t="s">
        <v>6</v>
      </c>
      <c r="L196" s="531" t="s">
        <v>6</v>
      </c>
      <c r="M196" s="532"/>
      <c r="N196" s="532"/>
      <c r="O196" s="532"/>
      <c r="P196" s="532"/>
      <c r="Q196" s="533"/>
      <c r="R196" s="490" t="str">
        <f t="array" ref="R196">IF(OR(L196="X",M196="X",N196="X",O196="X",P196="X",Q196="X"),"OUI","")</f>
        <v>OUI</v>
      </c>
      <c r="S196" s="491" t="str">
        <f t="array" ref="S196">IF(COUNTBLANK(W196:X196)=2,"","X")</f>
        <v/>
      </c>
      <c r="T196" s="492"/>
      <c r="U196" s="492"/>
      <c r="V196" s="493"/>
      <c r="W196" s="494"/>
      <c r="X196" s="493"/>
      <c r="Y196" s="495"/>
      <c r="Z196" s="496"/>
      <c r="AA196" s="496"/>
      <c r="AB196" s="496"/>
      <c r="AC196" s="496"/>
      <c r="AD196" s="497" t="str">
        <f t="array" ref="AD196">IF(S196="X","OUI",IF(T196="X","OUI",IF(U196="X","OUI",IF(V196="X","OUI",""))))</f>
        <v/>
      </c>
      <c r="AE196" s="498" t="str">
        <f t="shared" si="68"/>
        <v/>
      </c>
      <c r="AF196" s="499" t="str">
        <f t="array" ref="AF196">IF(AND(Y196="",S196=""),"",IF(S196="",Y196,"1er passage"&amp;" "&amp;'RT-C'!W196&amp;" - "&amp;"2eme passage"&amp;" "&amp;'RT-C'!X196&amp;" _ "&amp;'RT-C'!Y196))</f>
        <v/>
      </c>
      <c r="AG196" s="500">
        <v>1</v>
      </c>
      <c r="AH196" s="501">
        <v>2</v>
      </c>
    </row>
    <row r="197" spans="1:34" ht="15" customHeight="1" x14ac:dyDescent="0.25">
      <c r="A197" s="483"/>
      <c r="B197" s="483">
        <v>2</v>
      </c>
      <c r="C197" s="484" t="s">
        <v>40</v>
      </c>
      <c r="D197" s="485"/>
      <c r="E197" s="483"/>
      <c r="F197" s="483"/>
      <c r="G197" s="484"/>
      <c r="H197" s="486"/>
      <c r="I197" s="487" t="s">
        <v>5701</v>
      </c>
      <c r="J197" s="488" t="str">
        <f t="array" ref="J197">IF(AND(AG197&gt;=1,AD197=""),"OUI",IF(AND(AD197="OUI",AG197=""),"NON",IF(AND(AG197="",AD197=""),"","Erreur")))</f>
        <v>OUI</v>
      </c>
      <c r="K197" s="489" t="s">
        <v>6</v>
      </c>
      <c r="L197" s="531" t="s">
        <v>6</v>
      </c>
      <c r="M197" s="532"/>
      <c r="N197" s="532"/>
      <c r="O197" s="532" t="s">
        <v>6</v>
      </c>
      <c r="P197" s="532"/>
      <c r="Q197" s="533"/>
      <c r="R197" s="490" t="str">
        <f t="array" ref="R197">IF(OR(L197="X",M197="X",N197="X",O197="X",P197="X",Q197="X"),"OUI","")</f>
        <v>OUI</v>
      </c>
      <c r="S197" s="491" t="str">
        <f t="array" ref="S197">IF(COUNTBLANK(W197:X197)=2,"","X")</f>
        <v/>
      </c>
      <c r="T197" s="492"/>
      <c r="U197" s="492"/>
      <c r="V197" s="493"/>
      <c r="W197" s="494"/>
      <c r="X197" s="493"/>
      <c r="Y197" s="495"/>
      <c r="Z197" s="496"/>
      <c r="AA197" s="496"/>
      <c r="AB197" s="496"/>
      <c r="AC197" s="496"/>
      <c r="AD197" s="497" t="str">
        <f t="array" ref="AD197">IF(S197="X","OUI",IF(T197="X","OUI",IF(U197="X","OUI",IF(V197="X","OUI",""))))</f>
        <v/>
      </c>
      <c r="AE197" s="498" t="str">
        <f t="shared" si="68"/>
        <v/>
      </c>
      <c r="AF197" s="499" t="str">
        <f t="array" ref="AF197">IF(AND(Y197="",S197=""),"",IF(S197="",Y197,"1er passage"&amp;" "&amp;'RT-C'!W197&amp;" - "&amp;"2eme passage"&amp;" "&amp;'RT-C'!X197&amp;" _ "&amp;'RT-C'!Y197))</f>
        <v/>
      </c>
      <c r="AG197" s="500">
        <v>2</v>
      </c>
      <c r="AH197" s="501">
        <v>3</v>
      </c>
    </row>
    <row r="198" spans="1:34" ht="15" customHeight="1" x14ac:dyDescent="0.25">
      <c r="A198" s="483"/>
      <c r="B198" s="483">
        <v>2</v>
      </c>
      <c r="C198" s="484" t="s">
        <v>40</v>
      </c>
      <c r="D198" s="485"/>
      <c r="E198" s="483"/>
      <c r="F198" s="483"/>
      <c r="G198" s="484"/>
      <c r="H198" s="486"/>
      <c r="I198" s="487" t="s">
        <v>5701</v>
      </c>
      <c r="J198" s="488" t="str">
        <f t="array" ref="J198">IF(AND(AG198&gt;=1,AD198=""),"OUI",IF(AND(AD198="OUI",AG198=""),"NON",IF(AND(AG198="",AD198=""),"","Erreur")))</f>
        <v>OUI</v>
      </c>
      <c r="K198" s="489" t="s">
        <v>6</v>
      </c>
      <c r="L198" s="531" t="s">
        <v>6</v>
      </c>
      <c r="M198" s="532"/>
      <c r="N198" s="532"/>
      <c r="O198" s="532" t="s">
        <v>6</v>
      </c>
      <c r="P198" s="532"/>
      <c r="Q198" s="533"/>
      <c r="R198" s="490" t="str">
        <f t="array" ref="R198">IF(OR(L198="X",M198="X",N198="X",O198="X",P198="X",Q198="X"),"OUI","")</f>
        <v>OUI</v>
      </c>
      <c r="S198" s="491" t="str">
        <f t="array" ref="S198">IF(COUNTBLANK(W198:X198)=2,"","X")</f>
        <v/>
      </c>
      <c r="T198" s="492"/>
      <c r="U198" s="492"/>
      <c r="V198" s="493"/>
      <c r="W198" s="494"/>
      <c r="X198" s="493"/>
      <c r="Y198" s="495"/>
      <c r="Z198" s="496"/>
      <c r="AA198" s="496"/>
      <c r="AB198" s="496"/>
      <c r="AC198" s="496"/>
      <c r="AD198" s="497" t="str">
        <f t="array" ref="AD198">IF(S198="X","OUI",IF(T198="X","OUI",IF(U198="X","OUI",IF(V198="X","OUI",""))))</f>
        <v/>
      </c>
      <c r="AE198" s="498" t="str">
        <f t="shared" si="68"/>
        <v/>
      </c>
      <c r="AF198" s="499" t="str">
        <f t="array" ref="AF198">IF(AND(Y198="",S198=""),"",IF(S198="",Y198,"1er passage"&amp;" "&amp;'RT-C'!W198&amp;" - "&amp;"2eme passage"&amp;" "&amp;'RT-C'!X198&amp;" _ "&amp;'RT-C'!Y198))</f>
        <v/>
      </c>
      <c r="AG198" s="500">
        <v>1</v>
      </c>
      <c r="AH198" s="501">
        <v>3</v>
      </c>
    </row>
    <row r="199" spans="1:34" ht="15" customHeight="1" x14ac:dyDescent="0.25">
      <c r="A199" s="483"/>
      <c r="B199" s="483">
        <v>2</v>
      </c>
      <c r="C199" s="484" t="s">
        <v>40</v>
      </c>
      <c r="D199" s="485"/>
      <c r="E199" s="483"/>
      <c r="F199" s="483"/>
      <c r="G199" s="484"/>
      <c r="H199" s="486"/>
      <c r="I199" s="487" t="s">
        <v>5701</v>
      </c>
      <c r="J199" s="488" t="str">
        <f t="array" ref="J199">IF(AND(AG199&gt;=1,AD199=""),"OUI",IF(AND(AD199="OUI",AG199=""),"NON",IF(AND(AG199="",AD199=""),"","Erreur")))</f>
        <v>OUI</v>
      </c>
      <c r="K199" s="489" t="s">
        <v>6</v>
      </c>
      <c r="L199" s="531" t="s">
        <v>6</v>
      </c>
      <c r="M199" s="532"/>
      <c r="N199" s="532"/>
      <c r="O199" s="532"/>
      <c r="P199" s="532"/>
      <c r="Q199" s="533" t="s">
        <v>6</v>
      </c>
      <c r="R199" s="490" t="str">
        <f t="array" ref="R199">IF(OR(L199="X",M199="X",N199="X",O199="X",P199="X",Q199="X"),"OUI","")</f>
        <v>OUI</v>
      </c>
      <c r="S199" s="491" t="str">
        <f t="array" ref="S199">IF(COUNTBLANK(W199:X199)=2,"","X")</f>
        <v/>
      </c>
      <c r="T199" s="492"/>
      <c r="U199" s="492"/>
      <c r="V199" s="493"/>
      <c r="W199" s="494"/>
      <c r="X199" s="493"/>
      <c r="Y199" s="495"/>
      <c r="Z199" s="496"/>
      <c r="AA199" s="496"/>
      <c r="AB199" s="496"/>
      <c r="AC199" s="496"/>
      <c r="AD199" s="497" t="str">
        <f t="array" ref="AD199">IF(S199="X","OUI",IF(T199="X","OUI",IF(U199="X","OUI",IF(V199="X","OUI",""))))</f>
        <v/>
      </c>
      <c r="AE199" s="498" t="str">
        <f t="shared" si="68"/>
        <v/>
      </c>
      <c r="AF199" s="499" t="str">
        <f t="array" ref="AF199">IF(AND(Y199="",S199=""),"",IF(S199="",Y199,"1er passage"&amp;" "&amp;'RT-C'!W199&amp;" - "&amp;"2eme passage"&amp;" "&amp;'RT-C'!X199&amp;" _ "&amp;'RT-C'!Y199))</f>
        <v/>
      </c>
      <c r="AG199" s="500">
        <v>8</v>
      </c>
      <c r="AH199" s="501">
        <v>8</v>
      </c>
    </row>
    <row r="200" spans="1:34" ht="15" customHeight="1" x14ac:dyDescent="0.25">
      <c r="A200" s="483"/>
      <c r="B200" s="483">
        <v>2</v>
      </c>
      <c r="C200" s="484" t="s">
        <v>40</v>
      </c>
      <c r="D200" s="485"/>
      <c r="E200" s="483"/>
      <c r="F200" s="483"/>
      <c r="G200" s="484"/>
      <c r="H200" s="486"/>
      <c r="I200" s="487" t="s">
        <v>5701</v>
      </c>
      <c r="J200" s="488" t="str">
        <f t="array" ref="J200">IF(AND(AG200&gt;=1,AD200=""),"OUI",IF(AND(AD200="OUI",AG200=""),"NON",IF(AND(AG200="",AD200=""),"","Erreur")))</f>
        <v>OUI</v>
      </c>
      <c r="K200" s="489" t="s">
        <v>6</v>
      </c>
      <c r="L200" s="531" t="s">
        <v>6</v>
      </c>
      <c r="M200" s="532"/>
      <c r="N200" s="532"/>
      <c r="O200" s="532"/>
      <c r="P200" s="532"/>
      <c r="Q200" s="533" t="s">
        <v>6</v>
      </c>
      <c r="R200" s="490" t="str">
        <f t="array" ref="R200">IF(OR(L200="X",M200="X",N200="X",O200="X",P200="X",Q200="X"),"OUI","")</f>
        <v>OUI</v>
      </c>
      <c r="S200" s="491" t="str">
        <f t="array" ref="S200">IF(COUNTBLANK(W200:X200)=2,"","X")</f>
        <v/>
      </c>
      <c r="T200" s="492"/>
      <c r="U200" s="492"/>
      <c r="V200" s="493"/>
      <c r="W200" s="494"/>
      <c r="X200" s="493"/>
      <c r="Y200" s="495"/>
      <c r="Z200" s="496"/>
      <c r="AA200" s="496"/>
      <c r="AB200" s="496"/>
      <c r="AC200" s="496"/>
      <c r="AD200" s="497" t="str">
        <f t="array" ref="AD200">IF(S200="X","OUI",IF(T200="X","OUI",IF(U200="X","OUI",IF(V200="X","OUI",""))))</f>
        <v/>
      </c>
      <c r="AE200" s="498" t="str">
        <f t="shared" si="68"/>
        <v/>
      </c>
      <c r="AF200" s="499" t="str">
        <f t="array" ref="AF200">IF(AND(Y200="",S200=""),"",IF(S200="",Y200,"1er passage"&amp;" "&amp;'RT-C'!W200&amp;" - "&amp;"2eme passage"&amp;" "&amp;'RT-C'!X200&amp;" _ "&amp;'RT-C'!Y200))</f>
        <v/>
      </c>
      <c r="AG200" s="500">
        <v>8</v>
      </c>
      <c r="AH200" s="501">
        <v>5</v>
      </c>
    </row>
    <row r="201" spans="1:34" ht="15" customHeight="1" x14ac:dyDescent="0.25">
      <c r="A201" s="483"/>
      <c r="B201" s="483">
        <v>2</v>
      </c>
      <c r="C201" s="484" t="s">
        <v>40</v>
      </c>
      <c r="D201" s="485"/>
      <c r="E201" s="483"/>
      <c r="F201" s="483"/>
      <c r="G201" s="484"/>
      <c r="H201" s="486"/>
      <c r="I201" s="487" t="s">
        <v>5701</v>
      </c>
      <c r="J201" s="488" t="str">
        <f t="array" ref="J201">IF(AND(AG201&gt;=1,AD201=""),"OUI",IF(AND(AD201="OUI",AG201=""),"NON",IF(AND(AG201="",AD201=""),"","Erreur")))</f>
        <v>OUI</v>
      </c>
      <c r="K201" s="489" t="s">
        <v>6</v>
      </c>
      <c r="L201" s="531" t="s">
        <v>6</v>
      </c>
      <c r="M201" s="532"/>
      <c r="N201" s="532"/>
      <c r="O201" s="532"/>
      <c r="P201" s="532"/>
      <c r="Q201" s="533" t="s">
        <v>6</v>
      </c>
      <c r="R201" s="490" t="str">
        <f t="array" ref="R201">IF(OR(L201="X",M201="X",N201="X",O201="X",P201="X",Q201="X"),"OUI","")</f>
        <v>OUI</v>
      </c>
      <c r="S201" s="491" t="str">
        <f t="array" ref="S201">IF(COUNTBLANK(W201:X201)=2,"","X")</f>
        <v/>
      </c>
      <c r="T201" s="492"/>
      <c r="U201" s="492"/>
      <c r="V201" s="493"/>
      <c r="W201" s="494"/>
      <c r="X201" s="493"/>
      <c r="Y201" s="495"/>
      <c r="Z201" s="496"/>
      <c r="AA201" s="496"/>
      <c r="AB201" s="496"/>
      <c r="AC201" s="496"/>
      <c r="AD201" s="497" t="str">
        <f t="array" ref="AD201">IF(S201="X","OUI",IF(T201="X","OUI",IF(U201="X","OUI",IF(V201="X","OUI",""))))</f>
        <v/>
      </c>
      <c r="AE201" s="498" t="str">
        <f t="shared" si="68"/>
        <v/>
      </c>
      <c r="AF201" s="499" t="str">
        <f t="array" ref="AF201">IF(AND(Y201="",S201=""),"",IF(S201="",Y201,"1er passage"&amp;" "&amp;'RT-C'!W201&amp;" - "&amp;"2eme passage"&amp;" "&amp;'RT-C'!X201&amp;" _ "&amp;'RT-C'!Y201))</f>
        <v/>
      </c>
      <c r="AG201" s="500">
        <v>9</v>
      </c>
      <c r="AH201" s="501">
        <v>4</v>
      </c>
    </row>
    <row r="202" spans="1:34" ht="15" customHeight="1" x14ac:dyDescent="0.25">
      <c r="A202" s="483"/>
      <c r="B202" s="483">
        <v>2</v>
      </c>
      <c r="C202" s="484" t="s">
        <v>40</v>
      </c>
      <c r="D202" s="485"/>
      <c r="E202" s="483"/>
      <c r="F202" s="483"/>
      <c r="G202" s="484"/>
      <c r="H202" s="486"/>
      <c r="I202" s="487" t="s">
        <v>5701</v>
      </c>
      <c r="J202" s="488" t="str">
        <f t="array" ref="J202">IF(AND(AG202&gt;=1,AD202=""),"OUI",IF(AND(AD202="OUI",AG202=""),"NON",IF(AND(AG202="",AD202=""),"","Erreur")))</f>
        <v>OUI</v>
      </c>
      <c r="K202" s="489" t="s">
        <v>6</v>
      </c>
      <c r="L202" s="531" t="s">
        <v>6</v>
      </c>
      <c r="M202" s="532"/>
      <c r="N202" s="532"/>
      <c r="O202" s="532"/>
      <c r="P202" s="532"/>
      <c r="Q202" s="533"/>
      <c r="R202" s="490" t="str">
        <f t="array" ref="R202">IF(OR(L202="X",M202="X",N202="X",O202="X",P202="X",Q202="X"),"OUI","")</f>
        <v>OUI</v>
      </c>
      <c r="S202" s="491" t="str">
        <f t="array" ref="S202">IF(COUNTBLANK(W202:X202)=2,"","X")</f>
        <v/>
      </c>
      <c r="T202" s="492"/>
      <c r="U202" s="492"/>
      <c r="V202" s="493"/>
      <c r="W202" s="494"/>
      <c r="X202" s="493"/>
      <c r="Y202" s="495"/>
      <c r="Z202" s="496"/>
      <c r="AA202" s="496"/>
      <c r="AB202" s="496"/>
      <c r="AC202" s="496"/>
      <c r="AD202" s="497" t="str">
        <f t="array" ref="AD202">IF(S202="X","OUI",IF(T202="X","OUI",IF(U202="X","OUI",IF(V202="X","OUI",""))))</f>
        <v/>
      </c>
      <c r="AE202" s="498" t="str">
        <f t="shared" ref="AE202:AE212" si="69">IF(S202="X","CICM inaccessible",IF(T202="X","Refus syndic",IF(U202="X","Branchement Individuel",IF(V202="X","Bâtiment détruit",""))))</f>
        <v/>
      </c>
      <c r="AF202" s="499" t="str">
        <f t="array" ref="AF202">IF(AND(Y202="",S202=""),"",IF(S202="",Y202,"1er passage"&amp;" "&amp;'RT-C'!W202&amp;" - "&amp;"2eme passage"&amp;" "&amp;'RT-C'!X202&amp;" _ "&amp;'RT-C'!Y202))</f>
        <v/>
      </c>
      <c r="AG202" s="500">
        <v>9</v>
      </c>
      <c r="AH202" s="501">
        <v>2</v>
      </c>
    </row>
    <row r="203" spans="1:34" ht="15" customHeight="1" x14ac:dyDescent="0.25">
      <c r="A203" s="483"/>
      <c r="B203" s="483">
        <v>2</v>
      </c>
      <c r="C203" s="484" t="s">
        <v>40</v>
      </c>
      <c r="D203" s="485"/>
      <c r="E203" s="483"/>
      <c r="F203" s="483"/>
      <c r="G203" s="484"/>
      <c r="H203" s="486"/>
      <c r="I203" s="487" t="s">
        <v>5701</v>
      </c>
      <c r="J203" s="488" t="str">
        <f t="array" ref="J203">IF(AND(AG203&gt;=1,AD203=""),"OUI",IF(AND(AD203="OUI",AG203=""),"NON",IF(AND(AG203="",AD203=""),"","Erreur")))</f>
        <v>OUI</v>
      </c>
      <c r="K203" s="489" t="s">
        <v>6</v>
      </c>
      <c r="L203" s="531" t="s">
        <v>6</v>
      </c>
      <c r="M203" s="532"/>
      <c r="N203" s="532"/>
      <c r="O203" s="532"/>
      <c r="P203" s="532"/>
      <c r="Q203" s="533"/>
      <c r="R203" s="490" t="str">
        <f t="array" ref="R203">IF(OR(L203="X",M203="X",N203="X",O203="X",P203="X",Q203="X"),"OUI","")</f>
        <v>OUI</v>
      </c>
      <c r="S203" s="491" t="str">
        <f t="array" ref="S203">IF(COUNTBLANK(W203:X203)=2,"","X")</f>
        <v/>
      </c>
      <c r="T203" s="492"/>
      <c r="U203" s="492"/>
      <c r="V203" s="493"/>
      <c r="W203" s="494"/>
      <c r="X203" s="493"/>
      <c r="Y203" s="495"/>
      <c r="Z203" s="496"/>
      <c r="AA203" s="496"/>
      <c r="AB203" s="496"/>
      <c r="AC203" s="496"/>
      <c r="AD203" s="497" t="str">
        <f t="array" ref="AD203">IF(S203="X","OUI",IF(T203="X","OUI",IF(U203="X","OUI",IF(V203="X","OUI",""))))</f>
        <v/>
      </c>
      <c r="AE203" s="498" t="str">
        <f t="shared" si="69"/>
        <v/>
      </c>
      <c r="AF203" s="499" t="str">
        <f t="array" ref="AF203">IF(AND(Y203="",S203=""),"",IF(S203="",Y203,"1er passage"&amp;" "&amp;'RT-C'!W203&amp;" - "&amp;"2eme passage"&amp;" "&amp;'RT-C'!X203&amp;" _ "&amp;'RT-C'!Y203))</f>
        <v/>
      </c>
      <c r="AG203" s="500">
        <v>7</v>
      </c>
      <c r="AH203" s="501">
        <v>6</v>
      </c>
    </row>
    <row r="204" spans="1:34" ht="15" customHeight="1" x14ac:dyDescent="0.25">
      <c r="A204" s="483"/>
      <c r="B204" s="483">
        <v>2</v>
      </c>
      <c r="C204" s="484" t="s">
        <v>40</v>
      </c>
      <c r="D204" s="485"/>
      <c r="E204" s="483"/>
      <c r="F204" s="483"/>
      <c r="G204" s="484"/>
      <c r="H204" s="486"/>
      <c r="I204" s="487" t="s">
        <v>5701</v>
      </c>
      <c r="J204" s="488" t="str">
        <f t="array" ref="J204">IF(AND(AG204&gt;=1,AD204=""),"OUI",IF(AND(AD204="OUI",AG204=""),"NON",IF(AND(AG204="",AD204=""),"","Erreur")))</f>
        <v>OUI</v>
      </c>
      <c r="K204" s="489" t="s">
        <v>6</v>
      </c>
      <c r="L204" s="531" t="s">
        <v>6</v>
      </c>
      <c r="M204" s="532"/>
      <c r="N204" s="532"/>
      <c r="O204" s="532"/>
      <c r="P204" s="532"/>
      <c r="Q204" s="533" t="s">
        <v>6</v>
      </c>
      <c r="R204" s="490" t="str">
        <f t="array" ref="R204">IF(OR(L204="X",M204="X",N204="X",O204="X",P204="X",Q204="X"),"OUI","")</f>
        <v>OUI</v>
      </c>
      <c r="S204" s="491" t="str">
        <f t="array" ref="S204">IF(COUNTBLANK(W204:X204)=2,"","X")</f>
        <v/>
      </c>
      <c r="T204" s="492"/>
      <c r="U204" s="492"/>
      <c r="V204" s="493"/>
      <c r="W204" s="494"/>
      <c r="X204" s="493"/>
      <c r="Y204" s="495"/>
      <c r="Z204" s="496"/>
      <c r="AA204" s="496"/>
      <c r="AB204" s="496"/>
      <c r="AC204" s="496"/>
      <c r="AD204" s="497" t="str">
        <f t="array" ref="AD204">IF(S204="X","OUI",IF(T204="X","OUI",IF(U204="X","OUI",IF(V204="X","OUI",""))))</f>
        <v/>
      </c>
      <c r="AE204" s="498" t="str">
        <f t="shared" si="69"/>
        <v/>
      </c>
      <c r="AF204" s="499" t="str">
        <f t="array" ref="AF204">IF(AND(Y204="",S204=""),"",IF(S204="",Y204,"1er passage"&amp;" "&amp;'RT-C'!W204&amp;" - "&amp;"2eme passage"&amp;" "&amp;'RT-C'!X204&amp;" _ "&amp;'RT-C'!Y204))</f>
        <v/>
      </c>
      <c r="AG204" s="500">
        <v>2</v>
      </c>
      <c r="AH204" s="501">
        <v>4</v>
      </c>
    </row>
    <row r="205" spans="1:34" ht="15" customHeight="1" x14ac:dyDescent="0.25">
      <c r="A205" s="483"/>
      <c r="B205" s="483">
        <v>2</v>
      </c>
      <c r="C205" s="484" t="s">
        <v>40</v>
      </c>
      <c r="D205" s="485"/>
      <c r="E205" s="483"/>
      <c r="F205" s="483"/>
      <c r="G205" s="484"/>
      <c r="H205" s="486"/>
      <c r="I205" s="487" t="s">
        <v>5701</v>
      </c>
      <c r="J205" s="488" t="str">
        <f t="array" ref="J205">IF(AND(AG205&gt;=1,AD205=""),"OUI",IF(AND(AD205="OUI",AG205=""),"NON",IF(AND(AG205="",AD205=""),"","Erreur")))</f>
        <v>OUI</v>
      </c>
      <c r="K205" s="489" t="s">
        <v>6</v>
      </c>
      <c r="L205" s="531" t="s">
        <v>6</v>
      </c>
      <c r="M205" s="532"/>
      <c r="N205" s="532"/>
      <c r="O205" s="532"/>
      <c r="P205" s="532"/>
      <c r="Q205" s="533"/>
      <c r="R205" s="490" t="str">
        <f t="array" ref="R205">IF(OR(L205="X",M205="X",N205="X",O205="X",P205="X",Q205="X"),"OUI","")</f>
        <v>OUI</v>
      </c>
      <c r="S205" s="491" t="str">
        <f t="array" ref="S205">IF(COUNTBLANK(W205:X205)=2,"","X")</f>
        <v/>
      </c>
      <c r="T205" s="492"/>
      <c r="U205" s="492"/>
      <c r="V205" s="493"/>
      <c r="W205" s="494"/>
      <c r="X205" s="493"/>
      <c r="Y205" s="495"/>
      <c r="Z205" s="496"/>
      <c r="AA205" s="496"/>
      <c r="AB205" s="496"/>
      <c r="AC205" s="496"/>
      <c r="AD205" s="497" t="str">
        <f t="array" ref="AD205">IF(S205="X","OUI",IF(T205="X","OUI",IF(U205="X","OUI",IF(V205="X","OUI",""))))</f>
        <v/>
      </c>
      <c r="AE205" s="498" t="str">
        <f t="shared" si="69"/>
        <v/>
      </c>
      <c r="AF205" s="499" t="str">
        <f t="array" ref="AF205">IF(AND(Y205="",S205=""),"",IF(S205="",Y205,"1er passage"&amp;" "&amp;'RT-C'!W205&amp;" - "&amp;"2eme passage"&amp;" "&amp;'RT-C'!X205&amp;" _ "&amp;'RT-C'!Y205))</f>
        <v/>
      </c>
      <c r="AG205" s="500">
        <v>3</v>
      </c>
      <c r="AH205" s="501">
        <v>2</v>
      </c>
    </row>
    <row r="206" spans="1:34" ht="15" customHeight="1" x14ac:dyDescent="0.25">
      <c r="A206" s="483"/>
      <c r="B206" s="483">
        <v>2</v>
      </c>
      <c r="C206" s="484" t="s">
        <v>40</v>
      </c>
      <c r="D206" s="485"/>
      <c r="E206" s="483"/>
      <c r="F206" s="483"/>
      <c r="G206" s="484"/>
      <c r="H206" s="486"/>
      <c r="I206" s="487" t="s">
        <v>5701</v>
      </c>
      <c r="J206" s="488" t="str">
        <f t="array" ref="J206">IF(AND(AG206&gt;=1,AD206=""),"OUI",IF(AND(AD206="OUI",AG206=""),"NON",IF(AND(AG206="",AD206=""),"","Erreur")))</f>
        <v>OUI</v>
      </c>
      <c r="K206" s="489" t="s">
        <v>6</v>
      </c>
      <c r="L206" s="531" t="s">
        <v>6</v>
      </c>
      <c r="M206" s="532"/>
      <c r="N206" s="532"/>
      <c r="O206" s="532"/>
      <c r="P206" s="532"/>
      <c r="Q206" s="533"/>
      <c r="R206" s="490" t="str">
        <f t="array" ref="R206">IF(OR(L206="X",M206="X",N206="X",O206="X",P206="X",Q206="X"),"OUI","")</f>
        <v>OUI</v>
      </c>
      <c r="S206" s="491" t="str">
        <f t="array" ref="S206">IF(COUNTBLANK(W206:X206)=2,"","X")</f>
        <v/>
      </c>
      <c r="T206" s="492"/>
      <c r="U206" s="492"/>
      <c r="V206" s="493"/>
      <c r="W206" s="494"/>
      <c r="X206" s="493"/>
      <c r="Y206" s="495"/>
      <c r="Z206" s="496"/>
      <c r="AA206" s="496"/>
      <c r="AB206" s="496"/>
      <c r="AC206" s="496"/>
      <c r="AD206" s="497" t="str">
        <f t="array" ref="AD206">IF(S206="X","OUI",IF(T206="X","OUI",IF(U206="X","OUI",IF(V206="X","OUI",""))))</f>
        <v/>
      </c>
      <c r="AE206" s="498" t="str">
        <f t="shared" si="69"/>
        <v/>
      </c>
      <c r="AF206" s="499" t="str">
        <f t="array" ref="AF206">IF(AND(Y206="",S206=""),"",IF(S206="",Y206,"1er passage"&amp;" "&amp;'RT-C'!W206&amp;" - "&amp;"2eme passage"&amp;" "&amp;'RT-C'!X206&amp;" _ "&amp;'RT-C'!Y206))</f>
        <v/>
      </c>
      <c r="AG206" s="500">
        <v>2</v>
      </c>
      <c r="AH206" s="501">
        <v>4</v>
      </c>
    </row>
    <row r="207" spans="1:34" ht="15" customHeight="1" x14ac:dyDescent="0.25">
      <c r="A207" s="483"/>
      <c r="B207" s="483">
        <v>2</v>
      </c>
      <c r="C207" s="484" t="s">
        <v>40</v>
      </c>
      <c r="D207" s="485"/>
      <c r="E207" s="483"/>
      <c r="F207" s="483"/>
      <c r="G207" s="484"/>
      <c r="H207" s="486"/>
      <c r="I207" s="487" t="s">
        <v>5701</v>
      </c>
      <c r="J207" s="488" t="str">
        <f t="array" ref="J207">IF(AND(AG207&gt;=1,AD207=""),"OUI",IF(AND(AD207="OUI",AG207=""),"NON",IF(AND(AG207="",AD207=""),"","Erreur")))</f>
        <v>OUI</v>
      </c>
      <c r="K207" s="489" t="s">
        <v>6</v>
      </c>
      <c r="L207" s="531" t="s">
        <v>6</v>
      </c>
      <c r="M207" s="532"/>
      <c r="N207" s="532"/>
      <c r="O207" s="532"/>
      <c r="P207" s="532"/>
      <c r="Q207" s="533"/>
      <c r="R207" s="490" t="str">
        <f t="array" ref="R207">IF(OR(L207="X",M207="X",N207="X",O207="X",P207="X",Q207="X"),"OUI","")</f>
        <v>OUI</v>
      </c>
      <c r="S207" s="491" t="str">
        <f t="array" ref="S207">IF(COUNTBLANK(W207:X207)=2,"","X")</f>
        <v/>
      </c>
      <c r="T207" s="492"/>
      <c r="U207" s="492"/>
      <c r="V207" s="493"/>
      <c r="W207" s="494"/>
      <c r="X207" s="493"/>
      <c r="Y207" s="495"/>
      <c r="Z207" s="496"/>
      <c r="AA207" s="496"/>
      <c r="AB207" s="496"/>
      <c r="AC207" s="496"/>
      <c r="AD207" s="497" t="str">
        <f t="array" ref="AD207">IF(S207="X","OUI",IF(T207="X","OUI",IF(U207="X","OUI",IF(V207="X","OUI",""))))</f>
        <v/>
      </c>
      <c r="AE207" s="498" t="str">
        <f t="shared" si="69"/>
        <v/>
      </c>
      <c r="AF207" s="499" t="str">
        <f t="array" ref="AF207">IF(AND(Y207="",S207=""),"",IF(S207="",Y207,"1er passage"&amp;" "&amp;'RT-C'!W207&amp;" - "&amp;"2eme passage"&amp;" "&amp;'RT-C'!X207&amp;" _ "&amp;'RT-C'!Y207))</f>
        <v/>
      </c>
      <c r="AG207" s="500">
        <v>2</v>
      </c>
      <c r="AH207" s="501">
        <v>2</v>
      </c>
    </row>
    <row r="208" spans="1:34" ht="15" customHeight="1" x14ac:dyDescent="0.25">
      <c r="A208" s="483"/>
      <c r="B208" s="483">
        <v>2</v>
      </c>
      <c r="C208" s="484" t="s">
        <v>40</v>
      </c>
      <c r="D208" s="485"/>
      <c r="E208" s="483"/>
      <c r="F208" s="483"/>
      <c r="G208" s="484"/>
      <c r="H208" s="486"/>
      <c r="I208" s="487" t="s">
        <v>5701</v>
      </c>
      <c r="J208" s="488" t="str">
        <f t="array" ref="J208">IF(AND(AG208&gt;=1,AD208=""),"OUI",IF(AND(AD208="OUI",AG208=""),"NON",IF(AND(AG208="",AD208=""),"","Erreur")))</f>
        <v>OUI</v>
      </c>
      <c r="K208" s="489" t="s">
        <v>6</v>
      </c>
      <c r="L208" s="531" t="s">
        <v>6</v>
      </c>
      <c r="M208" s="532"/>
      <c r="N208" s="532"/>
      <c r="O208" s="532" t="s">
        <v>6</v>
      </c>
      <c r="P208" s="532"/>
      <c r="Q208" s="533"/>
      <c r="R208" s="490" t="str">
        <f t="array" ref="R208">IF(OR(L208="X",M208="X",N208="X",O208="X",P208="X",Q208="X"),"OUI","")</f>
        <v>OUI</v>
      </c>
      <c r="S208" s="491" t="str">
        <f t="array" ref="S208">IF(COUNTBLANK(W208:X208)=2,"","X")</f>
        <v/>
      </c>
      <c r="T208" s="492"/>
      <c r="U208" s="492"/>
      <c r="V208" s="493"/>
      <c r="W208" s="494"/>
      <c r="X208" s="493"/>
      <c r="Y208" s="495"/>
      <c r="Z208" s="496"/>
      <c r="AA208" s="496"/>
      <c r="AB208" s="496"/>
      <c r="AC208" s="496"/>
      <c r="AD208" s="497" t="str">
        <f t="array" ref="AD208">IF(S208="X","OUI",IF(T208="X","OUI",IF(U208="X","OUI",IF(V208="X","OUI",""))))</f>
        <v/>
      </c>
      <c r="AE208" s="498" t="str">
        <f t="shared" si="69"/>
        <v/>
      </c>
      <c r="AF208" s="499" t="str">
        <f t="array" ref="AF208">IF(AND(Y208="",S208=""),"",IF(S208="",Y208,"1er passage"&amp;" "&amp;'RT-C'!W208&amp;" - "&amp;"2eme passage"&amp;" "&amp;'RT-C'!X208&amp;" _ "&amp;'RT-C'!Y208))</f>
        <v/>
      </c>
      <c r="AG208" s="500">
        <v>1</v>
      </c>
      <c r="AH208" s="501">
        <v>4</v>
      </c>
    </row>
    <row r="209" spans="1:34" ht="15" customHeight="1" x14ac:dyDescent="0.25">
      <c r="A209" s="483"/>
      <c r="B209" s="483">
        <v>2</v>
      </c>
      <c r="C209" s="484" t="s">
        <v>40</v>
      </c>
      <c r="D209" s="485"/>
      <c r="E209" s="483"/>
      <c r="F209" s="483"/>
      <c r="G209" s="484"/>
      <c r="H209" s="486"/>
      <c r="I209" s="487" t="s">
        <v>5701</v>
      </c>
      <c r="J209" s="488" t="str">
        <f t="array" ref="J209">IF(AND(AG209&gt;=1,AD209=""),"OUI",IF(AND(AD209="OUI",AG209=""),"NON",IF(AND(AG209="",AD209=""),"","Erreur")))</f>
        <v>OUI</v>
      </c>
      <c r="K209" s="489" t="s">
        <v>6</v>
      </c>
      <c r="L209" s="531" t="s">
        <v>6</v>
      </c>
      <c r="M209" s="532"/>
      <c r="N209" s="532"/>
      <c r="O209" s="532" t="s">
        <v>6</v>
      </c>
      <c r="P209" s="532"/>
      <c r="Q209" s="533"/>
      <c r="R209" s="490" t="str">
        <f t="array" ref="R209">IF(OR(L209="X",M209="X",N209="X",O209="X",P209="X",Q209="X"),"OUI","")</f>
        <v>OUI</v>
      </c>
      <c r="S209" s="491" t="str">
        <f t="array" ref="S209">IF(COUNTBLANK(W209:X209)=2,"","X")</f>
        <v/>
      </c>
      <c r="T209" s="492"/>
      <c r="U209" s="492"/>
      <c r="V209" s="493"/>
      <c r="W209" s="494"/>
      <c r="X209" s="493"/>
      <c r="Y209" s="495"/>
      <c r="Z209" s="496"/>
      <c r="AA209" s="496"/>
      <c r="AB209" s="496"/>
      <c r="AC209" s="496"/>
      <c r="AD209" s="497" t="str">
        <f t="array" ref="AD209">IF(S209="X","OUI",IF(T209="X","OUI",IF(U209="X","OUI",IF(V209="X","OUI",""))))</f>
        <v/>
      </c>
      <c r="AE209" s="498" t="str">
        <f t="shared" si="69"/>
        <v/>
      </c>
      <c r="AF209" s="499" t="str">
        <f t="array" ref="AF209">IF(AND(Y209="",S209=""),"",IF(S209="",Y209,"1er passage"&amp;" "&amp;'RT-C'!W209&amp;" - "&amp;"2eme passage"&amp;" "&amp;'RT-C'!X209&amp;" _ "&amp;'RT-C'!Y209))</f>
        <v/>
      </c>
      <c r="AG209" s="500">
        <v>1</v>
      </c>
      <c r="AH209" s="501">
        <v>2</v>
      </c>
    </row>
    <row r="210" spans="1:34" ht="15" customHeight="1" x14ac:dyDescent="0.25">
      <c r="A210" s="483"/>
      <c r="B210" s="483">
        <v>2</v>
      </c>
      <c r="C210" s="484" t="s">
        <v>40</v>
      </c>
      <c r="D210" s="485"/>
      <c r="E210" s="483"/>
      <c r="F210" s="483"/>
      <c r="G210" s="484"/>
      <c r="H210" s="486"/>
      <c r="I210" s="487" t="s">
        <v>5701</v>
      </c>
      <c r="J210" s="488" t="str">
        <f t="array" ref="J210">IF(AND(AG210&gt;=1,AD210=""),"OUI",IF(AND(AD210="OUI",AG210=""),"NON",IF(AND(AG210="",AD210=""),"","Erreur")))</f>
        <v>OUI</v>
      </c>
      <c r="K210" s="489" t="s">
        <v>6</v>
      </c>
      <c r="L210" s="531" t="s">
        <v>6</v>
      </c>
      <c r="M210" s="532"/>
      <c r="N210" s="532"/>
      <c r="O210" s="532" t="s">
        <v>6</v>
      </c>
      <c r="P210" s="532"/>
      <c r="Q210" s="533"/>
      <c r="R210" s="490" t="str">
        <f t="array" ref="R210">IF(OR(L210="X",M210="X",N210="X",O210="X",P210="X",Q210="X"),"OUI","")</f>
        <v>OUI</v>
      </c>
      <c r="S210" s="491" t="str">
        <f t="array" ref="S210">IF(COUNTBLANK(W210:X210)=2,"","X")</f>
        <v/>
      </c>
      <c r="T210" s="492"/>
      <c r="U210" s="492"/>
      <c r="V210" s="493"/>
      <c r="W210" s="494"/>
      <c r="X210" s="493"/>
      <c r="Y210" s="495"/>
      <c r="Z210" s="496"/>
      <c r="AA210" s="496"/>
      <c r="AB210" s="496"/>
      <c r="AC210" s="496"/>
      <c r="AD210" s="497" t="str">
        <f t="array" ref="AD210">IF(S210="X","OUI",IF(T210="X","OUI",IF(U210="X","OUI",IF(V210="X","OUI",""))))</f>
        <v/>
      </c>
      <c r="AE210" s="498" t="str">
        <f t="shared" si="69"/>
        <v/>
      </c>
      <c r="AF210" s="499" t="str">
        <f t="array" ref="AF210">IF(AND(Y210="",S210=""),"",IF(S210="",Y210,"1er passage"&amp;" "&amp;'RT-C'!W210&amp;" - "&amp;"2eme passage"&amp;" "&amp;'RT-C'!X210&amp;" _ "&amp;'RT-C'!Y210))</f>
        <v/>
      </c>
      <c r="AG210" s="500">
        <v>2</v>
      </c>
      <c r="AH210" s="501">
        <v>3</v>
      </c>
    </row>
    <row r="211" spans="1:34" ht="15" customHeight="1" x14ac:dyDescent="0.25">
      <c r="A211" s="483"/>
      <c r="B211" s="483">
        <v>2</v>
      </c>
      <c r="C211" s="484" t="s">
        <v>40</v>
      </c>
      <c r="D211" s="485"/>
      <c r="E211" s="483"/>
      <c r="F211" s="483"/>
      <c r="G211" s="484"/>
      <c r="H211" s="486"/>
      <c r="I211" s="487" t="s">
        <v>5701</v>
      </c>
      <c r="J211" s="488" t="str">
        <f t="array" ref="J211">IF(AND(AG211&gt;=1,AD211=""),"OUI",IF(AND(AD211="OUI",AG211=""),"NON",IF(AND(AG211="",AD211=""),"","Erreur")))</f>
        <v>OUI</v>
      </c>
      <c r="K211" s="489" t="s">
        <v>6</v>
      </c>
      <c r="L211" s="531" t="s">
        <v>6</v>
      </c>
      <c r="M211" s="532"/>
      <c r="N211" s="532"/>
      <c r="O211" s="532"/>
      <c r="P211" s="532"/>
      <c r="Q211" s="533" t="s">
        <v>6</v>
      </c>
      <c r="R211" s="490" t="str">
        <f t="array" ref="R211">IF(OR(L211="X",M211="X",N211="X",O211="X",P211="X",Q211="X"),"OUI","")</f>
        <v>OUI</v>
      </c>
      <c r="S211" s="491" t="str">
        <f t="array" ref="S211">IF(COUNTBLANK(W211:X211)=2,"","X")</f>
        <v/>
      </c>
      <c r="T211" s="492"/>
      <c r="U211" s="492"/>
      <c r="V211" s="493"/>
      <c r="W211" s="494"/>
      <c r="X211" s="493"/>
      <c r="Y211" s="495"/>
      <c r="Z211" s="496"/>
      <c r="AA211" s="496"/>
      <c r="AB211" s="496"/>
      <c r="AC211" s="496"/>
      <c r="AD211" s="497" t="str">
        <f t="array" ref="AD211">IF(S211="X","OUI",IF(T211="X","OUI",IF(U211="X","OUI",IF(V211="X","OUI",""))))</f>
        <v/>
      </c>
      <c r="AE211" s="498" t="str">
        <f t="shared" si="69"/>
        <v/>
      </c>
      <c r="AF211" s="499" t="str">
        <f t="array" ref="AF211">IF(AND(Y211="",S211=""),"",IF(S211="",Y211,"1er passage"&amp;" "&amp;'RT-C'!W211&amp;" - "&amp;"2eme passage"&amp;" "&amp;'RT-C'!X211&amp;" _ "&amp;'RT-C'!Y211))</f>
        <v/>
      </c>
      <c r="AG211" s="500">
        <v>2</v>
      </c>
      <c r="AH211" s="501">
        <v>5</v>
      </c>
    </row>
    <row r="212" spans="1:34" ht="15" customHeight="1" x14ac:dyDescent="0.25">
      <c r="A212" s="483"/>
      <c r="B212" s="483">
        <v>2</v>
      </c>
      <c r="C212" s="484" t="s">
        <v>40</v>
      </c>
      <c r="D212" s="485"/>
      <c r="E212" s="483"/>
      <c r="F212" s="483"/>
      <c r="G212" s="484"/>
      <c r="H212" s="486"/>
      <c r="I212" s="487" t="s">
        <v>5701</v>
      </c>
      <c r="J212" s="488" t="str">
        <f t="array" ref="J212">IF(AND(AG212&gt;=1,AD212=""),"OUI",IF(AND(AD212="OUI",AG212=""),"NON",IF(AND(AG212="",AD212=""),"","Erreur")))</f>
        <v>OUI</v>
      </c>
      <c r="K212" s="489" t="s">
        <v>6</v>
      </c>
      <c r="L212" s="531" t="s">
        <v>6</v>
      </c>
      <c r="M212" s="532"/>
      <c r="N212" s="532"/>
      <c r="O212" s="532"/>
      <c r="P212" s="532"/>
      <c r="Q212" s="533"/>
      <c r="R212" s="490" t="str">
        <f t="array" ref="R212">IF(OR(L212="X",M212="X",N212="X",O212="X",P212="X",Q212="X"),"OUI","")</f>
        <v>OUI</v>
      </c>
      <c r="S212" s="491" t="str">
        <f t="array" ref="S212">IF(COUNTBLANK(W212:X212)=2,"","X")</f>
        <v/>
      </c>
      <c r="T212" s="492"/>
      <c r="U212" s="492"/>
      <c r="V212" s="493"/>
      <c r="W212" s="494"/>
      <c r="X212" s="493"/>
      <c r="Y212" s="495"/>
      <c r="Z212" s="496"/>
      <c r="AA212" s="496"/>
      <c r="AB212" s="496"/>
      <c r="AC212" s="496"/>
      <c r="AD212" s="497" t="str">
        <f t="array" ref="AD212">IF(S212="X","OUI",IF(T212="X","OUI",IF(U212="X","OUI",IF(V212="X","OUI",""))))</f>
        <v/>
      </c>
      <c r="AE212" s="498" t="str">
        <f t="shared" si="69"/>
        <v/>
      </c>
      <c r="AF212" s="499" t="str">
        <f t="array" ref="AF212">IF(AND(Y212="",S212=""),"",IF(S212="",Y212,"1er passage"&amp;" "&amp;'RT-C'!W212&amp;" - "&amp;"2eme passage"&amp;" "&amp;'RT-C'!X212&amp;" _ "&amp;'RT-C'!Y212))</f>
        <v/>
      </c>
      <c r="AG212" s="500">
        <v>1</v>
      </c>
      <c r="AH212" s="501">
        <v>2</v>
      </c>
    </row>
    <row r="213" spans="1:34" s="517" customFormat="1" ht="15" customHeight="1" x14ac:dyDescent="0.25">
      <c r="A213" s="503"/>
      <c r="B213" s="503"/>
      <c r="C213" s="503"/>
      <c r="D213" s="504"/>
      <c r="E213" s="503"/>
      <c r="F213" s="503"/>
      <c r="G213" s="505"/>
      <c r="H213" s="506"/>
      <c r="I213" s="507"/>
      <c r="J213" s="488" t="str">
        <f t="array" ref="J213">IF(AND(AG213&gt;=1,AD213=""),"OUI",IF(AND(AD213="OUI",AG213=""),"NON",IF(AND(AG213="",AD213=""),"","Erreur")))</f>
        <v/>
      </c>
      <c r="K213" s="508"/>
      <c r="L213" s="529"/>
      <c r="M213" s="529"/>
      <c r="N213" s="529"/>
      <c r="O213" s="529"/>
      <c r="P213" s="529"/>
      <c r="Q213" s="530"/>
      <c r="R213" s="490" t="str">
        <f t="array" ref="R213">IF(OR(L213="X",M213="X",N213="X",O213="X",P213="X",Q213="X"),"OUI","")</f>
        <v/>
      </c>
      <c r="S213" s="491" t="str">
        <f t="array" ref="S213">IF(COUNTBLANK(W213:X213)=2,"","X")</f>
        <v/>
      </c>
      <c r="T213" s="509"/>
      <c r="U213" s="509"/>
      <c r="V213" s="510"/>
      <c r="W213" s="511"/>
      <c r="X213" s="512"/>
      <c r="Y213" s="513"/>
      <c r="Z213" s="514"/>
      <c r="AA213" s="514"/>
      <c r="AB213" s="514"/>
      <c r="AC213" s="514"/>
      <c r="AD213" s="497" t="str">
        <f t="array" ref="AD213">IF(S213="X","OUI",IF(T213="X","OUI",IF(U213="X","OUI",IF(V213="X","OUI",""))))</f>
        <v/>
      </c>
      <c r="AE213" s="498" t="str">
        <f>IF(S213="X","CICM inaccessible",IF(T213="X","Refus syndic",IF(U213="X","Branchement Individuel",IF(V213="X","Bâtiment détruit",""))))</f>
        <v/>
      </c>
      <c r="AF213" s="499" t="str">
        <f t="array" ref="AF213">IF(AND(Y213="",S213=""),"",IF(S213="",Y213,"1er passage"&amp;" "&amp;'RT-C'!W213&amp;" - "&amp;"2eme passage"&amp;" "&amp;'RT-C'!X213&amp;" _ "&amp;'RT-C'!Y213))</f>
        <v/>
      </c>
      <c r="AG213" s="515"/>
      <c r="AH213" s="516"/>
    </row>
  </sheetData>
  <sheetProtection deleteRows="0"/>
  <autoFilter ref="A4:AH4">
    <filterColumn colId="24" showButton="0"/>
    <filterColumn colId="25" showButton="0"/>
    <filterColumn colId="26" showButton="0"/>
    <filterColumn colId="27" showButton="0"/>
  </autoFilter>
  <mergeCells count="30">
    <mergeCell ref="A1:A4"/>
    <mergeCell ref="B1:B4"/>
    <mergeCell ref="C1:C4"/>
    <mergeCell ref="D1:D4"/>
    <mergeCell ref="P2:P4"/>
    <mergeCell ref="K1:K4"/>
    <mergeCell ref="L2:L4"/>
    <mergeCell ref="M2:M4"/>
    <mergeCell ref="N2:N4"/>
    <mergeCell ref="O2:O4"/>
    <mergeCell ref="E1:E4"/>
    <mergeCell ref="AE2:AE4"/>
    <mergeCell ref="AF2:AF4"/>
    <mergeCell ref="AG1:AG4"/>
    <mergeCell ref="AH1:AH4"/>
    <mergeCell ref="Y2:AC4"/>
    <mergeCell ref="AD2:AD4"/>
    <mergeCell ref="U2:U4"/>
    <mergeCell ref="V2:V4"/>
    <mergeCell ref="W2:W4"/>
    <mergeCell ref="X2:X4"/>
    <mergeCell ref="F1:F4"/>
    <mergeCell ref="G1:G4"/>
    <mergeCell ref="H1:H4"/>
    <mergeCell ref="I1:I4"/>
    <mergeCell ref="J1:J4"/>
    <mergeCell ref="Q2:Q4"/>
    <mergeCell ref="R2:R4"/>
    <mergeCell ref="S2:S4"/>
    <mergeCell ref="T2:T4"/>
  </mergeCells>
  <conditionalFormatting sqref="A64:A1048576 A1">
    <cfRule type="duplicateValues" dxfId="64" priority="74"/>
  </conditionalFormatting>
  <conditionalFormatting sqref="A63">
    <cfRule type="duplicateValues" dxfId="63" priority="73"/>
  </conditionalFormatting>
  <conditionalFormatting sqref="A62">
    <cfRule type="duplicateValues" dxfId="62" priority="72"/>
  </conditionalFormatting>
  <conditionalFormatting sqref="A61">
    <cfRule type="duplicateValues" dxfId="61" priority="71"/>
  </conditionalFormatting>
  <conditionalFormatting sqref="A60">
    <cfRule type="duplicateValues" dxfId="60" priority="70"/>
  </conditionalFormatting>
  <conditionalFormatting sqref="A59">
    <cfRule type="duplicateValues" dxfId="59" priority="69"/>
  </conditionalFormatting>
  <conditionalFormatting sqref="A58">
    <cfRule type="duplicateValues" dxfId="58" priority="68"/>
  </conditionalFormatting>
  <conditionalFormatting sqref="A57">
    <cfRule type="duplicateValues" dxfId="57" priority="67"/>
  </conditionalFormatting>
  <conditionalFormatting sqref="A56">
    <cfRule type="duplicateValues" dxfId="56" priority="66"/>
  </conditionalFormatting>
  <conditionalFormatting sqref="A55">
    <cfRule type="duplicateValues" dxfId="55" priority="65"/>
  </conditionalFormatting>
  <conditionalFormatting sqref="A54">
    <cfRule type="duplicateValues" dxfId="54" priority="64"/>
  </conditionalFormatting>
  <conditionalFormatting sqref="A53">
    <cfRule type="duplicateValues" dxfId="53" priority="63"/>
  </conditionalFormatting>
  <conditionalFormatting sqref="A52">
    <cfRule type="duplicateValues" dxfId="52" priority="62"/>
  </conditionalFormatting>
  <conditionalFormatting sqref="A51">
    <cfRule type="duplicateValues" dxfId="51" priority="61"/>
  </conditionalFormatting>
  <conditionalFormatting sqref="A50">
    <cfRule type="duplicateValues" dxfId="50" priority="60"/>
  </conditionalFormatting>
  <conditionalFormatting sqref="A49">
    <cfRule type="duplicateValues" dxfId="49" priority="59"/>
  </conditionalFormatting>
  <conditionalFormatting sqref="A48">
    <cfRule type="duplicateValues" dxfId="48" priority="58"/>
  </conditionalFormatting>
  <conditionalFormatting sqref="A47">
    <cfRule type="duplicateValues" dxfId="47" priority="57"/>
  </conditionalFormatting>
  <conditionalFormatting sqref="A46">
    <cfRule type="duplicateValues" dxfId="46" priority="56"/>
  </conditionalFormatting>
  <conditionalFormatting sqref="A45">
    <cfRule type="duplicateValues" dxfId="45" priority="55"/>
  </conditionalFormatting>
  <conditionalFormatting sqref="A44">
    <cfRule type="duplicateValues" dxfId="44" priority="54"/>
  </conditionalFormatting>
  <conditionalFormatting sqref="A43">
    <cfRule type="duplicateValues" dxfId="43" priority="53"/>
  </conditionalFormatting>
  <conditionalFormatting sqref="A42">
    <cfRule type="duplicateValues" dxfId="42" priority="52"/>
  </conditionalFormatting>
  <conditionalFormatting sqref="A41">
    <cfRule type="duplicateValues" dxfId="41" priority="51"/>
  </conditionalFormatting>
  <conditionalFormatting sqref="A40">
    <cfRule type="duplicateValues" dxfId="40" priority="50"/>
  </conditionalFormatting>
  <conditionalFormatting sqref="A39">
    <cfRule type="duplicateValues" dxfId="39" priority="49"/>
  </conditionalFormatting>
  <conditionalFormatting sqref="A38">
    <cfRule type="duplicateValues" dxfId="38" priority="48"/>
  </conditionalFormatting>
  <conditionalFormatting sqref="A37">
    <cfRule type="duplicateValues" dxfId="37" priority="47"/>
  </conditionalFormatting>
  <conditionalFormatting sqref="A36">
    <cfRule type="duplicateValues" dxfId="36" priority="46"/>
  </conditionalFormatting>
  <conditionalFormatting sqref="A35">
    <cfRule type="duplicateValues" dxfId="35" priority="45"/>
  </conditionalFormatting>
  <conditionalFormatting sqref="A34">
    <cfRule type="duplicateValues" dxfId="34" priority="44"/>
  </conditionalFormatting>
  <conditionalFormatting sqref="A33">
    <cfRule type="duplicateValues" dxfId="33" priority="43"/>
  </conditionalFormatting>
  <conditionalFormatting sqref="A32">
    <cfRule type="duplicateValues" dxfId="32" priority="37"/>
  </conditionalFormatting>
  <conditionalFormatting sqref="A31">
    <cfRule type="duplicateValues" dxfId="31" priority="36"/>
  </conditionalFormatting>
  <conditionalFormatting sqref="A30">
    <cfRule type="duplicateValues" dxfId="30" priority="35"/>
  </conditionalFormatting>
  <conditionalFormatting sqref="A29">
    <cfRule type="duplicateValues" dxfId="29" priority="34"/>
  </conditionalFormatting>
  <conditionalFormatting sqref="A28">
    <cfRule type="duplicateValues" dxfId="28" priority="33"/>
  </conditionalFormatting>
  <conditionalFormatting sqref="A27">
    <cfRule type="duplicateValues" dxfId="27" priority="32"/>
  </conditionalFormatting>
  <conditionalFormatting sqref="A26">
    <cfRule type="duplicateValues" dxfId="26" priority="31"/>
  </conditionalFormatting>
  <conditionalFormatting sqref="A25">
    <cfRule type="duplicateValues" dxfId="25" priority="30"/>
  </conditionalFormatting>
  <conditionalFormatting sqref="A24">
    <cfRule type="duplicateValues" dxfId="24" priority="29"/>
  </conditionalFormatting>
  <conditionalFormatting sqref="A23">
    <cfRule type="duplicateValues" dxfId="23" priority="28"/>
  </conditionalFormatting>
  <conditionalFormatting sqref="A22">
    <cfRule type="duplicateValues" dxfId="22" priority="27"/>
  </conditionalFormatting>
  <conditionalFormatting sqref="A21">
    <cfRule type="duplicateValues" dxfId="21" priority="26"/>
  </conditionalFormatting>
  <conditionalFormatting sqref="A20">
    <cfRule type="duplicateValues" dxfId="20" priority="25"/>
  </conditionalFormatting>
  <conditionalFormatting sqref="A19">
    <cfRule type="duplicateValues" dxfId="19" priority="24"/>
  </conditionalFormatting>
  <conditionalFormatting sqref="A18">
    <cfRule type="duplicateValues" dxfId="18" priority="23"/>
  </conditionalFormatting>
  <conditionalFormatting sqref="A17">
    <cfRule type="duplicateValues" dxfId="17" priority="22"/>
  </conditionalFormatting>
  <conditionalFormatting sqref="A16">
    <cfRule type="duplicateValues" dxfId="16" priority="21"/>
  </conditionalFormatting>
  <conditionalFormatting sqref="A15">
    <cfRule type="duplicateValues" dxfId="15" priority="20"/>
  </conditionalFormatting>
  <conditionalFormatting sqref="A14">
    <cfRule type="duplicateValues" dxfId="14" priority="19"/>
  </conditionalFormatting>
  <conditionalFormatting sqref="A13">
    <cfRule type="duplicateValues" dxfId="13" priority="18"/>
  </conditionalFormatting>
  <conditionalFormatting sqref="A12">
    <cfRule type="duplicateValues" dxfId="12" priority="17"/>
  </conditionalFormatting>
  <conditionalFormatting sqref="A11">
    <cfRule type="duplicateValues" dxfId="11" priority="16"/>
  </conditionalFormatting>
  <conditionalFormatting sqref="A10">
    <cfRule type="duplicateValues" dxfId="10" priority="15"/>
  </conditionalFormatting>
  <conditionalFormatting sqref="A9">
    <cfRule type="duplicateValues" dxfId="9" priority="14"/>
  </conditionalFormatting>
  <conditionalFormatting sqref="A8">
    <cfRule type="duplicateValues" dxfId="8" priority="13"/>
  </conditionalFormatting>
  <conditionalFormatting sqref="A7">
    <cfRule type="duplicateValues" dxfId="7" priority="12"/>
  </conditionalFormatting>
  <conditionalFormatting sqref="A6">
    <cfRule type="duplicateValues" dxfId="6" priority="11"/>
  </conditionalFormatting>
  <conditionalFormatting sqref="A5">
    <cfRule type="duplicateValues" dxfId="5" priority="6"/>
  </conditionalFormatting>
  <pageMargins left="0.7" right="0.7" top="0.75" bottom="0.75" header="0.3" footer="0.3"/>
  <pageSetup paperSize="9" orientation="portrait" horizontalDpi="4294967294"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B1:AP59"/>
  <sheetViews>
    <sheetView workbookViewId="0">
      <pane xSplit="2" ySplit="3" topLeftCell="F4" activePane="bottomRight" state="frozen"/>
      <selection pane="topRight" activeCell="C1" sqref="C1"/>
      <selection pane="bottomLeft" activeCell="A4" sqref="A4"/>
      <selection pane="bottomRight" activeCell="H13" sqref="H13"/>
    </sheetView>
  </sheetViews>
  <sheetFormatPr baseColWidth="10" defaultRowHeight="15" x14ac:dyDescent="0.25"/>
  <cols>
    <col min="1" max="1" width="1.7109375" style="123" customWidth="1"/>
    <col min="2" max="2" width="3.7109375" style="124" customWidth="1"/>
    <col min="3" max="3" width="10.7109375" style="123" customWidth="1"/>
    <col min="4" max="4" width="12.7109375" style="123" customWidth="1"/>
    <col min="5" max="5" width="14.7109375" style="124" customWidth="1"/>
    <col min="6" max="6" width="10.7109375" style="123" customWidth="1"/>
    <col min="7" max="7" width="12.7109375" style="123" customWidth="1"/>
    <col min="8" max="8" width="14.7109375" style="124" customWidth="1"/>
    <col min="9" max="10" width="11.42578125" style="123"/>
    <col min="11" max="14" width="5.7109375" style="125" customWidth="1"/>
    <col min="15" max="15" width="14.7109375" style="124" customWidth="1"/>
    <col min="16" max="16" width="10.7109375" style="123" customWidth="1"/>
    <col min="17" max="17" width="14.7109375" style="124" customWidth="1"/>
    <col min="18" max="18" width="18.7109375" style="268" customWidth="1"/>
    <col min="19" max="19" width="11.42578125" style="123"/>
    <col min="20" max="22" width="6.7109375" style="123" customWidth="1"/>
    <col min="23" max="23" width="8.7109375" style="123" customWidth="1"/>
    <col min="24" max="24" width="6.7109375" style="123" customWidth="1"/>
    <col min="25" max="29" width="4.7109375" style="123" customWidth="1"/>
    <col min="30" max="30" width="10.7109375" style="269" customWidth="1"/>
    <col min="31" max="31" width="2.7109375" style="172" customWidth="1"/>
    <col min="32" max="34" width="6.7109375" style="123" customWidth="1"/>
    <col min="35" max="35" width="8.7109375" style="123" customWidth="1"/>
    <col min="36" max="36" width="6.7109375" style="123" customWidth="1"/>
    <col min="37" max="41" width="4.7109375" style="123" customWidth="1"/>
    <col min="42" max="42" width="10.7109375" style="269" customWidth="1"/>
    <col min="43" max="16384" width="11.42578125" style="123"/>
  </cols>
  <sheetData>
    <row r="1" spans="2:42" ht="3.95" customHeight="1" thickBot="1" x14ac:dyDescent="0.3"/>
    <row r="2" spans="2:42" ht="20.100000000000001" customHeight="1" thickTop="1" thickBot="1" x14ac:dyDescent="0.3">
      <c r="T2" s="632" t="s">
        <v>5709</v>
      </c>
      <c r="U2" s="633"/>
      <c r="V2" s="633"/>
      <c r="W2" s="633"/>
      <c r="X2" s="633"/>
      <c r="Y2" s="633"/>
      <c r="Z2" s="633"/>
      <c r="AA2" s="633"/>
      <c r="AB2" s="633"/>
      <c r="AC2" s="633"/>
      <c r="AD2" s="634"/>
      <c r="AF2" s="632" t="s">
        <v>5708</v>
      </c>
      <c r="AG2" s="633"/>
      <c r="AH2" s="633"/>
      <c r="AI2" s="633"/>
      <c r="AJ2" s="633"/>
      <c r="AK2" s="633"/>
      <c r="AL2" s="633"/>
      <c r="AM2" s="633"/>
      <c r="AN2" s="633"/>
      <c r="AO2" s="633"/>
      <c r="AP2" s="634"/>
    </row>
    <row r="3" spans="2:42" s="136" customFormat="1" ht="60" customHeight="1" thickTop="1" thickBot="1" x14ac:dyDescent="0.3">
      <c r="B3" s="143" t="s">
        <v>5656</v>
      </c>
      <c r="C3" s="141" t="s">
        <v>40</v>
      </c>
      <c r="D3" s="142" t="s">
        <v>5655</v>
      </c>
      <c r="E3" s="137" t="s">
        <v>5646</v>
      </c>
      <c r="F3" s="141" t="s">
        <v>45</v>
      </c>
      <c r="G3" s="142" t="s">
        <v>5654</v>
      </c>
      <c r="H3" s="137" t="s">
        <v>5646</v>
      </c>
      <c r="I3" s="138" t="s">
        <v>5653</v>
      </c>
      <c r="J3" s="257" t="s">
        <v>5652</v>
      </c>
      <c r="K3" s="255" t="s">
        <v>5651</v>
      </c>
      <c r="L3" s="140" t="s">
        <v>5650</v>
      </c>
      <c r="M3" s="140" t="s">
        <v>5649</v>
      </c>
      <c r="N3" s="139" t="s">
        <v>5648</v>
      </c>
      <c r="O3" s="137" t="s">
        <v>5646</v>
      </c>
      <c r="P3" s="138" t="s">
        <v>5647</v>
      </c>
      <c r="Q3" s="137" t="s">
        <v>5646</v>
      </c>
      <c r="R3" s="270" t="s">
        <v>5645</v>
      </c>
      <c r="T3" s="260" t="s">
        <v>5707</v>
      </c>
      <c r="U3" s="261" t="s">
        <v>5706</v>
      </c>
      <c r="V3" s="262" t="s">
        <v>5705</v>
      </c>
      <c r="W3" s="263" t="s">
        <v>5704</v>
      </c>
      <c r="X3" s="264" t="s">
        <v>5703</v>
      </c>
      <c r="Y3" s="265" t="s">
        <v>5651</v>
      </c>
      <c r="Z3" s="265" t="s">
        <v>5650</v>
      </c>
      <c r="AA3" s="265" t="s">
        <v>5649</v>
      </c>
      <c r="AB3" s="266" t="s">
        <v>5648</v>
      </c>
      <c r="AC3" s="267" t="s">
        <v>5713</v>
      </c>
      <c r="AD3" s="275" t="s">
        <v>5645</v>
      </c>
      <c r="AE3" s="253"/>
      <c r="AF3" s="260" t="s">
        <v>5707</v>
      </c>
      <c r="AG3" s="261" t="s">
        <v>5706</v>
      </c>
      <c r="AH3" s="262" t="s">
        <v>5705</v>
      </c>
      <c r="AI3" s="263" t="s">
        <v>5704</v>
      </c>
      <c r="AJ3" s="264" t="s">
        <v>5703</v>
      </c>
      <c r="AK3" s="265" t="s">
        <v>5651</v>
      </c>
      <c r="AL3" s="265" t="s">
        <v>5650</v>
      </c>
      <c r="AM3" s="265" t="s">
        <v>5649</v>
      </c>
      <c r="AN3" s="266" t="s">
        <v>5648</v>
      </c>
      <c r="AO3" s="267" t="s">
        <v>5713</v>
      </c>
      <c r="AP3" s="275" t="s">
        <v>5645</v>
      </c>
    </row>
    <row r="4" spans="2:42" ht="16.5" thickTop="1" x14ac:dyDescent="0.25">
      <c r="B4" s="135">
        <v>1</v>
      </c>
      <c r="C4" s="130">
        <f t="array" ref="C4">COUNTIFS('RT-C'!$C:$C,"INS",'RT-C'!$I:$I,$B4,'RT-C'!$J:$J,"OUI")</f>
        <v>0</v>
      </c>
      <c r="D4" s="129">
        <f t="array" ref="D4">SUMIFS('RT-C'!$AG:$AG,'RT-C'!$C:$C,"INS",'RT-C'!$I:$I,B4)</f>
        <v>0</v>
      </c>
      <c r="E4" s="127">
        <f t="array" ref="E4">$D4*5.9</f>
        <v>0</v>
      </c>
      <c r="F4" s="130">
        <f t="array" ref="F4">COUNTIFS('RT-C'!$C:$C,"REV",'RT-C'!$I:$I,$B4,'RT-C'!$J:$J,"OUI")</f>
        <v>0</v>
      </c>
      <c r="G4" s="129">
        <f t="array" ref="G4">SUMIFS('RT-C'!$AG:$AG,'RT-C'!$C:$C,"REV",'RT-C'!$I:$I,B4)</f>
        <v>0</v>
      </c>
      <c r="H4" s="127">
        <f t="array" ref="H4">$G4*7.9</f>
        <v>0</v>
      </c>
      <c r="I4" s="254">
        <f t="array" ref="I4">COUNTIFS('RT-C'!$I:$I,$B4,'RT-C'!$J:$J,"OUI")</f>
        <v>0</v>
      </c>
      <c r="J4" s="258">
        <f t="array" ref="J4">COUNTIFS('RT-C'!$I:$I,$B4,'RT-C'!$J:$J,"NON")</f>
        <v>0</v>
      </c>
      <c r="K4" s="256">
        <f t="array" ref="K4">COUNTIFS('RT-C'!$S:$S,"X",'RT-C'!$I:$I,'Suivi financier'!$B4)</f>
        <v>0</v>
      </c>
      <c r="L4" s="133">
        <f t="array" ref="L4">COUNTIFS('RT-C'!$T:$T,"X",'RT-C'!$I:$I,'Suivi financier'!$B4)</f>
        <v>0</v>
      </c>
      <c r="M4" s="133">
        <f t="array" ref="M4">COUNTIFS('RT-C'!$U:$U,"X",'RT-C'!$I:$I,'Suivi financier'!$B4)</f>
        <v>0</v>
      </c>
      <c r="N4" s="132">
        <f t="array" ref="N4">COUNTIFS('RT-C'!$V:$V,"X",'RT-C'!$I:$I,'Suivi financier'!$B4)</f>
        <v>0</v>
      </c>
      <c r="O4" s="127">
        <f t="array" ref="O4">$J4*3</f>
        <v>0</v>
      </c>
      <c r="P4" s="128">
        <f t="array" ref="P4">COUNTIFS('RT-C'!$I:$I,'Suivi financier'!$B4,'RT-C'!$J:$J,"OUI",'RT-C'!$R:$R,"OUI")</f>
        <v>0</v>
      </c>
      <c r="Q4" s="127">
        <f t="array" ref="Q4">$P4*18</f>
        <v>0</v>
      </c>
      <c r="R4" s="271">
        <f t="array" ref="R4">E4+H4+O4+Q4</f>
        <v>0</v>
      </c>
      <c r="T4" s="276">
        <f t="array" ref="T4">COUNTIFS('RT-C'!$I:$I,$B4,'RT-C'!$J:$J,"OUI",'RT-C'!$G:$G,'Suivi financier'!$T$2)</f>
        <v>0</v>
      </c>
      <c r="U4" s="277">
        <f t="array" ref="U4">SUMIFS('RT-C'!$AG:$AG,'RT-C'!$C:$C,"INS",'RT-C'!$I:$I,B4,'RT-C'!$G:$G,'Suivi financier'!$T$2)</f>
        <v>0</v>
      </c>
      <c r="V4" s="278">
        <f t="array" ref="V4">SUMIFS('RT-C'!$AG:$AG,'RT-C'!$C:$C,"REV",'RT-C'!$I:$I,B4,'RT-C'!$G:$G,'Suivi financier'!$T$2)</f>
        <v>0</v>
      </c>
      <c r="W4" s="279">
        <f t="array" ref="W4">COUNTIFS('RT-C'!$I:$I,'Suivi financier'!$B4,'RT-C'!$J:$J,"OUI",'RT-C'!$R:$R,"OUI",'RT-C'!$G:$G,'Suivi financier'!$T$2)</f>
        <v>0</v>
      </c>
      <c r="X4" s="280">
        <f>COUNTIFS('RT-C'!$I:$I,$B4,'RT-C'!$J:$J,"NON",'RT-C'!$G:$G,'Suivi financier'!$T$2)</f>
        <v>0</v>
      </c>
      <c r="Y4" s="281">
        <f t="array" ref="Y4">COUNTIFS('RT-C'!$S:$S,"X",'RT-C'!$I:$I,'Suivi financier'!$B4,'RT-C'!$G:$G,'Suivi financier'!$T$2)</f>
        <v>0</v>
      </c>
      <c r="Z4" s="281">
        <f t="array" ref="Z4">COUNTIFS('RT-C'!$T:$T,"X",'RT-C'!$I:$I,'Suivi financier'!$B4,'RT-C'!$G:$G,'Suivi financier'!$T$2)</f>
        <v>0</v>
      </c>
      <c r="AA4" s="281">
        <f t="array" ref="AA4">COUNTIFS('RT-C'!$U:$U,"X",'RT-C'!$I:$I,'Suivi financier'!$B4,'RT-C'!$G:$G,'Suivi financier'!$T$2)</f>
        <v>0</v>
      </c>
      <c r="AB4" s="282">
        <f t="array" ref="AB4">COUNTIFS('RT-C'!$V:$V,"X",'RT-C'!$I:$I,'Suivi financier'!$B4,'RT-C'!$G:$G,'Suivi financier'!$T$2)</f>
        <v>0</v>
      </c>
      <c r="AC4" s="283">
        <f t="array" ref="AC4">SUMIFS('RT-C'!$AH:$AH,'RT-C'!$I:$I,'Suivi financier'!$B4,'RT-C'!$G:$G,'Suivi financier'!$T$2)</f>
        <v>0</v>
      </c>
      <c r="AD4" s="284">
        <f t="array" ref="AD4">(U4*5.9)+(V4*7.9)+(W4*18)+(X4*3)</f>
        <v>0</v>
      </c>
      <c r="AE4" s="285"/>
      <c r="AF4" s="276">
        <f t="array" ref="AF4">COUNTIFS('RT-C'!$I:$I,$B4,'RT-C'!$J:$J,"OUI",'RT-C'!$G:$G,'Suivi financier'!$AF$2)</f>
        <v>0</v>
      </c>
      <c r="AG4" s="277">
        <f t="array" ref="AG4">SUMIFS('RT-C'!$AG:$AG,'RT-C'!$C:$C,"INS",'RT-C'!$I:$I,B4,'RT-C'!$G:$G,'Suivi financier'!$AF$2)</f>
        <v>0</v>
      </c>
      <c r="AH4" s="278">
        <f t="array" ref="AH4">SUMIFS('RT-C'!$AG:$AG,'RT-C'!$C:$C,"REV",'RT-C'!$I:$I,B4,'RT-C'!$G:$G,'Suivi financier'!$AF$2)</f>
        <v>0</v>
      </c>
      <c r="AI4" s="279">
        <f t="array" ref="AI4">COUNTIFS('RT-C'!$I:$I,'Suivi financier'!$B4,'RT-C'!$J:$J,"OUI",'RT-C'!$R:$R,"OUI",'RT-C'!$G:$G,'Suivi financier'!$AF$2)</f>
        <v>0</v>
      </c>
      <c r="AJ4" s="280">
        <f t="array" ref="AJ4">COUNTIFS('RT-C'!$I:$I,$B4,'RT-C'!$J:$J,"NON",'RT-C'!$G:$G,'Suivi financier'!$AF$2)</f>
        <v>0</v>
      </c>
      <c r="AK4" s="281">
        <f t="array" ref="AK4">COUNTIFS('RT-C'!$S:$S,"X",'RT-C'!$I:$I,'Suivi financier'!$B4,'RT-C'!$G:$G,'Suivi financier'!$AF$2)</f>
        <v>0</v>
      </c>
      <c r="AL4" s="281">
        <f t="array" ref="AL4">COUNTIFS('RT-C'!$T:$T,"X",'RT-C'!$I:$I,'Suivi financier'!$B4,'RT-C'!$G:$G,'Suivi financier'!$AF$2)</f>
        <v>0</v>
      </c>
      <c r="AM4" s="281">
        <f t="array" ref="AM4">COUNTIFS('RT-C'!$U:$U,"X",'RT-C'!$I:$I,'Suivi financier'!$B4,'RT-C'!$G:$G,'Suivi financier'!$AF$2)</f>
        <v>0</v>
      </c>
      <c r="AN4" s="282">
        <f t="array" ref="AN4">COUNTIFS('RT-C'!$V:$V,"X",'RT-C'!$I:$I,'Suivi financier'!$B4,'RT-C'!$G:$G,'Suivi financier'!$AF$2)</f>
        <v>0</v>
      </c>
      <c r="AO4" s="283">
        <f t="array" ref="AO4">SUMIFS('RT-C'!$AH:$AH,'RT-C'!$I:$I,'Suivi financier'!$B4,'RT-C'!$G:$G,'Suivi financier'!$AF$2)</f>
        <v>0</v>
      </c>
      <c r="AP4" s="284">
        <f t="array" ref="AP4">(AG4*5.9)+(AH4*7.9)+(AI4*18)+(AJ4*3)</f>
        <v>0</v>
      </c>
    </row>
    <row r="5" spans="2:42" ht="15.75" x14ac:dyDescent="0.25">
      <c r="B5" s="135">
        <v>2</v>
      </c>
      <c r="C5" s="130">
        <f t="array" ref="C5">COUNTIFS('RT-C'!$C:$C,"INS",'RT-C'!$I:$I,$B5,'RT-C'!$J:$J,"OUI")</f>
        <v>0</v>
      </c>
      <c r="D5" s="129">
        <f t="array" ref="D5">SUMIFS('RT-C'!$AG:$AG,'RT-C'!$C:$C,"INS",'RT-C'!$I:$I,B5)</f>
        <v>0</v>
      </c>
      <c r="E5" s="127">
        <f t="array" ref="E5">$D5*5.9</f>
        <v>0</v>
      </c>
      <c r="F5" s="130">
        <f t="array" ref="F5">COUNTIFS('RT-C'!$C:$C,"REV",'RT-C'!$I:$I,$B5,'RT-C'!$J:$J,"OUI")</f>
        <v>0</v>
      </c>
      <c r="G5" s="129">
        <f t="array" ref="G5">SUMIFS('RT-C'!$AG:$AG,'RT-C'!$C:$C,"REV",'RT-C'!$I:$I,B5)</f>
        <v>0</v>
      </c>
      <c r="H5" s="127">
        <f t="array" ref="H5">$G5*7.9</f>
        <v>0</v>
      </c>
      <c r="I5" s="254">
        <f t="array" ref="I5">COUNTIFS('RT-C'!$I:$I,$B5,'RT-C'!$J:$J,"OUI")</f>
        <v>0</v>
      </c>
      <c r="J5" s="258">
        <f t="array" ref="J5">COUNTIFS('RT-C'!$I:$I,$B5,'RT-C'!$J:$J,"NON")</f>
        <v>0</v>
      </c>
      <c r="K5" s="256">
        <f t="array" ref="K5">COUNTIFS('RT-C'!$S:$S,"X",'RT-C'!$I:$I,'Suivi financier'!$B5)</f>
        <v>0</v>
      </c>
      <c r="L5" s="133">
        <f t="array" ref="L5">COUNTIFS('RT-C'!$T:$T,"X",'RT-C'!$I:$I,'Suivi financier'!$B5)</f>
        <v>0</v>
      </c>
      <c r="M5" s="133">
        <f t="array" ref="M5">COUNTIFS('RT-C'!$U:$U,"X",'RT-C'!$I:$I,'Suivi financier'!$B5)</f>
        <v>0</v>
      </c>
      <c r="N5" s="132">
        <f t="array" ref="N5">COUNTIFS('RT-C'!$V:$V,"X",'RT-C'!$I:$I,'Suivi financier'!$B5)</f>
        <v>0</v>
      </c>
      <c r="O5" s="127">
        <f t="array" ref="O5">$J5*3</f>
        <v>0</v>
      </c>
      <c r="P5" s="128">
        <f t="array" ref="P5">COUNTIFS('RT-C'!$I:$I,'Suivi financier'!$B5,'RT-C'!$J:$J,"OUI",'RT-C'!$R:$R,"OUI")</f>
        <v>0</v>
      </c>
      <c r="Q5" s="127">
        <f t="array" ref="Q5">$P5*18</f>
        <v>0</v>
      </c>
      <c r="R5" s="271">
        <f t="array" ref="R5">E5+H5+O5+Q5</f>
        <v>0</v>
      </c>
      <c r="T5" s="286">
        <f t="array" ref="T5">COUNTIFS('RT-C'!$I:$I,$B5,'RT-C'!$J:$J,"OUI",'RT-C'!$G:$G,'Suivi financier'!$T$2)</f>
        <v>0</v>
      </c>
      <c r="U5" s="287">
        <f t="array" ref="U5">SUMIFS('RT-C'!$AG:$AG,'RT-C'!$C:$C,"INS",'RT-C'!$I:$I,B5,'RT-C'!$G:$G,'Suivi financier'!$T$2)</f>
        <v>0</v>
      </c>
      <c r="V5" s="288">
        <f t="array" ref="V5">SUMIFS('RT-C'!$AG:$AG,'RT-C'!$C:$C,"REV",'RT-C'!$I:$I,B5,'RT-C'!$G:$G,'Suivi financier'!$T$2)</f>
        <v>0</v>
      </c>
      <c r="W5" s="289">
        <f t="array" ref="W5">COUNTIFS('RT-C'!$I:$I,'Suivi financier'!$B5,'RT-C'!$J:$J,"OUI",'RT-C'!$R:$R,"OUI",'RT-C'!$G:$G,'Suivi financier'!$T$2)</f>
        <v>0</v>
      </c>
      <c r="X5" s="290">
        <f>COUNTIFS('RT-C'!$I:$I,$B5,'RT-C'!$J:$J,"NON",'RT-C'!$G:$G,'Suivi financier'!$T$2)</f>
        <v>0</v>
      </c>
      <c r="Y5" s="291">
        <f t="array" ref="Y5">COUNTIFS('RT-C'!$S:$S,"X",'RT-C'!$I:$I,'Suivi financier'!$B5,'RT-C'!$G:$G,'Suivi financier'!$T$2)</f>
        <v>0</v>
      </c>
      <c r="Z5" s="291">
        <f t="array" ref="Z5">COUNTIFS('RT-C'!$T:$T,"X",'RT-C'!$I:$I,'Suivi financier'!$B5,'RT-C'!$G:$G,'Suivi financier'!$T$2)</f>
        <v>0</v>
      </c>
      <c r="AA5" s="291">
        <f t="array" ref="AA5">COUNTIFS('RT-C'!$U:$U,"X",'RT-C'!$I:$I,'Suivi financier'!$B5,'RT-C'!$G:$G,'Suivi financier'!$T$2)</f>
        <v>0</v>
      </c>
      <c r="AB5" s="292">
        <f t="array" ref="AB5">COUNTIFS('RT-C'!$V:$V,"X",'RT-C'!$I:$I,'Suivi financier'!$B5,'RT-C'!$G:$G,'Suivi financier'!$T$2)</f>
        <v>0</v>
      </c>
      <c r="AC5" s="293">
        <f t="array" ref="AC5">SUMIFS('RT-C'!$AH:$AH,'RT-C'!$I:$I,'Suivi financier'!$B5,'RT-C'!$G:$G,'Suivi financier'!$T$2)</f>
        <v>0</v>
      </c>
      <c r="AD5" s="294">
        <f t="array" ref="AD5">(U5*5.9)+(V5*7.9)+(W5*18)+(X5*3)</f>
        <v>0</v>
      </c>
      <c r="AE5" s="285"/>
      <c r="AF5" s="286">
        <f t="array" ref="AF5">COUNTIFS('RT-C'!$I:$I,$B5,'RT-C'!$J:$J,"OUI",'RT-C'!$G:$G,'Suivi financier'!$AF$2)</f>
        <v>0</v>
      </c>
      <c r="AG5" s="287">
        <f t="array" ref="AG5">SUMIFS('RT-C'!$AG:$AG,'RT-C'!$C:$C,"INS",'RT-C'!$I:$I,B5,'RT-C'!$G:$G,'Suivi financier'!$AF$2)</f>
        <v>0</v>
      </c>
      <c r="AH5" s="288">
        <f t="array" ref="AH5">SUMIFS('RT-C'!$AG:$AG,'RT-C'!$C:$C,"REV",'RT-C'!$I:$I,B5,'RT-C'!$G:$G,'Suivi financier'!$AF$2)</f>
        <v>0</v>
      </c>
      <c r="AI5" s="289">
        <f t="array" ref="AI5">COUNTIFS('RT-C'!$I:$I,'Suivi financier'!$B5,'RT-C'!$J:$J,"OUI",'RT-C'!$R:$R,"OUI",'RT-C'!$G:$G,'Suivi financier'!$AF$2)</f>
        <v>0</v>
      </c>
      <c r="AJ5" s="290">
        <f t="array" ref="AJ5">COUNTIFS('RT-C'!$I:$I,$B5,'RT-C'!$J:$J,"NON",'RT-C'!$G:$G,'Suivi financier'!$AF$2)</f>
        <v>0</v>
      </c>
      <c r="AK5" s="291">
        <f t="array" ref="AK5">COUNTIFS('RT-C'!$S:$S,"X",'RT-C'!$I:$I,'Suivi financier'!$B5,'RT-C'!$G:$G,'Suivi financier'!$AF$2)</f>
        <v>0</v>
      </c>
      <c r="AL5" s="291">
        <f t="array" ref="AL5">COUNTIFS('RT-C'!$T:$T,"X",'RT-C'!$I:$I,'Suivi financier'!$B5,'RT-C'!$G:$G,'Suivi financier'!$AF$2)</f>
        <v>0</v>
      </c>
      <c r="AM5" s="291">
        <f t="array" ref="AM5">COUNTIFS('RT-C'!$U:$U,"X",'RT-C'!$I:$I,'Suivi financier'!$B5,'RT-C'!$G:$G,'Suivi financier'!$AF$2)</f>
        <v>0</v>
      </c>
      <c r="AN5" s="292">
        <f t="array" ref="AN5">COUNTIFS('RT-C'!$V:$V,"X",'RT-C'!$I:$I,'Suivi financier'!$B5,'RT-C'!$G:$G,'Suivi financier'!$AF$2)</f>
        <v>0</v>
      </c>
      <c r="AO5" s="293">
        <f t="array" ref="AO5">SUMIFS('RT-C'!$AH:$AH,'RT-C'!$I:$I,'Suivi financier'!$B5,'RT-C'!$G:$G,'Suivi financier'!$AF$2)</f>
        <v>0</v>
      </c>
      <c r="AP5" s="294">
        <f t="array" ref="AP5">(AG5*5.9)+(AH5*7.9)+(AI5*18)+(AJ5*3)</f>
        <v>0</v>
      </c>
    </row>
    <row r="6" spans="2:42" ht="15.75" x14ac:dyDescent="0.25">
      <c r="B6" s="135">
        <v>3</v>
      </c>
      <c r="C6" s="130">
        <f t="array" ref="C6">COUNTIFS('RT-C'!$C:$C,"INS",'RT-C'!$I:$I,$B6,'RT-C'!$J:$J,"OUI")</f>
        <v>0</v>
      </c>
      <c r="D6" s="129">
        <f t="array" ref="D6">SUMIFS('RT-C'!$AG:$AG,'RT-C'!$C:$C,"INS",'RT-C'!$I:$I,B6)</f>
        <v>0</v>
      </c>
      <c r="E6" s="127">
        <f t="array" ref="E6">$D6*5.9</f>
        <v>0</v>
      </c>
      <c r="F6" s="130">
        <f t="array" ref="F6">COUNTIFS('RT-C'!$C:$C,"REV",'RT-C'!$I:$I,$B6,'RT-C'!$J:$J,"OUI")</f>
        <v>0</v>
      </c>
      <c r="G6" s="129">
        <f t="array" ref="G6">SUMIFS('RT-C'!$AG:$AG,'RT-C'!$C:$C,"REV",'RT-C'!$I:$I,B6)</f>
        <v>0</v>
      </c>
      <c r="H6" s="127">
        <f t="array" ref="H6">$G6*7.9</f>
        <v>0</v>
      </c>
      <c r="I6" s="254">
        <f t="array" ref="I6">COUNTIFS('RT-C'!$I:$I,$B6,'RT-C'!$J:$J,"OUI")</f>
        <v>0</v>
      </c>
      <c r="J6" s="258">
        <f t="array" ref="J6">COUNTIFS('RT-C'!$I:$I,$B6,'RT-C'!$J:$J,"NON")</f>
        <v>0</v>
      </c>
      <c r="K6" s="256">
        <f t="array" ref="K6">COUNTIFS('RT-C'!$S:$S,"X",'RT-C'!$I:$I,'Suivi financier'!$B6)</f>
        <v>0</v>
      </c>
      <c r="L6" s="133">
        <f t="array" ref="L6">COUNTIFS('RT-C'!$T:$T,"X",'RT-C'!$I:$I,'Suivi financier'!$B6)</f>
        <v>0</v>
      </c>
      <c r="M6" s="133">
        <f t="array" ref="M6">COUNTIFS('RT-C'!$U:$U,"X",'RT-C'!$I:$I,'Suivi financier'!$B6)</f>
        <v>0</v>
      </c>
      <c r="N6" s="132">
        <f t="array" ref="N6">COUNTIFS('RT-C'!$V:$V,"X",'RT-C'!$I:$I,'Suivi financier'!$B6)</f>
        <v>0</v>
      </c>
      <c r="O6" s="127">
        <f t="array" ref="O6">$J6*3</f>
        <v>0</v>
      </c>
      <c r="P6" s="128">
        <f t="array" ref="P6">COUNTIFS('RT-C'!$I:$I,'Suivi financier'!$B6,'RT-C'!$J:$J,"OUI",'RT-C'!$R:$R,"OUI")</f>
        <v>0</v>
      </c>
      <c r="Q6" s="127">
        <f t="array" ref="Q6">$P6*18</f>
        <v>0</v>
      </c>
      <c r="R6" s="271">
        <f t="array" ref="R6">E6+H6+O6+Q6</f>
        <v>0</v>
      </c>
      <c r="T6" s="286">
        <f t="array" ref="T6">COUNTIFS('RT-C'!$I:$I,$B6,'RT-C'!$J:$J,"OUI",'RT-C'!$G:$G,'Suivi financier'!$T$2)</f>
        <v>0</v>
      </c>
      <c r="U6" s="287">
        <f t="array" ref="U6">SUMIFS('RT-C'!$AG:$AG,'RT-C'!$C:$C,"INS",'RT-C'!$I:$I,B6,'RT-C'!$G:$G,'Suivi financier'!$T$2)</f>
        <v>0</v>
      </c>
      <c r="V6" s="288">
        <f t="array" ref="V6">SUMIFS('RT-C'!$AG:$AG,'RT-C'!$C:$C,"REV",'RT-C'!$I:$I,B6,'RT-C'!$G:$G,'Suivi financier'!$T$2)</f>
        <v>0</v>
      </c>
      <c r="W6" s="289">
        <f t="array" ref="W6">COUNTIFS('RT-C'!$I:$I,'Suivi financier'!$B6,'RT-C'!$J:$J,"OUI",'RT-C'!$R:$R,"OUI",'RT-C'!$G:$G,'Suivi financier'!$T$2)</f>
        <v>0</v>
      </c>
      <c r="X6" s="290">
        <f>COUNTIFS('RT-C'!$I:$I,$B6,'RT-C'!$J:$J,"NON",'RT-C'!$G:$G,'Suivi financier'!$T$2)</f>
        <v>0</v>
      </c>
      <c r="Y6" s="291">
        <f t="array" ref="Y6">COUNTIFS('RT-C'!$S:$S,"X",'RT-C'!$I:$I,'Suivi financier'!$B6,'RT-C'!$G:$G,'Suivi financier'!$T$2)</f>
        <v>0</v>
      </c>
      <c r="Z6" s="291">
        <f t="array" ref="Z6">COUNTIFS('RT-C'!$T:$T,"X",'RT-C'!$I:$I,'Suivi financier'!$B6,'RT-C'!$G:$G,'Suivi financier'!$T$2)</f>
        <v>0</v>
      </c>
      <c r="AA6" s="291">
        <f t="array" ref="AA6">COUNTIFS('RT-C'!$U:$U,"X",'RT-C'!$I:$I,'Suivi financier'!$B6,'RT-C'!$G:$G,'Suivi financier'!$T$2)</f>
        <v>0</v>
      </c>
      <c r="AB6" s="292">
        <f t="array" ref="AB6">COUNTIFS('RT-C'!$V:$V,"X",'RT-C'!$I:$I,'Suivi financier'!$B6,'RT-C'!$G:$G,'Suivi financier'!$T$2)</f>
        <v>0</v>
      </c>
      <c r="AC6" s="293">
        <f t="array" ref="AC6">SUMIFS('RT-C'!$AH:$AH,'RT-C'!$I:$I,'Suivi financier'!$B6,'RT-C'!$G:$G,'Suivi financier'!$T$2)</f>
        <v>0</v>
      </c>
      <c r="AD6" s="294">
        <f t="array" ref="AD6">(U6*5.9)+(V6*7.9)+(W6*18)+(X6*3)</f>
        <v>0</v>
      </c>
      <c r="AE6" s="285"/>
      <c r="AF6" s="286">
        <f t="array" ref="AF6">COUNTIFS('RT-C'!$I:$I,$B6,'RT-C'!$J:$J,"OUI",'RT-C'!$G:$G,'Suivi financier'!$AF$2)</f>
        <v>0</v>
      </c>
      <c r="AG6" s="287">
        <f t="array" ref="AG6">SUMIFS('RT-C'!$AG:$AG,'RT-C'!$C:$C,"INS",'RT-C'!$I:$I,B6,'RT-C'!$G:$G,'Suivi financier'!$AF$2)</f>
        <v>0</v>
      </c>
      <c r="AH6" s="288">
        <f t="array" ref="AH6">SUMIFS('RT-C'!$AG:$AG,'RT-C'!$C:$C,"REV",'RT-C'!$I:$I,B6,'RT-C'!$G:$G,'Suivi financier'!$AF$2)</f>
        <v>0</v>
      </c>
      <c r="AI6" s="289">
        <f t="array" ref="AI6">COUNTIFS('RT-C'!$I:$I,'Suivi financier'!$B6,'RT-C'!$J:$J,"OUI",'RT-C'!$R:$R,"OUI",'RT-C'!$G:$G,'Suivi financier'!$AF$2)</f>
        <v>0</v>
      </c>
      <c r="AJ6" s="290">
        <f t="array" ref="AJ6">COUNTIFS('RT-C'!$I:$I,$B6,'RT-C'!$J:$J,"NON",'RT-C'!$G:$G,'Suivi financier'!$AF$2)</f>
        <v>0</v>
      </c>
      <c r="AK6" s="291">
        <f t="array" ref="AK6">COUNTIFS('RT-C'!$S:$S,"X",'RT-C'!$I:$I,'Suivi financier'!$B6,'RT-C'!$G:$G,'Suivi financier'!$AF$2)</f>
        <v>0</v>
      </c>
      <c r="AL6" s="291">
        <f t="array" ref="AL6">COUNTIFS('RT-C'!$T:$T,"X",'RT-C'!$I:$I,'Suivi financier'!$B6,'RT-C'!$G:$G,'Suivi financier'!$AF$2)</f>
        <v>0</v>
      </c>
      <c r="AM6" s="291">
        <f t="array" ref="AM6">COUNTIFS('RT-C'!$U:$U,"X",'RT-C'!$I:$I,'Suivi financier'!$B6,'RT-C'!$G:$G,'Suivi financier'!$AF$2)</f>
        <v>0</v>
      </c>
      <c r="AN6" s="292">
        <f t="array" ref="AN6">COUNTIFS('RT-C'!$V:$V,"X",'RT-C'!$I:$I,'Suivi financier'!$B6,'RT-C'!$G:$G,'Suivi financier'!$AF$2)</f>
        <v>0</v>
      </c>
      <c r="AO6" s="293">
        <f t="array" ref="AO6">SUMIFS('RT-C'!$AH:$AH,'RT-C'!$I:$I,'Suivi financier'!$B6,'RT-C'!$G:$G,'Suivi financier'!$AF$2)</f>
        <v>0</v>
      </c>
      <c r="AP6" s="294">
        <f t="array" ref="AP6">(AG6*5.9)+(AH6*7.9)+(AI6*18)+(AJ6*3)</f>
        <v>0</v>
      </c>
    </row>
    <row r="7" spans="2:42" ht="15.75" x14ac:dyDescent="0.25">
      <c r="B7" s="135">
        <v>4</v>
      </c>
      <c r="C7" s="130">
        <f t="array" ref="C7">COUNTIFS('RT-C'!$C:$C,"INS",'RT-C'!$I:$I,$B7,'RT-C'!$J:$J,"OUI")</f>
        <v>0</v>
      </c>
      <c r="D7" s="129">
        <f t="array" ref="D7">SUMIFS('RT-C'!$AG:$AG,'RT-C'!$C:$C,"INS",'RT-C'!$I:$I,B7)</f>
        <v>0</v>
      </c>
      <c r="E7" s="127">
        <f t="array" ref="E7">$D7*5.9</f>
        <v>0</v>
      </c>
      <c r="F7" s="130">
        <f t="array" ref="F7">COUNTIFS('RT-C'!$C:$C,"REV",'RT-C'!$I:$I,$B7,'RT-C'!$J:$J,"OUI")</f>
        <v>0</v>
      </c>
      <c r="G7" s="129">
        <f t="array" ref="G7">SUMIFS('RT-C'!$AG:$AG,'RT-C'!$C:$C,"REV",'RT-C'!$I:$I,B7)</f>
        <v>0</v>
      </c>
      <c r="H7" s="127">
        <f t="array" ref="H7">$G7*7.9</f>
        <v>0</v>
      </c>
      <c r="I7" s="254">
        <f t="array" ref="I7">COUNTIFS('RT-C'!$I:$I,$B7,'RT-C'!$J:$J,"OUI")</f>
        <v>0</v>
      </c>
      <c r="J7" s="258">
        <f t="array" ref="J7">COUNTIFS('RT-C'!$I:$I,$B7,'RT-C'!$J:$J,"NON")</f>
        <v>0</v>
      </c>
      <c r="K7" s="256">
        <f t="array" ref="K7">COUNTIFS('RT-C'!$S:$S,"X",'RT-C'!$I:$I,'Suivi financier'!$B7)</f>
        <v>0</v>
      </c>
      <c r="L7" s="133">
        <f t="array" ref="L7">COUNTIFS('RT-C'!$T:$T,"X",'RT-C'!$I:$I,'Suivi financier'!$B7)</f>
        <v>0</v>
      </c>
      <c r="M7" s="133">
        <f t="array" ref="M7">COUNTIFS('RT-C'!$U:$U,"X",'RT-C'!$I:$I,'Suivi financier'!$B7)</f>
        <v>0</v>
      </c>
      <c r="N7" s="132">
        <f t="array" ref="N7">COUNTIFS('RT-C'!$V:$V,"X",'RT-C'!$I:$I,'Suivi financier'!$B7)</f>
        <v>0</v>
      </c>
      <c r="O7" s="127">
        <f t="array" ref="O7">$J7*3</f>
        <v>0</v>
      </c>
      <c r="P7" s="128">
        <f t="array" ref="P7">COUNTIFS('RT-C'!$I:$I,'Suivi financier'!$B7,'RT-C'!$J:$J,"OUI",'RT-C'!$R:$R,"OUI")</f>
        <v>0</v>
      </c>
      <c r="Q7" s="127">
        <f t="array" ref="Q7">$P7*18</f>
        <v>0</v>
      </c>
      <c r="R7" s="271">
        <f t="array" ref="R7">E7+H7+O7+Q7</f>
        <v>0</v>
      </c>
      <c r="T7" s="286">
        <f t="array" ref="T7">COUNTIFS('RT-C'!$I:$I,$B7,'RT-C'!$J:$J,"OUI",'RT-C'!$G:$G,'Suivi financier'!$T$2)</f>
        <v>0</v>
      </c>
      <c r="U7" s="287">
        <f t="array" ref="U7">SUMIFS('RT-C'!$AG:$AG,'RT-C'!$C:$C,"INS",'RT-C'!$I:$I,B7,'RT-C'!$G:$G,'Suivi financier'!$T$2)</f>
        <v>0</v>
      </c>
      <c r="V7" s="288">
        <f t="array" ref="V7">SUMIFS('RT-C'!$AG:$AG,'RT-C'!$C:$C,"REV",'RT-C'!$I:$I,B7,'RT-C'!$G:$G,'Suivi financier'!$T$2)</f>
        <v>0</v>
      </c>
      <c r="W7" s="289">
        <f t="array" ref="W7">COUNTIFS('RT-C'!$I:$I,'Suivi financier'!$B7,'RT-C'!$J:$J,"OUI",'RT-C'!$R:$R,"OUI",'RT-C'!$G:$G,'Suivi financier'!$T$2)</f>
        <v>0</v>
      </c>
      <c r="X7" s="290">
        <f>COUNTIFS('RT-C'!$I:$I,$B7,'RT-C'!$J:$J,"NON",'RT-C'!$G:$G,'Suivi financier'!$T$2)</f>
        <v>0</v>
      </c>
      <c r="Y7" s="291">
        <f t="array" ref="Y7">COUNTIFS('RT-C'!$S:$S,"X",'RT-C'!$I:$I,'Suivi financier'!$B7,'RT-C'!$G:$G,'Suivi financier'!$T$2)</f>
        <v>0</v>
      </c>
      <c r="Z7" s="291">
        <f t="array" ref="Z7">COUNTIFS('RT-C'!$T:$T,"X",'RT-C'!$I:$I,'Suivi financier'!$B7,'RT-C'!$G:$G,'Suivi financier'!$T$2)</f>
        <v>0</v>
      </c>
      <c r="AA7" s="291">
        <f t="array" ref="AA7">COUNTIFS('RT-C'!$U:$U,"X",'RT-C'!$I:$I,'Suivi financier'!$B7,'RT-C'!$G:$G,'Suivi financier'!$T$2)</f>
        <v>0</v>
      </c>
      <c r="AB7" s="292">
        <f t="array" ref="AB7">COUNTIFS('RT-C'!$V:$V,"X",'RT-C'!$I:$I,'Suivi financier'!$B7,'RT-C'!$G:$G,'Suivi financier'!$T$2)</f>
        <v>0</v>
      </c>
      <c r="AC7" s="293">
        <f t="array" ref="AC7">SUMIFS('RT-C'!$AH:$AH,'RT-C'!$I:$I,'Suivi financier'!$B7,'RT-C'!$G:$G,'Suivi financier'!$T$2)</f>
        <v>0</v>
      </c>
      <c r="AD7" s="294">
        <f t="array" ref="AD7">(U7*5.9)+(V7*7.9)+(W7*18)+(X7*3)</f>
        <v>0</v>
      </c>
      <c r="AE7" s="285"/>
      <c r="AF7" s="286">
        <f t="array" ref="AF7">COUNTIFS('RT-C'!$I:$I,$B7,'RT-C'!$J:$J,"OUI",'RT-C'!$G:$G,'Suivi financier'!$AF$2)</f>
        <v>0</v>
      </c>
      <c r="AG7" s="287">
        <f t="array" ref="AG7">SUMIFS('RT-C'!$AG:$AG,'RT-C'!$C:$C,"INS",'RT-C'!$I:$I,B7,'RT-C'!$G:$G,'Suivi financier'!$AF$2)</f>
        <v>0</v>
      </c>
      <c r="AH7" s="288">
        <f t="array" ref="AH7">SUMIFS('RT-C'!$AG:$AG,'RT-C'!$C:$C,"REV",'RT-C'!$I:$I,B7,'RT-C'!$G:$G,'Suivi financier'!$AF$2)</f>
        <v>0</v>
      </c>
      <c r="AI7" s="289">
        <f t="array" ref="AI7">COUNTIFS('RT-C'!$I:$I,'Suivi financier'!$B7,'RT-C'!$J:$J,"OUI",'RT-C'!$R:$R,"OUI",'RT-C'!$G:$G,'Suivi financier'!$AF$2)</f>
        <v>0</v>
      </c>
      <c r="AJ7" s="290">
        <f t="array" ref="AJ7">COUNTIFS('RT-C'!$I:$I,$B7,'RT-C'!$J:$J,"NON",'RT-C'!$G:$G,'Suivi financier'!$AF$2)</f>
        <v>0</v>
      </c>
      <c r="AK7" s="291">
        <f t="array" ref="AK7">COUNTIFS('RT-C'!$S:$S,"X",'RT-C'!$I:$I,'Suivi financier'!$B7,'RT-C'!$G:$G,'Suivi financier'!$AF$2)</f>
        <v>0</v>
      </c>
      <c r="AL7" s="291">
        <f t="array" ref="AL7">COUNTIFS('RT-C'!$T:$T,"X",'RT-C'!$I:$I,'Suivi financier'!$B7,'RT-C'!$G:$G,'Suivi financier'!$AF$2)</f>
        <v>0</v>
      </c>
      <c r="AM7" s="291">
        <f t="array" ref="AM7">COUNTIFS('RT-C'!$U:$U,"X",'RT-C'!$I:$I,'Suivi financier'!$B7,'RT-C'!$G:$G,'Suivi financier'!$AF$2)</f>
        <v>0</v>
      </c>
      <c r="AN7" s="292">
        <f t="array" ref="AN7">COUNTIFS('RT-C'!$V:$V,"X",'RT-C'!$I:$I,'Suivi financier'!$B7,'RT-C'!$G:$G,'Suivi financier'!$AF$2)</f>
        <v>0</v>
      </c>
      <c r="AO7" s="293">
        <f t="array" ref="AO7">SUMIFS('RT-C'!$AH:$AH,'RT-C'!$I:$I,'Suivi financier'!$B7,'RT-C'!$G:$G,'Suivi financier'!$AF$2)</f>
        <v>0</v>
      </c>
      <c r="AP7" s="294">
        <f t="array" ref="AP7">(AG7*5.9)+(AH7*7.9)+(AI7*18)+(AJ7*3)</f>
        <v>0</v>
      </c>
    </row>
    <row r="8" spans="2:42" ht="15.75" x14ac:dyDescent="0.25">
      <c r="B8" s="135">
        <v>5</v>
      </c>
      <c r="C8" s="130">
        <f t="array" ref="C8">COUNTIFS('RT-C'!$C:$C,"INS",'RT-C'!$I:$I,$B8,'RT-C'!$J:$J,"OUI")</f>
        <v>0</v>
      </c>
      <c r="D8" s="129">
        <f t="array" ref="D8">SUMIFS('RT-C'!$AG:$AG,'RT-C'!$C:$C,"INS",'RT-C'!$I:$I,B8)</f>
        <v>0</v>
      </c>
      <c r="E8" s="127">
        <f t="array" ref="E8">$D8*5.9</f>
        <v>0</v>
      </c>
      <c r="F8" s="130">
        <f t="array" ref="F8">COUNTIFS('RT-C'!$C:$C,"REV",'RT-C'!$I:$I,$B8,'RT-C'!$J:$J,"OUI")</f>
        <v>0</v>
      </c>
      <c r="G8" s="129">
        <f t="array" ref="G8">SUMIFS('RT-C'!$AG:$AG,'RT-C'!$C:$C,"REV",'RT-C'!$I:$I,B8)</f>
        <v>0</v>
      </c>
      <c r="H8" s="127">
        <f t="array" ref="H8">$G8*7.9</f>
        <v>0</v>
      </c>
      <c r="I8" s="254">
        <f t="array" ref="I8">COUNTIFS('RT-C'!$I:$I,$B8,'RT-C'!$J:$J,"OUI")</f>
        <v>0</v>
      </c>
      <c r="J8" s="258">
        <f t="array" ref="J8">COUNTIFS('RT-C'!$I:$I,$B8,'RT-C'!$J:$J,"NON")</f>
        <v>0</v>
      </c>
      <c r="K8" s="256">
        <f t="array" ref="K8">COUNTIFS('RT-C'!$S:$S,"X",'RT-C'!$I:$I,'Suivi financier'!$B8)</f>
        <v>0</v>
      </c>
      <c r="L8" s="133">
        <f t="array" ref="L8">COUNTIFS('RT-C'!$T:$T,"X",'RT-C'!$I:$I,'Suivi financier'!$B8)</f>
        <v>0</v>
      </c>
      <c r="M8" s="133">
        <f t="array" ref="M8">COUNTIFS('RT-C'!$U:$U,"X",'RT-C'!$I:$I,'Suivi financier'!$B8)</f>
        <v>0</v>
      </c>
      <c r="N8" s="132">
        <f t="array" ref="N8">COUNTIFS('RT-C'!$V:$V,"X",'RT-C'!$I:$I,'Suivi financier'!$B8)</f>
        <v>0</v>
      </c>
      <c r="O8" s="127">
        <f t="array" ref="O8">$J8*3</f>
        <v>0</v>
      </c>
      <c r="P8" s="128">
        <f t="array" ref="P8">COUNTIFS('RT-C'!$I:$I,'Suivi financier'!$B8,'RT-C'!$J:$J,"OUI",'RT-C'!$R:$R,"OUI")</f>
        <v>0</v>
      </c>
      <c r="Q8" s="127">
        <f t="array" ref="Q8">$P8*18</f>
        <v>0</v>
      </c>
      <c r="R8" s="271">
        <f t="array" ref="R8">E8+H8+O8+Q8</f>
        <v>0</v>
      </c>
      <c r="T8" s="286">
        <f t="array" ref="T8">COUNTIFS('RT-C'!$I:$I,$B8,'RT-C'!$J:$J,"OUI",'RT-C'!$G:$G,'Suivi financier'!$T$2)</f>
        <v>0</v>
      </c>
      <c r="U8" s="287">
        <f t="array" ref="U8">SUMIFS('RT-C'!$AG:$AG,'RT-C'!$C:$C,"INS",'RT-C'!$I:$I,B8,'RT-C'!$G:$G,'Suivi financier'!$T$2)</f>
        <v>0</v>
      </c>
      <c r="V8" s="288">
        <f t="array" ref="V8">SUMIFS('RT-C'!$AG:$AG,'RT-C'!$C:$C,"REV",'RT-C'!$I:$I,B8,'RT-C'!$G:$G,'Suivi financier'!$T$2)</f>
        <v>0</v>
      </c>
      <c r="W8" s="289">
        <f t="array" ref="W8">COUNTIFS('RT-C'!$I:$I,'Suivi financier'!$B8,'RT-C'!$J:$J,"OUI",'RT-C'!$R:$R,"OUI",'RT-C'!$G:$G,'Suivi financier'!$T$2)</f>
        <v>0</v>
      </c>
      <c r="X8" s="290">
        <f>COUNTIFS('RT-C'!$I:$I,$B8,'RT-C'!$J:$J,"NON",'RT-C'!$G:$G,'Suivi financier'!$T$2)</f>
        <v>0</v>
      </c>
      <c r="Y8" s="291">
        <f t="array" ref="Y8">COUNTIFS('RT-C'!$S:$S,"X",'RT-C'!$I:$I,'Suivi financier'!$B8,'RT-C'!$G:$G,'Suivi financier'!$T$2)</f>
        <v>0</v>
      </c>
      <c r="Z8" s="291">
        <f t="array" ref="Z8">COUNTIFS('RT-C'!$T:$T,"X",'RT-C'!$I:$I,'Suivi financier'!$B8,'RT-C'!$G:$G,'Suivi financier'!$T$2)</f>
        <v>0</v>
      </c>
      <c r="AA8" s="291">
        <f t="array" ref="AA8">COUNTIFS('RT-C'!$U:$U,"X",'RT-C'!$I:$I,'Suivi financier'!$B8,'RT-C'!$G:$G,'Suivi financier'!$T$2)</f>
        <v>0</v>
      </c>
      <c r="AB8" s="292">
        <f t="array" ref="AB8">COUNTIFS('RT-C'!$V:$V,"X",'RT-C'!$I:$I,'Suivi financier'!$B8,'RT-C'!$G:$G,'Suivi financier'!$T$2)</f>
        <v>0</v>
      </c>
      <c r="AC8" s="293">
        <f t="array" ref="AC8">SUMIFS('RT-C'!$AH:$AH,'RT-C'!$I:$I,'Suivi financier'!$B8,'RT-C'!$G:$G,'Suivi financier'!$T$2)</f>
        <v>0</v>
      </c>
      <c r="AD8" s="294">
        <f t="array" ref="AD8">(U8*5.9)+(V8*7.9)+(W8*18)+(X8*3)</f>
        <v>0</v>
      </c>
      <c r="AE8" s="285"/>
      <c r="AF8" s="286">
        <f t="array" ref="AF8">COUNTIFS('RT-C'!$I:$I,$B8,'RT-C'!$J:$J,"OUI",'RT-C'!$G:$G,'Suivi financier'!$AF$2)</f>
        <v>0</v>
      </c>
      <c r="AG8" s="287">
        <f t="array" ref="AG8">SUMIFS('RT-C'!$AG:$AG,'RT-C'!$C:$C,"INS",'RT-C'!$I:$I,B8,'RT-C'!$G:$G,'Suivi financier'!$AF$2)</f>
        <v>0</v>
      </c>
      <c r="AH8" s="288">
        <f t="array" ref="AH8">SUMIFS('RT-C'!$AG:$AG,'RT-C'!$C:$C,"REV",'RT-C'!$I:$I,B8,'RT-C'!$G:$G,'Suivi financier'!$AF$2)</f>
        <v>0</v>
      </c>
      <c r="AI8" s="289">
        <f t="array" ref="AI8">COUNTIFS('RT-C'!$I:$I,'Suivi financier'!$B8,'RT-C'!$J:$J,"OUI",'RT-C'!$R:$R,"OUI",'RT-C'!$G:$G,'Suivi financier'!$AF$2)</f>
        <v>0</v>
      </c>
      <c r="AJ8" s="290">
        <f t="array" ref="AJ8">COUNTIFS('RT-C'!$I:$I,$B8,'RT-C'!$J:$J,"NON",'RT-C'!$G:$G,'Suivi financier'!$AF$2)</f>
        <v>0</v>
      </c>
      <c r="AK8" s="291">
        <f t="array" ref="AK8">COUNTIFS('RT-C'!$S:$S,"X",'RT-C'!$I:$I,'Suivi financier'!$B8,'RT-C'!$G:$G,'Suivi financier'!$AF$2)</f>
        <v>0</v>
      </c>
      <c r="AL8" s="291">
        <f t="array" ref="AL8">COUNTIFS('RT-C'!$T:$T,"X",'RT-C'!$I:$I,'Suivi financier'!$B8,'RT-C'!$G:$G,'Suivi financier'!$AF$2)</f>
        <v>0</v>
      </c>
      <c r="AM8" s="291">
        <f t="array" ref="AM8">COUNTIFS('RT-C'!$U:$U,"X",'RT-C'!$I:$I,'Suivi financier'!$B8,'RT-C'!$G:$G,'Suivi financier'!$AF$2)</f>
        <v>0</v>
      </c>
      <c r="AN8" s="292">
        <f t="array" ref="AN8">COUNTIFS('RT-C'!$V:$V,"X",'RT-C'!$I:$I,'Suivi financier'!$B8,'RT-C'!$G:$G,'Suivi financier'!$AF$2)</f>
        <v>0</v>
      </c>
      <c r="AO8" s="293">
        <f t="array" ref="AO8">SUMIFS('RT-C'!$AH:$AH,'RT-C'!$I:$I,'Suivi financier'!$B8,'RT-C'!$G:$G,'Suivi financier'!$AF$2)</f>
        <v>0</v>
      </c>
      <c r="AP8" s="294">
        <f t="array" ref="AP8">(AG8*5.9)+(AH8*7.9)+(AI8*18)+(AJ8*3)</f>
        <v>0</v>
      </c>
    </row>
    <row r="9" spans="2:42" ht="15.75" x14ac:dyDescent="0.25">
      <c r="B9" s="135">
        <v>6</v>
      </c>
      <c r="C9" s="130">
        <f t="array" ref="C9">COUNTIFS('RT-C'!$C:$C,"INS",'RT-C'!$I:$I,$B9,'RT-C'!$J:$J,"OUI")</f>
        <v>0</v>
      </c>
      <c r="D9" s="129">
        <f t="array" ref="D9">SUMIFS('RT-C'!$AG:$AG,'RT-C'!$C:$C,"INS",'RT-C'!$I:$I,B9)</f>
        <v>0</v>
      </c>
      <c r="E9" s="127">
        <f t="array" ref="E9">$D9*5.9</f>
        <v>0</v>
      </c>
      <c r="F9" s="130">
        <f t="array" ref="F9">COUNTIFS('RT-C'!$C:$C,"REV",'RT-C'!$I:$I,$B9,'RT-C'!$J:$J,"OUI")</f>
        <v>0</v>
      </c>
      <c r="G9" s="129">
        <f t="array" ref="G9">SUMIFS('RT-C'!$AG:$AG,'RT-C'!$C:$C,"REV",'RT-C'!$I:$I,B9)</f>
        <v>0</v>
      </c>
      <c r="H9" s="127">
        <f t="array" ref="H9">$G9*7.9</f>
        <v>0</v>
      </c>
      <c r="I9" s="254">
        <f t="array" ref="I9">COUNTIFS('RT-C'!$I:$I,$B9,'RT-C'!$J:$J,"OUI")</f>
        <v>0</v>
      </c>
      <c r="J9" s="258">
        <f t="array" ref="J9">COUNTIFS('RT-C'!$I:$I,$B9,'RT-C'!$J:$J,"NON")</f>
        <v>0</v>
      </c>
      <c r="K9" s="256">
        <f t="array" ref="K9">COUNTIFS('RT-C'!$S:$S,"X",'RT-C'!$I:$I,'Suivi financier'!$B9)</f>
        <v>0</v>
      </c>
      <c r="L9" s="133">
        <f t="array" ref="L9">COUNTIFS('RT-C'!$T:$T,"X",'RT-C'!$I:$I,'Suivi financier'!$B9)</f>
        <v>0</v>
      </c>
      <c r="M9" s="133">
        <f t="array" ref="M9">COUNTIFS('RT-C'!$U:$U,"X",'RT-C'!$I:$I,'Suivi financier'!$B9)</f>
        <v>0</v>
      </c>
      <c r="N9" s="132">
        <f t="array" ref="N9">COUNTIFS('RT-C'!$V:$V,"X",'RT-C'!$I:$I,'Suivi financier'!$B9)</f>
        <v>0</v>
      </c>
      <c r="O9" s="127">
        <f t="array" ref="O9">$J9*3</f>
        <v>0</v>
      </c>
      <c r="P9" s="128">
        <f t="array" ref="P9">COUNTIFS('RT-C'!$I:$I,'Suivi financier'!$B9,'RT-C'!$J:$J,"OUI",'RT-C'!$R:$R,"OUI")</f>
        <v>0</v>
      </c>
      <c r="Q9" s="127">
        <f t="array" ref="Q9">$P9*18</f>
        <v>0</v>
      </c>
      <c r="R9" s="271">
        <f t="array" ref="R9">E9+H9+O9+Q9</f>
        <v>0</v>
      </c>
      <c r="T9" s="286">
        <f t="array" ref="T9">COUNTIFS('RT-C'!$I:$I,$B9,'RT-C'!$J:$J,"OUI",'RT-C'!$G:$G,'Suivi financier'!$T$2)</f>
        <v>0</v>
      </c>
      <c r="U9" s="287">
        <f t="array" ref="U9">SUMIFS('RT-C'!$AG:$AG,'RT-C'!$C:$C,"INS",'RT-C'!$I:$I,B9,'RT-C'!$G:$G,'Suivi financier'!$T$2)</f>
        <v>0</v>
      </c>
      <c r="V9" s="288">
        <f t="array" ref="V9">SUMIFS('RT-C'!$AG:$AG,'RT-C'!$C:$C,"REV",'RT-C'!$I:$I,B9,'RT-C'!$G:$G,'Suivi financier'!$T$2)</f>
        <v>0</v>
      </c>
      <c r="W9" s="289">
        <f t="array" ref="W9">COUNTIFS('RT-C'!$I:$I,'Suivi financier'!$B9,'RT-C'!$J:$J,"OUI",'RT-C'!$R:$R,"OUI",'RT-C'!$G:$G,'Suivi financier'!$T$2)</f>
        <v>0</v>
      </c>
      <c r="X9" s="290">
        <f>COUNTIFS('RT-C'!$I:$I,$B9,'RT-C'!$J:$J,"NON",'RT-C'!$G:$G,'Suivi financier'!$T$2)</f>
        <v>0</v>
      </c>
      <c r="Y9" s="291">
        <f t="array" ref="Y9">COUNTIFS('RT-C'!$S:$S,"X",'RT-C'!$I:$I,'Suivi financier'!$B9,'RT-C'!$G:$G,'Suivi financier'!$T$2)</f>
        <v>0</v>
      </c>
      <c r="Z9" s="291">
        <f t="array" ref="Z9">COUNTIFS('RT-C'!$T:$T,"X",'RT-C'!$I:$I,'Suivi financier'!$B9,'RT-C'!$G:$G,'Suivi financier'!$T$2)</f>
        <v>0</v>
      </c>
      <c r="AA9" s="291">
        <f t="array" ref="AA9">COUNTIFS('RT-C'!$U:$U,"X",'RT-C'!$I:$I,'Suivi financier'!$B9,'RT-C'!$G:$G,'Suivi financier'!$T$2)</f>
        <v>0</v>
      </c>
      <c r="AB9" s="292">
        <f t="array" ref="AB9">COUNTIFS('RT-C'!$V:$V,"X",'RT-C'!$I:$I,'Suivi financier'!$B9,'RT-C'!$G:$G,'Suivi financier'!$T$2)</f>
        <v>0</v>
      </c>
      <c r="AC9" s="293">
        <f t="array" ref="AC9">SUMIFS('RT-C'!$AH:$AH,'RT-C'!$I:$I,'Suivi financier'!$B9,'RT-C'!$G:$G,'Suivi financier'!$T$2)</f>
        <v>0</v>
      </c>
      <c r="AD9" s="294">
        <f t="array" ref="AD9">(U9*5.9)+(V9*7.9)+(W9*18)+(X9*3)</f>
        <v>0</v>
      </c>
      <c r="AE9" s="285"/>
      <c r="AF9" s="286">
        <f t="array" ref="AF9">COUNTIFS('RT-C'!$I:$I,$B9,'RT-C'!$J:$J,"OUI",'RT-C'!$G:$G,'Suivi financier'!$AF$2)</f>
        <v>0</v>
      </c>
      <c r="AG9" s="287">
        <f t="array" ref="AG9">SUMIFS('RT-C'!$AG:$AG,'RT-C'!$C:$C,"INS",'RT-C'!$I:$I,B9,'RT-C'!$G:$G,'Suivi financier'!$AF$2)</f>
        <v>0</v>
      </c>
      <c r="AH9" s="288">
        <f t="array" ref="AH9">SUMIFS('RT-C'!$AG:$AG,'RT-C'!$C:$C,"REV",'RT-C'!$I:$I,B9,'RT-C'!$G:$G,'Suivi financier'!$AF$2)</f>
        <v>0</v>
      </c>
      <c r="AI9" s="289">
        <f t="array" ref="AI9">COUNTIFS('RT-C'!$I:$I,'Suivi financier'!$B9,'RT-C'!$J:$J,"OUI",'RT-C'!$R:$R,"OUI",'RT-C'!$G:$G,'Suivi financier'!$AF$2)</f>
        <v>0</v>
      </c>
      <c r="AJ9" s="290">
        <f t="array" ref="AJ9">COUNTIFS('RT-C'!$I:$I,$B9,'RT-C'!$J:$J,"NON",'RT-C'!$G:$G,'Suivi financier'!$AF$2)</f>
        <v>0</v>
      </c>
      <c r="AK9" s="291">
        <f t="array" ref="AK9">COUNTIFS('RT-C'!$S:$S,"X",'RT-C'!$I:$I,'Suivi financier'!$B9,'RT-C'!$G:$G,'Suivi financier'!$AF$2)</f>
        <v>0</v>
      </c>
      <c r="AL9" s="291">
        <f t="array" ref="AL9">COUNTIFS('RT-C'!$T:$T,"X",'RT-C'!$I:$I,'Suivi financier'!$B9,'RT-C'!$G:$G,'Suivi financier'!$AF$2)</f>
        <v>0</v>
      </c>
      <c r="AM9" s="291">
        <f t="array" ref="AM9">COUNTIFS('RT-C'!$U:$U,"X",'RT-C'!$I:$I,'Suivi financier'!$B9,'RT-C'!$G:$G,'Suivi financier'!$AF$2)</f>
        <v>0</v>
      </c>
      <c r="AN9" s="292">
        <f t="array" ref="AN9">COUNTIFS('RT-C'!$V:$V,"X",'RT-C'!$I:$I,'Suivi financier'!$B9,'RT-C'!$G:$G,'Suivi financier'!$AF$2)</f>
        <v>0</v>
      </c>
      <c r="AO9" s="293">
        <f t="array" ref="AO9">SUMIFS('RT-C'!$AH:$AH,'RT-C'!$I:$I,'Suivi financier'!$B9,'RT-C'!$G:$G,'Suivi financier'!$AF$2)</f>
        <v>0</v>
      </c>
      <c r="AP9" s="294">
        <f t="array" ref="AP9">(AG9*5.9)+(AH9*7.9)+(AI9*18)+(AJ9*3)</f>
        <v>0</v>
      </c>
    </row>
    <row r="10" spans="2:42" ht="15.75" x14ac:dyDescent="0.25">
      <c r="B10" s="135">
        <v>7</v>
      </c>
      <c r="C10" s="130">
        <f t="array" ref="C10">COUNTIFS('RT-C'!$C:$C,"INS",'RT-C'!$I:$I,$B10,'RT-C'!$J:$J,"OUI")</f>
        <v>0</v>
      </c>
      <c r="D10" s="129">
        <f t="array" ref="D10">SUMIFS('RT-C'!$AG:$AG,'RT-C'!$C:$C,"INS",'RT-C'!$I:$I,B10)</f>
        <v>0</v>
      </c>
      <c r="E10" s="127">
        <f t="array" ref="E10">$D10*5.9</f>
        <v>0</v>
      </c>
      <c r="F10" s="130">
        <f t="array" ref="F10">COUNTIFS('RT-C'!$C:$C,"REV",'RT-C'!$I:$I,$B10,'RT-C'!$J:$J,"OUI")</f>
        <v>0</v>
      </c>
      <c r="G10" s="129">
        <f t="array" ref="G10">SUMIFS('RT-C'!$AG:$AG,'RT-C'!$C:$C,"REV",'RT-C'!$I:$I,B10)</f>
        <v>0</v>
      </c>
      <c r="H10" s="127">
        <f t="array" ref="H10">$G10*7.9</f>
        <v>0</v>
      </c>
      <c r="I10" s="254">
        <f t="array" ref="I10">COUNTIFS('RT-C'!$I:$I,$B10,'RT-C'!$J:$J,"OUI")</f>
        <v>0</v>
      </c>
      <c r="J10" s="258">
        <f t="array" ref="J10">COUNTIFS('RT-C'!$I:$I,$B10,'RT-C'!$J:$J,"NON")</f>
        <v>0</v>
      </c>
      <c r="K10" s="256">
        <f t="array" ref="K10">COUNTIFS('RT-C'!$S:$S,"X",'RT-C'!$I:$I,'Suivi financier'!$B10)</f>
        <v>0</v>
      </c>
      <c r="L10" s="133">
        <f t="array" ref="L10">COUNTIFS('RT-C'!$T:$T,"X",'RT-C'!$I:$I,'Suivi financier'!$B10)</f>
        <v>0</v>
      </c>
      <c r="M10" s="133">
        <f t="array" ref="M10">COUNTIFS('RT-C'!$U:$U,"X",'RT-C'!$I:$I,'Suivi financier'!$B10)</f>
        <v>0</v>
      </c>
      <c r="N10" s="132">
        <f t="array" ref="N10">COUNTIFS('RT-C'!$V:$V,"X",'RT-C'!$I:$I,'Suivi financier'!$B10)</f>
        <v>0</v>
      </c>
      <c r="O10" s="127">
        <f t="array" ref="O10">$J10*3</f>
        <v>0</v>
      </c>
      <c r="P10" s="128">
        <f t="array" ref="P10">COUNTIFS('RT-C'!$I:$I,'Suivi financier'!$B10,'RT-C'!$J:$J,"OUI",'RT-C'!$R:$R,"OUI")</f>
        <v>0</v>
      </c>
      <c r="Q10" s="127">
        <f t="array" ref="Q10">$P10*18</f>
        <v>0</v>
      </c>
      <c r="R10" s="271">
        <f t="array" ref="R10">E10+H10+O10+Q10</f>
        <v>0</v>
      </c>
      <c r="T10" s="286">
        <f t="array" ref="T10">COUNTIFS('RT-C'!$I:$I,$B10,'RT-C'!$J:$J,"OUI",'RT-C'!$G:$G,'Suivi financier'!$T$2)</f>
        <v>0</v>
      </c>
      <c r="U10" s="287">
        <f t="array" ref="U10">SUMIFS('RT-C'!$AG:$AG,'RT-C'!$C:$C,"INS",'RT-C'!$I:$I,B10,'RT-C'!$G:$G,'Suivi financier'!$T$2)</f>
        <v>0</v>
      </c>
      <c r="V10" s="288">
        <f t="array" ref="V10">SUMIFS('RT-C'!$AG:$AG,'RT-C'!$C:$C,"REV",'RT-C'!$I:$I,B10,'RT-C'!$G:$G,'Suivi financier'!$T$2)</f>
        <v>0</v>
      </c>
      <c r="W10" s="289">
        <f t="array" ref="W10">COUNTIFS('RT-C'!$I:$I,'Suivi financier'!$B10,'RT-C'!$J:$J,"OUI",'RT-C'!$R:$R,"OUI",'RT-C'!$G:$G,'Suivi financier'!$T$2)</f>
        <v>0</v>
      </c>
      <c r="X10" s="290">
        <f>COUNTIFS('RT-C'!$I:$I,$B10,'RT-C'!$J:$J,"NON",'RT-C'!$G:$G,'Suivi financier'!$T$2)</f>
        <v>0</v>
      </c>
      <c r="Y10" s="291">
        <f t="array" ref="Y10">COUNTIFS('RT-C'!$S:$S,"X",'RT-C'!$I:$I,'Suivi financier'!$B10,'RT-C'!$G:$G,'Suivi financier'!$T$2)</f>
        <v>0</v>
      </c>
      <c r="Z10" s="291">
        <f t="array" ref="Z10">COUNTIFS('RT-C'!$T:$T,"X",'RT-C'!$I:$I,'Suivi financier'!$B10,'RT-C'!$G:$G,'Suivi financier'!$T$2)</f>
        <v>0</v>
      </c>
      <c r="AA10" s="291">
        <f t="array" ref="AA10">COUNTIFS('RT-C'!$U:$U,"X",'RT-C'!$I:$I,'Suivi financier'!$B10,'RT-C'!$G:$G,'Suivi financier'!$T$2)</f>
        <v>0</v>
      </c>
      <c r="AB10" s="292">
        <f t="array" ref="AB10">COUNTIFS('RT-C'!$V:$V,"X",'RT-C'!$I:$I,'Suivi financier'!$B10,'RT-C'!$G:$G,'Suivi financier'!$T$2)</f>
        <v>0</v>
      </c>
      <c r="AC10" s="293">
        <f t="array" ref="AC10">SUMIFS('RT-C'!$AH:$AH,'RT-C'!$I:$I,'Suivi financier'!$B10,'RT-C'!$G:$G,'Suivi financier'!$T$2)</f>
        <v>0</v>
      </c>
      <c r="AD10" s="294">
        <f t="array" ref="AD10">(U10*5.9)+(V10*7.9)+(W10*18)+(X10*3)</f>
        <v>0</v>
      </c>
      <c r="AE10" s="285"/>
      <c r="AF10" s="286">
        <f t="array" ref="AF10">COUNTIFS('RT-C'!$I:$I,$B10,'RT-C'!$J:$J,"OUI",'RT-C'!$G:$G,'Suivi financier'!$AF$2)</f>
        <v>0</v>
      </c>
      <c r="AG10" s="287">
        <f t="array" ref="AG10">SUMIFS('RT-C'!$AG:$AG,'RT-C'!$C:$C,"INS",'RT-C'!$I:$I,B10,'RT-C'!$G:$G,'Suivi financier'!$AF$2)</f>
        <v>0</v>
      </c>
      <c r="AH10" s="288">
        <f t="array" ref="AH10">SUMIFS('RT-C'!$AG:$AG,'RT-C'!$C:$C,"REV",'RT-C'!$I:$I,B10,'RT-C'!$G:$G,'Suivi financier'!$AF$2)</f>
        <v>0</v>
      </c>
      <c r="AI10" s="289">
        <f t="array" ref="AI10">COUNTIFS('RT-C'!$I:$I,'Suivi financier'!$B10,'RT-C'!$J:$J,"OUI",'RT-C'!$R:$R,"OUI",'RT-C'!$G:$G,'Suivi financier'!$AF$2)</f>
        <v>0</v>
      </c>
      <c r="AJ10" s="290">
        <f t="array" ref="AJ10">COUNTIFS('RT-C'!$I:$I,$B10,'RT-C'!$J:$J,"NON",'RT-C'!$G:$G,'Suivi financier'!$AF$2)</f>
        <v>0</v>
      </c>
      <c r="AK10" s="291">
        <f t="array" ref="AK10">COUNTIFS('RT-C'!$S:$S,"X",'RT-C'!$I:$I,'Suivi financier'!$B10,'RT-C'!$G:$G,'Suivi financier'!$AF$2)</f>
        <v>0</v>
      </c>
      <c r="AL10" s="291">
        <f t="array" ref="AL10">COUNTIFS('RT-C'!$T:$T,"X",'RT-C'!$I:$I,'Suivi financier'!$B10,'RT-C'!$G:$G,'Suivi financier'!$AF$2)</f>
        <v>0</v>
      </c>
      <c r="AM10" s="291">
        <f t="array" ref="AM10">COUNTIFS('RT-C'!$U:$U,"X",'RT-C'!$I:$I,'Suivi financier'!$B10,'RT-C'!$G:$G,'Suivi financier'!$AF$2)</f>
        <v>0</v>
      </c>
      <c r="AN10" s="292">
        <f t="array" ref="AN10">COUNTIFS('RT-C'!$V:$V,"X",'RT-C'!$I:$I,'Suivi financier'!$B10,'RT-C'!$G:$G,'Suivi financier'!$AF$2)</f>
        <v>0</v>
      </c>
      <c r="AO10" s="293">
        <f t="array" ref="AO10">SUMIFS('RT-C'!$AH:$AH,'RT-C'!$I:$I,'Suivi financier'!$B10,'RT-C'!$G:$G,'Suivi financier'!$AF$2)</f>
        <v>0</v>
      </c>
      <c r="AP10" s="294">
        <f t="array" ref="AP10">(AG10*5.9)+(AH10*7.9)+(AI10*18)+(AJ10*3)</f>
        <v>0</v>
      </c>
    </row>
    <row r="11" spans="2:42" ht="15.75" x14ac:dyDescent="0.25">
      <c r="B11" s="135">
        <v>8</v>
      </c>
      <c r="C11" s="130">
        <f t="array" ref="C11">COUNTIFS('RT-C'!$C:$C,"INS",'RT-C'!$I:$I,$B11,'RT-C'!$J:$J,"OUI")</f>
        <v>0</v>
      </c>
      <c r="D11" s="129">
        <f t="array" ref="D11">SUMIFS('RT-C'!$AG:$AG,'RT-C'!$C:$C,"INS",'RT-C'!$I:$I,B11)</f>
        <v>0</v>
      </c>
      <c r="E11" s="127">
        <f t="array" ref="E11">$D11*5.9</f>
        <v>0</v>
      </c>
      <c r="F11" s="130">
        <f t="array" ref="F11">COUNTIFS('RT-C'!$C:$C,"REV",'RT-C'!$I:$I,$B11,'RT-C'!$J:$J,"OUI")</f>
        <v>0</v>
      </c>
      <c r="G11" s="129">
        <f t="array" ref="G11">SUMIFS('RT-C'!$AG:$AG,'RT-C'!$C:$C,"REV",'RT-C'!$I:$I,B11)</f>
        <v>0</v>
      </c>
      <c r="H11" s="127">
        <f t="array" ref="H11">$G11*7.9</f>
        <v>0</v>
      </c>
      <c r="I11" s="254">
        <f t="array" ref="I11">COUNTIFS('RT-C'!$I:$I,$B11,'RT-C'!$J:$J,"OUI")</f>
        <v>0</v>
      </c>
      <c r="J11" s="258">
        <f t="array" ref="J11">COUNTIFS('RT-C'!$I:$I,$B11,'RT-C'!$J:$J,"NON")</f>
        <v>0</v>
      </c>
      <c r="K11" s="256">
        <f t="array" ref="K11">COUNTIFS('RT-C'!$S:$S,"X",'RT-C'!$I:$I,'Suivi financier'!$B11)</f>
        <v>0</v>
      </c>
      <c r="L11" s="133">
        <f t="array" ref="L11">COUNTIFS('RT-C'!$T:$T,"X",'RT-C'!$I:$I,'Suivi financier'!$B11)</f>
        <v>0</v>
      </c>
      <c r="M11" s="133">
        <f t="array" ref="M11">COUNTIFS('RT-C'!$U:$U,"X",'RT-C'!$I:$I,'Suivi financier'!$B11)</f>
        <v>0</v>
      </c>
      <c r="N11" s="132">
        <f t="array" ref="N11">COUNTIFS('RT-C'!$V:$V,"X",'RT-C'!$I:$I,'Suivi financier'!$B11)</f>
        <v>0</v>
      </c>
      <c r="O11" s="127">
        <f t="array" ref="O11">$J11*3</f>
        <v>0</v>
      </c>
      <c r="P11" s="128">
        <f t="array" ref="P11">COUNTIFS('RT-C'!$I:$I,'Suivi financier'!$B11,'RT-C'!$J:$J,"OUI",'RT-C'!$R:$R,"OUI")</f>
        <v>0</v>
      </c>
      <c r="Q11" s="127">
        <f t="array" ref="Q11">$P11*18</f>
        <v>0</v>
      </c>
      <c r="R11" s="271">
        <f t="array" ref="R11">E11+H11+O11+Q11</f>
        <v>0</v>
      </c>
      <c r="T11" s="286">
        <f t="array" ref="T11">COUNTIFS('RT-C'!$I:$I,$B11,'RT-C'!$J:$J,"OUI",'RT-C'!$G:$G,'Suivi financier'!$T$2)</f>
        <v>0</v>
      </c>
      <c r="U11" s="287">
        <f t="array" ref="U11">SUMIFS('RT-C'!$AG:$AG,'RT-C'!$C:$C,"INS",'RT-C'!$I:$I,B11,'RT-C'!$G:$G,'Suivi financier'!$T$2)</f>
        <v>0</v>
      </c>
      <c r="V11" s="288">
        <f t="array" ref="V11">SUMIFS('RT-C'!$AG:$AG,'RT-C'!$C:$C,"REV",'RT-C'!$I:$I,B11,'RT-C'!$G:$G,'Suivi financier'!$T$2)</f>
        <v>0</v>
      </c>
      <c r="W11" s="289">
        <f t="array" ref="W11">COUNTIFS('RT-C'!$I:$I,'Suivi financier'!$B11,'RT-C'!$J:$J,"OUI",'RT-C'!$R:$R,"OUI",'RT-C'!$G:$G,'Suivi financier'!$T$2)</f>
        <v>0</v>
      </c>
      <c r="X11" s="290">
        <f>COUNTIFS('RT-C'!$I:$I,$B11,'RT-C'!$J:$J,"NON",'RT-C'!$G:$G,'Suivi financier'!$T$2)</f>
        <v>0</v>
      </c>
      <c r="Y11" s="291">
        <f t="array" ref="Y11">COUNTIFS('RT-C'!$S:$S,"X",'RT-C'!$I:$I,'Suivi financier'!$B11,'RT-C'!$G:$G,'Suivi financier'!$T$2)</f>
        <v>0</v>
      </c>
      <c r="Z11" s="291">
        <f t="array" ref="Z11">COUNTIFS('RT-C'!$T:$T,"X",'RT-C'!$I:$I,'Suivi financier'!$B11,'RT-C'!$G:$G,'Suivi financier'!$T$2)</f>
        <v>0</v>
      </c>
      <c r="AA11" s="291">
        <f t="array" ref="AA11">COUNTIFS('RT-C'!$U:$U,"X",'RT-C'!$I:$I,'Suivi financier'!$B11,'RT-C'!$G:$G,'Suivi financier'!$T$2)</f>
        <v>0</v>
      </c>
      <c r="AB11" s="292">
        <f t="array" ref="AB11">COUNTIFS('RT-C'!$V:$V,"X",'RT-C'!$I:$I,'Suivi financier'!$B11,'RT-C'!$G:$G,'Suivi financier'!$T$2)</f>
        <v>0</v>
      </c>
      <c r="AC11" s="293">
        <f t="array" ref="AC11">SUMIFS('RT-C'!$AH:$AH,'RT-C'!$I:$I,'Suivi financier'!$B11,'RT-C'!$G:$G,'Suivi financier'!$T$2)</f>
        <v>0</v>
      </c>
      <c r="AD11" s="294">
        <f t="array" ref="AD11">(U11*5.9)+(V11*7.9)+(W11*18)+(X11*3)</f>
        <v>0</v>
      </c>
      <c r="AE11" s="285"/>
      <c r="AF11" s="286">
        <f t="array" ref="AF11">COUNTIFS('RT-C'!$I:$I,$B11,'RT-C'!$J:$J,"OUI",'RT-C'!$G:$G,'Suivi financier'!$AF$2)</f>
        <v>0</v>
      </c>
      <c r="AG11" s="287">
        <f t="array" ref="AG11">SUMIFS('RT-C'!$AG:$AG,'RT-C'!$C:$C,"INS",'RT-C'!$I:$I,B11,'RT-C'!$G:$G,'Suivi financier'!$AF$2)</f>
        <v>0</v>
      </c>
      <c r="AH11" s="288">
        <f t="array" ref="AH11">SUMIFS('RT-C'!$AG:$AG,'RT-C'!$C:$C,"REV",'RT-C'!$I:$I,B11,'RT-C'!$G:$G,'Suivi financier'!$AF$2)</f>
        <v>0</v>
      </c>
      <c r="AI11" s="289">
        <f t="array" ref="AI11">COUNTIFS('RT-C'!$I:$I,'Suivi financier'!$B11,'RT-C'!$J:$J,"OUI",'RT-C'!$R:$R,"OUI",'RT-C'!$G:$G,'Suivi financier'!$AF$2)</f>
        <v>0</v>
      </c>
      <c r="AJ11" s="290">
        <f t="array" ref="AJ11">COUNTIFS('RT-C'!$I:$I,$B11,'RT-C'!$J:$J,"NON",'RT-C'!$G:$G,'Suivi financier'!$AF$2)</f>
        <v>0</v>
      </c>
      <c r="AK11" s="291">
        <f t="array" ref="AK11">COUNTIFS('RT-C'!$S:$S,"X",'RT-C'!$I:$I,'Suivi financier'!$B11,'RT-C'!$G:$G,'Suivi financier'!$AF$2)</f>
        <v>0</v>
      </c>
      <c r="AL11" s="291">
        <f t="array" ref="AL11">COUNTIFS('RT-C'!$T:$T,"X",'RT-C'!$I:$I,'Suivi financier'!$B11,'RT-C'!$G:$G,'Suivi financier'!$AF$2)</f>
        <v>0</v>
      </c>
      <c r="AM11" s="291">
        <f t="array" ref="AM11">COUNTIFS('RT-C'!$U:$U,"X",'RT-C'!$I:$I,'Suivi financier'!$B11,'RT-C'!$G:$G,'Suivi financier'!$AF$2)</f>
        <v>0</v>
      </c>
      <c r="AN11" s="292">
        <f t="array" ref="AN11">COUNTIFS('RT-C'!$V:$V,"X",'RT-C'!$I:$I,'Suivi financier'!$B11,'RT-C'!$G:$G,'Suivi financier'!$AF$2)</f>
        <v>0</v>
      </c>
      <c r="AO11" s="293">
        <f t="array" ref="AO11">SUMIFS('RT-C'!$AH:$AH,'RT-C'!$I:$I,'Suivi financier'!$B11,'RT-C'!$G:$G,'Suivi financier'!$AF$2)</f>
        <v>0</v>
      </c>
      <c r="AP11" s="294">
        <f t="array" ref="AP11">(AG11*5.9)+(AH11*7.9)+(AI11*18)+(AJ11*3)</f>
        <v>0</v>
      </c>
    </row>
    <row r="12" spans="2:42" ht="15.75" x14ac:dyDescent="0.25">
      <c r="B12" s="135">
        <v>9</v>
      </c>
      <c r="C12" s="130">
        <f t="array" ref="C12">COUNTIFS('RT-C'!$C:$C,"INS",'RT-C'!$I:$I,$B12,'RT-C'!$J:$J,"OUI")</f>
        <v>0</v>
      </c>
      <c r="D12" s="129">
        <f t="array" ref="D12">SUMIFS('RT-C'!$AG:$AG,'RT-C'!$C:$C,"INS",'RT-C'!$I:$I,B12)</f>
        <v>0</v>
      </c>
      <c r="E12" s="127">
        <f t="array" ref="E12">$D12*5.9</f>
        <v>0</v>
      </c>
      <c r="F12" s="130">
        <f t="array" ref="F12">COUNTIFS('RT-C'!$C:$C,"REV",'RT-C'!$I:$I,$B12,'RT-C'!$J:$J,"OUI")</f>
        <v>0</v>
      </c>
      <c r="G12" s="129">
        <f t="array" ref="G12">SUMIFS('RT-C'!$AG:$AG,'RT-C'!$C:$C,"REV",'RT-C'!$I:$I,B12)</f>
        <v>0</v>
      </c>
      <c r="H12" s="127">
        <f t="array" ref="H12">$G12*7.9</f>
        <v>0</v>
      </c>
      <c r="I12" s="254">
        <f t="array" ref="I12">COUNTIFS('RT-C'!$I:$I,$B12,'RT-C'!$J:$J,"OUI")</f>
        <v>0</v>
      </c>
      <c r="J12" s="258">
        <f t="array" ref="J12">COUNTIFS('RT-C'!$I:$I,$B12,'RT-C'!$J:$J,"NON")</f>
        <v>0</v>
      </c>
      <c r="K12" s="256">
        <f t="array" ref="K12">COUNTIFS('RT-C'!$S:$S,"X",'RT-C'!$I:$I,'Suivi financier'!$B12)</f>
        <v>0</v>
      </c>
      <c r="L12" s="133">
        <f t="array" ref="L12">COUNTIFS('RT-C'!$T:$T,"X",'RT-C'!$I:$I,'Suivi financier'!$B12)</f>
        <v>0</v>
      </c>
      <c r="M12" s="133">
        <f t="array" ref="M12">COUNTIFS('RT-C'!$U:$U,"X",'RT-C'!$I:$I,'Suivi financier'!$B12)</f>
        <v>0</v>
      </c>
      <c r="N12" s="132">
        <f t="array" ref="N12">COUNTIFS('RT-C'!$V:$V,"X",'RT-C'!$I:$I,'Suivi financier'!$B12)</f>
        <v>0</v>
      </c>
      <c r="O12" s="127">
        <f t="array" ref="O12">$J12*3</f>
        <v>0</v>
      </c>
      <c r="P12" s="128">
        <f t="array" ref="P12">COUNTIFS('RT-C'!$I:$I,'Suivi financier'!$B12,'RT-C'!$J:$J,"OUI",'RT-C'!$R:$R,"OUI")</f>
        <v>0</v>
      </c>
      <c r="Q12" s="127">
        <f t="array" ref="Q12">$P12*18</f>
        <v>0</v>
      </c>
      <c r="R12" s="271">
        <f t="array" ref="R12">E12+H12+O12+Q12</f>
        <v>0</v>
      </c>
      <c r="T12" s="286">
        <f t="array" ref="T12">COUNTIFS('RT-C'!$I:$I,$B12,'RT-C'!$J:$J,"OUI",'RT-C'!$G:$G,'Suivi financier'!$T$2)</f>
        <v>0</v>
      </c>
      <c r="U12" s="287">
        <f t="array" ref="U12">SUMIFS('RT-C'!$AG:$AG,'RT-C'!$C:$C,"INS",'RT-C'!$I:$I,B12,'RT-C'!$G:$G,'Suivi financier'!$T$2)</f>
        <v>0</v>
      </c>
      <c r="V12" s="288">
        <f t="array" ref="V12">SUMIFS('RT-C'!$AG:$AG,'RT-C'!$C:$C,"REV",'RT-C'!$I:$I,B12,'RT-C'!$G:$G,'Suivi financier'!$T$2)</f>
        <v>0</v>
      </c>
      <c r="W12" s="289">
        <f t="array" ref="W12">COUNTIFS('RT-C'!$I:$I,'Suivi financier'!$B12,'RT-C'!$J:$J,"OUI",'RT-C'!$R:$R,"OUI",'RT-C'!$G:$G,'Suivi financier'!$T$2)</f>
        <v>0</v>
      </c>
      <c r="X12" s="290">
        <f>COUNTIFS('RT-C'!$I:$I,$B12,'RT-C'!$J:$J,"NON",'RT-C'!$G:$G,'Suivi financier'!$T$2)</f>
        <v>0</v>
      </c>
      <c r="Y12" s="291">
        <f t="array" ref="Y12">COUNTIFS('RT-C'!$S:$S,"X",'RT-C'!$I:$I,'Suivi financier'!$B12,'RT-C'!$G:$G,'Suivi financier'!$T$2)</f>
        <v>0</v>
      </c>
      <c r="Z12" s="291">
        <f t="array" ref="Z12">COUNTIFS('RT-C'!$T:$T,"X",'RT-C'!$I:$I,'Suivi financier'!$B12,'RT-C'!$G:$G,'Suivi financier'!$T$2)</f>
        <v>0</v>
      </c>
      <c r="AA12" s="291">
        <f t="array" ref="AA12">COUNTIFS('RT-C'!$U:$U,"X",'RT-C'!$I:$I,'Suivi financier'!$B12,'RT-C'!$G:$G,'Suivi financier'!$T$2)</f>
        <v>0</v>
      </c>
      <c r="AB12" s="292">
        <f t="array" ref="AB12">COUNTIFS('RT-C'!$V:$V,"X",'RT-C'!$I:$I,'Suivi financier'!$B12,'RT-C'!$G:$G,'Suivi financier'!$T$2)</f>
        <v>0</v>
      </c>
      <c r="AC12" s="293">
        <f t="array" ref="AC12">SUMIFS('RT-C'!$AH:$AH,'RT-C'!$I:$I,'Suivi financier'!$B12,'RT-C'!$G:$G,'Suivi financier'!$T$2)</f>
        <v>0</v>
      </c>
      <c r="AD12" s="294">
        <f t="array" ref="AD12">(U12*5.9)+(V12*7.9)+(W12*18)+(X12*3)</f>
        <v>0</v>
      </c>
      <c r="AE12" s="285"/>
      <c r="AF12" s="286">
        <f t="array" ref="AF12">COUNTIFS('RT-C'!$I:$I,$B12,'RT-C'!$J:$J,"OUI",'RT-C'!$G:$G,'Suivi financier'!$AF$2)</f>
        <v>0</v>
      </c>
      <c r="AG12" s="287">
        <f t="array" ref="AG12">SUMIFS('RT-C'!$AG:$AG,'RT-C'!$C:$C,"INS",'RT-C'!$I:$I,B12,'RT-C'!$G:$G,'Suivi financier'!$AF$2)</f>
        <v>0</v>
      </c>
      <c r="AH12" s="288">
        <f t="array" ref="AH12">SUMIFS('RT-C'!$AG:$AG,'RT-C'!$C:$C,"REV",'RT-C'!$I:$I,B12,'RT-C'!$G:$G,'Suivi financier'!$AF$2)</f>
        <v>0</v>
      </c>
      <c r="AI12" s="289">
        <f t="array" ref="AI12">COUNTIFS('RT-C'!$I:$I,'Suivi financier'!$B12,'RT-C'!$J:$J,"OUI",'RT-C'!$R:$R,"OUI",'RT-C'!$G:$G,'Suivi financier'!$AF$2)</f>
        <v>0</v>
      </c>
      <c r="AJ12" s="290">
        <f t="array" ref="AJ12">COUNTIFS('RT-C'!$I:$I,$B12,'RT-C'!$J:$J,"NON",'RT-C'!$G:$G,'Suivi financier'!$AF$2)</f>
        <v>0</v>
      </c>
      <c r="AK12" s="291">
        <f t="array" ref="AK12">COUNTIFS('RT-C'!$S:$S,"X",'RT-C'!$I:$I,'Suivi financier'!$B12,'RT-C'!$G:$G,'Suivi financier'!$AF$2)</f>
        <v>0</v>
      </c>
      <c r="AL12" s="291">
        <f t="array" ref="AL12">COUNTIFS('RT-C'!$T:$T,"X",'RT-C'!$I:$I,'Suivi financier'!$B12,'RT-C'!$G:$G,'Suivi financier'!$AF$2)</f>
        <v>0</v>
      </c>
      <c r="AM12" s="291">
        <f t="array" ref="AM12">COUNTIFS('RT-C'!$U:$U,"X",'RT-C'!$I:$I,'Suivi financier'!$B12,'RT-C'!$G:$G,'Suivi financier'!$AF$2)</f>
        <v>0</v>
      </c>
      <c r="AN12" s="292">
        <f t="array" ref="AN12">COUNTIFS('RT-C'!$V:$V,"X",'RT-C'!$I:$I,'Suivi financier'!$B12,'RT-C'!$G:$G,'Suivi financier'!$AF$2)</f>
        <v>0</v>
      </c>
      <c r="AO12" s="293">
        <f t="array" ref="AO12">SUMIFS('RT-C'!$AH:$AH,'RT-C'!$I:$I,'Suivi financier'!$B12,'RT-C'!$G:$G,'Suivi financier'!$AF$2)</f>
        <v>0</v>
      </c>
      <c r="AP12" s="294">
        <f t="array" ref="AP12">(AG12*5.9)+(AH12*7.9)+(AI12*18)+(AJ12*3)</f>
        <v>0</v>
      </c>
    </row>
    <row r="13" spans="2:42" ht="15.75" x14ac:dyDescent="0.25">
      <c r="B13" s="135">
        <v>10</v>
      </c>
      <c r="C13" s="130">
        <f t="array" ref="C13">COUNTIFS('RT-C'!$C:$C,"INS",'RT-C'!$I:$I,$B13,'RT-C'!$J:$J,"OUI")</f>
        <v>23</v>
      </c>
      <c r="D13" s="129">
        <f t="array" ref="D13">SUMIFS('RT-C'!$AG:$AG,'RT-C'!$C:$C,"INS",'RT-C'!$I:$I,B13)</f>
        <v>64</v>
      </c>
      <c r="E13" s="127">
        <f t="array" ref="E13">$D13*5.9</f>
        <v>377.6</v>
      </c>
      <c r="F13" s="130">
        <f t="array" ref="F13">COUNTIFS('RT-C'!$C:$C,"REV",'RT-C'!$I:$I,$B13,'RT-C'!$J:$J,"OUI")</f>
        <v>5</v>
      </c>
      <c r="G13" s="129">
        <f t="array" ref="G13">SUMIFS('RT-C'!$AG:$AG,'RT-C'!$C:$C,"REV",'RT-C'!$I:$I,B13)</f>
        <v>22</v>
      </c>
      <c r="H13" s="127">
        <f t="array" ref="H13">$G13*7.9</f>
        <v>173.8</v>
      </c>
      <c r="I13" s="254">
        <f t="array" ref="I13">COUNTIFS('RT-C'!$I:$I,$B13,'RT-C'!$J:$J,"OUI")</f>
        <v>28</v>
      </c>
      <c r="J13" s="258">
        <f t="array" ref="J13">COUNTIFS('RT-C'!$I:$I,$B13,'RT-C'!$J:$J,"NON")</f>
        <v>0</v>
      </c>
      <c r="K13" s="256">
        <f t="array" ref="K13">COUNTIFS('RT-C'!$S:$S,"X",'RT-C'!$I:$I,'Suivi financier'!$B13)</f>
        <v>0</v>
      </c>
      <c r="L13" s="133">
        <f t="array" ref="L13">COUNTIFS('RT-C'!$T:$T,"X",'RT-C'!$I:$I,'Suivi financier'!$B13)</f>
        <v>0</v>
      </c>
      <c r="M13" s="133">
        <f t="array" ref="M13">COUNTIFS('RT-C'!$U:$U,"X",'RT-C'!$I:$I,'Suivi financier'!$B13)</f>
        <v>0</v>
      </c>
      <c r="N13" s="132">
        <f t="array" ref="N13">COUNTIFS('RT-C'!$V:$V,"X",'RT-C'!$I:$I,'Suivi financier'!$B13)</f>
        <v>0</v>
      </c>
      <c r="O13" s="127">
        <f t="array" ref="O13">$J13*3</f>
        <v>0</v>
      </c>
      <c r="P13" s="128">
        <f t="array" ref="P13">COUNTIFS('RT-C'!$I:$I,'Suivi financier'!$B13,'RT-C'!$J:$J,"OUI",'RT-C'!$R:$R,"OUI")</f>
        <v>28</v>
      </c>
      <c r="Q13" s="127">
        <f t="array" ref="Q13">$P13*18</f>
        <v>504</v>
      </c>
      <c r="R13" s="271">
        <f t="array" ref="R13">E13+H13+O13+Q13</f>
        <v>1055.4000000000001</v>
      </c>
      <c r="T13" s="286">
        <f t="array" ref="T13">COUNTIFS('RT-C'!$I:$I,$B13,'RT-C'!$J:$J,"OUI",'RT-C'!$G:$G,'Suivi financier'!$T$2)</f>
        <v>0</v>
      </c>
      <c r="U13" s="287">
        <f t="array" ref="U13">SUMIFS('RT-C'!$AG:$AG,'RT-C'!$C:$C,"INS",'RT-C'!$I:$I,B13,'RT-C'!$G:$G,'Suivi financier'!$T$2)</f>
        <v>0</v>
      </c>
      <c r="V13" s="288">
        <f t="array" ref="V13">SUMIFS('RT-C'!$AG:$AG,'RT-C'!$C:$C,"REV",'RT-C'!$I:$I,B13,'RT-C'!$G:$G,'Suivi financier'!$T$2)</f>
        <v>0</v>
      </c>
      <c r="W13" s="289">
        <f t="array" ref="W13">COUNTIFS('RT-C'!$I:$I,'Suivi financier'!$B13,'RT-C'!$J:$J,"OUI",'RT-C'!$R:$R,"OUI",'RT-C'!$G:$G,'Suivi financier'!$T$2)</f>
        <v>0</v>
      </c>
      <c r="X13" s="290">
        <f>COUNTIFS('RT-C'!$I:$I,$B13,'RT-C'!$J:$J,"NON",'RT-C'!$G:$G,'Suivi financier'!$T$2)</f>
        <v>0</v>
      </c>
      <c r="Y13" s="291">
        <f t="array" ref="Y13">COUNTIFS('RT-C'!$S:$S,"X",'RT-C'!$I:$I,'Suivi financier'!$B13,'RT-C'!$G:$G,'Suivi financier'!$T$2)</f>
        <v>0</v>
      </c>
      <c r="Z13" s="291">
        <f t="array" ref="Z13">COUNTIFS('RT-C'!$T:$T,"X",'RT-C'!$I:$I,'Suivi financier'!$B13,'RT-C'!$G:$G,'Suivi financier'!$T$2)</f>
        <v>0</v>
      </c>
      <c r="AA13" s="291">
        <f t="array" ref="AA13">COUNTIFS('RT-C'!$U:$U,"X",'RT-C'!$I:$I,'Suivi financier'!$B13,'RT-C'!$G:$G,'Suivi financier'!$T$2)</f>
        <v>0</v>
      </c>
      <c r="AB13" s="292">
        <f t="array" ref="AB13">COUNTIFS('RT-C'!$V:$V,"X",'RT-C'!$I:$I,'Suivi financier'!$B13,'RT-C'!$G:$G,'Suivi financier'!$T$2)</f>
        <v>0</v>
      </c>
      <c r="AC13" s="293">
        <f t="array" ref="AC13">SUMIFS('RT-C'!$AH:$AH,'RT-C'!$I:$I,'Suivi financier'!$B13,'RT-C'!$G:$G,'Suivi financier'!$T$2)</f>
        <v>0</v>
      </c>
      <c r="AD13" s="294">
        <f t="array" ref="AD13">(U13*5.9)+(V13*7.9)+(W13*18)+(X13*3)</f>
        <v>0</v>
      </c>
      <c r="AE13" s="285"/>
      <c r="AF13" s="286">
        <f t="array" ref="AF13">COUNTIFS('RT-C'!$I:$I,$B13,'RT-C'!$J:$J,"OUI",'RT-C'!$G:$G,'Suivi financier'!$AF$2)</f>
        <v>0</v>
      </c>
      <c r="AG13" s="287">
        <f t="array" ref="AG13">SUMIFS('RT-C'!$AG:$AG,'RT-C'!$C:$C,"INS",'RT-C'!$I:$I,B13,'RT-C'!$G:$G,'Suivi financier'!$AF$2)</f>
        <v>0</v>
      </c>
      <c r="AH13" s="288">
        <f t="array" ref="AH13">SUMIFS('RT-C'!$AG:$AG,'RT-C'!$C:$C,"REV",'RT-C'!$I:$I,B13,'RT-C'!$G:$G,'Suivi financier'!$AF$2)</f>
        <v>0</v>
      </c>
      <c r="AI13" s="289">
        <f t="array" ref="AI13">COUNTIFS('RT-C'!$I:$I,'Suivi financier'!$B13,'RT-C'!$J:$J,"OUI",'RT-C'!$R:$R,"OUI",'RT-C'!$G:$G,'Suivi financier'!$AF$2)</f>
        <v>0</v>
      </c>
      <c r="AJ13" s="290">
        <f t="array" ref="AJ13">COUNTIFS('RT-C'!$I:$I,$B13,'RT-C'!$J:$J,"NON",'RT-C'!$G:$G,'Suivi financier'!$AF$2)</f>
        <v>0</v>
      </c>
      <c r="AK13" s="291">
        <f t="array" ref="AK13">COUNTIFS('RT-C'!$S:$S,"X",'RT-C'!$I:$I,'Suivi financier'!$B13,'RT-C'!$G:$G,'Suivi financier'!$AF$2)</f>
        <v>0</v>
      </c>
      <c r="AL13" s="291">
        <f t="array" ref="AL13">COUNTIFS('RT-C'!$T:$T,"X",'RT-C'!$I:$I,'Suivi financier'!$B13,'RT-C'!$G:$G,'Suivi financier'!$AF$2)</f>
        <v>0</v>
      </c>
      <c r="AM13" s="291">
        <f t="array" ref="AM13">COUNTIFS('RT-C'!$U:$U,"X",'RT-C'!$I:$I,'Suivi financier'!$B13,'RT-C'!$G:$G,'Suivi financier'!$AF$2)</f>
        <v>0</v>
      </c>
      <c r="AN13" s="292">
        <f t="array" ref="AN13">COUNTIFS('RT-C'!$V:$V,"X",'RT-C'!$I:$I,'Suivi financier'!$B13,'RT-C'!$G:$G,'Suivi financier'!$AF$2)</f>
        <v>0</v>
      </c>
      <c r="AO13" s="293">
        <f t="array" ref="AO13">SUMIFS('RT-C'!$AH:$AH,'RT-C'!$I:$I,'Suivi financier'!$B13,'RT-C'!$G:$G,'Suivi financier'!$AF$2)</f>
        <v>0</v>
      </c>
      <c r="AP13" s="294">
        <f t="array" ref="AP13">(AG13*5.9)+(AH13*7.9)+(AI13*18)+(AJ13*3)</f>
        <v>0</v>
      </c>
    </row>
    <row r="14" spans="2:42" ht="15.75" x14ac:dyDescent="0.25">
      <c r="B14" s="135">
        <v>11</v>
      </c>
      <c r="C14" s="130">
        <f t="array" ref="C14">COUNTIFS('RT-C'!$C:$C,"INS",'RT-C'!$I:$I,$B14,'RT-C'!$J:$J,"OUI")</f>
        <v>47</v>
      </c>
      <c r="D14" s="129">
        <f t="array" ref="D14">SUMIFS('RT-C'!$AG:$AG,'RT-C'!$C:$C,"INS",'RT-C'!$I:$I,B14)</f>
        <v>140</v>
      </c>
      <c r="E14" s="127">
        <f t="array" ref="E14">$D14*5.9</f>
        <v>826</v>
      </c>
      <c r="F14" s="130">
        <f t="array" ref="F14">COUNTIFS('RT-C'!$C:$C,"REV",'RT-C'!$I:$I,$B14,'RT-C'!$J:$J,"OUI")</f>
        <v>11</v>
      </c>
      <c r="G14" s="129">
        <f t="array" ref="G14">SUMIFS('RT-C'!$AG:$AG,'RT-C'!$C:$C,"REV",'RT-C'!$I:$I,B14)</f>
        <v>30</v>
      </c>
      <c r="H14" s="127">
        <f t="array" ref="H14">$G14*7.9</f>
        <v>237</v>
      </c>
      <c r="I14" s="254">
        <f t="array" ref="I14">COUNTIFS('RT-C'!$I:$I,$B14,'RT-C'!$J:$J,"OUI")</f>
        <v>58</v>
      </c>
      <c r="J14" s="258">
        <f t="array" ref="J14">COUNTIFS('RT-C'!$I:$I,$B14,'RT-C'!$J:$J,"NON")</f>
        <v>1</v>
      </c>
      <c r="K14" s="256">
        <f t="array" ref="K14">COUNTIFS('RT-C'!$S:$S,"X",'RT-C'!$I:$I,'Suivi financier'!$B14)</f>
        <v>0</v>
      </c>
      <c r="L14" s="133">
        <f t="array" ref="L14">COUNTIFS('RT-C'!$T:$T,"X",'RT-C'!$I:$I,'Suivi financier'!$B14)</f>
        <v>0</v>
      </c>
      <c r="M14" s="133">
        <f t="array" ref="M14">COUNTIFS('RT-C'!$U:$U,"X",'RT-C'!$I:$I,'Suivi financier'!$B14)</f>
        <v>0</v>
      </c>
      <c r="N14" s="132">
        <f t="array" ref="N14">COUNTIFS('RT-C'!$V:$V,"X",'RT-C'!$I:$I,'Suivi financier'!$B14)</f>
        <v>1</v>
      </c>
      <c r="O14" s="127">
        <f t="array" ref="O14">$J14*3</f>
        <v>3</v>
      </c>
      <c r="P14" s="128">
        <f t="array" ref="P14">COUNTIFS('RT-C'!$I:$I,'Suivi financier'!$B14,'RT-C'!$J:$J,"OUI",'RT-C'!$R:$R,"OUI")</f>
        <v>58</v>
      </c>
      <c r="Q14" s="127">
        <f t="array" ref="Q14">$P14*18</f>
        <v>1044</v>
      </c>
      <c r="R14" s="271">
        <f t="array" ref="R14">E14+H14+O14+Q14</f>
        <v>2110</v>
      </c>
      <c r="T14" s="286">
        <f t="array" ref="T14">COUNTIFS('RT-C'!$I:$I,$B14,'RT-C'!$J:$J,"OUI",'RT-C'!$G:$G,'Suivi financier'!$T$2)</f>
        <v>0</v>
      </c>
      <c r="U14" s="287">
        <f t="array" ref="U14">SUMIFS('RT-C'!$AG:$AG,'RT-C'!$C:$C,"INS",'RT-C'!$I:$I,B14,'RT-C'!$G:$G,'Suivi financier'!$T$2)</f>
        <v>0</v>
      </c>
      <c r="V14" s="288">
        <f t="array" ref="V14">SUMIFS('RT-C'!$AG:$AG,'RT-C'!$C:$C,"REV",'RT-C'!$I:$I,B14,'RT-C'!$G:$G,'Suivi financier'!$T$2)</f>
        <v>0</v>
      </c>
      <c r="W14" s="289">
        <f t="array" ref="W14">COUNTIFS('RT-C'!$I:$I,'Suivi financier'!$B14,'RT-C'!$J:$J,"OUI",'RT-C'!$R:$R,"OUI",'RT-C'!$G:$G,'Suivi financier'!$T$2)</f>
        <v>0</v>
      </c>
      <c r="X14" s="290">
        <f>COUNTIFS('RT-C'!$I:$I,$B14,'RT-C'!$J:$J,"NON",'RT-C'!$G:$G,'Suivi financier'!$T$2)</f>
        <v>0</v>
      </c>
      <c r="Y14" s="291">
        <f t="array" ref="Y14">COUNTIFS('RT-C'!$S:$S,"X",'RT-C'!$I:$I,'Suivi financier'!$B14,'RT-C'!$G:$G,'Suivi financier'!$T$2)</f>
        <v>0</v>
      </c>
      <c r="Z14" s="291">
        <f t="array" ref="Z14">COUNTIFS('RT-C'!$T:$T,"X",'RT-C'!$I:$I,'Suivi financier'!$B14,'RT-C'!$G:$G,'Suivi financier'!$T$2)</f>
        <v>0</v>
      </c>
      <c r="AA14" s="291">
        <f t="array" ref="AA14">COUNTIFS('RT-C'!$U:$U,"X",'RT-C'!$I:$I,'Suivi financier'!$B14,'RT-C'!$G:$G,'Suivi financier'!$T$2)</f>
        <v>0</v>
      </c>
      <c r="AB14" s="292">
        <f t="array" ref="AB14">COUNTIFS('RT-C'!$V:$V,"X",'RT-C'!$I:$I,'Suivi financier'!$B14,'RT-C'!$G:$G,'Suivi financier'!$T$2)</f>
        <v>0</v>
      </c>
      <c r="AC14" s="293">
        <f t="array" ref="AC14">SUMIFS('RT-C'!$AH:$AH,'RT-C'!$I:$I,'Suivi financier'!$B14,'RT-C'!$G:$G,'Suivi financier'!$T$2)</f>
        <v>0</v>
      </c>
      <c r="AD14" s="294">
        <f t="array" ref="AD14">(U14*5.9)+(V14*7.9)+(W14*18)+(X14*3)</f>
        <v>0</v>
      </c>
      <c r="AE14" s="285"/>
      <c r="AF14" s="286">
        <f t="array" ref="AF14">COUNTIFS('RT-C'!$I:$I,$B14,'RT-C'!$J:$J,"OUI",'RT-C'!$G:$G,'Suivi financier'!$AF$2)</f>
        <v>0</v>
      </c>
      <c r="AG14" s="287">
        <f t="array" ref="AG14">SUMIFS('RT-C'!$AG:$AG,'RT-C'!$C:$C,"INS",'RT-C'!$I:$I,B14,'RT-C'!$G:$G,'Suivi financier'!$AF$2)</f>
        <v>0</v>
      </c>
      <c r="AH14" s="288">
        <f t="array" ref="AH14">SUMIFS('RT-C'!$AG:$AG,'RT-C'!$C:$C,"REV",'RT-C'!$I:$I,B14,'RT-C'!$G:$G,'Suivi financier'!$AF$2)</f>
        <v>0</v>
      </c>
      <c r="AI14" s="289">
        <f t="array" ref="AI14">COUNTIFS('RT-C'!$I:$I,'Suivi financier'!$B14,'RT-C'!$J:$J,"OUI",'RT-C'!$R:$R,"OUI",'RT-C'!$G:$G,'Suivi financier'!$AF$2)</f>
        <v>0</v>
      </c>
      <c r="AJ14" s="290">
        <f t="array" ref="AJ14">COUNTIFS('RT-C'!$I:$I,$B14,'RT-C'!$J:$J,"NON",'RT-C'!$G:$G,'Suivi financier'!$AF$2)</f>
        <v>0</v>
      </c>
      <c r="AK14" s="291">
        <f t="array" ref="AK14">COUNTIFS('RT-C'!$S:$S,"X",'RT-C'!$I:$I,'Suivi financier'!$B14,'RT-C'!$G:$G,'Suivi financier'!$AF$2)</f>
        <v>0</v>
      </c>
      <c r="AL14" s="291">
        <f t="array" ref="AL14">COUNTIFS('RT-C'!$T:$T,"X",'RT-C'!$I:$I,'Suivi financier'!$B14,'RT-C'!$G:$G,'Suivi financier'!$AF$2)</f>
        <v>0</v>
      </c>
      <c r="AM14" s="291">
        <f t="array" ref="AM14">COUNTIFS('RT-C'!$U:$U,"X",'RT-C'!$I:$I,'Suivi financier'!$B14,'RT-C'!$G:$G,'Suivi financier'!$AF$2)</f>
        <v>0</v>
      </c>
      <c r="AN14" s="292">
        <f t="array" ref="AN14">COUNTIFS('RT-C'!$V:$V,"X",'RT-C'!$I:$I,'Suivi financier'!$B14,'RT-C'!$G:$G,'Suivi financier'!$AF$2)</f>
        <v>0</v>
      </c>
      <c r="AO14" s="293">
        <f t="array" ref="AO14">SUMIFS('RT-C'!$AH:$AH,'RT-C'!$I:$I,'Suivi financier'!$B14,'RT-C'!$G:$G,'Suivi financier'!$AF$2)</f>
        <v>0</v>
      </c>
      <c r="AP14" s="294">
        <f t="array" ref="AP14">(AG14*5.9)+(AH14*7.9)+(AI14*18)+(AJ14*3)</f>
        <v>0</v>
      </c>
    </row>
    <row r="15" spans="2:42" ht="15.75" x14ac:dyDescent="0.25">
      <c r="B15" s="135">
        <v>12</v>
      </c>
      <c r="C15" s="130">
        <f t="array" ref="C15">COUNTIFS('RT-C'!$C:$C,"INS",'RT-C'!$I:$I,$B15,'RT-C'!$J:$J,"OUI")</f>
        <v>38</v>
      </c>
      <c r="D15" s="129">
        <f t="array" ref="D15">SUMIFS('RT-C'!$AG:$AG,'RT-C'!$C:$C,"INS",'RT-C'!$I:$I,B15)</f>
        <v>80</v>
      </c>
      <c r="E15" s="127">
        <f t="array" ref="E15">$D15*5.9</f>
        <v>472</v>
      </c>
      <c r="F15" s="130">
        <f t="array" ref="F15">COUNTIFS('RT-C'!$C:$C,"REV",'RT-C'!$I:$I,$B15,'RT-C'!$J:$J,"OUI")</f>
        <v>23</v>
      </c>
      <c r="G15" s="129">
        <f t="array" ref="G15">SUMIFS('RT-C'!$AG:$AG,'RT-C'!$C:$C,"REV",'RT-C'!$I:$I,B15)</f>
        <v>59</v>
      </c>
      <c r="H15" s="127">
        <f t="array" ref="H15">$G15*7.9</f>
        <v>466.1</v>
      </c>
      <c r="I15" s="254">
        <f t="array" ref="I15">COUNTIFS('RT-C'!$I:$I,$B15,'RT-C'!$J:$J,"OUI")</f>
        <v>61</v>
      </c>
      <c r="J15" s="258">
        <f t="array" ref="J15">COUNTIFS('RT-C'!$I:$I,$B15,'RT-C'!$J:$J,"NON")</f>
        <v>2</v>
      </c>
      <c r="K15" s="256">
        <f t="array" ref="K15">COUNTIFS('RT-C'!$S:$S,"X",'RT-C'!$I:$I,'Suivi financier'!$B15)</f>
        <v>0</v>
      </c>
      <c r="L15" s="133">
        <f t="array" ref="L15">COUNTIFS('RT-C'!$T:$T,"X",'RT-C'!$I:$I,'Suivi financier'!$B15)</f>
        <v>0</v>
      </c>
      <c r="M15" s="133">
        <f t="array" ref="M15">COUNTIFS('RT-C'!$U:$U,"X",'RT-C'!$I:$I,'Suivi financier'!$B15)</f>
        <v>0</v>
      </c>
      <c r="N15" s="132">
        <f t="array" ref="N15">COUNTIFS('RT-C'!$V:$V,"X",'RT-C'!$I:$I,'Suivi financier'!$B15)</f>
        <v>2</v>
      </c>
      <c r="O15" s="127">
        <f t="array" ref="O15">$J15*3</f>
        <v>6</v>
      </c>
      <c r="P15" s="128">
        <f t="array" ref="P15">COUNTIFS('RT-C'!$I:$I,'Suivi financier'!$B15,'RT-C'!$J:$J,"OUI",'RT-C'!$R:$R,"OUI")</f>
        <v>61</v>
      </c>
      <c r="Q15" s="127">
        <f t="array" ref="Q15">$P15*18</f>
        <v>1098</v>
      </c>
      <c r="R15" s="271">
        <f t="array" ref="R15">E15+H15+O15+Q15</f>
        <v>2042.1</v>
      </c>
      <c r="T15" s="286">
        <f t="array" ref="T15">COUNTIFS('RT-C'!$I:$I,$B15,'RT-C'!$J:$J,"OUI",'RT-C'!$G:$G,'Suivi financier'!$T$2)</f>
        <v>0</v>
      </c>
      <c r="U15" s="287">
        <f t="array" ref="U15">SUMIFS('RT-C'!$AG:$AG,'RT-C'!$C:$C,"INS",'RT-C'!$I:$I,B15,'RT-C'!$G:$G,'Suivi financier'!$T$2)</f>
        <v>0</v>
      </c>
      <c r="V15" s="288">
        <f t="array" ref="V15">SUMIFS('RT-C'!$AG:$AG,'RT-C'!$C:$C,"REV",'RT-C'!$I:$I,B15,'RT-C'!$G:$G,'Suivi financier'!$T$2)</f>
        <v>0</v>
      </c>
      <c r="W15" s="289">
        <f t="array" ref="W15">COUNTIFS('RT-C'!$I:$I,'Suivi financier'!$B15,'RT-C'!$J:$J,"OUI",'RT-C'!$R:$R,"OUI",'RT-C'!$G:$G,'Suivi financier'!$T$2)</f>
        <v>0</v>
      </c>
      <c r="X15" s="290">
        <f>COUNTIFS('RT-C'!$I:$I,$B15,'RT-C'!$J:$J,"NON",'RT-C'!$G:$G,'Suivi financier'!$T$2)</f>
        <v>0</v>
      </c>
      <c r="Y15" s="291">
        <f t="array" ref="Y15">COUNTIFS('RT-C'!$S:$S,"X",'RT-C'!$I:$I,'Suivi financier'!$B15,'RT-C'!$G:$G,'Suivi financier'!$T$2)</f>
        <v>0</v>
      </c>
      <c r="Z15" s="291">
        <f t="array" ref="Z15">COUNTIFS('RT-C'!$T:$T,"X",'RT-C'!$I:$I,'Suivi financier'!$B15,'RT-C'!$G:$G,'Suivi financier'!$T$2)</f>
        <v>0</v>
      </c>
      <c r="AA15" s="291">
        <f t="array" ref="AA15">COUNTIFS('RT-C'!$U:$U,"X",'RT-C'!$I:$I,'Suivi financier'!$B15,'RT-C'!$G:$G,'Suivi financier'!$T$2)</f>
        <v>0</v>
      </c>
      <c r="AB15" s="292">
        <f t="array" ref="AB15">COUNTIFS('RT-C'!$V:$V,"X",'RT-C'!$I:$I,'Suivi financier'!$B15,'RT-C'!$G:$G,'Suivi financier'!$T$2)</f>
        <v>0</v>
      </c>
      <c r="AC15" s="293">
        <f t="array" ref="AC15">SUMIFS('RT-C'!$AH:$AH,'RT-C'!$I:$I,'Suivi financier'!$B15,'RT-C'!$G:$G,'Suivi financier'!$T$2)</f>
        <v>0</v>
      </c>
      <c r="AD15" s="294">
        <f t="array" ref="AD15">(U15*5.9)+(V15*7.9)+(W15*18)+(X15*3)</f>
        <v>0</v>
      </c>
      <c r="AE15" s="285"/>
      <c r="AF15" s="286">
        <f t="array" ref="AF15">COUNTIFS('RT-C'!$I:$I,$B15,'RT-C'!$J:$J,"OUI",'RT-C'!$G:$G,'Suivi financier'!$AF$2)</f>
        <v>0</v>
      </c>
      <c r="AG15" s="287">
        <f t="array" ref="AG15">SUMIFS('RT-C'!$AG:$AG,'RT-C'!$C:$C,"INS",'RT-C'!$I:$I,B15,'RT-C'!$G:$G,'Suivi financier'!$AF$2)</f>
        <v>0</v>
      </c>
      <c r="AH15" s="288">
        <f t="array" ref="AH15">SUMIFS('RT-C'!$AG:$AG,'RT-C'!$C:$C,"REV",'RT-C'!$I:$I,B15,'RT-C'!$G:$G,'Suivi financier'!$AF$2)</f>
        <v>0</v>
      </c>
      <c r="AI15" s="289">
        <f t="array" ref="AI15">COUNTIFS('RT-C'!$I:$I,'Suivi financier'!$B15,'RT-C'!$J:$J,"OUI",'RT-C'!$R:$R,"OUI",'RT-C'!$G:$G,'Suivi financier'!$AF$2)</f>
        <v>0</v>
      </c>
      <c r="AJ15" s="290">
        <f t="array" ref="AJ15">COUNTIFS('RT-C'!$I:$I,$B15,'RT-C'!$J:$J,"NON",'RT-C'!$G:$G,'Suivi financier'!$AF$2)</f>
        <v>0</v>
      </c>
      <c r="AK15" s="291">
        <f t="array" ref="AK15">COUNTIFS('RT-C'!$S:$S,"X",'RT-C'!$I:$I,'Suivi financier'!$B15,'RT-C'!$G:$G,'Suivi financier'!$AF$2)</f>
        <v>0</v>
      </c>
      <c r="AL15" s="291">
        <f t="array" ref="AL15">COUNTIFS('RT-C'!$T:$T,"X",'RT-C'!$I:$I,'Suivi financier'!$B15,'RT-C'!$G:$G,'Suivi financier'!$AF$2)</f>
        <v>0</v>
      </c>
      <c r="AM15" s="291">
        <f t="array" ref="AM15">COUNTIFS('RT-C'!$U:$U,"X",'RT-C'!$I:$I,'Suivi financier'!$B15,'RT-C'!$G:$G,'Suivi financier'!$AF$2)</f>
        <v>0</v>
      </c>
      <c r="AN15" s="292">
        <f t="array" ref="AN15">COUNTIFS('RT-C'!$V:$V,"X",'RT-C'!$I:$I,'Suivi financier'!$B15,'RT-C'!$G:$G,'Suivi financier'!$AF$2)</f>
        <v>0</v>
      </c>
      <c r="AO15" s="293">
        <f t="array" ref="AO15">SUMIFS('RT-C'!$AH:$AH,'RT-C'!$I:$I,'Suivi financier'!$B15,'RT-C'!$G:$G,'Suivi financier'!$AF$2)</f>
        <v>0</v>
      </c>
      <c r="AP15" s="294">
        <f t="array" ref="AP15">(AG15*5.9)+(AH15*7.9)+(AI15*18)+(AJ15*3)</f>
        <v>0</v>
      </c>
    </row>
    <row r="16" spans="2:42" ht="15.75" x14ac:dyDescent="0.25">
      <c r="B16" s="135">
        <v>13</v>
      </c>
      <c r="C16" s="130">
        <f t="array" ref="C16">COUNTIFS('RT-C'!$C:$C,"INS",'RT-C'!$I:$I,$B16,'RT-C'!$J:$J,"OUI")</f>
        <v>42</v>
      </c>
      <c r="D16" s="129">
        <f t="array" ref="D16">SUMIFS('RT-C'!$AG:$AG,'RT-C'!$C:$C,"INS",'RT-C'!$I:$I,B16)</f>
        <v>85</v>
      </c>
      <c r="E16" s="127">
        <f t="array" ref="E16">$D16*5.9</f>
        <v>501.50000000000006</v>
      </c>
      <c r="F16" s="130">
        <f t="array" ref="F16">COUNTIFS('RT-C'!$C:$C,"REV",'RT-C'!$I:$I,$B16,'RT-C'!$J:$J,"OUI")</f>
        <v>11</v>
      </c>
      <c r="G16" s="129">
        <f t="array" ref="G16">SUMIFS('RT-C'!$AG:$AG,'RT-C'!$C:$C,"REV",'RT-C'!$I:$I,B16)</f>
        <v>28</v>
      </c>
      <c r="H16" s="127">
        <f t="array" ref="H16">$G16*7.9</f>
        <v>221.20000000000002</v>
      </c>
      <c r="I16" s="254">
        <f t="array" ref="I16">COUNTIFS('RT-C'!$I:$I,$B16,'RT-C'!$J:$J,"OUI")</f>
        <v>53</v>
      </c>
      <c r="J16" s="258">
        <f t="array" ref="J16">COUNTIFS('RT-C'!$I:$I,$B16,'RT-C'!$J:$J,"NON")</f>
        <v>5</v>
      </c>
      <c r="K16" s="256">
        <f t="array" ref="K16">COUNTIFS('RT-C'!$S:$S,"X",'RT-C'!$I:$I,'Suivi financier'!$B16)</f>
        <v>1</v>
      </c>
      <c r="L16" s="133">
        <f t="array" ref="L16">COUNTIFS('RT-C'!$T:$T,"X",'RT-C'!$I:$I,'Suivi financier'!$B16)</f>
        <v>2</v>
      </c>
      <c r="M16" s="133">
        <f t="array" ref="M16">COUNTIFS('RT-C'!$U:$U,"X",'RT-C'!$I:$I,'Suivi financier'!$B16)</f>
        <v>2</v>
      </c>
      <c r="N16" s="132">
        <f t="array" ref="N16">COUNTIFS('RT-C'!$V:$V,"X",'RT-C'!$I:$I,'Suivi financier'!$B16)</f>
        <v>1</v>
      </c>
      <c r="O16" s="127">
        <f t="array" ref="O16">$J16*3</f>
        <v>15</v>
      </c>
      <c r="P16" s="128">
        <f t="array" ref="P16">COUNTIFS('RT-C'!$I:$I,'Suivi financier'!$B16,'RT-C'!$J:$J,"OUI",'RT-C'!$R:$R,"OUI")</f>
        <v>53</v>
      </c>
      <c r="Q16" s="127">
        <f t="array" ref="Q16">$P16*18</f>
        <v>954</v>
      </c>
      <c r="R16" s="271">
        <f t="array" ref="R16">E16+H16+O16+Q16</f>
        <v>1691.7</v>
      </c>
      <c r="T16" s="286">
        <f t="array" ref="T16">COUNTIFS('RT-C'!$I:$I,$B16,'RT-C'!$J:$J,"OUI",'RT-C'!$G:$G,'Suivi financier'!$T$2)</f>
        <v>0</v>
      </c>
      <c r="U16" s="287">
        <f t="array" ref="U16">SUMIFS('RT-C'!$AG:$AG,'RT-C'!$C:$C,"INS",'RT-C'!$I:$I,B16,'RT-C'!$G:$G,'Suivi financier'!$T$2)</f>
        <v>0</v>
      </c>
      <c r="V16" s="288">
        <f t="array" ref="V16">SUMIFS('RT-C'!$AG:$AG,'RT-C'!$C:$C,"REV",'RT-C'!$I:$I,B16,'RT-C'!$G:$G,'Suivi financier'!$T$2)</f>
        <v>0</v>
      </c>
      <c r="W16" s="289">
        <f t="array" ref="W16">COUNTIFS('RT-C'!$I:$I,'Suivi financier'!$B16,'RT-C'!$J:$J,"OUI",'RT-C'!$R:$R,"OUI",'RT-C'!$G:$G,'Suivi financier'!$T$2)</f>
        <v>0</v>
      </c>
      <c r="X16" s="290">
        <f>COUNTIFS('RT-C'!$I:$I,$B16,'RT-C'!$J:$J,"NON",'RT-C'!$G:$G,'Suivi financier'!$T$2)</f>
        <v>0</v>
      </c>
      <c r="Y16" s="291">
        <f t="array" ref="Y16">COUNTIFS('RT-C'!$S:$S,"X",'RT-C'!$I:$I,'Suivi financier'!$B16,'RT-C'!$G:$G,'Suivi financier'!$T$2)</f>
        <v>0</v>
      </c>
      <c r="Z16" s="291">
        <f t="array" ref="Z16">COUNTIFS('RT-C'!$T:$T,"X",'RT-C'!$I:$I,'Suivi financier'!$B16,'RT-C'!$G:$G,'Suivi financier'!$T$2)</f>
        <v>0</v>
      </c>
      <c r="AA16" s="291">
        <f t="array" ref="AA16">COUNTIFS('RT-C'!$U:$U,"X",'RT-C'!$I:$I,'Suivi financier'!$B16,'RT-C'!$G:$G,'Suivi financier'!$T$2)</f>
        <v>0</v>
      </c>
      <c r="AB16" s="292">
        <f t="array" ref="AB16">COUNTIFS('RT-C'!$V:$V,"X",'RT-C'!$I:$I,'Suivi financier'!$B16,'RT-C'!$G:$G,'Suivi financier'!$T$2)</f>
        <v>0</v>
      </c>
      <c r="AC16" s="293">
        <f t="array" ref="AC16">SUMIFS('RT-C'!$AH:$AH,'RT-C'!$I:$I,'Suivi financier'!$B16,'RT-C'!$G:$G,'Suivi financier'!$T$2)</f>
        <v>0</v>
      </c>
      <c r="AD16" s="294">
        <f t="array" ref="AD16">(U16*5.9)+(V16*7.9)+(W16*18)+(X16*3)</f>
        <v>0</v>
      </c>
      <c r="AE16" s="285"/>
      <c r="AF16" s="286">
        <f t="array" ref="AF16">COUNTIFS('RT-C'!$I:$I,$B16,'RT-C'!$J:$J,"OUI",'RT-C'!$G:$G,'Suivi financier'!$AF$2)</f>
        <v>0</v>
      </c>
      <c r="AG16" s="287">
        <f t="array" ref="AG16">SUMIFS('RT-C'!$AG:$AG,'RT-C'!$C:$C,"INS",'RT-C'!$I:$I,B16,'RT-C'!$G:$G,'Suivi financier'!$AF$2)</f>
        <v>0</v>
      </c>
      <c r="AH16" s="288">
        <f t="array" ref="AH16">SUMIFS('RT-C'!$AG:$AG,'RT-C'!$C:$C,"REV",'RT-C'!$I:$I,B16,'RT-C'!$G:$G,'Suivi financier'!$AF$2)</f>
        <v>0</v>
      </c>
      <c r="AI16" s="289">
        <f t="array" ref="AI16">COUNTIFS('RT-C'!$I:$I,'Suivi financier'!$B16,'RT-C'!$J:$J,"OUI",'RT-C'!$R:$R,"OUI",'RT-C'!$G:$G,'Suivi financier'!$AF$2)</f>
        <v>0</v>
      </c>
      <c r="AJ16" s="290">
        <f t="array" ref="AJ16">COUNTIFS('RT-C'!$I:$I,$B16,'RT-C'!$J:$J,"NON",'RT-C'!$G:$G,'Suivi financier'!$AF$2)</f>
        <v>0</v>
      </c>
      <c r="AK16" s="291">
        <f t="array" ref="AK16">COUNTIFS('RT-C'!$S:$S,"X",'RT-C'!$I:$I,'Suivi financier'!$B16,'RT-C'!$G:$G,'Suivi financier'!$AF$2)</f>
        <v>0</v>
      </c>
      <c r="AL16" s="291">
        <f t="array" ref="AL16">COUNTIFS('RT-C'!$T:$T,"X",'RT-C'!$I:$I,'Suivi financier'!$B16,'RT-C'!$G:$G,'Suivi financier'!$AF$2)</f>
        <v>0</v>
      </c>
      <c r="AM16" s="291">
        <f t="array" ref="AM16">COUNTIFS('RT-C'!$U:$U,"X",'RT-C'!$I:$I,'Suivi financier'!$B16,'RT-C'!$G:$G,'Suivi financier'!$AF$2)</f>
        <v>0</v>
      </c>
      <c r="AN16" s="292">
        <f t="array" ref="AN16">COUNTIFS('RT-C'!$V:$V,"X",'RT-C'!$I:$I,'Suivi financier'!$B16,'RT-C'!$G:$G,'Suivi financier'!$AF$2)</f>
        <v>0</v>
      </c>
      <c r="AO16" s="293">
        <f t="array" ref="AO16">SUMIFS('RT-C'!$AH:$AH,'RT-C'!$I:$I,'Suivi financier'!$B16,'RT-C'!$G:$G,'Suivi financier'!$AF$2)</f>
        <v>0</v>
      </c>
      <c r="AP16" s="294">
        <f t="array" ref="AP16">(AG16*5.9)+(AH16*7.9)+(AI16*18)+(AJ16*3)</f>
        <v>0</v>
      </c>
    </row>
    <row r="17" spans="2:42" ht="15.75" x14ac:dyDescent="0.25">
      <c r="B17" s="135">
        <v>14</v>
      </c>
      <c r="C17" s="130">
        <f t="array" ref="C17">COUNTIFS('RT-C'!$C:$C,"INS",'RT-C'!$I:$I,$B17,'RT-C'!$J:$J,"OUI")</f>
        <v>0</v>
      </c>
      <c r="D17" s="129">
        <f t="array" ref="D17">SUMIFS('RT-C'!$AG:$AG,'RT-C'!$C:$C,"INS",'RT-C'!$I:$I,B17)</f>
        <v>0</v>
      </c>
      <c r="E17" s="127">
        <f t="array" ref="E17">$D17*5.9</f>
        <v>0</v>
      </c>
      <c r="F17" s="130">
        <f t="array" ref="F17">COUNTIFS('RT-C'!$C:$C,"REV",'RT-C'!$I:$I,$B17,'RT-C'!$J:$J,"OUI")</f>
        <v>0</v>
      </c>
      <c r="G17" s="129">
        <f t="array" ref="G17">SUMIFS('RT-C'!$AG:$AG,'RT-C'!$C:$C,"REV",'RT-C'!$I:$I,B17)</f>
        <v>0</v>
      </c>
      <c r="H17" s="127">
        <f t="array" ref="H17">$G17*7.9</f>
        <v>0</v>
      </c>
      <c r="I17" s="254">
        <f t="array" ref="I17">COUNTIFS('RT-C'!$I:$I,$B17,'RT-C'!$J:$J,"OUI")</f>
        <v>0</v>
      </c>
      <c r="J17" s="258">
        <f t="array" ref="J17">COUNTIFS('RT-C'!$I:$I,$B17,'RT-C'!$J:$J,"NON")</f>
        <v>0</v>
      </c>
      <c r="K17" s="256">
        <f t="array" ref="K17">COUNTIFS('RT-C'!$S:$S,"X",'RT-C'!$I:$I,'Suivi financier'!$B17)</f>
        <v>0</v>
      </c>
      <c r="L17" s="133">
        <f t="array" ref="L17">COUNTIFS('RT-C'!$T:$T,"X",'RT-C'!$I:$I,'Suivi financier'!$B17)</f>
        <v>0</v>
      </c>
      <c r="M17" s="133">
        <f t="array" ref="M17">COUNTIFS('RT-C'!$U:$U,"X",'RT-C'!$I:$I,'Suivi financier'!$B17)</f>
        <v>0</v>
      </c>
      <c r="N17" s="132">
        <f t="array" ref="N17">COUNTIFS('RT-C'!$V:$V,"X",'RT-C'!$I:$I,'Suivi financier'!$B17)</f>
        <v>0</v>
      </c>
      <c r="O17" s="127">
        <f t="array" ref="O17">$J17*3</f>
        <v>0</v>
      </c>
      <c r="P17" s="128">
        <f t="array" ref="P17">COUNTIFS('RT-C'!$I:$I,'Suivi financier'!$B17,'RT-C'!$J:$J,"OUI",'RT-C'!$R:$R,"OUI")</f>
        <v>0</v>
      </c>
      <c r="Q17" s="127">
        <f t="array" ref="Q17">$P17*18</f>
        <v>0</v>
      </c>
      <c r="R17" s="271">
        <f t="array" ref="R17">E17+H17+O17+Q17</f>
        <v>0</v>
      </c>
      <c r="T17" s="286">
        <f t="array" ref="T17">COUNTIFS('RT-C'!$I:$I,$B17,'RT-C'!$J:$J,"OUI",'RT-C'!$G:$G,'Suivi financier'!$T$2)</f>
        <v>0</v>
      </c>
      <c r="U17" s="287">
        <f t="array" ref="U17">SUMIFS('RT-C'!$AG:$AG,'RT-C'!$C:$C,"INS",'RT-C'!$I:$I,B17,'RT-C'!$G:$G,'Suivi financier'!$T$2)</f>
        <v>0</v>
      </c>
      <c r="V17" s="288">
        <f t="array" ref="V17">SUMIFS('RT-C'!$AG:$AG,'RT-C'!$C:$C,"REV",'RT-C'!$I:$I,B17,'RT-C'!$G:$G,'Suivi financier'!$T$2)</f>
        <v>0</v>
      </c>
      <c r="W17" s="289">
        <f t="array" ref="W17">COUNTIFS('RT-C'!$I:$I,'Suivi financier'!$B17,'RT-C'!$J:$J,"OUI",'RT-C'!$R:$R,"OUI",'RT-C'!$G:$G,'Suivi financier'!$T$2)</f>
        <v>0</v>
      </c>
      <c r="X17" s="290">
        <f>COUNTIFS('RT-C'!$I:$I,$B17,'RT-C'!$J:$J,"NON",'RT-C'!$G:$G,'Suivi financier'!$T$2)</f>
        <v>0</v>
      </c>
      <c r="Y17" s="291">
        <f t="array" ref="Y17">COUNTIFS('RT-C'!$S:$S,"X",'RT-C'!$I:$I,'Suivi financier'!$B17,'RT-C'!$G:$G,'Suivi financier'!$T$2)</f>
        <v>0</v>
      </c>
      <c r="Z17" s="291">
        <f t="array" ref="Z17">COUNTIFS('RT-C'!$T:$T,"X",'RT-C'!$I:$I,'Suivi financier'!$B17,'RT-C'!$G:$G,'Suivi financier'!$T$2)</f>
        <v>0</v>
      </c>
      <c r="AA17" s="291">
        <f t="array" ref="AA17">COUNTIFS('RT-C'!$U:$U,"X",'RT-C'!$I:$I,'Suivi financier'!$B17,'RT-C'!$G:$G,'Suivi financier'!$T$2)</f>
        <v>0</v>
      </c>
      <c r="AB17" s="292">
        <f t="array" ref="AB17">COUNTIFS('RT-C'!$V:$V,"X",'RT-C'!$I:$I,'Suivi financier'!$B17,'RT-C'!$G:$G,'Suivi financier'!$T$2)</f>
        <v>0</v>
      </c>
      <c r="AC17" s="293">
        <f t="array" ref="AC17">SUMIFS('RT-C'!$AH:$AH,'RT-C'!$I:$I,'Suivi financier'!$B17,'RT-C'!$G:$G,'Suivi financier'!$T$2)</f>
        <v>0</v>
      </c>
      <c r="AD17" s="294">
        <f t="array" ref="AD17">(U17*5.9)+(V17*7.9)+(W17*18)+(X17*3)</f>
        <v>0</v>
      </c>
      <c r="AE17" s="285"/>
      <c r="AF17" s="286">
        <f t="array" ref="AF17">COUNTIFS('RT-C'!$I:$I,$B17,'RT-C'!$J:$J,"OUI",'RT-C'!$G:$G,'Suivi financier'!$AF$2)</f>
        <v>0</v>
      </c>
      <c r="AG17" s="287">
        <f t="array" ref="AG17">SUMIFS('RT-C'!$AG:$AG,'RT-C'!$C:$C,"INS",'RT-C'!$I:$I,B17,'RT-C'!$G:$G,'Suivi financier'!$AF$2)</f>
        <v>0</v>
      </c>
      <c r="AH17" s="288">
        <f t="array" ref="AH17">SUMIFS('RT-C'!$AG:$AG,'RT-C'!$C:$C,"REV",'RT-C'!$I:$I,B17,'RT-C'!$G:$G,'Suivi financier'!$AF$2)</f>
        <v>0</v>
      </c>
      <c r="AI17" s="289">
        <f t="array" ref="AI17">COUNTIFS('RT-C'!$I:$I,'Suivi financier'!$B17,'RT-C'!$J:$J,"OUI",'RT-C'!$R:$R,"OUI",'RT-C'!$G:$G,'Suivi financier'!$AF$2)</f>
        <v>0</v>
      </c>
      <c r="AJ17" s="290">
        <f t="array" ref="AJ17">COUNTIFS('RT-C'!$I:$I,$B17,'RT-C'!$J:$J,"NON",'RT-C'!$G:$G,'Suivi financier'!$AF$2)</f>
        <v>0</v>
      </c>
      <c r="AK17" s="291">
        <f t="array" ref="AK17">COUNTIFS('RT-C'!$S:$S,"X",'RT-C'!$I:$I,'Suivi financier'!$B17,'RT-C'!$G:$G,'Suivi financier'!$AF$2)</f>
        <v>0</v>
      </c>
      <c r="AL17" s="291">
        <f t="array" ref="AL17">COUNTIFS('RT-C'!$T:$T,"X",'RT-C'!$I:$I,'Suivi financier'!$B17,'RT-C'!$G:$G,'Suivi financier'!$AF$2)</f>
        <v>0</v>
      </c>
      <c r="AM17" s="291">
        <f t="array" ref="AM17">COUNTIFS('RT-C'!$U:$U,"X",'RT-C'!$I:$I,'Suivi financier'!$B17,'RT-C'!$G:$G,'Suivi financier'!$AF$2)</f>
        <v>0</v>
      </c>
      <c r="AN17" s="292">
        <f t="array" ref="AN17">COUNTIFS('RT-C'!$V:$V,"X",'RT-C'!$I:$I,'Suivi financier'!$B17,'RT-C'!$G:$G,'Suivi financier'!$AF$2)</f>
        <v>0</v>
      </c>
      <c r="AO17" s="293">
        <f t="array" ref="AO17">SUMIFS('RT-C'!$AH:$AH,'RT-C'!$I:$I,'Suivi financier'!$B17,'RT-C'!$G:$G,'Suivi financier'!$AF$2)</f>
        <v>0</v>
      </c>
      <c r="AP17" s="294">
        <f t="array" ref="AP17">(AG17*5.9)+(AH17*7.9)+(AI17*18)+(AJ17*3)</f>
        <v>0</v>
      </c>
    </row>
    <row r="18" spans="2:42" ht="15.75" x14ac:dyDescent="0.25">
      <c r="B18" s="135">
        <v>15</v>
      </c>
      <c r="C18" s="130">
        <f t="array" ref="C18">COUNTIFS('RT-C'!$C:$C,"INS",'RT-C'!$I:$I,$B18,'RT-C'!$J:$J,"OUI")</f>
        <v>0</v>
      </c>
      <c r="D18" s="129">
        <f t="array" ref="D18">SUMIFS('RT-C'!$AG:$AG,'RT-C'!$C:$C,"INS",'RT-C'!$I:$I,B18)</f>
        <v>0</v>
      </c>
      <c r="E18" s="127">
        <f t="array" ref="E18">$D18*5.9</f>
        <v>0</v>
      </c>
      <c r="F18" s="130">
        <f t="array" ref="F18">COUNTIFS('RT-C'!$C:$C,"REV",'RT-C'!$I:$I,$B18,'RT-C'!$J:$J,"OUI")</f>
        <v>0</v>
      </c>
      <c r="G18" s="129">
        <f t="array" ref="G18">SUMIFS('RT-C'!$AG:$AG,'RT-C'!$C:$C,"REV",'RT-C'!$I:$I,B18)</f>
        <v>0</v>
      </c>
      <c r="H18" s="127">
        <f t="array" ref="H18">$G18*7.9</f>
        <v>0</v>
      </c>
      <c r="I18" s="254">
        <f t="array" ref="I18">COUNTIFS('RT-C'!$I:$I,$B18,'RT-C'!$J:$J,"OUI")</f>
        <v>0</v>
      </c>
      <c r="J18" s="258">
        <f t="array" ref="J18">COUNTIFS('RT-C'!$I:$I,$B18,'RT-C'!$J:$J,"NON")</f>
        <v>0</v>
      </c>
      <c r="K18" s="256">
        <f t="array" ref="K18">COUNTIFS('RT-C'!$S:$S,"X",'RT-C'!$I:$I,'Suivi financier'!$B18)</f>
        <v>0</v>
      </c>
      <c r="L18" s="133">
        <f t="array" ref="L18">COUNTIFS('RT-C'!$T:$T,"X",'RT-C'!$I:$I,'Suivi financier'!$B18)</f>
        <v>0</v>
      </c>
      <c r="M18" s="133">
        <f t="array" ref="M18">COUNTIFS('RT-C'!$U:$U,"X",'RT-C'!$I:$I,'Suivi financier'!$B18)</f>
        <v>0</v>
      </c>
      <c r="N18" s="132">
        <f t="array" ref="N18">COUNTIFS('RT-C'!$V:$V,"X",'RT-C'!$I:$I,'Suivi financier'!$B18)</f>
        <v>0</v>
      </c>
      <c r="O18" s="127">
        <f t="array" ref="O18">$J18*3</f>
        <v>0</v>
      </c>
      <c r="P18" s="128">
        <f t="array" ref="P18">COUNTIFS('RT-C'!$I:$I,'Suivi financier'!$B18,'RT-C'!$J:$J,"OUI",'RT-C'!$R:$R,"OUI")</f>
        <v>0</v>
      </c>
      <c r="Q18" s="127">
        <f t="array" ref="Q18">$P18*18</f>
        <v>0</v>
      </c>
      <c r="R18" s="271">
        <f t="array" ref="R18">E18+H18+O18+Q18</f>
        <v>0</v>
      </c>
      <c r="T18" s="286">
        <f t="array" ref="T18">COUNTIFS('RT-C'!$I:$I,$B18,'RT-C'!$J:$J,"OUI",'RT-C'!$G:$G,'Suivi financier'!$T$2)</f>
        <v>0</v>
      </c>
      <c r="U18" s="287">
        <f t="array" ref="U18">SUMIFS('RT-C'!$AG:$AG,'RT-C'!$C:$C,"INS",'RT-C'!$I:$I,B18,'RT-C'!$G:$G,'Suivi financier'!$T$2)</f>
        <v>0</v>
      </c>
      <c r="V18" s="288">
        <f t="array" ref="V18">SUMIFS('RT-C'!$AG:$AG,'RT-C'!$C:$C,"REV",'RT-C'!$I:$I,B18,'RT-C'!$G:$G,'Suivi financier'!$T$2)</f>
        <v>0</v>
      </c>
      <c r="W18" s="289">
        <f t="array" ref="W18">COUNTIFS('RT-C'!$I:$I,'Suivi financier'!$B18,'RT-C'!$J:$J,"OUI",'RT-C'!$R:$R,"OUI",'RT-C'!$G:$G,'Suivi financier'!$T$2)</f>
        <v>0</v>
      </c>
      <c r="X18" s="290">
        <f>COUNTIFS('RT-C'!$I:$I,$B18,'RT-C'!$J:$J,"NON",'RT-C'!$G:$G,'Suivi financier'!$T$2)</f>
        <v>0</v>
      </c>
      <c r="Y18" s="291">
        <f t="array" ref="Y18">COUNTIFS('RT-C'!$S:$S,"X",'RT-C'!$I:$I,'Suivi financier'!$B18,'RT-C'!$G:$G,'Suivi financier'!$T$2)</f>
        <v>0</v>
      </c>
      <c r="Z18" s="291">
        <f t="array" ref="Z18">COUNTIFS('RT-C'!$T:$T,"X",'RT-C'!$I:$I,'Suivi financier'!$B18,'RT-C'!$G:$G,'Suivi financier'!$T$2)</f>
        <v>0</v>
      </c>
      <c r="AA18" s="291">
        <f t="array" ref="AA18">COUNTIFS('RT-C'!$U:$U,"X",'RT-C'!$I:$I,'Suivi financier'!$B18,'RT-C'!$G:$G,'Suivi financier'!$T$2)</f>
        <v>0</v>
      </c>
      <c r="AB18" s="292">
        <f t="array" ref="AB18">COUNTIFS('RT-C'!$V:$V,"X",'RT-C'!$I:$I,'Suivi financier'!$B18,'RT-C'!$G:$G,'Suivi financier'!$T$2)</f>
        <v>0</v>
      </c>
      <c r="AC18" s="293">
        <f t="array" ref="AC18">SUMIFS('RT-C'!$AH:$AH,'RT-C'!$I:$I,'Suivi financier'!$B18,'RT-C'!$G:$G,'Suivi financier'!$T$2)</f>
        <v>0</v>
      </c>
      <c r="AD18" s="294">
        <f t="array" ref="AD18">(U18*5.9)+(V18*7.9)+(W18*18)+(X18*3)</f>
        <v>0</v>
      </c>
      <c r="AE18" s="285"/>
      <c r="AF18" s="286">
        <f t="array" ref="AF18">COUNTIFS('RT-C'!$I:$I,$B18,'RT-C'!$J:$J,"OUI",'RT-C'!$G:$G,'Suivi financier'!$AF$2)</f>
        <v>0</v>
      </c>
      <c r="AG18" s="287">
        <f t="array" ref="AG18">SUMIFS('RT-C'!$AG:$AG,'RT-C'!$C:$C,"INS",'RT-C'!$I:$I,B18,'RT-C'!$G:$G,'Suivi financier'!$AF$2)</f>
        <v>0</v>
      </c>
      <c r="AH18" s="288">
        <f t="array" ref="AH18">SUMIFS('RT-C'!$AG:$AG,'RT-C'!$C:$C,"REV",'RT-C'!$I:$I,B18,'RT-C'!$G:$G,'Suivi financier'!$AF$2)</f>
        <v>0</v>
      </c>
      <c r="AI18" s="289">
        <f t="array" ref="AI18">COUNTIFS('RT-C'!$I:$I,'Suivi financier'!$B18,'RT-C'!$J:$J,"OUI",'RT-C'!$R:$R,"OUI",'RT-C'!$G:$G,'Suivi financier'!$AF$2)</f>
        <v>0</v>
      </c>
      <c r="AJ18" s="290">
        <f t="array" ref="AJ18">COUNTIFS('RT-C'!$I:$I,$B18,'RT-C'!$J:$J,"NON",'RT-C'!$G:$G,'Suivi financier'!$AF$2)</f>
        <v>0</v>
      </c>
      <c r="AK18" s="291">
        <f t="array" ref="AK18">COUNTIFS('RT-C'!$S:$S,"X",'RT-C'!$I:$I,'Suivi financier'!$B18,'RT-C'!$G:$G,'Suivi financier'!$AF$2)</f>
        <v>0</v>
      </c>
      <c r="AL18" s="291">
        <f t="array" ref="AL18">COUNTIFS('RT-C'!$T:$T,"X",'RT-C'!$I:$I,'Suivi financier'!$B18,'RT-C'!$G:$G,'Suivi financier'!$AF$2)</f>
        <v>0</v>
      </c>
      <c r="AM18" s="291">
        <f t="array" ref="AM18">COUNTIFS('RT-C'!$U:$U,"X",'RT-C'!$I:$I,'Suivi financier'!$B18,'RT-C'!$G:$G,'Suivi financier'!$AF$2)</f>
        <v>0</v>
      </c>
      <c r="AN18" s="292">
        <f t="array" ref="AN18">COUNTIFS('RT-C'!$V:$V,"X",'RT-C'!$I:$I,'Suivi financier'!$B18,'RT-C'!$G:$G,'Suivi financier'!$AF$2)</f>
        <v>0</v>
      </c>
      <c r="AO18" s="293">
        <f t="array" ref="AO18">SUMIFS('RT-C'!$AH:$AH,'RT-C'!$I:$I,'Suivi financier'!$B18,'RT-C'!$G:$G,'Suivi financier'!$AF$2)</f>
        <v>0</v>
      </c>
      <c r="AP18" s="294">
        <f t="array" ref="AP18">(AG18*5.9)+(AH18*7.9)+(AI18*18)+(AJ18*3)</f>
        <v>0</v>
      </c>
    </row>
    <row r="19" spans="2:42" ht="15.75" x14ac:dyDescent="0.25">
      <c r="B19" s="135">
        <v>16</v>
      </c>
      <c r="C19" s="130">
        <f t="array" ref="C19">COUNTIFS('RT-C'!$C:$C,"INS",'RT-C'!$I:$I,$B19,'RT-C'!$J:$J,"OUI")</f>
        <v>0</v>
      </c>
      <c r="D19" s="129">
        <f t="array" ref="D19">SUMIFS('RT-C'!$AG:$AG,'RT-C'!$C:$C,"INS",'RT-C'!$I:$I,B19)</f>
        <v>0</v>
      </c>
      <c r="E19" s="127">
        <f t="array" ref="E19">$D19*5.9</f>
        <v>0</v>
      </c>
      <c r="F19" s="130">
        <f t="array" ref="F19">COUNTIFS('RT-C'!$C:$C,"REV",'RT-C'!$I:$I,$B19,'RT-C'!$J:$J,"OUI")</f>
        <v>0</v>
      </c>
      <c r="G19" s="129">
        <f t="array" ref="G19">SUMIFS('RT-C'!$AG:$AG,'RT-C'!$C:$C,"REV",'RT-C'!$I:$I,B19)</f>
        <v>0</v>
      </c>
      <c r="H19" s="127">
        <f t="array" ref="H19">$G19*7.9</f>
        <v>0</v>
      </c>
      <c r="I19" s="254">
        <f t="array" ref="I19">COUNTIFS('RT-C'!$I:$I,$B19,'RT-C'!$J:$J,"OUI")</f>
        <v>0</v>
      </c>
      <c r="J19" s="258">
        <f t="array" ref="J19">COUNTIFS('RT-C'!$I:$I,$B19,'RT-C'!$J:$J,"NON")</f>
        <v>0</v>
      </c>
      <c r="K19" s="256">
        <f t="array" ref="K19">COUNTIFS('RT-C'!$S:$S,"X",'RT-C'!$I:$I,'Suivi financier'!$B19)</f>
        <v>0</v>
      </c>
      <c r="L19" s="133">
        <f t="array" ref="L19">COUNTIFS('RT-C'!$T:$T,"X",'RT-C'!$I:$I,'Suivi financier'!$B19)</f>
        <v>0</v>
      </c>
      <c r="M19" s="133">
        <f t="array" ref="M19">COUNTIFS('RT-C'!$U:$U,"X",'RT-C'!$I:$I,'Suivi financier'!$B19)</f>
        <v>0</v>
      </c>
      <c r="N19" s="132">
        <f t="array" ref="N19">COUNTIFS('RT-C'!$V:$V,"X",'RT-C'!$I:$I,'Suivi financier'!$B19)</f>
        <v>0</v>
      </c>
      <c r="O19" s="127">
        <f t="array" ref="O19">$J19*3</f>
        <v>0</v>
      </c>
      <c r="P19" s="128">
        <f t="array" ref="P19">COUNTIFS('RT-C'!$I:$I,'Suivi financier'!$B19,'RT-C'!$J:$J,"OUI",'RT-C'!$R:$R,"OUI")</f>
        <v>0</v>
      </c>
      <c r="Q19" s="127">
        <f t="array" ref="Q19">$P19*18</f>
        <v>0</v>
      </c>
      <c r="R19" s="271">
        <f t="array" ref="R19">E19+H19+O19+Q19</f>
        <v>0</v>
      </c>
      <c r="T19" s="286">
        <f t="array" ref="T19">COUNTIFS('RT-C'!$I:$I,$B19,'RT-C'!$J:$J,"OUI",'RT-C'!$G:$G,'Suivi financier'!$T$2)</f>
        <v>0</v>
      </c>
      <c r="U19" s="287">
        <f t="array" ref="U19">SUMIFS('RT-C'!$AG:$AG,'RT-C'!$C:$C,"INS",'RT-C'!$I:$I,B19,'RT-C'!$G:$G,'Suivi financier'!$T$2)</f>
        <v>0</v>
      </c>
      <c r="V19" s="288">
        <f t="array" ref="V19">SUMIFS('RT-C'!$AG:$AG,'RT-C'!$C:$C,"REV",'RT-C'!$I:$I,B19,'RT-C'!$G:$G,'Suivi financier'!$T$2)</f>
        <v>0</v>
      </c>
      <c r="W19" s="289">
        <f t="array" ref="W19">COUNTIFS('RT-C'!$I:$I,'Suivi financier'!$B19,'RT-C'!$J:$J,"OUI",'RT-C'!$R:$R,"OUI",'RT-C'!$G:$G,'Suivi financier'!$T$2)</f>
        <v>0</v>
      </c>
      <c r="X19" s="290">
        <f>COUNTIFS('RT-C'!$I:$I,$B19,'RT-C'!$J:$J,"NON",'RT-C'!$G:$G,'Suivi financier'!$T$2)</f>
        <v>0</v>
      </c>
      <c r="Y19" s="291">
        <f t="array" ref="Y19">COUNTIFS('RT-C'!$S:$S,"X",'RT-C'!$I:$I,'Suivi financier'!$B19,'RT-C'!$G:$G,'Suivi financier'!$T$2)</f>
        <v>0</v>
      </c>
      <c r="Z19" s="291">
        <f t="array" ref="Z19">COUNTIFS('RT-C'!$T:$T,"X",'RT-C'!$I:$I,'Suivi financier'!$B19,'RT-C'!$G:$G,'Suivi financier'!$T$2)</f>
        <v>0</v>
      </c>
      <c r="AA19" s="291">
        <f t="array" ref="AA19">COUNTIFS('RT-C'!$U:$U,"X",'RT-C'!$I:$I,'Suivi financier'!$B19,'RT-C'!$G:$G,'Suivi financier'!$T$2)</f>
        <v>0</v>
      </c>
      <c r="AB19" s="292">
        <f t="array" ref="AB19">COUNTIFS('RT-C'!$V:$V,"X",'RT-C'!$I:$I,'Suivi financier'!$B19,'RT-C'!$G:$G,'Suivi financier'!$T$2)</f>
        <v>0</v>
      </c>
      <c r="AC19" s="293">
        <f t="array" ref="AC19">SUMIFS('RT-C'!$AH:$AH,'RT-C'!$I:$I,'Suivi financier'!$B19,'RT-C'!$G:$G,'Suivi financier'!$T$2)</f>
        <v>0</v>
      </c>
      <c r="AD19" s="294">
        <f t="array" ref="AD19">(U19*5.9)+(V19*7.9)+(W19*18)+(X19*3)</f>
        <v>0</v>
      </c>
      <c r="AE19" s="285"/>
      <c r="AF19" s="286">
        <f t="array" ref="AF19">COUNTIFS('RT-C'!$I:$I,$B19,'RT-C'!$J:$J,"OUI",'RT-C'!$G:$G,'Suivi financier'!$AF$2)</f>
        <v>0</v>
      </c>
      <c r="AG19" s="287">
        <f t="array" ref="AG19">SUMIFS('RT-C'!$AG:$AG,'RT-C'!$C:$C,"INS",'RT-C'!$I:$I,B19,'RT-C'!$G:$G,'Suivi financier'!$AF$2)</f>
        <v>0</v>
      </c>
      <c r="AH19" s="288">
        <f t="array" ref="AH19">SUMIFS('RT-C'!$AG:$AG,'RT-C'!$C:$C,"REV",'RT-C'!$I:$I,B19,'RT-C'!$G:$G,'Suivi financier'!$AF$2)</f>
        <v>0</v>
      </c>
      <c r="AI19" s="289">
        <f t="array" ref="AI19">COUNTIFS('RT-C'!$I:$I,'Suivi financier'!$B19,'RT-C'!$J:$J,"OUI",'RT-C'!$R:$R,"OUI",'RT-C'!$G:$G,'Suivi financier'!$AF$2)</f>
        <v>0</v>
      </c>
      <c r="AJ19" s="290">
        <f t="array" ref="AJ19">COUNTIFS('RT-C'!$I:$I,$B19,'RT-C'!$J:$J,"NON",'RT-C'!$G:$G,'Suivi financier'!$AF$2)</f>
        <v>0</v>
      </c>
      <c r="AK19" s="291">
        <f t="array" ref="AK19">COUNTIFS('RT-C'!$S:$S,"X",'RT-C'!$I:$I,'Suivi financier'!$B19,'RT-C'!$G:$G,'Suivi financier'!$AF$2)</f>
        <v>0</v>
      </c>
      <c r="AL19" s="291">
        <f t="array" ref="AL19">COUNTIFS('RT-C'!$T:$T,"X",'RT-C'!$I:$I,'Suivi financier'!$B19,'RT-C'!$G:$G,'Suivi financier'!$AF$2)</f>
        <v>0</v>
      </c>
      <c r="AM19" s="291">
        <f t="array" ref="AM19">COUNTIFS('RT-C'!$U:$U,"X",'RT-C'!$I:$I,'Suivi financier'!$B19,'RT-C'!$G:$G,'Suivi financier'!$AF$2)</f>
        <v>0</v>
      </c>
      <c r="AN19" s="292">
        <f t="array" ref="AN19">COUNTIFS('RT-C'!$V:$V,"X",'RT-C'!$I:$I,'Suivi financier'!$B19,'RT-C'!$G:$G,'Suivi financier'!$AF$2)</f>
        <v>0</v>
      </c>
      <c r="AO19" s="293">
        <f t="array" ref="AO19">SUMIFS('RT-C'!$AH:$AH,'RT-C'!$I:$I,'Suivi financier'!$B19,'RT-C'!$G:$G,'Suivi financier'!$AF$2)</f>
        <v>0</v>
      </c>
      <c r="AP19" s="294">
        <f t="array" ref="AP19">(AG19*5.9)+(AH19*7.9)+(AI19*18)+(AJ19*3)</f>
        <v>0</v>
      </c>
    </row>
    <row r="20" spans="2:42" ht="15.75" x14ac:dyDescent="0.25">
      <c r="B20" s="135">
        <v>17</v>
      </c>
      <c r="C20" s="130">
        <f t="array" ref="C20">COUNTIFS('RT-C'!$C:$C,"INS",'RT-C'!$I:$I,$B20,'RT-C'!$J:$J,"OUI")</f>
        <v>0</v>
      </c>
      <c r="D20" s="129">
        <f t="array" ref="D20">SUMIFS('RT-C'!$AG:$AG,'RT-C'!$C:$C,"INS",'RT-C'!$I:$I,B20)</f>
        <v>0</v>
      </c>
      <c r="E20" s="127">
        <f t="array" ref="E20">$D20*5.9</f>
        <v>0</v>
      </c>
      <c r="F20" s="130">
        <f t="array" ref="F20">COUNTIFS('RT-C'!$C:$C,"REV",'RT-C'!$I:$I,$B20,'RT-C'!$J:$J,"OUI")</f>
        <v>0</v>
      </c>
      <c r="G20" s="129">
        <f t="array" ref="G20">SUMIFS('RT-C'!$AG:$AG,'RT-C'!$C:$C,"REV",'RT-C'!$I:$I,B20)</f>
        <v>0</v>
      </c>
      <c r="H20" s="127">
        <f t="array" ref="H20">$G20*7.9</f>
        <v>0</v>
      </c>
      <c r="I20" s="254">
        <f t="array" ref="I20">COUNTIFS('RT-C'!$I:$I,$B20,'RT-C'!$J:$J,"OUI")</f>
        <v>0</v>
      </c>
      <c r="J20" s="258">
        <f t="array" ref="J20">COUNTIFS('RT-C'!$I:$I,$B20,'RT-C'!$J:$J,"NON")</f>
        <v>0</v>
      </c>
      <c r="K20" s="256">
        <f t="array" ref="K20">COUNTIFS('RT-C'!$S:$S,"X",'RT-C'!$I:$I,'Suivi financier'!$B20)</f>
        <v>0</v>
      </c>
      <c r="L20" s="133">
        <f t="array" ref="L20">COUNTIFS('RT-C'!$T:$T,"X",'RT-C'!$I:$I,'Suivi financier'!$B20)</f>
        <v>0</v>
      </c>
      <c r="M20" s="133">
        <f t="array" ref="M20">COUNTIFS('RT-C'!$U:$U,"X",'RT-C'!$I:$I,'Suivi financier'!$B20)</f>
        <v>0</v>
      </c>
      <c r="N20" s="132">
        <f t="array" ref="N20">COUNTIFS('RT-C'!$V:$V,"X",'RT-C'!$I:$I,'Suivi financier'!$B20)</f>
        <v>0</v>
      </c>
      <c r="O20" s="127">
        <f t="array" ref="O20">$J20*3</f>
        <v>0</v>
      </c>
      <c r="P20" s="128">
        <f t="array" ref="P20">COUNTIFS('RT-C'!$I:$I,'Suivi financier'!$B20,'RT-C'!$J:$J,"OUI",'RT-C'!$R:$R,"OUI")</f>
        <v>0</v>
      </c>
      <c r="Q20" s="127">
        <f t="array" ref="Q20">$P20*18</f>
        <v>0</v>
      </c>
      <c r="R20" s="271">
        <f t="array" ref="R20">E20+H20+O20+Q20</f>
        <v>0</v>
      </c>
      <c r="T20" s="286">
        <f t="array" ref="T20">COUNTIFS('RT-C'!$I:$I,$B20,'RT-C'!$J:$J,"OUI",'RT-C'!$G:$G,'Suivi financier'!$T$2)</f>
        <v>0</v>
      </c>
      <c r="U20" s="287">
        <f t="array" ref="U20">SUMIFS('RT-C'!$AG:$AG,'RT-C'!$C:$C,"INS",'RT-C'!$I:$I,B20,'RT-C'!$G:$G,'Suivi financier'!$T$2)</f>
        <v>0</v>
      </c>
      <c r="V20" s="288">
        <f t="array" ref="V20">SUMIFS('RT-C'!$AG:$AG,'RT-C'!$C:$C,"REV",'RT-C'!$I:$I,B20,'RT-C'!$G:$G,'Suivi financier'!$T$2)</f>
        <v>0</v>
      </c>
      <c r="W20" s="289">
        <f t="array" ref="W20">COUNTIFS('RT-C'!$I:$I,'Suivi financier'!$B20,'RT-C'!$J:$J,"OUI",'RT-C'!$R:$R,"OUI",'RT-C'!$G:$G,'Suivi financier'!$T$2)</f>
        <v>0</v>
      </c>
      <c r="X20" s="290">
        <f>COUNTIFS('RT-C'!$I:$I,$B20,'RT-C'!$J:$J,"NON",'RT-C'!$G:$G,'Suivi financier'!$T$2)</f>
        <v>0</v>
      </c>
      <c r="Y20" s="291">
        <f t="array" ref="Y20">COUNTIFS('RT-C'!$S:$S,"X",'RT-C'!$I:$I,'Suivi financier'!$B20,'RT-C'!$G:$G,'Suivi financier'!$T$2)</f>
        <v>0</v>
      </c>
      <c r="Z20" s="291">
        <f t="array" ref="Z20">COUNTIFS('RT-C'!$T:$T,"X",'RT-C'!$I:$I,'Suivi financier'!$B20,'RT-C'!$G:$G,'Suivi financier'!$T$2)</f>
        <v>0</v>
      </c>
      <c r="AA20" s="291">
        <f t="array" ref="AA20">COUNTIFS('RT-C'!$U:$U,"X",'RT-C'!$I:$I,'Suivi financier'!$B20,'RT-C'!$G:$G,'Suivi financier'!$T$2)</f>
        <v>0</v>
      </c>
      <c r="AB20" s="292">
        <f t="array" ref="AB20">COUNTIFS('RT-C'!$V:$V,"X",'RT-C'!$I:$I,'Suivi financier'!$B20,'RT-C'!$G:$G,'Suivi financier'!$T$2)</f>
        <v>0</v>
      </c>
      <c r="AC20" s="293">
        <f t="array" ref="AC20">SUMIFS('RT-C'!$AH:$AH,'RT-C'!$I:$I,'Suivi financier'!$B20,'RT-C'!$G:$G,'Suivi financier'!$T$2)</f>
        <v>0</v>
      </c>
      <c r="AD20" s="294">
        <f t="array" ref="AD20">(U20*5.9)+(V20*7.9)+(W20*18)+(X20*3)</f>
        <v>0</v>
      </c>
      <c r="AE20" s="285"/>
      <c r="AF20" s="286">
        <f t="array" ref="AF20">COUNTIFS('RT-C'!$I:$I,$B20,'RT-C'!$J:$J,"OUI",'RT-C'!$G:$G,'Suivi financier'!$AF$2)</f>
        <v>0</v>
      </c>
      <c r="AG20" s="287">
        <f t="array" ref="AG20">SUMIFS('RT-C'!$AG:$AG,'RT-C'!$C:$C,"INS",'RT-C'!$I:$I,B20,'RT-C'!$G:$G,'Suivi financier'!$AF$2)</f>
        <v>0</v>
      </c>
      <c r="AH20" s="288">
        <f t="array" ref="AH20">SUMIFS('RT-C'!$AG:$AG,'RT-C'!$C:$C,"REV",'RT-C'!$I:$I,B20,'RT-C'!$G:$G,'Suivi financier'!$AF$2)</f>
        <v>0</v>
      </c>
      <c r="AI20" s="289">
        <f t="array" ref="AI20">COUNTIFS('RT-C'!$I:$I,'Suivi financier'!$B20,'RT-C'!$J:$J,"OUI",'RT-C'!$R:$R,"OUI",'RT-C'!$G:$G,'Suivi financier'!$AF$2)</f>
        <v>0</v>
      </c>
      <c r="AJ20" s="290">
        <f t="array" ref="AJ20">COUNTIFS('RT-C'!$I:$I,$B20,'RT-C'!$J:$J,"NON",'RT-C'!$G:$G,'Suivi financier'!$AF$2)</f>
        <v>0</v>
      </c>
      <c r="AK20" s="291">
        <f t="array" ref="AK20">COUNTIFS('RT-C'!$S:$S,"X",'RT-C'!$I:$I,'Suivi financier'!$B20,'RT-C'!$G:$G,'Suivi financier'!$AF$2)</f>
        <v>0</v>
      </c>
      <c r="AL20" s="291">
        <f t="array" ref="AL20">COUNTIFS('RT-C'!$T:$T,"X",'RT-C'!$I:$I,'Suivi financier'!$B20,'RT-C'!$G:$G,'Suivi financier'!$AF$2)</f>
        <v>0</v>
      </c>
      <c r="AM20" s="291">
        <f t="array" ref="AM20">COUNTIFS('RT-C'!$U:$U,"X",'RT-C'!$I:$I,'Suivi financier'!$B20,'RT-C'!$G:$G,'Suivi financier'!$AF$2)</f>
        <v>0</v>
      </c>
      <c r="AN20" s="292">
        <f t="array" ref="AN20">COUNTIFS('RT-C'!$V:$V,"X",'RT-C'!$I:$I,'Suivi financier'!$B20,'RT-C'!$G:$G,'Suivi financier'!$AF$2)</f>
        <v>0</v>
      </c>
      <c r="AO20" s="293">
        <f t="array" ref="AO20">SUMIFS('RT-C'!$AH:$AH,'RT-C'!$I:$I,'Suivi financier'!$B20,'RT-C'!$G:$G,'Suivi financier'!$AF$2)</f>
        <v>0</v>
      </c>
      <c r="AP20" s="294">
        <f t="array" ref="AP20">(AG20*5.9)+(AH20*7.9)+(AI20*18)+(AJ20*3)</f>
        <v>0</v>
      </c>
    </row>
    <row r="21" spans="2:42" ht="15.75" x14ac:dyDescent="0.25">
      <c r="B21" s="135">
        <v>18</v>
      </c>
      <c r="C21" s="130">
        <f t="array" ref="C21">COUNTIFS('RT-C'!$C:$C,"INS",'RT-C'!$I:$I,$B21,'RT-C'!$J:$J,"OUI")</f>
        <v>0</v>
      </c>
      <c r="D21" s="129">
        <f t="array" ref="D21">SUMIFS('RT-C'!$AG:$AG,'RT-C'!$C:$C,"INS",'RT-C'!$I:$I,B21)</f>
        <v>0</v>
      </c>
      <c r="E21" s="127">
        <f t="array" ref="E21">$D21*5.9</f>
        <v>0</v>
      </c>
      <c r="F21" s="130">
        <f t="array" ref="F21">COUNTIFS('RT-C'!$C:$C,"REV",'RT-C'!$I:$I,$B21,'RT-C'!$J:$J,"OUI")</f>
        <v>0</v>
      </c>
      <c r="G21" s="129">
        <f t="array" ref="G21">SUMIFS('RT-C'!$AG:$AG,'RT-C'!$C:$C,"REV",'RT-C'!$I:$I,B21)</f>
        <v>0</v>
      </c>
      <c r="H21" s="127">
        <f t="array" ref="H21">$G21*7.9</f>
        <v>0</v>
      </c>
      <c r="I21" s="254">
        <f t="array" ref="I21">COUNTIFS('RT-C'!$I:$I,$B21,'RT-C'!$J:$J,"OUI")</f>
        <v>0</v>
      </c>
      <c r="J21" s="258">
        <f t="array" ref="J21">COUNTIFS('RT-C'!$I:$I,$B21,'RT-C'!$J:$J,"NON")</f>
        <v>0</v>
      </c>
      <c r="K21" s="256">
        <f t="array" ref="K21">COUNTIFS('RT-C'!$S:$S,"X",'RT-C'!$I:$I,'Suivi financier'!$B21)</f>
        <v>0</v>
      </c>
      <c r="L21" s="133">
        <f t="array" ref="L21">COUNTIFS('RT-C'!$T:$T,"X",'RT-C'!$I:$I,'Suivi financier'!$B21)</f>
        <v>0</v>
      </c>
      <c r="M21" s="133">
        <f t="array" ref="M21">COUNTIFS('RT-C'!$U:$U,"X",'RT-C'!$I:$I,'Suivi financier'!$B21)</f>
        <v>0</v>
      </c>
      <c r="N21" s="132">
        <f t="array" ref="N21">COUNTIFS('RT-C'!$V:$V,"X",'RT-C'!$I:$I,'Suivi financier'!$B21)</f>
        <v>0</v>
      </c>
      <c r="O21" s="127">
        <f t="array" ref="O21">$J21*3</f>
        <v>0</v>
      </c>
      <c r="P21" s="128">
        <f t="array" ref="P21">COUNTIFS('RT-C'!$I:$I,'Suivi financier'!$B21,'RT-C'!$J:$J,"OUI",'RT-C'!$R:$R,"OUI")</f>
        <v>0</v>
      </c>
      <c r="Q21" s="127">
        <f t="array" ref="Q21">$P21*18</f>
        <v>0</v>
      </c>
      <c r="R21" s="271">
        <f t="array" ref="R21">E21+H21+O21+Q21</f>
        <v>0</v>
      </c>
      <c r="T21" s="286">
        <f t="array" ref="T21">COUNTIFS('RT-C'!$I:$I,$B21,'RT-C'!$J:$J,"OUI",'RT-C'!$G:$G,'Suivi financier'!$T$2)</f>
        <v>0</v>
      </c>
      <c r="U21" s="287">
        <f t="array" ref="U21">SUMIFS('RT-C'!$AG:$AG,'RT-C'!$C:$C,"INS",'RT-C'!$I:$I,B21,'RT-C'!$G:$G,'Suivi financier'!$T$2)</f>
        <v>0</v>
      </c>
      <c r="V21" s="288">
        <f t="array" ref="V21">SUMIFS('RT-C'!$AG:$AG,'RT-C'!$C:$C,"REV",'RT-C'!$I:$I,B21,'RT-C'!$G:$G,'Suivi financier'!$T$2)</f>
        <v>0</v>
      </c>
      <c r="W21" s="289">
        <f t="array" ref="W21">COUNTIFS('RT-C'!$I:$I,'Suivi financier'!$B21,'RT-C'!$J:$J,"OUI",'RT-C'!$R:$R,"OUI",'RT-C'!$G:$G,'Suivi financier'!$T$2)</f>
        <v>0</v>
      </c>
      <c r="X21" s="290">
        <f>COUNTIFS('RT-C'!$I:$I,$B21,'RT-C'!$J:$J,"NON",'RT-C'!$G:$G,'Suivi financier'!$T$2)</f>
        <v>0</v>
      </c>
      <c r="Y21" s="291">
        <f t="array" ref="Y21">COUNTIFS('RT-C'!$S:$S,"X",'RT-C'!$I:$I,'Suivi financier'!$B21,'RT-C'!$G:$G,'Suivi financier'!$T$2)</f>
        <v>0</v>
      </c>
      <c r="Z21" s="291">
        <f t="array" ref="Z21">COUNTIFS('RT-C'!$T:$T,"X",'RT-C'!$I:$I,'Suivi financier'!$B21,'RT-C'!$G:$G,'Suivi financier'!$T$2)</f>
        <v>0</v>
      </c>
      <c r="AA21" s="291">
        <f t="array" ref="AA21">COUNTIFS('RT-C'!$U:$U,"X",'RT-C'!$I:$I,'Suivi financier'!$B21,'RT-C'!$G:$G,'Suivi financier'!$T$2)</f>
        <v>0</v>
      </c>
      <c r="AB21" s="292">
        <f t="array" ref="AB21">COUNTIFS('RT-C'!$V:$V,"X",'RT-C'!$I:$I,'Suivi financier'!$B21,'RT-C'!$G:$G,'Suivi financier'!$T$2)</f>
        <v>0</v>
      </c>
      <c r="AC21" s="293">
        <f t="array" ref="AC21">SUMIFS('RT-C'!$AH:$AH,'RT-C'!$I:$I,'Suivi financier'!$B21,'RT-C'!$G:$G,'Suivi financier'!$T$2)</f>
        <v>0</v>
      </c>
      <c r="AD21" s="294">
        <f t="array" ref="AD21">(U21*5.9)+(V21*7.9)+(W21*18)+(X21*3)</f>
        <v>0</v>
      </c>
      <c r="AE21" s="285"/>
      <c r="AF21" s="286">
        <f t="array" ref="AF21">COUNTIFS('RT-C'!$I:$I,$B21,'RT-C'!$J:$J,"OUI",'RT-C'!$G:$G,'Suivi financier'!$AF$2)</f>
        <v>0</v>
      </c>
      <c r="AG21" s="287">
        <f t="array" ref="AG21">SUMIFS('RT-C'!$AG:$AG,'RT-C'!$C:$C,"INS",'RT-C'!$I:$I,B21,'RT-C'!$G:$G,'Suivi financier'!$AF$2)</f>
        <v>0</v>
      </c>
      <c r="AH21" s="288">
        <f t="array" ref="AH21">SUMIFS('RT-C'!$AG:$AG,'RT-C'!$C:$C,"REV",'RT-C'!$I:$I,B21,'RT-C'!$G:$G,'Suivi financier'!$AF$2)</f>
        <v>0</v>
      </c>
      <c r="AI21" s="289">
        <f t="array" ref="AI21">COUNTIFS('RT-C'!$I:$I,'Suivi financier'!$B21,'RT-C'!$J:$J,"OUI",'RT-C'!$R:$R,"OUI",'RT-C'!$G:$G,'Suivi financier'!$AF$2)</f>
        <v>0</v>
      </c>
      <c r="AJ21" s="290">
        <f t="array" ref="AJ21">COUNTIFS('RT-C'!$I:$I,$B21,'RT-C'!$J:$J,"NON",'RT-C'!$G:$G,'Suivi financier'!$AF$2)</f>
        <v>0</v>
      </c>
      <c r="AK21" s="291">
        <f t="array" ref="AK21">COUNTIFS('RT-C'!$S:$S,"X",'RT-C'!$I:$I,'Suivi financier'!$B21,'RT-C'!$G:$G,'Suivi financier'!$AF$2)</f>
        <v>0</v>
      </c>
      <c r="AL21" s="291">
        <f t="array" ref="AL21">COUNTIFS('RT-C'!$T:$T,"X",'RT-C'!$I:$I,'Suivi financier'!$B21,'RT-C'!$G:$G,'Suivi financier'!$AF$2)</f>
        <v>0</v>
      </c>
      <c r="AM21" s="291">
        <f t="array" ref="AM21">COUNTIFS('RT-C'!$U:$U,"X",'RT-C'!$I:$I,'Suivi financier'!$B21,'RT-C'!$G:$G,'Suivi financier'!$AF$2)</f>
        <v>0</v>
      </c>
      <c r="AN21" s="292">
        <f t="array" ref="AN21">COUNTIFS('RT-C'!$V:$V,"X",'RT-C'!$I:$I,'Suivi financier'!$B21,'RT-C'!$G:$G,'Suivi financier'!$AF$2)</f>
        <v>0</v>
      </c>
      <c r="AO21" s="293">
        <f t="array" ref="AO21">SUMIFS('RT-C'!$AH:$AH,'RT-C'!$I:$I,'Suivi financier'!$B21,'RT-C'!$G:$G,'Suivi financier'!$AF$2)</f>
        <v>0</v>
      </c>
      <c r="AP21" s="294">
        <f t="array" ref="AP21">(AG21*5.9)+(AH21*7.9)+(AI21*18)+(AJ21*3)</f>
        <v>0</v>
      </c>
    </row>
    <row r="22" spans="2:42" ht="15.75" x14ac:dyDescent="0.25">
      <c r="B22" s="135">
        <v>19</v>
      </c>
      <c r="C22" s="130">
        <f t="array" ref="C22">COUNTIFS('RT-C'!$C:$C,"INS",'RT-C'!$I:$I,$B22,'RT-C'!$J:$J,"OUI")</f>
        <v>0</v>
      </c>
      <c r="D22" s="129">
        <f t="array" ref="D22">SUMIFS('RT-C'!$AG:$AG,'RT-C'!$C:$C,"INS",'RT-C'!$I:$I,B22)</f>
        <v>0</v>
      </c>
      <c r="E22" s="127">
        <f t="array" ref="E22">$D22*5.9</f>
        <v>0</v>
      </c>
      <c r="F22" s="130">
        <f t="array" ref="F22">COUNTIFS('RT-C'!$C:$C,"REV",'RT-C'!$I:$I,$B22,'RT-C'!$J:$J,"OUI")</f>
        <v>0</v>
      </c>
      <c r="G22" s="129">
        <f t="array" ref="G22">SUMIFS('RT-C'!$AG:$AG,'RT-C'!$C:$C,"REV",'RT-C'!$I:$I,B22)</f>
        <v>0</v>
      </c>
      <c r="H22" s="127">
        <f t="array" ref="H22">$G22*7.9</f>
        <v>0</v>
      </c>
      <c r="I22" s="254">
        <f t="array" ref="I22">COUNTIFS('RT-C'!$I:$I,$B22,'RT-C'!$J:$J,"OUI")</f>
        <v>0</v>
      </c>
      <c r="J22" s="258">
        <f t="array" ref="J22">COUNTIFS('RT-C'!$I:$I,$B22,'RT-C'!$J:$J,"NON")</f>
        <v>0</v>
      </c>
      <c r="K22" s="256">
        <f t="array" ref="K22">COUNTIFS('RT-C'!$S:$S,"X",'RT-C'!$I:$I,'Suivi financier'!$B22)</f>
        <v>0</v>
      </c>
      <c r="L22" s="133">
        <f t="array" ref="L22">COUNTIFS('RT-C'!$T:$T,"X",'RT-C'!$I:$I,'Suivi financier'!$B22)</f>
        <v>0</v>
      </c>
      <c r="M22" s="133">
        <f t="array" ref="M22">COUNTIFS('RT-C'!$U:$U,"X",'RT-C'!$I:$I,'Suivi financier'!$B22)</f>
        <v>0</v>
      </c>
      <c r="N22" s="132">
        <f t="array" ref="N22">COUNTIFS('RT-C'!$V:$V,"X",'RT-C'!$I:$I,'Suivi financier'!$B22)</f>
        <v>0</v>
      </c>
      <c r="O22" s="127">
        <f t="array" ref="O22">$J22*3</f>
        <v>0</v>
      </c>
      <c r="P22" s="128">
        <f t="array" ref="P22">COUNTIFS('RT-C'!$I:$I,'Suivi financier'!$B22,'RT-C'!$J:$J,"OUI",'RT-C'!$R:$R,"OUI")</f>
        <v>0</v>
      </c>
      <c r="Q22" s="127">
        <f t="array" ref="Q22">$P22*18</f>
        <v>0</v>
      </c>
      <c r="R22" s="271">
        <f t="array" ref="R22">E22+H22+O22+Q22</f>
        <v>0</v>
      </c>
      <c r="T22" s="286">
        <f t="array" ref="T22">COUNTIFS('RT-C'!$I:$I,$B22,'RT-C'!$J:$J,"OUI",'RT-C'!$G:$G,'Suivi financier'!$T$2)</f>
        <v>0</v>
      </c>
      <c r="U22" s="287">
        <f t="array" ref="U22">SUMIFS('RT-C'!$AG:$AG,'RT-C'!$C:$C,"INS",'RT-C'!$I:$I,B22,'RT-C'!$G:$G,'Suivi financier'!$T$2)</f>
        <v>0</v>
      </c>
      <c r="V22" s="288">
        <f t="array" ref="V22">SUMIFS('RT-C'!$AG:$AG,'RT-C'!$C:$C,"REV",'RT-C'!$I:$I,B22,'RT-C'!$G:$G,'Suivi financier'!$T$2)</f>
        <v>0</v>
      </c>
      <c r="W22" s="289">
        <f t="array" ref="W22">COUNTIFS('RT-C'!$I:$I,'Suivi financier'!$B22,'RT-C'!$J:$J,"OUI",'RT-C'!$R:$R,"OUI",'RT-C'!$G:$G,'Suivi financier'!$T$2)</f>
        <v>0</v>
      </c>
      <c r="X22" s="290">
        <f>COUNTIFS('RT-C'!$I:$I,$B22,'RT-C'!$J:$J,"NON",'RT-C'!$G:$G,'Suivi financier'!$T$2)</f>
        <v>0</v>
      </c>
      <c r="Y22" s="291">
        <f t="array" ref="Y22">COUNTIFS('RT-C'!$S:$S,"X",'RT-C'!$I:$I,'Suivi financier'!$B22,'RT-C'!$G:$G,'Suivi financier'!$T$2)</f>
        <v>0</v>
      </c>
      <c r="Z22" s="291">
        <f t="array" ref="Z22">COUNTIFS('RT-C'!$T:$T,"X",'RT-C'!$I:$I,'Suivi financier'!$B22,'RT-C'!$G:$G,'Suivi financier'!$T$2)</f>
        <v>0</v>
      </c>
      <c r="AA22" s="291">
        <f t="array" ref="AA22">COUNTIFS('RT-C'!$U:$U,"X",'RT-C'!$I:$I,'Suivi financier'!$B22,'RT-C'!$G:$G,'Suivi financier'!$T$2)</f>
        <v>0</v>
      </c>
      <c r="AB22" s="292">
        <f t="array" ref="AB22">COUNTIFS('RT-C'!$V:$V,"X",'RT-C'!$I:$I,'Suivi financier'!$B22,'RT-C'!$G:$G,'Suivi financier'!$T$2)</f>
        <v>0</v>
      </c>
      <c r="AC22" s="293">
        <f t="array" ref="AC22">SUMIFS('RT-C'!$AH:$AH,'RT-C'!$I:$I,'Suivi financier'!$B22,'RT-C'!$G:$G,'Suivi financier'!$T$2)</f>
        <v>0</v>
      </c>
      <c r="AD22" s="294">
        <f t="array" ref="AD22">(U22*5.9)+(V22*7.9)+(W22*18)+(X22*3)</f>
        <v>0</v>
      </c>
      <c r="AE22" s="285"/>
      <c r="AF22" s="286">
        <f t="array" ref="AF22">COUNTIFS('RT-C'!$I:$I,$B22,'RT-C'!$J:$J,"OUI",'RT-C'!$G:$G,'Suivi financier'!$AF$2)</f>
        <v>0</v>
      </c>
      <c r="AG22" s="287">
        <f t="array" ref="AG22">SUMIFS('RT-C'!$AG:$AG,'RT-C'!$C:$C,"INS",'RT-C'!$I:$I,B22,'RT-C'!$G:$G,'Suivi financier'!$AF$2)</f>
        <v>0</v>
      </c>
      <c r="AH22" s="288">
        <f t="array" ref="AH22">SUMIFS('RT-C'!$AG:$AG,'RT-C'!$C:$C,"REV",'RT-C'!$I:$I,B22,'RT-C'!$G:$G,'Suivi financier'!$AF$2)</f>
        <v>0</v>
      </c>
      <c r="AI22" s="289">
        <f t="array" ref="AI22">COUNTIFS('RT-C'!$I:$I,'Suivi financier'!$B22,'RT-C'!$J:$J,"OUI",'RT-C'!$R:$R,"OUI",'RT-C'!$G:$G,'Suivi financier'!$AF$2)</f>
        <v>0</v>
      </c>
      <c r="AJ22" s="290">
        <f t="array" ref="AJ22">COUNTIFS('RT-C'!$I:$I,$B22,'RT-C'!$J:$J,"NON",'RT-C'!$G:$G,'Suivi financier'!$AF$2)</f>
        <v>0</v>
      </c>
      <c r="AK22" s="291">
        <f t="array" ref="AK22">COUNTIFS('RT-C'!$S:$S,"X",'RT-C'!$I:$I,'Suivi financier'!$B22,'RT-C'!$G:$G,'Suivi financier'!$AF$2)</f>
        <v>0</v>
      </c>
      <c r="AL22" s="291">
        <f t="array" ref="AL22">COUNTIFS('RT-C'!$T:$T,"X",'RT-C'!$I:$I,'Suivi financier'!$B22,'RT-C'!$G:$G,'Suivi financier'!$AF$2)</f>
        <v>0</v>
      </c>
      <c r="AM22" s="291">
        <f t="array" ref="AM22">COUNTIFS('RT-C'!$U:$U,"X",'RT-C'!$I:$I,'Suivi financier'!$B22,'RT-C'!$G:$G,'Suivi financier'!$AF$2)</f>
        <v>0</v>
      </c>
      <c r="AN22" s="292">
        <f t="array" ref="AN22">COUNTIFS('RT-C'!$V:$V,"X",'RT-C'!$I:$I,'Suivi financier'!$B22,'RT-C'!$G:$G,'Suivi financier'!$AF$2)</f>
        <v>0</v>
      </c>
      <c r="AO22" s="293">
        <f t="array" ref="AO22">SUMIFS('RT-C'!$AH:$AH,'RT-C'!$I:$I,'Suivi financier'!$B22,'RT-C'!$G:$G,'Suivi financier'!$AF$2)</f>
        <v>0</v>
      </c>
      <c r="AP22" s="294">
        <f t="array" ref="AP22">(AG22*5.9)+(AH22*7.9)+(AI22*18)+(AJ22*3)</f>
        <v>0</v>
      </c>
    </row>
    <row r="23" spans="2:42" ht="15.75" x14ac:dyDescent="0.25">
      <c r="B23" s="135">
        <v>20</v>
      </c>
      <c r="C23" s="130">
        <f t="array" ref="C23">COUNTIFS('RT-C'!$C:$C,"INS",'RT-C'!$I:$I,$B23,'RT-C'!$J:$J,"OUI")</f>
        <v>0</v>
      </c>
      <c r="D23" s="129">
        <f t="array" ref="D23">SUMIFS('RT-C'!$AG:$AG,'RT-C'!$C:$C,"INS",'RT-C'!$I:$I,B23)</f>
        <v>0</v>
      </c>
      <c r="E23" s="127">
        <f t="array" ref="E23">$D23*5.9</f>
        <v>0</v>
      </c>
      <c r="F23" s="130">
        <f t="array" ref="F23">COUNTIFS('RT-C'!$C:$C,"REV",'RT-C'!$I:$I,$B23,'RT-C'!$J:$J,"OUI")</f>
        <v>0</v>
      </c>
      <c r="G23" s="129">
        <f t="array" ref="G23">SUMIFS('RT-C'!$AG:$AG,'RT-C'!$C:$C,"REV",'RT-C'!$I:$I,B23)</f>
        <v>0</v>
      </c>
      <c r="H23" s="127">
        <f t="array" ref="H23">$G23*7.9</f>
        <v>0</v>
      </c>
      <c r="I23" s="254">
        <f t="array" ref="I23">COUNTIFS('RT-C'!$I:$I,$B23,'RT-C'!$J:$J,"OUI")</f>
        <v>0</v>
      </c>
      <c r="J23" s="258">
        <f t="array" ref="J23">COUNTIFS('RT-C'!$I:$I,$B23,'RT-C'!$J:$J,"NON")</f>
        <v>0</v>
      </c>
      <c r="K23" s="256">
        <f t="array" ref="K23">COUNTIFS('RT-C'!$S:$S,"X",'RT-C'!$I:$I,'Suivi financier'!$B23)</f>
        <v>0</v>
      </c>
      <c r="L23" s="133">
        <f t="array" ref="L23">COUNTIFS('RT-C'!$T:$T,"X",'RT-C'!$I:$I,'Suivi financier'!$B23)</f>
        <v>0</v>
      </c>
      <c r="M23" s="133">
        <f t="array" ref="M23">COUNTIFS('RT-C'!$U:$U,"X",'RT-C'!$I:$I,'Suivi financier'!$B23)</f>
        <v>0</v>
      </c>
      <c r="N23" s="132">
        <f t="array" ref="N23">COUNTIFS('RT-C'!$V:$V,"X",'RT-C'!$I:$I,'Suivi financier'!$B23)</f>
        <v>0</v>
      </c>
      <c r="O23" s="127">
        <f t="array" ref="O23">$J23*3</f>
        <v>0</v>
      </c>
      <c r="P23" s="128">
        <f t="array" ref="P23">COUNTIFS('RT-C'!$I:$I,'Suivi financier'!$B23,'RT-C'!$J:$J,"OUI",'RT-C'!$R:$R,"OUI")</f>
        <v>0</v>
      </c>
      <c r="Q23" s="127">
        <f t="array" ref="Q23">$P23*18</f>
        <v>0</v>
      </c>
      <c r="R23" s="271">
        <f t="array" ref="R23">E23+H23+O23+Q23</f>
        <v>0</v>
      </c>
      <c r="T23" s="286">
        <f t="array" ref="T23">COUNTIFS('RT-C'!$I:$I,$B23,'RT-C'!$J:$J,"OUI",'RT-C'!$G:$G,'Suivi financier'!$T$2)</f>
        <v>0</v>
      </c>
      <c r="U23" s="287">
        <f t="array" ref="U23">SUMIFS('RT-C'!$AG:$AG,'RT-C'!$C:$C,"INS",'RT-C'!$I:$I,B23,'RT-C'!$G:$G,'Suivi financier'!$T$2)</f>
        <v>0</v>
      </c>
      <c r="V23" s="288">
        <f t="array" ref="V23">SUMIFS('RT-C'!$AG:$AG,'RT-C'!$C:$C,"REV",'RT-C'!$I:$I,B23,'RT-C'!$G:$G,'Suivi financier'!$T$2)</f>
        <v>0</v>
      </c>
      <c r="W23" s="289">
        <f t="array" ref="W23">COUNTIFS('RT-C'!$I:$I,'Suivi financier'!$B23,'RT-C'!$J:$J,"OUI",'RT-C'!$R:$R,"OUI",'RT-C'!$G:$G,'Suivi financier'!$T$2)</f>
        <v>0</v>
      </c>
      <c r="X23" s="290">
        <f>COUNTIFS('RT-C'!$I:$I,$B23,'RT-C'!$J:$J,"NON",'RT-C'!$G:$G,'Suivi financier'!$T$2)</f>
        <v>0</v>
      </c>
      <c r="Y23" s="291">
        <f t="array" ref="Y23">COUNTIFS('RT-C'!$S:$S,"X",'RT-C'!$I:$I,'Suivi financier'!$B23,'RT-C'!$G:$G,'Suivi financier'!$T$2)</f>
        <v>0</v>
      </c>
      <c r="Z23" s="291">
        <f t="array" ref="Z23">COUNTIFS('RT-C'!$T:$T,"X",'RT-C'!$I:$I,'Suivi financier'!$B23,'RT-C'!$G:$G,'Suivi financier'!$T$2)</f>
        <v>0</v>
      </c>
      <c r="AA23" s="291">
        <f t="array" ref="AA23">COUNTIFS('RT-C'!$U:$U,"X",'RT-C'!$I:$I,'Suivi financier'!$B23,'RT-C'!$G:$G,'Suivi financier'!$T$2)</f>
        <v>0</v>
      </c>
      <c r="AB23" s="292">
        <f t="array" ref="AB23">COUNTIFS('RT-C'!$V:$V,"X",'RT-C'!$I:$I,'Suivi financier'!$B23,'RT-C'!$G:$G,'Suivi financier'!$T$2)</f>
        <v>0</v>
      </c>
      <c r="AC23" s="293">
        <f t="array" ref="AC23">SUMIFS('RT-C'!$AH:$AH,'RT-C'!$I:$I,'Suivi financier'!$B23,'RT-C'!$G:$G,'Suivi financier'!$T$2)</f>
        <v>0</v>
      </c>
      <c r="AD23" s="294">
        <f t="array" ref="AD23">(U23*5.9)+(V23*7.9)+(W23*18)+(X23*3)</f>
        <v>0</v>
      </c>
      <c r="AE23" s="285"/>
      <c r="AF23" s="286">
        <f t="array" ref="AF23">COUNTIFS('RT-C'!$I:$I,$B23,'RT-C'!$J:$J,"OUI",'RT-C'!$G:$G,'Suivi financier'!$AF$2)</f>
        <v>0</v>
      </c>
      <c r="AG23" s="287">
        <f t="array" ref="AG23">SUMIFS('RT-C'!$AG:$AG,'RT-C'!$C:$C,"INS",'RT-C'!$I:$I,B23,'RT-C'!$G:$G,'Suivi financier'!$AF$2)</f>
        <v>0</v>
      </c>
      <c r="AH23" s="288">
        <f t="array" ref="AH23">SUMIFS('RT-C'!$AG:$AG,'RT-C'!$C:$C,"REV",'RT-C'!$I:$I,B23,'RT-C'!$G:$G,'Suivi financier'!$AF$2)</f>
        <v>0</v>
      </c>
      <c r="AI23" s="289">
        <f t="array" ref="AI23">COUNTIFS('RT-C'!$I:$I,'Suivi financier'!$B23,'RT-C'!$J:$J,"OUI",'RT-C'!$R:$R,"OUI",'RT-C'!$G:$G,'Suivi financier'!$AF$2)</f>
        <v>0</v>
      </c>
      <c r="AJ23" s="290">
        <f t="array" ref="AJ23">COUNTIFS('RT-C'!$I:$I,$B23,'RT-C'!$J:$J,"NON",'RT-C'!$G:$G,'Suivi financier'!$AF$2)</f>
        <v>0</v>
      </c>
      <c r="AK23" s="291">
        <f t="array" ref="AK23">COUNTIFS('RT-C'!$S:$S,"X",'RT-C'!$I:$I,'Suivi financier'!$B23,'RT-C'!$G:$G,'Suivi financier'!$AF$2)</f>
        <v>0</v>
      </c>
      <c r="AL23" s="291">
        <f t="array" ref="AL23">COUNTIFS('RT-C'!$T:$T,"X",'RT-C'!$I:$I,'Suivi financier'!$B23,'RT-C'!$G:$G,'Suivi financier'!$AF$2)</f>
        <v>0</v>
      </c>
      <c r="AM23" s="291">
        <f t="array" ref="AM23">COUNTIFS('RT-C'!$U:$U,"X",'RT-C'!$I:$I,'Suivi financier'!$B23,'RT-C'!$G:$G,'Suivi financier'!$AF$2)</f>
        <v>0</v>
      </c>
      <c r="AN23" s="292">
        <f t="array" ref="AN23">COUNTIFS('RT-C'!$V:$V,"X",'RT-C'!$I:$I,'Suivi financier'!$B23,'RT-C'!$G:$G,'Suivi financier'!$AF$2)</f>
        <v>0</v>
      </c>
      <c r="AO23" s="293">
        <f t="array" ref="AO23">SUMIFS('RT-C'!$AH:$AH,'RT-C'!$I:$I,'Suivi financier'!$B23,'RT-C'!$G:$G,'Suivi financier'!$AF$2)</f>
        <v>0</v>
      </c>
      <c r="AP23" s="294">
        <f t="array" ref="AP23">(AG23*5.9)+(AH23*7.9)+(AI23*18)+(AJ23*3)</f>
        <v>0</v>
      </c>
    </row>
    <row r="24" spans="2:42" ht="15.75" x14ac:dyDescent="0.25">
      <c r="B24" s="135">
        <v>21</v>
      </c>
      <c r="C24" s="130">
        <f t="array" ref="C24">COUNTIFS('RT-C'!$C:$C,"INS",'RT-C'!$I:$I,$B24,'RT-C'!$J:$J,"OUI")</f>
        <v>0</v>
      </c>
      <c r="D24" s="129">
        <f t="array" ref="D24">SUMIFS('RT-C'!$AG:$AG,'RT-C'!$C:$C,"INS",'RT-C'!$I:$I,B24)</f>
        <v>0</v>
      </c>
      <c r="E24" s="127">
        <f t="array" ref="E24">$D24*5.9</f>
        <v>0</v>
      </c>
      <c r="F24" s="130">
        <f t="array" ref="F24">COUNTIFS('RT-C'!$C:$C,"REV",'RT-C'!$I:$I,$B24,'RT-C'!$J:$J,"OUI")</f>
        <v>0</v>
      </c>
      <c r="G24" s="129">
        <f t="array" ref="G24">SUMIFS('RT-C'!$AG:$AG,'RT-C'!$C:$C,"REV",'RT-C'!$I:$I,B24)</f>
        <v>0</v>
      </c>
      <c r="H24" s="127">
        <f t="array" ref="H24">$G24*7.9</f>
        <v>0</v>
      </c>
      <c r="I24" s="254">
        <f t="array" ref="I24">COUNTIFS('RT-C'!$I:$I,$B24,'RT-C'!$J:$J,"OUI")</f>
        <v>0</v>
      </c>
      <c r="J24" s="258">
        <f t="array" ref="J24">COUNTIFS('RT-C'!$I:$I,$B24,'RT-C'!$J:$J,"NON")</f>
        <v>0</v>
      </c>
      <c r="K24" s="256">
        <f t="array" ref="K24">COUNTIFS('RT-C'!$S:$S,"X",'RT-C'!$I:$I,'Suivi financier'!$B24)</f>
        <v>0</v>
      </c>
      <c r="L24" s="133">
        <f t="array" ref="L24">COUNTIFS('RT-C'!$T:$T,"X",'RT-C'!$I:$I,'Suivi financier'!$B24)</f>
        <v>0</v>
      </c>
      <c r="M24" s="133">
        <f t="array" ref="M24">COUNTIFS('RT-C'!$U:$U,"X",'RT-C'!$I:$I,'Suivi financier'!$B24)</f>
        <v>0</v>
      </c>
      <c r="N24" s="132">
        <f t="array" ref="N24">COUNTIFS('RT-C'!$V:$V,"X",'RT-C'!$I:$I,'Suivi financier'!$B24)</f>
        <v>0</v>
      </c>
      <c r="O24" s="127">
        <f t="array" ref="O24">$J24*3</f>
        <v>0</v>
      </c>
      <c r="P24" s="128">
        <f t="array" ref="P24">COUNTIFS('RT-C'!$I:$I,'Suivi financier'!$B24,'RT-C'!$J:$J,"OUI",'RT-C'!$R:$R,"OUI")</f>
        <v>0</v>
      </c>
      <c r="Q24" s="127">
        <f t="array" ref="Q24">$P24*18</f>
        <v>0</v>
      </c>
      <c r="R24" s="271">
        <f t="array" ref="R24">E24+H24+O24+Q24</f>
        <v>0</v>
      </c>
      <c r="T24" s="286">
        <f t="array" ref="T24">COUNTIFS('RT-C'!$I:$I,$B24,'RT-C'!$J:$J,"OUI",'RT-C'!$G:$G,'Suivi financier'!$T$2)</f>
        <v>0</v>
      </c>
      <c r="U24" s="287">
        <f t="array" ref="U24">SUMIFS('RT-C'!$AG:$AG,'RT-C'!$C:$C,"INS",'RT-C'!$I:$I,B24,'RT-C'!$G:$G,'Suivi financier'!$T$2)</f>
        <v>0</v>
      </c>
      <c r="V24" s="288">
        <f t="array" ref="V24">SUMIFS('RT-C'!$AG:$AG,'RT-C'!$C:$C,"REV",'RT-C'!$I:$I,B24,'RT-C'!$G:$G,'Suivi financier'!$T$2)</f>
        <v>0</v>
      </c>
      <c r="W24" s="289">
        <f t="array" ref="W24">COUNTIFS('RT-C'!$I:$I,'Suivi financier'!$B24,'RT-C'!$J:$J,"OUI",'RT-C'!$R:$R,"OUI",'RT-C'!$G:$G,'Suivi financier'!$T$2)</f>
        <v>0</v>
      </c>
      <c r="X24" s="290">
        <f>COUNTIFS('RT-C'!$I:$I,$B24,'RT-C'!$J:$J,"NON",'RT-C'!$G:$G,'Suivi financier'!$T$2)</f>
        <v>0</v>
      </c>
      <c r="Y24" s="291">
        <f t="array" ref="Y24">COUNTIFS('RT-C'!$S:$S,"X",'RT-C'!$I:$I,'Suivi financier'!$B24,'RT-C'!$G:$G,'Suivi financier'!$T$2)</f>
        <v>0</v>
      </c>
      <c r="Z24" s="291">
        <f t="array" ref="Z24">COUNTIFS('RT-C'!$T:$T,"X",'RT-C'!$I:$I,'Suivi financier'!$B24,'RT-C'!$G:$G,'Suivi financier'!$T$2)</f>
        <v>0</v>
      </c>
      <c r="AA24" s="291">
        <f t="array" ref="AA24">COUNTIFS('RT-C'!$U:$U,"X",'RT-C'!$I:$I,'Suivi financier'!$B24,'RT-C'!$G:$G,'Suivi financier'!$T$2)</f>
        <v>0</v>
      </c>
      <c r="AB24" s="292">
        <f t="array" ref="AB24">COUNTIFS('RT-C'!$V:$V,"X",'RT-C'!$I:$I,'Suivi financier'!$B24,'RT-C'!$G:$G,'Suivi financier'!$T$2)</f>
        <v>0</v>
      </c>
      <c r="AC24" s="293">
        <f t="array" ref="AC24">SUMIFS('RT-C'!$AH:$AH,'RT-C'!$I:$I,'Suivi financier'!$B24,'RT-C'!$G:$G,'Suivi financier'!$T$2)</f>
        <v>0</v>
      </c>
      <c r="AD24" s="294">
        <f t="array" ref="AD24">(U24*5.9)+(V24*7.9)+(W24*18)+(X24*3)</f>
        <v>0</v>
      </c>
      <c r="AE24" s="285"/>
      <c r="AF24" s="286">
        <f t="array" ref="AF24">COUNTIFS('RT-C'!$I:$I,$B24,'RT-C'!$J:$J,"OUI",'RT-C'!$G:$G,'Suivi financier'!$AF$2)</f>
        <v>0</v>
      </c>
      <c r="AG24" s="287">
        <f t="array" ref="AG24">SUMIFS('RT-C'!$AG:$AG,'RT-C'!$C:$C,"INS",'RT-C'!$I:$I,B24,'RT-C'!$G:$G,'Suivi financier'!$AF$2)</f>
        <v>0</v>
      </c>
      <c r="AH24" s="288">
        <f t="array" ref="AH24">SUMIFS('RT-C'!$AG:$AG,'RT-C'!$C:$C,"REV",'RT-C'!$I:$I,B24,'RT-C'!$G:$G,'Suivi financier'!$AF$2)</f>
        <v>0</v>
      </c>
      <c r="AI24" s="289">
        <f t="array" ref="AI24">COUNTIFS('RT-C'!$I:$I,'Suivi financier'!$B24,'RT-C'!$J:$J,"OUI",'RT-C'!$R:$R,"OUI",'RT-C'!$G:$G,'Suivi financier'!$AF$2)</f>
        <v>0</v>
      </c>
      <c r="AJ24" s="290">
        <f t="array" ref="AJ24">COUNTIFS('RT-C'!$I:$I,$B24,'RT-C'!$J:$J,"NON",'RT-C'!$G:$G,'Suivi financier'!$AF$2)</f>
        <v>0</v>
      </c>
      <c r="AK24" s="291">
        <f t="array" ref="AK24">COUNTIFS('RT-C'!$S:$S,"X",'RT-C'!$I:$I,'Suivi financier'!$B24,'RT-C'!$G:$G,'Suivi financier'!$AF$2)</f>
        <v>0</v>
      </c>
      <c r="AL24" s="291">
        <f t="array" ref="AL24">COUNTIFS('RT-C'!$T:$T,"X",'RT-C'!$I:$I,'Suivi financier'!$B24,'RT-C'!$G:$G,'Suivi financier'!$AF$2)</f>
        <v>0</v>
      </c>
      <c r="AM24" s="291">
        <f t="array" ref="AM24">COUNTIFS('RT-C'!$U:$U,"X",'RT-C'!$I:$I,'Suivi financier'!$B24,'RT-C'!$G:$G,'Suivi financier'!$AF$2)</f>
        <v>0</v>
      </c>
      <c r="AN24" s="292">
        <f t="array" ref="AN24">COUNTIFS('RT-C'!$V:$V,"X",'RT-C'!$I:$I,'Suivi financier'!$B24,'RT-C'!$G:$G,'Suivi financier'!$AF$2)</f>
        <v>0</v>
      </c>
      <c r="AO24" s="293">
        <f t="array" ref="AO24">SUMIFS('RT-C'!$AH:$AH,'RT-C'!$I:$I,'Suivi financier'!$B24,'RT-C'!$G:$G,'Suivi financier'!$AF$2)</f>
        <v>0</v>
      </c>
      <c r="AP24" s="294">
        <f t="array" ref="AP24">(AG24*5.9)+(AH24*7.9)+(AI24*18)+(AJ24*3)</f>
        <v>0</v>
      </c>
    </row>
    <row r="25" spans="2:42" ht="15.75" x14ac:dyDescent="0.25">
      <c r="B25" s="135">
        <v>22</v>
      </c>
      <c r="C25" s="130">
        <f t="array" ref="C25">COUNTIFS('RT-C'!$C:$C,"INS",'RT-C'!$I:$I,$B25,'RT-C'!$J:$J,"OUI")</f>
        <v>0</v>
      </c>
      <c r="D25" s="129">
        <f t="array" ref="D25">SUMIFS('RT-C'!$AG:$AG,'RT-C'!$C:$C,"INS",'RT-C'!$I:$I,B25)</f>
        <v>0</v>
      </c>
      <c r="E25" s="127">
        <f t="array" ref="E25">$D25*5.9</f>
        <v>0</v>
      </c>
      <c r="F25" s="130">
        <f t="array" ref="F25">COUNTIFS('RT-C'!$C:$C,"REV",'RT-C'!$I:$I,$B25,'RT-C'!$J:$J,"OUI")</f>
        <v>0</v>
      </c>
      <c r="G25" s="129">
        <f t="array" ref="G25">SUMIFS('RT-C'!$AG:$AG,'RT-C'!$C:$C,"REV",'RT-C'!$I:$I,B25)</f>
        <v>0</v>
      </c>
      <c r="H25" s="127">
        <f t="array" ref="H25">$G25*7.9</f>
        <v>0</v>
      </c>
      <c r="I25" s="254">
        <f t="array" ref="I25">COUNTIFS('RT-C'!$I:$I,$B25,'RT-C'!$J:$J,"OUI")</f>
        <v>0</v>
      </c>
      <c r="J25" s="258">
        <f t="array" ref="J25">COUNTIFS('RT-C'!$I:$I,$B25,'RT-C'!$J:$J,"NON")</f>
        <v>0</v>
      </c>
      <c r="K25" s="256">
        <f t="array" ref="K25">COUNTIFS('RT-C'!$S:$S,"X",'RT-C'!$I:$I,'Suivi financier'!$B25)</f>
        <v>0</v>
      </c>
      <c r="L25" s="133">
        <f t="array" ref="L25">COUNTIFS('RT-C'!$T:$T,"X",'RT-C'!$I:$I,'Suivi financier'!$B25)</f>
        <v>0</v>
      </c>
      <c r="M25" s="133">
        <f t="array" ref="M25">COUNTIFS('RT-C'!$U:$U,"X",'RT-C'!$I:$I,'Suivi financier'!$B25)</f>
        <v>0</v>
      </c>
      <c r="N25" s="132">
        <f t="array" ref="N25">COUNTIFS('RT-C'!$V:$V,"X",'RT-C'!$I:$I,'Suivi financier'!$B25)</f>
        <v>0</v>
      </c>
      <c r="O25" s="127">
        <f t="array" ref="O25">$J25*3</f>
        <v>0</v>
      </c>
      <c r="P25" s="128">
        <f t="array" ref="P25">COUNTIFS('RT-C'!$I:$I,'Suivi financier'!$B25,'RT-C'!$J:$J,"OUI",'RT-C'!$R:$R,"OUI")</f>
        <v>0</v>
      </c>
      <c r="Q25" s="127">
        <f t="array" ref="Q25">$P25*18</f>
        <v>0</v>
      </c>
      <c r="R25" s="271">
        <f t="array" ref="R25">E25+H25+O25+Q25</f>
        <v>0</v>
      </c>
      <c r="T25" s="286">
        <f t="array" ref="T25">COUNTIFS('RT-C'!$I:$I,$B25,'RT-C'!$J:$J,"OUI",'RT-C'!$G:$G,'Suivi financier'!$T$2)</f>
        <v>0</v>
      </c>
      <c r="U25" s="287">
        <f t="array" ref="U25">SUMIFS('RT-C'!$AG:$AG,'RT-C'!$C:$C,"INS",'RT-C'!$I:$I,B25,'RT-C'!$G:$G,'Suivi financier'!$T$2)</f>
        <v>0</v>
      </c>
      <c r="V25" s="288">
        <f t="array" ref="V25">SUMIFS('RT-C'!$AG:$AG,'RT-C'!$C:$C,"REV",'RT-C'!$I:$I,B25,'RT-C'!$G:$G,'Suivi financier'!$T$2)</f>
        <v>0</v>
      </c>
      <c r="W25" s="289">
        <f t="array" ref="W25">COUNTIFS('RT-C'!$I:$I,'Suivi financier'!$B25,'RT-C'!$J:$J,"OUI",'RT-C'!$R:$R,"OUI",'RT-C'!$G:$G,'Suivi financier'!$T$2)</f>
        <v>0</v>
      </c>
      <c r="X25" s="290">
        <f>COUNTIFS('RT-C'!$I:$I,$B25,'RT-C'!$J:$J,"NON",'RT-C'!$G:$G,'Suivi financier'!$T$2)</f>
        <v>0</v>
      </c>
      <c r="Y25" s="291">
        <f t="array" ref="Y25">COUNTIFS('RT-C'!$S:$S,"X",'RT-C'!$I:$I,'Suivi financier'!$B25,'RT-C'!$G:$G,'Suivi financier'!$T$2)</f>
        <v>0</v>
      </c>
      <c r="Z25" s="291">
        <f t="array" ref="Z25">COUNTIFS('RT-C'!$T:$T,"X",'RT-C'!$I:$I,'Suivi financier'!$B25,'RT-C'!$G:$G,'Suivi financier'!$T$2)</f>
        <v>0</v>
      </c>
      <c r="AA25" s="291">
        <f t="array" ref="AA25">COUNTIFS('RT-C'!$U:$U,"X",'RT-C'!$I:$I,'Suivi financier'!$B25,'RT-C'!$G:$G,'Suivi financier'!$T$2)</f>
        <v>0</v>
      </c>
      <c r="AB25" s="292">
        <f t="array" ref="AB25">COUNTIFS('RT-C'!$V:$V,"X",'RT-C'!$I:$I,'Suivi financier'!$B25,'RT-C'!$G:$G,'Suivi financier'!$T$2)</f>
        <v>0</v>
      </c>
      <c r="AC25" s="293">
        <f t="array" ref="AC25">SUMIFS('RT-C'!$AH:$AH,'RT-C'!$I:$I,'Suivi financier'!$B25,'RT-C'!$G:$G,'Suivi financier'!$T$2)</f>
        <v>0</v>
      </c>
      <c r="AD25" s="294">
        <f t="array" ref="AD25">(U25*5.9)+(V25*7.9)+(W25*18)+(X25*3)</f>
        <v>0</v>
      </c>
      <c r="AE25" s="285"/>
      <c r="AF25" s="286">
        <f t="array" ref="AF25">COUNTIFS('RT-C'!$I:$I,$B25,'RT-C'!$J:$J,"OUI",'RT-C'!$G:$G,'Suivi financier'!$AF$2)</f>
        <v>0</v>
      </c>
      <c r="AG25" s="287">
        <f t="array" ref="AG25">SUMIFS('RT-C'!$AG:$AG,'RT-C'!$C:$C,"INS",'RT-C'!$I:$I,B25,'RT-C'!$G:$G,'Suivi financier'!$AF$2)</f>
        <v>0</v>
      </c>
      <c r="AH25" s="288">
        <f t="array" ref="AH25">SUMIFS('RT-C'!$AG:$AG,'RT-C'!$C:$C,"REV",'RT-C'!$I:$I,B25,'RT-C'!$G:$G,'Suivi financier'!$AF$2)</f>
        <v>0</v>
      </c>
      <c r="AI25" s="289">
        <f t="array" ref="AI25">COUNTIFS('RT-C'!$I:$I,'Suivi financier'!$B25,'RT-C'!$J:$J,"OUI",'RT-C'!$R:$R,"OUI",'RT-C'!$G:$G,'Suivi financier'!$AF$2)</f>
        <v>0</v>
      </c>
      <c r="AJ25" s="290">
        <f t="array" ref="AJ25">COUNTIFS('RT-C'!$I:$I,$B25,'RT-C'!$J:$J,"NON",'RT-C'!$G:$G,'Suivi financier'!$AF$2)</f>
        <v>0</v>
      </c>
      <c r="AK25" s="291">
        <f t="array" ref="AK25">COUNTIFS('RT-C'!$S:$S,"X",'RT-C'!$I:$I,'Suivi financier'!$B25,'RT-C'!$G:$G,'Suivi financier'!$AF$2)</f>
        <v>0</v>
      </c>
      <c r="AL25" s="291">
        <f t="array" ref="AL25">COUNTIFS('RT-C'!$T:$T,"X",'RT-C'!$I:$I,'Suivi financier'!$B25,'RT-C'!$G:$G,'Suivi financier'!$AF$2)</f>
        <v>0</v>
      </c>
      <c r="AM25" s="291">
        <f t="array" ref="AM25">COUNTIFS('RT-C'!$U:$U,"X",'RT-C'!$I:$I,'Suivi financier'!$B25,'RT-C'!$G:$G,'Suivi financier'!$AF$2)</f>
        <v>0</v>
      </c>
      <c r="AN25" s="292">
        <f t="array" ref="AN25">COUNTIFS('RT-C'!$V:$V,"X",'RT-C'!$I:$I,'Suivi financier'!$B25,'RT-C'!$G:$G,'Suivi financier'!$AF$2)</f>
        <v>0</v>
      </c>
      <c r="AO25" s="293">
        <f t="array" ref="AO25">SUMIFS('RT-C'!$AH:$AH,'RT-C'!$I:$I,'Suivi financier'!$B25,'RT-C'!$G:$G,'Suivi financier'!$AF$2)</f>
        <v>0</v>
      </c>
      <c r="AP25" s="294">
        <f t="array" ref="AP25">(AG25*5.9)+(AH25*7.9)+(AI25*18)+(AJ25*3)</f>
        <v>0</v>
      </c>
    </row>
    <row r="26" spans="2:42" ht="15.75" x14ac:dyDescent="0.25">
      <c r="B26" s="135">
        <v>23</v>
      </c>
      <c r="C26" s="130">
        <f t="array" ref="C26">COUNTIFS('RT-C'!$C:$C,"INS",'RT-C'!$I:$I,$B26,'RT-C'!$J:$J,"OUI")</f>
        <v>0</v>
      </c>
      <c r="D26" s="129">
        <f t="array" ref="D26">SUMIFS('RT-C'!$AG:$AG,'RT-C'!$C:$C,"INS",'RT-C'!$I:$I,B26)</f>
        <v>0</v>
      </c>
      <c r="E26" s="127">
        <f t="array" ref="E26">$D26*5.9</f>
        <v>0</v>
      </c>
      <c r="F26" s="130">
        <f t="array" ref="F26">COUNTIFS('RT-C'!$C:$C,"REV",'RT-C'!$I:$I,$B26,'RT-C'!$J:$J,"OUI")</f>
        <v>0</v>
      </c>
      <c r="G26" s="129">
        <f t="array" ref="G26">SUMIFS('RT-C'!$AG:$AG,'RT-C'!$C:$C,"REV",'RT-C'!$I:$I,B26)</f>
        <v>0</v>
      </c>
      <c r="H26" s="127">
        <f t="array" ref="H26">$G26*7.9</f>
        <v>0</v>
      </c>
      <c r="I26" s="254">
        <f t="array" ref="I26">COUNTIFS('RT-C'!$I:$I,$B26,'RT-C'!$J:$J,"OUI")</f>
        <v>0</v>
      </c>
      <c r="J26" s="258">
        <f t="array" ref="J26">COUNTIFS('RT-C'!$I:$I,$B26,'RT-C'!$J:$J,"NON")</f>
        <v>0</v>
      </c>
      <c r="K26" s="256">
        <f t="array" ref="K26">COUNTIFS('RT-C'!$S:$S,"X",'RT-C'!$I:$I,'Suivi financier'!$B26)</f>
        <v>0</v>
      </c>
      <c r="L26" s="133">
        <f t="array" ref="L26">COUNTIFS('RT-C'!$T:$T,"X",'RT-C'!$I:$I,'Suivi financier'!$B26)</f>
        <v>0</v>
      </c>
      <c r="M26" s="133">
        <f t="array" ref="M26">COUNTIFS('RT-C'!$U:$U,"X",'RT-C'!$I:$I,'Suivi financier'!$B26)</f>
        <v>0</v>
      </c>
      <c r="N26" s="132">
        <f t="array" ref="N26">COUNTIFS('RT-C'!$V:$V,"X",'RT-C'!$I:$I,'Suivi financier'!$B26)</f>
        <v>0</v>
      </c>
      <c r="O26" s="127">
        <f t="array" ref="O26">$J26*3</f>
        <v>0</v>
      </c>
      <c r="P26" s="128">
        <f t="array" ref="P26">COUNTIFS('RT-C'!$I:$I,'Suivi financier'!$B26,'RT-C'!$J:$J,"OUI",'RT-C'!$R:$R,"OUI")</f>
        <v>0</v>
      </c>
      <c r="Q26" s="127">
        <f t="array" ref="Q26">$P26*18</f>
        <v>0</v>
      </c>
      <c r="R26" s="271">
        <f t="array" ref="R26">E26+H26+O26+Q26</f>
        <v>0</v>
      </c>
      <c r="T26" s="286">
        <f t="array" ref="T26">COUNTIFS('RT-C'!$I:$I,$B26,'RT-C'!$J:$J,"OUI",'RT-C'!$G:$G,'Suivi financier'!$T$2)</f>
        <v>0</v>
      </c>
      <c r="U26" s="287">
        <f t="array" ref="U26">SUMIFS('RT-C'!$AG:$AG,'RT-C'!$C:$C,"INS",'RT-C'!$I:$I,B26,'RT-C'!$G:$G,'Suivi financier'!$T$2)</f>
        <v>0</v>
      </c>
      <c r="V26" s="288">
        <f t="array" ref="V26">SUMIFS('RT-C'!$AG:$AG,'RT-C'!$C:$C,"REV",'RT-C'!$I:$I,B26,'RT-C'!$G:$G,'Suivi financier'!$T$2)</f>
        <v>0</v>
      </c>
      <c r="W26" s="289">
        <f t="array" ref="W26">COUNTIFS('RT-C'!$I:$I,'Suivi financier'!$B26,'RT-C'!$J:$J,"OUI",'RT-C'!$R:$R,"OUI",'RT-C'!$G:$G,'Suivi financier'!$T$2)</f>
        <v>0</v>
      </c>
      <c r="X26" s="290">
        <f>COUNTIFS('RT-C'!$I:$I,$B26,'RT-C'!$J:$J,"NON",'RT-C'!$G:$G,'Suivi financier'!$T$2)</f>
        <v>0</v>
      </c>
      <c r="Y26" s="291">
        <f t="array" ref="Y26">COUNTIFS('RT-C'!$S:$S,"X",'RT-C'!$I:$I,'Suivi financier'!$B26,'RT-C'!$G:$G,'Suivi financier'!$T$2)</f>
        <v>0</v>
      </c>
      <c r="Z26" s="291">
        <f t="array" ref="Z26">COUNTIFS('RT-C'!$T:$T,"X",'RT-C'!$I:$I,'Suivi financier'!$B26,'RT-C'!$G:$G,'Suivi financier'!$T$2)</f>
        <v>0</v>
      </c>
      <c r="AA26" s="291">
        <f t="array" ref="AA26">COUNTIFS('RT-C'!$U:$U,"X",'RT-C'!$I:$I,'Suivi financier'!$B26,'RT-C'!$G:$G,'Suivi financier'!$T$2)</f>
        <v>0</v>
      </c>
      <c r="AB26" s="292">
        <f t="array" ref="AB26">COUNTIFS('RT-C'!$V:$V,"X",'RT-C'!$I:$I,'Suivi financier'!$B26,'RT-C'!$G:$G,'Suivi financier'!$T$2)</f>
        <v>0</v>
      </c>
      <c r="AC26" s="293">
        <f t="array" ref="AC26">SUMIFS('RT-C'!$AH:$AH,'RT-C'!$I:$I,'Suivi financier'!$B26,'RT-C'!$G:$G,'Suivi financier'!$T$2)</f>
        <v>0</v>
      </c>
      <c r="AD26" s="294">
        <f t="array" ref="AD26">(U26*5.9)+(V26*7.9)+(W26*18)+(X26*3)</f>
        <v>0</v>
      </c>
      <c r="AE26" s="285"/>
      <c r="AF26" s="286">
        <f t="array" ref="AF26">COUNTIFS('RT-C'!$I:$I,$B26,'RT-C'!$J:$J,"OUI",'RT-C'!$G:$G,'Suivi financier'!$AF$2)</f>
        <v>0</v>
      </c>
      <c r="AG26" s="287">
        <f t="array" ref="AG26">SUMIFS('RT-C'!$AG:$AG,'RT-C'!$C:$C,"INS",'RT-C'!$I:$I,B26,'RT-C'!$G:$G,'Suivi financier'!$AF$2)</f>
        <v>0</v>
      </c>
      <c r="AH26" s="288">
        <f t="array" ref="AH26">SUMIFS('RT-C'!$AG:$AG,'RT-C'!$C:$C,"REV",'RT-C'!$I:$I,B26,'RT-C'!$G:$G,'Suivi financier'!$AF$2)</f>
        <v>0</v>
      </c>
      <c r="AI26" s="289">
        <f t="array" ref="AI26">COUNTIFS('RT-C'!$I:$I,'Suivi financier'!$B26,'RT-C'!$J:$J,"OUI",'RT-C'!$R:$R,"OUI",'RT-C'!$G:$G,'Suivi financier'!$AF$2)</f>
        <v>0</v>
      </c>
      <c r="AJ26" s="290">
        <f t="array" ref="AJ26">COUNTIFS('RT-C'!$I:$I,$B26,'RT-C'!$J:$J,"NON",'RT-C'!$G:$G,'Suivi financier'!$AF$2)</f>
        <v>0</v>
      </c>
      <c r="AK26" s="291">
        <f t="array" ref="AK26">COUNTIFS('RT-C'!$S:$S,"X",'RT-C'!$I:$I,'Suivi financier'!$B26,'RT-C'!$G:$G,'Suivi financier'!$AF$2)</f>
        <v>0</v>
      </c>
      <c r="AL26" s="291">
        <f t="array" ref="AL26">COUNTIFS('RT-C'!$T:$T,"X",'RT-C'!$I:$I,'Suivi financier'!$B26,'RT-C'!$G:$G,'Suivi financier'!$AF$2)</f>
        <v>0</v>
      </c>
      <c r="AM26" s="291">
        <f t="array" ref="AM26">COUNTIFS('RT-C'!$U:$U,"X",'RT-C'!$I:$I,'Suivi financier'!$B26,'RT-C'!$G:$G,'Suivi financier'!$AF$2)</f>
        <v>0</v>
      </c>
      <c r="AN26" s="292">
        <f t="array" ref="AN26">COUNTIFS('RT-C'!$V:$V,"X",'RT-C'!$I:$I,'Suivi financier'!$B26,'RT-C'!$G:$G,'Suivi financier'!$AF$2)</f>
        <v>0</v>
      </c>
      <c r="AO26" s="293">
        <f t="array" ref="AO26">SUMIFS('RT-C'!$AH:$AH,'RT-C'!$I:$I,'Suivi financier'!$B26,'RT-C'!$G:$G,'Suivi financier'!$AF$2)</f>
        <v>0</v>
      </c>
      <c r="AP26" s="294">
        <f t="array" ref="AP26">(AG26*5.9)+(AH26*7.9)+(AI26*18)+(AJ26*3)</f>
        <v>0</v>
      </c>
    </row>
    <row r="27" spans="2:42" ht="15.75" x14ac:dyDescent="0.25">
      <c r="B27" s="135">
        <v>24</v>
      </c>
      <c r="C27" s="130">
        <f t="array" ref="C27">COUNTIFS('RT-C'!$C:$C,"INS",'RT-C'!$I:$I,$B27,'RT-C'!$J:$J,"OUI")</f>
        <v>0</v>
      </c>
      <c r="D27" s="129">
        <f t="array" ref="D27">SUMIFS('RT-C'!$AG:$AG,'RT-C'!$C:$C,"INS",'RT-C'!$I:$I,B27)</f>
        <v>0</v>
      </c>
      <c r="E27" s="127">
        <f t="array" ref="E27">$D27*5.9</f>
        <v>0</v>
      </c>
      <c r="F27" s="130">
        <f t="array" ref="F27">COUNTIFS('RT-C'!$C:$C,"REV",'RT-C'!$I:$I,$B27,'RT-C'!$J:$J,"OUI")</f>
        <v>0</v>
      </c>
      <c r="G27" s="129">
        <f t="array" ref="G27">SUMIFS('RT-C'!$AG:$AG,'RT-C'!$C:$C,"REV",'RT-C'!$I:$I,B27)</f>
        <v>0</v>
      </c>
      <c r="H27" s="127">
        <f t="array" ref="H27">$G27*7.9</f>
        <v>0</v>
      </c>
      <c r="I27" s="254">
        <f t="array" ref="I27">COUNTIFS('RT-C'!$I:$I,$B27,'RT-C'!$J:$J,"OUI")</f>
        <v>0</v>
      </c>
      <c r="J27" s="258">
        <f t="array" ref="J27">COUNTIFS('RT-C'!$I:$I,$B27,'RT-C'!$J:$J,"NON")</f>
        <v>0</v>
      </c>
      <c r="K27" s="256">
        <f t="array" ref="K27">COUNTIFS('RT-C'!$S:$S,"X",'RT-C'!$I:$I,'Suivi financier'!$B27)</f>
        <v>0</v>
      </c>
      <c r="L27" s="133">
        <f t="array" ref="L27">COUNTIFS('RT-C'!$T:$T,"X",'RT-C'!$I:$I,'Suivi financier'!$B27)</f>
        <v>0</v>
      </c>
      <c r="M27" s="133">
        <f t="array" ref="M27">COUNTIFS('RT-C'!$U:$U,"X",'RT-C'!$I:$I,'Suivi financier'!$B27)</f>
        <v>0</v>
      </c>
      <c r="N27" s="132">
        <f t="array" ref="N27">COUNTIFS('RT-C'!$V:$V,"X",'RT-C'!$I:$I,'Suivi financier'!$B27)</f>
        <v>0</v>
      </c>
      <c r="O27" s="127">
        <f t="array" ref="O27">$J27*3</f>
        <v>0</v>
      </c>
      <c r="P27" s="128">
        <f t="array" ref="P27">COUNTIFS('RT-C'!$I:$I,'Suivi financier'!$B27,'RT-C'!$J:$J,"OUI",'RT-C'!$R:$R,"OUI")</f>
        <v>0</v>
      </c>
      <c r="Q27" s="127">
        <f t="array" ref="Q27">$P27*18</f>
        <v>0</v>
      </c>
      <c r="R27" s="271">
        <f t="array" ref="R27">E27+H27+O27+Q27</f>
        <v>0</v>
      </c>
      <c r="T27" s="286">
        <f t="array" ref="T27">COUNTIFS('RT-C'!$I:$I,$B27,'RT-C'!$J:$J,"OUI",'RT-C'!$G:$G,'Suivi financier'!$T$2)</f>
        <v>0</v>
      </c>
      <c r="U27" s="287">
        <f t="array" ref="U27">SUMIFS('RT-C'!$AG:$AG,'RT-C'!$C:$C,"INS",'RT-C'!$I:$I,B27,'RT-C'!$G:$G,'Suivi financier'!$T$2)</f>
        <v>0</v>
      </c>
      <c r="V27" s="288">
        <f t="array" ref="V27">SUMIFS('RT-C'!$AG:$AG,'RT-C'!$C:$C,"REV",'RT-C'!$I:$I,B27,'RT-C'!$G:$G,'Suivi financier'!$T$2)</f>
        <v>0</v>
      </c>
      <c r="W27" s="289">
        <f t="array" ref="W27">COUNTIFS('RT-C'!$I:$I,'Suivi financier'!$B27,'RT-C'!$J:$J,"OUI",'RT-C'!$R:$R,"OUI",'RT-C'!$G:$G,'Suivi financier'!$T$2)</f>
        <v>0</v>
      </c>
      <c r="X27" s="290">
        <f>COUNTIFS('RT-C'!$I:$I,$B27,'RT-C'!$J:$J,"NON",'RT-C'!$G:$G,'Suivi financier'!$T$2)</f>
        <v>0</v>
      </c>
      <c r="Y27" s="291">
        <f t="array" ref="Y27">COUNTIFS('RT-C'!$S:$S,"X",'RT-C'!$I:$I,'Suivi financier'!$B27,'RT-C'!$G:$G,'Suivi financier'!$T$2)</f>
        <v>0</v>
      </c>
      <c r="Z27" s="291">
        <f t="array" ref="Z27">COUNTIFS('RT-C'!$T:$T,"X",'RT-C'!$I:$I,'Suivi financier'!$B27,'RT-C'!$G:$G,'Suivi financier'!$T$2)</f>
        <v>0</v>
      </c>
      <c r="AA27" s="291">
        <f t="array" ref="AA27">COUNTIFS('RT-C'!$U:$U,"X",'RT-C'!$I:$I,'Suivi financier'!$B27,'RT-C'!$G:$G,'Suivi financier'!$T$2)</f>
        <v>0</v>
      </c>
      <c r="AB27" s="292">
        <f t="array" ref="AB27">COUNTIFS('RT-C'!$V:$V,"X",'RT-C'!$I:$I,'Suivi financier'!$B27,'RT-C'!$G:$G,'Suivi financier'!$T$2)</f>
        <v>0</v>
      </c>
      <c r="AC27" s="293">
        <f t="array" ref="AC27">SUMIFS('RT-C'!$AH:$AH,'RT-C'!$I:$I,'Suivi financier'!$B27,'RT-C'!$G:$G,'Suivi financier'!$T$2)</f>
        <v>0</v>
      </c>
      <c r="AD27" s="294">
        <f t="array" ref="AD27">(U27*5.9)+(V27*7.9)+(W27*18)+(X27*3)</f>
        <v>0</v>
      </c>
      <c r="AE27" s="285"/>
      <c r="AF27" s="286">
        <f t="array" ref="AF27">COUNTIFS('RT-C'!$I:$I,$B27,'RT-C'!$J:$J,"OUI",'RT-C'!$G:$G,'Suivi financier'!$AF$2)</f>
        <v>0</v>
      </c>
      <c r="AG27" s="287">
        <f t="array" ref="AG27">SUMIFS('RT-C'!$AG:$AG,'RT-C'!$C:$C,"INS",'RT-C'!$I:$I,B27,'RT-C'!$G:$G,'Suivi financier'!$AF$2)</f>
        <v>0</v>
      </c>
      <c r="AH27" s="288">
        <f t="array" ref="AH27">SUMIFS('RT-C'!$AG:$AG,'RT-C'!$C:$C,"REV",'RT-C'!$I:$I,B27,'RT-C'!$G:$G,'Suivi financier'!$AF$2)</f>
        <v>0</v>
      </c>
      <c r="AI27" s="289">
        <f t="array" ref="AI27">COUNTIFS('RT-C'!$I:$I,'Suivi financier'!$B27,'RT-C'!$J:$J,"OUI",'RT-C'!$R:$R,"OUI",'RT-C'!$G:$G,'Suivi financier'!$AF$2)</f>
        <v>0</v>
      </c>
      <c r="AJ27" s="290">
        <f t="array" ref="AJ27">COUNTIFS('RT-C'!$I:$I,$B27,'RT-C'!$J:$J,"NON",'RT-C'!$G:$G,'Suivi financier'!$AF$2)</f>
        <v>0</v>
      </c>
      <c r="AK27" s="291">
        <f t="array" ref="AK27">COUNTIFS('RT-C'!$S:$S,"X",'RT-C'!$I:$I,'Suivi financier'!$B27,'RT-C'!$G:$G,'Suivi financier'!$AF$2)</f>
        <v>0</v>
      </c>
      <c r="AL27" s="291">
        <f t="array" ref="AL27">COUNTIFS('RT-C'!$T:$T,"X",'RT-C'!$I:$I,'Suivi financier'!$B27,'RT-C'!$G:$G,'Suivi financier'!$AF$2)</f>
        <v>0</v>
      </c>
      <c r="AM27" s="291">
        <f t="array" ref="AM27">COUNTIFS('RT-C'!$U:$U,"X",'RT-C'!$I:$I,'Suivi financier'!$B27,'RT-C'!$G:$G,'Suivi financier'!$AF$2)</f>
        <v>0</v>
      </c>
      <c r="AN27" s="292">
        <f t="array" ref="AN27">COUNTIFS('RT-C'!$V:$V,"X",'RT-C'!$I:$I,'Suivi financier'!$B27,'RT-C'!$G:$G,'Suivi financier'!$AF$2)</f>
        <v>0</v>
      </c>
      <c r="AO27" s="293">
        <f t="array" ref="AO27">SUMIFS('RT-C'!$AH:$AH,'RT-C'!$I:$I,'Suivi financier'!$B27,'RT-C'!$G:$G,'Suivi financier'!$AF$2)</f>
        <v>0</v>
      </c>
      <c r="AP27" s="294">
        <f t="array" ref="AP27">(AG27*5.9)+(AH27*7.9)+(AI27*18)+(AJ27*3)</f>
        <v>0</v>
      </c>
    </row>
    <row r="28" spans="2:42" ht="15.75" x14ac:dyDescent="0.25">
      <c r="B28" s="135">
        <v>25</v>
      </c>
      <c r="C28" s="130">
        <f t="array" ref="C28">COUNTIFS('RT-C'!$C:$C,"INS",'RT-C'!$I:$I,$B28,'RT-C'!$J:$J,"OUI")</f>
        <v>0</v>
      </c>
      <c r="D28" s="129">
        <f t="array" ref="D28">SUMIFS('RT-C'!$AG:$AG,'RT-C'!$C:$C,"INS",'RT-C'!$I:$I,B28)</f>
        <v>0</v>
      </c>
      <c r="E28" s="127">
        <f t="array" ref="E28">$D28*5.9</f>
        <v>0</v>
      </c>
      <c r="F28" s="130">
        <f t="array" ref="F28">COUNTIFS('RT-C'!$C:$C,"REV",'RT-C'!$I:$I,$B28,'RT-C'!$J:$J,"OUI")</f>
        <v>0</v>
      </c>
      <c r="G28" s="129">
        <f t="array" ref="G28">SUMIFS('RT-C'!$AG:$AG,'RT-C'!$C:$C,"REV",'RT-C'!$I:$I,B28)</f>
        <v>0</v>
      </c>
      <c r="H28" s="127">
        <f t="array" ref="H28">$G28*7.9</f>
        <v>0</v>
      </c>
      <c r="I28" s="254">
        <f t="array" ref="I28">COUNTIFS('RT-C'!$I:$I,$B28,'RT-C'!$J:$J,"OUI")</f>
        <v>0</v>
      </c>
      <c r="J28" s="258">
        <f t="array" ref="J28">COUNTIFS('RT-C'!$I:$I,$B28,'RT-C'!$J:$J,"NON")</f>
        <v>0</v>
      </c>
      <c r="K28" s="256">
        <f t="array" ref="K28">COUNTIFS('RT-C'!$S:$S,"X",'RT-C'!$I:$I,'Suivi financier'!$B28)</f>
        <v>0</v>
      </c>
      <c r="L28" s="133">
        <f t="array" ref="L28">COUNTIFS('RT-C'!$T:$T,"X",'RT-C'!$I:$I,'Suivi financier'!$B28)</f>
        <v>0</v>
      </c>
      <c r="M28" s="133">
        <f t="array" ref="M28">COUNTIFS('RT-C'!$U:$U,"X",'RT-C'!$I:$I,'Suivi financier'!$B28)</f>
        <v>0</v>
      </c>
      <c r="N28" s="132">
        <f t="array" ref="N28">COUNTIFS('RT-C'!$V:$V,"X",'RT-C'!$I:$I,'Suivi financier'!$B28)</f>
        <v>0</v>
      </c>
      <c r="O28" s="127">
        <f t="array" ref="O28">$J28*3</f>
        <v>0</v>
      </c>
      <c r="P28" s="128">
        <f t="array" ref="P28">COUNTIFS('RT-C'!$I:$I,'Suivi financier'!$B28,'RT-C'!$J:$J,"OUI",'RT-C'!$R:$R,"OUI")</f>
        <v>0</v>
      </c>
      <c r="Q28" s="127">
        <f t="array" ref="Q28">$P28*18</f>
        <v>0</v>
      </c>
      <c r="R28" s="271">
        <f t="array" ref="R28">E28+H28+O28+Q28</f>
        <v>0</v>
      </c>
      <c r="T28" s="286">
        <f t="array" ref="T28">COUNTIFS('RT-C'!$I:$I,$B28,'RT-C'!$J:$J,"OUI",'RT-C'!$G:$G,'Suivi financier'!$T$2)</f>
        <v>0</v>
      </c>
      <c r="U28" s="287">
        <f t="array" ref="U28">SUMIFS('RT-C'!$AG:$AG,'RT-C'!$C:$C,"INS",'RT-C'!$I:$I,B28,'RT-C'!$G:$G,'Suivi financier'!$T$2)</f>
        <v>0</v>
      </c>
      <c r="V28" s="288">
        <f t="array" ref="V28">SUMIFS('RT-C'!$AG:$AG,'RT-C'!$C:$C,"REV",'RT-C'!$I:$I,B28,'RT-C'!$G:$G,'Suivi financier'!$T$2)</f>
        <v>0</v>
      </c>
      <c r="W28" s="289">
        <f t="array" ref="W28">COUNTIFS('RT-C'!$I:$I,'Suivi financier'!$B28,'RT-C'!$J:$J,"OUI",'RT-C'!$R:$R,"OUI",'RT-C'!$G:$G,'Suivi financier'!$T$2)</f>
        <v>0</v>
      </c>
      <c r="X28" s="290">
        <f>COUNTIFS('RT-C'!$I:$I,$B28,'RT-C'!$J:$J,"NON",'RT-C'!$G:$G,'Suivi financier'!$T$2)</f>
        <v>0</v>
      </c>
      <c r="Y28" s="291">
        <f t="array" ref="Y28">COUNTIFS('RT-C'!$S:$S,"X",'RT-C'!$I:$I,'Suivi financier'!$B28,'RT-C'!$G:$G,'Suivi financier'!$T$2)</f>
        <v>0</v>
      </c>
      <c r="Z28" s="291">
        <f t="array" ref="Z28">COUNTIFS('RT-C'!$T:$T,"X",'RT-C'!$I:$I,'Suivi financier'!$B28,'RT-C'!$G:$G,'Suivi financier'!$T$2)</f>
        <v>0</v>
      </c>
      <c r="AA28" s="291">
        <f t="array" ref="AA28">COUNTIFS('RT-C'!$U:$U,"X",'RT-C'!$I:$I,'Suivi financier'!$B28,'RT-C'!$G:$G,'Suivi financier'!$T$2)</f>
        <v>0</v>
      </c>
      <c r="AB28" s="292">
        <f t="array" ref="AB28">COUNTIFS('RT-C'!$V:$V,"X",'RT-C'!$I:$I,'Suivi financier'!$B28,'RT-C'!$G:$G,'Suivi financier'!$T$2)</f>
        <v>0</v>
      </c>
      <c r="AC28" s="293">
        <f t="array" ref="AC28">SUMIFS('RT-C'!$AH:$AH,'RT-C'!$I:$I,'Suivi financier'!$B28,'RT-C'!$G:$G,'Suivi financier'!$T$2)</f>
        <v>0</v>
      </c>
      <c r="AD28" s="294">
        <f t="array" ref="AD28">(U28*5.9)+(V28*7.9)+(W28*18)+(X28*3)</f>
        <v>0</v>
      </c>
      <c r="AE28" s="285"/>
      <c r="AF28" s="286">
        <f t="array" ref="AF28">COUNTIFS('RT-C'!$I:$I,$B28,'RT-C'!$J:$J,"OUI",'RT-C'!$G:$G,'Suivi financier'!$AF$2)</f>
        <v>0</v>
      </c>
      <c r="AG28" s="287">
        <f t="array" ref="AG28">SUMIFS('RT-C'!$AG:$AG,'RT-C'!$C:$C,"INS",'RT-C'!$I:$I,B28,'RT-C'!$G:$G,'Suivi financier'!$AF$2)</f>
        <v>0</v>
      </c>
      <c r="AH28" s="288">
        <f t="array" ref="AH28">SUMIFS('RT-C'!$AG:$AG,'RT-C'!$C:$C,"REV",'RT-C'!$I:$I,B28,'RT-C'!$G:$G,'Suivi financier'!$AF$2)</f>
        <v>0</v>
      </c>
      <c r="AI28" s="289">
        <f t="array" ref="AI28">COUNTIFS('RT-C'!$I:$I,'Suivi financier'!$B28,'RT-C'!$J:$J,"OUI",'RT-C'!$R:$R,"OUI",'RT-C'!$G:$G,'Suivi financier'!$AF$2)</f>
        <v>0</v>
      </c>
      <c r="AJ28" s="290">
        <f t="array" ref="AJ28">COUNTIFS('RT-C'!$I:$I,$B28,'RT-C'!$J:$J,"NON",'RT-C'!$G:$G,'Suivi financier'!$AF$2)</f>
        <v>0</v>
      </c>
      <c r="AK28" s="291">
        <f t="array" ref="AK28">COUNTIFS('RT-C'!$S:$S,"X",'RT-C'!$I:$I,'Suivi financier'!$B28,'RT-C'!$G:$G,'Suivi financier'!$AF$2)</f>
        <v>0</v>
      </c>
      <c r="AL28" s="291">
        <f t="array" ref="AL28">COUNTIFS('RT-C'!$T:$T,"X",'RT-C'!$I:$I,'Suivi financier'!$B28,'RT-C'!$G:$G,'Suivi financier'!$AF$2)</f>
        <v>0</v>
      </c>
      <c r="AM28" s="291">
        <f t="array" ref="AM28">COUNTIFS('RT-C'!$U:$U,"X",'RT-C'!$I:$I,'Suivi financier'!$B28,'RT-C'!$G:$G,'Suivi financier'!$AF$2)</f>
        <v>0</v>
      </c>
      <c r="AN28" s="292">
        <f t="array" ref="AN28">COUNTIFS('RT-C'!$V:$V,"X",'RT-C'!$I:$I,'Suivi financier'!$B28,'RT-C'!$G:$G,'Suivi financier'!$AF$2)</f>
        <v>0</v>
      </c>
      <c r="AO28" s="293">
        <f t="array" ref="AO28">SUMIFS('RT-C'!$AH:$AH,'RT-C'!$I:$I,'Suivi financier'!$B28,'RT-C'!$G:$G,'Suivi financier'!$AF$2)</f>
        <v>0</v>
      </c>
      <c r="AP28" s="294">
        <f t="array" ref="AP28">(AG28*5.9)+(AH28*7.9)+(AI28*18)+(AJ28*3)</f>
        <v>0</v>
      </c>
    </row>
    <row r="29" spans="2:42" ht="15.75" x14ac:dyDescent="0.25">
      <c r="B29" s="135">
        <v>26</v>
      </c>
      <c r="C29" s="130">
        <f t="array" ref="C29">COUNTIFS('RT-C'!$C:$C,"INS",'RT-C'!$I:$I,$B29,'RT-C'!$J:$J,"OUI")</f>
        <v>0</v>
      </c>
      <c r="D29" s="129">
        <f t="array" ref="D29">SUMIFS('RT-C'!$AG:$AG,'RT-C'!$C:$C,"INS",'RT-C'!$I:$I,B29)</f>
        <v>0</v>
      </c>
      <c r="E29" s="127">
        <f t="array" ref="E29">$D29*5.9</f>
        <v>0</v>
      </c>
      <c r="F29" s="130">
        <f t="array" ref="F29">COUNTIFS('RT-C'!$C:$C,"REV",'RT-C'!$I:$I,$B29,'RT-C'!$J:$J,"OUI")</f>
        <v>0</v>
      </c>
      <c r="G29" s="129">
        <f t="array" ref="G29">SUMIFS('RT-C'!$AG:$AG,'RT-C'!$C:$C,"REV",'RT-C'!$I:$I,B29)</f>
        <v>0</v>
      </c>
      <c r="H29" s="127">
        <f t="array" ref="H29">$G29*7.9</f>
        <v>0</v>
      </c>
      <c r="I29" s="254">
        <f t="array" ref="I29">COUNTIFS('RT-C'!$I:$I,$B29,'RT-C'!$J:$J,"OUI")</f>
        <v>0</v>
      </c>
      <c r="J29" s="258">
        <f t="array" ref="J29">COUNTIFS('RT-C'!$I:$I,$B29,'RT-C'!$J:$J,"NON")</f>
        <v>0</v>
      </c>
      <c r="K29" s="256">
        <f t="array" ref="K29">COUNTIFS('RT-C'!$S:$S,"X",'RT-C'!$I:$I,'Suivi financier'!$B29)</f>
        <v>0</v>
      </c>
      <c r="L29" s="133">
        <f t="array" ref="L29">COUNTIFS('RT-C'!$T:$T,"X",'RT-C'!$I:$I,'Suivi financier'!$B29)</f>
        <v>0</v>
      </c>
      <c r="M29" s="133">
        <f t="array" ref="M29">COUNTIFS('RT-C'!$U:$U,"X",'RT-C'!$I:$I,'Suivi financier'!$B29)</f>
        <v>0</v>
      </c>
      <c r="N29" s="132">
        <f t="array" ref="N29">COUNTIFS('RT-C'!$V:$V,"X",'RT-C'!$I:$I,'Suivi financier'!$B29)</f>
        <v>0</v>
      </c>
      <c r="O29" s="127">
        <f t="array" ref="O29">$J29*3</f>
        <v>0</v>
      </c>
      <c r="P29" s="128">
        <f t="array" ref="P29">COUNTIFS('RT-C'!$I:$I,'Suivi financier'!$B29,'RT-C'!$J:$J,"OUI",'RT-C'!$R:$R,"OUI")</f>
        <v>0</v>
      </c>
      <c r="Q29" s="127">
        <f t="array" ref="Q29">$P29*18</f>
        <v>0</v>
      </c>
      <c r="R29" s="271">
        <f t="array" ref="R29">E29+H29+O29+Q29</f>
        <v>0</v>
      </c>
      <c r="T29" s="286">
        <f t="array" ref="T29">COUNTIFS('RT-C'!$I:$I,$B29,'RT-C'!$J:$J,"OUI",'RT-C'!$G:$G,'Suivi financier'!$T$2)</f>
        <v>0</v>
      </c>
      <c r="U29" s="287">
        <f t="array" ref="U29">SUMIFS('RT-C'!$AG:$AG,'RT-C'!$C:$C,"INS",'RT-C'!$I:$I,B29,'RT-C'!$G:$G,'Suivi financier'!$T$2)</f>
        <v>0</v>
      </c>
      <c r="V29" s="288">
        <f t="array" ref="V29">SUMIFS('RT-C'!$AG:$AG,'RT-C'!$C:$C,"REV",'RT-C'!$I:$I,B29,'RT-C'!$G:$G,'Suivi financier'!$T$2)</f>
        <v>0</v>
      </c>
      <c r="W29" s="289">
        <f t="array" ref="W29">COUNTIFS('RT-C'!$I:$I,'Suivi financier'!$B29,'RT-C'!$J:$J,"OUI",'RT-C'!$R:$R,"OUI",'RT-C'!$G:$G,'Suivi financier'!$T$2)</f>
        <v>0</v>
      </c>
      <c r="X29" s="290">
        <f>COUNTIFS('RT-C'!$I:$I,$B29,'RT-C'!$J:$J,"NON",'RT-C'!$G:$G,'Suivi financier'!$T$2)</f>
        <v>0</v>
      </c>
      <c r="Y29" s="291">
        <f t="array" ref="Y29">COUNTIFS('RT-C'!$S:$S,"X",'RT-C'!$I:$I,'Suivi financier'!$B29,'RT-C'!$G:$G,'Suivi financier'!$T$2)</f>
        <v>0</v>
      </c>
      <c r="Z29" s="291">
        <f t="array" ref="Z29">COUNTIFS('RT-C'!$T:$T,"X",'RT-C'!$I:$I,'Suivi financier'!$B29,'RT-C'!$G:$G,'Suivi financier'!$T$2)</f>
        <v>0</v>
      </c>
      <c r="AA29" s="291">
        <f t="array" ref="AA29">COUNTIFS('RT-C'!$U:$U,"X",'RT-C'!$I:$I,'Suivi financier'!$B29,'RT-C'!$G:$G,'Suivi financier'!$T$2)</f>
        <v>0</v>
      </c>
      <c r="AB29" s="292">
        <f t="array" ref="AB29">COUNTIFS('RT-C'!$V:$V,"X",'RT-C'!$I:$I,'Suivi financier'!$B29,'RT-C'!$G:$G,'Suivi financier'!$T$2)</f>
        <v>0</v>
      </c>
      <c r="AC29" s="293">
        <f t="array" ref="AC29">SUMIFS('RT-C'!$AH:$AH,'RT-C'!$I:$I,'Suivi financier'!$B29,'RT-C'!$G:$G,'Suivi financier'!$T$2)</f>
        <v>0</v>
      </c>
      <c r="AD29" s="294">
        <f t="array" ref="AD29">(U29*5.9)+(V29*7.9)+(W29*18)+(X29*3)</f>
        <v>0</v>
      </c>
      <c r="AE29" s="285"/>
      <c r="AF29" s="286">
        <f t="array" ref="AF29">COUNTIFS('RT-C'!$I:$I,$B29,'RT-C'!$J:$J,"OUI",'RT-C'!$G:$G,'Suivi financier'!$AF$2)</f>
        <v>0</v>
      </c>
      <c r="AG29" s="287">
        <f t="array" ref="AG29">SUMIFS('RT-C'!$AG:$AG,'RT-C'!$C:$C,"INS",'RT-C'!$I:$I,B29,'RT-C'!$G:$G,'Suivi financier'!$AF$2)</f>
        <v>0</v>
      </c>
      <c r="AH29" s="288">
        <f t="array" ref="AH29">SUMIFS('RT-C'!$AG:$AG,'RT-C'!$C:$C,"REV",'RT-C'!$I:$I,B29,'RT-C'!$G:$G,'Suivi financier'!$AF$2)</f>
        <v>0</v>
      </c>
      <c r="AI29" s="289">
        <f t="array" ref="AI29">COUNTIFS('RT-C'!$I:$I,'Suivi financier'!$B29,'RT-C'!$J:$J,"OUI",'RT-C'!$R:$R,"OUI",'RT-C'!$G:$G,'Suivi financier'!$AF$2)</f>
        <v>0</v>
      </c>
      <c r="AJ29" s="290">
        <f t="array" ref="AJ29">COUNTIFS('RT-C'!$I:$I,$B29,'RT-C'!$J:$J,"NON",'RT-C'!$G:$G,'Suivi financier'!$AF$2)</f>
        <v>0</v>
      </c>
      <c r="AK29" s="291">
        <f t="array" ref="AK29">COUNTIFS('RT-C'!$S:$S,"X",'RT-C'!$I:$I,'Suivi financier'!$B29,'RT-C'!$G:$G,'Suivi financier'!$AF$2)</f>
        <v>0</v>
      </c>
      <c r="AL29" s="291">
        <f t="array" ref="AL29">COUNTIFS('RT-C'!$T:$T,"X",'RT-C'!$I:$I,'Suivi financier'!$B29,'RT-C'!$G:$G,'Suivi financier'!$AF$2)</f>
        <v>0</v>
      </c>
      <c r="AM29" s="291">
        <f t="array" ref="AM29">COUNTIFS('RT-C'!$U:$U,"X",'RT-C'!$I:$I,'Suivi financier'!$B29,'RT-C'!$G:$G,'Suivi financier'!$AF$2)</f>
        <v>0</v>
      </c>
      <c r="AN29" s="292">
        <f t="array" ref="AN29">COUNTIFS('RT-C'!$V:$V,"X",'RT-C'!$I:$I,'Suivi financier'!$B29,'RT-C'!$G:$G,'Suivi financier'!$AF$2)</f>
        <v>0</v>
      </c>
      <c r="AO29" s="293">
        <f t="array" ref="AO29">SUMIFS('RT-C'!$AH:$AH,'RT-C'!$I:$I,'Suivi financier'!$B29,'RT-C'!$G:$G,'Suivi financier'!$AF$2)</f>
        <v>0</v>
      </c>
      <c r="AP29" s="294">
        <f t="array" ref="AP29">(AG29*5.9)+(AH29*7.9)+(AI29*18)+(AJ29*3)</f>
        <v>0</v>
      </c>
    </row>
    <row r="30" spans="2:42" ht="15.75" x14ac:dyDescent="0.25">
      <c r="B30" s="135">
        <v>27</v>
      </c>
      <c r="C30" s="130">
        <f t="array" ref="C30">COUNTIFS('RT-C'!$C:$C,"INS",'RT-C'!$I:$I,$B30,'RT-C'!$J:$J,"OUI")</f>
        <v>0</v>
      </c>
      <c r="D30" s="129">
        <f t="array" ref="D30">SUMIFS('RT-C'!$AG:$AG,'RT-C'!$C:$C,"INS",'RT-C'!$I:$I,B30)</f>
        <v>0</v>
      </c>
      <c r="E30" s="127">
        <f t="array" ref="E30">$D30*5.9</f>
        <v>0</v>
      </c>
      <c r="F30" s="130">
        <f t="array" ref="F30">COUNTIFS('RT-C'!$C:$C,"REV",'RT-C'!$I:$I,$B30,'RT-C'!$J:$J,"OUI")</f>
        <v>0</v>
      </c>
      <c r="G30" s="129">
        <f t="array" ref="G30">SUMIFS('RT-C'!$AG:$AG,'RT-C'!$C:$C,"REV",'RT-C'!$I:$I,B30)</f>
        <v>0</v>
      </c>
      <c r="H30" s="127">
        <f t="array" ref="H30">$G30*7.9</f>
        <v>0</v>
      </c>
      <c r="I30" s="254">
        <f t="array" ref="I30">COUNTIFS('RT-C'!$I:$I,$B30,'RT-C'!$J:$J,"OUI")</f>
        <v>0</v>
      </c>
      <c r="J30" s="258">
        <f t="array" ref="J30">COUNTIFS('RT-C'!$I:$I,$B30,'RT-C'!$J:$J,"NON")</f>
        <v>0</v>
      </c>
      <c r="K30" s="256">
        <f t="array" ref="K30">COUNTIFS('RT-C'!$S:$S,"X",'RT-C'!$I:$I,'Suivi financier'!$B30)</f>
        <v>0</v>
      </c>
      <c r="L30" s="133">
        <f t="array" ref="L30">COUNTIFS('RT-C'!$T:$T,"X",'RT-C'!$I:$I,'Suivi financier'!$B30)</f>
        <v>0</v>
      </c>
      <c r="M30" s="133">
        <f t="array" ref="M30">COUNTIFS('RT-C'!$U:$U,"X",'RT-C'!$I:$I,'Suivi financier'!$B30)</f>
        <v>0</v>
      </c>
      <c r="N30" s="132">
        <f t="array" ref="N30">COUNTIFS('RT-C'!$V:$V,"X",'RT-C'!$I:$I,'Suivi financier'!$B30)</f>
        <v>0</v>
      </c>
      <c r="O30" s="127">
        <f t="array" ref="O30">$J30*3</f>
        <v>0</v>
      </c>
      <c r="P30" s="128">
        <f t="array" ref="P30">COUNTIFS('RT-C'!$I:$I,'Suivi financier'!$B30,'RT-C'!$J:$J,"OUI",'RT-C'!$R:$R,"OUI")</f>
        <v>0</v>
      </c>
      <c r="Q30" s="127">
        <f t="array" ref="Q30">$P30*18</f>
        <v>0</v>
      </c>
      <c r="R30" s="271">
        <f t="array" ref="R30">E30+H30+O30+Q30</f>
        <v>0</v>
      </c>
      <c r="T30" s="286">
        <f t="array" ref="T30">COUNTIFS('RT-C'!$I:$I,$B30,'RT-C'!$J:$J,"OUI",'RT-C'!$G:$G,'Suivi financier'!$T$2)</f>
        <v>0</v>
      </c>
      <c r="U30" s="287">
        <f t="array" ref="U30">SUMIFS('RT-C'!$AG:$AG,'RT-C'!$C:$C,"INS",'RT-C'!$I:$I,B30,'RT-C'!$G:$G,'Suivi financier'!$T$2)</f>
        <v>0</v>
      </c>
      <c r="V30" s="288">
        <f t="array" ref="V30">SUMIFS('RT-C'!$AG:$AG,'RT-C'!$C:$C,"REV",'RT-C'!$I:$I,B30,'RT-C'!$G:$G,'Suivi financier'!$T$2)</f>
        <v>0</v>
      </c>
      <c r="W30" s="289">
        <f t="array" ref="W30">COUNTIFS('RT-C'!$I:$I,'Suivi financier'!$B30,'RT-C'!$J:$J,"OUI",'RT-C'!$R:$R,"OUI",'RT-C'!$G:$G,'Suivi financier'!$T$2)</f>
        <v>0</v>
      </c>
      <c r="X30" s="290">
        <f>COUNTIFS('RT-C'!$I:$I,$B30,'RT-C'!$J:$J,"NON",'RT-C'!$G:$G,'Suivi financier'!$T$2)</f>
        <v>0</v>
      </c>
      <c r="Y30" s="291">
        <f t="array" ref="Y30">COUNTIFS('RT-C'!$S:$S,"X",'RT-C'!$I:$I,'Suivi financier'!$B30,'RT-C'!$G:$G,'Suivi financier'!$T$2)</f>
        <v>0</v>
      </c>
      <c r="Z30" s="291">
        <f t="array" ref="Z30">COUNTIFS('RT-C'!$T:$T,"X",'RT-C'!$I:$I,'Suivi financier'!$B30,'RT-C'!$G:$G,'Suivi financier'!$T$2)</f>
        <v>0</v>
      </c>
      <c r="AA30" s="291">
        <f t="array" ref="AA30">COUNTIFS('RT-C'!$U:$U,"X",'RT-C'!$I:$I,'Suivi financier'!$B30,'RT-C'!$G:$G,'Suivi financier'!$T$2)</f>
        <v>0</v>
      </c>
      <c r="AB30" s="292">
        <f t="array" ref="AB30">COUNTIFS('RT-C'!$V:$V,"X",'RT-C'!$I:$I,'Suivi financier'!$B30,'RT-C'!$G:$G,'Suivi financier'!$T$2)</f>
        <v>0</v>
      </c>
      <c r="AC30" s="293">
        <f t="array" ref="AC30">SUMIFS('RT-C'!$AH:$AH,'RT-C'!$I:$I,'Suivi financier'!$B30,'RT-C'!$G:$G,'Suivi financier'!$T$2)</f>
        <v>0</v>
      </c>
      <c r="AD30" s="294">
        <f t="array" ref="AD30">(U30*5.9)+(V30*7.9)+(W30*18)+(X30*3)</f>
        <v>0</v>
      </c>
      <c r="AE30" s="285"/>
      <c r="AF30" s="286">
        <f t="array" ref="AF30">COUNTIFS('RT-C'!$I:$I,$B30,'RT-C'!$J:$J,"OUI",'RT-C'!$G:$G,'Suivi financier'!$AF$2)</f>
        <v>0</v>
      </c>
      <c r="AG30" s="287">
        <f t="array" ref="AG30">SUMIFS('RT-C'!$AG:$AG,'RT-C'!$C:$C,"INS",'RT-C'!$I:$I,B30,'RT-C'!$G:$G,'Suivi financier'!$AF$2)</f>
        <v>0</v>
      </c>
      <c r="AH30" s="288">
        <f t="array" ref="AH30">SUMIFS('RT-C'!$AG:$AG,'RT-C'!$C:$C,"REV",'RT-C'!$I:$I,B30,'RT-C'!$G:$G,'Suivi financier'!$AF$2)</f>
        <v>0</v>
      </c>
      <c r="AI30" s="289">
        <f t="array" ref="AI30">COUNTIFS('RT-C'!$I:$I,'Suivi financier'!$B30,'RT-C'!$J:$J,"OUI",'RT-C'!$R:$R,"OUI",'RT-C'!$G:$G,'Suivi financier'!$AF$2)</f>
        <v>0</v>
      </c>
      <c r="AJ30" s="290">
        <f t="array" ref="AJ30">COUNTIFS('RT-C'!$I:$I,$B30,'RT-C'!$J:$J,"NON",'RT-C'!$G:$G,'Suivi financier'!$AF$2)</f>
        <v>0</v>
      </c>
      <c r="AK30" s="291">
        <f t="array" ref="AK30">COUNTIFS('RT-C'!$S:$S,"X",'RT-C'!$I:$I,'Suivi financier'!$B30,'RT-C'!$G:$G,'Suivi financier'!$AF$2)</f>
        <v>0</v>
      </c>
      <c r="AL30" s="291">
        <f t="array" ref="AL30">COUNTIFS('RT-C'!$T:$T,"X",'RT-C'!$I:$I,'Suivi financier'!$B30,'RT-C'!$G:$G,'Suivi financier'!$AF$2)</f>
        <v>0</v>
      </c>
      <c r="AM30" s="291">
        <f t="array" ref="AM30">COUNTIFS('RT-C'!$U:$U,"X",'RT-C'!$I:$I,'Suivi financier'!$B30,'RT-C'!$G:$G,'Suivi financier'!$AF$2)</f>
        <v>0</v>
      </c>
      <c r="AN30" s="292">
        <f t="array" ref="AN30">COUNTIFS('RT-C'!$V:$V,"X",'RT-C'!$I:$I,'Suivi financier'!$B30,'RT-C'!$G:$G,'Suivi financier'!$AF$2)</f>
        <v>0</v>
      </c>
      <c r="AO30" s="293">
        <f t="array" ref="AO30">SUMIFS('RT-C'!$AH:$AH,'RT-C'!$I:$I,'Suivi financier'!$B30,'RT-C'!$G:$G,'Suivi financier'!$AF$2)</f>
        <v>0</v>
      </c>
      <c r="AP30" s="294">
        <f t="array" ref="AP30">(AG30*5.9)+(AH30*7.9)+(AI30*18)+(AJ30*3)</f>
        <v>0</v>
      </c>
    </row>
    <row r="31" spans="2:42" ht="15.75" x14ac:dyDescent="0.25">
      <c r="B31" s="135">
        <v>28</v>
      </c>
      <c r="C31" s="130">
        <f t="array" ref="C31">COUNTIFS('RT-C'!$C:$C,"INS",'RT-C'!$I:$I,$B31,'RT-C'!$J:$J,"OUI")</f>
        <v>0</v>
      </c>
      <c r="D31" s="129">
        <f t="array" ref="D31">SUMIFS('RT-C'!$AG:$AG,'RT-C'!$C:$C,"INS",'RT-C'!$I:$I,B31)</f>
        <v>0</v>
      </c>
      <c r="E31" s="127">
        <f t="array" ref="E31">$D31*5.9</f>
        <v>0</v>
      </c>
      <c r="F31" s="130">
        <f t="array" ref="F31">COUNTIFS('RT-C'!$C:$C,"REV",'RT-C'!$I:$I,$B31,'RT-C'!$J:$J,"OUI")</f>
        <v>0</v>
      </c>
      <c r="G31" s="129">
        <f t="array" ref="G31">SUMIFS('RT-C'!$AG:$AG,'RT-C'!$C:$C,"REV",'RT-C'!$I:$I,B31)</f>
        <v>0</v>
      </c>
      <c r="H31" s="127">
        <f t="array" ref="H31">$G31*7.9</f>
        <v>0</v>
      </c>
      <c r="I31" s="254">
        <f t="array" ref="I31">COUNTIFS('RT-C'!$I:$I,$B31,'RT-C'!$J:$J,"OUI")</f>
        <v>0</v>
      </c>
      <c r="J31" s="258">
        <f t="array" ref="J31">COUNTIFS('RT-C'!$I:$I,$B31,'RT-C'!$J:$J,"NON")</f>
        <v>0</v>
      </c>
      <c r="K31" s="256">
        <f t="array" ref="K31">COUNTIFS('RT-C'!$S:$S,"X",'RT-C'!$I:$I,'Suivi financier'!$B31)</f>
        <v>0</v>
      </c>
      <c r="L31" s="133">
        <f t="array" ref="L31">COUNTIFS('RT-C'!$T:$T,"X",'RT-C'!$I:$I,'Suivi financier'!$B31)</f>
        <v>0</v>
      </c>
      <c r="M31" s="133">
        <f t="array" ref="M31">COUNTIFS('RT-C'!$U:$U,"X",'RT-C'!$I:$I,'Suivi financier'!$B31)</f>
        <v>0</v>
      </c>
      <c r="N31" s="132">
        <f t="array" ref="N31">COUNTIFS('RT-C'!$V:$V,"X",'RT-C'!$I:$I,'Suivi financier'!$B31)</f>
        <v>0</v>
      </c>
      <c r="O31" s="127">
        <f t="array" ref="O31">$J31*3</f>
        <v>0</v>
      </c>
      <c r="P31" s="128">
        <f t="array" ref="P31">COUNTIFS('RT-C'!$I:$I,'Suivi financier'!$B31,'RT-C'!$J:$J,"OUI",'RT-C'!$R:$R,"OUI")</f>
        <v>0</v>
      </c>
      <c r="Q31" s="127">
        <f t="array" ref="Q31">$P31*18</f>
        <v>0</v>
      </c>
      <c r="R31" s="271">
        <f t="array" ref="R31">E31+H31+O31+Q31</f>
        <v>0</v>
      </c>
      <c r="T31" s="286">
        <f t="array" ref="T31">COUNTIFS('RT-C'!$I:$I,$B31,'RT-C'!$J:$J,"OUI",'RT-C'!$G:$G,'Suivi financier'!$T$2)</f>
        <v>0</v>
      </c>
      <c r="U31" s="287">
        <f t="array" ref="U31">SUMIFS('RT-C'!$AG:$AG,'RT-C'!$C:$C,"INS",'RT-C'!$I:$I,B31,'RT-C'!$G:$G,'Suivi financier'!$T$2)</f>
        <v>0</v>
      </c>
      <c r="V31" s="288">
        <f t="array" ref="V31">SUMIFS('RT-C'!$AG:$AG,'RT-C'!$C:$C,"REV",'RT-C'!$I:$I,B31,'RT-C'!$G:$G,'Suivi financier'!$T$2)</f>
        <v>0</v>
      </c>
      <c r="W31" s="289">
        <f t="array" ref="W31">COUNTIFS('RT-C'!$I:$I,'Suivi financier'!$B31,'RT-C'!$J:$J,"OUI",'RT-C'!$R:$R,"OUI",'RT-C'!$G:$G,'Suivi financier'!$T$2)</f>
        <v>0</v>
      </c>
      <c r="X31" s="290">
        <f>COUNTIFS('RT-C'!$I:$I,$B31,'RT-C'!$J:$J,"NON",'RT-C'!$G:$G,'Suivi financier'!$T$2)</f>
        <v>0</v>
      </c>
      <c r="Y31" s="291">
        <f t="array" ref="Y31">COUNTIFS('RT-C'!$S:$S,"X",'RT-C'!$I:$I,'Suivi financier'!$B31,'RT-C'!$G:$G,'Suivi financier'!$T$2)</f>
        <v>0</v>
      </c>
      <c r="Z31" s="291">
        <f t="array" ref="Z31">COUNTIFS('RT-C'!$T:$T,"X",'RT-C'!$I:$I,'Suivi financier'!$B31,'RT-C'!$G:$G,'Suivi financier'!$T$2)</f>
        <v>0</v>
      </c>
      <c r="AA31" s="291">
        <f t="array" ref="AA31">COUNTIFS('RT-C'!$U:$U,"X",'RT-C'!$I:$I,'Suivi financier'!$B31,'RT-C'!$G:$G,'Suivi financier'!$T$2)</f>
        <v>0</v>
      </c>
      <c r="AB31" s="292">
        <f t="array" ref="AB31">COUNTIFS('RT-C'!$V:$V,"X",'RT-C'!$I:$I,'Suivi financier'!$B31,'RT-C'!$G:$G,'Suivi financier'!$T$2)</f>
        <v>0</v>
      </c>
      <c r="AC31" s="293">
        <f t="array" ref="AC31">SUMIFS('RT-C'!$AH:$AH,'RT-C'!$I:$I,'Suivi financier'!$B31,'RT-C'!$G:$G,'Suivi financier'!$T$2)</f>
        <v>0</v>
      </c>
      <c r="AD31" s="294">
        <f t="array" ref="AD31">(U31*5.9)+(V31*7.9)+(W31*18)+(X31*3)</f>
        <v>0</v>
      </c>
      <c r="AE31" s="285"/>
      <c r="AF31" s="286">
        <f t="array" ref="AF31">COUNTIFS('RT-C'!$I:$I,$B31,'RT-C'!$J:$J,"OUI",'RT-C'!$G:$G,'Suivi financier'!$AF$2)</f>
        <v>0</v>
      </c>
      <c r="AG31" s="287">
        <f t="array" ref="AG31">SUMIFS('RT-C'!$AG:$AG,'RT-C'!$C:$C,"INS",'RT-C'!$I:$I,B31,'RT-C'!$G:$G,'Suivi financier'!$AF$2)</f>
        <v>0</v>
      </c>
      <c r="AH31" s="288">
        <f t="array" ref="AH31">SUMIFS('RT-C'!$AG:$AG,'RT-C'!$C:$C,"REV",'RT-C'!$I:$I,B31,'RT-C'!$G:$G,'Suivi financier'!$AF$2)</f>
        <v>0</v>
      </c>
      <c r="AI31" s="289">
        <f t="array" ref="AI31">COUNTIFS('RT-C'!$I:$I,'Suivi financier'!$B31,'RT-C'!$J:$J,"OUI",'RT-C'!$R:$R,"OUI",'RT-C'!$G:$G,'Suivi financier'!$AF$2)</f>
        <v>0</v>
      </c>
      <c r="AJ31" s="290">
        <f t="array" ref="AJ31">COUNTIFS('RT-C'!$I:$I,$B31,'RT-C'!$J:$J,"NON",'RT-C'!$G:$G,'Suivi financier'!$AF$2)</f>
        <v>0</v>
      </c>
      <c r="AK31" s="291">
        <f t="array" ref="AK31">COUNTIFS('RT-C'!$S:$S,"X",'RT-C'!$I:$I,'Suivi financier'!$B31,'RT-C'!$G:$G,'Suivi financier'!$AF$2)</f>
        <v>0</v>
      </c>
      <c r="AL31" s="291">
        <f t="array" ref="AL31">COUNTIFS('RT-C'!$T:$T,"X",'RT-C'!$I:$I,'Suivi financier'!$B31,'RT-C'!$G:$G,'Suivi financier'!$AF$2)</f>
        <v>0</v>
      </c>
      <c r="AM31" s="291">
        <f t="array" ref="AM31">COUNTIFS('RT-C'!$U:$U,"X",'RT-C'!$I:$I,'Suivi financier'!$B31,'RT-C'!$G:$G,'Suivi financier'!$AF$2)</f>
        <v>0</v>
      </c>
      <c r="AN31" s="292">
        <f t="array" ref="AN31">COUNTIFS('RT-C'!$V:$V,"X",'RT-C'!$I:$I,'Suivi financier'!$B31,'RT-C'!$G:$G,'Suivi financier'!$AF$2)</f>
        <v>0</v>
      </c>
      <c r="AO31" s="293">
        <f t="array" ref="AO31">SUMIFS('RT-C'!$AH:$AH,'RT-C'!$I:$I,'Suivi financier'!$B31,'RT-C'!$G:$G,'Suivi financier'!$AF$2)</f>
        <v>0</v>
      </c>
      <c r="AP31" s="294">
        <f t="array" ref="AP31">(AG31*5.9)+(AH31*7.9)+(AI31*18)+(AJ31*3)</f>
        <v>0</v>
      </c>
    </row>
    <row r="32" spans="2:42" ht="15.75" x14ac:dyDescent="0.25">
      <c r="B32" s="135">
        <v>29</v>
      </c>
      <c r="C32" s="130">
        <f t="array" ref="C32">COUNTIFS('RT-C'!$C:$C,"INS",'RT-C'!$I:$I,$B32,'RT-C'!$J:$J,"OUI")</f>
        <v>0</v>
      </c>
      <c r="D32" s="129">
        <f t="array" ref="D32">SUMIFS('RT-C'!$AG:$AG,'RT-C'!$C:$C,"INS",'RT-C'!$I:$I,B32)</f>
        <v>0</v>
      </c>
      <c r="E32" s="127">
        <f t="array" ref="E32">$D32*5.9</f>
        <v>0</v>
      </c>
      <c r="F32" s="130">
        <f t="array" ref="F32">COUNTIFS('RT-C'!$C:$C,"REV",'RT-C'!$I:$I,$B32,'RT-C'!$J:$J,"OUI")</f>
        <v>0</v>
      </c>
      <c r="G32" s="129">
        <f t="array" ref="G32">SUMIFS('RT-C'!$AG:$AG,'RT-C'!$C:$C,"REV",'RT-C'!$I:$I,B32)</f>
        <v>0</v>
      </c>
      <c r="H32" s="127">
        <f t="array" ref="H32">$G32*7.9</f>
        <v>0</v>
      </c>
      <c r="I32" s="254">
        <f t="array" ref="I32">COUNTIFS('RT-C'!$I:$I,$B32,'RT-C'!$J:$J,"OUI")</f>
        <v>0</v>
      </c>
      <c r="J32" s="258">
        <f t="array" ref="J32">COUNTIFS('RT-C'!$I:$I,$B32,'RT-C'!$J:$J,"NON")</f>
        <v>0</v>
      </c>
      <c r="K32" s="256">
        <f t="array" ref="K32">COUNTIFS('RT-C'!$S:$S,"X",'RT-C'!$I:$I,'Suivi financier'!$B32)</f>
        <v>0</v>
      </c>
      <c r="L32" s="133">
        <f t="array" ref="L32">COUNTIFS('RT-C'!$T:$T,"X",'RT-C'!$I:$I,'Suivi financier'!$B32)</f>
        <v>0</v>
      </c>
      <c r="M32" s="133">
        <f t="array" ref="M32">COUNTIFS('RT-C'!$U:$U,"X",'RT-C'!$I:$I,'Suivi financier'!$B32)</f>
        <v>0</v>
      </c>
      <c r="N32" s="132">
        <f t="array" ref="N32">COUNTIFS('RT-C'!$V:$V,"X",'RT-C'!$I:$I,'Suivi financier'!$B32)</f>
        <v>0</v>
      </c>
      <c r="O32" s="127">
        <f t="array" ref="O32">$J32*3</f>
        <v>0</v>
      </c>
      <c r="P32" s="128">
        <f t="array" ref="P32">COUNTIFS('RT-C'!$I:$I,'Suivi financier'!$B32,'RT-C'!$J:$J,"OUI",'RT-C'!$R:$R,"OUI")</f>
        <v>0</v>
      </c>
      <c r="Q32" s="127">
        <f t="array" ref="Q32">$P32*18</f>
        <v>0</v>
      </c>
      <c r="R32" s="271">
        <f t="array" ref="R32">E32+H32+O32+Q32</f>
        <v>0</v>
      </c>
      <c r="T32" s="286">
        <f t="array" ref="T32">COUNTIFS('RT-C'!$I:$I,$B32,'RT-C'!$J:$J,"OUI",'RT-C'!$G:$G,'Suivi financier'!$T$2)</f>
        <v>0</v>
      </c>
      <c r="U32" s="287">
        <f t="array" ref="U32">SUMIFS('RT-C'!$AG:$AG,'RT-C'!$C:$C,"INS",'RT-C'!$I:$I,B32,'RT-C'!$G:$G,'Suivi financier'!$T$2)</f>
        <v>0</v>
      </c>
      <c r="V32" s="288">
        <f t="array" ref="V32">SUMIFS('RT-C'!$AG:$AG,'RT-C'!$C:$C,"REV",'RT-C'!$I:$I,B32,'RT-C'!$G:$G,'Suivi financier'!$T$2)</f>
        <v>0</v>
      </c>
      <c r="W32" s="289">
        <f t="array" ref="W32">COUNTIFS('RT-C'!$I:$I,'Suivi financier'!$B32,'RT-C'!$J:$J,"OUI",'RT-C'!$R:$R,"OUI",'RT-C'!$G:$G,'Suivi financier'!$T$2)</f>
        <v>0</v>
      </c>
      <c r="X32" s="290">
        <f>COUNTIFS('RT-C'!$I:$I,$B32,'RT-C'!$J:$J,"NON",'RT-C'!$G:$G,'Suivi financier'!$T$2)</f>
        <v>0</v>
      </c>
      <c r="Y32" s="291">
        <f t="array" ref="Y32">COUNTIFS('RT-C'!$S:$S,"X",'RT-C'!$I:$I,'Suivi financier'!$B32,'RT-C'!$G:$G,'Suivi financier'!$T$2)</f>
        <v>0</v>
      </c>
      <c r="Z32" s="291">
        <f t="array" ref="Z32">COUNTIFS('RT-C'!$T:$T,"X",'RT-C'!$I:$I,'Suivi financier'!$B32,'RT-C'!$G:$G,'Suivi financier'!$T$2)</f>
        <v>0</v>
      </c>
      <c r="AA32" s="291">
        <f t="array" ref="AA32">COUNTIFS('RT-C'!$U:$U,"X",'RT-C'!$I:$I,'Suivi financier'!$B32,'RT-C'!$G:$G,'Suivi financier'!$T$2)</f>
        <v>0</v>
      </c>
      <c r="AB32" s="292">
        <f t="array" ref="AB32">COUNTIFS('RT-C'!$V:$V,"X",'RT-C'!$I:$I,'Suivi financier'!$B32,'RT-C'!$G:$G,'Suivi financier'!$T$2)</f>
        <v>0</v>
      </c>
      <c r="AC32" s="293">
        <f t="array" ref="AC32">SUMIFS('RT-C'!$AH:$AH,'RT-C'!$I:$I,'Suivi financier'!$B32,'RT-C'!$G:$G,'Suivi financier'!$T$2)</f>
        <v>0</v>
      </c>
      <c r="AD32" s="294">
        <f t="array" ref="AD32">(U32*5.9)+(V32*7.9)+(W32*18)+(X32*3)</f>
        <v>0</v>
      </c>
      <c r="AE32" s="285"/>
      <c r="AF32" s="286">
        <f t="array" ref="AF32">COUNTIFS('RT-C'!$I:$I,$B32,'RT-C'!$J:$J,"OUI",'RT-C'!$G:$G,'Suivi financier'!$AF$2)</f>
        <v>0</v>
      </c>
      <c r="AG32" s="287">
        <f t="array" ref="AG32">SUMIFS('RT-C'!$AG:$AG,'RT-C'!$C:$C,"INS",'RT-C'!$I:$I,B32,'RT-C'!$G:$G,'Suivi financier'!$AF$2)</f>
        <v>0</v>
      </c>
      <c r="AH32" s="288">
        <f t="array" ref="AH32">SUMIFS('RT-C'!$AG:$AG,'RT-C'!$C:$C,"REV",'RT-C'!$I:$I,B32,'RT-C'!$G:$G,'Suivi financier'!$AF$2)</f>
        <v>0</v>
      </c>
      <c r="AI32" s="289">
        <f t="array" ref="AI32">COUNTIFS('RT-C'!$I:$I,'Suivi financier'!$B32,'RT-C'!$J:$J,"OUI",'RT-C'!$R:$R,"OUI",'RT-C'!$G:$G,'Suivi financier'!$AF$2)</f>
        <v>0</v>
      </c>
      <c r="AJ32" s="290">
        <f t="array" ref="AJ32">COUNTIFS('RT-C'!$I:$I,$B32,'RT-C'!$J:$J,"NON",'RT-C'!$G:$G,'Suivi financier'!$AF$2)</f>
        <v>0</v>
      </c>
      <c r="AK32" s="291">
        <f t="array" ref="AK32">COUNTIFS('RT-C'!$S:$S,"X",'RT-C'!$I:$I,'Suivi financier'!$B32,'RT-C'!$G:$G,'Suivi financier'!$AF$2)</f>
        <v>0</v>
      </c>
      <c r="AL32" s="291">
        <f t="array" ref="AL32">COUNTIFS('RT-C'!$T:$T,"X",'RT-C'!$I:$I,'Suivi financier'!$B32,'RT-C'!$G:$G,'Suivi financier'!$AF$2)</f>
        <v>0</v>
      </c>
      <c r="AM32" s="291">
        <f t="array" ref="AM32">COUNTIFS('RT-C'!$U:$U,"X",'RT-C'!$I:$I,'Suivi financier'!$B32,'RT-C'!$G:$G,'Suivi financier'!$AF$2)</f>
        <v>0</v>
      </c>
      <c r="AN32" s="292">
        <f t="array" ref="AN32">COUNTIFS('RT-C'!$V:$V,"X",'RT-C'!$I:$I,'Suivi financier'!$B32,'RT-C'!$G:$G,'Suivi financier'!$AF$2)</f>
        <v>0</v>
      </c>
      <c r="AO32" s="293">
        <f t="array" ref="AO32">SUMIFS('RT-C'!$AH:$AH,'RT-C'!$I:$I,'Suivi financier'!$B32,'RT-C'!$G:$G,'Suivi financier'!$AF$2)</f>
        <v>0</v>
      </c>
      <c r="AP32" s="294">
        <f t="array" ref="AP32">(AG32*5.9)+(AH32*7.9)+(AI32*18)+(AJ32*3)</f>
        <v>0</v>
      </c>
    </row>
    <row r="33" spans="2:42" ht="15.75" x14ac:dyDescent="0.25">
      <c r="B33" s="135">
        <v>30</v>
      </c>
      <c r="C33" s="130">
        <f t="array" ref="C33">COUNTIFS('RT-C'!$C:$C,"INS",'RT-C'!$I:$I,$B33,'RT-C'!$J:$J,"OUI")</f>
        <v>0</v>
      </c>
      <c r="D33" s="129">
        <f t="array" ref="D33">SUMIFS('RT-C'!$AG:$AG,'RT-C'!$C:$C,"INS",'RT-C'!$I:$I,B33)</f>
        <v>0</v>
      </c>
      <c r="E33" s="127">
        <f t="array" ref="E33">$D33*5.9</f>
        <v>0</v>
      </c>
      <c r="F33" s="130">
        <f t="array" ref="F33">COUNTIFS('RT-C'!$C:$C,"REV",'RT-C'!$I:$I,$B33,'RT-C'!$J:$J,"OUI")</f>
        <v>0</v>
      </c>
      <c r="G33" s="129">
        <f t="array" ref="G33">SUMIFS('RT-C'!$AG:$AG,'RT-C'!$C:$C,"REV",'RT-C'!$I:$I,B33)</f>
        <v>0</v>
      </c>
      <c r="H33" s="127">
        <f t="array" ref="H33">$G33*7.9</f>
        <v>0</v>
      </c>
      <c r="I33" s="254">
        <f t="array" ref="I33">COUNTIFS('RT-C'!$I:$I,$B33,'RT-C'!$J:$J,"OUI")</f>
        <v>0</v>
      </c>
      <c r="J33" s="258">
        <f t="array" ref="J33">COUNTIFS('RT-C'!$I:$I,$B33,'RT-C'!$J:$J,"NON")</f>
        <v>0</v>
      </c>
      <c r="K33" s="256">
        <f t="array" ref="K33">COUNTIFS('RT-C'!$S:$S,"X",'RT-C'!$I:$I,'Suivi financier'!$B33)</f>
        <v>0</v>
      </c>
      <c r="L33" s="133">
        <f t="array" ref="L33">COUNTIFS('RT-C'!$T:$T,"X",'RT-C'!$I:$I,'Suivi financier'!$B33)</f>
        <v>0</v>
      </c>
      <c r="M33" s="133">
        <f t="array" ref="M33">COUNTIFS('RT-C'!$U:$U,"X",'RT-C'!$I:$I,'Suivi financier'!$B33)</f>
        <v>0</v>
      </c>
      <c r="N33" s="132">
        <f t="array" ref="N33">COUNTIFS('RT-C'!$V:$V,"X",'RT-C'!$I:$I,'Suivi financier'!$B33)</f>
        <v>0</v>
      </c>
      <c r="O33" s="127">
        <f t="array" ref="O33">$J33*3</f>
        <v>0</v>
      </c>
      <c r="P33" s="128">
        <f t="array" ref="P33">COUNTIFS('RT-C'!$I:$I,'Suivi financier'!$B33,'RT-C'!$J:$J,"OUI",'RT-C'!$R:$R,"OUI")</f>
        <v>0</v>
      </c>
      <c r="Q33" s="127">
        <f t="array" ref="Q33">$P33*18</f>
        <v>0</v>
      </c>
      <c r="R33" s="271">
        <f t="array" ref="R33">E33+H33+O33+Q33</f>
        <v>0</v>
      </c>
      <c r="T33" s="286">
        <f t="array" ref="T33">COUNTIFS('RT-C'!$I:$I,$B33,'RT-C'!$J:$J,"OUI",'RT-C'!$G:$G,'Suivi financier'!$T$2)</f>
        <v>0</v>
      </c>
      <c r="U33" s="287">
        <f t="array" ref="U33">SUMIFS('RT-C'!$AG:$AG,'RT-C'!$C:$C,"INS",'RT-C'!$I:$I,B33,'RT-C'!$G:$G,'Suivi financier'!$T$2)</f>
        <v>0</v>
      </c>
      <c r="V33" s="288">
        <f t="array" ref="V33">SUMIFS('RT-C'!$AG:$AG,'RT-C'!$C:$C,"REV",'RT-C'!$I:$I,B33,'RT-C'!$G:$G,'Suivi financier'!$T$2)</f>
        <v>0</v>
      </c>
      <c r="W33" s="289">
        <f t="array" ref="W33">COUNTIFS('RT-C'!$I:$I,'Suivi financier'!$B33,'RT-C'!$J:$J,"OUI",'RT-C'!$R:$R,"OUI",'RT-C'!$G:$G,'Suivi financier'!$T$2)</f>
        <v>0</v>
      </c>
      <c r="X33" s="290">
        <f>COUNTIFS('RT-C'!$I:$I,$B33,'RT-C'!$J:$J,"NON",'RT-C'!$G:$G,'Suivi financier'!$T$2)</f>
        <v>0</v>
      </c>
      <c r="Y33" s="291">
        <f t="array" ref="Y33">COUNTIFS('RT-C'!$S:$S,"X",'RT-C'!$I:$I,'Suivi financier'!$B33,'RT-C'!$G:$G,'Suivi financier'!$T$2)</f>
        <v>0</v>
      </c>
      <c r="Z33" s="291">
        <f t="array" ref="Z33">COUNTIFS('RT-C'!$T:$T,"X",'RT-C'!$I:$I,'Suivi financier'!$B33,'RT-C'!$G:$G,'Suivi financier'!$T$2)</f>
        <v>0</v>
      </c>
      <c r="AA33" s="291">
        <f t="array" ref="AA33">COUNTIFS('RT-C'!$U:$U,"X",'RT-C'!$I:$I,'Suivi financier'!$B33,'RT-C'!$G:$G,'Suivi financier'!$T$2)</f>
        <v>0</v>
      </c>
      <c r="AB33" s="292">
        <f t="array" ref="AB33">COUNTIFS('RT-C'!$V:$V,"X",'RT-C'!$I:$I,'Suivi financier'!$B33,'RT-C'!$G:$G,'Suivi financier'!$T$2)</f>
        <v>0</v>
      </c>
      <c r="AC33" s="293">
        <f t="array" ref="AC33">SUMIFS('RT-C'!$AH:$AH,'RT-C'!$I:$I,'Suivi financier'!$B33,'RT-C'!$G:$G,'Suivi financier'!$T$2)</f>
        <v>0</v>
      </c>
      <c r="AD33" s="294">
        <f t="array" ref="AD33">(U33*5.9)+(V33*7.9)+(W33*18)+(X33*3)</f>
        <v>0</v>
      </c>
      <c r="AE33" s="285"/>
      <c r="AF33" s="286">
        <f t="array" ref="AF33">COUNTIFS('RT-C'!$I:$I,$B33,'RT-C'!$J:$J,"OUI",'RT-C'!$G:$G,'Suivi financier'!$AF$2)</f>
        <v>0</v>
      </c>
      <c r="AG33" s="287">
        <f t="array" ref="AG33">SUMIFS('RT-C'!$AG:$AG,'RT-C'!$C:$C,"INS",'RT-C'!$I:$I,B33,'RT-C'!$G:$G,'Suivi financier'!$AF$2)</f>
        <v>0</v>
      </c>
      <c r="AH33" s="288">
        <f t="array" ref="AH33">SUMIFS('RT-C'!$AG:$AG,'RT-C'!$C:$C,"REV",'RT-C'!$I:$I,B33,'RT-C'!$G:$G,'Suivi financier'!$AF$2)</f>
        <v>0</v>
      </c>
      <c r="AI33" s="289">
        <f t="array" ref="AI33">COUNTIFS('RT-C'!$I:$I,'Suivi financier'!$B33,'RT-C'!$J:$J,"OUI",'RT-C'!$R:$R,"OUI",'RT-C'!$G:$G,'Suivi financier'!$AF$2)</f>
        <v>0</v>
      </c>
      <c r="AJ33" s="290">
        <f t="array" ref="AJ33">COUNTIFS('RT-C'!$I:$I,$B33,'RT-C'!$J:$J,"NON",'RT-C'!$G:$G,'Suivi financier'!$AF$2)</f>
        <v>0</v>
      </c>
      <c r="AK33" s="291">
        <f t="array" ref="AK33">COUNTIFS('RT-C'!$S:$S,"X",'RT-C'!$I:$I,'Suivi financier'!$B33,'RT-C'!$G:$G,'Suivi financier'!$AF$2)</f>
        <v>0</v>
      </c>
      <c r="AL33" s="291">
        <f t="array" ref="AL33">COUNTIFS('RT-C'!$T:$T,"X",'RT-C'!$I:$I,'Suivi financier'!$B33,'RT-C'!$G:$G,'Suivi financier'!$AF$2)</f>
        <v>0</v>
      </c>
      <c r="AM33" s="291">
        <f t="array" ref="AM33">COUNTIFS('RT-C'!$U:$U,"X",'RT-C'!$I:$I,'Suivi financier'!$B33,'RT-C'!$G:$G,'Suivi financier'!$AF$2)</f>
        <v>0</v>
      </c>
      <c r="AN33" s="292">
        <f t="array" ref="AN33">COUNTIFS('RT-C'!$V:$V,"X",'RT-C'!$I:$I,'Suivi financier'!$B33,'RT-C'!$G:$G,'Suivi financier'!$AF$2)</f>
        <v>0</v>
      </c>
      <c r="AO33" s="293">
        <f t="array" ref="AO33">SUMIFS('RT-C'!$AH:$AH,'RT-C'!$I:$I,'Suivi financier'!$B33,'RT-C'!$G:$G,'Suivi financier'!$AF$2)</f>
        <v>0</v>
      </c>
      <c r="AP33" s="294">
        <f t="array" ref="AP33">(AG33*5.9)+(AH33*7.9)+(AI33*18)+(AJ33*3)</f>
        <v>0</v>
      </c>
    </row>
    <row r="34" spans="2:42" ht="15.75" x14ac:dyDescent="0.25">
      <c r="B34" s="135">
        <v>31</v>
      </c>
      <c r="C34" s="130">
        <f t="array" ref="C34">COUNTIFS('RT-C'!$C:$C,"INS",'RT-C'!$I:$I,$B34,'RT-C'!$J:$J,"OUI")</f>
        <v>0</v>
      </c>
      <c r="D34" s="129">
        <f t="array" ref="D34">SUMIFS('RT-C'!$AG:$AG,'RT-C'!$C:$C,"INS",'RT-C'!$I:$I,B34)</f>
        <v>0</v>
      </c>
      <c r="E34" s="127">
        <f t="array" ref="E34">$D34*5.9</f>
        <v>0</v>
      </c>
      <c r="F34" s="130">
        <f t="array" ref="F34">COUNTIFS('RT-C'!$C:$C,"REV",'RT-C'!$I:$I,$B34,'RT-C'!$J:$J,"OUI")</f>
        <v>0</v>
      </c>
      <c r="G34" s="129">
        <f t="array" ref="G34">SUMIFS('RT-C'!$AG:$AG,'RT-C'!$C:$C,"REV",'RT-C'!$I:$I,B34)</f>
        <v>0</v>
      </c>
      <c r="H34" s="127">
        <f t="array" ref="H34">$G34*7.9</f>
        <v>0</v>
      </c>
      <c r="I34" s="254">
        <f t="array" ref="I34">COUNTIFS('RT-C'!$I:$I,$B34,'RT-C'!$J:$J,"OUI")</f>
        <v>0</v>
      </c>
      <c r="J34" s="258">
        <f t="array" ref="J34">COUNTIFS('RT-C'!$I:$I,$B34,'RT-C'!$J:$J,"NON")</f>
        <v>0</v>
      </c>
      <c r="K34" s="256">
        <f t="array" ref="K34">COUNTIFS('RT-C'!$S:$S,"X",'RT-C'!$I:$I,'Suivi financier'!$B34)</f>
        <v>0</v>
      </c>
      <c r="L34" s="133">
        <f t="array" ref="L34">COUNTIFS('RT-C'!$T:$T,"X",'RT-C'!$I:$I,'Suivi financier'!$B34)</f>
        <v>0</v>
      </c>
      <c r="M34" s="133">
        <f t="array" ref="M34">COUNTIFS('RT-C'!$U:$U,"X",'RT-C'!$I:$I,'Suivi financier'!$B34)</f>
        <v>0</v>
      </c>
      <c r="N34" s="132">
        <f t="array" ref="N34">COUNTIFS('RT-C'!$V:$V,"X",'RT-C'!$I:$I,'Suivi financier'!$B34)</f>
        <v>0</v>
      </c>
      <c r="O34" s="127">
        <f t="array" ref="O34">$J34*3</f>
        <v>0</v>
      </c>
      <c r="P34" s="128">
        <f t="array" ref="P34">COUNTIFS('RT-C'!$I:$I,'Suivi financier'!$B34,'RT-C'!$J:$J,"OUI",'RT-C'!$R:$R,"OUI")</f>
        <v>0</v>
      </c>
      <c r="Q34" s="127">
        <f t="array" ref="Q34">$P34*18</f>
        <v>0</v>
      </c>
      <c r="R34" s="271">
        <f t="array" ref="R34">E34+H34+O34+Q34</f>
        <v>0</v>
      </c>
      <c r="T34" s="286">
        <f t="array" ref="T34">COUNTIFS('RT-C'!$I:$I,$B34,'RT-C'!$J:$J,"OUI",'RT-C'!$G:$G,'Suivi financier'!$T$2)</f>
        <v>0</v>
      </c>
      <c r="U34" s="287">
        <f t="array" ref="U34">SUMIFS('RT-C'!$AG:$AG,'RT-C'!$C:$C,"INS",'RT-C'!$I:$I,B34,'RT-C'!$G:$G,'Suivi financier'!$T$2)</f>
        <v>0</v>
      </c>
      <c r="V34" s="288">
        <f t="array" ref="V34">SUMIFS('RT-C'!$AG:$AG,'RT-C'!$C:$C,"REV",'RT-C'!$I:$I,B34,'RT-C'!$G:$G,'Suivi financier'!$T$2)</f>
        <v>0</v>
      </c>
      <c r="W34" s="289">
        <f t="array" ref="W34">COUNTIFS('RT-C'!$I:$I,'Suivi financier'!$B34,'RT-C'!$J:$J,"OUI",'RT-C'!$R:$R,"OUI",'RT-C'!$G:$G,'Suivi financier'!$T$2)</f>
        <v>0</v>
      </c>
      <c r="X34" s="290">
        <f>COUNTIFS('RT-C'!$I:$I,$B34,'RT-C'!$J:$J,"NON",'RT-C'!$G:$G,'Suivi financier'!$T$2)</f>
        <v>0</v>
      </c>
      <c r="Y34" s="291">
        <f t="array" ref="Y34">COUNTIFS('RT-C'!$S:$S,"X",'RT-C'!$I:$I,'Suivi financier'!$B34,'RT-C'!$G:$G,'Suivi financier'!$T$2)</f>
        <v>0</v>
      </c>
      <c r="Z34" s="291">
        <f t="array" ref="Z34">COUNTIFS('RT-C'!$T:$T,"X",'RT-C'!$I:$I,'Suivi financier'!$B34,'RT-C'!$G:$G,'Suivi financier'!$T$2)</f>
        <v>0</v>
      </c>
      <c r="AA34" s="291">
        <f t="array" ref="AA34">COUNTIFS('RT-C'!$U:$U,"X",'RT-C'!$I:$I,'Suivi financier'!$B34,'RT-C'!$G:$G,'Suivi financier'!$T$2)</f>
        <v>0</v>
      </c>
      <c r="AB34" s="292">
        <f t="array" ref="AB34">COUNTIFS('RT-C'!$V:$V,"X",'RT-C'!$I:$I,'Suivi financier'!$B34,'RT-C'!$G:$G,'Suivi financier'!$T$2)</f>
        <v>0</v>
      </c>
      <c r="AC34" s="293">
        <f t="array" ref="AC34">SUMIFS('RT-C'!$AH:$AH,'RT-C'!$I:$I,'Suivi financier'!$B34,'RT-C'!$G:$G,'Suivi financier'!$T$2)</f>
        <v>0</v>
      </c>
      <c r="AD34" s="294">
        <f t="array" ref="AD34">(U34*5.9)+(V34*7.9)+(W34*18)+(X34*3)</f>
        <v>0</v>
      </c>
      <c r="AE34" s="285"/>
      <c r="AF34" s="286">
        <f t="array" ref="AF34">COUNTIFS('RT-C'!$I:$I,$B34,'RT-C'!$J:$J,"OUI",'RT-C'!$G:$G,'Suivi financier'!$AF$2)</f>
        <v>0</v>
      </c>
      <c r="AG34" s="287">
        <f t="array" ref="AG34">SUMIFS('RT-C'!$AG:$AG,'RT-C'!$C:$C,"INS",'RT-C'!$I:$I,B34,'RT-C'!$G:$G,'Suivi financier'!$AF$2)</f>
        <v>0</v>
      </c>
      <c r="AH34" s="288">
        <f t="array" ref="AH34">SUMIFS('RT-C'!$AG:$AG,'RT-C'!$C:$C,"REV",'RT-C'!$I:$I,B34,'RT-C'!$G:$G,'Suivi financier'!$AF$2)</f>
        <v>0</v>
      </c>
      <c r="AI34" s="289">
        <f t="array" ref="AI34">COUNTIFS('RT-C'!$I:$I,'Suivi financier'!$B34,'RT-C'!$J:$J,"OUI",'RT-C'!$R:$R,"OUI",'RT-C'!$G:$G,'Suivi financier'!$AF$2)</f>
        <v>0</v>
      </c>
      <c r="AJ34" s="290">
        <f t="array" ref="AJ34">COUNTIFS('RT-C'!$I:$I,$B34,'RT-C'!$J:$J,"NON",'RT-C'!$G:$G,'Suivi financier'!$AF$2)</f>
        <v>0</v>
      </c>
      <c r="AK34" s="291">
        <f t="array" ref="AK34">COUNTIFS('RT-C'!$S:$S,"X",'RT-C'!$I:$I,'Suivi financier'!$B34,'RT-C'!$G:$G,'Suivi financier'!$AF$2)</f>
        <v>0</v>
      </c>
      <c r="AL34" s="291">
        <f t="array" ref="AL34">COUNTIFS('RT-C'!$T:$T,"X",'RT-C'!$I:$I,'Suivi financier'!$B34,'RT-C'!$G:$G,'Suivi financier'!$AF$2)</f>
        <v>0</v>
      </c>
      <c r="AM34" s="291">
        <f t="array" ref="AM34">COUNTIFS('RT-C'!$U:$U,"X",'RT-C'!$I:$I,'Suivi financier'!$B34,'RT-C'!$G:$G,'Suivi financier'!$AF$2)</f>
        <v>0</v>
      </c>
      <c r="AN34" s="292">
        <f t="array" ref="AN34">COUNTIFS('RT-C'!$V:$V,"X",'RT-C'!$I:$I,'Suivi financier'!$B34,'RT-C'!$G:$G,'Suivi financier'!$AF$2)</f>
        <v>0</v>
      </c>
      <c r="AO34" s="293">
        <f t="array" ref="AO34">SUMIFS('RT-C'!$AH:$AH,'RT-C'!$I:$I,'Suivi financier'!$B34,'RT-C'!$G:$G,'Suivi financier'!$AF$2)</f>
        <v>0</v>
      </c>
      <c r="AP34" s="294">
        <f t="array" ref="AP34">(AG34*5.9)+(AH34*7.9)+(AI34*18)+(AJ34*3)</f>
        <v>0</v>
      </c>
    </row>
    <row r="35" spans="2:42" ht="15.75" x14ac:dyDescent="0.25">
      <c r="B35" s="135">
        <v>32</v>
      </c>
      <c r="C35" s="130">
        <f t="array" ref="C35">COUNTIFS('RT-C'!$C:$C,"INS",'RT-C'!$I:$I,$B35,'RT-C'!$J:$J,"OUI")</f>
        <v>0</v>
      </c>
      <c r="D35" s="129">
        <f t="array" ref="D35">SUMIFS('RT-C'!$AG:$AG,'RT-C'!$C:$C,"INS",'RT-C'!$I:$I,B35)</f>
        <v>0</v>
      </c>
      <c r="E35" s="127">
        <f t="array" ref="E35">$D35*5.9</f>
        <v>0</v>
      </c>
      <c r="F35" s="130">
        <f t="array" ref="F35">COUNTIFS('RT-C'!$C:$C,"REV",'RT-C'!$I:$I,$B35,'RT-C'!$J:$J,"OUI")</f>
        <v>0</v>
      </c>
      <c r="G35" s="129">
        <f t="array" ref="G35">SUMIFS('RT-C'!$AG:$AG,'RT-C'!$C:$C,"REV",'RT-C'!$I:$I,B35)</f>
        <v>0</v>
      </c>
      <c r="H35" s="127">
        <f t="array" ref="H35">$G35*7.9</f>
        <v>0</v>
      </c>
      <c r="I35" s="254">
        <f t="array" ref="I35">COUNTIFS('RT-C'!$I:$I,$B35,'RT-C'!$J:$J,"OUI")</f>
        <v>0</v>
      </c>
      <c r="J35" s="258">
        <f t="array" ref="J35">COUNTIFS('RT-C'!$I:$I,$B35,'RT-C'!$J:$J,"NON")</f>
        <v>0</v>
      </c>
      <c r="K35" s="256">
        <f t="array" ref="K35">COUNTIFS('RT-C'!$S:$S,"X",'RT-C'!$I:$I,'Suivi financier'!$B35)</f>
        <v>0</v>
      </c>
      <c r="L35" s="133">
        <f t="array" ref="L35">COUNTIFS('RT-C'!$T:$T,"X",'RT-C'!$I:$I,'Suivi financier'!$B35)</f>
        <v>0</v>
      </c>
      <c r="M35" s="133">
        <f t="array" ref="M35">COUNTIFS('RT-C'!$U:$U,"X",'RT-C'!$I:$I,'Suivi financier'!$B35)</f>
        <v>0</v>
      </c>
      <c r="N35" s="132">
        <f t="array" ref="N35">COUNTIFS('RT-C'!$V:$V,"X",'RT-C'!$I:$I,'Suivi financier'!$B35)</f>
        <v>0</v>
      </c>
      <c r="O35" s="127">
        <f t="array" ref="O35">$J35*3</f>
        <v>0</v>
      </c>
      <c r="P35" s="128">
        <f t="array" ref="P35">COUNTIFS('RT-C'!$I:$I,'Suivi financier'!$B35,'RT-C'!$J:$J,"OUI",'RT-C'!$R:$R,"OUI")</f>
        <v>0</v>
      </c>
      <c r="Q35" s="127">
        <f t="array" ref="Q35">$P35*18</f>
        <v>0</v>
      </c>
      <c r="R35" s="271">
        <f t="array" ref="R35">E35+H35+O35+Q35</f>
        <v>0</v>
      </c>
      <c r="T35" s="286">
        <f t="array" ref="T35">COUNTIFS('RT-C'!$I:$I,$B35,'RT-C'!$J:$J,"OUI",'RT-C'!$G:$G,'Suivi financier'!$T$2)</f>
        <v>0</v>
      </c>
      <c r="U35" s="287">
        <f t="array" ref="U35">SUMIFS('RT-C'!$AG:$AG,'RT-C'!$C:$C,"INS",'RT-C'!$I:$I,B35,'RT-C'!$G:$G,'Suivi financier'!$T$2)</f>
        <v>0</v>
      </c>
      <c r="V35" s="288">
        <f t="array" ref="V35">SUMIFS('RT-C'!$AG:$AG,'RT-C'!$C:$C,"REV",'RT-C'!$I:$I,B35,'RT-C'!$G:$G,'Suivi financier'!$T$2)</f>
        <v>0</v>
      </c>
      <c r="W35" s="289">
        <f t="array" ref="W35">COUNTIFS('RT-C'!$I:$I,'Suivi financier'!$B35,'RT-C'!$J:$J,"OUI",'RT-C'!$R:$R,"OUI",'RT-C'!$G:$G,'Suivi financier'!$T$2)</f>
        <v>0</v>
      </c>
      <c r="X35" s="290">
        <f>COUNTIFS('RT-C'!$I:$I,$B35,'RT-C'!$J:$J,"NON",'RT-C'!$G:$G,'Suivi financier'!$T$2)</f>
        <v>0</v>
      </c>
      <c r="Y35" s="291">
        <f t="array" ref="Y35">COUNTIFS('RT-C'!$S:$S,"X",'RT-C'!$I:$I,'Suivi financier'!$B35,'RT-C'!$G:$G,'Suivi financier'!$T$2)</f>
        <v>0</v>
      </c>
      <c r="Z35" s="291">
        <f t="array" ref="Z35">COUNTIFS('RT-C'!$T:$T,"X",'RT-C'!$I:$I,'Suivi financier'!$B35,'RT-C'!$G:$G,'Suivi financier'!$T$2)</f>
        <v>0</v>
      </c>
      <c r="AA35" s="291">
        <f t="array" ref="AA35">COUNTIFS('RT-C'!$U:$U,"X",'RT-C'!$I:$I,'Suivi financier'!$B35,'RT-C'!$G:$G,'Suivi financier'!$T$2)</f>
        <v>0</v>
      </c>
      <c r="AB35" s="292">
        <f t="array" ref="AB35">COUNTIFS('RT-C'!$V:$V,"X",'RT-C'!$I:$I,'Suivi financier'!$B35,'RT-C'!$G:$G,'Suivi financier'!$T$2)</f>
        <v>0</v>
      </c>
      <c r="AC35" s="293">
        <f t="array" ref="AC35">SUMIFS('RT-C'!$AH:$AH,'RT-C'!$I:$I,'Suivi financier'!$B35,'RT-C'!$G:$G,'Suivi financier'!$T$2)</f>
        <v>0</v>
      </c>
      <c r="AD35" s="294">
        <f t="array" ref="AD35">(U35*5.9)+(V35*7.9)+(W35*18)+(X35*3)</f>
        <v>0</v>
      </c>
      <c r="AE35" s="285"/>
      <c r="AF35" s="286">
        <f t="array" ref="AF35">COUNTIFS('RT-C'!$I:$I,$B35,'RT-C'!$J:$J,"OUI",'RT-C'!$G:$G,'Suivi financier'!$AF$2)</f>
        <v>0</v>
      </c>
      <c r="AG35" s="287">
        <f t="array" ref="AG35">SUMIFS('RT-C'!$AG:$AG,'RT-C'!$C:$C,"INS",'RT-C'!$I:$I,B35,'RT-C'!$G:$G,'Suivi financier'!$AF$2)</f>
        <v>0</v>
      </c>
      <c r="AH35" s="288">
        <f t="array" ref="AH35">SUMIFS('RT-C'!$AG:$AG,'RT-C'!$C:$C,"REV",'RT-C'!$I:$I,B35,'RT-C'!$G:$G,'Suivi financier'!$AF$2)</f>
        <v>0</v>
      </c>
      <c r="AI35" s="289">
        <f t="array" ref="AI35">COUNTIFS('RT-C'!$I:$I,'Suivi financier'!$B35,'RT-C'!$J:$J,"OUI",'RT-C'!$R:$R,"OUI",'RT-C'!$G:$G,'Suivi financier'!$AF$2)</f>
        <v>0</v>
      </c>
      <c r="AJ35" s="290">
        <f t="array" ref="AJ35">COUNTIFS('RT-C'!$I:$I,$B35,'RT-C'!$J:$J,"NON",'RT-C'!$G:$G,'Suivi financier'!$AF$2)</f>
        <v>0</v>
      </c>
      <c r="AK35" s="291">
        <f t="array" ref="AK35">COUNTIFS('RT-C'!$S:$S,"X",'RT-C'!$I:$I,'Suivi financier'!$B35,'RT-C'!$G:$G,'Suivi financier'!$AF$2)</f>
        <v>0</v>
      </c>
      <c r="AL35" s="291">
        <f t="array" ref="AL35">COUNTIFS('RT-C'!$T:$T,"X",'RT-C'!$I:$I,'Suivi financier'!$B35,'RT-C'!$G:$G,'Suivi financier'!$AF$2)</f>
        <v>0</v>
      </c>
      <c r="AM35" s="291">
        <f t="array" ref="AM35">COUNTIFS('RT-C'!$U:$U,"X",'RT-C'!$I:$I,'Suivi financier'!$B35,'RT-C'!$G:$G,'Suivi financier'!$AF$2)</f>
        <v>0</v>
      </c>
      <c r="AN35" s="292">
        <f t="array" ref="AN35">COUNTIFS('RT-C'!$V:$V,"X",'RT-C'!$I:$I,'Suivi financier'!$B35,'RT-C'!$G:$G,'Suivi financier'!$AF$2)</f>
        <v>0</v>
      </c>
      <c r="AO35" s="293">
        <f t="array" ref="AO35">SUMIFS('RT-C'!$AH:$AH,'RT-C'!$I:$I,'Suivi financier'!$B35,'RT-C'!$G:$G,'Suivi financier'!$AF$2)</f>
        <v>0</v>
      </c>
      <c r="AP35" s="294">
        <f t="array" ref="AP35">(AG35*5.9)+(AH35*7.9)+(AI35*18)+(AJ35*3)</f>
        <v>0</v>
      </c>
    </row>
    <row r="36" spans="2:42" ht="15.75" x14ac:dyDescent="0.25">
      <c r="B36" s="135">
        <v>33</v>
      </c>
      <c r="C36" s="130">
        <f t="array" ref="C36">COUNTIFS('RT-C'!$C:$C,"INS",'RT-C'!$I:$I,$B36,'RT-C'!$J:$J,"OUI")</f>
        <v>0</v>
      </c>
      <c r="D36" s="129">
        <f t="array" ref="D36">SUMIFS('RT-C'!$AG:$AG,'RT-C'!$C:$C,"INS",'RT-C'!$I:$I,B36)</f>
        <v>0</v>
      </c>
      <c r="E36" s="127">
        <f t="array" ref="E36">$D36*5.9</f>
        <v>0</v>
      </c>
      <c r="F36" s="130">
        <f t="array" ref="F36">COUNTIFS('RT-C'!$C:$C,"REV",'RT-C'!$I:$I,$B36,'RT-C'!$J:$J,"OUI")</f>
        <v>0</v>
      </c>
      <c r="G36" s="129">
        <f t="array" ref="G36">SUMIFS('RT-C'!$AG:$AG,'RT-C'!$C:$C,"REV",'RT-C'!$I:$I,B36)</f>
        <v>0</v>
      </c>
      <c r="H36" s="127">
        <f t="array" ref="H36">$G36*7.9</f>
        <v>0</v>
      </c>
      <c r="I36" s="254">
        <f t="array" ref="I36">COUNTIFS('RT-C'!$I:$I,$B36,'RT-C'!$J:$J,"OUI")</f>
        <v>0</v>
      </c>
      <c r="J36" s="258">
        <f t="array" ref="J36">COUNTIFS('RT-C'!$I:$I,$B36,'RT-C'!$J:$J,"NON")</f>
        <v>0</v>
      </c>
      <c r="K36" s="256">
        <f t="array" ref="K36">COUNTIFS('RT-C'!$S:$S,"X",'RT-C'!$I:$I,'Suivi financier'!$B36)</f>
        <v>0</v>
      </c>
      <c r="L36" s="133">
        <f t="array" ref="L36">COUNTIFS('RT-C'!$T:$T,"X",'RT-C'!$I:$I,'Suivi financier'!$B36)</f>
        <v>0</v>
      </c>
      <c r="M36" s="133">
        <f t="array" ref="M36">COUNTIFS('RT-C'!$U:$U,"X",'RT-C'!$I:$I,'Suivi financier'!$B36)</f>
        <v>0</v>
      </c>
      <c r="N36" s="132">
        <f t="array" ref="N36">COUNTIFS('RT-C'!$V:$V,"X",'RT-C'!$I:$I,'Suivi financier'!$B36)</f>
        <v>0</v>
      </c>
      <c r="O36" s="127">
        <f t="array" ref="O36">$J36*3</f>
        <v>0</v>
      </c>
      <c r="P36" s="128">
        <f t="array" ref="P36">COUNTIFS('RT-C'!$I:$I,'Suivi financier'!$B36,'RT-C'!$J:$J,"OUI",'RT-C'!$R:$R,"OUI")</f>
        <v>0</v>
      </c>
      <c r="Q36" s="127">
        <f t="array" ref="Q36">$P36*18</f>
        <v>0</v>
      </c>
      <c r="R36" s="271">
        <f t="array" ref="R36">E36+H36+O36+Q36</f>
        <v>0</v>
      </c>
      <c r="T36" s="286">
        <f t="array" ref="T36">COUNTIFS('RT-C'!$I:$I,$B36,'RT-C'!$J:$J,"OUI",'RT-C'!$G:$G,'Suivi financier'!$T$2)</f>
        <v>0</v>
      </c>
      <c r="U36" s="287">
        <f t="array" ref="U36">SUMIFS('RT-C'!$AG:$AG,'RT-C'!$C:$C,"INS",'RT-C'!$I:$I,B36,'RT-C'!$G:$G,'Suivi financier'!$T$2)</f>
        <v>0</v>
      </c>
      <c r="V36" s="288">
        <f t="array" ref="V36">SUMIFS('RT-C'!$AG:$AG,'RT-C'!$C:$C,"REV",'RT-C'!$I:$I,B36,'RT-C'!$G:$G,'Suivi financier'!$T$2)</f>
        <v>0</v>
      </c>
      <c r="W36" s="289">
        <f t="array" ref="W36">COUNTIFS('RT-C'!$I:$I,'Suivi financier'!$B36,'RT-C'!$J:$J,"OUI",'RT-C'!$R:$R,"OUI",'RT-C'!$G:$G,'Suivi financier'!$T$2)</f>
        <v>0</v>
      </c>
      <c r="X36" s="290">
        <f>COUNTIFS('RT-C'!$I:$I,$B36,'RT-C'!$J:$J,"NON",'RT-C'!$G:$G,'Suivi financier'!$T$2)</f>
        <v>0</v>
      </c>
      <c r="Y36" s="291">
        <f t="array" ref="Y36">COUNTIFS('RT-C'!$S:$S,"X",'RT-C'!$I:$I,'Suivi financier'!$B36,'RT-C'!$G:$G,'Suivi financier'!$T$2)</f>
        <v>0</v>
      </c>
      <c r="Z36" s="291">
        <f t="array" ref="Z36">COUNTIFS('RT-C'!$T:$T,"X",'RT-C'!$I:$I,'Suivi financier'!$B36,'RT-C'!$G:$G,'Suivi financier'!$T$2)</f>
        <v>0</v>
      </c>
      <c r="AA36" s="291">
        <f t="array" ref="AA36">COUNTIFS('RT-C'!$U:$U,"X",'RT-C'!$I:$I,'Suivi financier'!$B36,'RT-C'!$G:$G,'Suivi financier'!$T$2)</f>
        <v>0</v>
      </c>
      <c r="AB36" s="292">
        <f t="array" ref="AB36">COUNTIFS('RT-C'!$V:$V,"X",'RT-C'!$I:$I,'Suivi financier'!$B36,'RT-C'!$G:$G,'Suivi financier'!$T$2)</f>
        <v>0</v>
      </c>
      <c r="AC36" s="293">
        <f t="array" ref="AC36">SUMIFS('RT-C'!$AH:$AH,'RT-C'!$I:$I,'Suivi financier'!$B36,'RT-C'!$G:$G,'Suivi financier'!$T$2)</f>
        <v>0</v>
      </c>
      <c r="AD36" s="294">
        <f t="array" ref="AD36">(U36*5.9)+(V36*7.9)+(W36*18)+(X36*3)</f>
        <v>0</v>
      </c>
      <c r="AE36" s="285"/>
      <c r="AF36" s="286">
        <f t="array" ref="AF36">COUNTIFS('RT-C'!$I:$I,$B36,'RT-C'!$J:$J,"OUI",'RT-C'!$G:$G,'Suivi financier'!$AF$2)</f>
        <v>0</v>
      </c>
      <c r="AG36" s="287">
        <f t="array" ref="AG36">SUMIFS('RT-C'!$AG:$AG,'RT-C'!$C:$C,"INS",'RT-C'!$I:$I,B36,'RT-C'!$G:$G,'Suivi financier'!$AF$2)</f>
        <v>0</v>
      </c>
      <c r="AH36" s="288">
        <f t="array" ref="AH36">SUMIFS('RT-C'!$AG:$AG,'RT-C'!$C:$C,"REV",'RT-C'!$I:$I,B36,'RT-C'!$G:$G,'Suivi financier'!$AF$2)</f>
        <v>0</v>
      </c>
      <c r="AI36" s="289">
        <f t="array" ref="AI36">COUNTIFS('RT-C'!$I:$I,'Suivi financier'!$B36,'RT-C'!$J:$J,"OUI",'RT-C'!$R:$R,"OUI",'RT-C'!$G:$G,'Suivi financier'!$AF$2)</f>
        <v>0</v>
      </c>
      <c r="AJ36" s="290">
        <f t="array" ref="AJ36">COUNTIFS('RT-C'!$I:$I,$B36,'RT-C'!$J:$J,"NON",'RT-C'!$G:$G,'Suivi financier'!$AF$2)</f>
        <v>0</v>
      </c>
      <c r="AK36" s="291">
        <f t="array" ref="AK36">COUNTIFS('RT-C'!$S:$S,"X",'RT-C'!$I:$I,'Suivi financier'!$B36,'RT-C'!$G:$G,'Suivi financier'!$AF$2)</f>
        <v>0</v>
      </c>
      <c r="AL36" s="291">
        <f t="array" ref="AL36">COUNTIFS('RT-C'!$T:$T,"X",'RT-C'!$I:$I,'Suivi financier'!$B36,'RT-C'!$G:$G,'Suivi financier'!$AF$2)</f>
        <v>0</v>
      </c>
      <c r="AM36" s="291">
        <f t="array" ref="AM36">COUNTIFS('RT-C'!$U:$U,"X",'RT-C'!$I:$I,'Suivi financier'!$B36,'RT-C'!$G:$G,'Suivi financier'!$AF$2)</f>
        <v>0</v>
      </c>
      <c r="AN36" s="292">
        <f t="array" ref="AN36">COUNTIFS('RT-C'!$V:$V,"X",'RT-C'!$I:$I,'Suivi financier'!$B36,'RT-C'!$G:$G,'Suivi financier'!$AF$2)</f>
        <v>0</v>
      </c>
      <c r="AO36" s="293">
        <f t="array" ref="AO36">SUMIFS('RT-C'!$AH:$AH,'RT-C'!$I:$I,'Suivi financier'!$B36,'RT-C'!$G:$G,'Suivi financier'!$AF$2)</f>
        <v>0</v>
      </c>
      <c r="AP36" s="294">
        <f t="array" ref="AP36">(AG36*5.9)+(AH36*7.9)+(AI36*18)+(AJ36*3)</f>
        <v>0</v>
      </c>
    </row>
    <row r="37" spans="2:42" ht="15.75" x14ac:dyDescent="0.25">
      <c r="B37" s="135">
        <v>34</v>
      </c>
      <c r="C37" s="130">
        <f t="array" ref="C37">COUNTIFS('RT-C'!$C:$C,"INS",'RT-C'!$I:$I,$B37,'RT-C'!$J:$J,"OUI")</f>
        <v>0</v>
      </c>
      <c r="D37" s="129">
        <f t="array" ref="D37">SUMIFS('RT-C'!$AG:$AG,'RT-C'!$C:$C,"INS",'RT-C'!$I:$I,B37)</f>
        <v>0</v>
      </c>
      <c r="E37" s="127">
        <f t="array" ref="E37">$D37*5.9</f>
        <v>0</v>
      </c>
      <c r="F37" s="130">
        <f t="array" ref="F37">COUNTIFS('RT-C'!$C:$C,"REV",'RT-C'!$I:$I,$B37,'RT-C'!$J:$J,"OUI")</f>
        <v>0</v>
      </c>
      <c r="G37" s="129">
        <f t="array" ref="G37">SUMIFS('RT-C'!$AG:$AG,'RT-C'!$C:$C,"REV",'RT-C'!$I:$I,B37)</f>
        <v>0</v>
      </c>
      <c r="H37" s="127">
        <f t="array" ref="H37">$G37*7.9</f>
        <v>0</v>
      </c>
      <c r="I37" s="254">
        <f t="array" ref="I37">COUNTIFS('RT-C'!$I:$I,$B37,'RT-C'!$J:$J,"OUI")</f>
        <v>0</v>
      </c>
      <c r="J37" s="258">
        <f t="array" ref="J37">COUNTIFS('RT-C'!$I:$I,$B37,'RT-C'!$J:$J,"NON")</f>
        <v>0</v>
      </c>
      <c r="K37" s="256">
        <f t="array" ref="K37">COUNTIFS('RT-C'!$S:$S,"X",'RT-C'!$I:$I,'Suivi financier'!$B37)</f>
        <v>0</v>
      </c>
      <c r="L37" s="133">
        <f t="array" ref="L37">COUNTIFS('RT-C'!$T:$T,"X",'RT-C'!$I:$I,'Suivi financier'!$B37)</f>
        <v>0</v>
      </c>
      <c r="M37" s="133">
        <f t="array" ref="M37">COUNTIFS('RT-C'!$U:$U,"X",'RT-C'!$I:$I,'Suivi financier'!$B37)</f>
        <v>0</v>
      </c>
      <c r="N37" s="132">
        <f t="array" ref="N37">COUNTIFS('RT-C'!$V:$V,"X",'RT-C'!$I:$I,'Suivi financier'!$B37)</f>
        <v>0</v>
      </c>
      <c r="O37" s="127">
        <f t="array" ref="O37">$J37*3</f>
        <v>0</v>
      </c>
      <c r="P37" s="128">
        <f t="array" ref="P37">COUNTIFS('RT-C'!$I:$I,'Suivi financier'!$B37,'RT-C'!$J:$J,"OUI",'RT-C'!$R:$R,"OUI")</f>
        <v>0</v>
      </c>
      <c r="Q37" s="127">
        <f t="array" ref="Q37">$P37*18</f>
        <v>0</v>
      </c>
      <c r="R37" s="271">
        <f t="array" ref="R37">E37+H37+O37+Q37</f>
        <v>0</v>
      </c>
      <c r="T37" s="286">
        <f t="array" ref="T37">COUNTIFS('RT-C'!$I:$I,$B37,'RT-C'!$J:$J,"OUI",'RT-C'!$G:$G,'Suivi financier'!$T$2)</f>
        <v>0</v>
      </c>
      <c r="U37" s="287">
        <f t="array" ref="U37">SUMIFS('RT-C'!$AG:$AG,'RT-C'!$C:$C,"INS",'RT-C'!$I:$I,B37,'RT-C'!$G:$G,'Suivi financier'!$T$2)</f>
        <v>0</v>
      </c>
      <c r="V37" s="288">
        <f t="array" ref="V37">SUMIFS('RT-C'!$AG:$AG,'RT-C'!$C:$C,"REV",'RT-C'!$I:$I,B37,'RT-C'!$G:$G,'Suivi financier'!$T$2)</f>
        <v>0</v>
      </c>
      <c r="W37" s="289">
        <f t="array" ref="W37">COUNTIFS('RT-C'!$I:$I,'Suivi financier'!$B37,'RT-C'!$J:$J,"OUI",'RT-C'!$R:$R,"OUI",'RT-C'!$G:$G,'Suivi financier'!$T$2)</f>
        <v>0</v>
      </c>
      <c r="X37" s="290">
        <f>COUNTIFS('RT-C'!$I:$I,$B37,'RT-C'!$J:$J,"NON",'RT-C'!$G:$G,'Suivi financier'!$T$2)</f>
        <v>0</v>
      </c>
      <c r="Y37" s="291">
        <f t="array" ref="Y37">COUNTIFS('RT-C'!$S:$S,"X",'RT-C'!$I:$I,'Suivi financier'!$B37,'RT-C'!$G:$G,'Suivi financier'!$T$2)</f>
        <v>0</v>
      </c>
      <c r="Z37" s="291">
        <f t="array" ref="Z37">COUNTIFS('RT-C'!$T:$T,"X",'RT-C'!$I:$I,'Suivi financier'!$B37,'RT-C'!$G:$G,'Suivi financier'!$T$2)</f>
        <v>0</v>
      </c>
      <c r="AA37" s="291">
        <f t="array" ref="AA37">COUNTIFS('RT-C'!$U:$U,"X",'RT-C'!$I:$I,'Suivi financier'!$B37,'RT-C'!$G:$G,'Suivi financier'!$T$2)</f>
        <v>0</v>
      </c>
      <c r="AB37" s="292">
        <f t="array" ref="AB37">COUNTIFS('RT-C'!$V:$V,"X",'RT-C'!$I:$I,'Suivi financier'!$B37,'RT-C'!$G:$G,'Suivi financier'!$T$2)</f>
        <v>0</v>
      </c>
      <c r="AC37" s="293">
        <f t="array" ref="AC37">SUMIFS('RT-C'!$AH:$AH,'RT-C'!$I:$I,'Suivi financier'!$B37,'RT-C'!$G:$G,'Suivi financier'!$T$2)</f>
        <v>0</v>
      </c>
      <c r="AD37" s="294">
        <f t="array" ref="AD37">(U37*5.9)+(V37*7.9)+(W37*18)+(X37*3)</f>
        <v>0</v>
      </c>
      <c r="AE37" s="285"/>
      <c r="AF37" s="286">
        <f t="array" ref="AF37">COUNTIFS('RT-C'!$I:$I,$B37,'RT-C'!$J:$J,"OUI",'RT-C'!$G:$G,'Suivi financier'!$AF$2)</f>
        <v>0</v>
      </c>
      <c r="AG37" s="287">
        <f t="array" ref="AG37">SUMIFS('RT-C'!$AG:$AG,'RT-C'!$C:$C,"INS",'RT-C'!$I:$I,B37,'RT-C'!$G:$G,'Suivi financier'!$AF$2)</f>
        <v>0</v>
      </c>
      <c r="AH37" s="288">
        <f t="array" ref="AH37">SUMIFS('RT-C'!$AG:$AG,'RT-C'!$C:$C,"REV",'RT-C'!$I:$I,B37,'RT-C'!$G:$G,'Suivi financier'!$AF$2)</f>
        <v>0</v>
      </c>
      <c r="AI37" s="289">
        <f t="array" ref="AI37">COUNTIFS('RT-C'!$I:$I,'Suivi financier'!$B37,'RT-C'!$J:$J,"OUI",'RT-C'!$R:$R,"OUI",'RT-C'!$G:$G,'Suivi financier'!$AF$2)</f>
        <v>0</v>
      </c>
      <c r="AJ37" s="290">
        <f t="array" ref="AJ37">COUNTIFS('RT-C'!$I:$I,$B37,'RT-C'!$J:$J,"NON",'RT-C'!$G:$G,'Suivi financier'!$AF$2)</f>
        <v>0</v>
      </c>
      <c r="AK37" s="291">
        <f t="array" ref="AK37">COUNTIFS('RT-C'!$S:$S,"X",'RT-C'!$I:$I,'Suivi financier'!$B37,'RT-C'!$G:$G,'Suivi financier'!$AF$2)</f>
        <v>0</v>
      </c>
      <c r="AL37" s="291">
        <f t="array" ref="AL37">COUNTIFS('RT-C'!$T:$T,"X",'RT-C'!$I:$I,'Suivi financier'!$B37,'RT-C'!$G:$G,'Suivi financier'!$AF$2)</f>
        <v>0</v>
      </c>
      <c r="AM37" s="291">
        <f t="array" ref="AM37">COUNTIFS('RT-C'!$U:$U,"X",'RT-C'!$I:$I,'Suivi financier'!$B37,'RT-C'!$G:$G,'Suivi financier'!$AF$2)</f>
        <v>0</v>
      </c>
      <c r="AN37" s="292">
        <f t="array" ref="AN37">COUNTIFS('RT-C'!$V:$V,"X",'RT-C'!$I:$I,'Suivi financier'!$B37,'RT-C'!$G:$G,'Suivi financier'!$AF$2)</f>
        <v>0</v>
      </c>
      <c r="AO37" s="293">
        <f t="array" ref="AO37">SUMIFS('RT-C'!$AH:$AH,'RT-C'!$I:$I,'Suivi financier'!$B37,'RT-C'!$G:$G,'Suivi financier'!$AF$2)</f>
        <v>0</v>
      </c>
      <c r="AP37" s="294">
        <f t="array" ref="AP37">(AG37*5.9)+(AH37*7.9)+(AI37*18)+(AJ37*3)</f>
        <v>0</v>
      </c>
    </row>
    <row r="38" spans="2:42" ht="15.75" x14ac:dyDescent="0.25">
      <c r="B38" s="135">
        <v>35</v>
      </c>
      <c r="C38" s="130">
        <f t="array" ref="C38">COUNTIFS('RT-C'!$C:$C,"INS",'RT-C'!$I:$I,$B38,'RT-C'!$J:$J,"OUI")</f>
        <v>0</v>
      </c>
      <c r="D38" s="129">
        <f t="array" ref="D38">SUMIFS('RT-C'!$AG:$AG,'RT-C'!$C:$C,"INS",'RT-C'!$I:$I,B38)</f>
        <v>0</v>
      </c>
      <c r="E38" s="127">
        <f t="array" ref="E38">$D38*5.9</f>
        <v>0</v>
      </c>
      <c r="F38" s="130">
        <f t="array" ref="F38">COUNTIFS('RT-C'!$C:$C,"REV",'RT-C'!$I:$I,$B38,'RT-C'!$J:$J,"OUI")</f>
        <v>0</v>
      </c>
      <c r="G38" s="129">
        <f t="array" ref="G38">SUMIFS('RT-C'!$AG:$AG,'RT-C'!$C:$C,"REV",'RT-C'!$I:$I,B38)</f>
        <v>0</v>
      </c>
      <c r="H38" s="127">
        <f t="array" ref="H38">$G38*7.9</f>
        <v>0</v>
      </c>
      <c r="I38" s="254">
        <f t="array" ref="I38">COUNTIFS('RT-C'!$I:$I,$B38,'RT-C'!$J:$J,"OUI")</f>
        <v>0</v>
      </c>
      <c r="J38" s="258">
        <f t="array" ref="J38">COUNTIFS('RT-C'!$I:$I,$B38,'RT-C'!$J:$J,"NON")</f>
        <v>0</v>
      </c>
      <c r="K38" s="256">
        <f t="array" ref="K38">COUNTIFS('RT-C'!$S:$S,"X",'RT-C'!$I:$I,'Suivi financier'!$B38)</f>
        <v>0</v>
      </c>
      <c r="L38" s="133">
        <f t="array" ref="L38">COUNTIFS('RT-C'!$T:$T,"X",'RT-C'!$I:$I,'Suivi financier'!$B38)</f>
        <v>0</v>
      </c>
      <c r="M38" s="133">
        <f t="array" ref="M38">COUNTIFS('RT-C'!$U:$U,"X",'RT-C'!$I:$I,'Suivi financier'!$B38)</f>
        <v>0</v>
      </c>
      <c r="N38" s="132">
        <f t="array" ref="N38">COUNTIFS('RT-C'!$V:$V,"X",'RT-C'!$I:$I,'Suivi financier'!$B38)</f>
        <v>0</v>
      </c>
      <c r="O38" s="127">
        <f t="array" ref="O38">$J38*3</f>
        <v>0</v>
      </c>
      <c r="P38" s="128">
        <f t="array" ref="P38">COUNTIFS('RT-C'!$I:$I,'Suivi financier'!$B38,'RT-C'!$J:$J,"OUI",'RT-C'!$R:$R,"OUI")</f>
        <v>0</v>
      </c>
      <c r="Q38" s="127">
        <f t="array" ref="Q38">$P38*18</f>
        <v>0</v>
      </c>
      <c r="R38" s="271">
        <f t="array" ref="R38">E38+H38+O38+Q38</f>
        <v>0</v>
      </c>
      <c r="T38" s="286">
        <f t="array" ref="T38">COUNTIFS('RT-C'!$I:$I,$B38,'RT-C'!$J:$J,"OUI",'RT-C'!$G:$G,'Suivi financier'!$T$2)</f>
        <v>0</v>
      </c>
      <c r="U38" s="287">
        <f t="array" ref="U38">SUMIFS('RT-C'!$AG:$AG,'RT-C'!$C:$C,"INS",'RT-C'!$I:$I,B38,'RT-C'!$G:$G,'Suivi financier'!$T$2)</f>
        <v>0</v>
      </c>
      <c r="V38" s="288">
        <f t="array" ref="V38">SUMIFS('RT-C'!$AG:$AG,'RT-C'!$C:$C,"REV",'RT-C'!$I:$I,B38,'RT-C'!$G:$G,'Suivi financier'!$T$2)</f>
        <v>0</v>
      </c>
      <c r="W38" s="289">
        <f t="array" ref="W38">COUNTIFS('RT-C'!$I:$I,'Suivi financier'!$B38,'RT-C'!$J:$J,"OUI",'RT-C'!$R:$R,"OUI",'RT-C'!$G:$G,'Suivi financier'!$T$2)</f>
        <v>0</v>
      </c>
      <c r="X38" s="290">
        <f>COUNTIFS('RT-C'!$I:$I,$B38,'RT-C'!$J:$J,"NON",'RT-C'!$G:$G,'Suivi financier'!$T$2)</f>
        <v>0</v>
      </c>
      <c r="Y38" s="291">
        <f t="array" ref="Y38">COUNTIFS('RT-C'!$S:$S,"X",'RT-C'!$I:$I,'Suivi financier'!$B38,'RT-C'!$G:$G,'Suivi financier'!$T$2)</f>
        <v>0</v>
      </c>
      <c r="Z38" s="291">
        <f t="array" ref="Z38">COUNTIFS('RT-C'!$T:$T,"X",'RT-C'!$I:$I,'Suivi financier'!$B38,'RT-C'!$G:$G,'Suivi financier'!$T$2)</f>
        <v>0</v>
      </c>
      <c r="AA38" s="291">
        <f t="array" ref="AA38">COUNTIFS('RT-C'!$U:$U,"X",'RT-C'!$I:$I,'Suivi financier'!$B38,'RT-C'!$G:$G,'Suivi financier'!$T$2)</f>
        <v>0</v>
      </c>
      <c r="AB38" s="292">
        <f t="array" ref="AB38">COUNTIFS('RT-C'!$V:$V,"X",'RT-C'!$I:$I,'Suivi financier'!$B38,'RT-C'!$G:$G,'Suivi financier'!$T$2)</f>
        <v>0</v>
      </c>
      <c r="AC38" s="293">
        <f t="array" ref="AC38">SUMIFS('RT-C'!$AH:$AH,'RT-C'!$I:$I,'Suivi financier'!$B38,'RT-C'!$G:$G,'Suivi financier'!$T$2)</f>
        <v>0</v>
      </c>
      <c r="AD38" s="294">
        <f t="array" ref="AD38">(U38*5.9)+(V38*7.9)+(W38*18)+(X38*3)</f>
        <v>0</v>
      </c>
      <c r="AE38" s="285"/>
      <c r="AF38" s="286">
        <f t="array" ref="AF38">COUNTIFS('RT-C'!$I:$I,$B38,'RT-C'!$J:$J,"OUI",'RT-C'!$G:$G,'Suivi financier'!$AF$2)</f>
        <v>0</v>
      </c>
      <c r="AG38" s="287">
        <f t="array" ref="AG38">SUMIFS('RT-C'!$AG:$AG,'RT-C'!$C:$C,"INS",'RT-C'!$I:$I,B38,'RT-C'!$G:$G,'Suivi financier'!$AF$2)</f>
        <v>0</v>
      </c>
      <c r="AH38" s="288">
        <f t="array" ref="AH38">SUMIFS('RT-C'!$AG:$AG,'RT-C'!$C:$C,"REV",'RT-C'!$I:$I,B38,'RT-C'!$G:$G,'Suivi financier'!$AF$2)</f>
        <v>0</v>
      </c>
      <c r="AI38" s="289">
        <f t="array" ref="AI38">COUNTIFS('RT-C'!$I:$I,'Suivi financier'!$B38,'RT-C'!$J:$J,"OUI",'RT-C'!$R:$R,"OUI",'RT-C'!$G:$G,'Suivi financier'!$AF$2)</f>
        <v>0</v>
      </c>
      <c r="AJ38" s="290">
        <f t="array" ref="AJ38">COUNTIFS('RT-C'!$I:$I,$B38,'RT-C'!$J:$J,"NON",'RT-C'!$G:$G,'Suivi financier'!$AF$2)</f>
        <v>0</v>
      </c>
      <c r="AK38" s="291">
        <f t="array" ref="AK38">COUNTIFS('RT-C'!$S:$S,"X",'RT-C'!$I:$I,'Suivi financier'!$B38,'RT-C'!$G:$G,'Suivi financier'!$AF$2)</f>
        <v>0</v>
      </c>
      <c r="AL38" s="291">
        <f t="array" ref="AL38">COUNTIFS('RT-C'!$T:$T,"X",'RT-C'!$I:$I,'Suivi financier'!$B38,'RT-C'!$G:$G,'Suivi financier'!$AF$2)</f>
        <v>0</v>
      </c>
      <c r="AM38" s="291">
        <f t="array" ref="AM38">COUNTIFS('RT-C'!$U:$U,"X",'RT-C'!$I:$I,'Suivi financier'!$B38,'RT-C'!$G:$G,'Suivi financier'!$AF$2)</f>
        <v>0</v>
      </c>
      <c r="AN38" s="292">
        <f t="array" ref="AN38">COUNTIFS('RT-C'!$V:$V,"X",'RT-C'!$I:$I,'Suivi financier'!$B38,'RT-C'!$G:$G,'Suivi financier'!$AF$2)</f>
        <v>0</v>
      </c>
      <c r="AO38" s="293">
        <f t="array" ref="AO38">SUMIFS('RT-C'!$AH:$AH,'RT-C'!$I:$I,'Suivi financier'!$B38,'RT-C'!$G:$G,'Suivi financier'!$AF$2)</f>
        <v>0</v>
      </c>
      <c r="AP38" s="294">
        <f t="array" ref="AP38">(AG38*5.9)+(AH38*7.9)+(AI38*18)+(AJ38*3)</f>
        <v>0</v>
      </c>
    </row>
    <row r="39" spans="2:42" ht="15.75" x14ac:dyDescent="0.25">
      <c r="B39" s="135">
        <v>36</v>
      </c>
      <c r="C39" s="130">
        <f t="array" ref="C39">COUNTIFS('RT-C'!$C:$C,"INS",'RT-C'!$I:$I,$B39,'RT-C'!$J:$J,"OUI")</f>
        <v>0</v>
      </c>
      <c r="D39" s="129">
        <f t="array" ref="D39">SUMIFS('RT-C'!$AG:$AG,'RT-C'!$C:$C,"INS",'RT-C'!$I:$I,B39)</f>
        <v>0</v>
      </c>
      <c r="E39" s="127">
        <f t="array" ref="E39">$D39*5.9</f>
        <v>0</v>
      </c>
      <c r="F39" s="130">
        <f t="array" ref="F39">COUNTIFS('RT-C'!$C:$C,"REV",'RT-C'!$I:$I,$B39,'RT-C'!$J:$J,"OUI")</f>
        <v>0</v>
      </c>
      <c r="G39" s="129">
        <f t="array" ref="G39">SUMIFS('RT-C'!$AG:$AG,'RT-C'!$C:$C,"REV",'RT-C'!$I:$I,B39)</f>
        <v>0</v>
      </c>
      <c r="H39" s="127">
        <f t="array" ref="H39">$G39*7.9</f>
        <v>0</v>
      </c>
      <c r="I39" s="254">
        <f t="array" ref="I39">COUNTIFS('RT-C'!$I:$I,$B39,'RT-C'!$J:$J,"OUI")</f>
        <v>0</v>
      </c>
      <c r="J39" s="258">
        <f t="array" ref="J39">COUNTIFS('RT-C'!$I:$I,$B39,'RT-C'!$J:$J,"NON")</f>
        <v>0</v>
      </c>
      <c r="K39" s="256">
        <f t="array" ref="K39">COUNTIFS('RT-C'!$S:$S,"X",'RT-C'!$I:$I,'Suivi financier'!$B39)</f>
        <v>0</v>
      </c>
      <c r="L39" s="133">
        <f t="array" ref="L39">COUNTIFS('RT-C'!$T:$T,"X",'RT-C'!$I:$I,'Suivi financier'!$B39)</f>
        <v>0</v>
      </c>
      <c r="M39" s="133">
        <f t="array" ref="M39">COUNTIFS('RT-C'!$U:$U,"X",'RT-C'!$I:$I,'Suivi financier'!$B39)</f>
        <v>0</v>
      </c>
      <c r="N39" s="132">
        <f t="array" ref="N39">COUNTIFS('RT-C'!$V:$V,"X",'RT-C'!$I:$I,'Suivi financier'!$B39)</f>
        <v>0</v>
      </c>
      <c r="O39" s="127">
        <f t="array" ref="O39">$J39*3</f>
        <v>0</v>
      </c>
      <c r="P39" s="128">
        <f t="array" ref="P39">COUNTIFS('RT-C'!$I:$I,'Suivi financier'!$B39,'RT-C'!$J:$J,"OUI",'RT-C'!$R:$R,"OUI")</f>
        <v>0</v>
      </c>
      <c r="Q39" s="127">
        <f t="array" ref="Q39">$P39*18</f>
        <v>0</v>
      </c>
      <c r="R39" s="271">
        <f t="array" ref="R39">E39+H39+O39+Q39</f>
        <v>0</v>
      </c>
      <c r="T39" s="286">
        <f t="array" ref="T39">COUNTIFS('RT-C'!$I:$I,$B39,'RT-C'!$J:$J,"OUI",'RT-C'!$G:$G,'Suivi financier'!$T$2)</f>
        <v>0</v>
      </c>
      <c r="U39" s="287">
        <f t="array" ref="U39">SUMIFS('RT-C'!$AG:$AG,'RT-C'!$C:$C,"INS",'RT-C'!$I:$I,B39,'RT-C'!$G:$G,'Suivi financier'!$T$2)</f>
        <v>0</v>
      </c>
      <c r="V39" s="288">
        <f t="array" ref="V39">SUMIFS('RT-C'!$AG:$AG,'RT-C'!$C:$C,"REV",'RT-C'!$I:$I,B39,'RT-C'!$G:$G,'Suivi financier'!$T$2)</f>
        <v>0</v>
      </c>
      <c r="W39" s="289">
        <f t="array" ref="W39">COUNTIFS('RT-C'!$I:$I,'Suivi financier'!$B39,'RT-C'!$J:$J,"OUI",'RT-C'!$R:$R,"OUI",'RT-C'!$G:$G,'Suivi financier'!$T$2)</f>
        <v>0</v>
      </c>
      <c r="X39" s="290">
        <f>COUNTIFS('RT-C'!$I:$I,$B39,'RT-C'!$J:$J,"NON",'RT-C'!$G:$G,'Suivi financier'!$T$2)</f>
        <v>0</v>
      </c>
      <c r="Y39" s="291">
        <f t="array" ref="Y39">COUNTIFS('RT-C'!$S:$S,"X",'RT-C'!$I:$I,'Suivi financier'!$B39,'RT-C'!$G:$G,'Suivi financier'!$T$2)</f>
        <v>0</v>
      </c>
      <c r="Z39" s="291">
        <f t="array" ref="Z39">COUNTIFS('RT-C'!$T:$T,"X",'RT-C'!$I:$I,'Suivi financier'!$B39,'RT-C'!$G:$G,'Suivi financier'!$T$2)</f>
        <v>0</v>
      </c>
      <c r="AA39" s="291">
        <f t="array" ref="AA39">COUNTIFS('RT-C'!$U:$U,"X",'RT-C'!$I:$I,'Suivi financier'!$B39,'RT-C'!$G:$G,'Suivi financier'!$T$2)</f>
        <v>0</v>
      </c>
      <c r="AB39" s="292">
        <f t="array" ref="AB39">COUNTIFS('RT-C'!$V:$V,"X",'RT-C'!$I:$I,'Suivi financier'!$B39,'RT-C'!$G:$G,'Suivi financier'!$T$2)</f>
        <v>0</v>
      </c>
      <c r="AC39" s="293">
        <f t="array" ref="AC39">SUMIFS('RT-C'!$AH:$AH,'RT-C'!$I:$I,'Suivi financier'!$B39,'RT-C'!$G:$G,'Suivi financier'!$T$2)</f>
        <v>0</v>
      </c>
      <c r="AD39" s="294">
        <f t="array" ref="AD39">(U39*5.9)+(V39*7.9)+(W39*18)+(X39*3)</f>
        <v>0</v>
      </c>
      <c r="AE39" s="285"/>
      <c r="AF39" s="286">
        <f t="array" ref="AF39">COUNTIFS('RT-C'!$I:$I,$B39,'RT-C'!$J:$J,"OUI",'RT-C'!$G:$G,'Suivi financier'!$AF$2)</f>
        <v>0</v>
      </c>
      <c r="AG39" s="287">
        <f t="array" ref="AG39">SUMIFS('RT-C'!$AG:$AG,'RT-C'!$C:$C,"INS",'RT-C'!$I:$I,B39,'RT-C'!$G:$G,'Suivi financier'!$AF$2)</f>
        <v>0</v>
      </c>
      <c r="AH39" s="288">
        <f t="array" ref="AH39">SUMIFS('RT-C'!$AG:$AG,'RT-C'!$C:$C,"REV",'RT-C'!$I:$I,B39,'RT-C'!$G:$G,'Suivi financier'!$AF$2)</f>
        <v>0</v>
      </c>
      <c r="AI39" s="289">
        <f t="array" ref="AI39">COUNTIFS('RT-C'!$I:$I,'Suivi financier'!$B39,'RT-C'!$J:$J,"OUI",'RT-C'!$R:$R,"OUI",'RT-C'!$G:$G,'Suivi financier'!$AF$2)</f>
        <v>0</v>
      </c>
      <c r="AJ39" s="290">
        <f t="array" ref="AJ39">COUNTIFS('RT-C'!$I:$I,$B39,'RT-C'!$J:$J,"NON",'RT-C'!$G:$G,'Suivi financier'!$AF$2)</f>
        <v>0</v>
      </c>
      <c r="AK39" s="291">
        <f t="array" ref="AK39">COUNTIFS('RT-C'!$S:$S,"X",'RT-C'!$I:$I,'Suivi financier'!$B39,'RT-C'!$G:$G,'Suivi financier'!$AF$2)</f>
        <v>0</v>
      </c>
      <c r="AL39" s="291">
        <f t="array" ref="AL39">COUNTIFS('RT-C'!$T:$T,"X",'RT-C'!$I:$I,'Suivi financier'!$B39,'RT-C'!$G:$G,'Suivi financier'!$AF$2)</f>
        <v>0</v>
      </c>
      <c r="AM39" s="291">
        <f t="array" ref="AM39">COUNTIFS('RT-C'!$U:$U,"X",'RT-C'!$I:$I,'Suivi financier'!$B39,'RT-C'!$G:$G,'Suivi financier'!$AF$2)</f>
        <v>0</v>
      </c>
      <c r="AN39" s="292">
        <f t="array" ref="AN39">COUNTIFS('RT-C'!$V:$V,"X",'RT-C'!$I:$I,'Suivi financier'!$B39,'RT-C'!$G:$G,'Suivi financier'!$AF$2)</f>
        <v>0</v>
      </c>
      <c r="AO39" s="293">
        <f t="array" ref="AO39">SUMIFS('RT-C'!$AH:$AH,'RT-C'!$I:$I,'Suivi financier'!$B39,'RT-C'!$G:$G,'Suivi financier'!$AF$2)</f>
        <v>0</v>
      </c>
      <c r="AP39" s="294">
        <f t="array" ref="AP39">(AG39*5.9)+(AH39*7.9)+(AI39*18)+(AJ39*3)</f>
        <v>0</v>
      </c>
    </row>
    <row r="40" spans="2:42" ht="15.75" x14ac:dyDescent="0.25">
      <c r="B40" s="135">
        <v>37</v>
      </c>
      <c r="C40" s="130">
        <f t="array" ref="C40">COUNTIFS('RT-C'!$C:$C,"INS",'RT-C'!$I:$I,$B40,'RT-C'!$J:$J,"OUI")</f>
        <v>0</v>
      </c>
      <c r="D40" s="129">
        <f t="array" ref="D40">SUMIFS('RT-C'!$AG:$AG,'RT-C'!$C:$C,"INS",'RT-C'!$I:$I,B40)</f>
        <v>0</v>
      </c>
      <c r="E40" s="127">
        <f t="array" ref="E40">$D40*5.9</f>
        <v>0</v>
      </c>
      <c r="F40" s="130">
        <f t="array" ref="F40">COUNTIFS('RT-C'!$C:$C,"REV",'RT-C'!$I:$I,$B40,'RT-C'!$J:$J,"OUI")</f>
        <v>0</v>
      </c>
      <c r="G40" s="129">
        <f t="array" ref="G40">SUMIFS('RT-C'!$AG:$AG,'RT-C'!$C:$C,"REV",'RT-C'!$I:$I,B40)</f>
        <v>0</v>
      </c>
      <c r="H40" s="127">
        <f t="array" ref="H40">$G40*7.9</f>
        <v>0</v>
      </c>
      <c r="I40" s="254">
        <f t="array" ref="I40">COUNTIFS('RT-C'!$I:$I,$B40,'RT-C'!$J:$J,"OUI")</f>
        <v>0</v>
      </c>
      <c r="J40" s="258">
        <f t="array" ref="J40">COUNTIFS('RT-C'!$I:$I,$B40,'RT-C'!$J:$J,"NON")</f>
        <v>0</v>
      </c>
      <c r="K40" s="256">
        <f t="array" ref="K40">COUNTIFS('RT-C'!$S:$S,"X",'RT-C'!$I:$I,'Suivi financier'!$B40)</f>
        <v>0</v>
      </c>
      <c r="L40" s="133">
        <f t="array" ref="L40">COUNTIFS('RT-C'!$T:$T,"X",'RT-C'!$I:$I,'Suivi financier'!$B40)</f>
        <v>0</v>
      </c>
      <c r="M40" s="133">
        <f t="array" ref="M40">COUNTIFS('RT-C'!$U:$U,"X",'RT-C'!$I:$I,'Suivi financier'!$B40)</f>
        <v>0</v>
      </c>
      <c r="N40" s="132">
        <f t="array" ref="N40">COUNTIFS('RT-C'!$V:$V,"X",'RT-C'!$I:$I,'Suivi financier'!$B40)</f>
        <v>0</v>
      </c>
      <c r="O40" s="127">
        <f t="array" ref="O40">$J40*3</f>
        <v>0</v>
      </c>
      <c r="P40" s="128">
        <f t="array" ref="P40">COUNTIFS('RT-C'!$I:$I,'Suivi financier'!$B40,'RT-C'!$J:$J,"OUI",'RT-C'!$R:$R,"OUI")</f>
        <v>0</v>
      </c>
      <c r="Q40" s="127">
        <f t="array" ref="Q40">$P40*18</f>
        <v>0</v>
      </c>
      <c r="R40" s="271">
        <f t="array" ref="R40">E40+H40+O40+Q40</f>
        <v>0</v>
      </c>
      <c r="T40" s="286">
        <f t="array" ref="T40">COUNTIFS('RT-C'!$I:$I,$B40,'RT-C'!$J:$J,"OUI",'RT-C'!$G:$G,'Suivi financier'!$T$2)</f>
        <v>0</v>
      </c>
      <c r="U40" s="287">
        <f t="array" ref="U40">SUMIFS('RT-C'!$AG:$AG,'RT-C'!$C:$C,"INS",'RT-C'!$I:$I,B40,'RT-C'!$G:$G,'Suivi financier'!$T$2)</f>
        <v>0</v>
      </c>
      <c r="V40" s="288">
        <f t="array" ref="V40">SUMIFS('RT-C'!$AG:$AG,'RT-C'!$C:$C,"REV",'RT-C'!$I:$I,B40,'RT-C'!$G:$G,'Suivi financier'!$T$2)</f>
        <v>0</v>
      </c>
      <c r="W40" s="289">
        <f t="array" ref="W40">COUNTIFS('RT-C'!$I:$I,'Suivi financier'!$B40,'RT-C'!$J:$J,"OUI",'RT-C'!$R:$R,"OUI",'RT-C'!$G:$G,'Suivi financier'!$T$2)</f>
        <v>0</v>
      </c>
      <c r="X40" s="290">
        <f>COUNTIFS('RT-C'!$I:$I,$B40,'RT-C'!$J:$J,"NON",'RT-C'!$G:$G,'Suivi financier'!$T$2)</f>
        <v>0</v>
      </c>
      <c r="Y40" s="291">
        <f t="array" ref="Y40">COUNTIFS('RT-C'!$S:$S,"X",'RT-C'!$I:$I,'Suivi financier'!$B40,'RT-C'!$G:$G,'Suivi financier'!$T$2)</f>
        <v>0</v>
      </c>
      <c r="Z40" s="291">
        <f t="array" ref="Z40">COUNTIFS('RT-C'!$T:$T,"X",'RT-C'!$I:$I,'Suivi financier'!$B40,'RT-C'!$G:$G,'Suivi financier'!$T$2)</f>
        <v>0</v>
      </c>
      <c r="AA40" s="291">
        <f t="array" ref="AA40">COUNTIFS('RT-C'!$U:$U,"X",'RT-C'!$I:$I,'Suivi financier'!$B40,'RT-C'!$G:$G,'Suivi financier'!$T$2)</f>
        <v>0</v>
      </c>
      <c r="AB40" s="292">
        <f t="array" ref="AB40">COUNTIFS('RT-C'!$V:$V,"X",'RT-C'!$I:$I,'Suivi financier'!$B40,'RT-C'!$G:$G,'Suivi financier'!$T$2)</f>
        <v>0</v>
      </c>
      <c r="AC40" s="293">
        <f t="array" ref="AC40">SUMIFS('RT-C'!$AH:$AH,'RT-C'!$I:$I,'Suivi financier'!$B40,'RT-C'!$G:$G,'Suivi financier'!$T$2)</f>
        <v>0</v>
      </c>
      <c r="AD40" s="294">
        <f t="array" ref="AD40">(U40*5.9)+(V40*7.9)+(W40*18)+(X40*3)</f>
        <v>0</v>
      </c>
      <c r="AE40" s="285"/>
      <c r="AF40" s="286">
        <f t="array" ref="AF40">COUNTIFS('RT-C'!$I:$I,$B40,'RT-C'!$J:$J,"OUI",'RT-C'!$G:$G,'Suivi financier'!$AF$2)</f>
        <v>0</v>
      </c>
      <c r="AG40" s="287">
        <f t="array" ref="AG40">SUMIFS('RT-C'!$AG:$AG,'RT-C'!$C:$C,"INS",'RT-C'!$I:$I,B40,'RT-C'!$G:$G,'Suivi financier'!$AF$2)</f>
        <v>0</v>
      </c>
      <c r="AH40" s="288">
        <f t="array" ref="AH40">SUMIFS('RT-C'!$AG:$AG,'RT-C'!$C:$C,"REV",'RT-C'!$I:$I,B40,'RT-C'!$G:$G,'Suivi financier'!$AF$2)</f>
        <v>0</v>
      </c>
      <c r="AI40" s="289">
        <f t="array" ref="AI40">COUNTIFS('RT-C'!$I:$I,'Suivi financier'!$B40,'RT-C'!$J:$J,"OUI",'RT-C'!$R:$R,"OUI",'RT-C'!$G:$G,'Suivi financier'!$AF$2)</f>
        <v>0</v>
      </c>
      <c r="AJ40" s="290">
        <f t="array" ref="AJ40">COUNTIFS('RT-C'!$I:$I,$B40,'RT-C'!$J:$J,"NON",'RT-C'!$G:$G,'Suivi financier'!$AF$2)</f>
        <v>0</v>
      </c>
      <c r="AK40" s="291">
        <f t="array" ref="AK40">COUNTIFS('RT-C'!$S:$S,"X",'RT-C'!$I:$I,'Suivi financier'!$B40,'RT-C'!$G:$G,'Suivi financier'!$AF$2)</f>
        <v>0</v>
      </c>
      <c r="AL40" s="291">
        <f t="array" ref="AL40">COUNTIFS('RT-C'!$T:$T,"X",'RT-C'!$I:$I,'Suivi financier'!$B40,'RT-C'!$G:$G,'Suivi financier'!$AF$2)</f>
        <v>0</v>
      </c>
      <c r="AM40" s="291">
        <f t="array" ref="AM40">COUNTIFS('RT-C'!$U:$U,"X",'RT-C'!$I:$I,'Suivi financier'!$B40,'RT-C'!$G:$G,'Suivi financier'!$AF$2)</f>
        <v>0</v>
      </c>
      <c r="AN40" s="292">
        <f t="array" ref="AN40">COUNTIFS('RT-C'!$V:$V,"X",'RT-C'!$I:$I,'Suivi financier'!$B40,'RT-C'!$G:$G,'Suivi financier'!$AF$2)</f>
        <v>0</v>
      </c>
      <c r="AO40" s="293">
        <f t="array" ref="AO40">SUMIFS('RT-C'!$AH:$AH,'RT-C'!$I:$I,'Suivi financier'!$B40,'RT-C'!$G:$G,'Suivi financier'!$AF$2)</f>
        <v>0</v>
      </c>
      <c r="AP40" s="294">
        <f t="array" ref="AP40">(AG40*5.9)+(AH40*7.9)+(AI40*18)+(AJ40*3)</f>
        <v>0</v>
      </c>
    </row>
    <row r="41" spans="2:42" ht="15.75" x14ac:dyDescent="0.25">
      <c r="B41" s="135">
        <v>38</v>
      </c>
      <c r="C41" s="130">
        <f t="array" ref="C41">COUNTIFS('RT-C'!$C:$C,"INS",'RT-C'!$I:$I,$B41,'RT-C'!$J:$J,"OUI")</f>
        <v>0</v>
      </c>
      <c r="D41" s="129">
        <f t="array" ref="D41">SUMIFS('RT-C'!$AG:$AG,'RT-C'!$C:$C,"INS",'RT-C'!$I:$I,B41)</f>
        <v>0</v>
      </c>
      <c r="E41" s="127">
        <f t="array" ref="E41">$D41*5.9</f>
        <v>0</v>
      </c>
      <c r="F41" s="130">
        <f t="array" ref="F41">COUNTIFS('RT-C'!$C:$C,"REV",'RT-C'!$I:$I,$B41,'RT-C'!$J:$J,"OUI")</f>
        <v>0</v>
      </c>
      <c r="G41" s="129">
        <f t="array" ref="G41">SUMIFS('RT-C'!$AG:$AG,'RT-C'!$C:$C,"REV",'RT-C'!$I:$I,B41)</f>
        <v>0</v>
      </c>
      <c r="H41" s="127">
        <f t="array" ref="H41">$G41*7.9</f>
        <v>0</v>
      </c>
      <c r="I41" s="254">
        <f t="array" ref="I41">COUNTIFS('RT-C'!$I:$I,$B41,'RT-C'!$J:$J,"OUI")</f>
        <v>0</v>
      </c>
      <c r="J41" s="258">
        <f t="array" ref="J41">COUNTIFS('RT-C'!$I:$I,$B41,'RT-C'!$J:$J,"NON")</f>
        <v>0</v>
      </c>
      <c r="K41" s="256">
        <f t="array" ref="K41">COUNTIFS('RT-C'!$S:$S,"X",'RT-C'!$I:$I,'Suivi financier'!$B41)</f>
        <v>0</v>
      </c>
      <c r="L41" s="133">
        <f t="array" ref="L41">COUNTIFS('RT-C'!$T:$T,"X",'RT-C'!$I:$I,'Suivi financier'!$B41)</f>
        <v>0</v>
      </c>
      <c r="M41" s="133">
        <f t="array" ref="M41">COUNTIFS('RT-C'!$U:$U,"X",'RT-C'!$I:$I,'Suivi financier'!$B41)</f>
        <v>0</v>
      </c>
      <c r="N41" s="132">
        <f t="array" ref="N41">COUNTIFS('RT-C'!$V:$V,"X",'RT-C'!$I:$I,'Suivi financier'!$B41)</f>
        <v>0</v>
      </c>
      <c r="O41" s="127">
        <f t="array" ref="O41">$J41*3</f>
        <v>0</v>
      </c>
      <c r="P41" s="128">
        <f t="array" ref="P41">COUNTIFS('RT-C'!$I:$I,'Suivi financier'!$B41,'RT-C'!$J:$J,"OUI",'RT-C'!$R:$R,"OUI")</f>
        <v>0</v>
      </c>
      <c r="Q41" s="127">
        <f t="array" ref="Q41">$P41*18</f>
        <v>0</v>
      </c>
      <c r="R41" s="271">
        <f t="array" ref="R41">E41+H41+O41+Q41</f>
        <v>0</v>
      </c>
      <c r="T41" s="286">
        <f t="array" ref="T41">COUNTIFS('RT-C'!$I:$I,$B41,'RT-C'!$J:$J,"OUI",'RT-C'!$G:$G,'Suivi financier'!$T$2)</f>
        <v>0</v>
      </c>
      <c r="U41" s="287">
        <f t="array" ref="U41">SUMIFS('RT-C'!$AG:$AG,'RT-C'!$C:$C,"INS",'RT-C'!$I:$I,B41,'RT-C'!$G:$G,'Suivi financier'!$T$2)</f>
        <v>0</v>
      </c>
      <c r="V41" s="288">
        <f t="array" ref="V41">SUMIFS('RT-C'!$AG:$AG,'RT-C'!$C:$C,"REV",'RT-C'!$I:$I,B41,'RT-C'!$G:$G,'Suivi financier'!$T$2)</f>
        <v>0</v>
      </c>
      <c r="W41" s="289">
        <f t="array" ref="W41">COUNTIFS('RT-C'!$I:$I,'Suivi financier'!$B41,'RT-C'!$J:$J,"OUI",'RT-C'!$R:$R,"OUI",'RT-C'!$G:$G,'Suivi financier'!$T$2)</f>
        <v>0</v>
      </c>
      <c r="X41" s="290">
        <f>COUNTIFS('RT-C'!$I:$I,$B41,'RT-C'!$J:$J,"NON",'RT-C'!$G:$G,'Suivi financier'!$T$2)</f>
        <v>0</v>
      </c>
      <c r="Y41" s="291">
        <f t="array" ref="Y41">COUNTIFS('RT-C'!$S:$S,"X",'RT-C'!$I:$I,'Suivi financier'!$B41,'RT-C'!$G:$G,'Suivi financier'!$T$2)</f>
        <v>0</v>
      </c>
      <c r="Z41" s="291">
        <f t="array" ref="Z41">COUNTIFS('RT-C'!$T:$T,"X",'RT-C'!$I:$I,'Suivi financier'!$B41,'RT-C'!$G:$G,'Suivi financier'!$T$2)</f>
        <v>0</v>
      </c>
      <c r="AA41" s="291">
        <f t="array" ref="AA41">COUNTIFS('RT-C'!$U:$U,"X",'RT-C'!$I:$I,'Suivi financier'!$B41,'RT-C'!$G:$G,'Suivi financier'!$T$2)</f>
        <v>0</v>
      </c>
      <c r="AB41" s="292">
        <f t="array" ref="AB41">COUNTIFS('RT-C'!$V:$V,"X",'RT-C'!$I:$I,'Suivi financier'!$B41,'RT-C'!$G:$G,'Suivi financier'!$T$2)</f>
        <v>0</v>
      </c>
      <c r="AC41" s="293">
        <f t="array" ref="AC41">SUMIFS('RT-C'!$AH:$AH,'RT-C'!$I:$I,'Suivi financier'!$B41,'RT-C'!$G:$G,'Suivi financier'!$T$2)</f>
        <v>0</v>
      </c>
      <c r="AD41" s="294">
        <f t="array" ref="AD41">(U41*5.9)+(V41*7.9)+(W41*18)+(X41*3)</f>
        <v>0</v>
      </c>
      <c r="AE41" s="285"/>
      <c r="AF41" s="286">
        <f t="array" ref="AF41">COUNTIFS('RT-C'!$I:$I,$B41,'RT-C'!$J:$J,"OUI",'RT-C'!$G:$G,'Suivi financier'!$AF$2)</f>
        <v>0</v>
      </c>
      <c r="AG41" s="287">
        <f t="array" ref="AG41">SUMIFS('RT-C'!$AG:$AG,'RT-C'!$C:$C,"INS",'RT-C'!$I:$I,B41,'RT-C'!$G:$G,'Suivi financier'!$AF$2)</f>
        <v>0</v>
      </c>
      <c r="AH41" s="288">
        <f t="array" ref="AH41">SUMIFS('RT-C'!$AG:$AG,'RT-C'!$C:$C,"REV",'RT-C'!$I:$I,B41,'RT-C'!$G:$G,'Suivi financier'!$AF$2)</f>
        <v>0</v>
      </c>
      <c r="AI41" s="289">
        <f t="array" ref="AI41">COUNTIFS('RT-C'!$I:$I,'Suivi financier'!$B41,'RT-C'!$J:$J,"OUI",'RT-C'!$R:$R,"OUI",'RT-C'!$G:$G,'Suivi financier'!$AF$2)</f>
        <v>0</v>
      </c>
      <c r="AJ41" s="290">
        <f t="array" ref="AJ41">COUNTIFS('RT-C'!$I:$I,$B41,'RT-C'!$J:$J,"NON",'RT-C'!$G:$G,'Suivi financier'!$AF$2)</f>
        <v>0</v>
      </c>
      <c r="AK41" s="291">
        <f t="array" ref="AK41">COUNTIFS('RT-C'!$S:$S,"X",'RT-C'!$I:$I,'Suivi financier'!$B41,'RT-C'!$G:$G,'Suivi financier'!$AF$2)</f>
        <v>0</v>
      </c>
      <c r="AL41" s="291">
        <f t="array" ref="AL41">COUNTIFS('RT-C'!$T:$T,"X",'RT-C'!$I:$I,'Suivi financier'!$B41,'RT-C'!$G:$G,'Suivi financier'!$AF$2)</f>
        <v>0</v>
      </c>
      <c r="AM41" s="291">
        <f t="array" ref="AM41">COUNTIFS('RT-C'!$U:$U,"X",'RT-C'!$I:$I,'Suivi financier'!$B41,'RT-C'!$G:$G,'Suivi financier'!$AF$2)</f>
        <v>0</v>
      </c>
      <c r="AN41" s="292">
        <f t="array" ref="AN41">COUNTIFS('RT-C'!$V:$V,"X",'RT-C'!$I:$I,'Suivi financier'!$B41,'RT-C'!$G:$G,'Suivi financier'!$AF$2)</f>
        <v>0</v>
      </c>
      <c r="AO41" s="293">
        <f t="array" ref="AO41">SUMIFS('RT-C'!$AH:$AH,'RT-C'!$I:$I,'Suivi financier'!$B41,'RT-C'!$G:$G,'Suivi financier'!$AF$2)</f>
        <v>0</v>
      </c>
      <c r="AP41" s="294">
        <f t="array" ref="AP41">(AG41*5.9)+(AH41*7.9)+(AI41*18)+(AJ41*3)</f>
        <v>0</v>
      </c>
    </row>
    <row r="42" spans="2:42" ht="15.75" x14ac:dyDescent="0.25">
      <c r="B42" s="135">
        <v>39</v>
      </c>
      <c r="C42" s="130">
        <f t="array" ref="C42">COUNTIFS('RT-C'!$C:$C,"INS",'RT-C'!$I:$I,$B42,'RT-C'!$J:$J,"OUI")</f>
        <v>0</v>
      </c>
      <c r="D42" s="129">
        <f t="array" ref="D42">SUMIFS('RT-C'!$AG:$AG,'RT-C'!$C:$C,"INS",'RT-C'!$I:$I,B42)</f>
        <v>0</v>
      </c>
      <c r="E42" s="127">
        <f t="array" ref="E42">$D42*5.9</f>
        <v>0</v>
      </c>
      <c r="F42" s="130">
        <f t="array" ref="F42">COUNTIFS('RT-C'!$C:$C,"REV",'RT-C'!$I:$I,$B42,'RT-C'!$J:$J,"OUI")</f>
        <v>0</v>
      </c>
      <c r="G42" s="129">
        <f t="array" ref="G42">SUMIFS('RT-C'!$AG:$AG,'RT-C'!$C:$C,"REV",'RT-C'!$I:$I,B42)</f>
        <v>0</v>
      </c>
      <c r="H42" s="127">
        <f t="array" ref="H42">$G42*7.9</f>
        <v>0</v>
      </c>
      <c r="I42" s="254">
        <f t="array" ref="I42">COUNTIFS('RT-C'!$I:$I,$B42,'RT-C'!$J:$J,"OUI")</f>
        <v>0</v>
      </c>
      <c r="J42" s="258">
        <f t="array" ref="J42">COUNTIFS('RT-C'!$I:$I,$B42,'RT-C'!$J:$J,"NON")</f>
        <v>0</v>
      </c>
      <c r="K42" s="256">
        <f t="array" ref="K42">COUNTIFS('RT-C'!$S:$S,"X",'RT-C'!$I:$I,'Suivi financier'!$B42)</f>
        <v>0</v>
      </c>
      <c r="L42" s="133">
        <f t="array" ref="L42">COUNTIFS('RT-C'!$T:$T,"X",'RT-C'!$I:$I,'Suivi financier'!$B42)</f>
        <v>0</v>
      </c>
      <c r="M42" s="133">
        <f t="array" ref="M42">COUNTIFS('RT-C'!$U:$U,"X",'RT-C'!$I:$I,'Suivi financier'!$B42)</f>
        <v>0</v>
      </c>
      <c r="N42" s="132">
        <f t="array" ref="N42">COUNTIFS('RT-C'!$V:$V,"X",'RT-C'!$I:$I,'Suivi financier'!$B42)</f>
        <v>0</v>
      </c>
      <c r="O42" s="127">
        <f t="array" ref="O42">$J42*3</f>
        <v>0</v>
      </c>
      <c r="P42" s="128">
        <f t="array" ref="P42">COUNTIFS('RT-C'!$I:$I,'Suivi financier'!$B42,'RT-C'!$J:$J,"OUI",'RT-C'!$R:$R,"OUI")</f>
        <v>0</v>
      </c>
      <c r="Q42" s="127">
        <f t="array" ref="Q42">$P42*18</f>
        <v>0</v>
      </c>
      <c r="R42" s="271">
        <f t="array" ref="R42">E42+H42+O42+Q42</f>
        <v>0</v>
      </c>
      <c r="T42" s="286">
        <f t="array" ref="T42">COUNTIFS('RT-C'!$I:$I,$B42,'RT-C'!$J:$J,"OUI",'RT-C'!$G:$G,'Suivi financier'!$T$2)</f>
        <v>0</v>
      </c>
      <c r="U42" s="287">
        <f t="array" ref="U42">SUMIFS('RT-C'!$AG:$AG,'RT-C'!$C:$C,"INS",'RT-C'!$I:$I,B42,'RT-C'!$G:$G,'Suivi financier'!$T$2)</f>
        <v>0</v>
      </c>
      <c r="V42" s="288">
        <f t="array" ref="V42">SUMIFS('RT-C'!$AG:$AG,'RT-C'!$C:$C,"REV",'RT-C'!$I:$I,B42,'RT-C'!$G:$G,'Suivi financier'!$T$2)</f>
        <v>0</v>
      </c>
      <c r="W42" s="289">
        <f t="array" ref="W42">COUNTIFS('RT-C'!$I:$I,'Suivi financier'!$B42,'RT-C'!$J:$J,"OUI",'RT-C'!$R:$R,"OUI",'RT-C'!$G:$G,'Suivi financier'!$T$2)</f>
        <v>0</v>
      </c>
      <c r="X42" s="290">
        <f>COUNTIFS('RT-C'!$I:$I,$B42,'RT-C'!$J:$J,"NON",'RT-C'!$G:$G,'Suivi financier'!$T$2)</f>
        <v>0</v>
      </c>
      <c r="Y42" s="291">
        <f t="array" ref="Y42">COUNTIFS('RT-C'!$S:$S,"X",'RT-C'!$I:$I,'Suivi financier'!$B42,'RT-C'!$G:$G,'Suivi financier'!$T$2)</f>
        <v>0</v>
      </c>
      <c r="Z42" s="291">
        <f t="array" ref="Z42">COUNTIFS('RT-C'!$T:$T,"X",'RT-C'!$I:$I,'Suivi financier'!$B42,'RT-C'!$G:$G,'Suivi financier'!$T$2)</f>
        <v>0</v>
      </c>
      <c r="AA42" s="291">
        <f t="array" ref="AA42">COUNTIFS('RT-C'!$U:$U,"X",'RT-C'!$I:$I,'Suivi financier'!$B42,'RT-C'!$G:$G,'Suivi financier'!$T$2)</f>
        <v>0</v>
      </c>
      <c r="AB42" s="292">
        <f t="array" ref="AB42">COUNTIFS('RT-C'!$V:$V,"X",'RT-C'!$I:$I,'Suivi financier'!$B42,'RT-C'!$G:$G,'Suivi financier'!$T$2)</f>
        <v>0</v>
      </c>
      <c r="AC42" s="293">
        <f t="array" ref="AC42">SUMIFS('RT-C'!$AH:$AH,'RT-C'!$I:$I,'Suivi financier'!$B42,'RT-C'!$G:$G,'Suivi financier'!$T$2)</f>
        <v>0</v>
      </c>
      <c r="AD42" s="294">
        <f t="array" ref="AD42">(U42*5.9)+(V42*7.9)+(W42*18)+(X42*3)</f>
        <v>0</v>
      </c>
      <c r="AE42" s="285"/>
      <c r="AF42" s="286">
        <f t="array" ref="AF42">COUNTIFS('RT-C'!$I:$I,$B42,'RT-C'!$J:$J,"OUI",'RT-C'!$G:$G,'Suivi financier'!$AF$2)</f>
        <v>0</v>
      </c>
      <c r="AG42" s="287">
        <f t="array" ref="AG42">SUMIFS('RT-C'!$AG:$AG,'RT-C'!$C:$C,"INS",'RT-C'!$I:$I,B42,'RT-C'!$G:$G,'Suivi financier'!$AF$2)</f>
        <v>0</v>
      </c>
      <c r="AH42" s="288">
        <f t="array" ref="AH42">SUMIFS('RT-C'!$AG:$AG,'RT-C'!$C:$C,"REV",'RT-C'!$I:$I,B42,'RT-C'!$G:$G,'Suivi financier'!$AF$2)</f>
        <v>0</v>
      </c>
      <c r="AI42" s="289">
        <f t="array" ref="AI42">COUNTIFS('RT-C'!$I:$I,'Suivi financier'!$B42,'RT-C'!$J:$J,"OUI",'RT-C'!$R:$R,"OUI",'RT-C'!$G:$G,'Suivi financier'!$AF$2)</f>
        <v>0</v>
      </c>
      <c r="AJ42" s="290">
        <f t="array" ref="AJ42">COUNTIFS('RT-C'!$I:$I,$B42,'RT-C'!$J:$J,"NON",'RT-C'!$G:$G,'Suivi financier'!$AF$2)</f>
        <v>0</v>
      </c>
      <c r="AK42" s="291">
        <f t="array" ref="AK42">COUNTIFS('RT-C'!$S:$S,"X",'RT-C'!$I:$I,'Suivi financier'!$B42,'RT-C'!$G:$G,'Suivi financier'!$AF$2)</f>
        <v>0</v>
      </c>
      <c r="AL42" s="291">
        <f t="array" ref="AL42">COUNTIFS('RT-C'!$T:$T,"X",'RT-C'!$I:$I,'Suivi financier'!$B42,'RT-C'!$G:$G,'Suivi financier'!$AF$2)</f>
        <v>0</v>
      </c>
      <c r="AM42" s="291">
        <f t="array" ref="AM42">COUNTIFS('RT-C'!$U:$U,"X",'RT-C'!$I:$I,'Suivi financier'!$B42,'RT-C'!$G:$G,'Suivi financier'!$AF$2)</f>
        <v>0</v>
      </c>
      <c r="AN42" s="292">
        <f t="array" ref="AN42">COUNTIFS('RT-C'!$V:$V,"X",'RT-C'!$I:$I,'Suivi financier'!$B42,'RT-C'!$G:$G,'Suivi financier'!$AF$2)</f>
        <v>0</v>
      </c>
      <c r="AO42" s="293">
        <f t="array" ref="AO42">SUMIFS('RT-C'!$AH:$AH,'RT-C'!$I:$I,'Suivi financier'!$B42,'RT-C'!$G:$G,'Suivi financier'!$AF$2)</f>
        <v>0</v>
      </c>
      <c r="AP42" s="294">
        <f t="array" ref="AP42">(AG42*5.9)+(AH42*7.9)+(AI42*18)+(AJ42*3)</f>
        <v>0</v>
      </c>
    </row>
    <row r="43" spans="2:42" ht="15.75" x14ac:dyDescent="0.25">
      <c r="B43" s="135">
        <v>40</v>
      </c>
      <c r="C43" s="130">
        <f t="array" ref="C43">COUNTIFS('RT-C'!$C:$C,"INS",'RT-C'!$I:$I,$B43,'RT-C'!$J:$J,"OUI")</f>
        <v>0</v>
      </c>
      <c r="D43" s="129">
        <f t="array" ref="D43">SUMIFS('RT-C'!$AG:$AG,'RT-C'!$C:$C,"INS",'RT-C'!$I:$I,B43)</f>
        <v>0</v>
      </c>
      <c r="E43" s="127">
        <f t="array" ref="E43">$D43*5.9</f>
        <v>0</v>
      </c>
      <c r="F43" s="130">
        <f t="array" ref="F43">COUNTIFS('RT-C'!$C:$C,"REV",'RT-C'!$I:$I,$B43,'RT-C'!$J:$J,"OUI")</f>
        <v>0</v>
      </c>
      <c r="G43" s="129">
        <f t="array" ref="G43">SUMIFS('RT-C'!$AG:$AG,'RT-C'!$C:$C,"REV",'RT-C'!$I:$I,B43)</f>
        <v>0</v>
      </c>
      <c r="H43" s="127">
        <f t="array" ref="H43">$G43*7.9</f>
        <v>0</v>
      </c>
      <c r="I43" s="254">
        <f t="array" ref="I43">COUNTIFS('RT-C'!$I:$I,$B43,'RT-C'!$J:$J,"OUI")</f>
        <v>0</v>
      </c>
      <c r="J43" s="258">
        <f t="array" ref="J43">COUNTIFS('RT-C'!$I:$I,$B43,'RT-C'!$J:$J,"NON")</f>
        <v>0</v>
      </c>
      <c r="K43" s="256">
        <f t="array" ref="K43">COUNTIFS('RT-C'!$S:$S,"X",'RT-C'!$I:$I,'Suivi financier'!$B43)</f>
        <v>0</v>
      </c>
      <c r="L43" s="133">
        <f t="array" ref="L43">COUNTIFS('RT-C'!$T:$T,"X",'RT-C'!$I:$I,'Suivi financier'!$B43)</f>
        <v>0</v>
      </c>
      <c r="M43" s="133">
        <f t="array" ref="M43">COUNTIFS('RT-C'!$U:$U,"X",'RT-C'!$I:$I,'Suivi financier'!$B43)</f>
        <v>0</v>
      </c>
      <c r="N43" s="132">
        <f t="array" ref="N43">COUNTIFS('RT-C'!$V:$V,"X",'RT-C'!$I:$I,'Suivi financier'!$B43)</f>
        <v>0</v>
      </c>
      <c r="O43" s="127">
        <f t="array" ref="O43">$J43*3</f>
        <v>0</v>
      </c>
      <c r="P43" s="128">
        <f t="array" ref="P43">COUNTIFS('RT-C'!$I:$I,'Suivi financier'!$B43,'RT-C'!$J:$J,"OUI",'RT-C'!$R:$R,"OUI")</f>
        <v>0</v>
      </c>
      <c r="Q43" s="127">
        <f t="array" ref="Q43">$P43*18</f>
        <v>0</v>
      </c>
      <c r="R43" s="271">
        <f t="array" ref="R43">E43+H43+O43+Q43</f>
        <v>0</v>
      </c>
      <c r="T43" s="286">
        <f t="array" ref="T43">COUNTIFS('RT-C'!$I:$I,$B43,'RT-C'!$J:$J,"OUI",'RT-C'!$G:$G,'Suivi financier'!$T$2)</f>
        <v>0</v>
      </c>
      <c r="U43" s="287">
        <f t="array" ref="U43">SUMIFS('RT-C'!$AG:$AG,'RT-C'!$C:$C,"INS",'RT-C'!$I:$I,B43,'RT-C'!$G:$G,'Suivi financier'!$T$2)</f>
        <v>0</v>
      </c>
      <c r="V43" s="288">
        <f t="array" ref="V43">SUMIFS('RT-C'!$AG:$AG,'RT-C'!$C:$C,"REV",'RT-C'!$I:$I,B43,'RT-C'!$G:$G,'Suivi financier'!$T$2)</f>
        <v>0</v>
      </c>
      <c r="W43" s="289">
        <f t="array" ref="W43">COUNTIFS('RT-C'!$I:$I,'Suivi financier'!$B43,'RT-C'!$J:$J,"OUI",'RT-C'!$R:$R,"OUI",'RT-C'!$G:$G,'Suivi financier'!$T$2)</f>
        <v>0</v>
      </c>
      <c r="X43" s="290">
        <f>COUNTIFS('RT-C'!$I:$I,$B43,'RT-C'!$J:$J,"NON",'RT-C'!$G:$G,'Suivi financier'!$T$2)</f>
        <v>0</v>
      </c>
      <c r="Y43" s="291">
        <f t="array" ref="Y43">COUNTIFS('RT-C'!$S:$S,"X",'RT-C'!$I:$I,'Suivi financier'!$B43,'RT-C'!$G:$G,'Suivi financier'!$T$2)</f>
        <v>0</v>
      </c>
      <c r="Z43" s="291">
        <f t="array" ref="Z43">COUNTIFS('RT-C'!$T:$T,"X",'RT-C'!$I:$I,'Suivi financier'!$B43,'RT-C'!$G:$G,'Suivi financier'!$T$2)</f>
        <v>0</v>
      </c>
      <c r="AA43" s="291">
        <f t="array" ref="AA43">COUNTIFS('RT-C'!$U:$U,"X",'RT-C'!$I:$I,'Suivi financier'!$B43,'RT-C'!$G:$G,'Suivi financier'!$T$2)</f>
        <v>0</v>
      </c>
      <c r="AB43" s="292">
        <f t="array" ref="AB43">COUNTIFS('RT-C'!$V:$V,"X",'RT-C'!$I:$I,'Suivi financier'!$B43,'RT-C'!$G:$G,'Suivi financier'!$T$2)</f>
        <v>0</v>
      </c>
      <c r="AC43" s="293">
        <f t="array" ref="AC43">SUMIFS('RT-C'!$AH:$AH,'RT-C'!$I:$I,'Suivi financier'!$B43,'RT-C'!$G:$G,'Suivi financier'!$T$2)</f>
        <v>0</v>
      </c>
      <c r="AD43" s="294">
        <f t="array" ref="AD43">(U43*5.9)+(V43*7.9)+(W43*18)+(X43*3)</f>
        <v>0</v>
      </c>
      <c r="AE43" s="285"/>
      <c r="AF43" s="286">
        <f t="array" ref="AF43">COUNTIFS('RT-C'!$I:$I,$B43,'RT-C'!$J:$J,"OUI",'RT-C'!$G:$G,'Suivi financier'!$AF$2)</f>
        <v>0</v>
      </c>
      <c r="AG43" s="287">
        <f t="array" ref="AG43">SUMIFS('RT-C'!$AG:$AG,'RT-C'!$C:$C,"INS",'RT-C'!$I:$I,B43,'RT-C'!$G:$G,'Suivi financier'!$AF$2)</f>
        <v>0</v>
      </c>
      <c r="AH43" s="288">
        <f t="array" ref="AH43">SUMIFS('RT-C'!$AG:$AG,'RT-C'!$C:$C,"REV",'RT-C'!$I:$I,B43,'RT-C'!$G:$G,'Suivi financier'!$AF$2)</f>
        <v>0</v>
      </c>
      <c r="AI43" s="289">
        <f t="array" ref="AI43">COUNTIFS('RT-C'!$I:$I,'Suivi financier'!$B43,'RT-C'!$J:$J,"OUI",'RT-C'!$R:$R,"OUI",'RT-C'!$G:$G,'Suivi financier'!$AF$2)</f>
        <v>0</v>
      </c>
      <c r="AJ43" s="290">
        <f t="array" ref="AJ43">COUNTIFS('RT-C'!$I:$I,$B43,'RT-C'!$J:$J,"NON",'RT-C'!$G:$G,'Suivi financier'!$AF$2)</f>
        <v>0</v>
      </c>
      <c r="AK43" s="291">
        <f t="array" ref="AK43">COUNTIFS('RT-C'!$S:$S,"X",'RT-C'!$I:$I,'Suivi financier'!$B43,'RT-C'!$G:$G,'Suivi financier'!$AF$2)</f>
        <v>0</v>
      </c>
      <c r="AL43" s="291">
        <f t="array" ref="AL43">COUNTIFS('RT-C'!$T:$T,"X",'RT-C'!$I:$I,'Suivi financier'!$B43,'RT-C'!$G:$G,'Suivi financier'!$AF$2)</f>
        <v>0</v>
      </c>
      <c r="AM43" s="291">
        <f t="array" ref="AM43">COUNTIFS('RT-C'!$U:$U,"X",'RT-C'!$I:$I,'Suivi financier'!$B43,'RT-C'!$G:$G,'Suivi financier'!$AF$2)</f>
        <v>0</v>
      </c>
      <c r="AN43" s="292">
        <f t="array" ref="AN43">COUNTIFS('RT-C'!$V:$V,"X",'RT-C'!$I:$I,'Suivi financier'!$B43,'RT-C'!$G:$G,'Suivi financier'!$AF$2)</f>
        <v>0</v>
      </c>
      <c r="AO43" s="293">
        <f t="array" ref="AO43">SUMIFS('RT-C'!$AH:$AH,'RT-C'!$I:$I,'Suivi financier'!$B43,'RT-C'!$G:$G,'Suivi financier'!$AF$2)</f>
        <v>0</v>
      </c>
      <c r="AP43" s="294">
        <f t="array" ref="AP43">(AG43*5.9)+(AH43*7.9)+(AI43*18)+(AJ43*3)</f>
        <v>0</v>
      </c>
    </row>
    <row r="44" spans="2:42" ht="15.75" x14ac:dyDescent="0.25">
      <c r="B44" s="135">
        <v>41</v>
      </c>
      <c r="C44" s="130">
        <f t="array" ref="C44">COUNTIFS('RT-C'!$C:$C,"INS",'RT-C'!$I:$I,$B44,'RT-C'!$J:$J,"OUI")</f>
        <v>0</v>
      </c>
      <c r="D44" s="129">
        <f t="array" ref="D44">SUMIFS('RT-C'!$AG:$AG,'RT-C'!$C:$C,"INS",'RT-C'!$I:$I,B44)</f>
        <v>0</v>
      </c>
      <c r="E44" s="127">
        <f t="array" ref="E44">$D44*5.9</f>
        <v>0</v>
      </c>
      <c r="F44" s="130">
        <f t="array" ref="F44">COUNTIFS('RT-C'!$C:$C,"REV",'RT-C'!$I:$I,$B44,'RT-C'!$J:$J,"OUI")</f>
        <v>0</v>
      </c>
      <c r="G44" s="129">
        <f t="array" ref="G44">SUMIFS('RT-C'!$AG:$AG,'RT-C'!$C:$C,"REV",'RT-C'!$I:$I,B44)</f>
        <v>0</v>
      </c>
      <c r="H44" s="127">
        <f t="array" ref="H44">$G44*7.9</f>
        <v>0</v>
      </c>
      <c r="I44" s="254">
        <f t="array" ref="I44">COUNTIFS('RT-C'!$I:$I,$B44,'RT-C'!$J:$J,"OUI")</f>
        <v>0</v>
      </c>
      <c r="J44" s="258">
        <f t="array" ref="J44">COUNTIFS('RT-C'!$I:$I,$B44,'RT-C'!$J:$J,"NON")</f>
        <v>0</v>
      </c>
      <c r="K44" s="256">
        <f t="array" ref="K44">COUNTIFS('RT-C'!$S:$S,"X",'RT-C'!$I:$I,'Suivi financier'!$B44)</f>
        <v>0</v>
      </c>
      <c r="L44" s="133">
        <f t="array" ref="L44">COUNTIFS('RT-C'!$T:$T,"X",'RT-C'!$I:$I,'Suivi financier'!$B44)</f>
        <v>0</v>
      </c>
      <c r="M44" s="133">
        <f t="array" ref="M44">COUNTIFS('RT-C'!$U:$U,"X",'RT-C'!$I:$I,'Suivi financier'!$B44)</f>
        <v>0</v>
      </c>
      <c r="N44" s="132">
        <f t="array" ref="N44">COUNTIFS('RT-C'!$V:$V,"X",'RT-C'!$I:$I,'Suivi financier'!$B44)</f>
        <v>0</v>
      </c>
      <c r="O44" s="127">
        <f t="array" ref="O44">$J44*3</f>
        <v>0</v>
      </c>
      <c r="P44" s="128">
        <f t="array" ref="P44">COUNTIFS('RT-C'!$I:$I,'Suivi financier'!$B44,'RT-C'!$J:$J,"OUI",'RT-C'!$R:$R,"OUI")</f>
        <v>0</v>
      </c>
      <c r="Q44" s="127">
        <f t="array" ref="Q44">$P44*18</f>
        <v>0</v>
      </c>
      <c r="R44" s="271">
        <f t="array" ref="R44">E44+H44+O44+Q44</f>
        <v>0</v>
      </c>
      <c r="T44" s="286">
        <f t="array" ref="T44">COUNTIFS('RT-C'!$I:$I,$B44,'RT-C'!$J:$J,"OUI",'RT-C'!$G:$G,'Suivi financier'!$T$2)</f>
        <v>0</v>
      </c>
      <c r="U44" s="287">
        <f t="array" ref="U44">SUMIFS('RT-C'!$AG:$AG,'RT-C'!$C:$C,"INS",'RT-C'!$I:$I,B44,'RT-C'!$G:$G,'Suivi financier'!$T$2)</f>
        <v>0</v>
      </c>
      <c r="V44" s="288">
        <f t="array" ref="V44">SUMIFS('RT-C'!$AG:$AG,'RT-C'!$C:$C,"REV",'RT-C'!$I:$I,B44,'RT-C'!$G:$G,'Suivi financier'!$T$2)</f>
        <v>0</v>
      </c>
      <c r="W44" s="289">
        <f t="array" ref="W44">COUNTIFS('RT-C'!$I:$I,'Suivi financier'!$B44,'RT-C'!$J:$J,"OUI",'RT-C'!$R:$R,"OUI",'RT-C'!$G:$G,'Suivi financier'!$T$2)</f>
        <v>0</v>
      </c>
      <c r="X44" s="290">
        <f>COUNTIFS('RT-C'!$I:$I,$B44,'RT-C'!$J:$J,"NON",'RT-C'!$G:$G,'Suivi financier'!$T$2)</f>
        <v>0</v>
      </c>
      <c r="Y44" s="291">
        <f t="array" ref="Y44">COUNTIFS('RT-C'!$S:$S,"X",'RT-C'!$I:$I,'Suivi financier'!$B44,'RT-C'!$G:$G,'Suivi financier'!$T$2)</f>
        <v>0</v>
      </c>
      <c r="Z44" s="291">
        <f t="array" ref="Z44">COUNTIFS('RT-C'!$T:$T,"X",'RT-C'!$I:$I,'Suivi financier'!$B44,'RT-C'!$G:$G,'Suivi financier'!$T$2)</f>
        <v>0</v>
      </c>
      <c r="AA44" s="291">
        <f t="array" ref="AA44">COUNTIFS('RT-C'!$U:$U,"X",'RT-C'!$I:$I,'Suivi financier'!$B44,'RT-C'!$G:$G,'Suivi financier'!$T$2)</f>
        <v>0</v>
      </c>
      <c r="AB44" s="292">
        <f t="array" ref="AB44">COUNTIFS('RT-C'!$V:$V,"X",'RT-C'!$I:$I,'Suivi financier'!$B44,'RT-C'!$G:$G,'Suivi financier'!$T$2)</f>
        <v>0</v>
      </c>
      <c r="AC44" s="293">
        <f t="array" ref="AC44">SUMIFS('RT-C'!$AH:$AH,'RT-C'!$I:$I,'Suivi financier'!$B44,'RT-C'!$G:$G,'Suivi financier'!$T$2)</f>
        <v>0</v>
      </c>
      <c r="AD44" s="294">
        <f t="array" ref="AD44">(U44*5.9)+(V44*7.9)+(W44*18)+(X44*3)</f>
        <v>0</v>
      </c>
      <c r="AE44" s="285"/>
      <c r="AF44" s="286">
        <f t="array" ref="AF44">COUNTIFS('RT-C'!$I:$I,$B44,'RT-C'!$J:$J,"OUI",'RT-C'!$G:$G,'Suivi financier'!$AF$2)</f>
        <v>0</v>
      </c>
      <c r="AG44" s="287">
        <f t="array" ref="AG44">SUMIFS('RT-C'!$AG:$AG,'RT-C'!$C:$C,"INS",'RT-C'!$I:$I,B44,'RT-C'!$G:$G,'Suivi financier'!$AF$2)</f>
        <v>0</v>
      </c>
      <c r="AH44" s="288">
        <f t="array" ref="AH44">SUMIFS('RT-C'!$AG:$AG,'RT-C'!$C:$C,"REV",'RT-C'!$I:$I,B44,'RT-C'!$G:$G,'Suivi financier'!$AF$2)</f>
        <v>0</v>
      </c>
      <c r="AI44" s="289">
        <f t="array" ref="AI44">COUNTIFS('RT-C'!$I:$I,'Suivi financier'!$B44,'RT-C'!$J:$J,"OUI",'RT-C'!$R:$R,"OUI",'RT-C'!$G:$G,'Suivi financier'!$AF$2)</f>
        <v>0</v>
      </c>
      <c r="AJ44" s="290">
        <f t="array" ref="AJ44">COUNTIFS('RT-C'!$I:$I,$B44,'RT-C'!$J:$J,"NON",'RT-C'!$G:$G,'Suivi financier'!$AF$2)</f>
        <v>0</v>
      </c>
      <c r="AK44" s="291">
        <f t="array" ref="AK44">COUNTIFS('RT-C'!$S:$S,"X",'RT-C'!$I:$I,'Suivi financier'!$B44,'RT-C'!$G:$G,'Suivi financier'!$AF$2)</f>
        <v>0</v>
      </c>
      <c r="AL44" s="291">
        <f t="array" ref="AL44">COUNTIFS('RT-C'!$T:$T,"X",'RT-C'!$I:$I,'Suivi financier'!$B44,'RT-C'!$G:$G,'Suivi financier'!$AF$2)</f>
        <v>0</v>
      </c>
      <c r="AM44" s="291">
        <f t="array" ref="AM44">COUNTIFS('RT-C'!$U:$U,"X",'RT-C'!$I:$I,'Suivi financier'!$B44,'RT-C'!$G:$G,'Suivi financier'!$AF$2)</f>
        <v>0</v>
      </c>
      <c r="AN44" s="292">
        <f t="array" ref="AN44">COUNTIFS('RT-C'!$V:$V,"X",'RT-C'!$I:$I,'Suivi financier'!$B44,'RT-C'!$G:$G,'Suivi financier'!$AF$2)</f>
        <v>0</v>
      </c>
      <c r="AO44" s="293">
        <f t="array" ref="AO44">SUMIFS('RT-C'!$AH:$AH,'RT-C'!$I:$I,'Suivi financier'!$B44,'RT-C'!$G:$G,'Suivi financier'!$AF$2)</f>
        <v>0</v>
      </c>
      <c r="AP44" s="294">
        <f t="array" ref="AP44">(AG44*5.9)+(AH44*7.9)+(AI44*18)+(AJ44*3)</f>
        <v>0</v>
      </c>
    </row>
    <row r="45" spans="2:42" ht="15.75" x14ac:dyDescent="0.25">
      <c r="B45" s="135">
        <v>42</v>
      </c>
      <c r="C45" s="130">
        <f t="array" ref="C45">COUNTIFS('RT-C'!$C:$C,"INS",'RT-C'!$I:$I,$B45,'RT-C'!$J:$J,"OUI")</f>
        <v>0</v>
      </c>
      <c r="D45" s="129">
        <f t="array" ref="D45">SUMIFS('RT-C'!$AG:$AG,'RT-C'!$C:$C,"INS",'RT-C'!$I:$I,B45)</f>
        <v>0</v>
      </c>
      <c r="E45" s="127">
        <f t="array" ref="E45">$D45*5.9</f>
        <v>0</v>
      </c>
      <c r="F45" s="130">
        <f t="array" ref="F45">COUNTIFS('RT-C'!$C:$C,"REV",'RT-C'!$I:$I,$B45,'RT-C'!$J:$J,"OUI")</f>
        <v>0</v>
      </c>
      <c r="G45" s="129">
        <f t="array" ref="G45">SUMIFS('RT-C'!$AG:$AG,'RT-C'!$C:$C,"REV",'RT-C'!$I:$I,B45)</f>
        <v>0</v>
      </c>
      <c r="H45" s="127">
        <f t="array" ref="H45">$G45*7.9</f>
        <v>0</v>
      </c>
      <c r="I45" s="254">
        <f t="array" ref="I45">COUNTIFS('RT-C'!$I:$I,$B45,'RT-C'!$J:$J,"OUI")</f>
        <v>0</v>
      </c>
      <c r="J45" s="258">
        <f t="array" ref="J45">COUNTIFS('RT-C'!$I:$I,$B45,'RT-C'!$J:$J,"NON")</f>
        <v>0</v>
      </c>
      <c r="K45" s="256">
        <f t="array" ref="K45">COUNTIFS('RT-C'!$S:$S,"X",'RT-C'!$I:$I,'Suivi financier'!$B45)</f>
        <v>0</v>
      </c>
      <c r="L45" s="133">
        <f t="array" ref="L45">COUNTIFS('RT-C'!$T:$T,"X",'RT-C'!$I:$I,'Suivi financier'!$B45)</f>
        <v>0</v>
      </c>
      <c r="M45" s="133">
        <f t="array" ref="M45">COUNTIFS('RT-C'!$U:$U,"X",'RT-C'!$I:$I,'Suivi financier'!$B45)</f>
        <v>0</v>
      </c>
      <c r="N45" s="132">
        <f t="array" ref="N45">COUNTIFS('RT-C'!$V:$V,"X",'RT-C'!$I:$I,'Suivi financier'!$B45)</f>
        <v>0</v>
      </c>
      <c r="O45" s="127">
        <f t="array" ref="O45">$J45*3</f>
        <v>0</v>
      </c>
      <c r="P45" s="128">
        <f t="array" ref="P45">COUNTIFS('RT-C'!$I:$I,'Suivi financier'!$B45,'RT-C'!$J:$J,"OUI",'RT-C'!$R:$R,"OUI")</f>
        <v>0</v>
      </c>
      <c r="Q45" s="127">
        <f t="array" ref="Q45">$P45*18</f>
        <v>0</v>
      </c>
      <c r="R45" s="271">
        <f t="array" ref="R45">E45+H45+O45+Q45</f>
        <v>0</v>
      </c>
      <c r="T45" s="286">
        <f t="array" ref="T45">COUNTIFS('RT-C'!$I:$I,$B45,'RT-C'!$J:$J,"OUI",'RT-C'!$G:$G,'Suivi financier'!$T$2)</f>
        <v>0</v>
      </c>
      <c r="U45" s="287">
        <f t="array" ref="U45">SUMIFS('RT-C'!$AG:$AG,'RT-C'!$C:$C,"INS",'RT-C'!$I:$I,B45,'RT-C'!$G:$G,'Suivi financier'!$T$2)</f>
        <v>0</v>
      </c>
      <c r="V45" s="288">
        <f t="array" ref="V45">SUMIFS('RT-C'!$AG:$AG,'RT-C'!$C:$C,"REV",'RT-C'!$I:$I,B45,'RT-C'!$G:$G,'Suivi financier'!$T$2)</f>
        <v>0</v>
      </c>
      <c r="W45" s="289">
        <f t="array" ref="W45">COUNTIFS('RT-C'!$I:$I,'Suivi financier'!$B45,'RT-C'!$J:$J,"OUI",'RT-C'!$R:$R,"OUI",'RT-C'!$G:$G,'Suivi financier'!$T$2)</f>
        <v>0</v>
      </c>
      <c r="X45" s="290">
        <f>COUNTIFS('RT-C'!$I:$I,$B45,'RT-C'!$J:$J,"NON",'RT-C'!$G:$G,'Suivi financier'!$T$2)</f>
        <v>0</v>
      </c>
      <c r="Y45" s="291">
        <f t="array" ref="Y45">COUNTIFS('RT-C'!$S:$S,"X",'RT-C'!$I:$I,'Suivi financier'!$B45,'RT-C'!$G:$G,'Suivi financier'!$T$2)</f>
        <v>0</v>
      </c>
      <c r="Z45" s="291">
        <f t="array" ref="Z45">COUNTIFS('RT-C'!$T:$T,"X",'RT-C'!$I:$I,'Suivi financier'!$B45,'RT-C'!$G:$G,'Suivi financier'!$T$2)</f>
        <v>0</v>
      </c>
      <c r="AA45" s="291">
        <f t="array" ref="AA45">COUNTIFS('RT-C'!$U:$U,"X",'RT-C'!$I:$I,'Suivi financier'!$B45,'RT-C'!$G:$G,'Suivi financier'!$T$2)</f>
        <v>0</v>
      </c>
      <c r="AB45" s="292">
        <f t="array" ref="AB45">COUNTIFS('RT-C'!$V:$V,"X",'RT-C'!$I:$I,'Suivi financier'!$B45,'RT-C'!$G:$G,'Suivi financier'!$T$2)</f>
        <v>0</v>
      </c>
      <c r="AC45" s="293">
        <f t="array" ref="AC45">SUMIFS('RT-C'!$AH:$AH,'RT-C'!$I:$I,'Suivi financier'!$B45,'RT-C'!$G:$G,'Suivi financier'!$T$2)</f>
        <v>0</v>
      </c>
      <c r="AD45" s="294">
        <f t="array" ref="AD45">(U45*5.9)+(V45*7.9)+(W45*18)+(X45*3)</f>
        <v>0</v>
      </c>
      <c r="AE45" s="285"/>
      <c r="AF45" s="286">
        <f t="array" ref="AF45">COUNTIFS('RT-C'!$I:$I,$B45,'RT-C'!$J:$J,"OUI",'RT-C'!$G:$G,'Suivi financier'!$AF$2)</f>
        <v>0</v>
      </c>
      <c r="AG45" s="287">
        <f t="array" ref="AG45">SUMIFS('RT-C'!$AG:$AG,'RT-C'!$C:$C,"INS",'RT-C'!$I:$I,B45,'RT-C'!$G:$G,'Suivi financier'!$AF$2)</f>
        <v>0</v>
      </c>
      <c r="AH45" s="288">
        <f t="array" ref="AH45">SUMIFS('RT-C'!$AG:$AG,'RT-C'!$C:$C,"REV",'RT-C'!$I:$I,B45,'RT-C'!$G:$G,'Suivi financier'!$AF$2)</f>
        <v>0</v>
      </c>
      <c r="AI45" s="289">
        <f t="array" ref="AI45">COUNTIFS('RT-C'!$I:$I,'Suivi financier'!$B45,'RT-C'!$J:$J,"OUI",'RT-C'!$R:$R,"OUI",'RT-C'!$G:$G,'Suivi financier'!$AF$2)</f>
        <v>0</v>
      </c>
      <c r="AJ45" s="290">
        <f t="array" ref="AJ45">COUNTIFS('RT-C'!$I:$I,$B45,'RT-C'!$J:$J,"NON",'RT-C'!$G:$G,'Suivi financier'!$AF$2)</f>
        <v>0</v>
      </c>
      <c r="AK45" s="291">
        <f t="array" ref="AK45">COUNTIFS('RT-C'!$S:$S,"X",'RT-C'!$I:$I,'Suivi financier'!$B45,'RT-C'!$G:$G,'Suivi financier'!$AF$2)</f>
        <v>0</v>
      </c>
      <c r="AL45" s="291">
        <f t="array" ref="AL45">COUNTIFS('RT-C'!$T:$T,"X",'RT-C'!$I:$I,'Suivi financier'!$B45,'RT-C'!$G:$G,'Suivi financier'!$AF$2)</f>
        <v>0</v>
      </c>
      <c r="AM45" s="291">
        <f t="array" ref="AM45">COUNTIFS('RT-C'!$U:$U,"X",'RT-C'!$I:$I,'Suivi financier'!$B45,'RT-C'!$G:$G,'Suivi financier'!$AF$2)</f>
        <v>0</v>
      </c>
      <c r="AN45" s="292">
        <f t="array" ref="AN45">COUNTIFS('RT-C'!$V:$V,"X",'RT-C'!$I:$I,'Suivi financier'!$B45,'RT-C'!$G:$G,'Suivi financier'!$AF$2)</f>
        <v>0</v>
      </c>
      <c r="AO45" s="293">
        <f t="array" ref="AO45">SUMIFS('RT-C'!$AH:$AH,'RT-C'!$I:$I,'Suivi financier'!$B45,'RT-C'!$G:$G,'Suivi financier'!$AF$2)</f>
        <v>0</v>
      </c>
      <c r="AP45" s="294">
        <f t="array" ref="AP45">(AG45*5.9)+(AH45*7.9)+(AI45*18)+(AJ45*3)</f>
        <v>0</v>
      </c>
    </row>
    <row r="46" spans="2:42" ht="15.75" x14ac:dyDescent="0.25">
      <c r="B46" s="135">
        <v>43</v>
      </c>
      <c r="C46" s="130">
        <f t="array" ref="C46">COUNTIFS('RT-C'!$C:$C,"INS",'RT-C'!$I:$I,$B46,'RT-C'!$J:$J,"OUI")</f>
        <v>0</v>
      </c>
      <c r="D46" s="129">
        <f t="array" ref="D46">SUMIFS('RT-C'!$AG:$AG,'RT-C'!$C:$C,"INS",'RT-C'!$I:$I,B46)</f>
        <v>0</v>
      </c>
      <c r="E46" s="127">
        <f t="array" ref="E46">$D46*5.9</f>
        <v>0</v>
      </c>
      <c r="F46" s="130">
        <f t="array" ref="F46">COUNTIFS('RT-C'!$C:$C,"REV",'RT-C'!$I:$I,$B46,'RT-C'!$J:$J,"OUI")</f>
        <v>0</v>
      </c>
      <c r="G46" s="129">
        <f t="array" ref="G46">SUMIFS('RT-C'!$AG:$AG,'RT-C'!$C:$C,"REV",'RT-C'!$I:$I,B46)</f>
        <v>0</v>
      </c>
      <c r="H46" s="127">
        <f t="array" ref="H46">$G46*7.9</f>
        <v>0</v>
      </c>
      <c r="I46" s="254">
        <f t="array" ref="I46">COUNTIFS('RT-C'!$I:$I,$B46,'RT-C'!$J:$J,"OUI")</f>
        <v>0</v>
      </c>
      <c r="J46" s="258">
        <f t="array" ref="J46">COUNTIFS('RT-C'!$I:$I,$B46,'RT-C'!$J:$J,"NON")</f>
        <v>0</v>
      </c>
      <c r="K46" s="256">
        <f t="array" ref="K46">COUNTIFS('RT-C'!$S:$S,"X",'RT-C'!$I:$I,'Suivi financier'!$B46)</f>
        <v>0</v>
      </c>
      <c r="L46" s="133">
        <f t="array" ref="L46">COUNTIFS('RT-C'!$T:$T,"X",'RT-C'!$I:$I,'Suivi financier'!$B46)</f>
        <v>0</v>
      </c>
      <c r="M46" s="133">
        <f t="array" ref="M46">COUNTIFS('RT-C'!$U:$U,"X",'RT-C'!$I:$I,'Suivi financier'!$B46)</f>
        <v>0</v>
      </c>
      <c r="N46" s="132">
        <f t="array" ref="N46">COUNTIFS('RT-C'!$V:$V,"X",'RT-C'!$I:$I,'Suivi financier'!$B46)</f>
        <v>0</v>
      </c>
      <c r="O46" s="127">
        <f t="array" ref="O46">$J46*3</f>
        <v>0</v>
      </c>
      <c r="P46" s="128">
        <f t="array" ref="P46">COUNTIFS('RT-C'!$I:$I,'Suivi financier'!$B46,'RT-C'!$J:$J,"OUI",'RT-C'!$R:$R,"OUI")</f>
        <v>0</v>
      </c>
      <c r="Q46" s="127">
        <f t="array" ref="Q46">$P46*18</f>
        <v>0</v>
      </c>
      <c r="R46" s="271">
        <f t="array" ref="R46">E46+H46+O46+Q46</f>
        <v>0</v>
      </c>
      <c r="T46" s="286">
        <f t="array" ref="T46">COUNTIFS('RT-C'!$I:$I,$B46,'RT-C'!$J:$J,"OUI",'RT-C'!$G:$G,'Suivi financier'!$T$2)</f>
        <v>0</v>
      </c>
      <c r="U46" s="287">
        <f t="array" ref="U46">SUMIFS('RT-C'!$AG:$AG,'RT-C'!$C:$C,"INS",'RT-C'!$I:$I,B46,'RT-C'!$G:$G,'Suivi financier'!$T$2)</f>
        <v>0</v>
      </c>
      <c r="V46" s="288">
        <f t="array" ref="V46">SUMIFS('RT-C'!$AG:$AG,'RT-C'!$C:$C,"REV",'RT-C'!$I:$I,B46,'RT-C'!$G:$G,'Suivi financier'!$T$2)</f>
        <v>0</v>
      </c>
      <c r="W46" s="289">
        <f t="array" ref="W46">COUNTIFS('RT-C'!$I:$I,'Suivi financier'!$B46,'RT-C'!$J:$J,"OUI",'RT-C'!$R:$R,"OUI",'RT-C'!$G:$G,'Suivi financier'!$T$2)</f>
        <v>0</v>
      </c>
      <c r="X46" s="290">
        <f>COUNTIFS('RT-C'!$I:$I,$B46,'RT-C'!$J:$J,"NON",'RT-C'!$G:$G,'Suivi financier'!$T$2)</f>
        <v>0</v>
      </c>
      <c r="Y46" s="291">
        <f t="array" ref="Y46">COUNTIFS('RT-C'!$S:$S,"X",'RT-C'!$I:$I,'Suivi financier'!$B46,'RT-C'!$G:$G,'Suivi financier'!$T$2)</f>
        <v>0</v>
      </c>
      <c r="Z46" s="291">
        <f t="array" ref="Z46">COUNTIFS('RT-C'!$T:$T,"X",'RT-C'!$I:$I,'Suivi financier'!$B46,'RT-C'!$G:$G,'Suivi financier'!$T$2)</f>
        <v>0</v>
      </c>
      <c r="AA46" s="291">
        <f t="array" ref="AA46">COUNTIFS('RT-C'!$U:$U,"X",'RT-C'!$I:$I,'Suivi financier'!$B46,'RT-C'!$G:$G,'Suivi financier'!$T$2)</f>
        <v>0</v>
      </c>
      <c r="AB46" s="292">
        <f t="array" ref="AB46">COUNTIFS('RT-C'!$V:$V,"X",'RT-C'!$I:$I,'Suivi financier'!$B46,'RT-C'!$G:$G,'Suivi financier'!$T$2)</f>
        <v>0</v>
      </c>
      <c r="AC46" s="293">
        <f t="array" ref="AC46">SUMIFS('RT-C'!$AH:$AH,'RT-C'!$I:$I,'Suivi financier'!$B46,'RT-C'!$G:$G,'Suivi financier'!$T$2)</f>
        <v>0</v>
      </c>
      <c r="AD46" s="294">
        <f t="array" ref="AD46">(U46*5.9)+(V46*7.9)+(W46*18)+(X46*3)</f>
        <v>0</v>
      </c>
      <c r="AE46" s="285"/>
      <c r="AF46" s="286">
        <f t="array" ref="AF46">COUNTIFS('RT-C'!$I:$I,$B46,'RT-C'!$J:$J,"OUI",'RT-C'!$G:$G,'Suivi financier'!$AF$2)</f>
        <v>0</v>
      </c>
      <c r="AG46" s="287">
        <f t="array" ref="AG46">SUMIFS('RT-C'!$AG:$AG,'RT-C'!$C:$C,"INS",'RT-C'!$I:$I,B46,'RT-C'!$G:$G,'Suivi financier'!$AF$2)</f>
        <v>0</v>
      </c>
      <c r="AH46" s="288">
        <f t="array" ref="AH46">SUMIFS('RT-C'!$AG:$AG,'RT-C'!$C:$C,"REV",'RT-C'!$I:$I,B46,'RT-C'!$G:$G,'Suivi financier'!$AF$2)</f>
        <v>0</v>
      </c>
      <c r="AI46" s="289">
        <f t="array" ref="AI46">COUNTIFS('RT-C'!$I:$I,'Suivi financier'!$B46,'RT-C'!$J:$J,"OUI",'RT-C'!$R:$R,"OUI",'RT-C'!$G:$G,'Suivi financier'!$AF$2)</f>
        <v>0</v>
      </c>
      <c r="AJ46" s="290">
        <f t="array" ref="AJ46">COUNTIFS('RT-C'!$I:$I,$B46,'RT-C'!$J:$J,"NON",'RT-C'!$G:$G,'Suivi financier'!$AF$2)</f>
        <v>0</v>
      </c>
      <c r="AK46" s="291">
        <f t="array" ref="AK46">COUNTIFS('RT-C'!$S:$S,"X",'RT-C'!$I:$I,'Suivi financier'!$B46,'RT-C'!$G:$G,'Suivi financier'!$AF$2)</f>
        <v>0</v>
      </c>
      <c r="AL46" s="291">
        <f t="array" ref="AL46">COUNTIFS('RT-C'!$T:$T,"X",'RT-C'!$I:$I,'Suivi financier'!$B46,'RT-C'!$G:$G,'Suivi financier'!$AF$2)</f>
        <v>0</v>
      </c>
      <c r="AM46" s="291">
        <f t="array" ref="AM46">COUNTIFS('RT-C'!$U:$U,"X",'RT-C'!$I:$I,'Suivi financier'!$B46,'RT-C'!$G:$G,'Suivi financier'!$AF$2)</f>
        <v>0</v>
      </c>
      <c r="AN46" s="292">
        <f t="array" ref="AN46">COUNTIFS('RT-C'!$V:$V,"X",'RT-C'!$I:$I,'Suivi financier'!$B46,'RT-C'!$G:$G,'Suivi financier'!$AF$2)</f>
        <v>0</v>
      </c>
      <c r="AO46" s="293">
        <f t="array" ref="AO46">SUMIFS('RT-C'!$AH:$AH,'RT-C'!$I:$I,'Suivi financier'!$B46,'RT-C'!$G:$G,'Suivi financier'!$AF$2)</f>
        <v>0</v>
      </c>
      <c r="AP46" s="294">
        <f t="array" ref="AP46">(AG46*5.9)+(AH46*7.9)+(AI46*18)+(AJ46*3)</f>
        <v>0</v>
      </c>
    </row>
    <row r="47" spans="2:42" ht="15.75" x14ac:dyDescent="0.25">
      <c r="B47" s="135">
        <v>44</v>
      </c>
      <c r="C47" s="130">
        <f t="array" ref="C47">COUNTIFS('RT-C'!$C:$C,"INS",'RT-C'!$I:$I,$B47,'RT-C'!$J:$J,"OUI")</f>
        <v>0</v>
      </c>
      <c r="D47" s="129">
        <f t="array" ref="D47">SUMIFS('RT-C'!$AG:$AG,'RT-C'!$C:$C,"INS",'RT-C'!$I:$I,B47)</f>
        <v>0</v>
      </c>
      <c r="E47" s="127">
        <f t="array" ref="E47">$D47*5.9</f>
        <v>0</v>
      </c>
      <c r="F47" s="130">
        <f t="array" ref="F47">COUNTIFS('RT-C'!$C:$C,"REV",'RT-C'!$I:$I,$B47,'RT-C'!$J:$J,"OUI")</f>
        <v>0</v>
      </c>
      <c r="G47" s="129">
        <f t="array" ref="G47">SUMIFS('RT-C'!$AG:$AG,'RT-C'!$C:$C,"REV",'RT-C'!$I:$I,B47)</f>
        <v>0</v>
      </c>
      <c r="H47" s="127">
        <f t="array" ref="H47">$G47*7.9</f>
        <v>0</v>
      </c>
      <c r="I47" s="254">
        <f t="array" ref="I47">COUNTIFS('RT-C'!$I:$I,$B47,'RT-C'!$J:$J,"OUI")</f>
        <v>0</v>
      </c>
      <c r="J47" s="258">
        <f t="array" ref="J47">COUNTIFS('RT-C'!$I:$I,$B47,'RT-C'!$J:$J,"NON")</f>
        <v>0</v>
      </c>
      <c r="K47" s="256">
        <f t="array" ref="K47">COUNTIFS('RT-C'!$S:$S,"X",'RT-C'!$I:$I,'Suivi financier'!$B47)</f>
        <v>0</v>
      </c>
      <c r="L47" s="133">
        <f t="array" ref="L47">COUNTIFS('RT-C'!$T:$T,"X",'RT-C'!$I:$I,'Suivi financier'!$B47)</f>
        <v>0</v>
      </c>
      <c r="M47" s="133">
        <f t="array" ref="M47">COUNTIFS('RT-C'!$U:$U,"X",'RT-C'!$I:$I,'Suivi financier'!$B47)</f>
        <v>0</v>
      </c>
      <c r="N47" s="132">
        <f t="array" ref="N47">COUNTIFS('RT-C'!$V:$V,"X",'RT-C'!$I:$I,'Suivi financier'!$B47)</f>
        <v>0</v>
      </c>
      <c r="O47" s="127">
        <f t="array" ref="O47">$J47*3</f>
        <v>0</v>
      </c>
      <c r="P47" s="128">
        <f t="array" ref="P47">COUNTIFS('RT-C'!$I:$I,'Suivi financier'!$B47,'RT-C'!$J:$J,"OUI",'RT-C'!$R:$R,"OUI")</f>
        <v>0</v>
      </c>
      <c r="Q47" s="127">
        <f t="array" ref="Q47">$P47*18</f>
        <v>0</v>
      </c>
      <c r="R47" s="271">
        <f t="array" ref="R47">E47+H47+O47+Q47</f>
        <v>0</v>
      </c>
      <c r="T47" s="286">
        <f t="array" ref="T47">COUNTIFS('RT-C'!$I:$I,$B47,'RT-C'!$J:$J,"OUI",'RT-C'!$G:$G,'Suivi financier'!$T$2)</f>
        <v>0</v>
      </c>
      <c r="U47" s="287">
        <f t="array" ref="U47">SUMIFS('RT-C'!$AG:$AG,'RT-C'!$C:$C,"INS",'RT-C'!$I:$I,B47,'RT-C'!$G:$G,'Suivi financier'!$T$2)</f>
        <v>0</v>
      </c>
      <c r="V47" s="288">
        <f t="array" ref="V47">SUMIFS('RT-C'!$AG:$AG,'RT-C'!$C:$C,"REV",'RT-C'!$I:$I,B47,'RT-C'!$G:$G,'Suivi financier'!$T$2)</f>
        <v>0</v>
      </c>
      <c r="W47" s="289">
        <f t="array" ref="W47">COUNTIFS('RT-C'!$I:$I,'Suivi financier'!$B47,'RT-C'!$J:$J,"OUI",'RT-C'!$R:$R,"OUI",'RT-C'!$G:$G,'Suivi financier'!$T$2)</f>
        <v>0</v>
      </c>
      <c r="X47" s="290">
        <f>COUNTIFS('RT-C'!$I:$I,$B47,'RT-C'!$J:$J,"NON",'RT-C'!$G:$G,'Suivi financier'!$T$2)</f>
        <v>0</v>
      </c>
      <c r="Y47" s="291">
        <f t="array" ref="Y47">COUNTIFS('RT-C'!$S:$S,"X",'RT-C'!$I:$I,'Suivi financier'!$B47,'RT-C'!$G:$G,'Suivi financier'!$T$2)</f>
        <v>0</v>
      </c>
      <c r="Z47" s="291">
        <f t="array" ref="Z47">COUNTIFS('RT-C'!$T:$T,"X",'RT-C'!$I:$I,'Suivi financier'!$B47,'RT-C'!$G:$G,'Suivi financier'!$T$2)</f>
        <v>0</v>
      </c>
      <c r="AA47" s="291">
        <f t="array" ref="AA47">COUNTIFS('RT-C'!$U:$U,"X",'RT-C'!$I:$I,'Suivi financier'!$B47,'RT-C'!$G:$G,'Suivi financier'!$T$2)</f>
        <v>0</v>
      </c>
      <c r="AB47" s="292">
        <f t="array" ref="AB47">COUNTIFS('RT-C'!$V:$V,"X",'RT-C'!$I:$I,'Suivi financier'!$B47,'RT-C'!$G:$G,'Suivi financier'!$T$2)</f>
        <v>0</v>
      </c>
      <c r="AC47" s="293">
        <f t="array" ref="AC47">SUMIFS('RT-C'!$AH:$AH,'RT-C'!$I:$I,'Suivi financier'!$B47,'RT-C'!$G:$G,'Suivi financier'!$T$2)</f>
        <v>0</v>
      </c>
      <c r="AD47" s="294">
        <f t="array" ref="AD47">(U47*5.9)+(V47*7.9)+(W47*18)+(X47*3)</f>
        <v>0</v>
      </c>
      <c r="AE47" s="285"/>
      <c r="AF47" s="286">
        <f t="array" ref="AF47">COUNTIFS('RT-C'!$I:$I,$B47,'RT-C'!$J:$J,"OUI",'RT-C'!$G:$G,'Suivi financier'!$AF$2)</f>
        <v>0</v>
      </c>
      <c r="AG47" s="287">
        <f t="array" ref="AG47">SUMIFS('RT-C'!$AG:$AG,'RT-C'!$C:$C,"INS",'RT-C'!$I:$I,B47,'RT-C'!$G:$G,'Suivi financier'!$AF$2)</f>
        <v>0</v>
      </c>
      <c r="AH47" s="288">
        <f t="array" ref="AH47">SUMIFS('RT-C'!$AG:$AG,'RT-C'!$C:$C,"REV",'RT-C'!$I:$I,B47,'RT-C'!$G:$G,'Suivi financier'!$AF$2)</f>
        <v>0</v>
      </c>
      <c r="AI47" s="289">
        <f t="array" ref="AI47">COUNTIFS('RT-C'!$I:$I,'Suivi financier'!$B47,'RT-C'!$J:$J,"OUI",'RT-C'!$R:$R,"OUI",'RT-C'!$G:$G,'Suivi financier'!$AF$2)</f>
        <v>0</v>
      </c>
      <c r="AJ47" s="290">
        <f t="array" ref="AJ47">COUNTIFS('RT-C'!$I:$I,$B47,'RT-C'!$J:$J,"NON",'RT-C'!$G:$G,'Suivi financier'!$AF$2)</f>
        <v>0</v>
      </c>
      <c r="AK47" s="291">
        <f t="array" ref="AK47">COUNTIFS('RT-C'!$S:$S,"X",'RT-C'!$I:$I,'Suivi financier'!$B47,'RT-C'!$G:$G,'Suivi financier'!$AF$2)</f>
        <v>0</v>
      </c>
      <c r="AL47" s="291">
        <f t="array" ref="AL47">COUNTIFS('RT-C'!$T:$T,"X",'RT-C'!$I:$I,'Suivi financier'!$B47,'RT-C'!$G:$G,'Suivi financier'!$AF$2)</f>
        <v>0</v>
      </c>
      <c r="AM47" s="291">
        <f t="array" ref="AM47">COUNTIFS('RT-C'!$U:$U,"X",'RT-C'!$I:$I,'Suivi financier'!$B47,'RT-C'!$G:$G,'Suivi financier'!$AF$2)</f>
        <v>0</v>
      </c>
      <c r="AN47" s="292">
        <f t="array" ref="AN47">COUNTIFS('RT-C'!$V:$V,"X",'RT-C'!$I:$I,'Suivi financier'!$B47,'RT-C'!$G:$G,'Suivi financier'!$AF$2)</f>
        <v>0</v>
      </c>
      <c r="AO47" s="293">
        <f t="array" ref="AO47">SUMIFS('RT-C'!$AH:$AH,'RT-C'!$I:$I,'Suivi financier'!$B47,'RT-C'!$G:$G,'Suivi financier'!$AF$2)</f>
        <v>0</v>
      </c>
      <c r="AP47" s="294">
        <f t="array" ref="AP47">(AG47*5.9)+(AH47*7.9)+(AI47*18)+(AJ47*3)</f>
        <v>0</v>
      </c>
    </row>
    <row r="48" spans="2:42" ht="15.75" x14ac:dyDescent="0.25">
      <c r="B48" s="135">
        <v>45</v>
      </c>
      <c r="C48" s="130">
        <f t="array" ref="C48">COUNTIFS('RT-C'!$C:$C,"INS",'RT-C'!$I:$I,$B48,'RT-C'!$J:$J,"OUI")</f>
        <v>0</v>
      </c>
      <c r="D48" s="129">
        <f t="array" ref="D48">SUMIFS('RT-C'!$AG:$AG,'RT-C'!$C:$C,"INS",'RT-C'!$I:$I,B48)</f>
        <v>0</v>
      </c>
      <c r="E48" s="127">
        <f t="array" ref="E48">$D48*5.9</f>
        <v>0</v>
      </c>
      <c r="F48" s="130">
        <f t="array" ref="F48">COUNTIFS('RT-C'!$C:$C,"REV",'RT-C'!$I:$I,$B48,'RT-C'!$J:$J,"OUI")</f>
        <v>0</v>
      </c>
      <c r="G48" s="129">
        <f t="array" ref="G48">SUMIFS('RT-C'!$AG:$AG,'RT-C'!$C:$C,"REV",'RT-C'!$I:$I,B48)</f>
        <v>0</v>
      </c>
      <c r="H48" s="127">
        <f t="array" ref="H48">$G48*7.9</f>
        <v>0</v>
      </c>
      <c r="I48" s="254">
        <f t="array" ref="I48">COUNTIFS('RT-C'!$I:$I,$B48,'RT-C'!$J:$J,"OUI")</f>
        <v>0</v>
      </c>
      <c r="J48" s="258">
        <f t="array" ref="J48">COUNTIFS('RT-C'!$I:$I,$B48,'RT-C'!$J:$J,"NON")</f>
        <v>0</v>
      </c>
      <c r="K48" s="256">
        <f t="array" ref="K48">COUNTIFS('RT-C'!$S:$S,"X",'RT-C'!$I:$I,'Suivi financier'!$B48)</f>
        <v>0</v>
      </c>
      <c r="L48" s="133">
        <f t="array" ref="L48">COUNTIFS('RT-C'!$T:$T,"X",'RT-C'!$I:$I,'Suivi financier'!$B48)</f>
        <v>0</v>
      </c>
      <c r="M48" s="133">
        <f t="array" ref="M48">COUNTIFS('RT-C'!$U:$U,"X",'RT-C'!$I:$I,'Suivi financier'!$B48)</f>
        <v>0</v>
      </c>
      <c r="N48" s="132">
        <f t="array" ref="N48">COUNTIFS('RT-C'!$V:$V,"X",'RT-C'!$I:$I,'Suivi financier'!$B48)</f>
        <v>0</v>
      </c>
      <c r="O48" s="127">
        <f t="array" ref="O48">$J48*3</f>
        <v>0</v>
      </c>
      <c r="P48" s="128">
        <f t="array" ref="P48">COUNTIFS('RT-C'!$I:$I,'Suivi financier'!$B48,'RT-C'!$J:$J,"OUI",'RT-C'!$R:$R,"OUI")</f>
        <v>0</v>
      </c>
      <c r="Q48" s="127">
        <f t="array" ref="Q48">$P48*18</f>
        <v>0</v>
      </c>
      <c r="R48" s="271">
        <f t="array" ref="R48">E48+H48+O48+Q48</f>
        <v>0</v>
      </c>
      <c r="T48" s="286">
        <f t="array" ref="T48">COUNTIFS('RT-C'!$I:$I,$B48,'RT-C'!$J:$J,"OUI",'RT-C'!$G:$G,'Suivi financier'!$T$2)</f>
        <v>0</v>
      </c>
      <c r="U48" s="287">
        <f t="array" ref="U48">SUMIFS('RT-C'!$AG:$AG,'RT-C'!$C:$C,"INS",'RT-C'!$I:$I,B48,'RT-C'!$G:$G,'Suivi financier'!$T$2)</f>
        <v>0</v>
      </c>
      <c r="V48" s="288">
        <f t="array" ref="V48">SUMIFS('RT-C'!$AG:$AG,'RT-C'!$C:$C,"REV",'RT-C'!$I:$I,B48,'RT-C'!$G:$G,'Suivi financier'!$T$2)</f>
        <v>0</v>
      </c>
      <c r="W48" s="289">
        <f t="array" ref="W48">COUNTIFS('RT-C'!$I:$I,'Suivi financier'!$B48,'RT-C'!$J:$J,"OUI",'RT-C'!$R:$R,"OUI",'RT-C'!$G:$G,'Suivi financier'!$T$2)</f>
        <v>0</v>
      </c>
      <c r="X48" s="290">
        <f>COUNTIFS('RT-C'!$I:$I,$B48,'RT-C'!$J:$J,"NON",'RT-C'!$G:$G,'Suivi financier'!$T$2)</f>
        <v>0</v>
      </c>
      <c r="Y48" s="291">
        <f t="array" ref="Y48">COUNTIFS('RT-C'!$S:$S,"X",'RT-C'!$I:$I,'Suivi financier'!$B48,'RT-C'!$G:$G,'Suivi financier'!$T$2)</f>
        <v>0</v>
      </c>
      <c r="Z48" s="291">
        <f t="array" ref="Z48">COUNTIFS('RT-C'!$T:$T,"X",'RT-C'!$I:$I,'Suivi financier'!$B48,'RT-C'!$G:$G,'Suivi financier'!$T$2)</f>
        <v>0</v>
      </c>
      <c r="AA48" s="291">
        <f t="array" ref="AA48">COUNTIFS('RT-C'!$U:$U,"X",'RT-C'!$I:$I,'Suivi financier'!$B48,'RT-C'!$G:$G,'Suivi financier'!$T$2)</f>
        <v>0</v>
      </c>
      <c r="AB48" s="292">
        <f t="array" ref="AB48">COUNTIFS('RT-C'!$V:$V,"X",'RT-C'!$I:$I,'Suivi financier'!$B48,'RT-C'!$G:$G,'Suivi financier'!$T$2)</f>
        <v>0</v>
      </c>
      <c r="AC48" s="293">
        <f t="array" ref="AC48">SUMIFS('RT-C'!$AH:$AH,'RT-C'!$I:$I,'Suivi financier'!$B48,'RT-C'!$G:$G,'Suivi financier'!$T$2)</f>
        <v>0</v>
      </c>
      <c r="AD48" s="294">
        <f t="array" ref="AD48">(U48*5.9)+(V48*7.9)+(W48*18)+(X48*3)</f>
        <v>0</v>
      </c>
      <c r="AE48" s="285"/>
      <c r="AF48" s="286">
        <f t="array" ref="AF48">COUNTIFS('RT-C'!$I:$I,$B48,'RT-C'!$J:$J,"OUI",'RT-C'!$G:$G,'Suivi financier'!$AF$2)</f>
        <v>0</v>
      </c>
      <c r="AG48" s="287">
        <f t="array" ref="AG48">SUMIFS('RT-C'!$AG:$AG,'RT-C'!$C:$C,"INS",'RT-C'!$I:$I,B48,'RT-C'!$G:$G,'Suivi financier'!$AF$2)</f>
        <v>0</v>
      </c>
      <c r="AH48" s="288">
        <f t="array" ref="AH48">SUMIFS('RT-C'!$AG:$AG,'RT-C'!$C:$C,"REV",'RT-C'!$I:$I,B48,'RT-C'!$G:$G,'Suivi financier'!$AF$2)</f>
        <v>0</v>
      </c>
      <c r="AI48" s="289">
        <f t="array" ref="AI48">COUNTIFS('RT-C'!$I:$I,'Suivi financier'!$B48,'RT-C'!$J:$J,"OUI",'RT-C'!$R:$R,"OUI",'RT-C'!$G:$G,'Suivi financier'!$AF$2)</f>
        <v>0</v>
      </c>
      <c r="AJ48" s="290">
        <f t="array" ref="AJ48">COUNTIFS('RT-C'!$I:$I,$B48,'RT-C'!$J:$J,"NON",'RT-C'!$G:$G,'Suivi financier'!$AF$2)</f>
        <v>0</v>
      </c>
      <c r="AK48" s="291">
        <f t="array" ref="AK48">COUNTIFS('RT-C'!$S:$S,"X",'RT-C'!$I:$I,'Suivi financier'!$B48,'RT-C'!$G:$G,'Suivi financier'!$AF$2)</f>
        <v>0</v>
      </c>
      <c r="AL48" s="291">
        <f t="array" ref="AL48">COUNTIFS('RT-C'!$T:$T,"X",'RT-C'!$I:$I,'Suivi financier'!$B48,'RT-C'!$G:$G,'Suivi financier'!$AF$2)</f>
        <v>0</v>
      </c>
      <c r="AM48" s="291">
        <f t="array" ref="AM48">COUNTIFS('RT-C'!$U:$U,"X",'RT-C'!$I:$I,'Suivi financier'!$B48,'RT-C'!$G:$G,'Suivi financier'!$AF$2)</f>
        <v>0</v>
      </c>
      <c r="AN48" s="292">
        <f t="array" ref="AN48">COUNTIFS('RT-C'!$V:$V,"X",'RT-C'!$I:$I,'Suivi financier'!$B48,'RT-C'!$G:$G,'Suivi financier'!$AF$2)</f>
        <v>0</v>
      </c>
      <c r="AO48" s="293">
        <f t="array" ref="AO48">SUMIFS('RT-C'!$AH:$AH,'RT-C'!$I:$I,'Suivi financier'!$B48,'RT-C'!$G:$G,'Suivi financier'!$AF$2)</f>
        <v>0</v>
      </c>
      <c r="AP48" s="294">
        <f t="array" ref="AP48">(AG48*5.9)+(AH48*7.9)+(AI48*18)+(AJ48*3)</f>
        <v>0</v>
      </c>
    </row>
    <row r="49" spans="2:42" ht="15.75" x14ac:dyDescent="0.25">
      <c r="B49" s="135">
        <v>46</v>
      </c>
      <c r="C49" s="130">
        <f t="array" ref="C49">COUNTIFS('RT-C'!$C:$C,"INS",'RT-C'!$I:$I,$B49,'RT-C'!$J:$J,"OUI")</f>
        <v>0</v>
      </c>
      <c r="D49" s="129">
        <f t="array" ref="D49">SUMIFS('RT-C'!$AG:$AG,'RT-C'!$C:$C,"INS",'RT-C'!$I:$I,B49)</f>
        <v>0</v>
      </c>
      <c r="E49" s="127">
        <f t="array" ref="E49">$D49*5.9</f>
        <v>0</v>
      </c>
      <c r="F49" s="130">
        <f t="array" ref="F49">COUNTIFS('RT-C'!$C:$C,"REV",'RT-C'!$I:$I,$B49,'RT-C'!$J:$J,"OUI")</f>
        <v>0</v>
      </c>
      <c r="G49" s="129">
        <f t="array" ref="G49">SUMIFS('RT-C'!$AG:$AG,'RT-C'!$C:$C,"REV",'RT-C'!$I:$I,B49)</f>
        <v>0</v>
      </c>
      <c r="H49" s="127">
        <f t="array" ref="H49">$G49*7.9</f>
        <v>0</v>
      </c>
      <c r="I49" s="254">
        <f t="array" ref="I49">COUNTIFS('RT-C'!$I:$I,$B49,'RT-C'!$J:$J,"OUI")</f>
        <v>0</v>
      </c>
      <c r="J49" s="258">
        <f t="array" ref="J49">COUNTIFS('RT-C'!$I:$I,$B49,'RT-C'!$J:$J,"NON")</f>
        <v>0</v>
      </c>
      <c r="K49" s="256">
        <f t="array" ref="K49">COUNTIFS('RT-C'!$S:$S,"X",'RT-C'!$I:$I,'Suivi financier'!$B49)</f>
        <v>0</v>
      </c>
      <c r="L49" s="133">
        <f t="array" ref="L49">COUNTIFS('RT-C'!$T:$T,"X",'RT-C'!$I:$I,'Suivi financier'!$B49)</f>
        <v>0</v>
      </c>
      <c r="M49" s="133">
        <f t="array" ref="M49">COUNTIFS('RT-C'!$U:$U,"X",'RT-C'!$I:$I,'Suivi financier'!$B49)</f>
        <v>0</v>
      </c>
      <c r="N49" s="132">
        <f t="array" ref="N49">COUNTIFS('RT-C'!$V:$V,"X",'RT-C'!$I:$I,'Suivi financier'!$B49)</f>
        <v>0</v>
      </c>
      <c r="O49" s="127">
        <f t="array" ref="O49">$J49*3</f>
        <v>0</v>
      </c>
      <c r="P49" s="128">
        <f t="array" ref="P49">COUNTIFS('RT-C'!$I:$I,'Suivi financier'!$B49,'RT-C'!$J:$J,"OUI",'RT-C'!$R:$R,"OUI")</f>
        <v>0</v>
      </c>
      <c r="Q49" s="127">
        <f t="array" ref="Q49">$P49*18</f>
        <v>0</v>
      </c>
      <c r="R49" s="271">
        <f t="array" ref="R49">E49+H49+O49+Q49</f>
        <v>0</v>
      </c>
      <c r="T49" s="286">
        <f t="array" ref="T49">COUNTIFS('RT-C'!$I:$I,$B49,'RT-C'!$J:$J,"OUI",'RT-C'!$G:$G,'Suivi financier'!$T$2)</f>
        <v>0</v>
      </c>
      <c r="U49" s="287">
        <f t="array" ref="U49">SUMIFS('RT-C'!$AG:$AG,'RT-C'!$C:$C,"INS",'RT-C'!$I:$I,B49,'RT-C'!$G:$G,'Suivi financier'!$T$2)</f>
        <v>0</v>
      </c>
      <c r="V49" s="288">
        <f t="array" ref="V49">SUMIFS('RT-C'!$AG:$AG,'RT-C'!$C:$C,"REV",'RT-C'!$I:$I,B49,'RT-C'!$G:$G,'Suivi financier'!$T$2)</f>
        <v>0</v>
      </c>
      <c r="W49" s="289">
        <f t="array" ref="W49">COUNTIFS('RT-C'!$I:$I,'Suivi financier'!$B49,'RT-C'!$J:$J,"OUI",'RT-C'!$R:$R,"OUI",'RT-C'!$G:$G,'Suivi financier'!$T$2)</f>
        <v>0</v>
      </c>
      <c r="X49" s="290">
        <f>COUNTIFS('RT-C'!$I:$I,$B49,'RT-C'!$J:$J,"NON",'RT-C'!$G:$G,'Suivi financier'!$T$2)</f>
        <v>0</v>
      </c>
      <c r="Y49" s="291">
        <f t="array" ref="Y49">COUNTIFS('RT-C'!$S:$S,"X",'RT-C'!$I:$I,'Suivi financier'!$B49,'RT-C'!$G:$G,'Suivi financier'!$T$2)</f>
        <v>0</v>
      </c>
      <c r="Z49" s="291">
        <f t="array" ref="Z49">COUNTIFS('RT-C'!$T:$T,"X",'RT-C'!$I:$I,'Suivi financier'!$B49,'RT-C'!$G:$G,'Suivi financier'!$T$2)</f>
        <v>0</v>
      </c>
      <c r="AA49" s="291">
        <f t="array" ref="AA49">COUNTIFS('RT-C'!$U:$U,"X",'RT-C'!$I:$I,'Suivi financier'!$B49,'RT-C'!$G:$G,'Suivi financier'!$T$2)</f>
        <v>0</v>
      </c>
      <c r="AB49" s="292">
        <f t="array" ref="AB49">COUNTIFS('RT-C'!$V:$V,"X",'RT-C'!$I:$I,'Suivi financier'!$B49,'RT-C'!$G:$G,'Suivi financier'!$T$2)</f>
        <v>0</v>
      </c>
      <c r="AC49" s="293">
        <f t="array" ref="AC49">SUMIFS('RT-C'!$AH:$AH,'RT-C'!$I:$I,'Suivi financier'!$B49,'RT-C'!$G:$G,'Suivi financier'!$T$2)</f>
        <v>0</v>
      </c>
      <c r="AD49" s="294">
        <f t="array" ref="AD49">(U49*5.9)+(V49*7.9)+(W49*18)+(X49*3)</f>
        <v>0</v>
      </c>
      <c r="AE49" s="285"/>
      <c r="AF49" s="286">
        <f t="array" ref="AF49">COUNTIFS('RT-C'!$I:$I,$B49,'RT-C'!$J:$J,"OUI",'RT-C'!$G:$G,'Suivi financier'!$AF$2)</f>
        <v>0</v>
      </c>
      <c r="AG49" s="287">
        <f t="array" ref="AG49">SUMIFS('RT-C'!$AG:$AG,'RT-C'!$C:$C,"INS",'RT-C'!$I:$I,B49,'RT-C'!$G:$G,'Suivi financier'!$AF$2)</f>
        <v>0</v>
      </c>
      <c r="AH49" s="288">
        <f t="array" ref="AH49">SUMIFS('RT-C'!$AG:$AG,'RT-C'!$C:$C,"REV",'RT-C'!$I:$I,B49,'RT-C'!$G:$G,'Suivi financier'!$AF$2)</f>
        <v>0</v>
      </c>
      <c r="AI49" s="289">
        <f t="array" ref="AI49">COUNTIFS('RT-C'!$I:$I,'Suivi financier'!$B49,'RT-C'!$J:$J,"OUI",'RT-C'!$R:$R,"OUI",'RT-C'!$G:$G,'Suivi financier'!$AF$2)</f>
        <v>0</v>
      </c>
      <c r="AJ49" s="290">
        <f t="array" ref="AJ49">COUNTIFS('RT-C'!$I:$I,$B49,'RT-C'!$J:$J,"NON",'RT-C'!$G:$G,'Suivi financier'!$AF$2)</f>
        <v>0</v>
      </c>
      <c r="AK49" s="291">
        <f t="array" ref="AK49">COUNTIFS('RT-C'!$S:$S,"X",'RT-C'!$I:$I,'Suivi financier'!$B49,'RT-C'!$G:$G,'Suivi financier'!$AF$2)</f>
        <v>0</v>
      </c>
      <c r="AL49" s="291">
        <f t="array" ref="AL49">COUNTIFS('RT-C'!$T:$T,"X",'RT-C'!$I:$I,'Suivi financier'!$B49,'RT-C'!$G:$G,'Suivi financier'!$AF$2)</f>
        <v>0</v>
      </c>
      <c r="AM49" s="291">
        <f t="array" ref="AM49">COUNTIFS('RT-C'!$U:$U,"X",'RT-C'!$I:$I,'Suivi financier'!$B49,'RT-C'!$G:$G,'Suivi financier'!$AF$2)</f>
        <v>0</v>
      </c>
      <c r="AN49" s="292">
        <f t="array" ref="AN49">COUNTIFS('RT-C'!$V:$V,"X",'RT-C'!$I:$I,'Suivi financier'!$B49,'RT-C'!$G:$G,'Suivi financier'!$AF$2)</f>
        <v>0</v>
      </c>
      <c r="AO49" s="293">
        <f t="array" ref="AO49">SUMIFS('RT-C'!$AH:$AH,'RT-C'!$I:$I,'Suivi financier'!$B49,'RT-C'!$G:$G,'Suivi financier'!$AF$2)</f>
        <v>0</v>
      </c>
      <c r="AP49" s="294">
        <f t="array" ref="AP49">(AG49*5.9)+(AH49*7.9)+(AI49*18)+(AJ49*3)</f>
        <v>0</v>
      </c>
    </row>
    <row r="50" spans="2:42" ht="15.75" x14ac:dyDescent="0.25">
      <c r="B50" s="135">
        <v>47</v>
      </c>
      <c r="C50" s="130">
        <f t="array" ref="C50">COUNTIFS('RT-C'!$C:$C,"INS",'RT-C'!$I:$I,$B50,'RT-C'!$J:$J,"OUI")</f>
        <v>0</v>
      </c>
      <c r="D50" s="129">
        <f t="array" ref="D50">SUMIFS('RT-C'!$AG:$AG,'RT-C'!$C:$C,"INS",'RT-C'!$I:$I,B50)</f>
        <v>0</v>
      </c>
      <c r="E50" s="127">
        <f t="array" ref="E50">$D50*5.9</f>
        <v>0</v>
      </c>
      <c r="F50" s="130">
        <f t="array" ref="F50">COUNTIFS('RT-C'!$C:$C,"REV",'RT-C'!$I:$I,$B50,'RT-C'!$J:$J,"OUI")</f>
        <v>0</v>
      </c>
      <c r="G50" s="129">
        <f t="array" ref="G50">SUMIFS('RT-C'!$AG:$AG,'RT-C'!$C:$C,"REV",'RT-C'!$I:$I,B50)</f>
        <v>0</v>
      </c>
      <c r="H50" s="127">
        <f t="array" ref="H50">$G50*7.9</f>
        <v>0</v>
      </c>
      <c r="I50" s="254">
        <f t="array" ref="I50">COUNTIFS('RT-C'!$I:$I,$B50,'RT-C'!$J:$J,"OUI")</f>
        <v>0</v>
      </c>
      <c r="J50" s="258">
        <f t="array" ref="J50">COUNTIFS('RT-C'!$I:$I,$B50,'RT-C'!$J:$J,"NON")</f>
        <v>0</v>
      </c>
      <c r="K50" s="256">
        <f t="array" ref="K50">COUNTIFS('RT-C'!$S:$S,"X",'RT-C'!$I:$I,'Suivi financier'!$B50)</f>
        <v>0</v>
      </c>
      <c r="L50" s="133">
        <f t="array" ref="L50">COUNTIFS('RT-C'!$T:$T,"X",'RT-C'!$I:$I,'Suivi financier'!$B50)</f>
        <v>0</v>
      </c>
      <c r="M50" s="133">
        <f t="array" ref="M50">COUNTIFS('RT-C'!$U:$U,"X",'RT-C'!$I:$I,'Suivi financier'!$B50)</f>
        <v>0</v>
      </c>
      <c r="N50" s="132">
        <f t="array" ref="N50">COUNTIFS('RT-C'!$V:$V,"X",'RT-C'!$I:$I,'Suivi financier'!$B50)</f>
        <v>0</v>
      </c>
      <c r="O50" s="127">
        <f t="array" ref="O50">$J50*3</f>
        <v>0</v>
      </c>
      <c r="P50" s="128">
        <f t="array" ref="P50">COUNTIFS('RT-C'!$I:$I,'Suivi financier'!$B50,'RT-C'!$J:$J,"OUI",'RT-C'!$R:$R,"OUI")</f>
        <v>0</v>
      </c>
      <c r="Q50" s="127">
        <f t="array" ref="Q50">$P50*18</f>
        <v>0</v>
      </c>
      <c r="R50" s="271">
        <f t="array" ref="R50">E50+H50+O50+Q50</f>
        <v>0</v>
      </c>
      <c r="T50" s="286">
        <f t="array" ref="T50">COUNTIFS('RT-C'!$I:$I,$B50,'RT-C'!$J:$J,"OUI",'RT-C'!$G:$G,'Suivi financier'!$T$2)</f>
        <v>0</v>
      </c>
      <c r="U50" s="287">
        <f t="array" ref="U50">SUMIFS('RT-C'!$AG:$AG,'RT-C'!$C:$C,"INS",'RT-C'!$I:$I,B50,'RT-C'!$G:$G,'Suivi financier'!$T$2)</f>
        <v>0</v>
      </c>
      <c r="V50" s="288">
        <f t="array" ref="V50">SUMIFS('RT-C'!$AG:$AG,'RT-C'!$C:$C,"REV",'RT-C'!$I:$I,B50,'RT-C'!$G:$G,'Suivi financier'!$T$2)</f>
        <v>0</v>
      </c>
      <c r="W50" s="289">
        <f t="array" ref="W50">COUNTIFS('RT-C'!$I:$I,'Suivi financier'!$B50,'RT-C'!$J:$J,"OUI",'RT-C'!$R:$R,"OUI",'RT-C'!$G:$G,'Suivi financier'!$T$2)</f>
        <v>0</v>
      </c>
      <c r="X50" s="290">
        <f>COUNTIFS('RT-C'!$I:$I,$B50,'RT-C'!$J:$J,"NON",'RT-C'!$G:$G,'Suivi financier'!$T$2)</f>
        <v>0</v>
      </c>
      <c r="Y50" s="291">
        <f t="array" ref="Y50">COUNTIFS('RT-C'!$S:$S,"X",'RT-C'!$I:$I,'Suivi financier'!$B50,'RT-C'!$G:$G,'Suivi financier'!$T$2)</f>
        <v>0</v>
      </c>
      <c r="Z50" s="291">
        <f t="array" ref="Z50">COUNTIFS('RT-C'!$T:$T,"X",'RT-C'!$I:$I,'Suivi financier'!$B50,'RT-C'!$G:$G,'Suivi financier'!$T$2)</f>
        <v>0</v>
      </c>
      <c r="AA50" s="291">
        <f t="array" ref="AA50">COUNTIFS('RT-C'!$U:$U,"X",'RT-C'!$I:$I,'Suivi financier'!$B50,'RT-C'!$G:$G,'Suivi financier'!$T$2)</f>
        <v>0</v>
      </c>
      <c r="AB50" s="292">
        <f t="array" ref="AB50">COUNTIFS('RT-C'!$V:$V,"X",'RT-C'!$I:$I,'Suivi financier'!$B50,'RT-C'!$G:$G,'Suivi financier'!$T$2)</f>
        <v>0</v>
      </c>
      <c r="AC50" s="293">
        <f t="array" ref="AC50">SUMIFS('RT-C'!$AH:$AH,'RT-C'!$I:$I,'Suivi financier'!$B50,'RT-C'!$G:$G,'Suivi financier'!$T$2)</f>
        <v>0</v>
      </c>
      <c r="AD50" s="294">
        <f t="array" ref="AD50">(U50*5.9)+(V50*7.9)+(W50*18)+(X50*3)</f>
        <v>0</v>
      </c>
      <c r="AE50" s="285"/>
      <c r="AF50" s="286">
        <f t="array" ref="AF50">COUNTIFS('RT-C'!$I:$I,$B50,'RT-C'!$J:$J,"OUI",'RT-C'!$G:$G,'Suivi financier'!$AF$2)</f>
        <v>0</v>
      </c>
      <c r="AG50" s="287">
        <f t="array" ref="AG50">SUMIFS('RT-C'!$AG:$AG,'RT-C'!$C:$C,"INS",'RT-C'!$I:$I,B50,'RT-C'!$G:$G,'Suivi financier'!$AF$2)</f>
        <v>0</v>
      </c>
      <c r="AH50" s="288">
        <f t="array" ref="AH50">SUMIFS('RT-C'!$AG:$AG,'RT-C'!$C:$C,"REV",'RT-C'!$I:$I,B50,'RT-C'!$G:$G,'Suivi financier'!$AF$2)</f>
        <v>0</v>
      </c>
      <c r="AI50" s="289">
        <f t="array" ref="AI50">COUNTIFS('RT-C'!$I:$I,'Suivi financier'!$B50,'RT-C'!$J:$J,"OUI",'RT-C'!$R:$R,"OUI",'RT-C'!$G:$G,'Suivi financier'!$AF$2)</f>
        <v>0</v>
      </c>
      <c r="AJ50" s="290">
        <f t="array" ref="AJ50">COUNTIFS('RT-C'!$I:$I,$B50,'RT-C'!$J:$J,"NON",'RT-C'!$G:$G,'Suivi financier'!$AF$2)</f>
        <v>0</v>
      </c>
      <c r="AK50" s="291">
        <f t="array" ref="AK50">COUNTIFS('RT-C'!$S:$S,"X",'RT-C'!$I:$I,'Suivi financier'!$B50,'RT-C'!$G:$G,'Suivi financier'!$AF$2)</f>
        <v>0</v>
      </c>
      <c r="AL50" s="291">
        <f t="array" ref="AL50">COUNTIFS('RT-C'!$T:$T,"X",'RT-C'!$I:$I,'Suivi financier'!$B50,'RT-C'!$G:$G,'Suivi financier'!$AF$2)</f>
        <v>0</v>
      </c>
      <c r="AM50" s="291">
        <f t="array" ref="AM50">COUNTIFS('RT-C'!$U:$U,"X",'RT-C'!$I:$I,'Suivi financier'!$B50,'RT-C'!$G:$G,'Suivi financier'!$AF$2)</f>
        <v>0</v>
      </c>
      <c r="AN50" s="292">
        <f t="array" ref="AN50">COUNTIFS('RT-C'!$V:$V,"X",'RT-C'!$I:$I,'Suivi financier'!$B50,'RT-C'!$G:$G,'Suivi financier'!$AF$2)</f>
        <v>0</v>
      </c>
      <c r="AO50" s="293">
        <f t="array" ref="AO50">SUMIFS('RT-C'!$AH:$AH,'RT-C'!$I:$I,'Suivi financier'!$B50,'RT-C'!$G:$G,'Suivi financier'!$AF$2)</f>
        <v>0</v>
      </c>
      <c r="AP50" s="294">
        <f t="array" ref="AP50">(AG50*5.9)+(AH50*7.9)+(AI50*18)+(AJ50*3)</f>
        <v>0</v>
      </c>
    </row>
    <row r="51" spans="2:42" ht="15.75" x14ac:dyDescent="0.25">
      <c r="B51" s="135">
        <v>48</v>
      </c>
      <c r="C51" s="130">
        <f t="array" ref="C51">COUNTIFS('RT-C'!$C:$C,"INS",'RT-C'!$I:$I,$B51,'RT-C'!$J:$J,"OUI")</f>
        <v>0</v>
      </c>
      <c r="D51" s="129">
        <f t="array" ref="D51">SUMIFS('RT-C'!$AG:$AG,'RT-C'!$C:$C,"INS",'RT-C'!$I:$I,B51)</f>
        <v>0</v>
      </c>
      <c r="E51" s="127">
        <f t="array" ref="E51">$D51*5.9</f>
        <v>0</v>
      </c>
      <c r="F51" s="130">
        <f t="array" ref="F51">COUNTIFS('RT-C'!$C:$C,"REV",'RT-C'!$I:$I,$B51,'RT-C'!$J:$J,"OUI")</f>
        <v>0</v>
      </c>
      <c r="G51" s="129">
        <f t="array" ref="G51">SUMIFS('RT-C'!$AG:$AG,'RT-C'!$C:$C,"REV",'RT-C'!$I:$I,B51)</f>
        <v>0</v>
      </c>
      <c r="H51" s="127">
        <f t="array" ref="H51">$G51*7.9</f>
        <v>0</v>
      </c>
      <c r="I51" s="254">
        <f t="array" ref="I51">COUNTIFS('RT-C'!$I:$I,$B51,'RT-C'!$J:$J,"OUI")</f>
        <v>0</v>
      </c>
      <c r="J51" s="258">
        <f t="array" ref="J51">COUNTIFS('RT-C'!$I:$I,$B51,'RT-C'!$J:$J,"NON")</f>
        <v>0</v>
      </c>
      <c r="K51" s="256">
        <f t="array" ref="K51">COUNTIFS('RT-C'!$S:$S,"X",'RT-C'!$I:$I,'Suivi financier'!$B51)</f>
        <v>0</v>
      </c>
      <c r="L51" s="133">
        <f t="array" ref="L51">COUNTIFS('RT-C'!$T:$T,"X",'RT-C'!$I:$I,'Suivi financier'!$B51)</f>
        <v>0</v>
      </c>
      <c r="M51" s="133">
        <f t="array" ref="M51">COUNTIFS('RT-C'!$U:$U,"X",'RT-C'!$I:$I,'Suivi financier'!$B51)</f>
        <v>0</v>
      </c>
      <c r="N51" s="132">
        <f t="array" ref="N51">COUNTIFS('RT-C'!$V:$V,"X",'RT-C'!$I:$I,'Suivi financier'!$B51)</f>
        <v>0</v>
      </c>
      <c r="O51" s="127">
        <f t="array" ref="O51">$J51*3</f>
        <v>0</v>
      </c>
      <c r="P51" s="128">
        <f t="array" ref="P51">COUNTIFS('RT-C'!$I:$I,'Suivi financier'!$B51,'RT-C'!$J:$J,"OUI",'RT-C'!$R:$R,"OUI")</f>
        <v>0</v>
      </c>
      <c r="Q51" s="127">
        <f t="array" ref="Q51">$P51*18</f>
        <v>0</v>
      </c>
      <c r="R51" s="271">
        <f t="array" ref="R51">E51+H51+O51+Q51</f>
        <v>0</v>
      </c>
      <c r="T51" s="286">
        <f t="array" ref="T51">COUNTIFS('RT-C'!$I:$I,$B51,'RT-C'!$J:$J,"OUI",'RT-C'!$G:$G,'Suivi financier'!$T$2)</f>
        <v>0</v>
      </c>
      <c r="U51" s="287">
        <f t="array" ref="U51">SUMIFS('RT-C'!$AG:$AG,'RT-C'!$C:$C,"INS",'RT-C'!$I:$I,B51,'RT-C'!$G:$G,'Suivi financier'!$T$2)</f>
        <v>0</v>
      </c>
      <c r="V51" s="288">
        <f t="array" ref="V51">SUMIFS('RT-C'!$AG:$AG,'RT-C'!$C:$C,"REV",'RT-C'!$I:$I,B51,'RT-C'!$G:$G,'Suivi financier'!$T$2)</f>
        <v>0</v>
      </c>
      <c r="W51" s="289">
        <f t="array" ref="W51">COUNTIFS('RT-C'!$I:$I,'Suivi financier'!$B51,'RT-C'!$J:$J,"OUI",'RT-C'!$R:$R,"OUI",'RT-C'!$G:$G,'Suivi financier'!$T$2)</f>
        <v>0</v>
      </c>
      <c r="X51" s="290">
        <f>COUNTIFS('RT-C'!$I:$I,$B51,'RT-C'!$J:$J,"NON",'RT-C'!$G:$G,'Suivi financier'!$T$2)</f>
        <v>0</v>
      </c>
      <c r="Y51" s="291">
        <f t="array" ref="Y51">COUNTIFS('RT-C'!$S:$S,"X",'RT-C'!$I:$I,'Suivi financier'!$B51,'RT-C'!$G:$G,'Suivi financier'!$T$2)</f>
        <v>0</v>
      </c>
      <c r="Z51" s="291">
        <f t="array" ref="Z51">COUNTIFS('RT-C'!$T:$T,"X",'RT-C'!$I:$I,'Suivi financier'!$B51,'RT-C'!$G:$G,'Suivi financier'!$T$2)</f>
        <v>0</v>
      </c>
      <c r="AA51" s="291">
        <f t="array" ref="AA51">COUNTIFS('RT-C'!$U:$U,"X",'RT-C'!$I:$I,'Suivi financier'!$B51,'RT-C'!$G:$G,'Suivi financier'!$T$2)</f>
        <v>0</v>
      </c>
      <c r="AB51" s="292">
        <f t="array" ref="AB51">COUNTIFS('RT-C'!$V:$V,"X",'RT-C'!$I:$I,'Suivi financier'!$B51,'RT-C'!$G:$G,'Suivi financier'!$T$2)</f>
        <v>0</v>
      </c>
      <c r="AC51" s="293">
        <f t="array" ref="AC51">SUMIFS('RT-C'!$AH:$AH,'RT-C'!$I:$I,'Suivi financier'!$B51,'RT-C'!$G:$G,'Suivi financier'!$T$2)</f>
        <v>0</v>
      </c>
      <c r="AD51" s="294">
        <f t="array" ref="AD51">(U51*5.9)+(V51*7.9)+(W51*18)+(X51*3)</f>
        <v>0</v>
      </c>
      <c r="AE51" s="285"/>
      <c r="AF51" s="286">
        <f t="array" ref="AF51">COUNTIFS('RT-C'!$I:$I,$B51,'RT-C'!$J:$J,"OUI",'RT-C'!$G:$G,'Suivi financier'!$AF$2)</f>
        <v>0</v>
      </c>
      <c r="AG51" s="287">
        <f t="array" ref="AG51">SUMIFS('RT-C'!$AG:$AG,'RT-C'!$C:$C,"INS",'RT-C'!$I:$I,B51,'RT-C'!$G:$G,'Suivi financier'!$AF$2)</f>
        <v>0</v>
      </c>
      <c r="AH51" s="288">
        <f t="array" ref="AH51">SUMIFS('RT-C'!$AG:$AG,'RT-C'!$C:$C,"REV",'RT-C'!$I:$I,B51,'RT-C'!$G:$G,'Suivi financier'!$AF$2)</f>
        <v>0</v>
      </c>
      <c r="AI51" s="289">
        <f t="array" ref="AI51">COUNTIFS('RT-C'!$I:$I,'Suivi financier'!$B51,'RT-C'!$J:$J,"OUI",'RT-C'!$R:$R,"OUI",'RT-C'!$G:$G,'Suivi financier'!$AF$2)</f>
        <v>0</v>
      </c>
      <c r="AJ51" s="290">
        <f t="array" ref="AJ51">COUNTIFS('RT-C'!$I:$I,$B51,'RT-C'!$J:$J,"NON",'RT-C'!$G:$G,'Suivi financier'!$AF$2)</f>
        <v>0</v>
      </c>
      <c r="AK51" s="291">
        <f t="array" ref="AK51">COUNTIFS('RT-C'!$S:$S,"X",'RT-C'!$I:$I,'Suivi financier'!$B51,'RT-C'!$G:$G,'Suivi financier'!$AF$2)</f>
        <v>0</v>
      </c>
      <c r="AL51" s="291">
        <f t="array" ref="AL51">COUNTIFS('RT-C'!$T:$T,"X",'RT-C'!$I:$I,'Suivi financier'!$B51,'RT-C'!$G:$G,'Suivi financier'!$AF$2)</f>
        <v>0</v>
      </c>
      <c r="AM51" s="291">
        <f t="array" ref="AM51">COUNTIFS('RT-C'!$U:$U,"X",'RT-C'!$I:$I,'Suivi financier'!$B51,'RT-C'!$G:$G,'Suivi financier'!$AF$2)</f>
        <v>0</v>
      </c>
      <c r="AN51" s="292">
        <f t="array" ref="AN51">COUNTIFS('RT-C'!$V:$V,"X",'RT-C'!$I:$I,'Suivi financier'!$B51,'RT-C'!$G:$G,'Suivi financier'!$AF$2)</f>
        <v>0</v>
      </c>
      <c r="AO51" s="293">
        <f t="array" ref="AO51">SUMIFS('RT-C'!$AH:$AH,'RT-C'!$I:$I,'Suivi financier'!$B51,'RT-C'!$G:$G,'Suivi financier'!$AF$2)</f>
        <v>0</v>
      </c>
      <c r="AP51" s="294">
        <f t="array" ref="AP51">(AG51*5.9)+(AH51*7.9)+(AI51*18)+(AJ51*3)</f>
        <v>0</v>
      </c>
    </row>
    <row r="52" spans="2:42" ht="15.75" x14ac:dyDescent="0.25">
      <c r="B52" s="135">
        <v>49</v>
      </c>
      <c r="C52" s="130">
        <f t="array" ref="C52">COUNTIFS('RT-C'!$C:$C,"INS",'RT-C'!$I:$I,$B52,'RT-C'!$J:$J,"OUI")</f>
        <v>0</v>
      </c>
      <c r="D52" s="129">
        <f t="array" ref="D52">SUMIFS('RT-C'!$AG:$AG,'RT-C'!$C:$C,"INS",'RT-C'!$I:$I,B52)</f>
        <v>0</v>
      </c>
      <c r="E52" s="127">
        <f t="array" ref="E52">$D52*5.9</f>
        <v>0</v>
      </c>
      <c r="F52" s="130">
        <f t="array" ref="F52">COUNTIFS('RT-C'!$C:$C,"REV",'RT-C'!$I:$I,$B52,'RT-C'!$J:$J,"OUI")</f>
        <v>0</v>
      </c>
      <c r="G52" s="129">
        <f t="array" ref="G52">SUMIFS('RT-C'!$AG:$AG,'RT-C'!$C:$C,"REV",'RT-C'!$I:$I,B52)</f>
        <v>0</v>
      </c>
      <c r="H52" s="127">
        <f t="array" ref="H52">$G52*7.9</f>
        <v>0</v>
      </c>
      <c r="I52" s="254">
        <f t="array" ref="I52">COUNTIFS('RT-C'!$I:$I,$B52,'RT-C'!$J:$J,"OUI")</f>
        <v>0</v>
      </c>
      <c r="J52" s="258">
        <f t="array" ref="J52">COUNTIFS('RT-C'!$I:$I,$B52,'RT-C'!$J:$J,"NON")</f>
        <v>0</v>
      </c>
      <c r="K52" s="256">
        <f t="array" ref="K52">COUNTIFS('RT-C'!$S:$S,"X",'RT-C'!$I:$I,'Suivi financier'!$B52)</f>
        <v>0</v>
      </c>
      <c r="L52" s="133">
        <f t="array" ref="L52">COUNTIFS('RT-C'!$T:$T,"X",'RT-C'!$I:$I,'Suivi financier'!$B52)</f>
        <v>0</v>
      </c>
      <c r="M52" s="133">
        <f t="array" ref="M52">COUNTIFS('RT-C'!$U:$U,"X",'RT-C'!$I:$I,'Suivi financier'!$B52)</f>
        <v>0</v>
      </c>
      <c r="N52" s="132">
        <f t="array" ref="N52">COUNTIFS('RT-C'!$V:$V,"X",'RT-C'!$I:$I,'Suivi financier'!$B52)</f>
        <v>0</v>
      </c>
      <c r="O52" s="127">
        <f t="array" ref="O52">$J52*3</f>
        <v>0</v>
      </c>
      <c r="P52" s="128">
        <f t="array" ref="P52">COUNTIFS('RT-C'!$I:$I,'Suivi financier'!$B52,'RT-C'!$J:$J,"OUI",'RT-C'!$R:$R,"OUI")</f>
        <v>0</v>
      </c>
      <c r="Q52" s="127">
        <f t="array" ref="Q52">$P52*18</f>
        <v>0</v>
      </c>
      <c r="R52" s="271">
        <f t="array" ref="R52">E52+H52+O52+Q52</f>
        <v>0</v>
      </c>
      <c r="T52" s="286">
        <f t="array" ref="T52">COUNTIFS('RT-C'!$I:$I,$B52,'RT-C'!$J:$J,"OUI",'RT-C'!$G:$G,'Suivi financier'!$T$2)</f>
        <v>0</v>
      </c>
      <c r="U52" s="287">
        <f t="array" ref="U52">SUMIFS('RT-C'!$AG:$AG,'RT-C'!$C:$C,"INS",'RT-C'!$I:$I,B52,'RT-C'!$G:$G,'Suivi financier'!$T$2)</f>
        <v>0</v>
      </c>
      <c r="V52" s="288">
        <f t="array" ref="V52">SUMIFS('RT-C'!$AG:$AG,'RT-C'!$C:$C,"REV",'RT-C'!$I:$I,B52,'RT-C'!$G:$G,'Suivi financier'!$T$2)</f>
        <v>0</v>
      </c>
      <c r="W52" s="289">
        <f t="array" ref="W52">COUNTIFS('RT-C'!$I:$I,'Suivi financier'!$B52,'RT-C'!$J:$J,"OUI",'RT-C'!$R:$R,"OUI",'RT-C'!$G:$G,'Suivi financier'!$T$2)</f>
        <v>0</v>
      </c>
      <c r="X52" s="290">
        <f>COUNTIFS('RT-C'!$I:$I,$B52,'RT-C'!$J:$J,"NON",'RT-C'!$G:$G,'Suivi financier'!$T$2)</f>
        <v>0</v>
      </c>
      <c r="Y52" s="291">
        <f t="array" ref="Y52">COUNTIFS('RT-C'!$S:$S,"X",'RT-C'!$I:$I,'Suivi financier'!$B52,'RT-C'!$G:$G,'Suivi financier'!$T$2)</f>
        <v>0</v>
      </c>
      <c r="Z52" s="291">
        <f t="array" ref="Z52">COUNTIFS('RT-C'!$T:$T,"X",'RT-C'!$I:$I,'Suivi financier'!$B52,'RT-C'!$G:$G,'Suivi financier'!$T$2)</f>
        <v>0</v>
      </c>
      <c r="AA52" s="291">
        <f t="array" ref="AA52">COUNTIFS('RT-C'!$U:$U,"X",'RT-C'!$I:$I,'Suivi financier'!$B52,'RT-C'!$G:$G,'Suivi financier'!$T$2)</f>
        <v>0</v>
      </c>
      <c r="AB52" s="292">
        <f t="array" ref="AB52">COUNTIFS('RT-C'!$V:$V,"X",'RT-C'!$I:$I,'Suivi financier'!$B52,'RT-C'!$G:$G,'Suivi financier'!$T$2)</f>
        <v>0</v>
      </c>
      <c r="AC52" s="293">
        <f t="array" ref="AC52">SUMIFS('RT-C'!$AH:$AH,'RT-C'!$I:$I,'Suivi financier'!$B52,'RT-C'!$G:$G,'Suivi financier'!$T$2)</f>
        <v>0</v>
      </c>
      <c r="AD52" s="294">
        <f t="array" ref="AD52">(U52*5.9)+(V52*7.9)+(W52*18)+(X52*3)</f>
        <v>0</v>
      </c>
      <c r="AE52" s="285"/>
      <c r="AF52" s="286">
        <f t="array" ref="AF52">COUNTIFS('RT-C'!$I:$I,$B52,'RT-C'!$J:$J,"OUI",'RT-C'!$G:$G,'Suivi financier'!$AF$2)</f>
        <v>0</v>
      </c>
      <c r="AG52" s="287">
        <f t="array" ref="AG52">SUMIFS('RT-C'!$AG:$AG,'RT-C'!$C:$C,"INS",'RT-C'!$I:$I,B52,'RT-C'!$G:$G,'Suivi financier'!$AF$2)</f>
        <v>0</v>
      </c>
      <c r="AH52" s="288">
        <f t="array" ref="AH52">SUMIFS('RT-C'!$AG:$AG,'RT-C'!$C:$C,"REV",'RT-C'!$I:$I,B52,'RT-C'!$G:$G,'Suivi financier'!$AF$2)</f>
        <v>0</v>
      </c>
      <c r="AI52" s="289">
        <f t="array" ref="AI52">COUNTIFS('RT-C'!$I:$I,'Suivi financier'!$B52,'RT-C'!$J:$J,"OUI",'RT-C'!$R:$R,"OUI",'RT-C'!$G:$G,'Suivi financier'!$AF$2)</f>
        <v>0</v>
      </c>
      <c r="AJ52" s="290">
        <f t="array" ref="AJ52">COUNTIFS('RT-C'!$I:$I,$B52,'RT-C'!$J:$J,"NON",'RT-C'!$G:$G,'Suivi financier'!$AF$2)</f>
        <v>0</v>
      </c>
      <c r="AK52" s="291">
        <f t="array" ref="AK52">COUNTIFS('RT-C'!$S:$S,"X",'RT-C'!$I:$I,'Suivi financier'!$B52,'RT-C'!$G:$G,'Suivi financier'!$AF$2)</f>
        <v>0</v>
      </c>
      <c r="AL52" s="291">
        <f t="array" ref="AL52">COUNTIFS('RT-C'!$T:$T,"X",'RT-C'!$I:$I,'Suivi financier'!$B52,'RT-C'!$G:$G,'Suivi financier'!$AF$2)</f>
        <v>0</v>
      </c>
      <c r="AM52" s="291">
        <f t="array" ref="AM52">COUNTIFS('RT-C'!$U:$U,"X",'RT-C'!$I:$I,'Suivi financier'!$B52,'RT-C'!$G:$G,'Suivi financier'!$AF$2)</f>
        <v>0</v>
      </c>
      <c r="AN52" s="292">
        <f t="array" ref="AN52">COUNTIFS('RT-C'!$V:$V,"X",'RT-C'!$I:$I,'Suivi financier'!$B52,'RT-C'!$G:$G,'Suivi financier'!$AF$2)</f>
        <v>0</v>
      </c>
      <c r="AO52" s="293">
        <f t="array" ref="AO52">SUMIFS('RT-C'!$AH:$AH,'RT-C'!$I:$I,'Suivi financier'!$B52,'RT-C'!$G:$G,'Suivi financier'!$AF$2)</f>
        <v>0</v>
      </c>
      <c r="AP52" s="294">
        <f t="array" ref="AP52">(AG52*5.9)+(AH52*7.9)+(AI52*18)+(AJ52*3)</f>
        <v>0</v>
      </c>
    </row>
    <row r="53" spans="2:42" ht="15.75" x14ac:dyDescent="0.25">
      <c r="B53" s="135">
        <v>50</v>
      </c>
      <c r="C53" s="130">
        <f t="array" ref="C53">COUNTIFS('RT-C'!$C:$C,"INS",'RT-C'!$I:$I,$B53,'RT-C'!$J:$J,"OUI")</f>
        <v>0</v>
      </c>
      <c r="D53" s="129">
        <f t="array" ref="D53">SUMIFS('RT-C'!$AG:$AG,'RT-C'!$C:$C,"INS",'RT-C'!$I:$I,B53)</f>
        <v>0</v>
      </c>
      <c r="E53" s="127">
        <f t="array" ref="E53">$D53*5.9</f>
        <v>0</v>
      </c>
      <c r="F53" s="130">
        <f t="array" ref="F53">COUNTIFS('RT-C'!$C:$C,"REV",'RT-C'!$I:$I,$B53,'RT-C'!$J:$J,"OUI")</f>
        <v>0</v>
      </c>
      <c r="G53" s="129">
        <f t="array" ref="G53">SUMIFS('RT-C'!$AG:$AG,'RT-C'!$C:$C,"REV",'RT-C'!$I:$I,B53)</f>
        <v>0</v>
      </c>
      <c r="H53" s="127">
        <f t="array" ref="H53">$G53*7.9</f>
        <v>0</v>
      </c>
      <c r="I53" s="254">
        <f t="array" ref="I53">COUNTIFS('RT-C'!$I:$I,$B53,'RT-C'!$J:$J,"OUI")</f>
        <v>0</v>
      </c>
      <c r="J53" s="258">
        <f t="array" ref="J53">COUNTIFS('RT-C'!$I:$I,$B53,'RT-C'!$J:$J,"NON")</f>
        <v>0</v>
      </c>
      <c r="K53" s="256">
        <f t="array" ref="K53">COUNTIFS('RT-C'!$S:$S,"X",'RT-C'!$I:$I,'Suivi financier'!$B53)</f>
        <v>0</v>
      </c>
      <c r="L53" s="133">
        <f t="array" ref="L53">COUNTIFS('RT-C'!$T:$T,"X",'RT-C'!$I:$I,'Suivi financier'!$B53)</f>
        <v>0</v>
      </c>
      <c r="M53" s="133">
        <f t="array" ref="M53">COUNTIFS('RT-C'!$U:$U,"X",'RT-C'!$I:$I,'Suivi financier'!$B53)</f>
        <v>0</v>
      </c>
      <c r="N53" s="132">
        <f t="array" ref="N53">COUNTIFS('RT-C'!$V:$V,"X",'RT-C'!$I:$I,'Suivi financier'!$B53)</f>
        <v>0</v>
      </c>
      <c r="O53" s="127">
        <f t="array" ref="O53">$J53*3</f>
        <v>0</v>
      </c>
      <c r="P53" s="128">
        <f t="array" ref="P53">COUNTIFS('RT-C'!$I:$I,'Suivi financier'!$B53,'RT-C'!$J:$J,"OUI",'RT-C'!$R:$R,"OUI")</f>
        <v>0</v>
      </c>
      <c r="Q53" s="127">
        <f t="array" ref="Q53">$P53*18</f>
        <v>0</v>
      </c>
      <c r="R53" s="271">
        <f t="array" ref="R53">E53+H53+O53+Q53</f>
        <v>0</v>
      </c>
      <c r="T53" s="286">
        <f t="array" ref="T53">COUNTIFS('RT-C'!$I:$I,$B53,'RT-C'!$J:$J,"OUI",'RT-C'!$G:$G,'Suivi financier'!$T$2)</f>
        <v>0</v>
      </c>
      <c r="U53" s="287">
        <f t="array" ref="U53">SUMIFS('RT-C'!$AG:$AG,'RT-C'!$C:$C,"INS",'RT-C'!$I:$I,B53,'RT-C'!$G:$G,'Suivi financier'!$T$2)</f>
        <v>0</v>
      </c>
      <c r="V53" s="288">
        <f t="array" ref="V53">SUMIFS('RT-C'!$AG:$AG,'RT-C'!$C:$C,"REV",'RT-C'!$I:$I,B53,'RT-C'!$G:$G,'Suivi financier'!$T$2)</f>
        <v>0</v>
      </c>
      <c r="W53" s="289">
        <f t="array" ref="W53">COUNTIFS('RT-C'!$I:$I,'Suivi financier'!$B53,'RT-C'!$J:$J,"OUI",'RT-C'!$R:$R,"OUI",'RT-C'!$G:$G,'Suivi financier'!$T$2)</f>
        <v>0</v>
      </c>
      <c r="X53" s="290">
        <f>COUNTIFS('RT-C'!$I:$I,$B53,'RT-C'!$J:$J,"NON",'RT-C'!$G:$G,'Suivi financier'!$T$2)</f>
        <v>0</v>
      </c>
      <c r="Y53" s="291">
        <f t="array" ref="Y53">COUNTIFS('RT-C'!$S:$S,"X",'RT-C'!$I:$I,'Suivi financier'!$B53,'RT-C'!$G:$G,'Suivi financier'!$T$2)</f>
        <v>0</v>
      </c>
      <c r="Z53" s="291">
        <f t="array" ref="Z53">COUNTIFS('RT-C'!$T:$T,"X",'RT-C'!$I:$I,'Suivi financier'!$B53,'RT-C'!$G:$G,'Suivi financier'!$T$2)</f>
        <v>0</v>
      </c>
      <c r="AA53" s="291">
        <f t="array" ref="AA53">COUNTIFS('RT-C'!$U:$U,"X",'RT-C'!$I:$I,'Suivi financier'!$B53,'RT-C'!$G:$G,'Suivi financier'!$T$2)</f>
        <v>0</v>
      </c>
      <c r="AB53" s="292">
        <f t="array" ref="AB53">COUNTIFS('RT-C'!$V:$V,"X",'RT-C'!$I:$I,'Suivi financier'!$B53,'RT-C'!$G:$G,'Suivi financier'!$T$2)</f>
        <v>0</v>
      </c>
      <c r="AC53" s="293">
        <f t="array" ref="AC53">SUMIFS('RT-C'!$AH:$AH,'RT-C'!$I:$I,'Suivi financier'!$B53,'RT-C'!$G:$G,'Suivi financier'!$T$2)</f>
        <v>0</v>
      </c>
      <c r="AD53" s="294">
        <f t="array" ref="AD53">(U53*5.9)+(V53*7.9)+(W53*18)+(X53*3)</f>
        <v>0</v>
      </c>
      <c r="AE53" s="285"/>
      <c r="AF53" s="286">
        <f t="array" ref="AF53">COUNTIFS('RT-C'!$I:$I,$B53,'RT-C'!$J:$J,"OUI",'RT-C'!$G:$G,'Suivi financier'!$AF$2)</f>
        <v>0</v>
      </c>
      <c r="AG53" s="287">
        <f t="array" ref="AG53">SUMIFS('RT-C'!$AG:$AG,'RT-C'!$C:$C,"INS",'RT-C'!$I:$I,B53,'RT-C'!$G:$G,'Suivi financier'!$AF$2)</f>
        <v>0</v>
      </c>
      <c r="AH53" s="288">
        <f t="array" ref="AH53">SUMIFS('RT-C'!$AG:$AG,'RT-C'!$C:$C,"REV",'RT-C'!$I:$I,B53,'RT-C'!$G:$G,'Suivi financier'!$AF$2)</f>
        <v>0</v>
      </c>
      <c r="AI53" s="289">
        <f t="array" ref="AI53">COUNTIFS('RT-C'!$I:$I,'Suivi financier'!$B53,'RT-C'!$J:$J,"OUI",'RT-C'!$R:$R,"OUI",'RT-C'!$G:$G,'Suivi financier'!$AF$2)</f>
        <v>0</v>
      </c>
      <c r="AJ53" s="290">
        <f t="array" ref="AJ53">COUNTIFS('RT-C'!$I:$I,$B53,'RT-C'!$J:$J,"NON",'RT-C'!$G:$G,'Suivi financier'!$AF$2)</f>
        <v>0</v>
      </c>
      <c r="AK53" s="291">
        <f t="array" ref="AK53">COUNTIFS('RT-C'!$S:$S,"X",'RT-C'!$I:$I,'Suivi financier'!$B53,'RT-C'!$G:$G,'Suivi financier'!$AF$2)</f>
        <v>0</v>
      </c>
      <c r="AL53" s="291">
        <f t="array" ref="AL53">COUNTIFS('RT-C'!$T:$T,"X",'RT-C'!$I:$I,'Suivi financier'!$B53,'RT-C'!$G:$G,'Suivi financier'!$AF$2)</f>
        <v>0</v>
      </c>
      <c r="AM53" s="291">
        <f t="array" ref="AM53">COUNTIFS('RT-C'!$U:$U,"X",'RT-C'!$I:$I,'Suivi financier'!$B53,'RT-C'!$G:$G,'Suivi financier'!$AF$2)</f>
        <v>0</v>
      </c>
      <c r="AN53" s="292">
        <f t="array" ref="AN53">COUNTIFS('RT-C'!$V:$V,"X",'RT-C'!$I:$I,'Suivi financier'!$B53,'RT-C'!$G:$G,'Suivi financier'!$AF$2)</f>
        <v>0</v>
      </c>
      <c r="AO53" s="293">
        <f t="array" ref="AO53">SUMIFS('RT-C'!$AH:$AH,'RT-C'!$I:$I,'Suivi financier'!$B53,'RT-C'!$G:$G,'Suivi financier'!$AF$2)</f>
        <v>0</v>
      </c>
      <c r="AP53" s="294">
        <f t="array" ref="AP53">(AG53*5.9)+(AH53*7.9)+(AI53*18)+(AJ53*3)</f>
        <v>0</v>
      </c>
    </row>
    <row r="54" spans="2:42" ht="15.75" x14ac:dyDescent="0.25">
      <c r="B54" s="135">
        <v>51</v>
      </c>
      <c r="C54" s="130">
        <f t="array" ref="C54">COUNTIFS('RT-C'!$C:$C,"INS",'RT-C'!$I:$I,$B54,'RT-C'!$J:$J,"OUI")</f>
        <v>0</v>
      </c>
      <c r="D54" s="129">
        <f t="array" ref="D54">SUMIFS('RT-C'!$AG:$AG,'RT-C'!$C:$C,"INS",'RT-C'!$I:$I,B54)</f>
        <v>0</v>
      </c>
      <c r="E54" s="127">
        <f t="array" ref="E54">$D54*5.9</f>
        <v>0</v>
      </c>
      <c r="F54" s="130">
        <f t="array" ref="F54">COUNTIFS('RT-C'!$C:$C,"REV",'RT-C'!$I:$I,$B54,'RT-C'!$J:$J,"OUI")</f>
        <v>0</v>
      </c>
      <c r="G54" s="129">
        <f t="array" ref="G54">SUMIFS('RT-C'!$AG:$AG,'RT-C'!$C:$C,"REV",'RT-C'!$I:$I,B54)</f>
        <v>0</v>
      </c>
      <c r="H54" s="127">
        <f t="array" ref="H54">$G54*7.9</f>
        <v>0</v>
      </c>
      <c r="I54" s="254">
        <f t="array" ref="I54">COUNTIFS('RT-C'!$I:$I,$B54,'RT-C'!$J:$J,"OUI")</f>
        <v>0</v>
      </c>
      <c r="J54" s="258">
        <f t="array" ref="J54">COUNTIFS('RT-C'!$I:$I,$B54,'RT-C'!$J:$J,"NON")</f>
        <v>0</v>
      </c>
      <c r="K54" s="256">
        <f t="array" ref="K54">COUNTIFS('RT-C'!$S:$S,"X",'RT-C'!$I:$I,'Suivi financier'!$B54)</f>
        <v>0</v>
      </c>
      <c r="L54" s="133">
        <f t="array" ref="L54">COUNTIFS('RT-C'!$T:$T,"X",'RT-C'!$I:$I,'Suivi financier'!$B54)</f>
        <v>0</v>
      </c>
      <c r="M54" s="133">
        <f t="array" ref="M54">COUNTIFS('RT-C'!$U:$U,"X",'RT-C'!$I:$I,'Suivi financier'!$B54)</f>
        <v>0</v>
      </c>
      <c r="N54" s="132">
        <f t="array" ref="N54">COUNTIFS('RT-C'!$V:$V,"X",'RT-C'!$I:$I,'Suivi financier'!$B54)</f>
        <v>0</v>
      </c>
      <c r="O54" s="127">
        <f t="array" ref="O54">$J54*3</f>
        <v>0</v>
      </c>
      <c r="P54" s="128">
        <f t="array" ref="P54">COUNTIFS('RT-C'!$I:$I,'Suivi financier'!$B54,'RT-C'!$J:$J,"OUI",'RT-C'!$R:$R,"OUI")</f>
        <v>0</v>
      </c>
      <c r="Q54" s="127">
        <f t="array" ref="Q54">$P54*18</f>
        <v>0</v>
      </c>
      <c r="R54" s="271">
        <f t="array" ref="R54">E54+H54+O54+Q54</f>
        <v>0</v>
      </c>
      <c r="T54" s="286">
        <f t="array" ref="T54">COUNTIFS('RT-C'!$I:$I,$B54,'RT-C'!$J:$J,"OUI",'RT-C'!$G:$G,'Suivi financier'!$T$2)</f>
        <v>0</v>
      </c>
      <c r="U54" s="287">
        <f t="array" ref="U54">SUMIFS('RT-C'!$AG:$AG,'RT-C'!$C:$C,"INS",'RT-C'!$I:$I,B54,'RT-C'!$G:$G,'Suivi financier'!$T$2)</f>
        <v>0</v>
      </c>
      <c r="V54" s="288">
        <f t="array" ref="V54">SUMIFS('RT-C'!$AG:$AG,'RT-C'!$C:$C,"REV",'RT-C'!$I:$I,B54,'RT-C'!$G:$G,'Suivi financier'!$T$2)</f>
        <v>0</v>
      </c>
      <c r="W54" s="289">
        <f t="array" ref="W54">COUNTIFS('RT-C'!$I:$I,'Suivi financier'!$B54,'RT-C'!$J:$J,"OUI",'RT-C'!$R:$R,"OUI",'RT-C'!$G:$G,'Suivi financier'!$T$2)</f>
        <v>0</v>
      </c>
      <c r="X54" s="290">
        <f>COUNTIFS('RT-C'!$I:$I,$B54,'RT-C'!$J:$J,"NON",'RT-C'!$G:$G,'Suivi financier'!$T$2)</f>
        <v>0</v>
      </c>
      <c r="Y54" s="291">
        <f t="array" ref="Y54">COUNTIFS('RT-C'!$S:$S,"X",'RT-C'!$I:$I,'Suivi financier'!$B54,'RT-C'!$G:$G,'Suivi financier'!$T$2)</f>
        <v>0</v>
      </c>
      <c r="Z54" s="291">
        <f t="array" ref="Z54">COUNTIFS('RT-C'!$T:$T,"X",'RT-C'!$I:$I,'Suivi financier'!$B54,'RT-C'!$G:$G,'Suivi financier'!$T$2)</f>
        <v>0</v>
      </c>
      <c r="AA54" s="291">
        <f t="array" ref="AA54">COUNTIFS('RT-C'!$U:$U,"X",'RT-C'!$I:$I,'Suivi financier'!$B54,'RT-C'!$G:$G,'Suivi financier'!$T$2)</f>
        <v>0</v>
      </c>
      <c r="AB54" s="292">
        <f t="array" ref="AB54">COUNTIFS('RT-C'!$V:$V,"X",'RT-C'!$I:$I,'Suivi financier'!$B54,'RT-C'!$G:$G,'Suivi financier'!$T$2)</f>
        <v>0</v>
      </c>
      <c r="AC54" s="293">
        <f t="array" ref="AC54">SUMIFS('RT-C'!$AH:$AH,'RT-C'!$I:$I,'Suivi financier'!$B54,'RT-C'!$G:$G,'Suivi financier'!$T$2)</f>
        <v>0</v>
      </c>
      <c r="AD54" s="294">
        <f t="array" ref="AD54">(U54*5.9)+(V54*7.9)+(W54*18)+(X54*3)</f>
        <v>0</v>
      </c>
      <c r="AE54" s="285"/>
      <c r="AF54" s="286">
        <f t="array" ref="AF54">COUNTIFS('RT-C'!$I:$I,$B54,'RT-C'!$J:$J,"OUI",'RT-C'!$G:$G,'Suivi financier'!$AF$2)</f>
        <v>0</v>
      </c>
      <c r="AG54" s="287">
        <f t="array" ref="AG54">SUMIFS('RT-C'!$AG:$AG,'RT-C'!$C:$C,"INS",'RT-C'!$I:$I,B54,'RT-C'!$G:$G,'Suivi financier'!$AF$2)</f>
        <v>0</v>
      </c>
      <c r="AH54" s="288">
        <f t="array" ref="AH54">SUMIFS('RT-C'!$AG:$AG,'RT-C'!$C:$C,"REV",'RT-C'!$I:$I,B54,'RT-C'!$G:$G,'Suivi financier'!$AF$2)</f>
        <v>0</v>
      </c>
      <c r="AI54" s="289">
        <f t="array" ref="AI54">COUNTIFS('RT-C'!$I:$I,'Suivi financier'!$B54,'RT-C'!$J:$J,"OUI",'RT-C'!$R:$R,"OUI",'RT-C'!$G:$G,'Suivi financier'!$AF$2)</f>
        <v>0</v>
      </c>
      <c r="AJ54" s="290">
        <f t="array" ref="AJ54">COUNTIFS('RT-C'!$I:$I,$B54,'RT-C'!$J:$J,"NON",'RT-C'!$G:$G,'Suivi financier'!$AF$2)</f>
        <v>0</v>
      </c>
      <c r="AK54" s="291">
        <f t="array" ref="AK54">COUNTIFS('RT-C'!$S:$S,"X",'RT-C'!$I:$I,'Suivi financier'!$B54,'RT-C'!$G:$G,'Suivi financier'!$AF$2)</f>
        <v>0</v>
      </c>
      <c r="AL54" s="291">
        <f t="array" ref="AL54">COUNTIFS('RT-C'!$T:$T,"X",'RT-C'!$I:$I,'Suivi financier'!$B54,'RT-C'!$G:$G,'Suivi financier'!$AF$2)</f>
        <v>0</v>
      </c>
      <c r="AM54" s="291">
        <f t="array" ref="AM54">COUNTIFS('RT-C'!$U:$U,"X",'RT-C'!$I:$I,'Suivi financier'!$B54,'RT-C'!$G:$G,'Suivi financier'!$AF$2)</f>
        <v>0</v>
      </c>
      <c r="AN54" s="292">
        <f t="array" ref="AN54">COUNTIFS('RT-C'!$V:$V,"X",'RT-C'!$I:$I,'Suivi financier'!$B54,'RT-C'!$G:$G,'Suivi financier'!$AF$2)</f>
        <v>0</v>
      </c>
      <c r="AO54" s="293">
        <f t="array" ref="AO54">SUMIFS('RT-C'!$AH:$AH,'RT-C'!$I:$I,'Suivi financier'!$B54,'RT-C'!$G:$G,'Suivi financier'!$AF$2)</f>
        <v>0</v>
      </c>
      <c r="AP54" s="294">
        <f t="array" ref="AP54">(AG54*5.9)+(AH54*7.9)+(AI54*18)+(AJ54*3)</f>
        <v>0</v>
      </c>
    </row>
    <row r="55" spans="2:42" ht="15.75" x14ac:dyDescent="0.25">
      <c r="B55" s="135">
        <v>52</v>
      </c>
      <c r="C55" s="130">
        <f t="array" ref="C55">COUNTIFS('RT-C'!$C:$C,"INS",'RT-C'!$I:$I,$B55,'RT-C'!$J:$J,"OUI")</f>
        <v>0</v>
      </c>
      <c r="D55" s="129">
        <f t="array" ref="D55">SUMIFS('RT-C'!$AG:$AG,'RT-C'!$C:$C,"INS",'RT-C'!$I:$I,B55)</f>
        <v>0</v>
      </c>
      <c r="E55" s="127">
        <f t="array" ref="E55">$D55*5.9</f>
        <v>0</v>
      </c>
      <c r="F55" s="130">
        <f t="array" ref="F55">COUNTIFS('RT-C'!$C:$C,"REV",'RT-C'!$I:$I,$B55,'RT-C'!$J:$J,"OUI")</f>
        <v>0</v>
      </c>
      <c r="G55" s="129">
        <f t="array" ref="G55">SUMIFS('RT-C'!$AG:$AG,'RT-C'!$C:$C,"REV",'RT-C'!$I:$I,B55)</f>
        <v>0</v>
      </c>
      <c r="H55" s="127">
        <f t="array" ref="H55">$G55*7.9</f>
        <v>0</v>
      </c>
      <c r="I55" s="254">
        <f t="array" ref="I55">COUNTIFS('RT-C'!$I:$I,$B55,'RT-C'!$J:$J,"OUI")</f>
        <v>0</v>
      </c>
      <c r="J55" s="258">
        <f t="array" ref="J55">COUNTIFS('RT-C'!$I:$I,$B55,'RT-C'!$J:$J,"NON")</f>
        <v>0</v>
      </c>
      <c r="K55" s="256">
        <f t="array" ref="K55">COUNTIFS('RT-C'!$S:$S,"X",'RT-C'!$I:$I,'Suivi financier'!$B55)</f>
        <v>0</v>
      </c>
      <c r="L55" s="133">
        <f t="array" ref="L55">COUNTIFS('RT-C'!$T:$T,"X",'RT-C'!$I:$I,'Suivi financier'!$B55)</f>
        <v>0</v>
      </c>
      <c r="M55" s="133">
        <f t="array" ref="M55">COUNTIFS('RT-C'!$U:$U,"X",'RT-C'!$I:$I,'Suivi financier'!$B55)</f>
        <v>0</v>
      </c>
      <c r="N55" s="132">
        <f t="array" ref="N55">COUNTIFS('RT-C'!$V:$V,"X",'RT-C'!$I:$I,'Suivi financier'!$B55)</f>
        <v>0</v>
      </c>
      <c r="O55" s="127">
        <f t="array" ref="O55">$J55*3</f>
        <v>0</v>
      </c>
      <c r="P55" s="128">
        <f t="array" ref="P55">COUNTIFS('RT-C'!$I:$I,'Suivi financier'!$B55,'RT-C'!$J:$J,"OUI",'RT-C'!$R:$R,"OUI")</f>
        <v>0</v>
      </c>
      <c r="Q55" s="127">
        <f t="array" ref="Q55">$P55*18</f>
        <v>0</v>
      </c>
      <c r="R55" s="271">
        <f t="array" ref="R55">E55+H55+O55+Q55</f>
        <v>0</v>
      </c>
      <c r="T55" s="286">
        <f t="array" ref="T55">COUNTIFS('RT-C'!$I:$I,$B55,'RT-C'!$J:$J,"OUI",'RT-C'!$G:$G,'Suivi financier'!$T$2)</f>
        <v>0</v>
      </c>
      <c r="U55" s="287">
        <f t="array" ref="U55">SUMIFS('RT-C'!$AG:$AG,'RT-C'!$C:$C,"INS",'RT-C'!$I:$I,B55,'RT-C'!$G:$G,'Suivi financier'!$T$2)</f>
        <v>0</v>
      </c>
      <c r="V55" s="288">
        <f t="array" ref="V55">SUMIFS('RT-C'!$AG:$AG,'RT-C'!$C:$C,"REV",'RT-C'!$I:$I,B55,'RT-C'!$G:$G,'Suivi financier'!$T$2)</f>
        <v>0</v>
      </c>
      <c r="W55" s="289">
        <f t="array" ref="W55">COUNTIFS('RT-C'!$I:$I,'Suivi financier'!$B55,'RT-C'!$J:$J,"OUI",'RT-C'!$R:$R,"OUI",'RT-C'!$G:$G,'Suivi financier'!$T$2)</f>
        <v>0</v>
      </c>
      <c r="X55" s="290">
        <f>COUNTIFS('RT-C'!$I:$I,$B55,'RT-C'!$J:$J,"NON",'RT-C'!$G:$G,'Suivi financier'!$T$2)</f>
        <v>0</v>
      </c>
      <c r="Y55" s="291">
        <f t="array" ref="Y55">COUNTIFS('RT-C'!$S:$S,"X",'RT-C'!$I:$I,'Suivi financier'!$B55,'RT-C'!$G:$G,'Suivi financier'!$T$2)</f>
        <v>0</v>
      </c>
      <c r="Z55" s="291">
        <f t="array" ref="Z55">COUNTIFS('RT-C'!$T:$T,"X",'RT-C'!$I:$I,'Suivi financier'!$B55,'RT-C'!$G:$G,'Suivi financier'!$T$2)</f>
        <v>0</v>
      </c>
      <c r="AA55" s="291">
        <f t="array" ref="AA55">COUNTIFS('RT-C'!$U:$U,"X",'RT-C'!$I:$I,'Suivi financier'!$B55,'RT-C'!$G:$G,'Suivi financier'!$T$2)</f>
        <v>0</v>
      </c>
      <c r="AB55" s="292">
        <f t="array" ref="AB55">COUNTIFS('RT-C'!$V:$V,"X",'RT-C'!$I:$I,'Suivi financier'!$B55,'RT-C'!$G:$G,'Suivi financier'!$T$2)</f>
        <v>0</v>
      </c>
      <c r="AC55" s="293">
        <f t="array" ref="AC55">SUMIFS('RT-C'!$AH:$AH,'RT-C'!$I:$I,'Suivi financier'!$B55,'RT-C'!$G:$G,'Suivi financier'!$T$2)</f>
        <v>0</v>
      </c>
      <c r="AD55" s="294">
        <f t="array" ref="AD55">(U55*5.9)+(V55*7.9)+(W55*18)+(X55*3)</f>
        <v>0</v>
      </c>
      <c r="AE55" s="285"/>
      <c r="AF55" s="286">
        <f t="array" ref="AF55">COUNTIFS('RT-C'!$I:$I,$B55,'RT-C'!$J:$J,"OUI",'RT-C'!$G:$G,'Suivi financier'!$AF$2)</f>
        <v>0</v>
      </c>
      <c r="AG55" s="287">
        <f t="array" ref="AG55">SUMIFS('RT-C'!$AG:$AG,'RT-C'!$C:$C,"INS",'RT-C'!$I:$I,B55,'RT-C'!$G:$G,'Suivi financier'!$AF$2)</f>
        <v>0</v>
      </c>
      <c r="AH55" s="288">
        <f t="array" ref="AH55">SUMIFS('RT-C'!$AG:$AG,'RT-C'!$C:$C,"REV",'RT-C'!$I:$I,B55,'RT-C'!$G:$G,'Suivi financier'!$AF$2)</f>
        <v>0</v>
      </c>
      <c r="AI55" s="289">
        <f t="array" ref="AI55">COUNTIFS('RT-C'!$I:$I,'Suivi financier'!$B55,'RT-C'!$J:$J,"OUI",'RT-C'!$R:$R,"OUI",'RT-C'!$G:$G,'Suivi financier'!$AF$2)</f>
        <v>0</v>
      </c>
      <c r="AJ55" s="290">
        <f t="array" ref="AJ55">COUNTIFS('RT-C'!$I:$I,$B55,'RT-C'!$J:$J,"NON",'RT-C'!$G:$G,'Suivi financier'!$AF$2)</f>
        <v>0</v>
      </c>
      <c r="AK55" s="291">
        <f t="array" ref="AK55">COUNTIFS('RT-C'!$S:$S,"X",'RT-C'!$I:$I,'Suivi financier'!$B55,'RT-C'!$G:$G,'Suivi financier'!$AF$2)</f>
        <v>0</v>
      </c>
      <c r="AL55" s="291">
        <f t="array" ref="AL55">COUNTIFS('RT-C'!$T:$T,"X",'RT-C'!$I:$I,'Suivi financier'!$B55,'RT-C'!$G:$G,'Suivi financier'!$AF$2)</f>
        <v>0</v>
      </c>
      <c r="AM55" s="291">
        <f t="array" ref="AM55">COUNTIFS('RT-C'!$U:$U,"X",'RT-C'!$I:$I,'Suivi financier'!$B55,'RT-C'!$G:$G,'Suivi financier'!$AF$2)</f>
        <v>0</v>
      </c>
      <c r="AN55" s="292">
        <f t="array" ref="AN55">COUNTIFS('RT-C'!$V:$V,"X",'RT-C'!$I:$I,'Suivi financier'!$B55,'RT-C'!$G:$G,'Suivi financier'!$AF$2)</f>
        <v>0</v>
      </c>
      <c r="AO55" s="293">
        <f t="array" ref="AO55">SUMIFS('RT-C'!$AH:$AH,'RT-C'!$I:$I,'Suivi financier'!$B55,'RT-C'!$G:$G,'Suivi financier'!$AF$2)</f>
        <v>0</v>
      </c>
      <c r="AP55" s="294">
        <f t="array" ref="AP55">(AG55*5.9)+(AH55*7.9)+(AI55*18)+(AJ55*3)</f>
        <v>0</v>
      </c>
    </row>
    <row r="56" spans="2:42" ht="15.75" x14ac:dyDescent="0.25">
      <c r="B56" s="134">
        <v>53</v>
      </c>
      <c r="C56" s="130">
        <f t="array" ref="C56">COUNTIFS('RT-C'!$C:$C,"INS",'RT-C'!$I:$I,$B56,'RT-C'!$J:$J,"OUI")</f>
        <v>0</v>
      </c>
      <c r="D56" s="129">
        <f t="array" ref="D56">SUMIFS('RT-C'!$AG:$AG,'RT-C'!$C:$C,"INS",'RT-C'!$I:$I,B56)</f>
        <v>0</v>
      </c>
      <c r="E56" s="127">
        <f t="array" ref="E56">$D56*5.9</f>
        <v>0</v>
      </c>
      <c r="F56" s="130">
        <f t="array" ref="F56">COUNTIFS('RT-C'!$C:$C,"REV",'RT-C'!$I:$I,$B56,'RT-C'!$J:$J,"OUI")</f>
        <v>0</v>
      </c>
      <c r="G56" s="129">
        <f t="array" ref="G56">SUMIFS('RT-C'!$AG:$AG,'RT-C'!$C:$C,"REV",'RT-C'!$I:$I,B56)</f>
        <v>0</v>
      </c>
      <c r="H56" s="127">
        <f t="array" ref="H56">$G56*7.9</f>
        <v>0</v>
      </c>
      <c r="I56" s="254">
        <f t="array" ref="I56">COUNTIFS('RT-C'!$I:$I,$B56,'RT-C'!$J:$J,"OUI")</f>
        <v>0</v>
      </c>
      <c r="J56" s="258">
        <f t="array" ref="J56">COUNTIFS('RT-C'!$I:$I,$B56,'RT-C'!$J:$J,"NON")</f>
        <v>0</v>
      </c>
      <c r="K56" s="256">
        <f t="array" ref="K56">COUNTIFS('RT-C'!$S:$S,"X",'RT-C'!$I:$I,'Suivi financier'!$B56)</f>
        <v>0</v>
      </c>
      <c r="L56" s="133">
        <f t="array" ref="L56">COUNTIFS('RT-C'!$T:$T,"X",'RT-C'!$I:$I,'Suivi financier'!$B56)</f>
        <v>0</v>
      </c>
      <c r="M56" s="133">
        <f t="array" ref="M56">COUNTIFS('RT-C'!$U:$U,"X",'RT-C'!$I:$I,'Suivi financier'!$B56)</f>
        <v>0</v>
      </c>
      <c r="N56" s="132">
        <f t="array" ref="N56">COUNTIFS('RT-C'!$V:$V,"X",'RT-C'!$I:$I,'Suivi financier'!$B56)</f>
        <v>0</v>
      </c>
      <c r="O56" s="127">
        <f t="array" ref="O56">$J56*3</f>
        <v>0</v>
      </c>
      <c r="P56" s="128">
        <f t="array" ref="P56">COUNTIFS('RT-C'!$I:$I,'Suivi financier'!$B56,'RT-C'!$J:$J,"OUI",'RT-C'!$R:$R,"OUI")</f>
        <v>0</v>
      </c>
      <c r="Q56" s="127">
        <f t="array" ref="Q56">$P56*18</f>
        <v>0</v>
      </c>
      <c r="R56" s="271">
        <f t="array" ref="R56">E56+H56+O56+Q56</f>
        <v>0</v>
      </c>
      <c r="T56" s="286">
        <f t="array" ref="T56">COUNTIFS('RT-C'!$I:$I,$B56,'RT-C'!$J:$J,"OUI",'RT-C'!$G:$G,'Suivi financier'!$T$2)</f>
        <v>0</v>
      </c>
      <c r="U56" s="287">
        <f t="array" ref="U56">SUMIFS('RT-C'!$AG:$AG,'RT-C'!$C:$C,"INS",'RT-C'!$I:$I,B56,'RT-C'!$G:$G,'Suivi financier'!$T$2)</f>
        <v>0</v>
      </c>
      <c r="V56" s="288">
        <f t="array" ref="V56">SUMIFS('RT-C'!$AG:$AG,'RT-C'!$C:$C,"REV",'RT-C'!$I:$I,B56,'RT-C'!$G:$G,'Suivi financier'!$T$2)</f>
        <v>0</v>
      </c>
      <c r="W56" s="289">
        <f t="array" ref="W56">COUNTIFS('RT-C'!$I:$I,'Suivi financier'!$B56,'RT-C'!$J:$J,"OUI",'RT-C'!$R:$R,"OUI",'RT-C'!$G:$G,'Suivi financier'!$T$2)</f>
        <v>0</v>
      </c>
      <c r="X56" s="290">
        <f>COUNTIFS('RT-C'!$I:$I,$B56,'RT-C'!$J:$J,"NON",'RT-C'!$G:$G,'Suivi financier'!$T$2)</f>
        <v>0</v>
      </c>
      <c r="Y56" s="291">
        <f t="array" ref="Y56">COUNTIFS('RT-C'!$S:$S,"X",'RT-C'!$I:$I,'Suivi financier'!$B56,'RT-C'!$G:$G,'Suivi financier'!$T$2)</f>
        <v>0</v>
      </c>
      <c r="Z56" s="291">
        <f t="array" ref="Z56">COUNTIFS('RT-C'!$T:$T,"X",'RT-C'!$I:$I,'Suivi financier'!$B56,'RT-C'!$G:$G,'Suivi financier'!$T$2)</f>
        <v>0</v>
      </c>
      <c r="AA56" s="291">
        <f t="array" ref="AA56">COUNTIFS('RT-C'!$U:$U,"X",'RT-C'!$I:$I,'Suivi financier'!$B56,'RT-C'!$G:$G,'Suivi financier'!$T$2)</f>
        <v>0</v>
      </c>
      <c r="AB56" s="292">
        <f t="array" ref="AB56">COUNTIFS('RT-C'!$V:$V,"X",'RT-C'!$I:$I,'Suivi financier'!$B56,'RT-C'!$G:$G,'Suivi financier'!$T$2)</f>
        <v>0</v>
      </c>
      <c r="AC56" s="293">
        <f t="array" ref="AC56">SUMIFS('RT-C'!$AH:$AH,'RT-C'!$I:$I,'Suivi financier'!$B56,'RT-C'!$G:$G,'Suivi financier'!$T$2)</f>
        <v>0</v>
      </c>
      <c r="AD56" s="294">
        <f t="array" ref="AD56">(U56*5.9)+(V56*7.9)+(W56*18)+(X56*3)</f>
        <v>0</v>
      </c>
      <c r="AE56" s="285"/>
      <c r="AF56" s="286">
        <f t="array" ref="AF56">COUNTIFS('RT-C'!$I:$I,$B56,'RT-C'!$J:$J,"OUI",'RT-C'!$G:$G,'Suivi financier'!$AF$2)</f>
        <v>0</v>
      </c>
      <c r="AG56" s="287">
        <f t="array" ref="AG56">SUMIFS('RT-C'!$AG:$AG,'RT-C'!$C:$C,"INS",'RT-C'!$I:$I,B56,'RT-C'!$G:$G,'Suivi financier'!$AF$2)</f>
        <v>0</v>
      </c>
      <c r="AH56" s="288">
        <f t="array" ref="AH56">SUMIFS('RT-C'!$AG:$AG,'RT-C'!$C:$C,"REV",'RT-C'!$I:$I,B56,'RT-C'!$G:$G,'Suivi financier'!$AF$2)</f>
        <v>0</v>
      </c>
      <c r="AI56" s="289">
        <f t="array" ref="AI56">COUNTIFS('RT-C'!$I:$I,'Suivi financier'!$B56,'RT-C'!$J:$J,"OUI",'RT-C'!$R:$R,"OUI",'RT-C'!$G:$G,'Suivi financier'!$AF$2)</f>
        <v>0</v>
      </c>
      <c r="AJ56" s="290">
        <f t="array" ref="AJ56">COUNTIFS('RT-C'!$I:$I,$B56,'RT-C'!$J:$J,"NON",'RT-C'!$G:$G,'Suivi financier'!$AF$2)</f>
        <v>0</v>
      </c>
      <c r="AK56" s="291">
        <f t="array" ref="AK56">COUNTIFS('RT-C'!$S:$S,"X",'RT-C'!$I:$I,'Suivi financier'!$B56,'RT-C'!$G:$G,'Suivi financier'!$AF$2)</f>
        <v>0</v>
      </c>
      <c r="AL56" s="291">
        <f t="array" ref="AL56">COUNTIFS('RT-C'!$T:$T,"X",'RT-C'!$I:$I,'Suivi financier'!$B56,'RT-C'!$G:$G,'Suivi financier'!$AF$2)</f>
        <v>0</v>
      </c>
      <c r="AM56" s="291">
        <f t="array" ref="AM56">COUNTIFS('RT-C'!$U:$U,"X",'RT-C'!$I:$I,'Suivi financier'!$B56,'RT-C'!$G:$G,'Suivi financier'!$AF$2)</f>
        <v>0</v>
      </c>
      <c r="AN56" s="292">
        <f t="array" ref="AN56">COUNTIFS('RT-C'!$V:$V,"X",'RT-C'!$I:$I,'Suivi financier'!$B56,'RT-C'!$G:$G,'Suivi financier'!$AF$2)</f>
        <v>0</v>
      </c>
      <c r="AO56" s="293">
        <f t="array" ref="AO56">SUMIFS('RT-C'!$AH:$AH,'RT-C'!$I:$I,'Suivi financier'!$B56,'RT-C'!$G:$G,'Suivi financier'!$AF$2)</f>
        <v>0</v>
      </c>
      <c r="AP56" s="294">
        <f t="array" ref="AP56">(AG56*5.9)+(AH56*7.9)+(AI56*18)+(AJ56*3)</f>
        <v>0</v>
      </c>
    </row>
    <row r="57" spans="2:42" ht="16.5" thickBot="1" x14ac:dyDescent="0.3">
      <c r="B57" s="131">
        <v>54</v>
      </c>
      <c r="C57" s="130">
        <f t="array" ref="C57">COUNTIFS('RT-C'!$C:$C,"INS",'RT-C'!$I:$I,$B57,'RT-C'!$J:$J,"OUI")</f>
        <v>0</v>
      </c>
      <c r="D57" s="129">
        <f t="array" ref="D57">SUMIFS('RT-C'!$AG:$AG,'RT-C'!$C:$C,"INS",'RT-C'!$I:$I,B57)</f>
        <v>0</v>
      </c>
      <c r="E57" s="127">
        <f t="array" ref="E57">$D57*5.9</f>
        <v>0</v>
      </c>
      <c r="F57" s="130">
        <f t="array" ref="F57">COUNTIFS('RT-C'!$C:$C,"REV",'RT-C'!$I:$I,$B57,'RT-C'!$J:$J,"OUI")</f>
        <v>0</v>
      </c>
      <c r="G57" s="129">
        <f t="array" ref="G57">SUMIFS('RT-C'!$AG:$AG,'RT-C'!$C:$C,"REV",'RT-C'!$I:$I,B57)</f>
        <v>0</v>
      </c>
      <c r="H57" s="127">
        <f t="array" ref="H57">$G57*7.9</f>
        <v>0</v>
      </c>
      <c r="I57" s="254">
        <f t="array" ref="I57">COUNTIFS('RT-C'!$I:$I,$B57,'RT-C'!$J:$J,"OUI")</f>
        <v>0</v>
      </c>
      <c r="J57" s="259">
        <f t="array" ref="J57">COUNTIFS('RT-C'!$I:$I,$B57,'RT-C'!$J:$J,"NON")</f>
        <v>0</v>
      </c>
      <c r="K57" s="256">
        <f t="array" ref="K57">COUNTIFS('RT-C'!$S:$S,"X",'RT-C'!$I:$I,'Suivi financier'!$B57)</f>
        <v>0</v>
      </c>
      <c r="L57" s="133">
        <f t="array" ref="L57">COUNTIFS('RT-C'!$T:$T,"X",'RT-C'!$I:$I,'Suivi financier'!$B57)</f>
        <v>0</v>
      </c>
      <c r="M57" s="133">
        <f t="array" ref="M57">COUNTIFS('RT-C'!$U:$U,"X",'RT-C'!$I:$I,'Suivi financier'!$B57)</f>
        <v>0</v>
      </c>
      <c r="N57" s="132">
        <f t="array" ref="N57">COUNTIFS('RT-C'!$V:$V,"X",'RT-C'!$I:$I,'Suivi financier'!$B57)</f>
        <v>0</v>
      </c>
      <c r="O57" s="127">
        <f t="array" ref="O57">$J57*3</f>
        <v>0</v>
      </c>
      <c r="P57" s="128">
        <f t="array" ref="P57">COUNTIFS('RT-C'!$I:$I,'Suivi financier'!$B57,'RT-C'!$J:$J,"OUI",'RT-C'!$R:$R,"OUI")</f>
        <v>0</v>
      </c>
      <c r="Q57" s="127">
        <f t="array" ref="Q57">$P57*18</f>
        <v>0</v>
      </c>
      <c r="R57" s="271">
        <f t="array" ref="R57">E57+H57+O57+Q57</f>
        <v>0</v>
      </c>
      <c r="T57" s="295">
        <f t="array" ref="T57">COUNTIFS('RT-C'!$I:$I,$B57,'RT-C'!$J:$J,"OUI",'RT-C'!$G:$G,'Suivi financier'!$T$2)</f>
        <v>0</v>
      </c>
      <c r="U57" s="296">
        <f t="array" ref="U57">SUMIFS('RT-C'!$AG:$AG,'RT-C'!$C:$C,"INS",'RT-C'!$I:$I,B57,'RT-C'!$G:$G,'Suivi financier'!$T$2)</f>
        <v>0</v>
      </c>
      <c r="V57" s="297">
        <f t="array" ref="V57">SUMIFS('RT-C'!$AG:$AG,'RT-C'!$C:$C,"REV",'RT-C'!$I:$I,B57,'RT-C'!$G:$G,'Suivi financier'!$T$2)</f>
        <v>0</v>
      </c>
      <c r="W57" s="298">
        <f t="array" ref="W57">COUNTIFS('RT-C'!$I:$I,'Suivi financier'!$B57,'RT-C'!$J:$J,"OUI",'RT-C'!$R:$R,"OUI",'RT-C'!$G:$G,'Suivi financier'!$T$2)</f>
        <v>0</v>
      </c>
      <c r="X57" s="299">
        <f>COUNTIFS('RT-C'!$I:$I,$B57,'RT-C'!$J:$J,"NON",'RT-C'!$G:$G,'Suivi financier'!$T$2)</f>
        <v>0</v>
      </c>
      <c r="Y57" s="300">
        <f t="array" ref="Y57">COUNTIFS('RT-C'!$S:$S,"X",'RT-C'!$I:$I,'Suivi financier'!$B57,'RT-C'!$G:$G,'Suivi financier'!$T$2)</f>
        <v>0</v>
      </c>
      <c r="Z57" s="300">
        <f t="array" ref="Z57">COUNTIFS('RT-C'!$T:$T,"X",'RT-C'!$I:$I,'Suivi financier'!$B57,'RT-C'!$G:$G,'Suivi financier'!$T$2)</f>
        <v>0</v>
      </c>
      <c r="AA57" s="300">
        <f t="array" ref="AA57">COUNTIFS('RT-C'!$U:$U,"X",'RT-C'!$I:$I,'Suivi financier'!$B57,'RT-C'!$G:$G,'Suivi financier'!$T$2)</f>
        <v>0</v>
      </c>
      <c r="AB57" s="301">
        <f t="array" ref="AB57">COUNTIFS('RT-C'!$V:$V,"X",'RT-C'!$I:$I,'Suivi financier'!$B57,'RT-C'!$G:$G,'Suivi financier'!$T$2)</f>
        <v>0</v>
      </c>
      <c r="AC57" s="302">
        <f t="array" ref="AC57">SUMIFS('RT-C'!$AH:$AH,'RT-C'!$I:$I,'Suivi financier'!$B57,'RT-C'!$G:$G,'Suivi financier'!$T$2)</f>
        <v>0</v>
      </c>
      <c r="AD57" s="303">
        <f t="array" ref="AD57">(U57*5.9)+(V57*7.9)+(W57*18)+(X57*3)</f>
        <v>0</v>
      </c>
      <c r="AE57" s="285"/>
      <c r="AF57" s="295">
        <f t="array" ref="AF57">COUNTIFS('RT-C'!$I:$I,$B57,'RT-C'!$J:$J,"OUI",'RT-C'!$G:$G,'Suivi financier'!$AF$2)</f>
        <v>0</v>
      </c>
      <c r="AG57" s="296">
        <f t="array" ref="AG57">SUMIFS('RT-C'!$AG:$AG,'RT-C'!$C:$C,"INS",'RT-C'!$I:$I,B57,'RT-C'!$G:$G,'Suivi financier'!$AF$2)</f>
        <v>0</v>
      </c>
      <c r="AH57" s="297">
        <f t="array" ref="AH57">SUMIFS('RT-C'!$AG:$AG,'RT-C'!$C:$C,"REV",'RT-C'!$I:$I,B57,'RT-C'!$G:$G,'Suivi financier'!$AF$2)</f>
        <v>0</v>
      </c>
      <c r="AI57" s="298">
        <f t="array" ref="AI57">COUNTIFS('RT-C'!$I:$I,'Suivi financier'!$B57,'RT-C'!$J:$J,"OUI",'RT-C'!$R:$R,"OUI",'RT-C'!$G:$G,'Suivi financier'!$AF$2)</f>
        <v>0</v>
      </c>
      <c r="AJ57" s="299">
        <f t="array" ref="AJ57">COUNTIFS('RT-C'!$I:$I,$B57,'RT-C'!$J:$J,"NON",'RT-C'!$G:$G,'Suivi financier'!$AF$2)</f>
        <v>0</v>
      </c>
      <c r="AK57" s="300">
        <f t="array" ref="AK57">COUNTIFS('RT-C'!$S:$S,"X",'RT-C'!$I:$I,'Suivi financier'!$B57,'RT-C'!$G:$G,'Suivi financier'!$AF$2)</f>
        <v>0</v>
      </c>
      <c r="AL57" s="300">
        <f t="array" ref="AL57">COUNTIFS('RT-C'!$T:$T,"X",'RT-C'!$I:$I,'Suivi financier'!$B57,'RT-C'!$G:$G,'Suivi financier'!$AF$2)</f>
        <v>0</v>
      </c>
      <c r="AM57" s="300">
        <f t="array" ref="AM57">COUNTIFS('RT-C'!$U:$U,"X",'RT-C'!$I:$I,'Suivi financier'!$B57,'RT-C'!$G:$G,'Suivi financier'!$AF$2)</f>
        <v>0</v>
      </c>
      <c r="AN57" s="301">
        <f t="array" ref="AN57">COUNTIFS('RT-C'!$V:$V,"X",'RT-C'!$I:$I,'Suivi financier'!$B57,'RT-C'!$G:$G,'Suivi financier'!$AF$2)</f>
        <v>0</v>
      </c>
      <c r="AO57" s="302">
        <f t="array" ref="AO57">SUMIFS('RT-C'!$AH:$AH,'RT-C'!$I:$I,'Suivi financier'!$B57,'RT-C'!$G:$G,'Suivi financier'!$AF$2)</f>
        <v>0</v>
      </c>
      <c r="AP57" s="303">
        <f t="array" ref="AP57">(AG57*5.9)+(AH57*7.9)+(AI57*18)+(AJ57*3)</f>
        <v>0</v>
      </c>
    </row>
    <row r="58" spans="2:42" s="126" customFormat="1" ht="30" customHeight="1" thickTop="1" thickBot="1" x14ac:dyDescent="0.3">
      <c r="B58" s="274" t="s">
        <v>5714</v>
      </c>
      <c r="C58" s="273">
        <f t="shared" ref="C58:Q58" si="0">SUM(C4:C57)</f>
        <v>150</v>
      </c>
      <c r="D58" s="273">
        <f t="shared" si="0"/>
        <v>369</v>
      </c>
      <c r="E58" s="273">
        <f t="shared" si="0"/>
        <v>2177.1</v>
      </c>
      <c r="F58" s="273">
        <f t="shared" si="0"/>
        <v>50</v>
      </c>
      <c r="G58" s="273">
        <f t="shared" si="0"/>
        <v>139</v>
      </c>
      <c r="H58" s="273">
        <f t="shared" si="0"/>
        <v>1098.1000000000001</v>
      </c>
      <c r="I58" s="273">
        <f t="shared" si="0"/>
        <v>200</v>
      </c>
      <c r="J58" s="273">
        <f t="shared" si="0"/>
        <v>8</v>
      </c>
      <c r="K58" s="273">
        <f t="shared" si="0"/>
        <v>1</v>
      </c>
      <c r="L58" s="273">
        <f t="shared" si="0"/>
        <v>2</v>
      </c>
      <c r="M58" s="273">
        <f t="shared" si="0"/>
        <v>2</v>
      </c>
      <c r="N58" s="273">
        <f t="shared" si="0"/>
        <v>4</v>
      </c>
      <c r="O58" s="273">
        <f t="shared" si="0"/>
        <v>24</v>
      </c>
      <c r="P58" s="273">
        <f t="shared" si="0"/>
        <v>200</v>
      </c>
      <c r="Q58" s="273">
        <f t="shared" si="0"/>
        <v>3600</v>
      </c>
      <c r="R58" s="272">
        <f t="shared" ref="R58" si="1">E58+H58+O58+Q58</f>
        <v>6899.2</v>
      </c>
      <c r="T58" s="304">
        <f>SUM(T4:T57)</f>
        <v>0</v>
      </c>
      <c r="U58" s="305">
        <f t="shared" ref="U58:AD58" si="2">SUM(U4:U57)</f>
        <v>0</v>
      </c>
      <c r="V58" s="306">
        <f t="shared" si="2"/>
        <v>0</v>
      </c>
      <c r="W58" s="307">
        <f t="shared" si="2"/>
        <v>0</v>
      </c>
      <c r="X58" s="308">
        <f t="shared" si="2"/>
        <v>0</v>
      </c>
      <c r="Y58" s="309">
        <f t="shared" si="2"/>
        <v>0</v>
      </c>
      <c r="Z58" s="309">
        <f t="shared" si="2"/>
        <v>0</v>
      </c>
      <c r="AA58" s="309">
        <f t="shared" si="2"/>
        <v>0</v>
      </c>
      <c r="AB58" s="310">
        <f t="shared" si="2"/>
        <v>0</v>
      </c>
      <c r="AC58" s="311">
        <f t="shared" si="2"/>
        <v>0</v>
      </c>
      <c r="AD58" s="312">
        <f t="shared" si="2"/>
        <v>0</v>
      </c>
      <c r="AE58" s="313"/>
      <c r="AF58" s="304">
        <f>SUM(AF4:AF57)</f>
        <v>0</v>
      </c>
      <c r="AG58" s="305">
        <f t="shared" ref="AG58:AP58" si="3">SUM(AG4:AG57)</f>
        <v>0</v>
      </c>
      <c r="AH58" s="306">
        <f t="shared" si="3"/>
        <v>0</v>
      </c>
      <c r="AI58" s="307">
        <f t="shared" si="3"/>
        <v>0</v>
      </c>
      <c r="AJ58" s="308">
        <f t="shared" si="3"/>
        <v>0</v>
      </c>
      <c r="AK58" s="309">
        <f t="shared" si="3"/>
        <v>0</v>
      </c>
      <c r="AL58" s="309">
        <f t="shared" si="3"/>
        <v>0</v>
      </c>
      <c r="AM58" s="309">
        <f t="shared" si="3"/>
        <v>0</v>
      </c>
      <c r="AN58" s="310">
        <f t="shared" si="3"/>
        <v>0</v>
      </c>
      <c r="AO58" s="311">
        <f t="shared" si="3"/>
        <v>0</v>
      </c>
      <c r="AP58" s="312">
        <f t="shared" si="3"/>
        <v>0</v>
      </c>
    </row>
    <row r="59" spans="2:42" ht="15.75" thickTop="1" x14ac:dyDescent="0.25"/>
  </sheetData>
  <sheetProtection sheet="1" objects="1" scenarios="1"/>
  <mergeCells count="2">
    <mergeCell ref="T2:AD2"/>
    <mergeCell ref="AF2:AP2"/>
  </mergeCells>
  <pageMargins left="0.7" right="0.7" top="0.75" bottom="0.75" header="0.3" footer="0.3"/>
  <pageSetup paperSize="9" orientation="portrait" horizontalDpi="4294967294"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B1:AL20"/>
  <sheetViews>
    <sheetView zoomScaleNormal="100" workbookViewId="0">
      <pane xSplit="3" ySplit="5" topLeftCell="Q6" activePane="bottomRight" state="frozen"/>
      <selection pane="topRight" activeCell="D1" sqref="D1"/>
      <selection pane="bottomLeft" activeCell="A6" sqref="A6"/>
      <selection pane="bottomRight" activeCell="X11" sqref="X11"/>
    </sheetView>
  </sheetViews>
  <sheetFormatPr baseColWidth="10" defaultRowHeight="15" x14ac:dyDescent="0.25"/>
  <cols>
    <col min="1" max="1" width="1.7109375" style="123" customWidth="1"/>
    <col min="2" max="2" width="11.42578125" style="123"/>
    <col min="3" max="4" width="0.85546875" style="123" customWidth="1"/>
    <col min="5" max="5" width="10.7109375" style="123" customWidth="1"/>
    <col min="6" max="6" width="18.7109375" style="123" customWidth="1"/>
    <col min="7" max="7" width="10.7109375" style="123" customWidth="1"/>
    <col min="8" max="8" width="18.7109375" style="123" customWidth="1"/>
    <col min="9" max="9" width="10.7109375" style="123" customWidth="1"/>
    <col min="10" max="10" width="18.7109375" style="123" customWidth="1"/>
    <col min="11" max="11" width="10.7109375" style="123" customWidth="1"/>
    <col min="12" max="12" width="18.7109375" style="123" customWidth="1"/>
    <col min="13" max="13" width="24.7109375" style="123" customWidth="1"/>
    <col min="14" max="14" width="2.7109375" style="123" customWidth="1"/>
    <col min="15" max="16" width="12.7109375" style="123" customWidth="1"/>
    <col min="17" max="17" width="3.7109375" style="123" customWidth="1"/>
    <col min="18" max="26" width="9.7109375" style="123" customWidth="1"/>
    <col min="27" max="38" width="6.7109375" style="123" customWidth="1"/>
    <col min="39" max="16384" width="11.42578125" style="123"/>
  </cols>
  <sheetData>
    <row r="1" spans="2:38" ht="3.95" customHeight="1" thickBot="1" x14ac:dyDescent="0.3"/>
    <row r="2" spans="2:38" s="124" customFormat="1" ht="30" customHeight="1" thickTop="1" x14ac:dyDescent="0.25">
      <c r="B2" s="635" t="s">
        <v>5698</v>
      </c>
      <c r="C2" s="233"/>
      <c r="D2" s="233"/>
      <c r="E2" s="638" t="s">
        <v>5697</v>
      </c>
      <c r="F2" s="638"/>
      <c r="G2" s="638"/>
      <c r="H2" s="638"/>
      <c r="I2" s="638"/>
      <c r="J2" s="638"/>
      <c r="K2" s="638"/>
      <c r="L2" s="639">
        <f>SUM(M7:M19)</f>
        <v>6899.2000000000007</v>
      </c>
      <c r="M2" s="639"/>
      <c r="O2" s="640" t="s">
        <v>5696</v>
      </c>
      <c r="P2" s="643" t="s">
        <v>5695</v>
      </c>
      <c r="R2" s="663" t="s">
        <v>5694</v>
      </c>
      <c r="S2" s="664"/>
      <c r="T2" s="664"/>
      <c r="U2" s="664"/>
      <c r="V2" s="664"/>
      <c r="W2" s="664"/>
      <c r="X2" s="664"/>
      <c r="Y2" s="664"/>
      <c r="Z2" s="664"/>
      <c r="AA2" s="646" t="s">
        <v>5693</v>
      </c>
      <c r="AB2" s="647"/>
      <c r="AC2" s="647"/>
      <c r="AD2" s="647"/>
      <c r="AE2" s="647"/>
      <c r="AF2" s="647"/>
      <c r="AG2" s="648"/>
      <c r="AH2" s="649" t="s">
        <v>5692</v>
      </c>
      <c r="AI2" s="649"/>
      <c r="AJ2" s="649"/>
      <c r="AK2" s="649"/>
      <c r="AL2" s="650" t="s">
        <v>5637</v>
      </c>
    </row>
    <row r="3" spans="2:38" s="124" customFormat="1" ht="3.95" customHeight="1" thickBot="1" x14ac:dyDescent="0.3">
      <c r="B3" s="636"/>
      <c r="C3" s="233"/>
      <c r="D3" s="233"/>
      <c r="O3" s="641"/>
      <c r="P3" s="644"/>
      <c r="R3" s="653" t="s">
        <v>5691</v>
      </c>
      <c r="S3" s="655" t="s">
        <v>5690</v>
      </c>
      <c r="T3" s="657" t="s">
        <v>40</v>
      </c>
      <c r="U3" s="659" t="s">
        <v>5683</v>
      </c>
      <c r="V3" s="655" t="s">
        <v>5689</v>
      </c>
      <c r="W3" s="661" t="s">
        <v>45</v>
      </c>
      <c r="X3" s="659" t="s">
        <v>5682</v>
      </c>
      <c r="Y3" s="665" t="s">
        <v>5688</v>
      </c>
      <c r="Z3" s="667" t="s">
        <v>5687</v>
      </c>
      <c r="AA3" s="669" t="s">
        <v>5686</v>
      </c>
      <c r="AB3" s="671" t="s">
        <v>5636</v>
      </c>
      <c r="AC3" s="677" t="s">
        <v>5635</v>
      </c>
      <c r="AD3" s="677" t="s">
        <v>5685</v>
      </c>
      <c r="AE3" s="677" t="s">
        <v>5633</v>
      </c>
      <c r="AF3" s="677" t="s">
        <v>5632</v>
      </c>
      <c r="AG3" s="679" t="s">
        <v>5631</v>
      </c>
      <c r="AH3" s="681" t="s">
        <v>5629</v>
      </c>
      <c r="AI3" s="673" t="s">
        <v>5628</v>
      </c>
      <c r="AJ3" s="673" t="s">
        <v>5627</v>
      </c>
      <c r="AK3" s="675" t="s">
        <v>5684</v>
      </c>
      <c r="AL3" s="651"/>
    </row>
    <row r="4" spans="2:38" s="124" customFormat="1" ht="60" customHeight="1" thickTop="1" thickBot="1" x14ac:dyDescent="0.3">
      <c r="B4" s="637"/>
      <c r="C4" s="233"/>
      <c r="D4" s="233"/>
      <c r="E4" s="232" t="s">
        <v>5683</v>
      </c>
      <c r="F4" s="229" t="s">
        <v>5646</v>
      </c>
      <c r="G4" s="231" t="s">
        <v>5682</v>
      </c>
      <c r="H4" s="229" t="s">
        <v>5646</v>
      </c>
      <c r="I4" s="230" t="s">
        <v>5681</v>
      </c>
      <c r="J4" s="229" t="s">
        <v>5646</v>
      </c>
      <c r="K4" s="230" t="s">
        <v>5680</v>
      </c>
      <c r="L4" s="229" t="s">
        <v>5646</v>
      </c>
      <c r="M4" s="228" t="s">
        <v>5674</v>
      </c>
      <c r="N4" s="227"/>
      <c r="O4" s="642"/>
      <c r="P4" s="645"/>
      <c r="R4" s="654"/>
      <c r="S4" s="656"/>
      <c r="T4" s="658"/>
      <c r="U4" s="660"/>
      <c r="V4" s="656"/>
      <c r="W4" s="662"/>
      <c r="X4" s="660"/>
      <c r="Y4" s="666"/>
      <c r="Z4" s="668"/>
      <c r="AA4" s="670"/>
      <c r="AB4" s="672"/>
      <c r="AC4" s="678"/>
      <c r="AD4" s="678"/>
      <c r="AE4" s="678"/>
      <c r="AF4" s="678"/>
      <c r="AG4" s="680"/>
      <c r="AH4" s="682"/>
      <c r="AI4" s="674"/>
      <c r="AJ4" s="674"/>
      <c r="AK4" s="676"/>
      <c r="AL4" s="652"/>
    </row>
    <row r="5" spans="2:38" ht="2.1" customHeight="1" thickTop="1" x14ac:dyDescent="0.25">
      <c r="C5" s="172"/>
      <c r="D5" s="172"/>
      <c r="AA5" s="226"/>
      <c r="AL5" s="122"/>
    </row>
    <row r="6" spans="2:38" ht="2.1" customHeight="1" thickBot="1" x14ac:dyDescent="0.3">
      <c r="C6" s="172"/>
      <c r="D6" s="172"/>
      <c r="AA6" s="172"/>
      <c r="AL6" s="172"/>
    </row>
    <row r="7" spans="2:38" s="173" customFormat="1" ht="18" customHeight="1" thickTop="1" x14ac:dyDescent="0.25">
      <c r="B7" s="225">
        <v>1</v>
      </c>
      <c r="C7" s="188"/>
      <c r="D7" s="188"/>
      <c r="E7" s="224">
        <f t="array" ref="E7">SUMIFS('RT-C'!$AG:$AG,'RT-C'!$B:$B,$B7,'RT-C'!$C:$C,"INS")</f>
        <v>82</v>
      </c>
      <c r="F7" s="223">
        <f t="array" ref="F7">E7*5.9</f>
        <v>483.8</v>
      </c>
      <c r="G7" s="222">
        <f t="array" ref="G7">SUMIFS('RT-C'!$AG:$AG,'RT-C'!$B:$B,$B7,'RT-C'!$C:$C,"REV")</f>
        <v>139</v>
      </c>
      <c r="H7" s="221">
        <f t="array" ref="H7">G7*7.9</f>
        <v>1098.1000000000001</v>
      </c>
      <c r="I7" s="220">
        <f t="array" ref="I7">COUNTIFS('RT-C'!$J:$J,"NON",'RT-C'!$B:$B,Global!$B7)</f>
        <v>7</v>
      </c>
      <c r="J7" s="221">
        <f t="array" ref="J7">I7*3</f>
        <v>21</v>
      </c>
      <c r="K7" s="220">
        <f t="array" ref="K7">COUNTIFS('RT-C'!$R:$R,"OUI",'RT-C'!$J:$J,"OUI",'RT-C'!$B:$B,Global!$B7)</f>
        <v>82</v>
      </c>
      <c r="L7" s="219">
        <f t="array" ref="L7">K7*18</f>
        <v>1476</v>
      </c>
      <c r="M7" s="218">
        <f t="array" ref="M7">F7+H7+J7+L7</f>
        <v>3078.9</v>
      </c>
      <c r="O7" s="247">
        <f t="array" ref="O7">S7/R7</f>
        <v>0.59333333333333338</v>
      </c>
      <c r="P7" s="248">
        <f t="array" ref="P7">IFERROR($M7/$L$2,"")</f>
        <v>0.44626913265306117</v>
      </c>
      <c r="R7" s="217">
        <f t="array" ref="R7">COUNTIF('Secteur NANCY'!$A:$A,Global!$B7)</f>
        <v>150</v>
      </c>
      <c r="S7" s="216">
        <f t="array" ref="S7">(COUNTIFS('RT-C'!$J:$J,"NON",'RT-C'!$B:$B,Global!$B7)+COUNTIFS('RT-C'!$J:$J,"OUI",'RT-C'!$B:$B,Global!$B7))</f>
        <v>89</v>
      </c>
      <c r="T7" s="215">
        <f t="array" ref="T7">COUNTIFS('RT-C'!$J:$J,"OUI",'RT-C'!$B:$B,$B7,'RT-C'!$C:$C,"INS")</f>
        <v>32</v>
      </c>
      <c r="U7" s="214">
        <f t="array" ref="U7">SUMIFS('RT-C'!$AG:$AG,'RT-C'!$B:$B,$B7,'RT-C'!$C:$C,"INS")</f>
        <v>82</v>
      </c>
      <c r="V7" s="316">
        <f t="array" ref="V7">IFERROR(U7/T7,"")</f>
        <v>2.5625</v>
      </c>
      <c r="W7" s="214">
        <f t="array" ref="W7">COUNTIFS('RT-C'!$J:$J,"OUI",'RT-C'!$B:$B,$B7,'RT-C'!$C:$C,"REV")</f>
        <v>50</v>
      </c>
      <c r="X7" s="214">
        <f t="array" ref="X7">SUMIFS('RT-C'!$AG:$AG,'RT-C'!$B:$B,$B7,'RT-C'!$C:$C,"REV")</f>
        <v>139</v>
      </c>
      <c r="Y7" s="319">
        <f t="array" ref="Y7">IFERROR(X7/W7,"")</f>
        <v>2.78</v>
      </c>
      <c r="Z7" s="213">
        <f t="array" ref="Z7">COUNTIFS('RT-C'!$J:$J,"NON",'RT-C'!$B:$B,Global!$B7)</f>
        <v>7</v>
      </c>
      <c r="AA7" s="212">
        <f t="array" ref="AA7">COUNTIFS('RT-C'!$B:$B,Global!$B7,'RT-C'!$K:$K,"X")</f>
        <v>83</v>
      </c>
      <c r="AB7" s="211">
        <f>COUNTIFS('RT-C'!$B:$B,Global!$B7,'RT-C'!$L:$L,"X")</f>
        <v>83</v>
      </c>
      <c r="AC7" s="210">
        <f t="array" ref="AC7">COUNTIFS('RT-C'!$B:$B,Global!$B7,'RT-C'!$M:$M,"X")</f>
        <v>1</v>
      </c>
      <c r="AD7" s="210">
        <f t="array" ref="AD7">COUNTIFS('RT-C'!$B:$B,Global!$B7,'RT-C'!$N:$N,"X")</f>
        <v>20</v>
      </c>
      <c r="AE7" s="210">
        <f t="array" ref="AE7">COUNTIFS('RT-C'!$B:$B,Global!$B7,'RT-C'!$O:$O,"X")</f>
        <v>18</v>
      </c>
      <c r="AF7" s="210">
        <f t="array" ref="AF7">COUNTIFS('RT-C'!$B:$B,Global!$B7,'RT-C'!$P:$P,"X")</f>
        <v>2</v>
      </c>
      <c r="AG7" s="209">
        <f t="array" ref="AG7">COUNTIFS('RT-C'!$B:$B,Global!$B7,'RT-C'!$Q:$Q,"X")</f>
        <v>3</v>
      </c>
      <c r="AH7" s="208">
        <f t="array" ref="AH7">COUNTIFS('RT-C'!$B:$B,Global!$B7,'RT-C'!$S:$S,"X")</f>
        <v>1</v>
      </c>
      <c r="AI7" s="207">
        <f t="array" ref="AI7">COUNTIFS('RT-C'!$B:$B,Global!$B7,'RT-C'!$T:$T,"X")</f>
        <v>2</v>
      </c>
      <c r="AJ7" s="207">
        <f t="array" ref="AJ7">COUNTIFS('RT-C'!$B:$B,Global!$B7,'RT-C'!$U:$U,"X")</f>
        <v>2</v>
      </c>
      <c r="AK7" s="206">
        <f t="array" ref="AK7">COUNTIFS('RT-C'!$B:$B,Global!$B7,'RT-C'!$V:$V,"X")</f>
        <v>3</v>
      </c>
      <c r="AL7" s="205">
        <f t="array" ref="AL7">SUMIFS('RT-C'!$AH:$AH,'RT-C'!$B:$B,Global!B7)</f>
        <v>653</v>
      </c>
    </row>
    <row r="8" spans="2:38" s="173" customFormat="1" ht="18" customHeight="1" x14ac:dyDescent="0.25">
      <c r="B8" s="204">
        <v>2</v>
      </c>
      <c r="C8" s="188"/>
      <c r="D8" s="188"/>
      <c r="E8" s="235">
        <f t="array" ref="E8">SUMIFS('RT-C'!$AG:$AG,'RT-C'!$B:$B,$B8,'RT-C'!$C:$C,"INS")</f>
        <v>287</v>
      </c>
      <c r="F8" s="236">
        <f t="array" ref="F8">E8*5.9</f>
        <v>1693.3000000000002</v>
      </c>
      <c r="G8" s="237">
        <f t="array" ref="G8">SUMIFS('RT-C'!$AG:$AG,'RT-C'!$B:$B,$B8,'RT-C'!$C:$C,"REV")</f>
        <v>0</v>
      </c>
      <c r="H8" s="238">
        <f t="array" ref="H8">G8*7.9</f>
        <v>0</v>
      </c>
      <c r="I8" s="239">
        <f t="array" ref="I8">COUNTIFS('RT-C'!$J:$J,"NON",'RT-C'!$B:$B,Global!$B8)</f>
        <v>1</v>
      </c>
      <c r="J8" s="238">
        <f t="array" ref="J8">I8*3</f>
        <v>3</v>
      </c>
      <c r="K8" s="239">
        <f t="array" ref="K8">COUNTIFS('RT-C'!$R:$R,"OUI",'RT-C'!$J:$J,"OUI",'RT-C'!$B:$B,Global!$B8)</f>
        <v>118</v>
      </c>
      <c r="L8" s="240">
        <f t="array" ref="L8">K8*18</f>
        <v>2124</v>
      </c>
      <c r="M8" s="203">
        <f t="array" ref="M8">F8+H8+J8+L8</f>
        <v>3820.3</v>
      </c>
      <c r="O8" s="251">
        <f t="array" ref="O8">S8/R8</f>
        <v>0.79333333333333333</v>
      </c>
      <c r="P8" s="249">
        <f t="array" ref="P8">IFERROR($M8/$L$2,"")</f>
        <v>0.55373086734693877</v>
      </c>
      <c r="R8" s="202">
        <f t="array" ref="R8">COUNTIF('Secteur NANCY'!$A:$A,Global!$B8)</f>
        <v>150</v>
      </c>
      <c r="S8" s="199">
        <f t="array" ref="S8">(COUNTIFS('RT-C'!$J:$J,"NON",'RT-C'!$B:$B,Global!$B8)+COUNTIFS('RT-C'!$J:$J,"OUI",'RT-C'!$B:$B,Global!$B8))</f>
        <v>119</v>
      </c>
      <c r="T8" s="201">
        <f t="array" ref="T8">COUNTIFS('RT-C'!$J:$J,"OUI",'RT-C'!$B:$B,$B8,'RT-C'!$C:$C,"INS")</f>
        <v>118</v>
      </c>
      <c r="U8" s="200">
        <f t="array" ref="U8">SUMIFS('RT-C'!$AG:$AG,'RT-C'!$B:$B,$B8,'RT-C'!$C:$C,"INS")</f>
        <v>287</v>
      </c>
      <c r="V8" s="317">
        <f t="array" ref="V8">IFERROR(U8/T8,"")</f>
        <v>2.4322033898305087</v>
      </c>
      <c r="W8" s="200">
        <f t="array" ref="W8">COUNTIFS('RT-C'!$J:$J,"OUI",'RT-C'!$B:$B,$B8,'RT-C'!$C:$C,"REV")</f>
        <v>0</v>
      </c>
      <c r="X8" s="200">
        <f t="array" ref="X8">SUMIFS('RT-C'!$AG:$AG,'RT-C'!$B:$B,$B8,'RT-C'!$C:$C,"REV")</f>
        <v>0</v>
      </c>
      <c r="Y8" s="320" t="str">
        <f t="array" ref="Y8">IFERROR(X8/W8,"")</f>
        <v/>
      </c>
      <c r="Z8" s="198">
        <f t="array" ref="Z8">COUNTIFS('RT-C'!$J:$J,"NON",'RT-C'!$B:$B,Global!$B8)</f>
        <v>1</v>
      </c>
      <c r="AA8" s="197">
        <f t="array" ref="AA8">COUNTIFS('RT-C'!$B:$B,Global!$B8,'RT-C'!$K:$K,"X")</f>
        <v>117</v>
      </c>
      <c r="AB8" s="196">
        <f>COUNTIFS('RT-C'!$B:$B,Global!$B8,'RT-C'!$L:$L,"X")</f>
        <v>117</v>
      </c>
      <c r="AC8" s="195">
        <f t="array" ref="AC8">COUNTIFS('RT-C'!$B:$B,Global!$B8,'RT-C'!$M:$M,"X")</f>
        <v>0</v>
      </c>
      <c r="AD8" s="195">
        <f t="array" ref="AD8">COUNTIFS('RT-C'!$B:$B,Global!$B8,'RT-C'!$N:$N,"X")</f>
        <v>17</v>
      </c>
      <c r="AE8" s="195">
        <f t="array" ref="AE8">COUNTIFS('RT-C'!$B:$B,Global!$B8,'RT-C'!$O:$O,"X")</f>
        <v>21</v>
      </c>
      <c r="AF8" s="195">
        <f t="array" ref="AF8">COUNTIFS('RT-C'!$B:$B,Global!$B8,'RT-C'!$P:$P,"X")</f>
        <v>0</v>
      </c>
      <c r="AG8" s="194">
        <f t="array" ref="AG8">COUNTIFS('RT-C'!$B:$B,Global!$B8,'RT-C'!$Q:$Q,"X")</f>
        <v>7</v>
      </c>
      <c r="AH8" s="193">
        <f t="array" ref="AH8">COUNTIFS('RT-C'!$B:$B,Global!$B8,'RT-C'!$S:$S,"X")</f>
        <v>0</v>
      </c>
      <c r="AI8" s="192">
        <f t="array" ref="AI8">COUNTIFS('RT-C'!$B:$B,Global!$B8,'RT-C'!$T:$T,"X")</f>
        <v>0</v>
      </c>
      <c r="AJ8" s="192">
        <f t="array" ref="AJ8">COUNTIFS('RT-C'!$B:$B,Global!$B8,'RT-C'!$U:$U,"X")</f>
        <v>0</v>
      </c>
      <c r="AK8" s="191">
        <f t="array" ref="AK8">COUNTIFS('RT-C'!$B:$B,Global!$B8,'RT-C'!$V:$V,"X")</f>
        <v>1</v>
      </c>
      <c r="AL8" s="190">
        <f t="array" ref="AL8">SUMIFS('RT-C'!$AH:$AH,'RT-C'!$B:$B,Global!B8)</f>
        <v>397</v>
      </c>
    </row>
    <row r="9" spans="2:38" s="173" customFormat="1" ht="18" customHeight="1" x14ac:dyDescent="0.25">
      <c r="B9" s="204">
        <v>3</v>
      </c>
      <c r="C9" s="188"/>
      <c r="D9" s="188"/>
      <c r="E9" s="235">
        <f t="array" ref="E9">SUMIFS('RT-C'!$AG:$AG,'RT-C'!$B:$B,$B9,'RT-C'!$C:$C,"INS")</f>
        <v>0</v>
      </c>
      <c r="F9" s="236">
        <f t="array" ref="F9">E9*5.9</f>
        <v>0</v>
      </c>
      <c r="G9" s="237">
        <f t="array" ref="G9">SUMIFS('RT-C'!$AG:$AG,'RT-C'!$B:$B,$B9,'RT-C'!$C:$C,"REV")</f>
        <v>0</v>
      </c>
      <c r="H9" s="238">
        <f t="array" ref="H9">G9*7.9</f>
        <v>0</v>
      </c>
      <c r="I9" s="239">
        <f t="array" ref="I9">COUNTIFS('RT-C'!$J:$J,"NON",'RT-C'!$B:$B,Global!$B9)</f>
        <v>0</v>
      </c>
      <c r="J9" s="238">
        <f t="array" ref="J9">I9*3</f>
        <v>0</v>
      </c>
      <c r="K9" s="239">
        <f t="array" ref="K9">COUNTIFS('RT-C'!$R:$R,"OUI",'RT-C'!$J:$J,"OUI",'RT-C'!$B:$B,Global!$B9)</f>
        <v>0</v>
      </c>
      <c r="L9" s="240">
        <f t="array" ref="L9">K9*18</f>
        <v>0</v>
      </c>
      <c r="M9" s="203">
        <f t="array" ref="M9">F9+H9+J9+L9</f>
        <v>0</v>
      </c>
      <c r="O9" s="251">
        <f t="array" ref="O9">S9/R9</f>
        <v>0</v>
      </c>
      <c r="P9" s="249">
        <f t="array" ref="P9">IFERROR($M9/$L$2,"")</f>
        <v>0</v>
      </c>
      <c r="R9" s="202">
        <f t="array" ref="R9">COUNTIF('Secteur NANCY'!$A:$A,Global!$B9)</f>
        <v>150</v>
      </c>
      <c r="S9" s="199">
        <f t="array" ref="S9">(COUNTIFS('RT-C'!$J:$J,"NON",'RT-C'!$B:$B,Global!$B9)+COUNTIFS('RT-C'!$J:$J,"OUI",'RT-C'!$B:$B,Global!$B9))</f>
        <v>0</v>
      </c>
      <c r="T9" s="201">
        <f t="array" ref="T9">COUNTIFS('RT-C'!$J:$J,"OUI",'RT-C'!$B:$B,$B9,'RT-C'!$C:$C,"INS")</f>
        <v>0</v>
      </c>
      <c r="U9" s="200">
        <f t="array" ref="U9">SUMIFS('RT-C'!$AG:$AG,'RT-C'!$B:$B,$B9,'RT-C'!$C:$C,"INS")</f>
        <v>0</v>
      </c>
      <c r="V9" s="317" t="str">
        <f t="array" ref="V9">IFERROR(U9/T9,"")</f>
        <v/>
      </c>
      <c r="W9" s="314">
        <f t="array" ref="W9">COUNTIFS('RT-C'!$J:$J,"OUI",'RT-C'!$B:$B,$B9,'RT-C'!$C:$C,"REV")</f>
        <v>0</v>
      </c>
      <c r="X9" s="314">
        <f t="array" ref="X9">SUMIFS('RT-C'!$AG:$AG,'RT-C'!$B:$B,$B9,'RT-C'!$C:$C,"REV")</f>
        <v>0</v>
      </c>
      <c r="Y9" s="320" t="str">
        <f t="array" ref="Y9">IFERROR(X9/W9,"")</f>
        <v/>
      </c>
      <c r="Z9" s="198">
        <f t="array" ref="Z9">COUNTIFS('RT-C'!$J:$J,"NON",'RT-C'!$B:$B,Global!$B9)</f>
        <v>0</v>
      </c>
      <c r="AA9" s="197">
        <f t="array" ref="AA9">COUNTIFS('RT-C'!$B:$B,Global!$B9,'RT-C'!$K:$K,"X")</f>
        <v>0</v>
      </c>
      <c r="AB9" s="196">
        <f>COUNTIFS('RT-C'!$B:$B,Global!$B9,'RT-C'!$L:$L,"X")</f>
        <v>0</v>
      </c>
      <c r="AC9" s="195">
        <f t="array" ref="AC9">COUNTIFS('RT-C'!$B:$B,Global!$B9,'RT-C'!$M:$M,"X")</f>
        <v>0</v>
      </c>
      <c r="AD9" s="195">
        <f t="array" ref="AD9">COUNTIFS('RT-C'!$B:$B,Global!$B9,'RT-C'!$N:$N,"X")</f>
        <v>0</v>
      </c>
      <c r="AE9" s="195">
        <f t="array" ref="AE9">COUNTIFS('RT-C'!$B:$B,Global!$B9,'RT-C'!$O:$O,"X")</f>
        <v>0</v>
      </c>
      <c r="AF9" s="195">
        <f t="array" ref="AF9">COUNTIFS('RT-C'!$B:$B,Global!$B9,'RT-C'!$P:$P,"X")</f>
        <v>0</v>
      </c>
      <c r="AG9" s="194">
        <f t="array" ref="AG9">COUNTIFS('RT-C'!$B:$B,Global!$B9,'RT-C'!$Q:$Q,"X")</f>
        <v>0</v>
      </c>
      <c r="AH9" s="193">
        <f t="array" ref="AH9">COUNTIFS('RT-C'!$B:$B,Global!$B9,'RT-C'!$S:$S,"X")</f>
        <v>0</v>
      </c>
      <c r="AI9" s="192">
        <f t="array" ref="AI9">COUNTIFS('RT-C'!$B:$B,Global!$B9,'RT-C'!$T:$T,"X")</f>
        <v>0</v>
      </c>
      <c r="AJ9" s="192">
        <f t="array" ref="AJ9">COUNTIFS('RT-C'!$B:$B,Global!$B9,'RT-C'!$U:$U,"X")</f>
        <v>0</v>
      </c>
      <c r="AK9" s="191">
        <f t="array" ref="AK9">COUNTIFS('RT-C'!$B:$B,Global!$B9,'RT-C'!$V:$V,"X")</f>
        <v>0</v>
      </c>
      <c r="AL9" s="190">
        <f t="array" ref="AL9">SUMIFS('RT-C'!$AH:$AH,'RT-C'!$B:$B,Global!B9)</f>
        <v>0</v>
      </c>
    </row>
    <row r="10" spans="2:38" s="173" customFormat="1" ht="18" customHeight="1" x14ac:dyDescent="0.25">
      <c r="B10" s="204">
        <v>4</v>
      </c>
      <c r="C10" s="188"/>
      <c r="D10" s="188"/>
      <c r="E10" s="235">
        <f t="array" ref="E10">SUMIFS('RT-C'!$AG:$AG,'RT-C'!$B:$B,$B10,'RT-C'!$C:$C,"INS")</f>
        <v>0</v>
      </c>
      <c r="F10" s="236">
        <f t="array" ref="F10">E10*5.9</f>
        <v>0</v>
      </c>
      <c r="G10" s="237">
        <f t="array" ref="G10">SUMIFS('RT-C'!$AG:$AG,'RT-C'!$B:$B,$B10,'RT-C'!$C:$C,"REV")</f>
        <v>0</v>
      </c>
      <c r="H10" s="238">
        <f t="array" ref="H10">G10*7.9</f>
        <v>0</v>
      </c>
      <c r="I10" s="239">
        <f t="array" ref="I10">COUNTIFS('RT-C'!$J:$J,"NON",'RT-C'!$B:$B,Global!$B10)</f>
        <v>0</v>
      </c>
      <c r="J10" s="238">
        <f t="array" ref="J10">I10*3</f>
        <v>0</v>
      </c>
      <c r="K10" s="239">
        <f t="array" ref="K10">COUNTIFS('RT-C'!$R:$R,"OUI",'RT-C'!$J:$J,"OUI",'RT-C'!$B:$B,Global!$B10)</f>
        <v>0</v>
      </c>
      <c r="L10" s="240">
        <f t="array" ref="L10">K10*18</f>
        <v>0</v>
      </c>
      <c r="M10" s="203">
        <f t="array" ref="M10">F10+H10+J10+L10</f>
        <v>0</v>
      </c>
      <c r="O10" s="251">
        <f t="array" ref="O10">S10/R10</f>
        <v>0</v>
      </c>
      <c r="P10" s="249">
        <f t="array" ref="P10">IFERROR($M10/$L$2,"")</f>
        <v>0</v>
      </c>
      <c r="R10" s="202">
        <f t="array" ref="R10">COUNTIF('Secteur NANCY'!$A:$A,Global!$B10)</f>
        <v>150</v>
      </c>
      <c r="S10" s="199">
        <f t="array" ref="S10">(COUNTIFS('RT-C'!$J:$J,"NON",'RT-C'!$B:$B,Global!$B10)+COUNTIFS('RT-C'!$J:$J,"OUI",'RT-C'!$B:$B,Global!$B10))</f>
        <v>0</v>
      </c>
      <c r="T10" s="201">
        <f t="array" ref="T10">COUNTIFS('RT-C'!$J:$J,"OUI",'RT-C'!$B:$B,$B10,'RT-C'!$C:$C,"INS")</f>
        <v>0</v>
      </c>
      <c r="U10" s="200">
        <f t="array" ref="U10">SUMIFS('RT-C'!$AG:$AG,'RT-C'!$B:$B,$B10,'RT-C'!$C:$C,"INS")</f>
        <v>0</v>
      </c>
      <c r="V10" s="317" t="str">
        <f t="array" ref="V10">IFERROR(U10/T10,"")</f>
        <v/>
      </c>
      <c r="W10" s="314">
        <f t="array" ref="W10">COUNTIFS('RT-C'!$J:$J,"OUI",'RT-C'!$B:$B,$B10,'RT-C'!$C:$C,"REV")</f>
        <v>0</v>
      </c>
      <c r="X10" s="314">
        <f t="array" ref="X10">SUMIFS('RT-C'!$AG:$AG,'RT-C'!$B:$B,$B10,'RT-C'!$C:$C,"REV")</f>
        <v>0</v>
      </c>
      <c r="Y10" s="320" t="str">
        <f t="array" ref="Y10">IFERROR(X10/W10,"")</f>
        <v/>
      </c>
      <c r="Z10" s="198">
        <f t="array" ref="Z10">COUNTIFS('RT-C'!$J:$J,"NON",'RT-C'!$B:$B,Global!$B10)</f>
        <v>0</v>
      </c>
      <c r="AA10" s="197">
        <f t="array" ref="AA10">COUNTIFS('RT-C'!$B:$B,Global!$B10,'RT-C'!$K:$K,"X")</f>
        <v>0</v>
      </c>
      <c r="AB10" s="196">
        <f>COUNTIFS('RT-C'!$B:$B,Global!$B10,'RT-C'!$L:$L,"X")</f>
        <v>0</v>
      </c>
      <c r="AC10" s="195">
        <f t="array" ref="AC10">COUNTIFS('RT-C'!$B:$B,Global!$B10,'RT-C'!$M:$M,"X")</f>
        <v>0</v>
      </c>
      <c r="AD10" s="195">
        <f t="array" ref="AD10">COUNTIFS('RT-C'!$B:$B,Global!$B10,'RT-C'!$N:$N,"X")</f>
        <v>0</v>
      </c>
      <c r="AE10" s="195">
        <f t="array" ref="AE10">COUNTIFS('RT-C'!$B:$B,Global!$B10,'RT-C'!$O:$O,"X")</f>
        <v>0</v>
      </c>
      <c r="AF10" s="195">
        <f t="array" ref="AF10">COUNTIFS('RT-C'!$B:$B,Global!$B10,'RT-C'!$P:$P,"X")</f>
        <v>0</v>
      </c>
      <c r="AG10" s="194">
        <f t="array" ref="AG10">COUNTIFS('RT-C'!$B:$B,Global!$B10,'RT-C'!$Q:$Q,"X")</f>
        <v>0</v>
      </c>
      <c r="AH10" s="193">
        <f t="array" ref="AH10">COUNTIFS('RT-C'!$B:$B,Global!$B10,'RT-C'!$S:$S,"X")</f>
        <v>0</v>
      </c>
      <c r="AI10" s="192">
        <f t="array" ref="AI10">COUNTIFS('RT-C'!$B:$B,Global!$B10,'RT-C'!$T:$T,"X")</f>
        <v>0</v>
      </c>
      <c r="AJ10" s="192">
        <f t="array" ref="AJ10">COUNTIFS('RT-C'!$B:$B,Global!$B10,'RT-C'!$U:$U,"X")</f>
        <v>0</v>
      </c>
      <c r="AK10" s="191">
        <f t="array" ref="AK10">COUNTIFS('RT-C'!$B:$B,Global!$B10,'RT-C'!$V:$V,"X")</f>
        <v>0</v>
      </c>
      <c r="AL10" s="190">
        <f t="array" ref="AL10">SUMIFS('RT-C'!$AH:$AH,'RT-C'!$B:$B,Global!B10)</f>
        <v>0</v>
      </c>
    </row>
    <row r="11" spans="2:38" s="173" customFormat="1" ht="18" customHeight="1" x14ac:dyDescent="0.25">
      <c r="B11" s="204">
        <v>5</v>
      </c>
      <c r="C11" s="188"/>
      <c r="D11" s="188"/>
      <c r="E11" s="235">
        <f t="array" ref="E11">SUMIFS('RT-C'!$AG:$AG,'RT-C'!$B:$B,$B11,'RT-C'!$C:$C,"INS")</f>
        <v>0</v>
      </c>
      <c r="F11" s="236">
        <f t="array" ref="F11">E11*5.9</f>
        <v>0</v>
      </c>
      <c r="G11" s="237">
        <f t="array" ref="G11">SUMIFS('RT-C'!$AG:$AG,'RT-C'!$B:$B,$B11,'RT-C'!$C:$C,"REV")</f>
        <v>0</v>
      </c>
      <c r="H11" s="238">
        <f t="array" ref="H11">G11*7.9</f>
        <v>0</v>
      </c>
      <c r="I11" s="239">
        <f t="array" ref="I11">COUNTIFS('RT-C'!$J:$J,"NON",'RT-C'!$B:$B,Global!$B11)</f>
        <v>0</v>
      </c>
      <c r="J11" s="238">
        <f t="array" ref="J11">I11*3</f>
        <v>0</v>
      </c>
      <c r="K11" s="239">
        <f t="array" ref="K11">COUNTIFS('RT-C'!$R:$R,"OUI",'RT-C'!$J:$J,"OUI",'RT-C'!$B:$B,Global!$B11)</f>
        <v>0</v>
      </c>
      <c r="L11" s="240">
        <f t="array" ref="L11">K11*18</f>
        <v>0</v>
      </c>
      <c r="M11" s="203">
        <f t="array" ref="M11">F11+H11+J11+L11</f>
        <v>0</v>
      </c>
      <c r="O11" s="251">
        <f t="array" ref="O11">S11/R11</f>
        <v>0</v>
      </c>
      <c r="P11" s="249">
        <f t="array" ref="P11">IFERROR($M11/$L$2,"")</f>
        <v>0</v>
      </c>
      <c r="R11" s="202">
        <f t="array" ref="R11">COUNTIF('Secteur NANCY'!$A:$A,Global!$B11)</f>
        <v>150</v>
      </c>
      <c r="S11" s="199">
        <f t="array" ref="S11">(COUNTIFS('RT-C'!$J:$J,"NON",'RT-C'!$B:$B,Global!$B11)+COUNTIFS('RT-C'!$J:$J,"OUI",'RT-C'!$B:$B,Global!$B11))</f>
        <v>0</v>
      </c>
      <c r="T11" s="201">
        <f t="array" ref="T11">COUNTIFS('RT-C'!$J:$J,"OUI",'RT-C'!$B:$B,$B11,'RT-C'!$C:$C,"INS")</f>
        <v>0</v>
      </c>
      <c r="U11" s="200">
        <f t="array" ref="U11">SUMIFS('RT-C'!$AG:$AG,'RT-C'!$B:$B,$B11,'RT-C'!$C:$C,"INS")</f>
        <v>0</v>
      </c>
      <c r="V11" s="317" t="str">
        <f t="array" ref="V11">IFERROR(U11/T11,"")</f>
        <v/>
      </c>
      <c r="W11" s="314">
        <f t="array" ref="W11">COUNTIFS('RT-C'!$J:$J,"OUI",'RT-C'!$B:$B,$B11,'RT-C'!$C:$C,"REV")</f>
        <v>0</v>
      </c>
      <c r="X11" s="314">
        <f t="array" ref="X11">SUMIFS('RT-C'!$AG:$AG,'RT-C'!$B:$B,$B11,'RT-C'!$C:$C,"REV")</f>
        <v>0</v>
      </c>
      <c r="Y11" s="320" t="str">
        <f t="array" ref="Y11">IFERROR(X11/W11,"")</f>
        <v/>
      </c>
      <c r="Z11" s="198">
        <f t="array" ref="Z11">COUNTIFS('RT-C'!$J:$J,"NON",'RT-C'!$B:$B,Global!$B11)</f>
        <v>0</v>
      </c>
      <c r="AA11" s="197">
        <f t="array" ref="AA11">COUNTIFS('RT-C'!$B:$B,Global!$B11,'RT-C'!$K:$K,"X")</f>
        <v>0</v>
      </c>
      <c r="AB11" s="196">
        <f>COUNTIFS('RT-C'!$B:$B,Global!$B11,'RT-C'!$L:$L,"X")</f>
        <v>0</v>
      </c>
      <c r="AC11" s="195">
        <f t="array" ref="AC11">COUNTIFS('RT-C'!$B:$B,Global!$B11,'RT-C'!$M:$M,"X")</f>
        <v>0</v>
      </c>
      <c r="AD11" s="195">
        <f t="array" ref="AD11">COUNTIFS('RT-C'!$B:$B,Global!$B11,'RT-C'!$N:$N,"X")</f>
        <v>0</v>
      </c>
      <c r="AE11" s="195">
        <f t="array" ref="AE11">COUNTIFS('RT-C'!$B:$B,Global!$B11,'RT-C'!$O:$O,"X")</f>
        <v>0</v>
      </c>
      <c r="AF11" s="195">
        <f t="array" ref="AF11">COUNTIFS('RT-C'!$B:$B,Global!$B11,'RT-C'!$P:$P,"X")</f>
        <v>0</v>
      </c>
      <c r="AG11" s="194">
        <f t="array" ref="AG11">COUNTIFS('RT-C'!$B:$B,Global!$B11,'RT-C'!$Q:$Q,"X")</f>
        <v>0</v>
      </c>
      <c r="AH11" s="193">
        <f t="array" ref="AH11">COUNTIFS('RT-C'!$B:$B,Global!$B11,'RT-C'!$S:$S,"X")</f>
        <v>0</v>
      </c>
      <c r="AI11" s="192">
        <f t="array" ref="AI11">COUNTIFS('RT-C'!$B:$B,Global!$B11,'RT-C'!$T:$T,"X")</f>
        <v>0</v>
      </c>
      <c r="AJ11" s="192">
        <f t="array" ref="AJ11">COUNTIFS('RT-C'!$B:$B,Global!$B11,'RT-C'!$U:$U,"X")</f>
        <v>0</v>
      </c>
      <c r="AK11" s="191">
        <f t="array" ref="AK11">COUNTIFS('RT-C'!$B:$B,Global!$B11,'RT-C'!$V:$V,"X")</f>
        <v>0</v>
      </c>
      <c r="AL11" s="190">
        <f t="array" ref="AL11">SUMIFS('RT-C'!$AH:$AH,'RT-C'!$B:$B,Global!B11)</f>
        <v>0</v>
      </c>
    </row>
    <row r="12" spans="2:38" s="173" customFormat="1" ht="18" customHeight="1" x14ac:dyDescent="0.25">
      <c r="B12" s="204">
        <v>6</v>
      </c>
      <c r="C12" s="188"/>
      <c r="D12" s="188"/>
      <c r="E12" s="235">
        <f t="array" ref="E12">SUMIFS('RT-C'!$AG:$AG,'RT-C'!$B:$B,$B12,'RT-C'!$C:$C,"INS")</f>
        <v>0</v>
      </c>
      <c r="F12" s="236">
        <f t="array" ref="F12">E12*5.9</f>
        <v>0</v>
      </c>
      <c r="G12" s="237">
        <f t="array" ref="G12">SUMIFS('RT-C'!$AG:$AG,'RT-C'!$B:$B,$B12,'RT-C'!$C:$C,"REV")</f>
        <v>0</v>
      </c>
      <c r="H12" s="238">
        <f t="array" ref="H12">G12*7.9</f>
        <v>0</v>
      </c>
      <c r="I12" s="239">
        <f t="array" ref="I12">COUNTIFS('RT-C'!$J:$J,"NON",'RT-C'!$B:$B,Global!$B12)</f>
        <v>0</v>
      </c>
      <c r="J12" s="238">
        <f t="array" ref="J12">I12*3</f>
        <v>0</v>
      </c>
      <c r="K12" s="239">
        <f t="array" ref="K12">COUNTIFS('RT-C'!$R:$R,"OUI",'RT-C'!$J:$J,"OUI",'RT-C'!$B:$B,Global!$B12)</f>
        <v>0</v>
      </c>
      <c r="L12" s="240">
        <f t="array" ref="L12">K12*18</f>
        <v>0</v>
      </c>
      <c r="M12" s="203">
        <f t="array" ref="M12">F12+H12+J12+L12</f>
        <v>0</v>
      </c>
      <c r="O12" s="251">
        <f t="array" ref="O12">S12/R12</f>
        <v>0</v>
      </c>
      <c r="P12" s="249">
        <f t="array" ref="P12">IFERROR($M12/$L$2,"")</f>
        <v>0</v>
      </c>
      <c r="R12" s="202">
        <f t="array" ref="R12">COUNTIF('Secteur NANCY'!$A:$A,Global!$B12)</f>
        <v>150</v>
      </c>
      <c r="S12" s="199">
        <f t="array" ref="S12">(COUNTIFS('RT-C'!$J:$J,"NON",'RT-C'!$B:$B,Global!$B12)+COUNTIFS('RT-C'!$J:$J,"OUI",'RT-C'!$B:$B,Global!$B12))</f>
        <v>0</v>
      </c>
      <c r="T12" s="201">
        <f t="array" ref="T12">COUNTIFS('RT-C'!$J:$J,"OUI",'RT-C'!$B:$B,$B12,'RT-C'!$C:$C,"INS")</f>
        <v>0</v>
      </c>
      <c r="U12" s="200">
        <f t="array" ref="U12">SUMIFS('RT-C'!$AG:$AG,'RT-C'!$B:$B,$B12,'RT-C'!$C:$C,"INS")</f>
        <v>0</v>
      </c>
      <c r="V12" s="317" t="str">
        <f t="array" ref="V12">IFERROR(U12/T12,"")</f>
        <v/>
      </c>
      <c r="W12" s="314">
        <f t="array" ref="W12">COUNTIFS('RT-C'!$J:$J,"OUI",'RT-C'!$B:$B,$B12,'RT-C'!$C:$C,"REV")</f>
        <v>0</v>
      </c>
      <c r="X12" s="314">
        <f t="array" ref="X12">SUMIFS('RT-C'!$AG:$AG,'RT-C'!$B:$B,$B12,'RT-C'!$C:$C,"REV")</f>
        <v>0</v>
      </c>
      <c r="Y12" s="320" t="str">
        <f t="array" ref="Y12">IFERROR(X12/W12,"")</f>
        <v/>
      </c>
      <c r="Z12" s="198">
        <f t="array" ref="Z12">COUNTIFS('RT-C'!$J:$J,"NON",'RT-C'!$B:$B,Global!$B12)</f>
        <v>0</v>
      </c>
      <c r="AA12" s="197">
        <f t="array" ref="AA12">COUNTIFS('RT-C'!$B:$B,Global!$B12,'RT-C'!$K:$K,"X")</f>
        <v>0</v>
      </c>
      <c r="AB12" s="196">
        <f>COUNTIFS('RT-C'!$B:$B,Global!$B12,'RT-C'!$L:$L,"X")</f>
        <v>0</v>
      </c>
      <c r="AC12" s="195">
        <f t="array" ref="AC12">COUNTIFS('RT-C'!$B:$B,Global!$B12,'RT-C'!$M:$M,"X")</f>
        <v>0</v>
      </c>
      <c r="AD12" s="195">
        <f t="array" ref="AD12">COUNTIFS('RT-C'!$B:$B,Global!$B12,'RT-C'!$N:$N,"X")</f>
        <v>0</v>
      </c>
      <c r="AE12" s="195">
        <f t="array" ref="AE12">COUNTIFS('RT-C'!$B:$B,Global!$B12,'RT-C'!$O:$O,"X")</f>
        <v>0</v>
      </c>
      <c r="AF12" s="195">
        <f t="array" ref="AF12">COUNTIFS('RT-C'!$B:$B,Global!$B12,'RT-C'!$P:$P,"X")</f>
        <v>0</v>
      </c>
      <c r="AG12" s="194">
        <f t="array" ref="AG12">COUNTIFS('RT-C'!$B:$B,Global!$B12,'RT-C'!$Q:$Q,"X")</f>
        <v>0</v>
      </c>
      <c r="AH12" s="193">
        <f t="array" ref="AH12">COUNTIFS('RT-C'!$B:$B,Global!$B12,'RT-C'!$S:$S,"X")</f>
        <v>0</v>
      </c>
      <c r="AI12" s="192">
        <f t="array" ref="AI12">COUNTIFS('RT-C'!$B:$B,Global!$B12,'RT-C'!$T:$T,"X")</f>
        <v>0</v>
      </c>
      <c r="AJ12" s="192">
        <f t="array" ref="AJ12">COUNTIFS('RT-C'!$B:$B,Global!$B12,'RT-C'!$U:$U,"X")</f>
        <v>0</v>
      </c>
      <c r="AK12" s="191">
        <f t="array" ref="AK12">COUNTIFS('RT-C'!$B:$B,Global!$B12,'RT-C'!$V:$V,"X")</f>
        <v>0</v>
      </c>
      <c r="AL12" s="190">
        <f t="array" ref="AL12">SUMIFS('RT-C'!$AH:$AH,'RT-C'!$B:$B,Global!B12)</f>
        <v>0</v>
      </c>
    </row>
    <row r="13" spans="2:38" s="173" customFormat="1" ht="18" customHeight="1" x14ac:dyDescent="0.25">
      <c r="B13" s="204">
        <v>7</v>
      </c>
      <c r="C13" s="188"/>
      <c r="D13" s="188"/>
      <c r="E13" s="235">
        <f t="array" ref="E13">SUMIFS('RT-C'!$AG:$AG,'RT-C'!$B:$B,$B13,'RT-C'!$C:$C,"INS")</f>
        <v>0</v>
      </c>
      <c r="F13" s="236">
        <f t="array" ref="F13">E13*5.9</f>
        <v>0</v>
      </c>
      <c r="G13" s="237">
        <f t="array" ref="G13">SUMIFS('RT-C'!$AG:$AG,'RT-C'!$B:$B,$B13,'RT-C'!$C:$C,"REV")</f>
        <v>0</v>
      </c>
      <c r="H13" s="238">
        <f t="array" ref="H13">G13*7.9</f>
        <v>0</v>
      </c>
      <c r="I13" s="239">
        <f t="array" ref="I13">COUNTIFS('RT-C'!$J:$J,"NON",'RT-C'!$B:$B,Global!$B13)</f>
        <v>0</v>
      </c>
      <c r="J13" s="238">
        <f t="array" ref="J13">I13*3</f>
        <v>0</v>
      </c>
      <c r="K13" s="239">
        <f t="array" ref="K13">COUNTIFS('RT-C'!$R:$R,"OUI",'RT-C'!$J:$J,"OUI",'RT-C'!$B:$B,Global!$B13)</f>
        <v>0</v>
      </c>
      <c r="L13" s="240">
        <f t="array" ref="L13">K13*18</f>
        <v>0</v>
      </c>
      <c r="M13" s="203">
        <f t="array" ref="M13">F13+H13+J13+L13</f>
        <v>0</v>
      </c>
      <c r="O13" s="251">
        <f t="array" ref="O13">S13/R13</f>
        <v>0</v>
      </c>
      <c r="P13" s="249">
        <f t="array" ref="P13">IFERROR($M13/$L$2,"")</f>
        <v>0</v>
      </c>
      <c r="R13" s="202">
        <f t="array" ref="R13">COUNTIF('Secteur NANCY'!$A:$A,Global!$B13)</f>
        <v>150</v>
      </c>
      <c r="S13" s="199">
        <f t="array" ref="S13">(COUNTIFS('RT-C'!$J:$J,"NON",'RT-C'!$B:$B,Global!$B13)+COUNTIFS('RT-C'!$J:$J,"OUI",'RT-C'!$B:$B,Global!$B13))</f>
        <v>0</v>
      </c>
      <c r="T13" s="201">
        <f t="array" ref="T13">COUNTIFS('RT-C'!$J:$J,"OUI",'RT-C'!$B:$B,$B13,'RT-C'!$C:$C,"INS")</f>
        <v>0</v>
      </c>
      <c r="U13" s="200">
        <f t="array" ref="U13">SUMIFS('RT-C'!$AG:$AG,'RT-C'!$B:$B,$B13,'RT-C'!$C:$C,"INS")</f>
        <v>0</v>
      </c>
      <c r="V13" s="317" t="str">
        <f t="array" ref="V13">IFERROR(U13/T13,"")</f>
        <v/>
      </c>
      <c r="W13" s="314">
        <f t="array" ref="W13">COUNTIFS('RT-C'!$J:$J,"OUI",'RT-C'!$B:$B,$B13,'RT-C'!$C:$C,"REV")</f>
        <v>0</v>
      </c>
      <c r="X13" s="314">
        <f t="array" ref="X13">SUMIFS('RT-C'!$AG:$AG,'RT-C'!$B:$B,$B13,'RT-C'!$C:$C,"REV")</f>
        <v>0</v>
      </c>
      <c r="Y13" s="320" t="str">
        <f t="array" ref="Y13">IFERROR(X13/W13,"")</f>
        <v/>
      </c>
      <c r="Z13" s="198">
        <f t="array" ref="Z13">COUNTIFS('RT-C'!$J:$J,"NON",'RT-C'!$B:$B,Global!$B13)</f>
        <v>0</v>
      </c>
      <c r="AA13" s="197">
        <f t="array" ref="AA13">COUNTIFS('RT-C'!$B:$B,Global!$B13,'RT-C'!$K:$K,"X")</f>
        <v>0</v>
      </c>
      <c r="AB13" s="196">
        <f>COUNTIFS('RT-C'!$B:$B,Global!$B13,'RT-C'!$L:$L,"X")</f>
        <v>0</v>
      </c>
      <c r="AC13" s="195">
        <f t="array" ref="AC13">COUNTIFS('RT-C'!$B:$B,Global!$B13,'RT-C'!$M:$M,"X")</f>
        <v>0</v>
      </c>
      <c r="AD13" s="195">
        <f t="array" ref="AD13">COUNTIFS('RT-C'!$B:$B,Global!$B13,'RT-C'!$N:$N,"X")</f>
        <v>0</v>
      </c>
      <c r="AE13" s="195">
        <f t="array" ref="AE13">COUNTIFS('RT-C'!$B:$B,Global!$B13,'RT-C'!$O:$O,"X")</f>
        <v>0</v>
      </c>
      <c r="AF13" s="195">
        <f t="array" ref="AF13">COUNTIFS('RT-C'!$B:$B,Global!$B13,'RT-C'!$P:$P,"X")</f>
        <v>0</v>
      </c>
      <c r="AG13" s="194">
        <f t="array" ref="AG13">COUNTIFS('RT-C'!$B:$B,Global!$B13,'RT-C'!$Q:$Q,"X")</f>
        <v>0</v>
      </c>
      <c r="AH13" s="193">
        <f t="array" ref="AH13">COUNTIFS('RT-C'!$B:$B,Global!$B13,'RT-C'!$S:$S,"X")</f>
        <v>0</v>
      </c>
      <c r="AI13" s="192">
        <f t="array" ref="AI13">COUNTIFS('RT-C'!$B:$B,Global!$B13,'RT-C'!$T:$T,"X")</f>
        <v>0</v>
      </c>
      <c r="AJ13" s="192">
        <f t="array" ref="AJ13">COUNTIFS('RT-C'!$B:$B,Global!$B13,'RT-C'!$U:$U,"X")</f>
        <v>0</v>
      </c>
      <c r="AK13" s="191">
        <f t="array" ref="AK13">COUNTIFS('RT-C'!$B:$B,Global!$B13,'RT-C'!$V:$V,"X")</f>
        <v>0</v>
      </c>
      <c r="AL13" s="190">
        <f t="array" ref="AL13">SUMIFS('RT-C'!$AH:$AH,'RT-C'!$B:$B,Global!B13)</f>
        <v>0</v>
      </c>
    </row>
    <row r="14" spans="2:38" s="173" customFormat="1" ht="18" customHeight="1" x14ac:dyDescent="0.25">
      <c r="B14" s="204">
        <v>8</v>
      </c>
      <c r="C14" s="188"/>
      <c r="D14" s="188"/>
      <c r="E14" s="235">
        <f t="array" ref="E14">SUMIFS('RT-C'!$AG:$AG,'RT-C'!$B:$B,$B14,'RT-C'!$C:$C,"INS")</f>
        <v>0</v>
      </c>
      <c r="F14" s="236">
        <f t="array" ref="F14">E14*5.9</f>
        <v>0</v>
      </c>
      <c r="G14" s="237">
        <f t="array" ref="G14">SUMIFS('RT-C'!$AG:$AG,'RT-C'!$B:$B,$B14,'RT-C'!$C:$C,"REV")</f>
        <v>0</v>
      </c>
      <c r="H14" s="238">
        <f t="array" ref="H14">G14*7.9</f>
        <v>0</v>
      </c>
      <c r="I14" s="239">
        <f t="array" ref="I14">COUNTIFS('RT-C'!$J:$J,"NON",'RT-C'!$B:$B,Global!$B14)</f>
        <v>0</v>
      </c>
      <c r="J14" s="238">
        <f t="array" ref="J14">I14*3</f>
        <v>0</v>
      </c>
      <c r="K14" s="239">
        <f t="array" ref="K14">COUNTIFS('RT-C'!$R:$R,"OUI",'RT-C'!$J:$J,"OUI",'RT-C'!$B:$B,Global!$B14)</f>
        <v>0</v>
      </c>
      <c r="L14" s="240">
        <f t="array" ref="L14">K14*18</f>
        <v>0</v>
      </c>
      <c r="M14" s="203">
        <f t="array" ref="M14">F14+H14+J14+L14</f>
        <v>0</v>
      </c>
      <c r="O14" s="251">
        <f t="array" ref="O14">S14/R14</f>
        <v>0</v>
      </c>
      <c r="P14" s="249">
        <f t="array" ref="P14">IFERROR($M14/$L$2,"")</f>
        <v>0</v>
      </c>
      <c r="R14" s="202">
        <f t="array" ref="R14">COUNTIF('Secteur NANCY'!$A:$A,Global!$B14)</f>
        <v>150</v>
      </c>
      <c r="S14" s="199">
        <f t="array" ref="S14">(COUNTIFS('RT-C'!$J:$J,"NON",'RT-C'!$B:$B,Global!$B14)+COUNTIFS('RT-C'!$J:$J,"OUI",'RT-C'!$B:$B,Global!$B14))</f>
        <v>0</v>
      </c>
      <c r="T14" s="201">
        <f t="array" ref="T14">COUNTIFS('RT-C'!$J:$J,"OUI",'RT-C'!$B:$B,$B14,'RT-C'!$C:$C,"INS")</f>
        <v>0</v>
      </c>
      <c r="U14" s="200">
        <f t="array" ref="U14">SUMIFS('RT-C'!$AG:$AG,'RT-C'!$B:$B,$B14,'RT-C'!$C:$C,"INS")</f>
        <v>0</v>
      </c>
      <c r="V14" s="317" t="str">
        <f t="array" ref="V14">IFERROR(U14/T14,"")</f>
        <v/>
      </c>
      <c r="W14" s="314">
        <f t="array" ref="W14">COUNTIFS('RT-C'!$J:$J,"OUI",'RT-C'!$B:$B,$B14,'RT-C'!$C:$C,"REV")</f>
        <v>0</v>
      </c>
      <c r="X14" s="314">
        <f t="array" ref="X14">SUMIFS('RT-C'!$AG:$AG,'RT-C'!$B:$B,$B14,'RT-C'!$C:$C,"REV")</f>
        <v>0</v>
      </c>
      <c r="Y14" s="320" t="str">
        <f t="array" ref="Y14">IFERROR(X14/W14,"")</f>
        <v/>
      </c>
      <c r="Z14" s="198">
        <f t="array" ref="Z14">COUNTIFS('RT-C'!$J:$J,"NON",'RT-C'!$B:$B,Global!$B14)</f>
        <v>0</v>
      </c>
      <c r="AA14" s="197">
        <f t="array" ref="AA14">COUNTIFS('RT-C'!$B:$B,Global!$B14,'RT-C'!$K:$K,"X")</f>
        <v>0</v>
      </c>
      <c r="AB14" s="196">
        <f>COUNTIFS('RT-C'!$B:$B,Global!$B14,'RT-C'!$L:$L,"X")</f>
        <v>0</v>
      </c>
      <c r="AC14" s="195">
        <f t="array" ref="AC14">COUNTIFS('RT-C'!$B:$B,Global!$B14,'RT-C'!$M:$M,"X")</f>
        <v>0</v>
      </c>
      <c r="AD14" s="195">
        <f t="array" ref="AD14">COUNTIFS('RT-C'!$B:$B,Global!$B14,'RT-C'!$N:$N,"X")</f>
        <v>0</v>
      </c>
      <c r="AE14" s="195">
        <f t="array" ref="AE14">COUNTIFS('RT-C'!$B:$B,Global!$B14,'RT-C'!$O:$O,"X")</f>
        <v>0</v>
      </c>
      <c r="AF14" s="195">
        <f t="array" ref="AF14">COUNTIFS('RT-C'!$B:$B,Global!$B14,'RT-C'!$P:$P,"X")</f>
        <v>0</v>
      </c>
      <c r="AG14" s="194">
        <f t="array" ref="AG14">COUNTIFS('RT-C'!$B:$B,Global!$B14,'RT-C'!$Q:$Q,"X")</f>
        <v>0</v>
      </c>
      <c r="AH14" s="193">
        <f t="array" ref="AH14">COUNTIFS('RT-C'!$B:$B,Global!$B14,'RT-C'!$S:$S,"X")</f>
        <v>0</v>
      </c>
      <c r="AI14" s="192">
        <f t="array" ref="AI14">COUNTIFS('RT-C'!$B:$B,Global!$B14,'RT-C'!$T:$T,"X")</f>
        <v>0</v>
      </c>
      <c r="AJ14" s="192">
        <f t="array" ref="AJ14">COUNTIFS('RT-C'!$B:$B,Global!$B14,'RT-C'!$U:$U,"X")</f>
        <v>0</v>
      </c>
      <c r="AK14" s="191">
        <f t="array" ref="AK14">COUNTIFS('RT-C'!$B:$B,Global!$B14,'RT-C'!$V:$V,"X")</f>
        <v>0</v>
      </c>
      <c r="AL14" s="190">
        <f t="array" ref="AL14">SUMIFS('RT-C'!$AH:$AH,'RT-C'!$B:$B,Global!B14)</f>
        <v>0</v>
      </c>
    </row>
    <row r="15" spans="2:38" s="173" customFormat="1" ht="18" customHeight="1" x14ac:dyDescent="0.25">
      <c r="B15" s="204">
        <v>9</v>
      </c>
      <c r="C15" s="188"/>
      <c r="D15" s="188"/>
      <c r="E15" s="235">
        <f t="array" ref="E15">SUMIFS('RT-C'!$AG:$AG,'RT-C'!$B:$B,$B15,'RT-C'!$C:$C,"INS")</f>
        <v>0</v>
      </c>
      <c r="F15" s="236">
        <f t="array" ref="F15">E15*5.9</f>
        <v>0</v>
      </c>
      <c r="G15" s="237">
        <f t="array" ref="G15">SUMIFS('RT-C'!$AG:$AG,'RT-C'!$B:$B,$B15,'RT-C'!$C:$C,"REV")</f>
        <v>0</v>
      </c>
      <c r="H15" s="238">
        <f t="array" ref="H15">G15*7.9</f>
        <v>0</v>
      </c>
      <c r="I15" s="239">
        <f t="array" ref="I15">COUNTIFS('RT-C'!$J:$J,"NON",'RT-C'!$B:$B,Global!$B15)</f>
        <v>0</v>
      </c>
      <c r="J15" s="238">
        <f t="array" ref="J15">I15*3</f>
        <v>0</v>
      </c>
      <c r="K15" s="239">
        <f t="array" ref="K15">COUNTIFS('RT-C'!$R:$R,"OUI",'RT-C'!$J:$J,"OUI",'RT-C'!$B:$B,Global!$B15)</f>
        <v>0</v>
      </c>
      <c r="L15" s="240">
        <f t="array" ref="L15">K15*18</f>
        <v>0</v>
      </c>
      <c r="M15" s="203">
        <f t="array" ref="M15">F15+H15+J15+L15</f>
        <v>0</v>
      </c>
      <c r="O15" s="251">
        <f t="array" ref="O15">S15/R15</f>
        <v>0</v>
      </c>
      <c r="P15" s="249">
        <f t="array" ref="P15">IFERROR($M15/$L$2,"")</f>
        <v>0</v>
      </c>
      <c r="R15" s="202">
        <f t="array" ref="R15">COUNTIF('Secteur NANCY'!$A:$A,Global!$B15)</f>
        <v>150</v>
      </c>
      <c r="S15" s="199">
        <f t="array" ref="S15">(COUNTIFS('RT-C'!$J:$J,"NON",'RT-C'!$B:$B,Global!$B15)+COUNTIFS('RT-C'!$J:$J,"OUI",'RT-C'!$B:$B,Global!$B15))</f>
        <v>0</v>
      </c>
      <c r="T15" s="201">
        <f t="array" ref="T15">COUNTIFS('RT-C'!$J:$J,"OUI",'RT-C'!$B:$B,$B15,'RT-C'!$C:$C,"INS")</f>
        <v>0</v>
      </c>
      <c r="U15" s="200">
        <f t="array" ref="U15">SUMIFS('RT-C'!$AG:$AG,'RT-C'!$B:$B,$B15,'RT-C'!$C:$C,"INS")</f>
        <v>0</v>
      </c>
      <c r="V15" s="317" t="str">
        <f t="array" ref="V15">IFERROR(U15/T15,"")</f>
        <v/>
      </c>
      <c r="W15" s="314">
        <f t="array" ref="W15">COUNTIFS('RT-C'!$J:$J,"OUI",'RT-C'!$B:$B,$B15,'RT-C'!$C:$C,"REV")</f>
        <v>0</v>
      </c>
      <c r="X15" s="314">
        <f t="array" ref="X15">SUMIFS('RT-C'!$AG:$AG,'RT-C'!$B:$B,$B15,'RT-C'!$C:$C,"REV")</f>
        <v>0</v>
      </c>
      <c r="Y15" s="320" t="str">
        <f t="array" ref="Y15">IFERROR(X15/W15,"")</f>
        <v/>
      </c>
      <c r="Z15" s="198">
        <f t="array" ref="Z15">COUNTIFS('RT-C'!$J:$J,"NON",'RT-C'!$B:$B,Global!$B15)</f>
        <v>0</v>
      </c>
      <c r="AA15" s="197">
        <f t="array" ref="AA15">COUNTIFS('RT-C'!$B:$B,Global!$B15,'RT-C'!$K:$K,"X")</f>
        <v>0</v>
      </c>
      <c r="AB15" s="196">
        <f>COUNTIFS('RT-C'!$B:$B,Global!$B15,'RT-C'!$L:$L,"X")</f>
        <v>0</v>
      </c>
      <c r="AC15" s="195">
        <f t="array" ref="AC15">COUNTIFS('RT-C'!$B:$B,Global!$B15,'RT-C'!$M:$M,"X")</f>
        <v>0</v>
      </c>
      <c r="AD15" s="195">
        <f t="array" ref="AD15">COUNTIFS('RT-C'!$B:$B,Global!$B15,'RT-C'!$N:$N,"X")</f>
        <v>0</v>
      </c>
      <c r="AE15" s="195">
        <f t="array" ref="AE15">COUNTIFS('RT-C'!$B:$B,Global!$B15,'RT-C'!$O:$O,"X")</f>
        <v>0</v>
      </c>
      <c r="AF15" s="195">
        <f t="array" ref="AF15">COUNTIFS('RT-C'!$B:$B,Global!$B15,'RT-C'!$P:$P,"X")</f>
        <v>0</v>
      </c>
      <c r="AG15" s="194">
        <f t="array" ref="AG15">COUNTIFS('RT-C'!$B:$B,Global!$B15,'RT-C'!$Q:$Q,"X")</f>
        <v>0</v>
      </c>
      <c r="AH15" s="193">
        <f t="array" ref="AH15">COUNTIFS('RT-C'!$B:$B,Global!$B15,'RT-C'!$S:$S,"X")</f>
        <v>0</v>
      </c>
      <c r="AI15" s="192">
        <f t="array" ref="AI15">COUNTIFS('RT-C'!$B:$B,Global!$B15,'RT-C'!$T:$T,"X")</f>
        <v>0</v>
      </c>
      <c r="AJ15" s="192">
        <f t="array" ref="AJ15">COUNTIFS('RT-C'!$B:$B,Global!$B15,'RT-C'!$U:$U,"X")</f>
        <v>0</v>
      </c>
      <c r="AK15" s="191">
        <f t="array" ref="AK15">COUNTIFS('RT-C'!$B:$B,Global!$B15,'RT-C'!$V:$V,"X")</f>
        <v>0</v>
      </c>
      <c r="AL15" s="190">
        <f t="array" ref="AL15">SUMIFS('RT-C'!$AH:$AH,'RT-C'!$B:$B,Global!B15)</f>
        <v>0</v>
      </c>
    </row>
    <row r="16" spans="2:38" s="173" customFormat="1" ht="18" customHeight="1" x14ac:dyDescent="0.25">
      <c r="B16" s="204">
        <v>10</v>
      </c>
      <c r="C16" s="188"/>
      <c r="D16" s="188"/>
      <c r="E16" s="235">
        <f t="array" ref="E16">SUMIFS('RT-C'!$AG:$AG,'RT-C'!$B:$B,$B16,'RT-C'!$C:$C,"INS")</f>
        <v>0</v>
      </c>
      <c r="F16" s="236">
        <f t="array" ref="F16">E16*5.9</f>
        <v>0</v>
      </c>
      <c r="G16" s="237">
        <f t="array" ref="G16">SUMIFS('RT-C'!$AG:$AG,'RT-C'!$B:$B,$B16,'RT-C'!$C:$C,"REV")</f>
        <v>0</v>
      </c>
      <c r="H16" s="238">
        <f t="array" ref="H16">G16*7.9</f>
        <v>0</v>
      </c>
      <c r="I16" s="239">
        <f t="array" ref="I16">COUNTIFS('RT-C'!$J:$J,"NON",'RT-C'!$B:$B,Global!$B16)</f>
        <v>0</v>
      </c>
      <c r="J16" s="238">
        <f t="array" ref="J16">I16*3</f>
        <v>0</v>
      </c>
      <c r="K16" s="239">
        <f t="array" ref="K16">COUNTIFS('RT-C'!$R:$R,"OUI",'RT-C'!$J:$J,"OUI",'RT-C'!$B:$B,Global!$B16)</f>
        <v>0</v>
      </c>
      <c r="L16" s="240">
        <f t="array" ref="L16">K16*18</f>
        <v>0</v>
      </c>
      <c r="M16" s="203">
        <f t="array" ref="M16">F16+H16+J16+L16</f>
        <v>0</v>
      </c>
      <c r="O16" s="251">
        <f t="array" ref="O16">S16/R16</f>
        <v>0</v>
      </c>
      <c r="P16" s="249">
        <f t="array" ref="P16">IFERROR($M16/$L$2,"")</f>
        <v>0</v>
      </c>
      <c r="R16" s="202">
        <f t="array" ref="R16">COUNTIF('Secteur NANCY'!$A:$A,Global!$B16)</f>
        <v>150</v>
      </c>
      <c r="S16" s="199">
        <f t="array" ref="S16">(COUNTIFS('RT-C'!$J:$J,"NON",'RT-C'!$B:$B,Global!$B16)+COUNTIFS('RT-C'!$J:$J,"OUI",'RT-C'!$B:$B,Global!$B16))</f>
        <v>0</v>
      </c>
      <c r="T16" s="201">
        <f t="array" ref="T16">COUNTIFS('RT-C'!$J:$J,"OUI",'RT-C'!$B:$B,$B16,'RT-C'!$C:$C,"INS")</f>
        <v>0</v>
      </c>
      <c r="U16" s="200">
        <f t="array" ref="U16">SUMIFS('RT-C'!$AG:$AG,'RT-C'!$B:$B,$B16,'RT-C'!$C:$C,"INS")</f>
        <v>0</v>
      </c>
      <c r="V16" s="317" t="str">
        <f t="array" ref="V16">IFERROR(U16/T16,"")</f>
        <v/>
      </c>
      <c r="W16" s="314">
        <f t="array" ref="W16">COUNTIFS('RT-C'!$J:$J,"OUI",'RT-C'!$B:$B,$B16,'RT-C'!$C:$C,"REV")</f>
        <v>0</v>
      </c>
      <c r="X16" s="314">
        <f t="array" ref="X16">SUMIFS('RT-C'!$AG:$AG,'RT-C'!$B:$B,$B16,'RT-C'!$C:$C,"REV")</f>
        <v>0</v>
      </c>
      <c r="Y16" s="320" t="str">
        <f t="array" ref="Y16">IFERROR(X16/W16,"")</f>
        <v/>
      </c>
      <c r="Z16" s="198">
        <f t="array" ref="Z16">COUNTIFS('RT-C'!$J:$J,"NON",'RT-C'!$B:$B,Global!$B16)</f>
        <v>0</v>
      </c>
      <c r="AA16" s="197">
        <f t="array" ref="AA16">COUNTIFS('RT-C'!$B:$B,Global!$B16,'RT-C'!$K:$K,"X")</f>
        <v>0</v>
      </c>
      <c r="AB16" s="196">
        <f>COUNTIFS('RT-C'!$B:$B,Global!$B16,'RT-C'!$L:$L,"X")</f>
        <v>0</v>
      </c>
      <c r="AC16" s="195">
        <f t="array" ref="AC16">COUNTIFS('RT-C'!$B:$B,Global!$B16,'RT-C'!$M:$M,"X")</f>
        <v>0</v>
      </c>
      <c r="AD16" s="195">
        <f t="array" ref="AD16">COUNTIFS('RT-C'!$B:$B,Global!$B16,'RT-C'!$N:$N,"X")</f>
        <v>0</v>
      </c>
      <c r="AE16" s="195">
        <f t="array" ref="AE16">COUNTIFS('RT-C'!$B:$B,Global!$B16,'RT-C'!$O:$O,"X")</f>
        <v>0</v>
      </c>
      <c r="AF16" s="195">
        <f t="array" ref="AF16">COUNTIFS('RT-C'!$B:$B,Global!$B16,'RT-C'!$P:$P,"X")</f>
        <v>0</v>
      </c>
      <c r="AG16" s="194">
        <f t="array" ref="AG16">COUNTIFS('RT-C'!$B:$B,Global!$B16,'RT-C'!$Q:$Q,"X")</f>
        <v>0</v>
      </c>
      <c r="AH16" s="193">
        <f t="array" ref="AH16">COUNTIFS('RT-C'!$B:$B,Global!$B16,'RT-C'!$S:$S,"X")</f>
        <v>0</v>
      </c>
      <c r="AI16" s="192">
        <f t="array" ref="AI16">COUNTIFS('RT-C'!$B:$B,Global!$B16,'RT-C'!$T:$T,"X")</f>
        <v>0</v>
      </c>
      <c r="AJ16" s="192">
        <f t="array" ref="AJ16">COUNTIFS('RT-C'!$B:$B,Global!$B16,'RT-C'!$U:$U,"X")</f>
        <v>0</v>
      </c>
      <c r="AK16" s="191">
        <f t="array" ref="AK16">COUNTIFS('RT-C'!$B:$B,Global!$B16,'RT-C'!$V:$V,"X")</f>
        <v>0</v>
      </c>
      <c r="AL16" s="190">
        <f t="array" ref="AL16">SUMIFS('RT-C'!$AH:$AH,'RT-C'!$B:$B,Global!B16)</f>
        <v>0</v>
      </c>
    </row>
    <row r="17" spans="2:38" s="173" customFormat="1" ht="18" customHeight="1" x14ac:dyDescent="0.25">
      <c r="B17" s="204">
        <v>11</v>
      </c>
      <c r="C17" s="188"/>
      <c r="D17" s="188"/>
      <c r="E17" s="235">
        <f t="array" ref="E17">SUMIFS('RT-C'!$AG:$AG,'RT-C'!$B:$B,$B17,'RT-C'!$C:$C,"INS")</f>
        <v>0</v>
      </c>
      <c r="F17" s="236">
        <f t="array" ref="F17">E17*5.9</f>
        <v>0</v>
      </c>
      <c r="G17" s="237">
        <f t="array" ref="G17">SUMIFS('RT-C'!$AG:$AG,'RT-C'!$B:$B,$B17,'RT-C'!$C:$C,"REV")</f>
        <v>0</v>
      </c>
      <c r="H17" s="238">
        <f t="array" ref="H17">G17*7.9</f>
        <v>0</v>
      </c>
      <c r="I17" s="239">
        <f t="array" ref="I17">COUNTIFS('RT-C'!$J:$J,"NON",'RT-C'!$B:$B,Global!$B17)</f>
        <v>0</v>
      </c>
      <c r="J17" s="238">
        <f t="array" ref="J17">I17*3</f>
        <v>0</v>
      </c>
      <c r="K17" s="239">
        <f t="array" ref="K17">COUNTIFS('RT-C'!$R:$R,"OUI",'RT-C'!$J:$J,"OUI",'RT-C'!$B:$B,Global!$B17)</f>
        <v>0</v>
      </c>
      <c r="L17" s="240">
        <f t="array" ref="L17">K17*18</f>
        <v>0</v>
      </c>
      <c r="M17" s="203">
        <f t="array" ref="M17">F17+H17+J17+L17</f>
        <v>0</v>
      </c>
      <c r="O17" s="251">
        <f t="array" ref="O17">S17/R17</f>
        <v>0</v>
      </c>
      <c r="P17" s="249">
        <f t="array" ref="P17">IFERROR($M17/$L$2,"")</f>
        <v>0</v>
      </c>
      <c r="R17" s="202">
        <f t="array" ref="R17">COUNTIF('Secteur NANCY'!$A:$A,Global!$B17)</f>
        <v>150</v>
      </c>
      <c r="S17" s="199">
        <f t="array" ref="S17">(COUNTIFS('RT-C'!$J:$J,"NON",'RT-C'!$B:$B,Global!$B17)+COUNTIFS('RT-C'!$J:$J,"OUI",'RT-C'!$B:$B,Global!$B17))</f>
        <v>0</v>
      </c>
      <c r="T17" s="201">
        <f t="array" ref="T17">COUNTIFS('RT-C'!$J:$J,"OUI",'RT-C'!$B:$B,$B17,'RT-C'!$C:$C,"INS")</f>
        <v>0</v>
      </c>
      <c r="U17" s="200">
        <f t="array" ref="U17">SUMIFS('RT-C'!$AG:$AG,'RT-C'!$B:$B,$B17,'RT-C'!$C:$C,"INS")</f>
        <v>0</v>
      </c>
      <c r="V17" s="317" t="str">
        <f t="array" ref="V17">IFERROR(U17/T17,"")</f>
        <v/>
      </c>
      <c r="W17" s="314">
        <f t="array" ref="W17">COUNTIFS('RT-C'!$J:$J,"OUI",'RT-C'!$B:$B,$B17,'RT-C'!$C:$C,"REV")</f>
        <v>0</v>
      </c>
      <c r="X17" s="314">
        <f t="array" ref="X17">SUMIFS('RT-C'!$AG:$AG,'RT-C'!$B:$B,$B17,'RT-C'!$C:$C,"REV")</f>
        <v>0</v>
      </c>
      <c r="Y17" s="320" t="str">
        <f t="array" ref="Y17">IFERROR(X17/W17,"")</f>
        <v/>
      </c>
      <c r="Z17" s="198">
        <f t="array" ref="Z17">COUNTIFS('RT-C'!$J:$J,"NON",'RT-C'!$B:$B,Global!$B17)</f>
        <v>0</v>
      </c>
      <c r="AA17" s="197">
        <f t="array" ref="AA17">COUNTIFS('RT-C'!$B:$B,Global!$B17,'RT-C'!$K:$K,"X")</f>
        <v>0</v>
      </c>
      <c r="AB17" s="196">
        <f>COUNTIFS('RT-C'!$B:$B,Global!$B17,'RT-C'!$L:$L,"X")</f>
        <v>0</v>
      </c>
      <c r="AC17" s="195">
        <f t="array" ref="AC17">COUNTIFS('RT-C'!$B:$B,Global!$B17,'RT-C'!$M:$M,"X")</f>
        <v>0</v>
      </c>
      <c r="AD17" s="195">
        <f t="array" ref="AD17">COUNTIFS('RT-C'!$B:$B,Global!$B17,'RT-C'!$N:$N,"X")</f>
        <v>0</v>
      </c>
      <c r="AE17" s="195">
        <f t="array" ref="AE17">COUNTIFS('RT-C'!$B:$B,Global!$B17,'RT-C'!$O:$O,"X")</f>
        <v>0</v>
      </c>
      <c r="AF17" s="195">
        <f t="array" ref="AF17">COUNTIFS('RT-C'!$B:$B,Global!$B17,'RT-C'!$P:$P,"X")</f>
        <v>0</v>
      </c>
      <c r="AG17" s="194">
        <f t="array" ref="AG17">COUNTIFS('RT-C'!$B:$B,Global!$B17,'RT-C'!$Q:$Q,"X")</f>
        <v>0</v>
      </c>
      <c r="AH17" s="193">
        <f t="array" ref="AH17">COUNTIFS('RT-C'!$B:$B,Global!$B17,'RT-C'!$S:$S,"X")</f>
        <v>0</v>
      </c>
      <c r="AI17" s="192">
        <f t="array" ref="AI17">COUNTIFS('RT-C'!$B:$B,Global!$B17,'RT-C'!$T:$T,"X")</f>
        <v>0</v>
      </c>
      <c r="AJ17" s="192">
        <f t="array" ref="AJ17">COUNTIFS('RT-C'!$B:$B,Global!$B17,'RT-C'!$U:$U,"X")</f>
        <v>0</v>
      </c>
      <c r="AK17" s="191">
        <f t="array" ref="AK17">COUNTIFS('RT-C'!$B:$B,Global!$B17,'RT-C'!$V:$V,"X")</f>
        <v>0</v>
      </c>
      <c r="AL17" s="190">
        <f t="array" ref="AL17">SUMIFS('RT-C'!$AH:$AH,'RT-C'!$B:$B,Global!B17)</f>
        <v>0</v>
      </c>
    </row>
    <row r="18" spans="2:38" s="173" customFormat="1" ht="18" customHeight="1" x14ac:dyDescent="0.25">
      <c r="B18" s="204">
        <v>12</v>
      </c>
      <c r="C18" s="188"/>
      <c r="D18" s="188"/>
      <c r="E18" s="235">
        <f t="array" ref="E18">SUMIFS('RT-C'!$AG:$AG,'RT-C'!$B:$B,$B18,'RT-C'!$C:$C,"INS")</f>
        <v>0</v>
      </c>
      <c r="F18" s="236">
        <f t="array" ref="F18">E18*5.9</f>
        <v>0</v>
      </c>
      <c r="G18" s="237">
        <f t="array" ref="G18">SUMIFS('RT-C'!$AG:$AG,'RT-C'!$B:$B,$B18,'RT-C'!$C:$C,"REV")</f>
        <v>0</v>
      </c>
      <c r="H18" s="238">
        <f t="array" ref="H18">G18*7.9</f>
        <v>0</v>
      </c>
      <c r="I18" s="239">
        <f t="array" ref="I18">COUNTIFS('RT-C'!$J:$J,"NON",'RT-C'!$B:$B,Global!$B18)</f>
        <v>0</v>
      </c>
      <c r="J18" s="238">
        <f t="array" ref="J18">I18*3</f>
        <v>0</v>
      </c>
      <c r="K18" s="239">
        <f t="array" ref="K18">COUNTIFS('RT-C'!$R:$R,"OUI",'RT-C'!$J:$J,"OUI",'RT-C'!$B:$B,Global!$B18)</f>
        <v>0</v>
      </c>
      <c r="L18" s="240">
        <f t="array" ref="L18">K18*18</f>
        <v>0</v>
      </c>
      <c r="M18" s="203">
        <f t="array" ref="M18">F18+H18+J18+L18</f>
        <v>0</v>
      </c>
      <c r="O18" s="251">
        <f t="array" ref="O18">S18/R18</f>
        <v>0</v>
      </c>
      <c r="P18" s="249">
        <f t="array" ref="P18">IFERROR($M18/$L$2,"")</f>
        <v>0</v>
      </c>
      <c r="R18" s="202">
        <f t="array" ref="R18">COUNTIF('Secteur NANCY'!$A:$A,Global!$B18)</f>
        <v>150</v>
      </c>
      <c r="S18" s="199">
        <f t="array" ref="S18">(COUNTIFS('RT-C'!$J:$J,"NON",'RT-C'!$B:$B,Global!$B18)+COUNTIFS('RT-C'!$J:$J,"OUI",'RT-C'!$B:$B,Global!$B18))</f>
        <v>0</v>
      </c>
      <c r="T18" s="201">
        <f t="array" ref="T18">COUNTIFS('RT-C'!$J:$J,"OUI",'RT-C'!$B:$B,$B18,'RT-C'!$C:$C,"INS")</f>
        <v>0</v>
      </c>
      <c r="U18" s="200">
        <f t="array" ref="U18">SUMIFS('RT-C'!$AG:$AG,'RT-C'!$B:$B,$B18,'RT-C'!$C:$C,"INS")</f>
        <v>0</v>
      </c>
      <c r="V18" s="317" t="str">
        <f t="array" ref="V18">IFERROR(U18/T18,"")</f>
        <v/>
      </c>
      <c r="W18" s="314">
        <f t="array" ref="W18">COUNTIFS('RT-C'!$J:$J,"OUI",'RT-C'!$B:$B,$B18,'RT-C'!$C:$C,"REV")</f>
        <v>0</v>
      </c>
      <c r="X18" s="314">
        <f t="array" ref="X18">SUMIFS('RT-C'!$AG:$AG,'RT-C'!$B:$B,$B18,'RT-C'!$C:$C,"REV")</f>
        <v>0</v>
      </c>
      <c r="Y18" s="320" t="str">
        <f t="array" ref="Y18">IFERROR(X18/W18,"")</f>
        <v/>
      </c>
      <c r="Z18" s="198">
        <f t="array" ref="Z18">COUNTIFS('RT-C'!$J:$J,"NON",'RT-C'!$B:$B,Global!$B18)</f>
        <v>0</v>
      </c>
      <c r="AA18" s="197">
        <f t="array" ref="AA18">COUNTIFS('RT-C'!$B:$B,Global!$B18,'RT-C'!$K:$K,"X")</f>
        <v>0</v>
      </c>
      <c r="AB18" s="196">
        <f>COUNTIFS('RT-C'!$B:$B,Global!$B18,'RT-C'!$L:$L,"X")</f>
        <v>0</v>
      </c>
      <c r="AC18" s="195">
        <f t="array" ref="AC18">COUNTIFS('RT-C'!$B:$B,Global!$B18,'RT-C'!$M:$M,"X")</f>
        <v>0</v>
      </c>
      <c r="AD18" s="195">
        <f t="array" ref="AD18">COUNTIFS('RT-C'!$B:$B,Global!$B18,'RT-C'!$N:$N,"X")</f>
        <v>0</v>
      </c>
      <c r="AE18" s="195">
        <f t="array" ref="AE18">COUNTIFS('RT-C'!$B:$B,Global!$B18,'RT-C'!$O:$O,"X")</f>
        <v>0</v>
      </c>
      <c r="AF18" s="195">
        <f t="array" ref="AF18">COUNTIFS('RT-C'!$B:$B,Global!$B18,'RT-C'!$P:$P,"X")</f>
        <v>0</v>
      </c>
      <c r="AG18" s="194">
        <f t="array" ref="AG18">COUNTIFS('RT-C'!$B:$B,Global!$B18,'RT-C'!$Q:$Q,"X")</f>
        <v>0</v>
      </c>
      <c r="AH18" s="193">
        <f t="array" ref="AH18">COUNTIFS('RT-C'!$B:$B,Global!$B18,'RT-C'!$S:$S,"X")</f>
        <v>0</v>
      </c>
      <c r="AI18" s="192">
        <f t="array" ref="AI18">COUNTIFS('RT-C'!$B:$B,Global!$B18,'RT-C'!$T:$T,"X")</f>
        <v>0</v>
      </c>
      <c r="AJ18" s="192">
        <f t="array" ref="AJ18">COUNTIFS('RT-C'!$B:$B,Global!$B18,'RT-C'!$U:$U,"X")</f>
        <v>0</v>
      </c>
      <c r="AK18" s="191">
        <f t="array" ref="AK18">COUNTIFS('RT-C'!$B:$B,Global!$B18,'RT-C'!$V:$V,"X")</f>
        <v>0</v>
      </c>
      <c r="AL18" s="190">
        <f t="array" ref="AL18">SUMIFS('RT-C'!$AH:$AH,'RT-C'!$B:$B,Global!B18)</f>
        <v>0</v>
      </c>
    </row>
    <row r="19" spans="2:38" s="173" customFormat="1" ht="18" customHeight="1" thickBot="1" x14ac:dyDescent="0.3">
      <c r="B19" s="189">
        <v>13</v>
      </c>
      <c r="C19" s="188"/>
      <c r="D19" s="188"/>
      <c r="E19" s="241">
        <f t="array" ref="E19">SUMIFS('RT-C'!$AG:$AG,'RT-C'!$B:$B,$B19,'RT-C'!$C:$C,"INS")</f>
        <v>0</v>
      </c>
      <c r="F19" s="242">
        <f t="array" ref="F19">E19*5.9</f>
        <v>0</v>
      </c>
      <c r="G19" s="243">
        <f t="array" ref="G19">SUMIFS('RT-C'!$AG:$AG,'RT-C'!$B:$B,$B19,'RT-C'!$C:$C,"REV")</f>
        <v>0</v>
      </c>
      <c r="H19" s="244">
        <f t="array" ref="H19">G19*7.9</f>
        <v>0</v>
      </c>
      <c r="I19" s="245">
        <f t="array" ref="I19">COUNTIFS('RT-C'!$J:$J,"NON",'RT-C'!$B:$B,Global!$B19)</f>
        <v>0</v>
      </c>
      <c r="J19" s="244">
        <f t="array" ref="J19">I19*3</f>
        <v>0</v>
      </c>
      <c r="K19" s="245">
        <f t="array" ref="K19">COUNTIFS('RT-C'!$R:$R,"OUI",'RT-C'!$J:$J,"OUI",'RT-C'!$B:$B,Global!$B19)</f>
        <v>0</v>
      </c>
      <c r="L19" s="246">
        <f t="array" ref="L19">K19*18</f>
        <v>0</v>
      </c>
      <c r="M19" s="187">
        <f t="array" ref="M19">F19+H19+J19+L19</f>
        <v>0</v>
      </c>
      <c r="O19" s="252">
        <f t="array" ref="O19">S19/R19</f>
        <v>0</v>
      </c>
      <c r="P19" s="250">
        <f t="array" ref="P19">IFERROR($M19/$L$2,"")</f>
        <v>0</v>
      </c>
      <c r="R19" s="186">
        <f t="array" ref="R19">COUNTIF('Secteur NANCY'!$A:$A,Global!$B19)</f>
        <v>59</v>
      </c>
      <c r="S19" s="183">
        <f t="array" ref="S19">(COUNTIFS('RT-C'!$J:$J,"NON",'RT-C'!$B:$B,Global!$B19)+COUNTIFS('RT-C'!$J:$J,"OUI",'RT-C'!$B:$B,Global!$B19))</f>
        <v>0</v>
      </c>
      <c r="T19" s="185">
        <f t="array" ref="T19">COUNTIFS('RT-C'!$J:$J,"OUI",'RT-C'!$B:$B,$B19,'RT-C'!$C:$C,"INS")</f>
        <v>0</v>
      </c>
      <c r="U19" s="184">
        <f t="array" ref="U19">SUMIFS('RT-C'!$AG:$AG,'RT-C'!$B:$B,$B19,'RT-C'!$C:$C,"INS")</f>
        <v>0</v>
      </c>
      <c r="V19" s="318" t="str">
        <f t="array" ref="V19">IFERROR(U19/T19,"")</f>
        <v/>
      </c>
      <c r="W19" s="315">
        <f t="array" ref="W19">COUNTIFS('RT-C'!$J:$J,"OUI",'RT-C'!$B:$B,$B19,'RT-C'!$C:$C,"REV")</f>
        <v>0</v>
      </c>
      <c r="X19" s="315">
        <f t="array" ref="X19">SUMIFS('RT-C'!$AG:$AG,'RT-C'!$B:$B,$B19,'RT-C'!$C:$C,"REV")</f>
        <v>0</v>
      </c>
      <c r="Y19" s="321" t="str">
        <f t="array" ref="Y19">IFERROR(X19/W19,"")</f>
        <v/>
      </c>
      <c r="Z19" s="182">
        <f t="array" ref="Z19">COUNTIFS('RT-C'!$J:$J,"NON",'RT-C'!$B:$B,Global!$B19)</f>
        <v>0</v>
      </c>
      <c r="AA19" s="181">
        <f t="array" ref="AA19">COUNTIFS('RT-C'!$B:$B,Global!$B19,'RT-C'!$K:$K,"X")</f>
        <v>0</v>
      </c>
      <c r="AB19" s="180">
        <f>COUNTIFS('RT-C'!$B:$B,Global!$B19,'RT-C'!$L:$L,"X")</f>
        <v>0</v>
      </c>
      <c r="AC19" s="179">
        <f t="array" ref="AC19">COUNTIFS('RT-C'!$B:$B,Global!$B19,'RT-C'!$M:$M,"X")</f>
        <v>0</v>
      </c>
      <c r="AD19" s="179">
        <f t="array" ref="AD19">COUNTIFS('RT-C'!$B:$B,Global!$B19,'RT-C'!$N:$N,"X")</f>
        <v>0</v>
      </c>
      <c r="AE19" s="179">
        <f t="array" ref="AE19">COUNTIFS('RT-C'!$B:$B,Global!$B19,'RT-C'!$O:$O,"X")</f>
        <v>0</v>
      </c>
      <c r="AF19" s="179">
        <f t="array" ref="AF19">COUNTIFS('RT-C'!$B:$B,Global!$B19,'RT-C'!$P:$P,"X")</f>
        <v>0</v>
      </c>
      <c r="AG19" s="178">
        <f t="array" ref="AG19">COUNTIFS('RT-C'!$B:$B,Global!$B19,'RT-C'!$Q:$Q,"X")</f>
        <v>0</v>
      </c>
      <c r="AH19" s="177">
        <f t="array" ref="AH19">COUNTIFS('RT-C'!$B:$B,Global!$B19,'RT-C'!$S:$S,"X")</f>
        <v>0</v>
      </c>
      <c r="AI19" s="176">
        <f t="array" ref="AI19">COUNTIFS('RT-C'!$B:$B,Global!$B19,'RT-C'!$T:$T,"X")</f>
        <v>0</v>
      </c>
      <c r="AJ19" s="176">
        <f t="array" ref="AJ19">COUNTIFS('RT-C'!$B:$B,Global!$B19,'RT-C'!$U:$U,"X")</f>
        <v>0</v>
      </c>
      <c r="AK19" s="175">
        <f t="array" ref="AK19">COUNTIFS('RT-C'!$B:$B,Global!$B19,'RT-C'!$V:$V,"X")</f>
        <v>0</v>
      </c>
      <c r="AL19" s="174">
        <f t="array" ref="AL19">SUMIFS('RT-C'!$AH:$AH,'RT-C'!$B:$B,Global!B19)</f>
        <v>0</v>
      </c>
    </row>
    <row r="20" spans="2:38" ht="30" customHeight="1" thickTop="1" x14ac:dyDescent="0.25">
      <c r="C20" s="172"/>
      <c r="D20" s="172"/>
      <c r="M20" s="234">
        <f>SUM(M7:M19)</f>
        <v>6899.2000000000007</v>
      </c>
    </row>
  </sheetData>
  <sheetProtection sheet="1" objects="1" scenarios="1"/>
  <mergeCells count="29">
    <mergeCell ref="AJ3:AJ4"/>
    <mergeCell ref="AK3:AK4"/>
    <mergeCell ref="AC3:AC4"/>
    <mergeCell ref="AD3:AD4"/>
    <mergeCell ref="AE3:AE4"/>
    <mergeCell ref="AG3:AG4"/>
    <mergeCell ref="AH3:AH4"/>
    <mergeCell ref="AF3:AF4"/>
    <mergeCell ref="AA2:AG2"/>
    <mergeCell ref="AH2:AK2"/>
    <mergeCell ref="AL2:AL4"/>
    <mergeCell ref="R3:R4"/>
    <mergeCell ref="S3:S4"/>
    <mergeCell ref="T3:T4"/>
    <mergeCell ref="U3:U4"/>
    <mergeCell ref="V3:V4"/>
    <mergeCell ref="W3:W4"/>
    <mergeCell ref="X3:X4"/>
    <mergeCell ref="R2:Z2"/>
    <mergeCell ref="Y3:Y4"/>
    <mergeCell ref="Z3:Z4"/>
    <mergeCell ref="AA3:AA4"/>
    <mergeCell ref="AB3:AB4"/>
    <mergeCell ref="AI3:AI4"/>
    <mergeCell ref="B2:B4"/>
    <mergeCell ref="E2:K2"/>
    <mergeCell ref="L2:M2"/>
    <mergeCell ref="O2:O4"/>
    <mergeCell ref="P2:P4"/>
  </mergeCells>
  <pageMargins left="0.7" right="0.7" top="0.75" bottom="0.75" header="0.3" footer="0.3"/>
  <pageSetup paperSize="9" orientation="portrait" horizontalDpi="4294967294" verticalDpi="4294967293"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7030A0"/>
  </sheetPr>
  <dimension ref="A1:R26"/>
  <sheetViews>
    <sheetView workbookViewId="0">
      <selection activeCell="J20" sqref="J20"/>
    </sheetView>
  </sheetViews>
  <sheetFormatPr baseColWidth="10" defaultRowHeight="15" x14ac:dyDescent="0.25"/>
  <cols>
    <col min="1" max="1" width="1.42578125" style="357" customWidth="1"/>
    <col min="2" max="4" width="11.7109375" style="357" customWidth="1"/>
    <col min="5" max="5" width="10.7109375" style="357" customWidth="1"/>
    <col min="6" max="6" width="2.7109375" style="357" customWidth="1"/>
    <col min="7" max="7" width="1.7109375" style="357" customWidth="1"/>
    <col min="8" max="11" width="11.7109375" style="357" customWidth="1"/>
    <col min="12" max="12" width="2.7109375" style="357" customWidth="1"/>
    <col min="13" max="16" width="11.7109375" style="357" customWidth="1"/>
    <col min="17" max="17" width="36.7109375" style="357" customWidth="1"/>
    <col min="18" max="18" width="2.7109375" style="357" customWidth="1"/>
    <col min="19" max="19" width="4.7109375" style="357" customWidth="1"/>
    <col min="20" max="16384" width="11.42578125" style="357"/>
  </cols>
  <sheetData>
    <row r="1" spans="1:18" ht="3.95" customHeight="1" thickBot="1" x14ac:dyDescent="0.3"/>
    <row r="2" spans="1:18" ht="15.95" customHeight="1" thickTop="1" x14ac:dyDescent="0.4">
      <c r="A2" s="415"/>
      <c r="B2" s="683" t="s">
        <v>5759</v>
      </c>
      <c r="C2" s="436"/>
      <c r="D2" s="436"/>
      <c r="E2" s="436"/>
      <c r="F2" s="436"/>
      <c r="G2" s="436"/>
      <c r="H2" s="436"/>
      <c r="I2" s="436"/>
      <c r="J2" s="436"/>
      <c r="K2" s="436"/>
      <c r="L2" s="436"/>
      <c r="M2" s="436"/>
      <c r="N2" s="436"/>
      <c r="O2" s="436"/>
      <c r="P2" s="436"/>
      <c r="Q2" s="436"/>
      <c r="R2" s="437"/>
    </row>
    <row r="3" spans="1:18" ht="6" customHeight="1" x14ac:dyDescent="0.4">
      <c r="A3" s="415"/>
      <c r="B3" s="684"/>
      <c r="C3" s="438"/>
      <c r="D3" s="438"/>
      <c r="E3" s="438"/>
      <c r="F3" s="438"/>
      <c r="G3" s="438"/>
      <c r="H3" s="695" t="s">
        <v>5763</v>
      </c>
      <c r="I3" s="696"/>
      <c r="J3" s="696"/>
      <c r="K3" s="696"/>
      <c r="L3" s="696"/>
      <c r="M3" s="696"/>
      <c r="N3" s="696"/>
      <c r="O3" s="696"/>
      <c r="P3" s="696"/>
      <c r="Q3" s="697"/>
      <c r="R3" s="439"/>
    </row>
    <row r="4" spans="1:18" ht="6" customHeight="1" x14ac:dyDescent="0.25">
      <c r="B4" s="684"/>
      <c r="C4" s="417"/>
      <c r="D4" s="417"/>
      <c r="E4" s="417"/>
      <c r="F4" s="417"/>
      <c r="G4" s="417"/>
      <c r="H4" s="698"/>
      <c r="I4" s="699"/>
      <c r="J4" s="699"/>
      <c r="K4" s="699"/>
      <c r="L4" s="699"/>
      <c r="M4" s="699"/>
      <c r="N4" s="699"/>
      <c r="O4" s="699"/>
      <c r="P4" s="699"/>
      <c r="Q4" s="700"/>
      <c r="R4" s="418"/>
    </row>
    <row r="5" spans="1:18" ht="6" customHeight="1" x14ac:dyDescent="0.25">
      <c r="B5" s="684"/>
      <c r="C5" s="417"/>
      <c r="D5" s="417"/>
      <c r="E5" s="417"/>
      <c r="F5" s="417"/>
      <c r="G5" s="440"/>
      <c r="H5" s="698"/>
      <c r="I5" s="699"/>
      <c r="J5" s="699"/>
      <c r="K5" s="699"/>
      <c r="L5" s="699"/>
      <c r="M5" s="699"/>
      <c r="N5" s="699"/>
      <c r="O5" s="699"/>
      <c r="P5" s="699"/>
      <c r="Q5" s="700"/>
      <c r="R5" s="418"/>
    </row>
    <row r="6" spans="1:18" ht="6" customHeight="1" x14ac:dyDescent="0.25">
      <c r="B6" s="684"/>
      <c r="C6" s="417"/>
      <c r="D6" s="417"/>
      <c r="E6" s="417"/>
      <c r="F6" s="417"/>
      <c r="G6" s="440"/>
      <c r="H6" s="698"/>
      <c r="I6" s="699"/>
      <c r="J6" s="699"/>
      <c r="K6" s="699"/>
      <c r="L6" s="699"/>
      <c r="M6" s="699"/>
      <c r="N6" s="699"/>
      <c r="O6" s="699"/>
      <c r="P6" s="699"/>
      <c r="Q6" s="700"/>
      <c r="R6" s="418"/>
    </row>
    <row r="7" spans="1:18" ht="6" customHeight="1" x14ac:dyDescent="0.25">
      <c r="B7" s="684"/>
      <c r="C7" s="417"/>
      <c r="D7" s="417"/>
      <c r="E7" s="417"/>
      <c r="F7" s="417"/>
      <c r="G7" s="440"/>
      <c r="H7" s="698"/>
      <c r="I7" s="699"/>
      <c r="J7" s="699"/>
      <c r="K7" s="699"/>
      <c r="L7" s="699"/>
      <c r="M7" s="699"/>
      <c r="N7" s="699"/>
      <c r="O7" s="699"/>
      <c r="P7" s="699"/>
      <c r="Q7" s="700"/>
      <c r="R7" s="418"/>
    </row>
    <row r="8" spans="1:18" ht="6" customHeight="1" x14ac:dyDescent="0.25">
      <c r="B8" s="684"/>
      <c r="C8" s="417"/>
      <c r="D8" s="417"/>
      <c r="E8" s="417"/>
      <c r="F8" s="417"/>
      <c r="G8" s="440"/>
      <c r="H8" s="698"/>
      <c r="I8" s="699"/>
      <c r="J8" s="699"/>
      <c r="K8" s="699"/>
      <c r="L8" s="699"/>
      <c r="M8" s="699"/>
      <c r="N8" s="699"/>
      <c r="O8" s="699"/>
      <c r="P8" s="699"/>
      <c r="Q8" s="700"/>
      <c r="R8" s="418"/>
    </row>
    <row r="9" spans="1:18" ht="6" customHeight="1" x14ac:dyDescent="0.25">
      <c r="B9" s="684"/>
      <c r="C9" s="417"/>
      <c r="D9" s="417"/>
      <c r="E9" s="417"/>
      <c r="F9" s="417"/>
      <c r="G9" s="417"/>
      <c r="H9" s="701"/>
      <c r="I9" s="702"/>
      <c r="J9" s="702"/>
      <c r="K9" s="702"/>
      <c r="L9" s="702"/>
      <c r="M9" s="702"/>
      <c r="N9" s="702"/>
      <c r="O9" s="702"/>
      <c r="P9" s="702"/>
      <c r="Q9" s="703"/>
      <c r="R9" s="418"/>
    </row>
    <row r="10" spans="1:18" ht="15.95" customHeight="1" thickBot="1" x14ac:dyDescent="0.3">
      <c r="B10" s="685"/>
      <c r="C10" s="419"/>
      <c r="D10" s="419"/>
      <c r="E10" s="419"/>
      <c r="F10" s="419"/>
      <c r="G10" s="419"/>
      <c r="H10" s="419"/>
      <c r="I10" s="419"/>
      <c r="J10" s="419"/>
      <c r="K10" s="419"/>
      <c r="L10" s="419"/>
      <c r="M10" s="419"/>
      <c r="N10" s="419"/>
      <c r="O10" s="419"/>
      <c r="P10" s="419"/>
      <c r="Q10" s="419"/>
      <c r="R10" s="420"/>
    </row>
    <row r="11" spans="1:18" ht="3.95" customHeight="1" thickTop="1" thickBot="1" x14ac:dyDescent="0.3">
      <c r="B11" s="443"/>
    </row>
    <row r="12" spans="1:18" ht="15.95" customHeight="1" thickTop="1" thickBot="1" x14ac:dyDescent="0.3">
      <c r="B12" s="705" t="s">
        <v>5674</v>
      </c>
      <c r="C12" s="441"/>
      <c r="D12" s="441"/>
      <c r="E12" s="441"/>
      <c r="F12" s="441"/>
      <c r="G12" s="441"/>
      <c r="H12" s="441"/>
      <c r="I12" s="441"/>
      <c r="J12" s="441"/>
      <c r="K12" s="441"/>
      <c r="L12" s="441"/>
      <c r="M12" s="441"/>
      <c r="N12" s="441"/>
      <c r="O12" s="441"/>
      <c r="P12" s="441"/>
      <c r="Q12" s="441"/>
      <c r="R12" s="442"/>
    </row>
    <row r="13" spans="1:18" s="416" customFormat="1" ht="45.95" customHeight="1" x14ac:dyDescent="0.25">
      <c r="B13" s="706"/>
      <c r="C13" s="423"/>
      <c r="D13" s="423"/>
      <c r="E13" s="423"/>
      <c r="F13" s="708" t="s">
        <v>5781</v>
      </c>
      <c r="G13" s="423"/>
      <c r="H13" s="432" t="s">
        <v>5758</v>
      </c>
      <c r="I13" s="430" t="s">
        <v>5755</v>
      </c>
      <c r="J13" s="431" t="s">
        <v>5756</v>
      </c>
      <c r="K13" s="431" t="s">
        <v>5757</v>
      </c>
      <c r="L13" s="423"/>
      <c r="M13" s="686" t="s">
        <v>5783</v>
      </c>
      <c r="N13" s="687"/>
      <c r="O13" s="687"/>
      <c r="P13" s="687"/>
      <c r="Q13" s="688"/>
      <c r="R13" s="424"/>
    </row>
    <row r="14" spans="1:18" ht="18" customHeight="1" x14ac:dyDescent="0.3">
      <c r="B14" s="706"/>
      <c r="C14" s="421"/>
      <c r="D14" s="421"/>
      <c r="E14" s="421"/>
      <c r="F14" s="708"/>
      <c r="G14" s="421"/>
      <c r="H14" s="554"/>
      <c r="I14" s="433">
        <v>2017</v>
      </c>
      <c r="J14" s="425" t="str">
        <f>IF(H14="","",H14*7+DATE(I14,1,3)-WEEKDAY(DATE(I14,1,3))-5)</f>
        <v/>
      </c>
      <c r="K14" s="425" t="str">
        <f>IF(H14="","",H14*7+DATE(I14,1,3)-WEEKDAY(DATE(I14,1,3))-1)</f>
        <v/>
      </c>
      <c r="L14" s="421"/>
      <c r="M14" s="689"/>
      <c r="N14" s="690"/>
      <c r="O14" s="690"/>
      <c r="P14" s="690"/>
      <c r="Q14" s="691"/>
      <c r="R14" s="422"/>
    </row>
    <row r="15" spans="1:18" ht="18" customHeight="1" x14ac:dyDescent="0.3">
      <c r="B15" s="706"/>
      <c r="C15" s="421"/>
      <c r="D15" s="421"/>
      <c r="E15" s="421"/>
      <c r="F15" s="708"/>
      <c r="G15" s="421"/>
      <c r="H15" s="555"/>
      <c r="I15" s="434">
        <v>2017</v>
      </c>
      <c r="J15" s="426" t="str">
        <f t="shared" ref="J15:J18" si="0">IF(H15="","",H15*7+DATE(I15,1,3)-WEEKDAY(DATE(I15,1,3))-5)</f>
        <v/>
      </c>
      <c r="K15" s="426" t="str">
        <f t="shared" ref="K15:K18" si="1">IF(H15="","",H15*7+DATE(I15,1,3)-WEEKDAY(DATE(I15,1,3))-1)</f>
        <v/>
      </c>
      <c r="L15" s="421"/>
      <c r="M15" s="689"/>
      <c r="N15" s="690"/>
      <c r="O15" s="690"/>
      <c r="P15" s="690"/>
      <c r="Q15" s="691"/>
      <c r="R15" s="422"/>
    </row>
    <row r="16" spans="1:18" ht="18" customHeight="1" x14ac:dyDescent="0.3">
      <c r="B16" s="706"/>
      <c r="C16" s="421"/>
      <c r="D16" s="421"/>
      <c r="E16" s="421"/>
      <c r="F16" s="708"/>
      <c r="G16" s="421"/>
      <c r="H16" s="555"/>
      <c r="I16" s="434">
        <v>2017</v>
      </c>
      <c r="J16" s="426" t="str">
        <f t="shared" si="0"/>
        <v/>
      </c>
      <c r="K16" s="426" t="str">
        <f t="shared" si="1"/>
        <v/>
      </c>
      <c r="L16" s="421"/>
      <c r="M16" s="689"/>
      <c r="N16" s="690"/>
      <c r="O16" s="690"/>
      <c r="P16" s="690"/>
      <c r="Q16" s="691"/>
      <c r="R16" s="422"/>
    </row>
    <row r="17" spans="2:18" ht="18" customHeight="1" x14ac:dyDescent="0.3">
      <c r="B17" s="706"/>
      <c r="C17" s="421"/>
      <c r="D17" s="421"/>
      <c r="E17" s="421"/>
      <c r="F17" s="708"/>
      <c r="G17" s="421"/>
      <c r="H17" s="555"/>
      <c r="I17" s="434">
        <v>2017</v>
      </c>
      <c r="J17" s="426" t="str">
        <f t="shared" si="0"/>
        <v/>
      </c>
      <c r="K17" s="426" t="str">
        <f t="shared" si="1"/>
        <v/>
      </c>
      <c r="L17" s="421"/>
      <c r="M17" s="689"/>
      <c r="N17" s="690"/>
      <c r="O17" s="690"/>
      <c r="P17" s="690"/>
      <c r="Q17" s="691"/>
      <c r="R17" s="422"/>
    </row>
    <row r="18" spans="2:18" ht="18" customHeight="1" thickBot="1" x14ac:dyDescent="0.35">
      <c r="B18" s="706"/>
      <c r="C18" s="421"/>
      <c r="D18" s="421"/>
      <c r="E18" s="421"/>
      <c r="F18" s="708"/>
      <c r="G18" s="421"/>
      <c r="H18" s="556"/>
      <c r="I18" s="435">
        <v>2017</v>
      </c>
      <c r="J18" s="427" t="str">
        <f t="shared" si="0"/>
        <v/>
      </c>
      <c r="K18" s="427" t="str">
        <f t="shared" si="1"/>
        <v/>
      </c>
      <c r="L18" s="421"/>
      <c r="M18" s="692"/>
      <c r="N18" s="693"/>
      <c r="O18" s="693"/>
      <c r="P18" s="693"/>
      <c r="Q18" s="694"/>
      <c r="R18" s="422"/>
    </row>
    <row r="19" spans="2:18" ht="12" customHeight="1" x14ac:dyDescent="0.25">
      <c r="B19" s="706"/>
      <c r="C19" s="421"/>
      <c r="D19" s="421"/>
      <c r="E19" s="421"/>
      <c r="F19" s="421"/>
      <c r="G19" s="421"/>
      <c r="H19" s="421"/>
      <c r="I19" s="421"/>
      <c r="J19" s="421"/>
      <c r="K19" s="421"/>
      <c r="L19" s="421"/>
      <c r="M19" s="421"/>
      <c r="N19" s="421"/>
      <c r="O19" s="421"/>
      <c r="P19" s="421"/>
      <c r="Q19" s="421"/>
      <c r="R19" s="422"/>
    </row>
    <row r="20" spans="2:18" ht="18.75" x14ac:dyDescent="0.25">
      <c r="B20" s="706"/>
      <c r="C20" s="421"/>
      <c r="D20" s="421"/>
      <c r="E20" s="421"/>
      <c r="F20" s="709" t="s">
        <v>5782</v>
      </c>
      <c r="G20" s="421"/>
      <c r="H20" s="704" t="s">
        <v>5773</v>
      </c>
      <c r="I20" s="704"/>
      <c r="J20" s="550">
        <v>1</v>
      </c>
      <c r="K20" s="551"/>
      <c r="L20" s="421"/>
      <c r="M20" s="686" t="s">
        <v>5784</v>
      </c>
      <c r="N20" s="687"/>
      <c r="O20" s="687"/>
      <c r="P20" s="687"/>
      <c r="Q20" s="688"/>
      <c r="R20" s="422"/>
    </row>
    <row r="21" spans="2:18" ht="5.0999999999999996" customHeight="1" thickBot="1" x14ac:dyDescent="0.3">
      <c r="B21" s="706"/>
      <c r="C21" s="421"/>
      <c r="D21" s="421"/>
      <c r="E21" s="421"/>
      <c r="F21" s="709"/>
      <c r="G21" s="421"/>
      <c r="H21" s="551"/>
      <c r="I21" s="551"/>
      <c r="J21" s="551"/>
      <c r="K21" s="551"/>
      <c r="L21" s="421"/>
      <c r="M21" s="689"/>
      <c r="N21" s="690"/>
      <c r="O21" s="690"/>
      <c r="P21" s="690"/>
      <c r="Q21" s="691"/>
      <c r="R21" s="422"/>
    </row>
    <row r="22" spans="2:18" ht="30.75" thickBot="1" x14ac:dyDescent="0.3">
      <c r="B22" s="706"/>
      <c r="C22" s="421"/>
      <c r="D22" s="421"/>
      <c r="E22" s="421"/>
      <c r="F22" s="709"/>
      <c r="G22" s="421"/>
      <c r="H22" s="552" t="s">
        <v>5779</v>
      </c>
      <c r="I22" s="557">
        <f t="array" ref="I22">IF(J20="","",MIN(IF('RT-C'!$B:$B=J20,'RT-C'!$H:$H,"")))</f>
        <v>0</v>
      </c>
      <c r="J22" s="553" t="s">
        <v>5780</v>
      </c>
      <c r="K22" s="558">
        <f t="array" ref="K22">IF(J20="","",MAX(IF('RT-C'!$B:$B=J20,'RT-C'!$H:$H,"")))</f>
        <v>0</v>
      </c>
      <c r="L22" s="421"/>
      <c r="M22" s="689"/>
      <c r="N22" s="690"/>
      <c r="O22" s="690"/>
      <c r="P22" s="690"/>
      <c r="Q22" s="691"/>
      <c r="R22" s="422"/>
    </row>
    <row r="23" spans="2:18" ht="5.0999999999999996" customHeight="1" x14ac:dyDescent="0.25">
      <c r="B23" s="706"/>
      <c r="C23" s="421"/>
      <c r="D23" s="421"/>
      <c r="E23" s="421"/>
      <c r="F23" s="709"/>
      <c r="G23" s="421"/>
      <c r="H23" s="551"/>
      <c r="I23" s="551"/>
      <c r="J23" s="551"/>
      <c r="K23" s="551"/>
      <c r="L23" s="421"/>
      <c r="M23" s="689"/>
      <c r="N23" s="690"/>
      <c r="O23" s="690"/>
      <c r="P23" s="690"/>
      <c r="Q23" s="691"/>
      <c r="R23" s="422"/>
    </row>
    <row r="24" spans="2:18" x14ac:dyDescent="0.25">
      <c r="B24" s="706"/>
      <c r="C24" s="421"/>
      <c r="D24" s="421"/>
      <c r="E24" s="421"/>
      <c r="F24" s="709"/>
      <c r="G24" s="421"/>
      <c r="H24" s="551" t="s">
        <v>5778</v>
      </c>
      <c r="I24" s="559">
        <f>VLOOKUP($J$20,'RT-C'!$B:$G,6,FALSE)</f>
        <v>0</v>
      </c>
      <c r="J24" s="551"/>
      <c r="K24" s="551"/>
      <c r="L24" s="421"/>
      <c r="M24" s="692"/>
      <c r="N24" s="693"/>
      <c r="O24" s="693"/>
      <c r="P24" s="693"/>
      <c r="Q24" s="694"/>
      <c r="R24" s="422"/>
    </row>
    <row r="25" spans="2:18" ht="15.75" thickBot="1" x14ac:dyDescent="0.3">
      <c r="B25" s="707"/>
      <c r="C25" s="428"/>
      <c r="D25" s="428"/>
      <c r="E25" s="428"/>
      <c r="F25" s="428"/>
      <c r="G25" s="428"/>
      <c r="H25" s="428"/>
      <c r="I25" s="428"/>
      <c r="J25" s="428"/>
      <c r="K25" s="428"/>
      <c r="L25" s="428"/>
      <c r="M25" s="428"/>
      <c r="N25" s="428"/>
      <c r="O25" s="428"/>
      <c r="P25" s="428"/>
      <c r="Q25" s="428"/>
      <c r="R25" s="429"/>
    </row>
    <row r="26" spans="2:18" ht="15.75" thickTop="1" x14ac:dyDescent="0.25"/>
  </sheetData>
  <sheetProtection selectLockedCells="1"/>
  <mergeCells count="8">
    <mergeCell ref="B2:B10"/>
    <mergeCell ref="M13:Q18"/>
    <mergeCell ref="H3:Q9"/>
    <mergeCell ref="H20:I20"/>
    <mergeCell ref="B12:B25"/>
    <mergeCell ref="F13:F18"/>
    <mergeCell ref="F20:F24"/>
    <mergeCell ref="M20:Q24"/>
  </mergeCells>
  <pageMargins left="0.7" right="0.7" top="0.75" bottom="0.75" header="0.3" footer="0.3"/>
  <pageSetup paperSize="9" orientation="portrait" horizontalDpi="4294967294"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xportLot">
                <anchor moveWithCells="1" sizeWithCells="1">
                  <from>
                    <xdr:col>2</xdr:col>
                    <xdr:colOff>457200</xdr:colOff>
                    <xdr:row>19</xdr:row>
                    <xdr:rowOff>171450</xdr:rowOff>
                  </from>
                  <to>
                    <xdr:col>3</xdr:col>
                    <xdr:colOff>742950</xdr:colOff>
                    <xdr:row>22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'Matrice '!$M$12:$M$63</xm:f>
          </x14:formula1>
          <xm:sqref>H14:H18</xm:sqref>
        </x14:dataValidation>
        <x14:dataValidation type="list" allowBlank="1" showInputMessage="1" showErrorMessage="1">
          <x14:formula1>
            <xm:f>'Matrice '!$M$67:$M$79</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7030A0"/>
  </sheetPr>
  <dimension ref="B1:Q26"/>
  <sheetViews>
    <sheetView zoomScaleNormal="100" workbookViewId="0">
      <selection activeCell="C12" sqref="C12"/>
    </sheetView>
  </sheetViews>
  <sheetFormatPr baseColWidth="10" defaultRowHeight="15" x14ac:dyDescent="0.25"/>
  <cols>
    <col min="1" max="1" width="1.7109375" style="361" customWidth="1"/>
    <col min="2" max="2" width="10.85546875" style="361" customWidth="1"/>
    <col min="3" max="4" width="11.7109375" style="361" customWidth="1"/>
    <col min="5" max="5" width="24.7109375" style="361" customWidth="1"/>
    <col min="6" max="7" width="12.7109375" style="361" customWidth="1"/>
    <col min="8" max="8" width="13.7109375" style="361" customWidth="1"/>
    <col min="9" max="9" width="3.7109375" style="361" customWidth="1"/>
    <col min="10" max="10" width="16.7109375" style="361" customWidth="1"/>
    <col min="11" max="11" width="18.85546875" style="404" customWidth="1"/>
    <col min="12" max="257" width="11.42578125" style="361"/>
    <col min="258" max="258" width="1.7109375" style="361" customWidth="1"/>
    <col min="259" max="259" width="10.85546875" style="361" customWidth="1"/>
    <col min="260" max="260" width="22.28515625" style="361" customWidth="1"/>
    <col min="261" max="261" width="26.7109375" style="361" customWidth="1"/>
    <col min="262" max="265" width="13.7109375" style="361" customWidth="1"/>
    <col min="266" max="266" width="19.7109375" style="361" customWidth="1"/>
    <col min="267" max="267" width="18.85546875" style="361" customWidth="1"/>
    <col min="268" max="513" width="11.42578125" style="361"/>
    <col min="514" max="514" width="1.7109375" style="361" customWidth="1"/>
    <col min="515" max="515" width="10.85546875" style="361" customWidth="1"/>
    <col min="516" max="516" width="22.28515625" style="361" customWidth="1"/>
    <col min="517" max="517" width="26.7109375" style="361" customWidth="1"/>
    <col min="518" max="521" width="13.7109375" style="361" customWidth="1"/>
    <col min="522" max="522" width="19.7109375" style="361" customWidth="1"/>
    <col min="523" max="523" width="18.85546875" style="361" customWidth="1"/>
    <col min="524" max="769" width="11.42578125" style="361"/>
    <col min="770" max="770" width="1.7109375" style="361" customWidth="1"/>
    <col min="771" max="771" width="10.85546875" style="361" customWidth="1"/>
    <col min="772" max="772" width="22.28515625" style="361" customWidth="1"/>
    <col min="773" max="773" width="26.7109375" style="361" customWidth="1"/>
    <col min="774" max="777" width="13.7109375" style="361" customWidth="1"/>
    <col min="778" max="778" width="19.7109375" style="361" customWidth="1"/>
    <col min="779" max="779" width="18.85546875" style="361" customWidth="1"/>
    <col min="780" max="1025" width="11.42578125" style="361"/>
    <col min="1026" max="1026" width="1.7109375" style="361" customWidth="1"/>
    <col min="1027" max="1027" width="10.85546875" style="361" customWidth="1"/>
    <col min="1028" max="1028" width="22.28515625" style="361" customWidth="1"/>
    <col min="1029" max="1029" width="26.7109375" style="361" customWidth="1"/>
    <col min="1030" max="1033" width="13.7109375" style="361" customWidth="1"/>
    <col min="1034" max="1034" width="19.7109375" style="361" customWidth="1"/>
    <col min="1035" max="1035" width="18.85546875" style="361" customWidth="1"/>
    <col min="1036" max="1281" width="11.42578125" style="361"/>
    <col min="1282" max="1282" width="1.7109375" style="361" customWidth="1"/>
    <col min="1283" max="1283" width="10.85546875" style="361" customWidth="1"/>
    <col min="1284" max="1284" width="22.28515625" style="361" customWidth="1"/>
    <col min="1285" max="1285" width="26.7109375" style="361" customWidth="1"/>
    <col min="1286" max="1289" width="13.7109375" style="361" customWidth="1"/>
    <col min="1290" max="1290" width="19.7109375" style="361" customWidth="1"/>
    <col min="1291" max="1291" width="18.85546875" style="361" customWidth="1"/>
    <col min="1292" max="1537" width="11.42578125" style="361"/>
    <col min="1538" max="1538" width="1.7109375" style="361" customWidth="1"/>
    <col min="1539" max="1539" width="10.85546875" style="361" customWidth="1"/>
    <col min="1540" max="1540" width="22.28515625" style="361" customWidth="1"/>
    <col min="1541" max="1541" width="26.7109375" style="361" customWidth="1"/>
    <col min="1542" max="1545" width="13.7109375" style="361" customWidth="1"/>
    <col min="1546" max="1546" width="19.7109375" style="361" customWidth="1"/>
    <col min="1547" max="1547" width="18.85546875" style="361" customWidth="1"/>
    <col min="1548" max="1793" width="11.42578125" style="361"/>
    <col min="1794" max="1794" width="1.7109375" style="361" customWidth="1"/>
    <col min="1795" max="1795" width="10.85546875" style="361" customWidth="1"/>
    <col min="1796" max="1796" width="22.28515625" style="361" customWidth="1"/>
    <col min="1797" max="1797" width="26.7109375" style="361" customWidth="1"/>
    <col min="1798" max="1801" width="13.7109375" style="361" customWidth="1"/>
    <col min="1802" max="1802" width="19.7109375" style="361" customWidth="1"/>
    <col min="1803" max="1803" width="18.85546875" style="361" customWidth="1"/>
    <col min="1804" max="2049" width="11.42578125" style="361"/>
    <col min="2050" max="2050" width="1.7109375" style="361" customWidth="1"/>
    <col min="2051" max="2051" width="10.85546875" style="361" customWidth="1"/>
    <col min="2052" max="2052" width="22.28515625" style="361" customWidth="1"/>
    <col min="2053" max="2053" width="26.7109375" style="361" customWidth="1"/>
    <col min="2054" max="2057" width="13.7109375" style="361" customWidth="1"/>
    <col min="2058" max="2058" width="19.7109375" style="361" customWidth="1"/>
    <col min="2059" max="2059" width="18.85546875" style="361" customWidth="1"/>
    <col min="2060" max="2305" width="11.42578125" style="361"/>
    <col min="2306" max="2306" width="1.7109375" style="361" customWidth="1"/>
    <col min="2307" max="2307" width="10.85546875" style="361" customWidth="1"/>
    <col min="2308" max="2308" width="22.28515625" style="361" customWidth="1"/>
    <col min="2309" max="2309" width="26.7109375" style="361" customWidth="1"/>
    <col min="2310" max="2313" width="13.7109375" style="361" customWidth="1"/>
    <col min="2314" max="2314" width="19.7109375" style="361" customWidth="1"/>
    <col min="2315" max="2315" width="18.85546875" style="361" customWidth="1"/>
    <col min="2316" max="2561" width="11.42578125" style="361"/>
    <col min="2562" max="2562" width="1.7109375" style="361" customWidth="1"/>
    <col min="2563" max="2563" width="10.85546875" style="361" customWidth="1"/>
    <col min="2564" max="2564" width="22.28515625" style="361" customWidth="1"/>
    <col min="2565" max="2565" width="26.7109375" style="361" customWidth="1"/>
    <col min="2566" max="2569" width="13.7109375" style="361" customWidth="1"/>
    <col min="2570" max="2570" width="19.7109375" style="361" customWidth="1"/>
    <col min="2571" max="2571" width="18.85546875" style="361" customWidth="1"/>
    <col min="2572" max="2817" width="11.42578125" style="361"/>
    <col min="2818" max="2818" width="1.7109375" style="361" customWidth="1"/>
    <col min="2819" max="2819" width="10.85546875" style="361" customWidth="1"/>
    <col min="2820" max="2820" width="22.28515625" style="361" customWidth="1"/>
    <col min="2821" max="2821" width="26.7109375" style="361" customWidth="1"/>
    <col min="2822" max="2825" width="13.7109375" style="361" customWidth="1"/>
    <col min="2826" max="2826" width="19.7109375" style="361" customWidth="1"/>
    <col min="2827" max="2827" width="18.85546875" style="361" customWidth="1"/>
    <col min="2828" max="3073" width="11.42578125" style="361"/>
    <col min="3074" max="3074" width="1.7109375" style="361" customWidth="1"/>
    <col min="3075" max="3075" width="10.85546875" style="361" customWidth="1"/>
    <col min="3076" max="3076" width="22.28515625" style="361" customWidth="1"/>
    <col min="3077" max="3077" width="26.7109375" style="361" customWidth="1"/>
    <col min="3078" max="3081" width="13.7109375" style="361" customWidth="1"/>
    <col min="3082" max="3082" width="19.7109375" style="361" customWidth="1"/>
    <col min="3083" max="3083" width="18.85546875" style="361" customWidth="1"/>
    <col min="3084" max="3329" width="11.42578125" style="361"/>
    <col min="3330" max="3330" width="1.7109375" style="361" customWidth="1"/>
    <col min="3331" max="3331" width="10.85546875" style="361" customWidth="1"/>
    <col min="3332" max="3332" width="22.28515625" style="361" customWidth="1"/>
    <col min="3333" max="3333" width="26.7109375" style="361" customWidth="1"/>
    <col min="3334" max="3337" width="13.7109375" style="361" customWidth="1"/>
    <col min="3338" max="3338" width="19.7109375" style="361" customWidth="1"/>
    <col min="3339" max="3339" width="18.85546875" style="361" customWidth="1"/>
    <col min="3340" max="3585" width="11.42578125" style="361"/>
    <col min="3586" max="3586" width="1.7109375" style="361" customWidth="1"/>
    <col min="3587" max="3587" width="10.85546875" style="361" customWidth="1"/>
    <col min="3588" max="3588" width="22.28515625" style="361" customWidth="1"/>
    <col min="3589" max="3589" width="26.7109375" style="361" customWidth="1"/>
    <col min="3590" max="3593" width="13.7109375" style="361" customWidth="1"/>
    <col min="3594" max="3594" width="19.7109375" style="361" customWidth="1"/>
    <col min="3595" max="3595" width="18.85546875" style="361" customWidth="1"/>
    <col min="3596" max="3841" width="11.42578125" style="361"/>
    <col min="3842" max="3842" width="1.7109375" style="361" customWidth="1"/>
    <col min="3843" max="3843" width="10.85546875" style="361" customWidth="1"/>
    <col min="3844" max="3844" width="22.28515625" style="361" customWidth="1"/>
    <col min="3845" max="3845" width="26.7109375" style="361" customWidth="1"/>
    <col min="3846" max="3849" width="13.7109375" style="361" customWidth="1"/>
    <col min="3850" max="3850" width="19.7109375" style="361" customWidth="1"/>
    <col min="3851" max="3851" width="18.85546875" style="361" customWidth="1"/>
    <col min="3852" max="4097" width="11.42578125" style="361"/>
    <col min="4098" max="4098" width="1.7109375" style="361" customWidth="1"/>
    <col min="4099" max="4099" width="10.85546875" style="361" customWidth="1"/>
    <col min="4100" max="4100" width="22.28515625" style="361" customWidth="1"/>
    <col min="4101" max="4101" width="26.7109375" style="361" customWidth="1"/>
    <col min="4102" max="4105" width="13.7109375" style="361" customWidth="1"/>
    <col min="4106" max="4106" width="19.7109375" style="361" customWidth="1"/>
    <col min="4107" max="4107" width="18.85546875" style="361" customWidth="1"/>
    <col min="4108" max="4353" width="11.42578125" style="361"/>
    <col min="4354" max="4354" width="1.7109375" style="361" customWidth="1"/>
    <col min="4355" max="4355" width="10.85546875" style="361" customWidth="1"/>
    <col min="4356" max="4356" width="22.28515625" style="361" customWidth="1"/>
    <col min="4357" max="4357" width="26.7109375" style="361" customWidth="1"/>
    <col min="4358" max="4361" width="13.7109375" style="361" customWidth="1"/>
    <col min="4362" max="4362" width="19.7109375" style="361" customWidth="1"/>
    <col min="4363" max="4363" width="18.85546875" style="361" customWidth="1"/>
    <col min="4364" max="4609" width="11.42578125" style="361"/>
    <col min="4610" max="4610" width="1.7109375" style="361" customWidth="1"/>
    <col min="4611" max="4611" width="10.85546875" style="361" customWidth="1"/>
    <col min="4612" max="4612" width="22.28515625" style="361" customWidth="1"/>
    <col min="4613" max="4613" width="26.7109375" style="361" customWidth="1"/>
    <col min="4614" max="4617" width="13.7109375" style="361" customWidth="1"/>
    <col min="4618" max="4618" width="19.7109375" style="361" customWidth="1"/>
    <col min="4619" max="4619" width="18.85546875" style="361" customWidth="1"/>
    <col min="4620" max="4865" width="11.42578125" style="361"/>
    <col min="4866" max="4866" width="1.7109375" style="361" customWidth="1"/>
    <col min="4867" max="4867" width="10.85546875" style="361" customWidth="1"/>
    <col min="4868" max="4868" width="22.28515625" style="361" customWidth="1"/>
    <col min="4869" max="4869" width="26.7109375" style="361" customWidth="1"/>
    <col min="4870" max="4873" width="13.7109375" style="361" customWidth="1"/>
    <col min="4874" max="4874" width="19.7109375" style="361" customWidth="1"/>
    <col min="4875" max="4875" width="18.85546875" style="361" customWidth="1"/>
    <col min="4876" max="5121" width="11.42578125" style="361"/>
    <col min="5122" max="5122" width="1.7109375" style="361" customWidth="1"/>
    <col min="5123" max="5123" width="10.85546875" style="361" customWidth="1"/>
    <col min="5124" max="5124" width="22.28515625" style="361" customWidth="1"/>
    <col min="5125" max="5125" width="26.7109375" style="361" customWidth="1"/>
    <col min="5126" max="5129" width="13.7109375" style="361" customWidth="1"/>
    <col min="5130" max="5130" width="19.7109375" style="361" customWidth="1"/>
    <col min="5131" max="5131" width="18.85546875" style="361" customWidth="1"/>
    <col min="5132" max="5377" width="11.42578125" style="361"/>
    <col min="5378" max="5378" width="1.7109375" style="361" customWidth="1"/>
    <col min="5379" max="5379" width="10.85546875" style="361" customWidth="1"/>
    <col min="5380" max="5380" width="22.28515625" style="361" customWidth="1"/>
    <col min="5381" max="5381" width="26.7109375" style="361" customWidth="1"/>
    <col min="5382" max="5385" width="13.7109375" style="361" customWidth="1"/>
    <col min="5386" max="5386" width="19.7109375" style="361" customWidth="1"/>
    <col min="5387" max="5387" width="18.85546875" style="361" customWidth="1"/>
    <col min="5388" max="5633" width="11.42578125" style="361"/>
    <col min="5634" max="5634" width="1.7109375" style="361" customWidth="1"/>
    <col min="5635" max="5635" width="10.85546875" style="361" customWidth="1"/>
    <col min="5636" max="5636" width="22.28515625" style="361" customWidth="1"/>
    <col min="5637" max="5637" width="26.7109375" style="361" customWidth="1"/>
    <col min="5638" max="5641" width="13.7109375" style="361" customWidth="1"/>
    <col min="5642" max="5642" width="19.7109375" style="361" customWidth="1"/>
    <col min="5643" max="5643" width="18.85546875" style="361" customWidth="1"/>
    <col min="5644" max="5889" width="11.42578125" style="361"/>
    <col min="5890" max="5890" width="1.7109375" style="361" customWidth="1"/>
    <col min="5891" max="5891" width="10.85546875" style="361" customWidth="1"/>
    <col min="5892" max="5892" width="22.28515625" style="361" customWidth="1"/>
    <col min="5893" max="5893" width="26.7109375" style="361" customWidth="1"/>
    <col min="5894" max="5897" width="13.7109375" style="361" customWidth="1"/>
    <col min="5898" max="5898" width="19.7109375" style="361" customWidth="1"/>
    <col min="5899" max="5899" width="18.85546875" style="361" customWidth="1"/>
    <col min="5900" max="6145" width="11.42578125" style="361"/>
    <col min="6146" max="6146" width="1.7109375" style="361" customWidth="1"/>
    <col min="6147" max="6147" width="10.85546875" style="361" customWidth="1"/>
    <col min="6148" max="6148" width="22.28515625" style="361" customWidth="1"/>
    <col min="6149" max="6149" width="26.7109375" style="361" customWidth="1"/>
    <col min="6150" max="6153" width="13.7109375" style="361" customWidth="1"/>
    <col min="6154" max="6154" width="19.7109375" style="361" customWidth="1"/>
    <col min="6155" max="6155" width="18.85546875" style="361" customWidth="1"/>
    <col min="6156" max="6401" width="11.42578125" style="361"/>
    <col min="6402" max="6402" width="1.7109375" style="361" customWidth="1"/>
    <col min="6403" max="6403" width="10.85546875" style="361" customWidth="1"/>
    <col min="6404" max="6404" width="22.28515625" style="361" customWidth="1"/>
    <col min="6405" max="6405" width="26.7109375" style="361" customWidth="1"/>
    <col min="6406" max="6409" width="13.7109375" style="361" customWidth="1"/>
    <col min="6410" max="6410" width="19.7109375" style="361" customWidth="1"/>
    <col min="6411" max="6411" width="18.85546875" style="361" customWidth="1"/>
    <col min="6412" max="6657" width="11.42578125" style="361"/>
    <col min="6658" max="6658" width="1.7109375" style="361" customWidth="1"/>
    <col min="6659" max="6659" width="10.85546875" style="361" customWidth="1"/>
    <col min="6660" max="6660" width="22.28515625" style="361" customWidth="1"/>
    <col min="6661" max="6661" width="26.7109375" style="361" customWidth="1"/>
    <col min="6662" max="6665" width="13.7109375" style="361" customWidth="1"/>
    <col min="6666" max="6666" width="19.7109375" style="361" customWidth="1"/>
    <col min="6667" max="6667" width="18.85546875" style="361" customWidth="1"/>
    <col min="6668" max="6913" width="11.42578125" style="361"/>
    <col min="6914" max="6914" width="1.7109375" style="361" customWidth="1"/>
    <col min="6915" max="6915" width="10.85546875" style="361" customWidth="1"/>
    <col min="6916" max="6916" width="22.28515625" style="361" customWidth="1"/>
    <col min="6917" max="6917" width="26.7109375" style="361" customWidth="1"/>
    <col min="6918" max="6921" width="13.7109375" style="361" customWidth="1"/>
    <col min="6922" max="6922" width="19.7109375" style="361" customWidth="1"/>
    <col min="6923" max="6923" width="18.85546875" style="361" customWidth="1"/>
    <col min="6924" max="7169" width="11.42578125" style="361"/>
    <col min="7170" max="7170" width="1.7109375" style="361" customWidth="1"/>
    <col min="7171" max="7171" width="10.85546875" style="361" customWidth="1"/>
    <col min="7172" max="7172" width="22.28515625" style="361" customWidth="1"/>
    <col min="7173" max="7173" width="26.7109375" style="361" customWidth="1"/>
    <col min="7174" max="7177" width="13.7109375" style="361" customWidth="1"/>
    <col min="7178" max="7178" width="19.7109375" style="361" customWidth="1"/>
    <col min="7179" max="7179" width="18.85546875" style="361" customWidth="1"/>
    <col min="7180" max="7425" width="11.42578125" style="361"/>
    <col min="7426" max="7426" width="1.7109375" style="361" customWidth="1"/>
    <col min="7427" max="7427" width="10.85546875" style="361" customWidth="1"/>
    <col min="7428" max="7428" width="22.28515625" style="361" customWidth="1"/>
    <col min="7429" max="7429" width="26.7109375" style="361" customWidth="1"/>
    <col min="7430" max="7433" width="13.7109375" style="361" customWidth="1"/>
    <col min="7434" max="7434" width="19.7109375" style="361" customWidth="1"/>
    <col min="7435" max="7435" width="18.85546875" style="361" customWidth="1"/>
    <col min="7436" max="7681" width="11.42578125" style="361"/>
    <col min="7682" max="7682" width="1.7109375" style="361" customWidth="1"/>
    <col min="7683" max="7683" width="10.85546875" style="361" customWidth="1"/>
    <col min="7684" max="7684" width="22.28515625" style="361" customWidth="1"/>
    <col min="7685" max="7685" width="26.7109375" style="361" customWidth="1"/>
    <col min="7686" max="7689" width="13.7109375" style="361" customWidth="1"/>
    <col min="7690" max="7690" width="19.7109375" style="361" customWidth="1"/>
    <col min="7691" max="7691" width="18.85546875" style="361" customWidth="1"/>
    <col min="7692" max="7937" width="11.42578125" style="361"/>
    <col min="7938" max="7938" width="1.7109375" style="361" customWidth="1"/>
    <col min="7939" max="7939" width="10.85546875" style="361" customWidth="1"/>
    <col min="7940" max="7940" width="22.28515625" style="361" customWidth="1"/>
    <col min="7941" max="7941" width="26.7109375" style="361" customWidth="1"/>
    <col min="7942" max="7945" width="13.7109375" style="361" customWidth="1"/>
    <col min="7946" max="7946" width="19.7109375" style="361" customWidth="1"/>
    <col min="7947" max="7947" width="18.85546875" style="361" customWidth="1"/>
    <col min="7948" max="8193" width="11.42578125" style="361"/>
    <col min="8194" max="8194" width="1.7109375" style="361" customWidth="1"/>
    <col min="8195" max="8195" width="10.85546875" style="361" customWidth="1"/>
    <col min="8196" max="8196" width="22.28515625" style="361" customWidth="1"/>
    <col min="8197" max="8197" width="26.7109375" style="361" customWidth="1"/>
    <col min="8198" max="8201" width="13.7109375" style="361" customWidth="1"/>
    <col min="8202" max="8202" width="19.7109375" style="361" customWidth="1"/>
    <col min="8203" max="8203" width="18.85546875" style="361" customWidth="1"/>
    <col min="8204" max="8449" width="11.42578125" style="361"/>
    <col min="8450" max="8450" width="1.7109375" style="361" customWidth="1"/>
    <col min="8451" max="8451" width="10.85546875" style="361" customWidth="1"/>
    <col min="8452" max="8452" width="22.28515625" style="361" customWidth="1"/>
    <col min="8453" max="8453" width="26.7109375" style="361" customWidth="1"/>
    <col min="8454" max="8457" width="13.7109375" style="361" customWidth="1"/>
    <col min="8458" max="8458" width="19.7109375" style="361" customWidth="1"/>
    <col min="8459" max="8459" width="18.85546875" style="361" customWidth="1"/>
    <col min="8460" max="8705" width="11.42578125" style="361"/>
    <col min="8706" max="8706" width="1.7109375" style="361" customWidth="1"/>
    <col min="8707" max="8707" width="10.85546875" style="361" customWidth="1"/>
    <col min="8708" max="8708" width="22.28515625" style="361" customWidth="1"/>
    <col min="8709" max="8709" width="26.7109375" style="361" customWidth="1"/>
    <col min="8710" max="8713" width="13.7109375" style="361" customWidth="1"/>
    <col min="8714" max="8714" width="19.7109375" style="361" customWidth="1"/>
    <col min="8715" max="8715" width="18.85546875" style="361" customWidth="1"/>
    <col min="8716" max="8961" width="11.42578125" style="361"/>
    <col min="8962" max="8962" width="1.7109375" style="361" customWidth="1"/>
    <col min="8963" max="8963" width="10.85546875" style="361" customWidth="1"/>
    <col min="8964" max="8964" width="22.28515625" style="361" customWidth="1"/>
    <col min="8965" max="8965" width="26.7109375" style="361" customWidth="1"/>
    <col min="8966" max="8969" width="13.7109375" style="361" customWidth="1"/>
    <col min="8970" max="8970" width="19.7109375" style="361" customWidth="1"/>
    <col min="8971" max="8971" width="18.85546875" style="361" customWidth="1"/>
    <col min="8972" max="9217" width="11.42578125" style="361"/>
    <col min="9218" max="9218" width="1.7109375" style="361" customWidth="1"/>
    <col min="9219" max="9219" width="10.85546875" style="361" customWidth="1"/>
    <col min="9220" max="9220" width="22.28515625" style="361" customWidth="1"/>
    <col min="9221" max="9221" width="26.7109375" style="361" customWidth="1"/>
    <col min="9222" max="9225" width="13.7109375" style="361" customWidth="1"/>
    <col min="9226" max="9226" width="19.7109375" style="361" customWidth="1"/>
    <col min="9227" max="9227" width="18.85546875" style="361" customWidth="1"/>
    <col min="9228" max="9473" width="11.42578125" style="361"/>
    <col min="9474" max="9474" width="1.7109375" style="361" customWidth="1"/>
    <col min="9475" max="9475" width="10.85546875" style="361" customWidth="1"/>
    <col min="9476" max="9476" width="22.28515625" style="361" customWidth="1"/>
    <col min="9477" max="9477" width="26.7109375" style="361" customWidth="1"/>
    <col min="9478" max="9481" width="13.7109375" style="361" customWidth="1"/>
    <col min="9482" max="9482" width="19.7109375" style="361" customWidth="1"/>
    <col min="9483" max="9483" width="18.85546875" style="361" customWidth="1"/>
    <col min="9484" max="9729" width="11.42578125" style="361"/>
    <col min="9730" max="9730" width="1.7109375" style="361" customWidth="1"/>
    <col min="9731" max="9731" width="10.85546875" style="361" customWidth="1"/>
    <col min="9732" max="9732" width="22.28515625" style="361" customWidth="1"/>
    <col min="9733" max="9733" width="26.7109375" style="361" customWidth="1"/>
    <col min="9734" max="9737" width="13.7109375" style="361" customWidth="1"/>
    <col min="9738" max="9738" width="19.7109375" style="361" customWidth="1"/>
    <col min="9739" max="9739" width="18.85546875" style="361" customWidth="1"/>
    <col min="9740" max="9985" width="11.42578125" style="361"/>
    <col min="9986" max="9986" width="1.7109375" style="361" customWidth="1"/>
    <col min="9987" max="9987" width="10.85546875" style="361" customWidth="1"/>
    <col min="9988" max="9988" width="22.28515625" style="361" customWidth="1"/>
    <col min="9989" max="9989" width="26.7109375" style="361" customWidth="1"/>
    <col min="9990" max="9993" width="13.7109375" style="361" customWidth="1"/>
    <col min="9994" max="9994" width="19.7109375" style="361" customWidth="1"/>
    <col min="9995" max="9995" width="18.85546875" style="361" customWidth="1"/>
    <col min="9996" max="10241" width="11.42578125" style="361"/>
    <col min="10242" max="10242" width="1.7109375" style="361" customWidth="1"/>
    <col min="10243" max="10243" width="10.85546875" style="361" customWidth="1"/>
    <col min="10244" max="10244" width="22.28515625" style="361" customWidth="1"/>
    <col min="10245" max="10245" width="26.7109375" style="361" customWidth="1"/>
    <col min="10246" max="10249" width="13.7109375" style="361" customWidth="1"/>
    <col min="10250" max="10250" width="19.7109375" style="361" customWidth="1"/>
    <col min="10251" max="10251" width="18.85546875" style="361" customWidth="1"/>
    <col min="10252" max="10497" width="11.42578125" style="361"/>
    <col min="10498" max="10498" width="1.7109375" style="361" customWidth="1"/>
    <col min="10499" max="10499" width="10.85546875" style="361" customWidth="1"/>
    <col min="10500" max="10500" width="22.28515625" style="361" customWidth="1"/>
    <col min="10501" max="10501" width="26.7109375" style="361" customWidth="1"/>
    <col min="10502" max="10505" width="13.7109375" style="361" customWidth="1"/>
    <col min="10506" max="10506" width="19.7109375" style="361" customWidth="1"/>
    <col min="10507" max="10507" width="18.85546875" style="361" customWidth="1"/>
    <col min="10508" max="10753" width="11.42578125" style="361"/>
    <col min="10754" max="10754" width="1.7109375" style="361" customWidth="1"/>
    <col min="10755" max="10755" width="10.85546875" style="361" customWidth="1"/>
    <col min="10756" max="10756" width="22.28515625" style="361" customWidth="1"/>
    <col min="10757" max="10757" width="26.7109375" style="361" customWidth="1"/>
    <col min="10758" max="10761" width="13.7109375" style="361" customWidth="1"/>
    <col min="10762" max="10762" width="19.7109375" style="361" customWidth="1"/>
    <col min="10763" max="10763" width="18.85546875" style="361" customWidth="1"/>
    <col min="10764" max="11009" width="11.42578125" style="361"/>
    <col min="11010" max="11010" width="1.7109375" style="361" customWidth="1"/>
    <col min="11011" max="11011" width="10.85546875" style="361" customWidth="1"/>
    <col min="11012" max="11012" width="22.28515625" style="361" customWidth="1"/>
    <col min="11013" max="11013" width="26.7109375" style="361" customWidth="1"/>
    <col min="11014" max="11017" width="13.7109375" style="361" customWidth="1"/>
    <col min="11018" max="11018" width="19.7109375" style="361" customWidth="1"/>
    <col min="11019" max="11019" width="18.85546875" style="361" customWidth="1"/>
    <col min="11020" max="11265" width="11.42578125" style="361"/>
    <col min="11266" max="11266" width="1.7109375" style="361" customWidth="1"/>
    <col min="11267" max="11267" width="10.85546875" style="361" customWidth="1"/>
    <col min="11268" max="11268" width="22.28515625" style="361" customWidth="1"/>
    <col min="11269" max="11269" width="26.7109375" style="361" customWidth="1"/>
    <col min="11270" max="11273" width="13.7109375" style="361" customWidth="1"/>
    <col min="11274" max="11274" width="19.7109375" style="361" customWidth="1"/>
    <col min="11275" max="11275" width="18.85546875" style="361" customWidth="1"/>
    <col min="11276" max="11521" width="11.42578125" style="361"/>
    <col min="11522" max="11522" width="1.7109375" style="361" customWidth="1"/>
    <col min="11523" max="11523" width="10.85546875" style="361" customWidth="1"/>
    <col min="11524" max="11524" width="22.28515625" style="361" customWidth="1"/>
    <col min="11525" max="11525" width="26.7109375" style="361" customWidth="1"/>
    <col min="11526" max="11529" width="13.7109375" style="361" customWidth="1"/>
    <col min="11530" max="11530" width="19.7109375" style="361" customWidth="1"/>
    <col min="11531" max="11531" width="18.85546875" style="361" customWidth="1"/>
    <col min="11532" max="11777" width="11.42578125" style="361"/>
    <col min="11778" max="11778" width="1.7109375" style="361" customWidth="1"/>
    <col min="11779" max="11779" width="10.85546875" style="361" customWidth="1"/>
    <col min="11780" max="11780" width="22.28515625" style="361" customWidth="1"/>
    <col min="11781" max="11781" width="26.7109375" style="361" customWidth="1"/>
    <col min="11782" max="11785" width="13.7109375" style="361" customWidth="1"/>
    <col min="11786" max="11786" width="19.7109375" style="361" customWidth="1"/>
    <col min="11787" max="11787" width="18.85546875" style="361" customWidth="1"/>
    <col min="11788" max="12033" width="11.42578125" style="361"/>
    <col min="12034" max="12034" width="1.7109375" style="361" customWidth="1"/>
    <col min="12035" max="12035" width="10.85546875" style="361" customWidth="1"/>
    <col min="12036" max="12036" width="22.28515625" style="361" customWidth="1"/>
    <col min="12037" max="12037" width="26.7109375" style="361" customWidth="1"/>
    <col min="12038" max="12041" width="13.7109375" style="361" customWidth="1"/>
    <col min="12042" max="12042" width="19.7109375" style="361" customWidth="1"/>
    <col min="12043" max="12043" width="18.85546875" style="361" customWidth="1"/>
    <col min="12044" max="12289" width="11.42578125" style="361"/>
    <col min="12290" max="12290" width="1.7109375" style="361" customWidth="1"/>
    <col min="12291" max="12291" width="10.85546875" style="361" customWidth="1"/>
    <col min="12292" max="12292" width="22.28515625" style="361" customWidth="1"/>
    <col min="12293" max="12293" width="26.7109375" style="361" customWidth="1"/>
    <col min="12294" max="12297" width="13.7109375" style="361" customWidth="1"/>
    <col min="12298" max="12298" width="19.7109375" style="361" customWidth="1"/>
    <col min="12299" max="12299" width="18.85546875" style="361" customWidth="1"/>
    <col min="12300" max="12545" width="11.42578125" style="361"/>
    <col min="12546" max="12546" width="1.7109375" style="361" customWidth="1"/>
    <col min="12547" max="12547" width="10.85546875" style="361" customWidth="1"/>
    <col min="12548" max="12548" width="22.28515625" style="361" customWidth="1"/>
    <col min="12549" max="12549" width="26.7109375" style="361" customWidth="1"/>
    <col min="12550" max="12553" width="13.7109375" style="361" customWidth="1"/>
    <col min="12554" max="12554" width="19.7109375" style="361" customWidth="1"/>
    <col min="12555" max="12555" width="18.85546875" style="361" customWidth="1"/>
    <col min="12556" max="12801" width="11.42578125" style="361"/>
    <col min="12802" max="12802" width="1.7109375" style="361" customWidth="1"/>
    <col min="12803" max="12803" width="10.85546875" style="361" customWidth="1"/>
    <col min="12804" max="12804" width="22.28515625" style="361" customWidth="1"/>
    <col min="12805" max="12805" width="26.7109375" style="361" customWidth="1"/>
    <col min="12806" max="12809" width="13.7109375" style="361" customWidth="1"/>
    <col min="12810" max="12810" width="19.7109375" style="361" customWidth="1"/>
    <col min="12811" max="12811" width="18.85546875" style="361" customWidth="1"/>
    <col min="12812" max="13057" width="11.42578125" style="361"/>
    <col min="13058" max="13058" width="1.7109375" style="361" customWidth="1"/>
    <col min="13059" max="13059" width="10.85546875" style="361" customWidth="1"/>
    <col min="13060" max="13060" width="22.28515625" style="361" customWidth="1"/>
    <col min="13061" max="13061" width="26.7109375" style="361" customWidth="1"/>
    <col min="13062" max="13065" width="13.7109375" style="361" customWidth="1"/>
    <col min="13066" max="13066" width="19.7109375" style="361" customWidth="1"/>
    <col min="13067" max="13067" width="18.85546875" style="361" customWidth="1"/>
    <col min="13068" max="13313" width="11.42578125" style="361"/>
    <col min="13314" max="13314" width="1.7109375" style="361" customWidth="1"/>
    <col min="13315" max="13315" width="10.85546875" style="361" customWidth="1"/>
    <col min="13316" max="13316" width="22.28515625" style="361" customWidth="1"/>
    <col min="13317" max="13317" width="26.7109375" style="361" customWidth="1"/>
    <col min="13318" max="13321" width="13.7109375" style="361" customWidth="1"/>
    <col min="13322" max="13322" width="19.7109375" style="361" customWidth="1"/>
    <col min="13323" max="13323" width="18.85546875" style="361" customWidth="1"/>
    <col min="13324" max="13569" width="11.42578125" style="361"/>
    <col min="13570" max="13570" width="1.7109375" style="361" customWidth="1"/>
    <col min="13571" max="13571" width="10.85546875" style="361" customWidth="1"/>
    <col min="13572" max="13572" width="22.28515625" style="361" customWidth="1"/>
    <col min="13573" max="13573" width="26.7109375" style="361" customWidth="1"/>
    <col min="13574" max="13577" width="13.7109375" style="361" customWidth="1"/>
    <col min="13578" max="13578" width="19.7109375" style="361" customWidth="1"/>
    <col min="13579" max="13579" width="18.85546875" style="361" customWidth="1"/>
    <col min="13580" max="13825" width="11.42578125" style="361"/>
    <col min="13826" max="13826" width="1.7109375" style="361" customWidth="1"/>
    <col min="13827" max="13827" width="10.85546875" style="361" customWidth="1"/>
    <col min="13828" max="13828" width="22.28515625" style="361" customWidth="1"/>
    <col min="13829" max="13829" width="26.7109375" style="361" customWidth="1"/>
    <col min="13830" max="13833" width="13.7109375" style="361" customWidth="1"/>
    <col min="13834" max="13834" width="19.7109375" style="361" customWidth="1"/>
    <col min="13835" max="13835" width="18.85546875" style="361" customWidth="1"/>
    <col min="13836" max="14081" width="11.42578125" style="361"/>
    <col min="14082" max="14082" width="1.7109375" style="361" customWidth="1"/>
    <col min="14083" max="14083" width="10.85546875" style="361" customWidth="1"/>
    <col min="14084" max="14084" width="22.28515625" style="361" customWidth="1"/>
    <col min="14085" max="14085" width="26.7109375" style="361" customWidth="1"/>
    <col min="14086" max="14089" width="13.7109375" style="361" customWidth="1"/>
    <col min="14090" max="14090" width="19.7109375" style="361" customWidth="1"/>
    <col min="14091" max="14091" width="18.85546875" style="361" customWidth="1"/>
    <col min="14092" max="14337" width="11.42578125" style="361"/>
    <col min="14338" max="14338" width="1.7109375" style="361" customWidth="1"/>
    <col min="14339" max="14339" width="10.85546875" style="361" customWidth="1"/>
    <col min="14340" max="14340" width="22.28515625" style="361" customWidth="1"/>
    <col min="14341" max="14341" width="26.7109375" style="361" customWidth="1"/>
    <col min="14342" max="14345" width="13.7109375" style="361" customWidth="1"/>
    <col min="14346" max="14346" width="19.7109375" style="361" customWidth="1"/>
    <col min="14347" max="14347" width="18.85546875" style="361" customWidth="1"/>
    <col min="14348" max="14593" width="11.42578125" style="361"/>
    <col min="14594" max="14594" width="1.7109375" style="361" customWidth="1"/>
    <col min="14595" max="14595" width="10.85546875" style="361" customWidth="1"/>
    <col min="14596" max="14596" width="22.28515625" style="361" customWidth="1"/>
    <col min="14597" max="14597" width="26.7109375" style="361" customWidth="1"/>
    <col min="14598" max="14601" width="13.7109375" style="361" customWidth="1"/>
    <col min="14602" max="14602" width="19.7109375" style="361" customWidth="1"/>
    <col min="14603" max="14603" width="18.85546875" style="361" customWidth="1"/>
    <col min="14604" max="14849" width="11.42578125" style="361"/>
    <col min="14850" max="14850" width="1.7109375" style="361" customWidth="1"/>
    <col min="14851" max="14851" width="10.85546875" style="361" customWidth="1"/>
    <col min="14852" max="14852" width="22.28515625" style="361" customWidth="1"/>
    <col min="14853" max="14853" width="26.7109375" style="361" customWidth="1"/>
    <col min="14854" max="14857" width="13.7109375" style="361" customWidth="1"/>
    <col min="14858" max="14858" width="19.7109375" style="361" customWidth="1"/>
    <col min="14859" max="14859" width="18.85546875" style="361" customWidth="1"/>
    <col min="14860" max="15105" width="11.42578125" style="361"/>
    <col min="15106" max="15106" width="1.7109375" style="361" customWidth="1"/>
    <col min="15107" max="15107" width="10.85546875" style="361" customWidth="1"/>
    <col min="15108" max="15108" width="22.28515625" style="361" customWidth="1"/>
    <col min="15109" max="15109" width="26.7109375" style="361" customWidth="1"/>
    <col min="15110" max="15113" width="13.7109375" style="361" customWidth="1"/>
    <col min="15114" max="15114" width="19.7109375" style="361" customWidth="1"/>
    <col min="15115" max="15115" width="18.85546875" style="361" customWidth="1"/>
    <col min="15116" max="15361" width="11.42578125" style="361"/>
    <col min="15362" max="15362" width="1.7109375" style="361" customWidth="1"/>
    <col min="15363" max="15363" width="10.85546875" style="361" customWidth="1"/>
    <col min="15364" max="15364" width="22.28515625" style="361" customWidth="1"/>
    <col min="15365" max="15365" width="26.7109375" style="361" customWidth="1"/>
    <col min="15366" max="15369" width="13.7109375" style="361" customWidth="1"/>
    <col min="15370" max="15370" width="19.7109375" style="361" customWidth="1"/>
    <col min="15371" max="15371" width="18.85546875" style="361" customWidth="1"/>
    <col min="15372" max="15617" width="11.42578125" style="361"/>
    <col min="15618" max="15618" width="1.7109375" style="361" customWidth="1"/>
    <col min="15619" max="15619" width="10.85546875" style="361" customWidth="1"/>
    <col min="15620" max="15620" width="22.28515625" style="361" customWidth="1"/>
    <col min="15621" max="15621" width="26.7109375" style="361" customWidth="1"/>
    <col min="15622" max="15625" width="13.7109375" style="361" customWidth="1"/>
    <col min="15626" max="15626" width="19.7109375" style="361" customWidth="1"/>
    <col min="15627" max="15627" width="18.85546875" style="361" customWidth="1"/>
    <col min="15628" max="15873" width="11.42578125" style="361"/>
    <col min="15874" max="15874" width="1.7109375" style="361" customWidth="1"/>
    <col min="15875" max="15875" width="10.85546875" style="361" customWidth="1"/>
    <col min="15876" max="15876" width="22.28515625" style="361" customWidth="1"/>
    <col min="15877" max="15877" width="26.7109375" style="361" customWidth="1"/>
    <col min="15878" max="15881" width="13.7109375" style="361" customWidth="1"/>
    <col min="15882" max="15882" width="19.7109375" style="361" customWidth="1"/>
    <col min="15883" max="15883" width="18.85546875" style="361" customWidth="1"/>
    <col min="15884" max="16129" width="11.42578125" style="361"/>
    <col min="16130" max="16130" width="1.7109375" style="361" customWidth="1"/>
    <col min="16131" max="16131" width="10.85546875" style="361" customWidth="1"/>
    <col min="16132" max="16132" width="22.28515625" style="361" customWidth="1"/>
    <col min="16133" max="16133" width="26.7109375" style="361" customWidth="1"/>
    <col min="16134" max="16137" width="13.7109375" style="361" customWidth="1"/>
    <col min="16138" max="16138" width="19.7109375" style="361" customWidth="1"/>
    <col min="16139" max="16139" width="18.85546875" style="361" customWidth="1"/>
    <col min="16140" max="16384" width="11.42578125" style="361"/>
  </cols>
  <sheetData>
    <row r="1" spans="2:17" ht="6" customHeight="1" thickBot="1" x14ac:dyDescent="0.3">
      <c r="B1" s="357"/>
      <c r="C1" s="357"/>
      <c r="D1" s="357"/>
      <c r="E1" s="357"/>
      <c r="F1" s="357"/>
      <c r="G1" s="357"/>
      <c r="H1" s="357"/>
      <c r="I1" s="357"/>
      <c r="J1" s="358"/>
      <c r="K1" s="359"/>
      <c r="L1" s="360"/>
      <c r="M1" s="360"/>
      <c r="N1" s="360"/>
      <c r="O1" s="360"/>
      <c r="P1" s="360"/>
      <c r="Q1" s="360"/>
    </row>
    <row r="2" spans="2:17" ht="30" customHeight="1" thickTop="1" thickBot="1" x14ac:dyDescent="0.3">
      <c r="B2" s="758" t="s">
        <v>5728</v>
      </c>
      <c r="C2" s="759"/>
      <c r="D2" s="759"/>
      <c r="E2" s="760" t="s">
        <v>5729</v>
      </c>
      <c r="F2" s="760"/>
      <c r="G2" s="760"/>
      <c r="H2" s="761"/>
      <c r="I2" s="362"/>
      <c r="J2" s="363"/>
      <c r="K2" s="364"/>
      <c r="L2" s="365"/>
    </row>
    <row r="3" spans="2:17" ht="24" customHeight="1" thickTop="1" thickBot="1" x14ac:dyDescent="0.3">
      <c r="B3" s="762" t="s">
        <v>5730</v>
      </c>
      <c r="C3" s="763"/>
      <c r="D3" s="763"/>
      <c r="E3" s="763"/>
      <c r="F3" s="763"/>
      <c r="G3" s="366"/>
      <c r="H3" s="365"/>
      <c r="I3" s="367"/>
      <c r="J3" s="367"/>
      <c r="K3" s="368"/>
      <c r="L3" s="369"/>
    </row>
    <row r="4" spans="2:17" ht="15" customHeight="1" x14ac:dyDescent="0.25">
      <c r="B4" s="750" t="s">
        <v>5731</v>
      </c>
      <c r="C4" s="751"/>
      <c r="D4" s="751"/>
      <c r="E4" s="450" t="s">
        <v>5732</v>
      </c>
      <c r="F4" s="450"/>
      <c r="G4" s="764" t="s">
        <v>5761</v>
      </c>
      <c r="I4" s="370"/>
      <c r="J4" s="371" t="s">
        <v>5733</v>
      </c>
      <c r="K4" s="372"/>
      <c r="L4" s="373"/>
    </row>
    <row r="5" spans="2:17" ht="15.75" thickBot="1" x14ac:dyDescent="0.3">
      <c r="B5" s="750" t="s">
        <v>5734</v>
      </c>
      <c r="C5" s="751"/>
      <c r="D5" s="751"/>
      <c r="E5" s="451" t="s">
        <v>5735</v>
      </c>
      <c r="F5" s="451"/>
      <c r="G5" s="739"/>
      <c r="I5" s="370"/>
      <c r="J5" s="538" t="str">
        <f ca="1">CONCATENATE("MC"," ",Extraction!I18," ","-"," ",MONTH(G21))</f>
        <v>MC 2017 - 4</v>
      </c>
      <c r="K5" s="374"/>
      <c r="L5" s="373"/>
    </row>
    <row r="6" spans="2:17" ht="15" customHeight="1" x14ac:dyDescent="0.25">
      <c r="B6" s="737" t="s">
        <v>5736</v>
      </c>
      <c r="C6" s="738"/>
      <c r="D6" s="738"/>
      <c r="E6" s="452" t="s">
        <v>5737</v>
      </c>
      <c r="F6" s="452"/>
      <c r="G6" s="739" t="str">
        <f>IF($B$13="","",IF($B$14&gt;0,"De la S"&amp;$B$13,IF($B$14=0,"S"&amp;$B$13,""))&amp;IF($B$17&gt;0," à la S"&amp;$B$17,IF($B$16&gt;0," à la S"&amp;$B$16,IF($B$15&gt;0," à la S"&amp;$B$15,IF($B$14&gt;0," à la S"&amp;$B$14,""))))&amp;" "&amp;"-"&amp;" "&amp;Extraction!I18)</f>
        <v>S0 - 2017</v>
      </c>
      <c r="I6" s="370"/>
      <c r="J6" s="746" t="s">
        <v>5738</v>
      </c>
      <c r="K6" s="748"/>
      <c r="L6" s="373"/>
    </row>
    <row r="7" spans="2:17" ht="15" customHeight="1" x14ac:dyDescent="0.25">
      <c r="B7" s="750" t="s">
        <v>13</v>
      </c>
      <c r="C7" s="751"/>
      <c r="D7" s="751"/>
      <c r="E7" s="453" t="s">
        <v>47</v>
      </c>
      <c r="F7" s="453"/>
      <c r="G7" s="739"/>
      <c r="I7" s="370"/>
      <c r="J7" s="747"/>
      <c r="K7" s="749"/>
      <c r="L7" s="375"/>
    </row>
    <row r="8" spans="2:17" ht="15.75" thickBot="1" x14ac:dyDescent="0.3">
      <c r="B8" s="750" t="s">
        <v>5739</v>
      </c>
      <c r="C8" s="751"/>
      <c r="D8" s="751"/>
      <c r="E8" s="476" t="str">
        <f t="array" ref="E8">"Du "&amp;TEXT(IF($C$13&gt;0,$C$13,""),"jj/mm/aaaa")&amp;" au "&amp;TEXT(IF(COUNTBLANK(D13:D17)=0,D17,IF(COUNTBLANK(D13:D17)=1,D16,IF(COUNTBLANK(D13:D17)=2,D15,IF(COUNTBLANK(D13:D17)=3,D14,IF(COUNTBLANK(D13:D17)=4,D13,""))))),"jj/mm/aaaa")</f>
        <v xml:space="preserve">Du  au </v>
      </c>
      <c r="F8" s="476"/>
      <c r="G8" s="740"/>
      <c r="I8" s="370"/>
      <c r="J8" s="752" t="s">
        <v>5740</v>
      </c>
      <c r="K8" s="754"/>
      <c r="L8" s="375"/>
    </row>
    <row r="9" spans="2:17" ht="24" customHeight="1" thickBot="1" x14ac:dyDescent="0.3">
      <c r="B9" s="741" t="s">
        <v>5741</v>
      </c>
      <c r="C9" s="742"/>
      <c r="D9" s="742"/>
      <c r="E9" s="756" t="s">
        <v>5762</v>
      </c>
      <c r="F9" s="756"/>
      <c r="G9" s="757"/>
      <c r="I9" s="376"/>
      <c r="J9" s="753"/>
      <c r="K9" s="755"/>
      <c r="L9" s="375"/>
      <c r="O9" s="377"/>
    </row>
    <row r="10" spans="2:17" ht="15.95" customHeight="1" thickTop="1" thickBot="1" x14ac:dyDescent="0.3">
      <c r="B10" s="378"/>
      <c r="C10" s="379"/>
      <c r="D10" s="379"/>
      <c r="E10" s="380"/>
      <c r="F10" s="380"/>
      <c r="G10" s="380"/>
      <c r="H10" s="381"/>
      <c r="I10" s="381"/>
      <c r="J10" s="382"/>
      <c r="K10" s="383"/>
      <c r="L10" s="375"/>
      <c r="O10" s="377"/>
    </row>
    <row r="11" spans="2:17" x14ac:dyDescent="0.25">
      <c r="B11" s="384"/>
      <c r="C11" s="411"/>
      <c r="D11" s="447" t="s">
        <v>5742</v>
      </c>
      <c r="E11" s="449">
        <v>40011870</v>
      </c>
      <c r="F11" s="743">
        <v>40011870</v>
      </c>
      <c r="G11" s="743"/>
      <c r="H11" s="744">
        <v>40011877</v>
      </c>
      <c r="I11" s="745"/>
      <c r="J11" s="446">
        <v>40011270</v>
      </c>
      <c r="K11" s="385"/>
      <c r="O11" s="377"/>
    </row>
    <row r="12" spans="2:17" ht="39.950000000000003" customHeight="1" thickBot="1" x14ac:dyDescent="0.3">
      <c r="B12" s="386" t="s">
        <v>5679</v>
      </c>
      <c r="C12" s="412" t="s">
        <v>5756</v>
      </c>
      <c r="D12" s="387" t="s">
        <v>5757</v>
      </c>
      <c r="E12" s="448" t="s">
        <v>5745</v>
      </c>
      <c r="F12" s="725" t="s">
        <v>5744</v>
      </c>
      <c r="G12" s="734"/>
      <c r="H12" s="735" t="s">
        <v>5743</v>
      </c>
      <c r="I12" s="736"/>
      <c r="J12" s="388" t="s">
        <v>5746</v>
      </c>
      <c r="K12" s="473" t="s">
        <v>5714</v>
      </c>
      <c r="L12" s="389"/>
    </row>
    <row r="13" spans="2:17" ht="18" customHeight="1" x14ac:dyDescent="0.25">
      <c r="B13" s="460">
        <f t="array" ref="B13">Extraction!H14</f>
        <v>0</v>
      </c>
      <c r="C13" s="454" t="str">
        <f t="array" ref="C13">Extraction!J14</f>
        <v/>
      </c>
      <c r="D13" s="455" t="str">
        <f t="array" ref="D13">Extraction!K14</f>
        <v/>
      </c>
      <c r="E13" s="465">
        <f t="array" ref="E13">SUMIFS('RT-C'!$AG:$AG,'RT-C'!$I:$I,'BORD LORRAINE'!$B13,'RT-C'!$J:$J,"OUI",'RT-C'!$C:$C,"REV")</f>
        <v>0</v>
      </c>
      <c r="F13" s="730">
        <f>SUMIFS('RT-C'!$AG:$AG,'RT-C'!$I:$I,'BORD LORRAINE'!$B13,'RT-C'!$J:$J,"OUI",'RT-C'!$C:$C,"INS")</f>
        <v>0</v>
      </c>
      <c r="G13" s="731"/>
      <c r="H13" s="732">
        <f>COUNTIFS('RT-C'!$I:$I,'BORD LORRAINE'!$B13,'RT-C'!$R:$R,"OUI")</f>
        <v>0</v>
      </c>
      <c r="I13" s="733"/>
      <c r="J13" s="466">
        <f t="array" ref="J13">COUNTIFS('RT-C'!$I:$I,'BORD LORRAINE'!$B13,'RT-C'!$AD:$AD,"OUI")</f>
        <v>0</v>
      </c>
      <c r="K13" s="474">
        <f t="array" ref="K13">E13*7.9+F13*5.9+H13*18+J13*3</f>
        <v>0</v>
      </c>
    </row>
    <row r="14" spans="2:17" ht="18" customHeight="1" x14ac:dyDescent="0.25">
      <c r="B14" s="461">
        <f t="array" ref="B14">Extraction!H15</f>
        <v>0</v>
      </c>
      <c r="C14" s="456" t="str">
        <f t="array" ref="C14">Extraction!J15</f>
        <v/>
      </c>
      <c r="D14" s="457" t="str">
        <f t="array" ref="D14">Extraction!K15</f>
        <v/>
      </c>
      <c r="E14" s="467">
        <f t="array" ref="E14">SUMIFS('RT-C'!$AG:$AG,'RT-C'!$I:$I,'BORD LORRAINE'!$B14,'RT-C'!$J:$J,"OUI",'RT-C'!$C:$C,"REV")</f>
        <v>0</v>
      </c>
      <c r="F14" s="715">
        <f>SUMIFS('RT-C'!$AG:$AG,'RT-C'!$I:$I,'BORD LORRAINE'!$B14,'RT-C'!$J:$J,"OUI",'RT-C'!$C:$C,"INS")</f>
        <v>0</v>
      </c>
      <c r="G14" s="716"/>
      <c r="H14" s="717">
        <f>COUNTIFS('RT-C'!$I:$I,'BORD LORRAINE'!$B14,'RT-C'!$R:$R,"OUI")</f>
        <v>0</v>
      </c>
      <c r="I14" s="718"/>
      <c r="J14" s="468">
        <f t="array" ref="J14">COUNTIFS('RT-C'!$I:$I,'BORD LORRAINE'!$B14,'RT-C'!$AD:$AD,"OUI")</f>
        <v>0</v>
      </c>
      <c r="K14" s="463">
        <f t="array" ref="K14">E14*7.9+F14*5.9+H14*18+J14*3</f>
        <v>0</v>
      </c>
    </row>
    <row r="15" spans="2:17" ht="18" customHeight="1" x14ac:dyDescent="0.25">
      <c r="B15" s="461">
        <f t="array" ref="B15">Extraction!H16</f>
        <v>0</v>
      </c>
      <c r="C15" s="456" t="str">
        <f t="array" ref="C15">Extraction!J16</f>
        <v/>
      </c>
      <c r="D15" s="457" t="str">
        <f t="array" ref="D15">Extraction!K16</f>
        <v/>
      </c>
      <c r="E15" s="467">
        <f t="array" ref="E15">SUMIFS('RT-C'!$AG:$AG,'RT-C'!$I:$I,'BORD LORRAINE'!$B15,'RT-C'!$J:$J,"OUI",'RT-C'!$C:$C,"REV")</f>
        <v>0</v>
      </c>
      <c r="F15" s="715">
        <f>SUMIFS('RT-C'!$AG:$AG,'RT-C'!$I:$I,'BORD LORRAINE'!$B15,'RT-C'!$J:$J,"OUI",'RT-C'!$C:$C,"INS")</f>
        <v>0</v>
      </c>
      <c r="G15" s="716"/>
      <c r="H15" s="717">
        <f>COUNTIFS('RT-C'!$I:$I,'BORD LORRAINE'!$B15,'RT-C'!$R:$R,"OUI")</f>
        <v>0</v>
      </c>
      <c r="I15" s="718"/>
      <c r="J15" s="468">
        <f t="array" ref="J15">COUNTIFS('RT-C'!$I:$I,'BORD LORRAINE'!$B15,'RT-C'!$AD:$AD,"OUI")</f>
        <v>0</v>
      </c>
      <c r="K15" s="463">
        <f t="array" ref="K15">E15*7.9+F15*5.9+H15*18+J15*3</f>
        <v>0</v>
      </c>
    </row>
    <row r="16" spans="2:17" ht="18" customHeight="1" x14ac:dyDescent="0.25">
      <c r="B16" s="461">
        <f t="array" ref="B16">Extraction!H17</f>
        <v>0</v>
      </c>
      <c r="C16" s="456" t="str">
        <f t="array" ref="C16">Extraction!J17</f>
        <v/>
      </c>
      <c r="D16" s="457" t="str">
        <f t="array" ref="D16">Extraction!K17</f>
        <v/>
      </c>
      <c r="E16" s="467">
        <f t="array" ref="E16">SUMIFS('RT-C'!$AG:$AG,'RT-C'!$I:$I,'BORD LORRAINE'!$B16,'RT-C'!$J:$J,"OUI",'RT-C'!$C:$C,"REV")</f>
        <v>0</v>
      </c>
      <c r="F16" s="715">
        <f>SUMIFS('RT-C'!$AG:$AG,'RT-C'!$I:$I,'BORD LORRAINE'!$B16,'RT-C'!$J:$J,"OUI",'RT-C'!$C:$C,"INS")</f>
        <v>0</v>
      </c>
      <c r="G16" s="716"/>
      <c r="H16" s="717">
        <f>COUNTIFS('RT-C'!$I:$I,'BORD LORRAINE'!$B16,'RT-C'!$R:$R,"OUI")</f>
        <v>0</v>
      </c>
      <c r="I16" s="718"/>
      <c r="J16" s="468">
        <f t="array" ref="J16">COUNTIFS('RT-C'!$I:$I,'BORD LORRAINE'!$B16,'RT-C'!$AD:$AD,"OUI")</f>
        <v>0</v>
      </c>
      <c r="K16" s="463">
        <f t="array" ref="K16">E16*7.9+F16*5.9+H16*18+J16*3</f>
        <v>0</v>
      </c>
    </row>
    <row r="17" spans="2:11" ht="18" customHeight="1" thickBot="1" x14ac:dyDescent="0.3">
      <c r="B17" s="462">
        <f t="array" ref="B17">Extraction!H18</f>
        <v>0</v>
      </c>
      <c r="C17" s="458" t="str">
        <f t="array" ref="C17">Extraction!J18</f>
        <v/>
      </c>
      <c r="D17" s="459" t="str">
        <f t="array" ref="D17">Extraction!K18</f>
        <v/>
      </c>
      <c r="E17" s="469">
        <f t="array" ref="E17">SUMIFS('RT-C'!$AG:$AG,'RT-C'!$I:$I,'BORD LORRAINE'!$B17,'RT-C'!$J:$J,"OUI",'RT-C'!$C:$C,"REV")</f>
        <v>0</v>
      </c>
      <c r="F17" s="719">
        <f>SUMIFS('RT-C'!$AG:$AG,'RT-C'!$I:$I,'BORD LORRAINE'!$B17,'RT-C'!$J:$J,"OUI",'RT-C'!$C:$C,"INS")</f>
        <v>0</v>
      </c>
      <c r="G17" s="720"/>
      <c r="H17" s="721">
        <f>COUNTIFS('RT-C'!$I:$I,'BORD LORRAINE'!$B17,'RT-C'!$R:$R,"OUI")</f>
        <v>0</v>
      </c>
      <c r="I17" s="722"/>
      <c r="J17" s="470">
        <f t="array" ref="J17">COUNTIFS('RT-C'!$I:$I,'BORD LORRAINE'!$B17,'RT-C'!$AD:$AD,"OUI")</f>
        <v>0</v>
      </c>
      <c r="K17" s="464">
        <f t="array" ref="K17">E17*7.9+F17*5.9+H17*18+J17*3</f>
        <v>0</v>
      </c>
    </row>
    <row r="18" spans="2:11" ht="15.75" thickBot="1" x14ac:dyDescent="0.3">
      <c r="B18" s="723" t="s">
        <v>5747</v>
      </c>
      <c r="C18" s="724"/>
      <c r="D18" s="725"/>
      <c r="E18" s="471">
        <f>SUM(E13:E17)</f>
        <v>0</v>
      </c>
      <c r="F18" s="726">
        <f>F13+F14+F15+F16+F17</f>
        <v>0</v>
      </c>
      <c r="G18" s="727"/>
      <c r="H18" s="728">
        <f>SUM(H13:I17)</f>
        <v>0</v>
      </c>
      <c r="I18" s="729"/>
      <c r="J18" s="472">
        <f>SUM(J13:J17)</f>
        <v>0</v>
      </c>
      <c r="K18" s="475"/>
    </row>
    <row r="19" spans="2:11" ht="30" customHeight="1" x14ac:dyDescent="0.25">
      <c r="B19" s="390"/>
      <c r="C19" s="413"/>
      <c r="D19" s="391"/>
      <c r="E19" s="392"/>
      <c r="F19" s="392"/>
      <c r="G19" s="392"/>
      <c r="H19" s="710" t="s">
        <v>5753</v>
      </c>
      <c r="I19" s="710"/>
      <c r="J19" s="710"/>
      <c r="K19" s="410">
        <f>SUM(K13:K17)</f>
        <v>0</v>
      </c>
    </row>
    <row r="20" spans="2:11" ht="15.75" thickBot="1" x14ac:dyDescent="0.3">
      <c r="B20" s="365"/>
      <c r="F20" s="375"/>
      <c r="G20" s="375"/>
      <c r="H20" s="375"/>
      <c r="I20" s="375"/>
      <c r="J20" s="375"/>
      <c r="K20" s="393"/>
    </row>
    <row r="21" spans="2:11" ht="26.25" x14ac:dyDescent="0.25">
      <c r="B21" s="369"/>
      <c r="C21" s="414"/>
      <c r="E21" s="394" t="s">
        <v>5748</v>
      </c>
      <c r="F21" s="395" t="s">
        <v>5754</v>
      </c>
      <c r="G21" s="396">
        <f ca="1">TODAY()</f>
        <v>42836</v>
      </c>
      <c r="H21" s="397"/>
      <c r="I21" s="367"/>
      <c r="J21" s="398" t="s">
        <v>5749</v>
      </c>
      <c r="K21" s="399"/>
    </row>
    <row r="22" spans="2:11" ht="20.100000000000001" customHeight="1" x14ac:dyDescent="0.25">
      <c r="B22" s="365"/>
      <c r="D22" s="33" t="s">
        <v>5750</v>
      </c>
      <c r="E22" s="400" t="s">
        <v>5751</v>
      </c>
      <c r="F22" s="711"/>
      <c r="G22" s="712"/>
      <c r="H22" s="712"/>
      <c r="I22" s="401"/>
      <c r="J22" s="713"/>
      <c r="K22" s="399"/>
    </row>
    <row r="23" spans="2:11" ht="20.100000000000001" customHeight="1" thickBot="1" x14ac:dyDescent="0.3">
      <c r="B23" s="365"/>
      <c r="D23" s="33" t="s">
        <v>5752</v>
      </c>
      <c r="E23" s="402">
        <f ca="1">TODAY()</f>
        <v>42836</v>
      </c>
      <c r="F23" s="403"/>
      <c r="I23" s="401"/>
      <c r="J23" s="713"/>
      <c r="K23" s="399"/>
    </row>
    <row r="24" spans="2:11" ht="20.100000000000001" customHeight="1" x14ac:dyDescent="0.25">
      <c r="B24" s="365"/>
      <c r="D24" s="404"/>
      <c r="I24" s="375"/>
      <c r="J24" s="714"/>
      <c r="K24" s="399"/>
    </row>
    <row r="25" spans="2:11" ht="15.75" thickBot="1" x14ac:dyDescent="0.3">
      <c r="B25" s="405"/>
      <c r="C25" s="407"/>
      <c r="D25" s="406"/>
      <c r="E25" s="407"/>
      <c r="F25" s="407"/>
      <c r="G25" s="407"/>
      <c r="H25" s="407"/>
      <c r="I25" s="408"/>
      <c r="J25" s="408"/>
      <c r="K25" s="409"/>
    </row>
    <row r="26" spans="2:11" ht="15.75" thickTop="1" x14ac:dyDescent="0.25"/>
  </sheetData>
  <mergeCells count="36">
    <mergeCell ref="B2:D2"/>
    <mergeCell ref="E2:H2"/>
    <mergeCell ref="B3:F3"/>
    <mergeCell ref="B4:D4"/>
    <mergeCell ref="G4:G5"/>
    <mergeCell ref="B5:D5"/>
    <mergeCell ref="J6:J7"/>
    <mergeCell ref="K6:K7"/>
    <mergeCell ref="B7:D7"/>
    <mergeCell ref="B8:D8"/>
    <mergeCell ref="J8:J9"/>
    <mergeCell ref="K8:K9"/>
    <mergeCell ref="E9:G9"/>
    <mergeCell ref="F12:G12"/>
    <mergeCell ref="H12:I12"/>
    <mergeCell ref="B6:D6"/>
    <mergeCell ref="G6:G8"/>
    <mergeCell ref="B9:D9"/>
    <mergeCell ref="F11:G11"/>
    <mergeCell ref="H11:I11"/>
    <mergeCell ref="B18:D18"/>
    <mergeCell ref="F18:G18"/>
    <mergeCell ref="H18:I18"/>
    <mergeCell ref="F13:G13"/>
    <mergeCell ref="H13:I13"/>
    <mergeCell ref="F14:G14"/>
    <mergeCell ref="H14:I14"/>
    <mergeCell ref="F15:G15"/>
    <mergeCell ref="H15:I15"/>
    <mergeCell ref="H19:J19"/>
    <mergeCell ref="F22:H22"/>
    <mergeCell ref="J22:J24"/>
    <mergeCell ref="F16:G16"/>
    <mergeCell ref="H16:I16"/>
    <mergeCell ref="F17:G17"/>
    <mergeCell ref="H17:I17"/>
  </mergeCells>
  <dataValidations count="1">
    <dataValidation type="list" allowBlank="1" showInputMessage="1" showErrorMessage="1" sqref="E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E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E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E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E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E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E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E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E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E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E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E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E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E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E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WVM983042">
      <formula1>"INSPECTION CICM, REVISION CICM,INSPECTION ET REVISION CI-CM,"</formula1>
    </dataValidation>
  </dataValidations>
  <pageMargins left="0.25" right="0.25" top="0.75" bottom="0.75" header="0.3" footer="0.3"/>
  <pageSetup paperSize="9"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7030A0"/>
  </sheetPr>
  <dimension ref="B1:Q27"/>
  <sheetViews>
    <sheetView workbookViewId="0">
      <selection activeCell="B14" sqref="B14"/>
    </sheetView>
  </sheetViews>
  <sheetFormatPr baseColWidth="10" defaultRowHeight="15" x14ac:dyDescent="0.25"/>
  <cols>
    <col min="1" max="1" width="1.7109375" style="361" customWidth="1"/>
    <col min="2" max="2" width="10.85546875" style="361" customWidth="1"/>
    <col min="3" max="4" width="11.7109375" style="361" customWidth="1"/>
    <col min="5" max="5" width="24.7109375" style="361" customWidth="1"/>
    <col min="6" max="7" width="12.7109375" style="361" customWidth="1"/>
    <col min="8" max="8" width="13.7109375" style="361" customWidth="1"/>
    <col min="9" max="9" width="3.7109375" style="361" customWidth="1"/>
    <col min="10" max="10" width="16.7109375" style="361" customWidth="1"/>
    <col min="11" max="11" width="18.85546875" style="404" customWidth="1"/>
    <col min="12" max="257" width="11.42578125" style="361"/>
    <col min="258" max="258" width="1.7109375" style="361" customWidth="1"/>
    <col min="259" max="259" width="10.85546875" style="361" customWidth="1"/>
    <col min="260" max="260" width="22.28515625" style="361" customWidth="1"/>
    <col min="261" max="261" width="26.7109375" style="361" customWidth="1"/>
    <col min="262" max="265" width="13.7109375" style="361" customWidth="1"/>
    <col min="266" max="266" width="19.7109375" style="361" customWidth="1"/>
    <col min="267" max="267" width="18.85546875" style="361" customWidth="1"/>
    <col min="268" max="513" width="11.42578125" style="361"/>
    <col min="514" max="514" width="1.7109375" style="361" customWidth="1"/>
    <col min="515" max="515" width="10.85546875" style="361" customWidth="1"/>
    <col min="516" max="516" width="22.28515625" style="361" customWidth="1"/>
    <col min="517" max="517" width="26.7109375" style="361" customWidth="1"/>
    <col min="518" max="521" width="13.7109375" style="361" customWidth="1"/>
    <col min="522" max="522" width="19.7109375" style="361" customWidth="1"/>
    <col min="523" max="523" width="18.85546875" style="361" customWidth="1"/>
    <col min="524" max="769" width="11.42578125" style="361"/>
    <col min="770" max="770" width="1.7109375" style="361" customWidth="1"/>
    <col min="771" max="771" width="10.85546875" style="361" customWidth="1"/>
    <col min="772" max="772" width="22.28515625" style="361" customWidth="1"/>
    <col min="773" max="773" width="26.7109375" style="361" customWidth="1"/>
    <col min="774" max="777" width="13.7109375" style="361" customWidth="1"/>
    <col min="778" max="778" width="19.7109375" style="361" customWidth="1"/>
    <col min="779" max="779" width="18.85546875" style="361" customWidth="1"/>
    <col min="780" max="1025" width="11.42578125" style="361"/>
    <col min="1026" max="1026" width="1.7109375" style="361" customWidth="1"/>
    <col min="1027" max="1027" width="10.85546875" style="361" customWidth="1"/>
    <col min="1028" max="1028" width="22.28515625" style="361" customWidth="1"/>
    <col min="1029" max="1029" width="26.7109375" style="361" customWidth="1"/>
    <col min="1030" max="1033" width="13.7109375" style="361" customWidth="1"/>
    <col min="1034" max="1034" width="19.7109375" style="361" customWidth="1"/>
    <col min="1035" max="1035" width="18.85546875" style="361" customWidth="1"/>
    <col min="1036" max="1281" width="11.42578125" style="361"/>
    <col min="1282" max="1282" width="1.7109375" style="361" customWidth="1"/>
    <col min="1283" max="1283" width="10.85546875" style="361" customWidth="1"/>
    <col min="1284" max="1284" width="22.28515625" style="361" customWidth="1"/>
    <col min="1285" max="1285" width="26.7109375" style="361" customWidth="1"/>
    <col min="1286" max="1289" width="13.7109375" style="361" customWidth="1"/>
    <col min="1290" max="1290" width="19.7109375" style="361" customWidth="1"/>
    <col min="1291" max="1291" width="18.85546875" style="361" customWidth="1"/>
    <col min="1292" max="1537" width="11.42578125" style="361"/>
    <col min="1538" max="1538" width="1.7109375" style="361" customWidth="1"/>
    <col min="1539" max="1539" width="10.85546875" style="361" customWidth="1"/>
    <col min="1540" max="1540" width="22.28515625" style="361" customWidth="1"/>
    <col min="1541" max="1541" width="26.7109375" style="361" customWidth="1"/>
    <col min="1542" max="1545" width="13.7109375" style="361" customWidth="1"/>
    <col min="1546" max="1546" width="19.7109375" style="361" customWidth="1"/>
    <col min="1547" max="1547" width="18.85546875" style="361" customWidth="1"/>
    <col min="1548" max="1793" width="11.42578125" style="361"/>
    <col min="1794" max="1794" width="1.7109375" style="361" customWidth="1"/>
    <col min="1795" max="1795" width="10.85546875" style="361" customWidth="1"/>
    <col min="1796" max="1796" width="22.28515625" style="361" customWidth="1"/>
    <col min="1797" max="1797" width="26.7109375" style="361" customWidth="1"/>
    <col min="1798" max="1801" width="13.7109375" style="361" customWidth="1"/>
    <col min="1802" max="1802" width="19.7109375" style="361" customWidth="1"/>
    <col min="1803" max="1803" width="18.85546875" style="361" customWidth="1"/>
    <col min="1804" max="2049" width="11.42578125" style="361"/>
    <col min="2050" max="2050" width="1.7109375" style="361" customWidth="1"/>
    <col min="2051" max="2051" width="10.85546875" style="361" customWidth="1"/>
    <col min="2052" max="2052" width="22.28515625" style="361" customWidth="1"/>
    <col min="2053" max="2053" width="26.7109375" style="361" customWidth="1"/>
    <col min="2054" max="2057" width="13.7109375" style="361" customWidth="1"/>
    <col min="2058" max="2058" width="19.7109375" style="361" customWidth="1"/>
    <col min="2059" max="2059" width="18.85546875" style="361" customWidth="1"/>
    <col min="2060" max="2305" width="11.42578125" style="361"/>
    <col min="2306" max="2306" width="1.7109375" style="361" customWidth="1"/>
    <col min="2307" max="2307" width="10.85546875" style="361" customWidth="1"/>
    <col min="2308" max="2308" width="22.28515625" style="361" customWidth="1"/>
    <col min="2309" max="2309" width="26.7109375" style="361" customWidth="1"/>
    <col min="2310" max="2313" width="13.7109375" style="361" customWidth="1"/>
    <col min="2314" max="2314" width="19.7109375" style="361" customWidth="1"/>
    <col min="2315" max="2315" width="18.85546875" style="361" customWidth="1"/>
    <col min="2316" max="2561" width="11.42578125" style="361"/>
    <col min="2562" max="2562" width="1.7109375" style="361" customWidth="1"/>
    <col min="2563" max="2563" width="10.85546875" style="361" customWidth="1"/>
    <col min="2564" max="2564" width="22.28515625" style="361" customWidth="1"/>
    <col min="2565" max="2565" width="26.7109375" style="361" customWidth="1"/>
    <col min="2566" max="2569" width="13.7109375" style="361" customWidth="1"/>
    <col min="2570" max="2570" width="19.7109375" style="361" customWidth="1"/>
    <col min="2571" max="2571" width="18.85546875" style="361" customWidth="1"/>
    <col min="2572" max="2817" width="11.42578125" style="361"/>
    <col min="2818" max="2818" width="1.7109375" style="361" customWidth="1"/>
    <col min="2819" max="2819" width="10.85546875" style="361" customWidth="1"/>
    <col min="2820" max="2820" width="22.28515625" style="361" customWidth="1"/>
    <col min="2821" max="2821" width="26.7109375" style="361" customWidth="1"/>
    <col min="2822" max="2825" width="13.7109375" style="361" customWidth="1"/>
    <col min="2826" max="2826" width="19.7109375" style="361" customWidth="1"/>
    <col min="2827" max="2827" width="18.85546875" style="361" customWidth="1"/>
    <col min="2828" max="3073" width="11.42578125" style="361"/>
    <col min="3074" max="3074" width="1.7109375" style="361" customWidth="1"/>
    <col min="3075" max="3075" width="10.85546875" style="361" customWidth="1"/>
    <col min="3076" max="3076" width="22.28515625" style="361" customWidth="1"/>
    <col min="3077" max="3077" width="26.7109375" style="361" customWidth="1"/>
    <col min="3078" max="3081" width="13.7109375" style="361" customWidth="1"/>
    <col min="3082" max="3082" width="19.7109375" style="361" customWidth="1"/>
    <col min="3083" max="3083" width="18.85546875" style="361" customWidth="1"/>
    <col min="3084" max="3329" width="11.42578125" style="361"/>
    <col min="3330" max="3330" width="1.7109375" style="361" customWidth="1"/>
    <col min="3331" max="3331" width="10.85546875" style="361" customWidth="1"/>
    <col min="3332" max="3332" width="22.28515625" style="361" customWidth="1"/>
    <col min="3333" max="3333" width="26.7109375" style="361" customWidth="1"/>
    <col min="3334" max="3337" width="13.7109375" style="361" customWidth="1"/>
    <col min="3338" max="3338" width="19.7109375" style="361" customWidth="1"/>
    <col min="3339" max="3339" width="18.85546875" style="361" customWidth="1"/>
    <col min="3340" max="3585" width="11.42578125" style="361"/>
    <col min="3586" max="3586" width="1.7109375" style="361" customWidth="1"/>
    <col min="3587" max="3587" width="10.85546875" style="361" customWidth="1"/>
    <col min="3588" max="3588" width="22.28515625" style="361" customWidth="1"/>
    <col min="3589" max="3589" width="26.7109375" style="361" customWidth="1"/>
    <col min="3590" max="3593" width="13.7109375" style="361" customWidth="1"/>
    <col min="3594" max="3594" width="19.7109375" style="361" customWidth="1"/>
    <col min="3595" max="3595" width="18.85546875" style="361" customWidth="1"/>
    <col min="3596" max="3841" width="11.42578125" style="361"/>
    <col min="3842" max="3842" width="1.7109375" style="361" customWidth="1"/>
    <col min="3843" max="3843" width="10.85546875" style="361" customWidth="1"/>
    <col min="3844" max="3844" width="22.28515625" style="361" customWidth="1"/>
    <col min="3845" max="3845" width="26.7109375" style="361" customWidth="1"/>
    <col min="3846" max="3849" width="13.7109375" style="361" customWidth="1"/>
    <col min="3850" max="3850" width="19.7109375" style="361" customWidth="1"/>
    <col min="3851" max="3851" width="18.85546875" style="361" customWidth="1"/>
    <col min="3852" max="4097" width="11.42578125" style="361"/>
    <col min="4098" max="4098" width="1.7109375" style="361" customWidth="1"/>
    <col min="4099" max="4099" width="10.85546875" style="361" customWidth="1"/>
    <col min="4100" max="4100" width="22.28515625" style="361" customWidth="1"/>
    <col min="4101" max="4101" width="26.7109375" style="361" customWidth="1"/>
    <col min="4102" max="4105" width="13.7109375" style="361" customWidth="1"/>
    <col min="4106" max="4106" width="19.7109375" style="361" customWidth="1"/>
    <col min="4107" max="4107" width="18.85546875" style="361" customWidth="1"/>
    <col min="4108" max="4353" width="11.42578125" style="361"/>
    <col min="4354" max="4354" width="1.7109375" style="361" customWidth="1"/>
    <col min="4355" max="4355" width="10.85546875" style="361" customWidth="1"/>
    <col min="4356" max="4356" width="22.28515625" style="361" customWidth="1"/>
    <col min="4357" max="4357" width="26.7109375" style="361" customWidth="1"/>
    <col min="4358" max="4361" width="13.7109375" style="361" customWidth="1"/>
    <col min="4362" max="4362" width="19.7109375" style="361" customWidth="1"/>
    <col min="4363" max="4363" width="18.85546875" style="361" customWidth="1"/>
    <col min="4364" max="4609" width="11.42578125" style="361"/>
    <col min="4610" max="4610" width="1.7109375" style="361" customWidth="1"/>
    <col min="4611" max="4611" width="10.85546875" style="361" customWidth="1"/>
    <col min="4612" max="4612" width="22.28515625" style="361" customWidth="1"/>
    <col min="4613" max="4613" width="26.7109375" style="361" customWidth="1"/>
    <col min="4614" max="4617" width="13.7109375" style="361" customWidth="1"/>
    <col min="4618" max="4618" width="19.7109375" style="361" customWidth="1"/>
    <col min="4619" max="4619" width="18.85546875" style="361" customWidth="1"/>
    <col min="4620" max="4865" width="11.42578125" style="361"/>
    <col min="4866" max="4866" width="1.7109375" style="361" customWidth="1"/>
    <col min="4867" max="4867" width="10.85546875" style="361" customWidth="1"/>
    <col min="4868" max="4868" width="22.28515625" style="361" customWidth="1"/>
    <col min="4869" max="4869" width="26.7109375" style="361" customWidth="1"/>
    <col min="4870" max="4873" width="13.7109375" style="361" customWidth="1"/>
    <col min="4874" max="4874" width="19.7109375" style="361" customWidth="1"/>
    <col min="4875" max="4875" width="18.85546875" style="361" customWidth="1"/>
    <col min="4876" max="5121" width="11.42578125" style="361"/>
    <col min="5122" max="5122" width="1.7109375" style="361" customWidth="1"/>
    <col min="5123" max="5123" width="10.85546875" style="361" customWidth="1"/>
    <col min="5124" max="5124" width="22.28515625" style="361" customWidth="1"/>
    <col min="5125" max="5125" width="26.7109375" style="361" customWidth="1"/>
    <col min="5126" max="5129" width="13.7109375" style="361" customWidth="1"/>
    <col min="5130" max="5130" width="19.7109375" style="361" customWidth="1"/>
    <col min="5131" max="5131" width="18.85546875" style="361" customWidth="1"/>
    <col min="5132" max="5377" width="11.42578125" style="361"/>
    <col min="5378" max="5378" width="1.7109375" style="361" customWidth="1"/>
    <col min="5379" max="5379" width="10.85546875" style="361" customWidth="1"/>
    <col min="5380" max="5380" width="22.28515625" style="361" customWidth="1"/>
    <col min="5381" max="5381" width="26.7109375" style="361" customWidth="1"/>
    <col min="5382" max="5385" width="13.7109375" style="361" customWidth="1"/>
    <col min="5386" max="5386" width="19.7109375" style="361" customWidth="1"/>
    <col min="5387" max="5387" width="18.85546875" style="361" customWidth="1"/>
    <col min="5388" max="5633" width="11.42578125" style="361"/>
    <col min="5634" max="5634" width="1.7109375" style="361" customWidth="1"/>
    <col min="5635" max="5635" width="10.85546875" style="361" customWidth="1"/>
    <col min="5636" max="5636" width="22.28515625" style="361" customWidth="1"/>
    <col min="5637" max="5637" width="26.7109375" style="361" customWidth="1"/>
    <col min="5638" max="5641" width="13.7109375" style="361" customWidth="1"/>
    <col min="5642" max="5642" width="19.7109375" style="361" customWidth="1"/>
    <col min="5643" max="5643" width="18.85546875" style="361" customWidth="1"/>
    <col min="5644" max="5889" width="11.42578125" style="361"/>
    <col min="5890" max="5890" width="1.7109375" style="361" customWidth="1"/>
    <col min="5891" max="5891" width="10.85546875" style="361" customWidth="1"/>
    <col min="5892" max="5892" width="22.28515625" style="361" customWidth="1"/>
    <col min="5893" max="5893" width="26.7109375" style="361" customWidth="1"/>
    <col min="5894" max="5897" width="13.7109375" style="361" customWidth="1"/>
    <col min="5898" max="5898" width="19.7109375" style="361" customWidth="1"/>
    <col min="5899" max="5899" width="18.85546875" style="361" customWidth="1"/>
    <col min="5900" max="6145" width="11.42578125" style="361"/>
    <col min="6146" max="6146" width="1.7109375" style="361" customWidth="1"/>
    <col min="6147" max="6147" width="10.85546875" style="361" customWidth="1"/>
    <col min="6148" max="6148" width="22.28515625" style="361" customWidth="1"/>
    <col min="6149" max="6149" width="26.7109375" style="361" customWidth="1"/>
    <col min="6150" max="6153" width="13.7109375" style="361" customWidth="1"/>
    <col min="6154" max="6154" width="19.7109375" style="361" customWidth="1"/>
    <col min="6155" max="6155" width="18.85546875" style="361" customWidth="1"/>
    <col min="6156" max="6401" width="11.42578125" style="361"/>
    <col min="6402" max="6402" width="1.7109375" style="361" customWidth="1"/>
    <col min="6403" max="6403" width="10.85546875" style="361" customWidth="1"/>
    <col min="6404" max="6404" width="22.28515625" style="361" customWidth="1"/>
    <col min="6405" max="6405" width="26.7109375" style="361" customWidth="1"/>
    <col min="6406" max="6409" width="13.7109375" style="361" customWidth="1"/>
    <col min="6410" max="6410" width="19.7109375" style="361" customWidth="1"/>
    <col min="6411" max="6411" width="18.85546875" style="361" customWidth="1"/>
    <col min="6412" max="6657" width="11.42578125" style="361"/>
    <col min="6658" max="6658" width="1.7109375" style="361" customWidth="1"/>
    <col min="6659" max="6659" width="10.85546875" style="361" customWidth="1"/>
    <col min="6660" max="6660" width="22.28515625" style="361" customWidth="1"/>
    <col min="6661" max="6661" width="26.7109375" style="361" customWidth="1"/>
    <col min="6662" max="6665" width="13.7109375" style="361" customWidth="1"/>
    <col min="6666" max="6666" width="19.7109375" style="361" customWidth="1"/>
    <col min="6667" max="6667" width="18.85546875" style="361" customWidth="1"/>
    <col min="6668" max="6913" width="11.42578125" style="361"/>
    <col min="6914" max="6914" width="1.7109375" style="361" customWidth="1"/>
    <col min="6915" max="6915" width="10.85546875" style="361" customWidth="1"/>
    <col min="6916" max="6916" width="22.28515625" style="361" customWidth="1"/>
    <col min="6917" max="6917" width="26.7109375" style="361" customWidth="1"/>
    <col min="6918" max="6921" width="13.7109375" style="361" customWidth="1"/>
    <col min="6922" max="6922" width="19.7109375" style="361" customWidth="1"/>
    <col min="6923" max="6923" width="18.85546875" style="361" customWidth="1"/>
    <col min="6924" max="7169" width="11.42578125" style="361"/>
    <col min="7170" max="7170" width="1.7109375" style="361" customWidth="1"/>
    <col min="7171" max="7171" width="10.85546875" style="361" customWidth="1"/>
    <col min="7172" max="7172" width="22.28515625" style="361" customWidth="1"/>
    <col min="7173" max="7173" width="26.7109375" style="361" customWidth="1"/>
    <col min="7174" max="7177" width="13.7109375" style="361" customWidth="1"/>
    <col min="7178" max="7178" width="19.7109375" style="361" customWidth="1"/>
    <col min="7179" max="7179" width="18.85546875" style="361" customWidth="1"/>
    <col min="7180" max="7425" width="11.42578125" style="361"/>
    <col min="7426" max="7426" width="1.7109375" style="361" customWidth="1"/>
    <col min="7427" max="7427" width="10.85546875" style="361" customWidth="1"/>
    <col min="7428" max="7428" width="22.28515625" style="361" customWidth="1"/>
    <col min="7429" max="7429" width="26.7109375" style="361" customWidth="1"/>
    <col min="7430" max="7433" width="13.7109375" style="361" customWidth="1"/>
    <col min="7434" max="7434" width="19.7109375" style="361" customWidth="1"/>
    <col min="7435" max="7435" width="18.85546875" style="361" customWidth="1"/>
    <col min="7436" max="7681" width="11.42578125" style="361"/>
    <col min="7682" max="7682" width="1.7109375" style="361" customWidth="1"/>
    <col min="7683" max="7683" width="10.85546875" style="361" customWidth="1"/>
    <col min="7684" max="7684" width="22.28515625" style="361" customWidth="1"/>
    <col min="7685" max="7685" width="26.7109375" style="361" customWidth="1"/>
    <col min="7686" max="7689" width="13.7109375" style="361" customWidth="1"/>
    <col min="7690" max="7690" width="19.7109375" style="361" customWidth="1"/>
    <col min="7691" max="7691" width="18.85546875" style="361" customWidth="1"/>
    <col min="7692" max="7937" width="11.42578125" style="361"/>
    <col min="7938" max="7938" width="1.7109375" style="361" customWidth="1"/>
    <col min="7939" max="7939" width="10.85546875" style="361" customWidth="1"/>
    <col min="7940" max="7940" width="22.28515625" style="361" customWidth="1"/>
    <col min="7941" max="7941" width="26.7109375" style="361" customWidth="1"/>
    <col min="7942" max="7945" width="13.7109375" style="361" customWidth="1"/>
    <col min="7946" max="7946" width="19.7109375" style="361" customWidth="1"/>
    <col min="7947" max="7947" width="18.85546875" style="361" customWidth="1"/>
    <col min="7948" max="8193" width="11.42578125" style="361"/>
    <col min="8194" max="8194" width="1.7109375" style="361" customWidth="1"/>
    <col min="8195" max="8195" width="10.85546875" style="361" customWidth="1"/>
    <col min="8196" max="8196" width="22.28515625" style="361" customWidth="1"/>
    <col min="8197" max="8197" width="26.7109375" style="361" customWidth="1"/>
    <col min="8198" max="8201" width="13.7109375" style="361" customWidth="1"/>
    <col min="8202" max="8202" width="19.7109375" style="361" customWidth="1"/>
    <col min="8203" max="8203" width="18.85546875" style="361" customWidth="1"/>
    <col min="8204" max="8449" width="11.42578125" style="361"/>
    <col min="8450" max="8450" width="1.7109375" style="361" customWidth="1"/>
    <col min="8451" max="8451" width="10.85546875" style="361" customWidth="1"/>
    <col min="8452" max="8452" width="22.28515625" style="361" customWidth="1"/>
    <col min="8453" max="8453" width="26.7109375" style="361" customWidth="1"/>
    <col min="8454" max="8457" width="13.7109375" style="361" customWidth="1"/>
    <col min="8458" max="8458" width="19.7109375" style="361" customWidth="1"/>
    <col min="8459" max="8459" width="18.85546875" style="361" customWidth="1"/>
    <col min="8460" max="8705" width="11.42578125" style="361"/>
    <col min="8706" max="8706" width="1.7109375" style="361" customWidth="1"/>
    <col min="8707" max="8707" width="10.85546875" style="361" customWidth="1"/>
    <col min="8708" max="8708" width="22.28515625" style="361" customWidth="1"/>
    <col min="8709" max="8709" width="26.7109375" style="361" customWidth="1"/>
    <col min="8710" max="8713" width="13.7109375" style="361" customWidth="1"/>
    <col min="8714" max="8714" width="19.7109375" style="361" customWidth="1"/>
    <col min="8715" max="8715" width="18.85546875" style="361" customWidth="1"/>
    <col min="8716" max="8961" width="11.42578125" style="361"/>
    <col min="8962" max="8962" width="1.7109375" style="361" customWidth="1"/>
    <col min="8963" max="8963" width="10.85546875" style="361" customWidth="1"/>
    <col min="8964" max="8964" width="22.28515625" style="361" customWidth="1"/>
    <col min="8965" max="8965" width="26.7109375" style="361" customWidth="1"/>
    <col min="8966" max="8969" width="13.7109375" style="361" customWidth="1"/>
    <col min="8970" max="8970" width="19.7109375" style="361" customWidth="1"/>
    <col min="8971" max="8971" width="18.85546875" style="361" customWidth="1"/>
    <col min="8972" max="9217" width="11.42578125" style="361"/>
    <col min="9218" max="9218" width="1.7109375" style="361" customWidth="1"/>
    <col min="9219" max="9219" width="10.85546875" style="361" customWidth="1"/>
    <col min="9220" max="9220" width="22.28515625" style="361" customWidth="1"/>
    <col min="9221" max="9221" width="26.7109375" style="361" customWidth="1"/>
    <col min="9222" max="9225" width="13.7109375" style="361" customWidth="1"/>
    <col min="9226" max="9226" width="19.7109375" style="361" customWidth="1"/>
    <col min="9227" max="9227" width="18.85546875" style="361" customWidth="1"/>
    <col min="9228" max="9473" width="11.42578125" style="361"/>
    <col min="9474" max="9474" width="1.7109375" style="361" customWidth="1"/>
    <col min="9475" max="9475" width="10.85546875" style="361" customWidth="1"/>
    <col min="9476" max="9476" width="22.28515625" style="361" customWidth="1"/>
    <col min="9477" max="9477" width="26.7109375" style="361" customWidth="1"/>
    <col min="9478" max="9481" width="13.7109375" style="361" customWidth="1"/>
    <col min="9482" max="9482" width="19.7109375" style="361" customWidth="1"/>
    <col min="9483" max="9483" width="18.85546875" style="361" customWidth="1"/>
    <col min="9484" max="9729" width="11.42578125" style="361"/>
    <col min="9730" max="9730" width="1.7109375" style="361" customWidth="1"/>
    <col min="9731" max="9731" width="10.85546875" style="361" customWidth="1"/>
    <col min="9732" max="9732" width="22.28515625" style="361" customWidth="1"/>
    <col min="9733" max="9733" width="26.7109375" style="361" customWidth="1"/>
    <col min="9734" max="9737" width="13.7109375" style="361" customWidth="1"/>
    <col min="9738" max="9738" width="19.7109375" style="361" customWidth="1"/>
    <col min="9739" max="9739" width="18.85546875" style="361" customWidth="1"/>
    <col min="9740" max="9985" width="11.42578125" style="361"/>
    <col min="9986" max="9986" width="1.7109375" style="361" customWidth="1"/>
    <col min="9987" max="9987" width="10.85546875" style="361" customWidth="1"/>
    <col min="9988" max="9988" width="22.28515625" style="361" customWidth="1"/>
    <col min="9989" max="9989" width="26.7109375" style="361" customWidth="1"/>
    <col min="9990" max="9993" width="13.7109375" style="361" customWidth="1"/>
    <col min="9994" max="9994" width="19.7109375" style="361" customWidth="1"/>
    <col min="9995" max="9995" width="18.85546875" style="361" customWidth="1"/>
    <col min="9996" max="10241" width="11.42578125" style="361"/>
    <col min="10242" max="10242" width="1.7109375" style="361" customWidth="1"/>
    <col min="10243" max="10243" width="10.85546875" style="361" customWidth="1"/>
    <col min="10244" max="10244" width="22.28515625" style="361" customWidth="1"/>
    <col min="10245" max="10245" width="26.7109375" style="361" customWidth="1"/>
    <col min="10246" max="10249" width="13.7109375" style="361" customWidth="1"/>
    <col min="10250" max="10250" width="19.7109375" style="361" customWidth="1"/>
    <col min="10251" max="10251" width="18.85546875" style="361" customWidth="1"/>
    <col min="10252" max="10497" width="11.42578125" style="361"/>
    <col min="10498" max="10498" width="1.7109375" style="361" customWidth="1"/>
    <col min="10499" max="10499" width="10.85546875" style="361" customWidth="1"/>
    <col min="10500" max="10500" width="22.28515625" style="361" customWidth="1"/>
    <col min="10501" max="10501" width="26.7109375" style="361" customWidth="1"/>
    <col min="10502" max="10505" width="13.7109375" style="361" customWidth="1"/>
    <col min="10506" max="10506" width="19.7109375" style="361" customWidth="1"/>
    <col min="10507" max="10507" width="18.85546875" style="361" customWidth="1"/>
    <col min="10508" max="10753" width="11.42578125" style="361"/>
    <col min="10754" max="10754" width="1.7109375" style="361" customWidth="1"/>
    <col min="10755" max="10755" width="10.85546875" style="361" customWidth="1"/>
    <col min="10756" max="10756" width="22.28515625" style="361" customWidth="1"/>
    <col min="10757" max="10757" width="26.7109375" style="361" customWidth="1"/>
    <col min="10758" max="10761" width="13.7109375" style="361" customWidth="1"/>
    <col min="10762" max="10762" width="19.7109375" style="361" customWidth="1"/>
    <col min="10763" max="10763" width="18.85546875" style="361" customWidth="1"/>
    <col min="10764" max="11009" width="11.42578125" style="361"/>
    <col min="11010" max="11010" width="1.7109375" style="361" customWidth="1"/>
    <col min="11011" max="11011" width="10.85546875" style="361" customWidth="1"/>
    <col min="11012" max="11012" width="22.28515625" style="361" customWidth="1"/>
    <col min="11013" max="11013" width="26.7109375" style="361" customWidth="1"/>
    <col min="11014" max="11017" width="13.7109375" style="361" customWidth="1"/>
    <col min="11018" max="11018" width="19.7109375" style="361" customWidth="1"/>
    <col min="11019" max="11019" width="18.85546875" style="361" customWidth="1"/>
    <col min="11020" max="11265" width="11.42578125" style="361"/>
    <col min="11266" max="11266" width="1.7109375" style="361" customWidth="1"/>
    <col min="11267" max="11267" width="10.85546875" style="361" customWidth="1"/>
    <col min="11268" max="11268" width="22.28515625" style="361" customWidth="1"/>
    <col min="11269" max="11269" width="26.7109375" style="361" customWidth="1"/>
    <col min="11270" max="11273" width="13.7109375" style="361" customWidth="1"/>
    <col min="11274" max="11274" width="19.7109375" style="361" customWidth="1"/>
    <col min="11275" max="11275" width="18.85546875" style="361" customWidth="1"/>
    <col min="11276" max="11521" width="11.42578125" style="361"/>
    <col min="11522" max="11522" width="1.7109375" style="361" customWidth="1"/>
    <col min="11523" max="11523" width="10.85546875" style="361" customWidth="1"/>
    <col min="11524" max="11524" width="22.28515625" style="361" customWidth="1"/>
    <col min="11525" max="11525" width="26.7109375" style="361" customWidth="1"/>
    <col min="11526" max="11529" width="13.7109375" style="361" customWidth="1"/>
    <col min="11530" max="11530" width="19.7109375" style="361" customWidth="1"/>
    <col min="11531" max="11531" width="18.85546875" style="361" customWidth="1"/>
    <col min="11532" max="11777" width="11.42578125" style="361"/>
    <col min="11778" max="11778" width="1.7109375" style="361" customWidth="1"/>
    <col min="11779" max="11779" width="10.85546875" style="361" customWidth="1"/>
    <col min="11780" max="11780" width="22.28515625" style="361" customWidth="1"/>
    <col min="11781" max="11781" width="26.7109375" style="361" customWidth="1"/>
    <col min="11782" max="11785" width="13.7109375" style="361" customWidth="1"/>
    <col min="11786" max="11786" width="19.7109375" style="361" customWidth="1"/>
    <col min="11787" max="11787" width="18.85546875" style="361" customWidth="1"/>
    <col min="11788" max="12033" width="11.42578125" style="361"/>
    <col min="12034" max="12034" width="1.7109375" style="361" customWidth="1"/>
    <col min="12035" max="12035" width="10.85546875" style="361" customWidth="1"/>
    <col min="12036" max="12036" width="22.28515625" style="361" customWidth="1"/>
    <col min="12037" max="12037" width="26.7109375" style="361" customWidth="1"/>
    <col min="12038" max="12041" width="13.7109375" style="361" customWidth="1"/>
    <col min="12042" max="12042" width="19.7109375" style="361" customWidth="1"/>
    <col min="12043" max="12043" width="18.85546875" style="361" customWidth="1"/>
    <col min="12044" max="12289" width="11.42578125" style="361"/>
    <col min="12290" max="12290" width="1.7109375" style="361" customWidth="1"/>
    <col min="12291" max="12291" width="10.85546875" style="361" customWidth="1"/>
    <col min="12292" max="12292" width="22.28515625" style="361" customWidth="1"/>
    <col min="12293" max="12293" width="26.7109375" style="361" customWidth="1"/>
    <col min="12294" max="12297" width="13.7109375" style="361" customWidth="1"/>
    <col min="12298" max="12298" width="19.7109375" style="361" customWidth="1"/>
    <col min="12299" max="12299" width="18.85546875" style="361" customWidth="1"/>
    <col min="12300" max="12545" width="11.42578125" style="361"/>
    <col min="12546" max="12546" width="1.7109375" style="361" customWidth="1"/>
    <col min="12547" max="12547" width="10.85546875" style="361" customWidth="1"/>
    <col min="12548" max="12548" width="22.28515625" style="361" customWidth="1"/>
    <col min="12549" max="12549" width="26.7109375" style="361" customWidth="1"/>
    <col min="12550" max="12553" width="13.7109375" style="361" customWidth="1"/>
    <col min="12554" max="12554" width="19.7109375" style="361" customWidth="1"/>
    <col min="12555" max="12555" width="18.85546875" style="361" customWidth="1"/>
    <col min="12556" max="12801" width="11.42578125" style="361"/>
    <col min="12802" max="12802" width="1.7109375" style="361" customWidth="1"/>
    <col min="12803" max="12803" width="10.85546875" style="361" customWidth="1"/>
    <col min="12804" max="12804" width="22.28515625" style="361" customWidth="1"/>
    <col min="12805" max="12805" width="26.7109375" style="361" customWidth="1"/>
    <col min="12806" max="12809" width="13.7109375" style="361" customWidth="1"/>
    <col min="12810" max="12810" width="19.7109375" style="361" customWidth="1"/>
    <col min="12811" max="12811" width="18.85546875" style="361" customWidth="1"/>
    <col min="12812" max="13057" width="11.42578125" style="361"/>
    <col min="13058" max="13058" width="1.7109375" style="361" customWidth="1"/>
    <col min="13059" max="13059" width="10.85546875" style="361" customWidth="1"/>
    <col min="13060" max="13060" width="22.28515625" style="361" customWidth="1"/>
    <col min="13061" max="13061" width="26.7109375" style="361" customWidth="1"/>
    <col min="13062" max="13065" width="13.7109375" style="361" customWidth="1"/>
    <col min="13066" max="13066" width="19.7109375" style="361" customWidth="1"/>
    <col min="13067" max="13067" width="18.85546875" style="361" customWidth="1"/>
    <col min="13068" max="13313" width="11.42578125" style="361"/>
    <col min="13314" max="13314" width="1.7109375" style="361" customWidth="1"/>
    <col min="13315" max="13315" width="10.85546875" style="361" customWidth="1"/>
    <col min="13316" max="13316" width="22.28515625" style="361" customWidth="1"/>
    <col min="13317" max="13317" width="26.7109375" style="361" customWidth="1"/>
    <col min="13318" max="13321" width="13.7109375" style="361" customWidth="1"/>
    <col min="13322" max="13322" width="19.7109375" style="361" customWidth="1"/>
    <col min="13323" max="13323" width="18.85546875" style="361" customWidth="1"/>
    <col min="13324" max="13569" width="11.42578125" style="361"/>
    <col min="13570" max="13570" width="1.7109375" style="361" customWidth="1"/>
    <col min="13571" max="13571" width="10.85546875" style="361" customWidth="1"/>
    <col min="13572" max="13572" width="22.28515625" style="361" customWidth="1"/>
    <col min="13573" max="13573" width="26.7109375" style="361" customWidth="1"/>
    <col min="13574" max="13577" width="13.7109375" style="361" customWidth="1"/>
    <col min="13578" max="13578" width="19.7109375" style="361" customWidth="1"/>
    <col min="13579" max="13579" width="18.85546875" style="361" customWidth="1"/>
    <col min="13580" max="13825" width="11.42578125" style="361"/>
    <col min="13826" max="13826" width="1.7109375" style="361" customWidth="1"/>
    <col min="13827" max="13827" width="10.85546875" style="361" customWidth="1"/>
    <col min="13828" max="13828" width="22.28515625" style="361" customWidth="1"/>
    <col min="13829" max="13829" width="26.7109375" style="361" customWidth="1"/>
    <col min="13830" max="13833" width="13.7109375" style="361" customWidth="1"/>
    <col min="13834" max="13834" width="19.7109375" style="361" customWidth="1"/>
    <col min="13835" max="13835" width="18.85546875" style="361" customWidth="1"/>
    <col min="13836" max="14081" width="11.42578125" style="361"/>
    <col min="14082" max="14082" width="1.7109375" style="361" customWidth="1"/>
    <col min="14083" max="14083" width="10.85546875" style="361" customWidth="1"/>
    <col min="14084" max="14084" width="22.28515625" style="361" customWidth="1"/>
    <col min="14085" max="14085" width="26.7109375" style="361" customWidth="1"/>
    <col min="14086" max="14089" width="13.7109375" style="361" customWidth="1"/>
    <col min="14090" max="14090" width="19.7109375" style="361" customWidth="1"/>
    <col min="14091" max="14091" width="18.85546875" style="361" customWidth="1"/>
    <col min="14092" max="14337" width="11.42578125" style="361"/>
    <col min="14338" max="14338" width="1.7109375" style="361" customWidth="1"/>
    <col min="14339" max="14339" width="10.85546875" style="361" customWidth="1"/>
    <col min="14340" max="14340" width="22.28515625" style="361" customWidth="1"/>
    <col min="14341" max="14341" width="26.7109375" style="361" customWidth="1"/>
    <col min="14342" max="14345" width="13.7109375" style="361" customWidth="1"/>
    <col min="14346" max="14346" width="19.7109375" style="361" customWidth="1"/>
    <col min="14347" max="14347" width="18.85546875" style="361" customWidth="1"/>
    <col min="14348" max="14593" width="11.42578125" style="361"/>
    <col min="14594" max="14594" width="1.7109375" style="361" customWidth="1"/>
    <col min="14595" max="14595" width="10.85546875" style="361" customWidth="1"/>
    <col min="14596" max="14596" width="22.28515625" style="361" customWidth="1"/>
    <col min="14597" max="14597" width="26.7109375" style="361" customWidth="1"/>
    <col min="14598" max="14601" width="13.7109375" style="361" customWidth="1"/>
    <col min="14602" max="14602" width="19.7109375" style="361" customWidth="1"/>
    <col min="14603" max="14603" width="18.85546875" style="361" customWidth="1"/>
    <col min="14604" max="14849" width="11.42578125" style="361"/>
    <col min="14850" max="14850" width="1.7109375" style="361" customWidth="1"/>
    <col min="14851" max="14851" width="10.85546875" style="361" customWidth="1"/>
    <col min="14852" max="14852" width="22.28515625" style="361" customWidth="1"/>
    <col min="14853" max="14853" width="26.7109375" style="361" customWidth="1"/>
    <col min="14854" max="14857" width="13.7109375" style="361" customWidth="1"/>
    <col min="14858" max="14858" width="19.7109375" style="361" customWidth="1"/>
    <col min="14859" max="14859" width="18.85546875" style="361" customWidth="1"/>
    <col min="14860" max="15105" width="11.42578125" style="361"/>
    <col min="15106" max="15106" width="1.7109375" style="361" customWidth="1"/>
    <col min="15107" max="15107" width="10.85546875" style="361" customWidth="1"/>
    <col min="15108" max="15108" width="22.28515625" style="361" customWidth="1"/>
    <col min="15109" max="15109" width="26.7109375" style="361" customWidth="1"/>
    <col min="15110" max="15113" width="13.7109375" style="361" customWidth="1"/>
    <col min="15114" max="15114" width="19.7109375" style="361" customWidth="1"/>
    <col min="15115" max="15115" width="18.85546875" style="361" customWidth="1"/>
    <col min="15116" max="15361" width="11.42578125" style="361"/>
    <col min="15362" max="15362" width="1.7109375" style="361" customWidth="1"/>
    <col min="15363" max="15363" width="10.85546875" style="361" customWidth="1"/>
    <col min="15364" max="15364" width="22.28515625" style="361" customWidth="1"/>
    <col min="15365" max="15365" width="26.7109375" style="361" customWidth="1"/>
    <col min="15366" max="15369" width="13.7109375" style="361" customWidth="1"/>
    <col min="15370" max="15370" width="19.7109375" style="361" customWidth="1"/>
    <col min="15371" max="15371" width="18.85546875" style="361" customWidth="1"/>
    <col min="15372" max="15617" width="11.42578125" style="361"/>
    <col min="15618" max="15618" width="1.7109375" style="361" customWidth="1"/>
    <col min="15619" max="15619" width="10.85546875" style="361" customWidth="1"/>
    <col min="15620" max="15620" width="22.28515625" style="361" customWidth="1"/>
    <col min="15621" max="15621" width="26.7109375" style="361" customWidth="1"/>
    <col min="15622" max="15625" width="13.7109375" style="361" customWidth="1"/>
    <col min="15626" max="15626" width="19.7109375" style="361" customWidth="1"/>
    <col min="15627" max="15627" width="18.85546875" style="361" customWidth="1"/>
    <col min="15628" max="15873" width="11.42578125" style="361"/>
    <col min="15874" max="15874" width="1.7109375" style="361" customWidth="1"/>
    <col min="15875" max="15875" width="10.85546875" style="361" customWidth="1"/>
    <col min="15876" max="15876" width="22.28515625" style="361" customWidth="1"/>
    <col min="15877" max="15877" width="26.7109375" style="361" customWidth="1"/>
    <col min="15878" max="15881" width="13.7109375" style="361" customWidth="1"/>
    <col min="15882" max="15882" width="19.7109375" style="361" customWidth="1"/>
    <col min="15883" max="15883" width="18.85546875" style="361" customWidth="1"/>
    <col min="15884" max="16129" width="11.42578125" style="361"/>
    <col min="16130" max="16130" width="1.7109375" style="361" customWidth="1"/>
    <col min="16131" max="16131" width="10.85546875" style="361" customWidth="1"/>
    <col min="16132" max="16132" width="22.28515625" style="361" customWidth="1"/>
    <col min="16133" max="16133" width="26.7109375" style="361" customWidth="1"/>
    <col min="16134" max="16137" width="13.7109375" style="361" customWidth="1"/>
    <col min="16138" max="16138" width="19.7109375" style="361" customWidth="1"/>
    <col min="16139" max="16139" width="18.85546875" style="361" customWidth="1"/>
    <col min="16140" max="16384" width="11.42578125" style="361"/>
  </cols>
  <sheetData>
    <row r="1" spans="2:17" ht="6" customHeight="1" thickBot="1" x14ac:dyDescent="0.3">
      <c r="B1" s="357"/>
      <c r="C1" s="357"/>
      <c r="D1" s="357"/>
      <c r="E1" s="357"/>
      <c r="F1" s="357"/>
      <c r="G1" s="357"/>
      <c r="H1" s="357"/>
      <c r="I1" s="357"/>
      <c r="J1" s="358"/>
      <c r="K1" s="359"/>
      <c r="L1" s="360"/>
      <c r="M1" s="360"/>
      <c r="N1" s="360"/>
      <c r="O1" s="360"/>
      <c r="P1" s="360"/>
      <c r="Q1" s="360"/>
    </row>
    <row r="2" spans="2:17" ht="30" customHeight="1" thickTop="1" thickBot="1" x14ac:dyDescent="0.3">
      <c r="B2" s="758" t="s">
        <v>5728</v>
      </c>
      <c r="C2" s="759"/>
      <c r="D2" s="759"/>
      <c r="E2" s="760" t="s">
        <v>5729</v>
      </c>
      <c r="F2" s="760"/>
      <c r="G2" s="760"/>
      <c r="H2" s="761"/>
      <c r="I2" s="362"/>
      <c r="J2" s="363"/>
      <c r="K2" s="364"/>
      <c r="L2" s="365"/>
      <c r="M2" s="545" t="str">
        <f>"Du "&amp;TEXT(IF($C$14&gt;0,$C$14,""),"jj/mm/aaaa")&amp;" au "&amp;TEXT(IF(COUNTBLANK(D14:D18)=0,D18,IF(COUNTBLANK(D14:D18)=1,D17,IF(COUNTBLANK(D14:D18)=2,D16,IF(COUNTBLANK(D14:D18)=3,D15,IF(COUNTBLANK(D14:D18)=4,D14,""))))),"jj/mm/aaaa")</f>
        <v xml:space="preserve">Du  au </v>
      </c>
    </row>
    <row r="3" spans="2:17" ht="24" customHeight="1" thickTop="1" thickBot="1" x14ac:dyDescent="0.3">
      <c r="B3" s="762" t="s">
        <v>5730</v>
      </c>
      <c r="C3" s="763"/>
      <c r="D3" s="763"/>
      <c r="E3" s="763"/>
      <c r="F3" s="763"/>
      <c r="G3" s="366"/>
      <c r="H3" s="365"/>
      <c r="I3" s="367"/>
      <c r="J3" s="367"/>
      <c r="K3" s="368"/>
      <c r="L3" s="369"/>
    </row>
    <row r="4" spans="2:17" ht="15" customHeight="1" x14ac:dyDescent="0.25">
      <c r="B4" s="767" t="s">
        <v>5772</v>
      </c>
      <c r="C4" s="751" t="s">
        <v>5731</v>
      </c>
      <c r="D4" s="751"/>
      <c r="E4" s="450" t="s">
        <v>5732</v>
      </c>
      <c r="F4" s="450"/>
      <c r="G4" s="764" t="s">
        <v>5761</v>
      </c>
      <c r="I4" s="370"/>
      <c r="J4" s="371" t="s">
        <v>5733</v>
      </c>
      <c r="K4" s="372"/>
      <c r="L4" s="373"/>
    </row>
    <row r="5" spans="2:17" ht="15.75" thickBot="1" x14ac:dyDescent="0.3">
      <c r="B5" s="768"/>
      <c r="C5" s="751" t="s">
        <v>5734</v>
      </c>
      <c r="D5" s="751"/>
      <c r="E5" s="451" t="s">
        <v>5735</v>
      </c>
      <c r="F5" s="451"/>
      <c r="G5" s="739"/>
      <c r="I5" s="370"/>
      <c r="J5" s="538" t="str">
        <f ca="1">CONCATENATE("MC"," ",Extraction!I18," ","-"," ",MONTH(G22))</f>
        <v>MC 2017 - 4</v>
      </c>
      <c r="K5" s="374"/>
      <c r="L5" s="373"/>
    </row>
    <row r="6" spans="2:17" ht="15" customHeight="1" x14ac:dyDescent="0.25">
      <c r="B6" s="765">
        <f>Extraction!J20</f>
        <v>1</v>
      </c>
      <c r="C6" s="751" t="s">
        <v>5736</v>
      </c>
      <c r="D6" s="751"/>
      <c r="E6" s="452" t="s">
        <v>5737</v>
      </c>
      <c r="F6" s="452"/>
      <c r="G6" s="739" t="str">
        <f>IF($B$14="","",(IF($B$15&gt;0,"De la S"&amp;$B$14,IF($B$15=0,"S"&amp;$B$14,""))&amp;IF($B$18&gt;0," à la S"&amp;$B$18,IF($B$17&gt;0," à la S"&amp;$B$17,IF($B$16&gt;0," à la S"&amp;$B$16,IF($B$15&gt;0," à la S"&amp;$B$15,""&amp;" "&amp;"-"&amp;" "&amp;Extraction!I18))))))</f>
        <v/>
      </c>
      <c r="I6" s="370"/>
      <c r="J6" s="746" t="s">
        <v>5738</v>
      </c>
      <c r="K6" s="748"/>
      <c r="L6" s="373"/>
    </row>
    <row r="7" spans="2:17" ht="15" customHeight="1" x14ac:dyDescent="0.25">
      <c r="B7" s="765"/>
      <c r="C7" s="751" t="s">
        <v>13</v>
      </c>
      <c r="D7" s="751"/>
      <c r="E7" s="453" t="s">
        <v>47</v>
      </c>
      <c r="F7" s="453"/>
      <c r="G7" s="739"/>
      <c r="I7" s="370"/>
      <c r="J7" s="747"/>
      <c r="K7" s="749"/>
      <c r="L7" s="375"/>
      <c r="N7" s="546"/>
    </row>
    <row r="8" spans="2:17" ht="15.75" thickBot="1" x14ac:dyDescent="0.3">
      <c r="B8" s="765"/>
      <c r="C8" s="751" t="s">
        <v>5770</v>
      </c>
      <c r="D8" s="751"/>
      <c r="E8" s="548">
        <f t="array" ref="E8">IF($B$6="","",MIN(IF('RT-C'!$B:$B=$B$6,'RT-C'!$H:$H,"")))</f>
        <v>0</v>
      </c>
      <c r="F8" s="476"/>
      <c r="G8" s="740"/>
      <c r="I8" s="370"/>
      <c r="J8" s="752" t="s">
        <v>5740</v>
      </c>
      <c r="K8" s="754"/>
      <c r="L8" s="375"/>
      <c r="N8" s="546"/>
    </row>
    <row r="9" spans="2:17" ht="15.75" thickBot="1" x14ac:dyDescent="0.3">
      <c r="B9" s="766"/>
      <c r="C9" s="751" t="s">
        <v>5771</v>
      </c>
      <c r="D9" s="751"/>
      <c r="E9" s="548">
        <f t="array" ref="E9">IF($B$6="","",MAX(IF('RT-C'!$B:$B=$B$6,'RT-C'!$H:$H,"")))</f>
        <v>0</v>
      </c>
      <c r="F9" s="476"/>
      <c r="G9" s="547"/>
      <c r="I9" s="370"/>
      <c r="J9" s="769"/>
      <c r="K9" s="770"/>
      <c r="L9" s="375"/>
      <c r="N9" s="546"/>
    </row>
    <row r="10" spans="2:17" ht="24" customHeight="1" thickBot="1" x14ac:dyDescent="0.3">
      <c r="B10" s="549"/>
      <c r="C10" s="742" t="s">
        <v>5741</v>
      </c>
      <c r="D10" s="742"/>
      <c r="E10" s="756" t="s">
        <v>5762</v>
      </c>
      <c r="F10" s="756"/>
      <c r="G10" s="757"/>
      <c r="I10" s="376"/>
      <c r="J10" s="753"/>
      <c r="K10" s="755"/>
      <c r="L10" s="375"/>
      <c r="O10" s="377"/>
    </row>
    <row r="11" spans="2:17" ht="15.95" customHeight="1" thickTop="1" thickBot="1" x14ac:dyDescent="0.3">
      <c r="B11" s="378"/>
      <c r="C11" s="379"/>
      <c r="D11" s="379"/>
      <c r="E11" s="380"/>
      <c r="F11" s="380"/>
      <c r="G11" s="380"/>
      <c r="H11" s="381"/>
      <c r="I11" s="381"/>
      <c r="J11" s="382"/>
      <c r="K11" s="383"/>
      <c r="L11" s="375"/>
      <c r="O11" s="377"/>
    </row>
    <row r="12" spans="2:17" x14ac:dyDescent="0.25">
      <c r="B12" s="384"/>
      <c r="C12" s="411"/>
      <c r="D12" s="447" t="s">
        <v>5742</v>
      </c>
      <c r="E12" s="540">
        <v>40011870</v>
      </c>
      <c r="F12" s="743">
        <v>40011870</v>
      </c>
      <c r="G12" s="743"/>
      <c r="H12" s="744">
        <v>40011877</v>
      </c>
      <c r="I12" s="745"/>
      <c r="J12" s="540">
        <v>40011270</v>
      </c>
      <c r="K12" s="385"/>
      <c r="O12" s="377"/>
    </row>
    <row r="13" spans="2:17" ht="39.950000000000003" customHeight="1" thickBot="1" x14ac:dyDescent="0.3">
      <c r="B13" s="386" t="s">
        <v>5656</v>
      </c>
      <c r="C13" s="541" t="s">
        <v>5756</v>
      </c>
      <c r="D13" s="387" t="s">
        <v>5757</v>
      </c>
      <c r="E13" s="448" t="s">
        <v>5745</v>
      </c>
      <c r="F13" s="725" t="s">
        <v>5744</v>
      </c>
      <c r="G13" s="734"/>
      <c r="H13" s="735" t="s">
        <v>5743</v>
      </c>
      <c r="I13" s="736"/>
      <c r="J13" s="448" t="s">
        <v>5746</v>
      </c>
      <c r="K13" s="473" t="s">
        <v>5714</v>
      </c>
      <c r="L13" s="389"/>
    </row>
    <row r="14" spans="2:17" ht="18" customHeight="1" x14ac:dyDescent="0.25">
      <c r="B14" s="460"/>
      <c r="C14" s="454" t="str">
        <f t="array" ref="C14">Extraction!J14</f>
        <v/>
      </c>
      <c r="D14" s="455" t="str">
        <f t="array" ref="D14">Extraction!K14</f>
        <v/>
      </c>
      <c r="E14" s="543">
        <f t="array" ref="E14">SUMIFS('RT-C'!$AG:$AG,'RT-C'!$B:$B,'BORD LORRAINE'!$B13,'RT-C'!$J:$J,"OUI",'RT-C'!$C:$C,"REV")</f>
        <v>0</v>
      </c>
      <c r="F14" s="771">
        <f>SUMIFS('RT-C'!$AG:$AG,'RT-C'!$B:$B,'BORD LORRAINE'!$B13,'RT-C'!$J:$J,"OUI",'RT-C'!$C:$C,"INS")</f>
        <v>0</v>
      </c>
      <c r="G14" s="772"/>
      <c r="H14" s="773">
        <f>COUNTIFS('RT-C'!$B:$B,'BORD LORRAINE'!$B13,'RT-C'!$R:$R,"OUI")</f>
        <v>0</v>
      </c>
      <c r="I14" s="774"/>
      <c r="J14" s="544">
        <f>COUNTIFS('RT-C'!$B:$B,'BORD LORRAINE'!$B13,'RT-C'!$AD:$AD,"OUI")</f>
        <v>0</v>
      </c>
      <c r="K14" s="474">
        <f t="array" ref="K14">E14*7.9+F14*5.9+H14*18+J14*3</f>
        <v>0</v>
      </c>
    </row>
    <row r="15" spans="2:17" ht="18" customHeight="1" x14ac:dyDescent="0.25">
      <c r="B15" s="461"/>
      <c r="C15" s="456" t="str">
        <f t="array" ref="C15">Extraction!J15</f>
        <v/>
      </c>
      <c r="D15" s="457" t="str">
        <f t="array" ref="D15">Extraction!K15</f>
        <v/>
      </c>
      <c r="E15" s="467">
        <f t="array" ref="E15">SUMIFS('RT-C'!$AG:$AG,'RT-C'!$B:$B,'BORD LORRAINE'!$B14,'RT-C'!$J:$J,"OUI",'RT-C'!$C:$C,"REV")</f>
        <v>0</v>
      </c>
      <c r="F15" s="715">
        <f>SUMIFS('RT-C'!$AG:$AG,'RT-C'!$B:$B,'BORD LORRAINE'!$B14,'RT-C'!$J:$J,"OUI",'RT-C'!$C:$C,"INS")</f>
        <v>0</v>
      </c>
      <c r="G15" s="716"/>
      <c r="H15" s="717">
        <f>COUNTIFS('RT-C'!$B:$B,'BORD LORRAINE'!$B14,'RT-C'!$R:$R,"OUI")</f>
        <v>0</v>
      </c>
      <c r="I15" s="718"/>
      <c r="J15" s="468">
        <f>COUNTIFS('RT-C'!$B:$B,'BORD LORRAINE'!$B14,'RT-C'!$AD:$AD,"OUI")</f>
        <v>0</v>
      </c>
      <c r="K15" s="463">
        <f t="array" ref="K15">E15*7.9+F15*5.9+H15*18+J15*3</f>
        <v>0</v>
      </c>
    </row>
    <row r="16" spans="2:17" ht="18" customHeight="1" x14ac:dyDescent="0.25">
      <c r="B16" s="461"/>
      <c r="C16" s="456" t="str">
        <f t="array" ref="C16">Extraction!J16</f>
        <v/>
      </c>
      <c r="D16" s="457" t="str">
        <f t="array" ref="D16">Extraction!K16</f>
        <v/>
      </c>
      <c r="E16" s="467">
        <f t="array" ref="E16">SUMIFS('RT-C'!$AG:$AG,'RT-C'!$B:$B,'BORD LORRAINE'!$B15,'RT-C'!$J:$J,"OUI",'RT-C'!$C:$C,"REV")</f>
        <v>0</v>
      </c>
      <c r="F16" s="715">
        <f>SUMIFS('RT-C'!$AG:$AG,'RT-C'!$B:$B,'BORD LORRAINE'!$B15,'RT-C'!$J:$J,"OUI",'RT-C'!$C:$C,"INS")</f>
        <v>0</v>
      </c>
      <c r="G16" s="716"/>
      <c r="H16" s="717">
        <f>COUNTIFS('RT-C'!$B:$B,'BORD LORRAINE'!$B15,'RT-C'!$R:$R,"OUI")</f>
        <v>0</v>
      </c>
      <c r="I16" s="718"/>
      <c r="J16" s="468">
        <f>COUNTIFS('RT-C'!$B:$B,'BORD LORRAINE'!$B15,'RT-C'!$AD:$AD,"OUI")</f>
        <v>0</v>
      </c>
      <c r="K16" s="463">
        <f t="array" ref="K16">E16*7.9+F16*5.9+H16*18+J16*3</f>
        <v>0</v>
      </c>
    </row>
    <row r="17" spans="2:11" ht="18" customHeight="1" x14ac:dyDescent="0.25">
      <c r="B17" s="461"/>
      <c r="C17" s="456" t="str">
        <f t="array" ref="C17">Extraction!J17</f>
        <v/>
      </c>
      <c r="D17" s="457" t="str">
        <f t="array" ref="D17">Extraction!K17</f>
        <v/>
      </c>
      <c r="E17" s="467">
        <f t="array" ref="E17">SUMIFS('RT-C'!$AG:$AG,'RT-C'!$B:$B,'BORD LORRAINE'!$B16,'RT-C'!$J:$J,"OUI",'RT-C'!$C:$C,"REV")</f>
        <v>0</v>
      </c>
      <c r="F17" s="715">
        <f>SUMIFS('RT-C'!$AG:$AG,'RT-C'!$B:$B,'BORD LORRAINE'!$B16,'RT-C'!$J:$J,"OUI",'RT-C'!$C:$C,"INS")</f>
        <v>0</v>
      </c>
      <c r="G17" s="716"/>
      <c r="H17" s="717">
        <f>COUNTIFS('RT-C'!$B:$B,'BORD LORRAINE'!$B16,'RT-C'!$R:$R,"OUI")</f>
        <v>0</v>
      </c>
      <c r="I17" s="718"/>
      <c r="J17" s="468">
        <f>COUNTIFS('RT-C'!$B:$B,'BORD LORRAINE'!$B16,'RT-C'!$AD:$AD,"OUI")</f>
        <v>0</v>
      </c>
      <c r="K17" s="463">
        <f t="array" ref="K17">E17*7.9+F17*5.9+H17*18+J17*3</f>
        <v>0</v>
      </c>
    </row>
    <row r="18" spans="2:11" ht="18" customHeight="1" thickBot="1" x14ac:dyDescent="0.3">
      <c r="B18" s="462"/>
      <c r="C18" s="458" t="str">
        <f t="array" ref="C18">Extraction!J18</f>
        <v/>
      </c>
      <c r="D18" s="459" t="str">
        <f t="array" ref="D18">Extraction!K18</f>
        <v/>
      </c>
      <c r="E18" s="469">
        <f t="array" ref="E18">SUMIFS('RT-C'!$AG:$AG,'RT-C'!$B:$B,'BORD LORRAINE'!$B17,'RT-C'!$J:$J,"OUI",'RT-C'!$C:$C,"REV")</f>
        <v>0</v>
      </c>
      <c r="F18" s="719">
        <f>SUMIFS('RT-C'!$AG:$AG,'RT-C'!$B:$B,'BORD LORRAINE'!$B17,'RT-C'!$J:$J,"OUI",'RT-C'!$C:$C,"INS")</f>
        <v>0</v>
      </c>
      <c r="G18" s="720"/>
      <c r="H18" s="721">
        <f>COUNTIFS('RT-C'!$B:$B,'BORD LORRAINE'!$B17,'RT-C'!$R:$R,"OUI")</f>
        <v>0</v>
      </c>
      <c r="I18" s="722"/>
      <c r="J18" s="470">
        <f>COUNTIFS('RT-C'!$B:$B,'BORD LORRAINE'!$B17,'RT-C'!$AD:$AD,"OUI")</f>
        <v>0</v>
      </c>
      <c r="K18" s="464">
        <f t="array" ref="K18">E18*7.9+F18*5.9+H18*18+J18*3</f>
        <v>0</v>
      </c>
    </row>
    <row r="19" spans="2:11" ht="15.75" thickBot="1" x14ac:dyDescent="0.3">
      <c r="B19" s="723" t="s">
        <v>5747</v>
      </c>
      <c r="C19" s="724"/>
      <c r="D19" s="725"/>
      <c r="E19" s="471">
        <f>SUM(E14:E18)</f>
        <v>0</v>
      </c>
      <c r="F19" s="728">
        <f>F14+F15+F16+F17+F18</f>
        <v>0</v>
      </c>
      <c r="G19" s="729"/>
      <c r="H19" s="728">
        <f>SUM(H14:I18)</f>
        <v>0</v>
      </c>
      <c r="I19" s="729"/>
      <c r="J19" s="542">
        <f>SUM(J14:J18)</f>
        <v>0</v>
      </c>
      <c r="K19" s="475"/>
    </row>
    <row r="20" spans="2:11" ht="30" customHeight="1" x14ac:dyDescent="0.25">
      <c r="B20" s="390"/>
      <c r="C20" s="413"/>
      <c r="D20" s="391"/>
      <c r="E20" s="392"/>
      <c r="F20" s="392"/>
      <c r="G20" s="392"/>
      <c r="H20" s="710" t="s">
        <v>5753</v>
      </c>
      <c r="I20" s="710"/>
      <c r="J20" s="710"/>
      <c r="K20" s="410">
        <f>SUM(K14:K18)</f>
        <v>0</v>
      </c>
    </row>
    <row r="21" spans="2:11" ht="15.75" thickBot="1" x14ac:dyDescent="0.3">
      <c r="B21" s="365"/>
      <c r="F21" s="375"/>
      <c r="G21" s="375"/>
      <c r="H21" s="375"/>
      <c r="I21" s="375"/>
      <c r="J21" s="375"/>
      <c r="K21" s="393"/>
    </row>
    <row r="22" spans="2:11" ht="26.25" x14ac:dyDescent="0.25">
      <c r="B22" s="369"/>
      <c r="C22" s="414"/>
      <c r="E22" s="394" t="s">
        <v>5748</v>
      </c>
      <c r="F22" s="395" t="s">
        <v>5754</v>
      </c>
      <c r="G22" s="396">
        <f ca="1">TODAY()</f>
        <v>42836</v>
      </c>
      <c r="H22" s="397"/>
      <c r="I22" s="367"/>
      <c r="J22" s="398" t="s">
        <v>5749</v>
      </c>
      <c r="K22" s="399"/>
    </row>
    <row r="23" spans="2:11" ht="20.100000000000001" customHeight="1" x14ac:dyDescent="0.25">
      <c r="B23" s="365"/>
      <c r="D23" s="33" t="s">
        <v>5750</v>
      </c>
      <c r="E23" s="400" t="s">
        <v>5751</v>
      </c>
      <c r="F23" s="711"/>
      <c r="G23" s="712"/>
      <c r="H23" s="712"/>
      <c r="I23" s="401"/>
      <c r="J23" s="713"/>
      <c r="K23" s="399"/>
    </row>
    <row r="24" spans="2:11" ht="20.100000000000001" customHeight="1" thickBot="1" x14ac:dyDescent="0.3">
      <c r="B24" s="365"/>
      <c r="D24" s="33" t="s">
        <v>5752</v>
      </c>
      <c r="E24" s="402">
        <f ca="1">TODAY()</f>
        <v>42836</v>
      </c>
      <c r="F24" s="403"/>
      <c r="I24" s="401"/>
      <c r="J24" s="713"/>
      <c r="K24" s="399"/>
    </row>
    <row r="25" spans="2:11" ht="20.100000000000001" customHeight="1" x14ac:dyDescent="0.25">
      <c r="B25" s="365"/>
      <c r="D25" s="404"/>
      <c r="I25" s="375"/>
      <c r="J25" s="714"/>
      <c r="K25" s="399"/>
    </row>
    <row r="26" spans="2:11" ht="15.75" thickBot="1" x14ac:dyDescent="0.3">
      <c r="B26" s="405"/>
      <c r="C26" s="407"/>
      <c r="D26" s="406"/>
      <c r="E26" s="407"/>
      <c r="F26" s="407"/>
      <c r="G26" s="407"/>
      <c r="H26" s="407"/>
      <c r="I26" s="408"/>
      <c r="J26" s="408"/>
      <c r="K26" s="409"/>
    </row>
    <row r="27" spans="2:11" ht="15.75" thickTop="1" x14ac:dyDescent="0.25"/>
  </sheetData>
  <mergeCells count="39">
    <mergeCell ref="B19:D19"/>
    <mergeCell ref="F19:G19"/>
    <mergeCell ref="H19:I19"/>
    <mergeCell ref="H20:J20"/>
    <mergeCell ref="F17:G17"/>
    <mergeCell ref="H17:I17"/>
    <mergeCell ref="F23:H23"/>
    <mergeCell ref="J23:J25"/>
    <mergeCell ref="F18:G18"/>
    <mergeCell ref="H18:I18"/>
    <mergeCell ref="F14:G14"/>
    <mergeCell ref="H14:I14"/>
    <mergeCell ref="F15:G15"/>
    <mergeCell ref="H15:I15"/>
    <mergeCell ref="F16:G16"/>
    <mergeCell ref="H16:I16"/>
    <mergeCell ref="C10:D10"/>
    <mergeCell ref="F12:G12"/>
    <mergeCell ref="H12:I12"/>
    <mergeCell ref="F13:G13"/>
    <mergeCell ref="H13:I13"/>
    <mergeCell ref="J6:J7"/>
    <mergeCell ref="K6:K7"/>
    <mergeCell ref="J8:J10"/>
    <mergeCell ref="K8:K10"/>
    <mergeCell ref="E10:G10"/>
    <mergeCell ref="B6:B9"/>
    <mergeCell ref="B2:D2"/>
    <mergeCell ref="E2:H2"/>
    <mergeCell ref="B3:F3"/>
    <mergeCell ref="G4:G5"/>
    <mergeCell ref="C4:D4"/>
    <mergeCell ref="C5:D5"/>
    <mergeCell ref="B4:B5"/>
    <mergeCell ref="G6:G8"/>
    <mergeCell ref="C6:D6"/>
    <mergeCell ref="C7:D7"/>
    <mergeCell ref="C8:D8"/>
    <mergeCell ref="C9:D9"/>
  </mergeCells>
  <dataValidations count="1">
    <dataValidation type="list" allowBlank="1" showInputMessage="1" showErrorMessage="1" sqref="E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39 JA65539 SW65539 ACS65539 AMO65539 AWK65539 BGG65539 BQC65539 BZY65539 CJU65539 CTQ65539 DDM65539 DNI65539 DXE65539 EHA65539 EQW65539 FAS65539 FKO65539 FUK65539 GEG65539 GOC65539 GXY65539 HHU65539 HRQ65539 IBM65539 ILI65539 IVE65539 JFA65539 JOW65539 JYS65539 KIO65539 KSK65539 LCG65539 LMC65539 LVY65539 MFU65539 MPQ65539 MZM65539 NJI65539 NTE65539 ODA65539 OMW65539 OWS65539 PGO65539 PQK65539 QAG65539 QKC65539 QTY65539 RDU65539 RNQ65539 RXM65539 SHI65539 SRE65539 TBA65539 TKW65539 TUS65539 UEO65539 UOK65539 UYG65539 VIC65539 VRY65539 WBU65539 WLQ65539 WVM65539 E131075 JA131075 SW131075 ACS131075 AMO131075 AWK131075 BGG131075 BQC131075 BZY131075 CJU131075 CTQ131075 DDM131075 DNI131075 DXE131075 EHA131075 EQW131075 FAS131075 FKO131075 FUK131075 GEG131075 GOC131075 GXY131075 HHU131075 HRQ131075 IBM131075 ILI131075 IVE131075 JFA131075 JOW131075 JYS131075 KIO131075 KSK131075 LCG131075 LMC131075 LVY131075 MFU131075 MPQ131075 MZM131075 NJI131075 NTE131075 ODA131075 OMW131075 OWS131075 PGO131075 PQK131075 QAG131075 QKC131075 QTY131075 RDU131075 RNQ131075 RXM131075 SHI131075 SRE131075 TBA131075 TKW131075 TUS131075 UEO131075 UOK131075 UYG131075 VIC131075 VRY131075 WBU131075 WLQ131075 WVM131075 E196611 JA196611 SW196611 ACS196611 AMO196611 AWK196611 BGG196611 BQC196611 BZY196611 CJU196611 CTQ196611 DDM196611 DNI196611 DXE196611 EHA196611 EQW196611 FAS196611 FKO196611 FUK196611 GEG196611 GOC196611 GXY196611 HHU196611 HRQ196611 IBM196611 ILI196611 IVE196611 JFA196611 JOW196611 JYS196611 KIO196611 KSK196611 LCG196611 LMC196611 LVY196611 MFU196611 MPQ196611 MZM196611 NJI196611 NTE196611 ODA196611 OMW196611 OWS196611 PGO196611 PQK196611 QAG196611 QKC196611 QTY196611 RDU196611 RNQ196611 RXM196611 SHI196611 SRE196611 TBA196611 TKW196611 TUS196611 UEO196611 UOK196611 UYG196611 VIC196611 VRY196611 WBU196611 WLQ196611 WVM196611 E262147 JA262147 SW262147 ACS262147 AMO262147 AWK262147 BGG262147 BQC262147 BZY262147 CJU262147 CTQ262147 DDM262147 DNI262147 DXE262147 EHA262147 EQW262147 FAS262147 FKO262147 FUK262147 GEG262147 GOC262147 GXY262147 HHU262147 HRQ262147 IBM262147 ILI262147 IVE262147 JFA262147 JOW262147 JYS262147 KIO262147 KSK262147 LCG262147 LMC262147 LVY262147 MFU262147 MPQ262147 MZM262147 NJI262147 NTE262147 ODA262147 OMW262147 OWS262147 PGO262147 PQK262147 QAG262147 QKC262147 QTY262147 RDU262147 RNQ262147 RXM262147 SHI262147 SRE262147 TBA262147 TKW262147 TUS262147 UEO262147 UOK262147 UYG262147 VIC262147 VRY262147 WBU262147 WLQ262147 WVM262147 E327683 JA327683 SW327683 ACS327683 AMO327683 AWK327683 BGG327683 BQC327683 BZY327683 CJU327683 CTQ327683 DDM327683 DNI327683 DXE327683 EHA327683 EQW327683 FAS327683 FKO327683 FUK327683 GEG327683 GOC327683 GXY327683 HHU327683 HRQ327683 IBM327683 ILI327683 IVE327683 JFA327683 JOW327683 JYS327683 KIO327683 KSK327683 LCG327683 LMC327683 LVY327683 MFU327683 MPQ327683 MZM327683 NJI327683 NTE327683 ODA327683 OMW327683 OWS327683 PGO327683 PQK327683 QAG327683 QKC327683 QTY327683 RDU327683 RNQ327683 RXM327683 SHI327683 SRE327683 TBA327683 TKW327683 TUS327683 UEO327683 UOK327683 UYG327683 VIC327683 VRY327683 WBU327683 WLQ327683 WVM327683 E393219 JA393219 SW393219 ACS393219 AMO393219 AWK393219 BGG393219 BQC393219 BZY393219 CJU393219 CTQ393219 DDM393219 DNI393219 DXE393219 EHA393219 EQW393219 FAS393219 FKO393219 FUK393219 GEG393219 GOC393219 GXY393219 HHU393219 HRQ393219 IBM393219 ILI393219 IVE393219 JFA393219 JOW393219 JYS393219 KIO393219 KSK393219 LCG393219 LMC393219 LVY393219 MFU393219 MPQ393219 MZM393219 NJI393219 NTE393219 ODA393219 OMW393219 OWS393219 PGO393219 PQK393219 QAG393219 QKC393219 QTY393219 RDU393219 RNQ393219 RXM393219 SHI393219 SRE393219 TBA393219 TKW393219 TUS393219 UEO393219 UOK393219 UYG393219 VIC393219 VRY393219 WBU393219 WLQ393219 WVM393219 E458755 JA458755 SW458755 ACS458755 AMO458755 AWK458755 BGG458755 BQC458755 BZY458755 CJU458755 CTQ458755 DDM458755 DNI458755 DXE458755 EHA458755 EQW458755 FAS458755 FKO458755 FUK458755 GEG458755 GOC458755 GXY458755 HHU458755 HRQ458755 IBM458755 ILI458755 IVE458755 JFA458755 JOW458755 JYS458755 KIO458755 KSK458755 LCG458755 LMC458755 LVY458755 MFU458755 MPQ458755 MZM458755 NJI458755 NTE458755 ODA458755 OMW458755 OWS458755 PGO458755 PQK458755 QAG458755 QKC458755 QTY458755 RDU458755 RNQ458755 RXM458755 SHI458755 SRE458755 TBA458755 TKW458755 TUS458755 UEO458755 UOK458755 UYG458755 VIC458755 VRY458755 WBU458755 WLQ458755 WVM458755 E524291 JA524291 SW524291 ACS524291 AMO524291 AWK524291 BGG524291 BQC524291 BZY524291 CJU524291 CTQ524291 DDM524291 DNI524291 DXE524291 EHA524291 EQW524291 FAS524291 FKO524291 FUK524291 GEG524291 GOC524291 GXY524291 HHU524291 HRQ524291 IBM524291 ILI524291 IVE524291 JFA524291 JOW524291 JYS524291 KIO524291 KSK524291 LCG524291 LMC524291 LVY524291 MFU524291 MPQ524291 MZM524291 NJI524291 NTE524291 ODA524291 OMW524291 OWS524291 PGO524291 PQK524291 QAG524291 QKC524291 QTY524291 RDU524291 RNQ524291 RXM524291 SHI524291 SRE524291 TBA524291 TKW524291 TUS524291 UEO524291 UOK524291 UYG524291 VIC524291 VRY524291 WBU524291 WLQ524291 WVM524291 E589827 JA589827 SW589827 ACS589827 AMO589827 AWK589827 BGG589827 BQC589827 BZY589827 CJU589827 CTQ589827 DDM589827 DNI589827 DXE589827 EHA589827 EQW589827 FAS589827 FKO589827 FUK589827 GEG589827 GOC589827 GXY589827 HHU589827 HRQ589827 IBM589827 ILI589827 IVE589827 JFA589827 JOW589827 JYS589827 KIO589827 KSK589827 LCG589827 LMC589827 LVY589827 MFU589827 MPQ589827 MZM589827 NJI589827 NTE589827 ODA589827 OMW589827 OWS589827 PGO589827 PQK589827 QAG589827 QKC589827 QTY589827 RDU589827 RNQ589827 RXM589827 SHI589827 SRE589827 TBA589827 TKW589827 TUS589827 UEO589827 UOK589827 UYG589827 VIC589827 VRY589827 WBU589827 WLQ589827 WVM589827 E655363 JA655363 SW655363 ACS655363 AMO655363 AWK655363 BGG655363 BQC655363 BZY655363 CJU655363 CTQ655363 DDM655363 DNI655363 DXE655363 EHA655363 EQW655363 FAS655363 FKO655363 FUK655363 GEG655363 GOC655363 GXY655363 HHU655363 HRQ655363 IBM655363 ILI655363 IVE655363 JFA655363 JOW655363 JYS655363 KIO655363 KSK655363 LCG655363 LMC655363 LVY655363 MFU655363 MPQ655363 MZM655363 NJI655363 NTE655363 ODA655363 OMW655363 OWS655363 PGO655363 PQK655363 QAG655363 QKC655363 QTY655363 RDU655363 RNQ655363 RXM655363 SHI655363 SRE655363 TBA655363 TKW655363 TUS655363 UEO655363 UOK655363 UYG655363 VIC655363 VRY655363 WBU655363 WLQ655363 WVM655363 E720899 JA720899 SW720899 ACS720899 AMO720899 AWK720899 BGG720899 BQC720899 BZY720899 CJU720899 CTQ720899 DDM720899 DNI720899 DXE720899 EHA720899 EQW720899 FAS720899 FKO720899 FUK720899 GEG720899 GOC720899 GXY720899 HHU720899 HRQ720899 IBM720899 ILI720899 IVE720899 JFA720899 JOW720899 JYS720899 KIO720899 KSK720899 LCG720899 LMC720899 LVY720899 MFU720899 MPQ720899 MZM720899 NJI720899 NTE720899 ODA720899 OMW720899 OWS720899 PGO720899 PQK720899 QAG720899 QKC720899 QTY720899 RDU720899 RNQ720899 RXM720899 SHI720899 SRE720899 TBA720899 TKW720899 TUS720899 UEO720899 UOK720899 UYG720899 VIC720899 VRY720899 WBU720899 WLQ720899 WVM720899 E786435 JA786435 SW786435 ACS786435 AMO786435 AWK786435 BGG786435 BQC786435 BZY786435 CJU786435 CTQ786435 DDM786435 DNI786435 DXE786435 EHA786435 EQW786435 FAS786435 FKO786435 FUK786435 GEG786435 GOC786435 GXY786435 HHU786435 HRQ786435 IBM786435 ILI786435 IVE786435 JFA786435 JOW786435 JYS786435 KIO786435 KSK786435 LCG786435 LMC786435 LVY786435 MFU786435 MPQ786435 MZM786435 NJI786435 NTE786435 ODA786435 OMW786435 OWS786435 PGO786435 PQK786435 QAG786435 QKC786435 QTY786435 RDU786435 RNQ786435 RXM786435 SHI786435 SRE786435 TBA786435 TKW786435 TUS786435 UEO786435 UOK786435 UYG786435 VIC786435 VRY786435 WBU786435 WLQ786435 WVM786435 E851971 JA851971 SW851971 ACS851971 AMO851971 AWK851971 BGG851971 BQC851971 BZY851971 CJU851971 CTQ851971 DDM851971 DNI851971 DXE851971 EHA851971 EQW851971 FAS851971 FKO851971 FUK851971 GEG851971 GOC851971 GXY851971 HHU851971 HRQ851971 IBM851971 ILI851971 IVE851971 JFA851971 JOW851971 JYS851971 KIO851971 KSK851971 LCG851971 LMC851971 LVY851971 MFU851971 MPQ851971 MZM851971 NJI851971 NTE851971 ODA851971 OMW851971 OWS851971 PGO851971 PQK851971 QAG851971 QKC851971 QTY851971 RDU851971 RNQ851971 RXM851971 SHI851971 SRE851971 TBA851971 TKW851971 TUS851971 UEO851971 UOK851971 UYG851971 VIC851971 VRY851971 WBU851971 WLQ851971 WVM851971 E917507 JA917507 SW917507 ACS917507 AMO917507 AWK917507 BGG917507 BQC917507 BZY917507 CJU917507 CTQ917507 DDM917507 DNI917507 DXE917507 EHA917507 EQW917507 FAS917507 FKO917507 FUK917507 GEG917507 GOC917507 GXY917507 HHU917507 HRQ917507 IBM917507 ILI917507 IVE917507 JFA917507 JOW917507 JYS917507 KIO917507 KSK917507 LCG917507 LMC917507 LVY917507 MFU917507 MPQ917507 MZM917507 NJI917507 NTE917507 ODA917507 OMW917507 OWS917507 PGO917507 PQK917507 QAG917507 QKC917507 QTY917507 RDU917507 RNQ917507 RXM917507 SHI917507 SRE917507 TBA917507 TKW917507 TUS917507 UEO917507 UOK917507 UYG917507 VIC917507 VRY917507 WBU917507 WLQ917507 WVM917507 E983043 JA983043 SW983043 ACS983043 AMO983043 AWK983043 BGG983043 BQC983043 BZY983043 CJU983043 CTQ983043 DDM983043 DNI983043 DXE983043 EHA983043 EQW983043 FAS983043 FKO983043 FUK983043 GEG983043 GOC983043 GXY983043 HHU983043 HRQ983043 IBM983043 ILI983043 IVE983043 JFA983043 JOW983043 JYS983043 KIO983043 KSK983043 LCG983043 LMC983043 LVY983043 MFU983043 MPQ983043 MZM983043 NJI983043 NTE983043 ODA983043 OMW983043 OWS983043 PGO983043 PQK983043 QAG983043 QKC983043 QTY983043 RDU983043 RNQ983043 RXM983043 SHI983043 SRE983043 TBA983043 TKW983043 TUS983043 UEO983043 UOK983043 UYG983043 VIC983043 VRY983043 WBU983043 WLQ983043 WVM983043">
      <formula1>"INSPECTION CICM, REVISION CICM,INSPECTION ET REVISION CI-CM,"</formula1>
    </dataValidation>
  </dataValidations>
  <pageMargins left="0.7" right="0.7" top="0.75" bottom="0.75" header="0.3" footer="0.3"/>
  <pageSetup paperSize="9" orientation="portrait" horizontalDpi="4294967294"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00B0F0"/>
  </sheetPr>
  <dimension ref="A1:Z1861"/>
  <sheetViews>
    <sheetView topLeftCell="A7" zoomScaleNormal="100" workbookViewId="0">
      <selection activeCell="D3" sqref="D3:H1855"/>
    </sheetView>
  </sheetViews>
  <sheetFormatPr baseColWidth="10" defaultRowHeight="15" x14ac:dyDescent="0.25"/>
  <cols>
    <col min="1" max="1" width="13" style="144" bestFit="1" customWidth="1"/>
    <col min="2" max="2" width="15.140625" style="144" bestFit="1" customWidth="1"/>
    <col min="3" max="3" width="13.140625" style="144" bestFit="1" customWidth="1"/>
    <col min="4" max="4" width="12" style="144" bestFit="1" customWidth="1"/>
    <col min="5" max="5" width="20.28515625" style="144" bestFit="1" customWidth="1"/>
    <col min="6" max="6" width="18.5703125" style="144" bestFit="1" customWidth="1"/>
    <col min="7" max="7" width="44.7109375" style="144" bestFit="1" customWidth="1"/>
    <col min="8" max="8" width="29.140625" style="144" bestFit="1" customWidth="1"/>
    <col min="9" max="9" width="18.140625" style="146" bestFit="1" customWidth="1"/>
    <col min="10" max="10" width="18.42578125" style="144" bestFit="1" customWidth="1"/>
    <col min="11" max="11" width="15.5703125" style="145" bestFit="1" customWidth="1"/>
    <col min="12" max="12" width="30.140625" style="144" bestFit="1" customWidth="1"/>
    <col min="13" max="13" width="17.28515625" style="121" bestFit="1" customWidth="1"/>
    <col min="14" max="14" width="10.85546875" style="144" bestFit="1" customWidth="1"/>
    <col min="15" max="15" width="16.42578125" style="144" bestFit="1" customWidth="1"/>
    <col min="16" max="17" width="26.42578125" style="144" bestFit="1" customWidth="1"/>
    <col min="18" max="18" width="24.140625" style="144" bestFit="1" customWidth="1"/>
    <col min="19" max="19" width="27.28515625" style="144" bestFit="1" customWidth="1"/>
    <col min="20" max="20" width="32.7109375" style="144" bestFit="1" customWidth="1"/>
    <col min="21" max="21" width="29" style="144" bestFit="1" customWidth="1"/>
    <col min="22" max="22" width="15.5703125" style="144" bestFit="1" customWidth="1"/>
    <col min="23" max="23" width="16.140625" style="144" bestFit="1" customWidth="1"/>
    <col min="24" max="24" width="9.85546875" style="144" bestFit="1" customWidth="1"/>
    <col min="25" max="25" width="16.140625" style="144" bestFit="1" customWidth="1"/>
    <col min="26" max="26" width="9.85546875" style="144" bestFit="1" customWidth="1"/>
    <col min="27" max="16384" width="11.42578125" style="144"/>
  </cols>
  <sheetData>
    <row r="1" spans="1:26" ht="18.75" x14ac:dyDescent="0.25">
      <c r="A1" s="171"/>
      <c r="B1" s="170"/>
      <c r="C1" s="169"/>
      <c r="D1" s="775" t="s">
        <v>5676</v>
      </c>
      <c r="E1" s="776"/>
      <c r="F1" s="776"/>
      <c r="G1" s="776"/>
      <c r="H1" s="777"/>
      <c r="I1" s="775" t="s">
        <v>5675</v>
      </c>
      <c r="J1" s="776"/>
      <c r="K1" s="776"/>
      <c r="L1" s="776"/>
      <c r="M1" s="776"/>
      <c r="N1" s="776"/>
      <c r="O1" s="777"/>
      <c r="P1" s="775" t="s">
        <v>5674</v>
      </c>
      <c r="Q1" s="776"/>
      <c r="R1" s="777"/>
      <c r="S1" s="168" t="s">
        <v>5640</v>
      </c>
      <c r="T1" s="775" t="s">
        <v>5673</v>
      </c>
      <c r="U1" s="776"/>
      <c r="V1" s="776"/>
      <c r="W1" s="777"/>
      <c r="X1" s="166"/>
      <c r="Y1" s="167"/>
      <c r="Z1" s="166"/>
    </row>
    <row r="2" spans="1:26" ht="75" x14ac:dyDescent="0.25">
      <c r="A2" s="106" t="s">
        <v>31</v>
      </c>
      <c r="B2" s="107" t="s">
        <v>32</v>
      </c>
      <c r="C2" s="108" t="s">
        <v>33</v>
      </c>
      <c r="D2" s="109" t="s">
        <v>34</v>
      </c>
      <c r="E2" s="105" t="s">
        <v>30</v>
      </c>
      <c r="F2" s="110" t="s">
        <v>35</v>
      </c>
      <c r="G2" s="111" t="s">
        <v>36</v>
      </c>
      <c r="H2" s="112" t="s">
        <v>37</v>
      </c>
      <c r="I2" s="165" t="s">
        <v>5672</v>
      </c>
      <c r="J2" s="163" t="s">
        <v>5671</v>
      </c>
      <c r="K2" s="164" t="s">
        <v>5670</v>
      </c>
      <c r="L2" s="163" t="s">
        <v>5669</v>
      </c>
      <c r="M2" s="322" t="s">
        <v>5668</v>
      </c>
      <c r="N2" s="163" t="s">
        <v>5667</v>
      </c>
      <c r="O2" s="162" t="s">
        <v>5666</v>
      </c>
      <c r="P2" s="161" t="s">
        <v>5665</v>
      </c>
      <c r="Q2" s="160" t="s">
        <v>5664</v>
      </c>
      <c r="R2" s="159" t="s">
        <v>5663</v>
      </c>
      <c r="S2" s="158" t="s">
        <v>5662</v>
      </c>
      <c r="T2" s="157" t="s">
        <v>5661</v>
      </c>
      <c r="U2" s="156" t="s">
        <v>5660</v>
      </c>
      <c r="V2" s="156" t="s">
        <v>5659</v>
      </c>
      <c r="W2" s="155" t="s">
        <v>5658</v>
      </c>
      <c r="X2" s="154" t="s">
        <v>5657</v>
      </c>
      <c r="Y2" s="155" t="s">
        <v>5658</v>
      </c>
      <c r="Z2" s="154" t="s">
        <v>5657</v>
      </c>
    </row>
    <row r="3" spans="1:26" x14ac:dyDescent="0.25">
      <c r="A3" s="114">
        <v>8</v>
      </c>
      <c r="B3" s="115" t="s">
        <v>5717</v>
      </c>
      <c r="C3" s="116" t="str">
        <f t="array" ref="C3">IFERROR(VLOOKUP(E3,'RT-C'!$A:$I,9,FALSE),"")</f>
        <v/>
      </c>
      <c r="D3" s="117"/>
      <c r="E3" s="113"/>
      <c r="F3" s="118"/>
      <c r="G3" s="119"/>
      <c r="H3" s="120"/>
      <c r="I3" s="153" t="str">
        <f t="array" ref="I3">IFERROR(VLOOKUP(E3,'RT-C'!$A:$J,10,FALSE),"")</f>
        <v/>
      </c>
      <c r="J3" s="151" t="str">
        <f t="array" ref="J3">IFERROR(VLOOKUP(E3,'RT-C'!$A:$AE,31,FALSE),"")</f>
        <v/>
      </c>
      <c r="K3" s="152" t="str">
        <f t="array" ref="K3">IFERROR(IF(VLOOKUP(E3,'RT-C'!$A:$AG,29,FALSE)=0,"",VLOOKUP(E3,'RT-C'!$A:$AG,33,FALSE)),"")</f>
        <v/>
      </c>
      <c r="L3" s="151" t="str">
        <f t="array" ref="L3">IFERROR(VLOOKUP('RT-C'!$A:$AF,32,FALSE),"")</f>
        <v/>
      </c>
      <c r="M3" s="323" t="str">
        <f t="array" ref="M3">IFERROR(VLOOKUP(E3,'RT-C'!$A:$H,8,FALSE),"")</f>
        <v/>
      </c>
      <c r="N3" s="151" t="str">
        <f t="array" ref="N3">IFERROR(VLOOKUP(E3,'RT-C'!$A:$G,7,FALSE),"")</f>
        <v/>
      </c>
      <c r="O3" s="150" t="str">
        <f t="array" ref="O3">IFERROR(VLOOKUP(E3,'RT-C'!$A:$R,18,FALSE),"")</f>
        <v/>
      </c>
      <c r="P3" s="147" t="str">
        <f t="shared" ref="P3:P66" si="0">IF(AND(D3&lt;&gt;"",F3="INS",I3="OUI",K3&gt;0),K3*IF($M3&gt;41790,5.94,5.65),"")</f>
        <v/>
      </c>
      <c r="Q3" s="119" t="str">
        <f t="shared" ref="Q3:Q66" si="1">IF(AND(D3&lt;&gt;"",F3="REV",I3="OUI",K3&gt;0),K3*IF($M3&gt;41790,6.2,5.9),"")</f>
        <v/>
      </c>
      <c r="R3" s="149" t="str">
        <f t="shared" ref="R3:R66" si="2">IF(AND(D3&lt;&gt;"",I3="NON",OR(J3="Branchement individuel",J3="Batiment détruit")),3,"")</f>
        <v/>
      </c>
      <c r="S3" s="148"/>
      <c r="T3" s="148" t="str">
        <f t="shared" ref="T3:T66" si="3">IF(AND(D3&lt;&gt;"",I3="OUI",O3="OUI"),18,"")</f>
        <v/>
      </c>
      <c r="U3" s="118" t="e">
        <f>IF(AND(D3&lt;&gt;"",I3="OUI",#REF!="OUI"),60,"")</f>
        <v>#REF!</v>
      </c>
      <c r="V3" s="147"/>
      <c r="W3" s="118"/>
      <c r="X3" s="118"/>
      <c r="Y3" s="120"/>
      <c r="Z3" s="117"/>
    </row>
    <row r="4" spans="1:26" x14ac:dyDescent="0.25">
      <c r="A4" s="114">
        <v>1</v>
      </c>
      <c r="B4" s="115" t="s">
        <v>5718</v>
      </c>
      <c r="C4" s="116" t="str">
        <f t="array" ref="C4">IFERROR(VLOOKUP(E4,'RT-C'!$A:$I,9,FALSE),"")</f>
        <v/>
      </c>
      <c r="D4" s="117"/>
      <c r="E4" s="113"/>
      <c r="F4" s="118"/>
      <c r="G4" s="119"/>
      <c r="H4" s="120"/>
      <c r="I4" s="153" t="str">
        <f t="array" ref="I4">IFERROR(VLOOKUP(E4,'RT-C'!$A:$J,10,FALSE),"")</f>
        <v/>
      </c>
      <c r="J4" s="151" t="str">
        <f t="array" ref="J4">IFERROR(VLOOKUP(E4,'RT-C'!$A:$AE,31,FALSE),"")</f>
        <v/>
      </c>
      <c r="K4" s="152" t="str">
        <f t="array" ref="K4">IFERROR(IF(VLOOKUP(E4,'RT-C'!$A:$AG,29,FALSE)=0,"",VLOOKUP(E4,'RT-C'!$A:$AG,33,FALSE)),"")</f>
        <v/>
      </c>
      <c r="L4" s="151" t="str">
        <f t="array" ref="L4">IFERROR(VLOOKUP('RT-C'!$A:$AF,32,FALSE),"")</f>
        <v/>
      </c>
      <c r="M4" s="323" t="str">
        <f t="array" ref="M4">IFERROR(VLOOKUP(E4,'RT-C'!$A:$H,8,FALSE),"")</f>
        <v/>
      </c>
      <c r="N4" s="151" t="str">
        <f t="array" ref="N4">IFERROR(VLOOKUP(E4,'RT-C'!$A:$G,7,FALSE),"")</f>
        <v/>
      </c>
      <c r="O4" s="150" t="str">
        <f t="array" ref="O4">IFERROR(VLOOKUP(E4,'RT-C'!$A:$R,18,FALSE),"")</f>
        <v/>
      </c>
      <c r="P4" s="147" t="str">
        <f t="shared" si="0"/>
        <v/>
      </c>
      <c r="Q4" s="119" t="str">
        <f t="shared" si="1"/>
        <v/>
      </c>
      <c r="R4" s="149" t="str">
        <f t="shared" si="2"/>
        <v/>
      </c>
      <c r="S4" s="148"/>
      <c r="T4" s="148" t="str">
        <f t="shared" si="3"/>
        <v/>
      </c>
      <c r="U4" s="118" t="e">
        <f>IF(AND(D4&lt;&gt;"",I4="OUI",#REF!="OUI"),60,"")</f>
        <v>#REF!</v>
      </c>
      <c r="V4" s="147"/>
      <c r="W4" s="118"/>
      <c r="X4" s="118"/>
      <c r="Y4" s="120"/>
      <c r="Z4" s="117"/>
    </row>
    <row r="5" spans="1:26" x14ac:dyDescent="0.25">
      <c r="A5" s="114">
        <v>1</v>
      </c>
      <c r="B5" s="115" t="s">
        <v>5718</v>
      </c>
      <c r="C5" s="116" t="str">
        <f t="array" ref="C5">IFERROR(VLOOKUP(E5,'RT-C'!$A:$I,9,FALSE),"")</f>
        <v/>
      </c>
      <c r="D5" s="117"/>
      <c r="E5" s="113"/>
      <c r="F5" s="118"/>
      <c r="G5" s="119"/>
      <c r="H5" s="120"/>
      <c r="I5" s="153" t="str">
        <f t="array" ref="I5">IFERROR(VLOOKUP(E5,'RT-C'!$A:$J,10,FALSE),"")</f>
        <v/>
      </c>
      <c r="J5" s="151" t="str">
        <f t="array" ref="J5">IFERROR(VLOOKUP(E5,'RT-C'!$A:$AE,31,FALSE),"")</f>
        <v/>
      </c>
      <c r="K5" s="152" t="str">
        <f t="array" ref="K5">IFERROR(IF(VLOOKUP(E5,'RT-C'!$A:$AG,29,FALSE)=0,"",VLOOKUP(E5,'RT-C'!$A:$AG,33,FALSE)),"")</f>
        <v/>
      </c>
      <c r="L5" s="151" t="str">
        <f t="array" ref="L5">IFERROR(VLOOKUP('RT-C'!$A:$AF,32,FALSE),"")</f>
        <v/>
      </c>
      <c r="M5" s="323" t="str">
        <f t="array" ref="M5">IFERROR(VLOOKUP(E5,'RT-C'!$A:$H,8,FALSE),"")</f>
        <v/>
      </c>
      <c r="N5" s="151" t="str">
        <f t="array" ref="N5">IFERROR(VLOOKUP(E5,'RT-C'!$A:$G,7,FALSE),"")</f>
        <v/>
      </c>
      <c r="O5" s="150" t="str">
        <f t="array" ref="O5">IFERROR(VLOOKUP(E5,'RT-C'!$A:$R,18,FALSE),"")</f>
        <v/>
      </c>
      <c r="P5" s="147" t="str">
        <f t="shared" si="0"/>
        <v/>
      </c>
      <c r="Q5" s="119" t="str">
        <f t="shared" si="1"/>
        <v/>
      </c>
      <c r="R5" s="149" t="str">
        <f t="shared" si="2"/>
        <v/>
      </c>
      <c r="S5" s="148"/>
      <c r="T5" s="148" t="str">
        <f t="shared" si="3"/>
        <v/>
      </c>
      <c r="U5" s="118" t="e">
        <f>IF(AND(D5&lt;&gt;"",I5="OUI",#REF!="OUI"),60,"")</f>
        <v>#REF!</v>
      </c>
      <c r="V5" s="147"/>
      <c r="W5" s="118"/>
      <c r="X5" s="118"/>
      <c r="Y5" s="120"/>
      <c r="Z5" s="117"/>
    </row>
    <row r="6" spans="1:26" x14ac:dyDescent="0.25">
      <c r="A6" s="114">
        <v>1</v>
      </c>
      <c r="B6" s="115" t="s">
        <v>5718</v>
      </c>
      <c r="C6" s="116" t="str">
        <f t="array" ref="C6">IFERROR(VLOOKUP(E6,'RT-C'!$A:$I,9,FALSE),"")</f>
        <v/>
      </c>
      <c r="D6" s="117"/>
      <c r="E6" s="113"/>
      <c r="F6" s="118"/>
      <c r="G6" s="119"/>
      <c r="H6" s="120"/>
      <c r="I6" s="153" t="str">
        <f t="array" ref="I6">IFERROR(VLOOKUP(E6,'RT-C'!$A:$J,10,FALSE),"")</f>
        <v/>
      </c>
      <c r="J6" s="151" t="str">
        <f t="array" ref="J6">IFERROR(VLOOKUP(E6,'RT-C'!$A:$AE,31,FALSE),"")</f>
        <v/>
      </c>
      <c r="K6" s="152" t="str">
        <f t="array" ref="K6">IFERROR(IF(VLOOKUP(E6,'RT-C'!$A:$AG,29,FALSE)=0,"",VLOOKUP(E6,'RT-C'!$A:$AG,33,FALSE)),"")</f>
        <v/>
      </c>
      <c r="L6" s="151" t="str">
        <f t="array" ref="L6">IFERROR(VLOOKUP('RT-C'!$A:$AF,32,FALSE),"")</f>
        <v/>
      </c>
      <c r="M6" s="323" t="str">
        <f t="array" ref="M6">IFERROR(VLOOKUP(E6,'RT-C'!$A:$H,8,FALSE),"")</f>
        <v/>
      </c>
      <c r="N6" s="151" t="str">
        <f t="array" ref="N6">IFERROR(VLOOKUP(E6,'RT-C'!$A:$G,7,FALSE),"")</f>
        <v/>
      </c>
      <c r="O6" s="150" t="str">
        <f t="array" ref="O6">IFERROR(VLOOKUP(E6,'RT-C'!$A:$R,18,FALSE),"")</f>
        <v/>
      </c>
      <c r="P6" s="147" t="str">
        <f t="shared" si="0"/>
        <v/>
      </c>
      <c r="Q6" s="119" t="str">
        <f t="shared" si="1"/>
        <v/>
      </c>
      <c r="R6" s="149" t="str">
        <f t="shared" si="2"/>
        <v/>
      </c>
      <c r="S6" s="148"/>
      <c r="T6" s="148" t="str">
        <f t="shared" si="3"/>
        <v/>
      </c>
      <c r="U6" s="118" t="e">
        <f>IF(AND(D6&lt;&gt;"",I6="OUI",#REF!="OUI"),60,"")</f>
        <v>#REF!</v>
      </c>
      <c r="V6" s="147"/>
      <c r="W6" s="118"/>
      <c r="X6" s="118"/>
      <c r="Y6" s="120"/>
      <c r="Z6" s="117"/>
    </row>
    <row r="7" spans="1:26" x14ac:dyDescent="0.25">
      <c r="A7" s="114">
        <v>1</v>
      </c>
      <c r="B7" s="115" t="s">
        <v>5718</v>
      </c>
      <c r="C7" s="116" t="str">
        <f t="array" ref="C7">IFERROR(VLOOKUP(E7,'RT-C'!$A:$I,9,FALSE),"")</f>
        <v/>
      </c>
      <c r="D7" s="117"/>
      <c r="E7" s="113"/>
      <c r="F7" s="118"/>
      <c r="G7" s="119"/>
      <c r="H7" s="120"/>
      <c r="I7" s="153" t="str">
        <f t="array" ref="I7">IFERROR(VLOOKUP(E7,'RT-C'!$A:$J,10,FALSE),"")</f>
        <v/>
      </c>
      <c r="J7" s="151" t="str">
        <f t="array" ref="J7">IFERROR(VLOOKUP(E7,'RT-C'!$A:$AE,31,FALSE),"")</f>
        <v/>
      </c>
      <c r="K7" s="152" t="str">
        <f t="array" ref="K7">IFERROR(IF(VLOOKUP(E7,'RT-C'!$A:$AG,29,FALSE)=0,"",VLOOKUP(E7,'RT-C'!$A:$AG,33,FALSE)),"")</f>
        <v/>
      </c>
      <c r="L7" s="151" t="str">
        <f t="array" ref="L7">IFERROR(VLOOKUP('RT-C'!$A:$AF,32,FALSE),"")</f>
        <v/>
      </c>
      <c r="M7" s="323" t="str">
        <f t="array" ref="M7">IFERROR(VLOOKUP(E7,'RT-C'!$A:$H,8,FALSE),"")</f>
        <v/>
      </c>
      <c r="N7" s="151" t="str">
        <f t="array" ref="N7">IFERROR(VLOOKUP(E7,'RT-C'!$A:$G,7,FALSE),"")</f>
        <v/>
      </c>
      <c r="O7" s="150" t="str">
        <f t="array" ref="O7">IFERROR(VLOOKUP(E7,'RT-C'!$A:$R,18,FALSE),"")</f>
        <v/>
      </c>
      <c r="P7" s="147" t="str">
        <f t="shared" si="0"/>
        <v/>
      </c>
      <c r="Q7" s="119" t="str">
        <f t="shared" si="1"/>
        <v/>
      </c>
      <c r="R7" s="149" t="str">
        <f t="shared" si="2"/>
        <v/>
      </c>
      <c r="S7" s="148"/>
      <c r="T7" s="148" t="str">
        <f t="shared" si="3"/>
        <v/>
      </c>
      <c r="U7" s="118" t="e">
        <f>IF(AND(D7&lt;&gt;"",I7="OUI",#REF!="OUI"),60,"")</f>
        <v>#REF!</v>
      </c>
      <c r="V7" s="147"/>
      <c r="W7" s="118"/>
      <c r="X7" s="118"/>
      <c r="Y7" s="120"/>
      <c r="Z7" s="117"/>
    </row>
    <row r="8" spans="1:26" x14ac:dyDescent="0.25">
      <c r="A8" s="114">
        <v>1</v>
      </c>
      <c r="B8" s="115" t="s">
        <v>5718</v>
      </c>
      <c r="C8" s="116" t="str">
        <f t="array" ref="C8">IFERROR(VLOOKUP(E8,'RT-C'!$A:$I,9,FALSE),"")</f>
        <v/>
      </c>
      <c r="D8" s="117"/>
      <c r="E8" s="113"/>
      <c r="F8" s="118"/>
      <c r="G8" s="119"/>
      <c r="H8" s="120"/>
      <c r="I8" s="153" t="str">
        <f t="array" ref="I8">IFERROR(VLOOKUP(E8,'RT-C'!$A:$J,10,FALSE),"")</f>
        <v/>
      </c>
      <c r="J8" s="151" t="str">
        <f t="array" ref="J8">IFERROR(VLOOKUP(E8,'RT-C'!$A:$AE,31,FALSE),"")</f>
        <v/>
      </c>
      <c r="K8" s="152" t="str">
        <f t="array" ref="K8">IFERROR(IF(VLOOKUP(E8,'RT-C'!$A:$AG,29,FALSE)=0,"",VLOOKUP(E8,'RT-C'!$A:$AG,33,FALSE)),"")</f>
        <v/>
      </c>
      <c r="L8" s="151" t="str">
        <f t="array" ref="L8">IFERROR(VLOOKUP('RT-C'!$A:$AF,32,FALSE),"")</f>
        <v/>
      </c>
      <c r="M8" s="323" t="str">
        <f t="array" ref="M8">IFERROR(VLOOKUP(E8,'RT-C'!$A:$H,8,FALSE),"")</f>
        <v/>
      </c>
      <c r="N8" s="151" t="str">
        <f t="array" ref="N8">IFERROR(VLOOKUP(E8,'RT-C'!$A:$G,7,FALSE),"")</f>
        <v/>
      </c>
      <c r="O8" s="150" t="str">
        <f t="array" ref="O8">IFERROR(VLOOKUP(E8,'RT-C'!$A:$R,18,FALSE),"")</f>
        <v/>
      </c>
      <c r="P8" s="147" t="str">
        <f t="shared" si="0"/>
        <v/>
      </c>
      <c r="Q8" s="119" t="str">
        <f t="shared" si="1"/>
        <v/>
      </c>
      <c r="R8" s="149" t="str">
        <f t="shared" si="2"/>
        <v/>
      </c>
      <c r="S8" s="148"/>
      <c r="T8" s="148" t="str">
        <f t="shared" si="3"/>
        <v/>
      </c>
      <c r="U8" s="118" t="e">
        <f>IF(AND(D8&lt;&gt;"",I8="OUI",#REF!="OUI"),60,"")</f>
        <v>#REF!</v>
      </c>
      <c r="V8" s="147"/>
      <c r="W8" s="118"/>
      <c r="X8" s="118"/>
      <c r="Y8" s="120"/>
      <c r="Z8" s="117"/>
    </row>
    <row r="9" spans="1:26" x14ac:dyDescent="0.25">
      <c r="A9" s="114">
        <v>7</v>
      </c>
      <c r="B9" s="115" t="s">
        <v>5719</v>
      </c>
      <c r="C9" s="116" t="str">
        <f t="array" ref="C9">IFERROR(VLOOKUP(E9,'RT-C'!$A:$I,9,FALSE),"")</f>
        <v/>
      </c>
      <c r="D9" s="117"/>
      <c r="E9" s="113"/>
      <c r="F9" s="118"/>
      <c r="G9" s="119"/>
      <c r="H9" s="120"/>
      <c r="I9" s="153" t="str">
        <f t="array" ref="I9">IFERROR(VLOOKUP(E9,'RT-C'!$A:$J,10,FALSE),"")</f>
        <v/>
      </c>
      <c r="J9" s="151" t="str">
        <f t="array" ref="J9">IFERROR(VLOOKUP(E9,'RT-C'!$A:$AE,31,FALSE),"")</f>
        <v/>
      </c>
      <c r="K9" s="152" t="str">
        <f t="array" ref="K9">IFERROR(IF(VLOOKUP(E9,'RT-C'!$A:$AG,29,FALSE)=0,"",VLOOKUP(E9,'RT-C'!$A:$AG,33,FALSE)),"")</f>
        <v/>
      </c>
      <c r="L9" s="151" t="str">
        <f t="array" ref="L9">IFERROR(VLOOKUP('RT-C'!$A:$AF,32,FALSE),"")</f>
        <v/>
      </c>
      <c r="M9" s="323" t="str">
        <f t="array" ref="M9">IFERROR(VLOOKUP(E9,'RT-C'!$A:$H,8,FALSE),"")</f>
        <v/>
      </c>
      <c r="N9" s="151" t="str">
        <f t="array" ref="N9">IFERROR(VLOOKUP(E9,'RT-C'!$A:$G,7,FALSE),"")</f>
        <v/>
      </c>
      <c r="O9" s="150" t="str">
        <f t="array" ref="O9">IFERROR(VLOOKUP(E9,'RT-C'!$A:$R,18,FALSE),"")</f>
        <v/>
      </c>
      <c r="P9" s="147" t="str">
        <f t="shared" si="0"/>
        <v/>
      </c>
      <c r="Q9" s="119" t="str">
        <f t="shared" si="1"/>
        <v/>
      </c>
      <c r="R9" s="149" t="str">
        <f t="shared" si="2"/>
        <v/>
      </c>
      <c r="S9" s="148"/>
      <c r="T9" s="148" t="str">
        <f t="shared" si="3"/>
        <v/>
      </c>
      <c r="U9" s="118" t="e">
        <f>IF(AND(D9&lt;&gt;"",I9="OUI",#REF!="OUI"),60,"")</f>
        <v>#REF!</v>
      </c>
      <c r="V9" s="147"/>
      <c r="W9" s="118"/>
      <c r="X9" s="118"/>
      <c r="Y9" s="120"/>
      <c r="Z9" s="117"/>
    </row>
    <row r="10" spans="1:26" x14ac:dyDescent="0.25">
      <c r="A10" s="114">
        <v>9</v>
      </c>
      <c r="B10" s="115" t="s">
        <v>5720</v>
      </c>
      <c r="C10" s="116" t="str">
        <f t="array" ref="C10">IFERROR(VLOOKUP(E10,'RT-C'!$A:$I,9,FALSE),"")</f>
        <v/>
      </c>
      <c r="D10" s="117"/>
      <c r="E10" s="113"/>
      <c r="F10" s="118"/>
      <c r="G10" s="119"/>
      <c r="H10" s="120"/>
      <c r="I10" s="153" t="str">
        <f t="array" ref="I10">IFERROR(VLOOKUP(E10,'RT-C'!$A:$J,10,FALSE),"")</f>
        <v/>
      </c>
      <c r="J10" s="151" t="str">
        <f t="array" ref="J10">IFERROR(VLOOKUP(E10,'RT-C'!$A:$AE,31,FALSE),"")</f>
        <v/>
      </c>
      <c r="K10" s="152" t="str">
        <f t="array" ref="K10">IFERROR(IF(VLOOKUP(E10,'RT-C'!$A:$AG,29,FALSE)=0,"",VLOOKUP(E10,'RT-C'!$A:$AG,33,FALSE)),"")</f>
        <v/>
      </c>
      <c r="L10" s="151" t="str">
        <f t="array" ref="L10">IFERROR(VLOOKUP('RT-C'!$A:$AF,32,FALSE),"")</f>
        <v/>
      </c>
      <c r="M10" s="323" t="str">
        <f t="array" ref="M10">IFERROR(VLOOKUP(E10,'RT-C'!$A:$H,8,FALSE),"")</f>
        <v/>
      </c>
      <c r="N10" s="151" t="str">
        <f t="array" ref="N10">IFERROR(VLOOKUP(E10,'RT-C'!$A:$G,7,FALSE),"")</f>
        <v/>
      </c>
      <c r="O10" s="150" t="str">
        <f t="array" ref="O10">IFERROR(VLOOKUP(E10,'RT-C'!$A:$R,18,FALSE),"")</f>
        <v/>
      </c>
      <c r="P10" s="147" t="str">
        <f t="shared" si="0"/>
        <v/>
      </c>
      <c r="Q10" s="119" t="str">
        <f t="shared" si="1"/>
        <v/>
      </c>
      <c r="R10" s="149" t="str">
        <f t="shared" si="2"/>
        <v/>
      </c>
      <c r="S10" s="148"/>
      <c r="T10" s="148" t="str">
        <f t="shared" si="3"/>
        <v/>
      </c>
      <c r="U10" s="118" t="e">
        <f>IF(AND(D10&lt;&gt;"",I10="OUI",#REF!="OUI"),60,"")</f>
        <v>#REF!</v>
      </c>
      <c r="V10" s="147"/>
      <c r="W10" s="118"/>
      <c r="X10" s="118"/>
      <c r="Y10" s="120"/>
      <c r="Z10" s="117"/>
    </row>
    <row r="11" spans="1:26" x14ac:dyDescent="0.25">
      <c r="A11" s="114">
        <v>6</v>
      </c>
      <c r="B11" s="115" t="s">
        <v>5721</v>
      </c>
      <c r="C11" s="116" t="str">
        <f t="array" ref="C11">IFERROR(VLOOKUP(E11,'RT-C'!$A:$I,9,FALSE),"")</f>
        <v/>
      </c>
      <c r="D11" s="117"/>
      <c r="E11" s="113"/>
      <c r="F11" s="118"/>
      <c r="G11" s="119"/>
      <c r="H11" s="120"/>
      <c r="I11" s="153" t="str">
        <f t="array" ref="I11">IFERROR(VLOOKUP(E11,'RT-C'!$A:$J,10,FALSE),"")</f>
        <v/>
      </c>
      <c r="J11" s="151" t="str">
        <f t="array" ref="J11">IFERROR(VLOOKUP(E11,'RT-C'!$A:$AE,31,FALSE),"")</f>
        <v/>
      </c>
      <c r="K11" s="152" t="str">
        <f t="array" ref="K11">IFERROR(IF(VLOOKUP(E11,'RT-C'!$A:$AG,29,FALSE)=0,"",VLOOKUP(E11,'RT-C'!$A:$AG,33,FALSE)),"")</f>
        <v/>
      </c>
      <c r="L11" s="151" t="str">
        <f t="array" ref="L11">IFERROR(VLOOKUP('RT-C'!$A:$AF,32,FALSE),"")</f>
        <v/>
      </c>
      <c r="M11" s="323" t="str">
        <f t="array" ref="M11">IFERROR(VLOOKUP(E11,'RT-C'!$A:$H,8,FALSE),"")</f>
        <v/>
      </c>
      <c r="N11" s="151" t="str">
        <f t="array" ref="N11">IFERROR(VLOOKUP(E11,'RT-C'!$A:$G,7,FALSE),"")</f>
        <v/>
      </c>
      <c r="O11" s="150" t="str">
        <f t="array" ref="O11">IFERROR(VLOOKUP(E11,'RT-C'!$A:$R,18,FALSE),"")</f>
        <v/>
      </c>
      <c r="P11" s="147" t="str">
        <f t="shared" si="0"/>
        <v/>
      </c>
      <c r="Q11" s="119" t="str">
        <f t="shared" si="1"/>
        <v/>
      </c>
      <c r="R11" s="149" t="str">
        <f t="shared" si="2"/>
        <v/>
      </c>
      <c r="S11" s="148"/>
      <c r="T11" s="148" t="str">
        <f t="shared" si="3"/>
        <v/>
      </c>
      <c r="U11" s="118" t="e">
        <f>IF(AND(D11&lt;&gt;"",I11="OUI",#REF!="OUI"),60,"")</f>
        <v>#REF!</v>
      </c>
      <c r="V11" s="147"/>
      <c r="W11" s="118"/>
      <c r="X11" s="118"/>
      <c r="Y11" s="120"/>
      <c r="Z11" s="117"/>
    </row>
    <row r="12" spans="1:26" x14ac:dyDescent="0.25">
      <c r="A12" s="114">
        <v>11</v>
      </c>
      <c r="B12" s="115" t="s">
        <v>5722</v>
      </c>
      <c r="C12" s="116" t="str">
        <f t="array" ref="C12">IFERROR(VLOOKUP(E12,'RT-C'!$A:$I,9,FALSE),"")</f>
        <v/>
      </c>
      <c r="D12" s="117"/>
      <c r="E12" s="113"/>
      <c r="F12" s="118"/>
      <c r="G12" s="119"/>
      <c r="H12" s="120"/>
      <c r="I12" s="153" t="str">
        <f t="array" ref="I12">IFERROR(VLOOKUP(E12,'RT-C'!$A:$J,10,FALSE),"")</f>
        <v/>
      </c>
      <c r="J12" s="151" t="str">
        <f t="array" ref="J12">IFERROR(VLOOKUP(E12,'RT-C'!$A:$AE,31,FALSE),"")</f>
        <v/>
      </c>
      <c r="K12" s="152" t="str">
        <f t="array" ref="K12">IFERROR(IF(VLOOKUP(E12,'RT-C'!$A:$AG,29,FALSE)=0,"",VLOOKUP(E12,'RT-C'!$A:$AG,33,FALSE)),"")</f>
        <v/>
      </c>
      <c r="L12" s="151" t="str">
        <f t="array" ref="L12">IFERROR(VLOOKUP('RT-C'!$A:$AF,32,FALSE),"")</f>
        <v/>
      </c>
      <c r="M12" s="323" t="str">
        <f t="array" ref="M12">IFERROR(VLOOKUP(E12,'RT-C'!$A:$H,8,FALSE),"")</f>
        <v/>
      </c>
      <c r="N12" s="151" t="str">
        <f t="array" ref="N12">IFERROR(VLOOKUP(E12,'RT-C'!$A:$G,7,FALSE),"")</f>
        <v/>
      </c>
      <c r="O12" s="150" t="str">
        <f t="array" ref="O12">IFERROR(VLOOKUP(E12,'RT-C'!$A:$R,18,FALSE),"")</f>
        <v/>
      </c>
      <c r="P12" s="147" t="str">
        <f t="shared" si="0"/>
        <v/>
      </c>
      <c r="Q12" s="119" t="str">
        <f t="shared" si="1"/>
        <v/>
      </c>
      <c r="R12" s="149" t="str">
        <f t="shared" si="2"/>
        <v/>
      </c>
      <c r="S12" s="148"/>
      <c r="T12" s="148" t="str">
        <f t="shared" si="3"/>
        <v/>
      </c>
      <c r="U12" s="118" t="e">
        <f>IF(AND(D12&lt;&gt;"",I12="OUI",#REF!="OUI"),60,"")</f>
        <v>#REF!</v>
      </c>
      <c r="V12" s="147"/>
      <c r="W12" s="118"/>
      <c r="X12" s="118"/>
      <c r="Y12" s="120"/>
      <c r="Z12" s="117"/>
    </row>
    <row r="13" spans="1:26" x14ac:dyDescent="0.25">
      <c r="A13" s="114">
        <v>8</v>
      </c>
      <c r="B13" s="115" t="s">
        <v>5717</v>
      </c>
      <c r="C13" s="116" t="str">
        <f t="array" ref="C13">IFERROR(VLOOKUP(E13,'RT-C'!$A:$I,9,FALSE),"")</f>
        <v/>
      </c>
      <c r="D13" s="117"/>
      <c r="E13" s="113"/>
      <c r="F13" s="118"/>
      <c r="G13" s="119"/>
      <c r="H13" s="120"/>
      <c r="I13" s="153" t="str">
        <f t="array" ref="I13">IFERROR(VLOOKUP(E13,'RT-C'!$A:$J,10,FALSE),"")</f>
        <v/>
      </c>
      <c r="J13" s="151" t="str">
        <f t="array" ref="J13">IFERROR(VLOOKUP(E13,'RT-C'!$A:$AE,31,FALSE),"")</f>
        <v/>
      </c>
      <c r="K13" s="152" t="str">
        <f t="array" ref="K13">IFERROR(IF(VLOOKUP(E13,'RT-C'!$A:$AG,29,FALSE)=0,"",VLOOKUP(E13,'RT-C'!$A:$AG,33,FALSE)),"")</f>
        <v/>
      </c>
      <c r="L13" s="151" t="str">
        <f t="array" ref="L13">IFERROR(VLOOKUP('RT-C'!$A:$AF,32,FALSE),"")</f>
        <v/>
      </c>
      <c r="M13" s="323" t="str">
        <f t="array" ref="M13">IFERROR(VLOOKUP(E13,'RT-C'!$A:$H,8,FALSE),"")</f>
        <v/>
      </c>
      <c r="N13" s="151" t="str">
        <f t="array" ref="N13">IFERROR(VLOOKUP(E13,'RT-C'!$A:$G,7,FALSE),"")</f>
        <v/>
      </c>
      <c r="O13" s="150" t="str">
        <f t="array" ref="O13">IFERROR(VLOOKUP(E13,'RT-C'!$A:$R,18,FALSE),"")</f>
        <v/>
      </c>
      <c r="P13" s="147" t="str">
        <f t="shared" si="0"/>
        <v/>
      </c>
      <c r="Q13" s="119" t="str">
        <f t="shared" si="1"/>
        <v/>
      </c>
      <c r="R13" s="149" t="str">
        <f t="shared" si="2"/>
        <v/>
      </c>
      <c r="S13" s="148"/>
      <c r="T13" s="148" t="str">
        <f t="shared" si="3"/>
        <v/>
      </c>
      <c r="U13" s="118" t="e">
        <f>IF(AND(D13&lt;&gt;"",I13="OUI",#REF!="OUI"),60,"")</f>
        <v>#REF!</v>
      </c>
      <c r="V13" s="147"/>
      <c r="W13" s="118"/>
      <c r="X13" s="118"/>
      <c r="Y13" s="120"/>
      <c r="Z13" s="117"/>
    </row>
    <row r="14" spans="1:26" x14ac:dyDescent="0.25">
      <c r="A14" s="114">
        <v>8</v>
      </c>
      <c r="B14" s="115" t="s">
        <v>5717</v>
      </c>
      <c r="C14" s="116" t="str">
        <f t="array" ref="C14">IFERROR(VLOOKUP(E14,'RT-C'!$A:$I,9,FALSE),"")</f>
        <v/>
      </c>
      <c r="D14" s="117"/>
      <c r="E14" s="113"/>
      <c r="F14" s="118"/>
      <c r="G14" s="119"/>
      <c r="H14" s="120"/>
      <c r="I14" s="153" t="str">
        <f t="array" ref="I14">IFERROR(VLOOKUP(E14,'RT-C'!$A:$J,10,FALSE),"")</f>
        <v/>
      </c>
      <c r="J14" s="151" t="str">
        <f t="array" ref="J14">IFERROR(VLOOKUP(E14,'RT-C'!$A:$AE,31,FALSE),"")</f>
        <v/>
      </c>
      <c r="K14" s="152" t="str">
        <f t="array" ref="K14">IFERROR(IF(VLOOKUP(E14,'RT-C'!$A:$AG,29,FALSE)=0,"",VLOOKUP(E14,'RT-C'!$A:$AG,33,FALSE)),"")</f>
        <v/>
      </c>
      <c r="L14" s="151" t="str">
        <f t="array" ref="L14">IFERROR(VLOOKUP('RT-C'!$A:$AF,32,FALSE),"")</f>
        <v/>
      </c>
      <c r="M14" s="323" t="str">
        <f t="array" ref="M14">IFERROR(VLOOKUP(E14,'RT-C'!$A:$H,8,FALSE),"")</f>
        <v/>
      </c>
      <c r="N14" s="151" t="str">
        <f t="array" ref="N14">IFERROR(VLOOKUP(E14,'RT-C'!$A:$G,7,FALSE),"")</f>
        <v/>
      </c>
      <c r="O14" s="150" t="str">
        <f t="array" ref="O14">IFERROR(VLOOKUP(E14,'RT-C'!$A:$R,18,FALSE),"")</f>
        <v/>
      </c>
      <c r="P14" s="147" t="str">
        <f t="shared" si="0"/>
        <v/>
      </c>
      <c r="Q14" s="119" t="str">
        <f t="shared" si="1"/>
        <v/>
      </c>
      <c r="R14" s="149" t="str">
        <f t="shared" si="2"/>
        <v/>
      </c>
      <c r="S14" s="148"/>
      <c r="T14" s="148" t="str">
        <f t="shared" si="3"/>
        <v/>
      </c>
      <c r="U14" s="118" t="e">
        <f>IF(AND(D14&lt;&gt;"",I14="OUI",#REF!="OUI"),60,"")</f>
        <v>#REF!</v>
      </c>
      <c r="V14" s="147"/>
      <c r="W14" s="118"/>
      <c r="X14" s="118"/>
      <c r="Y14" s="120"/>
      <c r="Z14" s="117"/>
    </row>
    <row r="15" spans="1:26" x14ac:dyDescent="0.25">
      <c r="A15" s="114">
        <v>8</v>
      </c>
      <c r="B15" s="115" t="s">
        <v>5717</v>
      </c>
      <c r="C15" s="116" t="str">
        <f t="array" ref="C15">IFERROR(VLOOKUP(E15,'RT-C'!$A:$I,9,FALSE),"")</f>
        <v/>
      </c>
      <c r="D15" s="117"/>
      <c r="E15" s="113"/>
      <c r="F15" s="118"/>
      <c r="G15" s="119"/>
      <c r="H15" s="120"/>
      <c r="I15" s="153" t="str">
        <f t="array" ref="I15">IFERROR(VLOOKUP(E15,'RT-C'!$A:$J,10,FALSE),"")</f>
        <v/>
      </c>
      <c r="J15" s="151" t="str">
        <f t="array" ref="J15">IFERROR(VLOOKUP(E15,'RT-C'!$A:$AE,31,FALSE),"")</f>
        <v/>
      </c>
      <c r="K15" s="152" t="str">
        <f t="array" ref="K15">IFERROR(IF(VLOOKUP(E15,'RT-C'!$A:$AG,29,FALSE)=0,"",VLOOKUP(E15,'RT-C'!$A:$AG,33,FALSE)),"")</f>
        <v/>
      </c>
      <c r="L15" s="151" t="str">
        <f t="array" ref="L15">IFERROR(VLOOKUP('RT-C'!$A:$AF,32,FALSE),"")</f>
        <v/>
      </c>
      <c r="M15" s="323" t="str">
        <f t="array" ref="M15">IFERROR(VLOOKUP(E15,'RT-C'!$A:$H,8,FALSE),"")</f>
        <v/>
      </c>
      <c r="N15" s="151" t="str">
        <f t="array" ref="N15">IFERROR(VLOOKUP(E15,'RT-C'!$A:$G,7,FALSE),"")</f>
        <v/>
      </c>
      <c r="O15" s="150" t="str">
        <f t="array" ref="O15">IFERROR(VLOOKUP(E15,'RT-C'!$A:$R,18,FALSE),"")</f>
        <v/>
      </c>
      <c r="P15" s="147" t="str">
        <f t="shared" si="0"/>
        <v/>
      </c>
      <c r="Q15" s="119" t="str">
        <f t="shared" si="1"/>
        <v/>
      </c>
      <c r="R15" s="149" t="str">
        <f t="shared" si="2"/>
        <v/>
      </c>
      <c r="S15" s="148"/>
      <c r="T15" s="148" t="str">
        <f t="shared" si="3"/>
        <v/>
      </c>
      <c r="U15" s="118" t="e">
        <f>IF(AND(D15&lt;&gt;"",I15="OUI",#REF!="OUI"),60,"")</f>
        <v>#REF!</v>
      </c>
      <c r="V15" s="147"/>
      <c r="W15" s="118"/>
      <c r="X15" s="118"/>
      <c r="Y15" s="120"/>
      <c r="Z15" s="117"/>
    </row>
    <row r="16" spans="1:26" x14ac:dyDescent="0.25">
      <c r="A16" s="114">
        <v>8</v>
      </c>
      <c r="B16" s="115" t="s">
        <v>5717</v>
      </c>
      <c r="C16" s="116" t="str">
        <f t="array" ref="C16">IFERROR(VLOOKUP(E16,'RT-C'!$A:$I,9,FALSE),"")</f>
        <v/>
      </c>
      <c r="D16" s="117"/>
      <c r="E16" s="113"/>
      <c r="F16" s="118"/>
      <c r="G16" s="119"/>
      <c r="H16" s="120"/>
      <c r="I16" s="153" t="str">
        <f t="array" ref="I16">IFERROR(VLOOKUP(E16,'RT-C'!$A:$J,10,FALSE),"")</f>
        <v/>
      </c>
      <c r="J16" s="151" t="str">
        <f t="array" ref="J16">IFERROR(VLOOKUP(E16,'RT-C'!$A:$AE,31,FALSE),"")</f>
        <v/>
      </c>
      <c r="K16" s="152" t="str">
        <f t="array" ref="K16">IFERROR(IF(VLOOKUP(E16,'RT-C'!$A:$AG,29,FALSE)=0,"",VLOOKUP(E16,'RT-C'!$A:$AG,33,FALSE)),"")</f>
        <v/>
      </c>
      <c r="L16" s="151" t="str">
        <f t="array" ref="L16">IFERROR(VLOOKUP('RT-C'!$A:$AF,32,FALSE),"")</f>
        <v/>
      </c>
      <c r="M16" s="323" t="str">
        <f t="array" ref="M16">IFERROR(VLOOKUP(E16,'RT-C'!$A:$H,8,FALSE),"")</f>
        <v/>
      </c>
      <c r="N16" s="151" t="str">
        <f t="array" ref="N16">IFERROR(VLOOKUP(E16,'RT-C'!$A:$G,7,FALSE),"")</f>
        <v/>
      </c>
      <c r="O16" s="150" t="str">
        <f t="array" ref="O16">IFERROR(VLOOKUP(E16,'RT-C'!$A:$R,18,FALSE),"")</f>
        <v/>
      </c>
      <c r="P16" s="147" t="str">
        <f t="shared" si="0"/>
        <v/>
      </c>
      <c r="Q16" s="119" t="str">
        <f t="shared" si="1"/>
        <v/>
      </c>
      <c r="R16" s="149" t="str">
        <f t="shared" si="2"/>
        <v/>
      </c>
      <c r="S16" s="148"/>
      <c r="T16" s="148" t="str">
        <f t="shared" si="3"/>
        <v/>
      </c>
      <c r="U16" s="118" t="e">
        <f>IF(AND(D16&lt;&gt;"",I16="OUI",#REF!="OUI"),60,"")</f>
        <v>#REF!</v>
      </c>
      <c r="V16" s="147"/>
      <c r="W16" s="118"/>
      <c r="X16" s="118"/>
      <c r="Y16" s="120"/>
      <c r="Z16" s="117"/>
    </row>
    <row r="17" spans="1:26" x14ac:dyDescent="0.25">
      <c r="A17" s="114">
        <v>9</v>
      </c>
      <c r="B17" s="115" t="s">
        <v>5720</v>
      </c>
      <c r="C17" s="116" t="str">
        <f t="array" ref="C17">IFERROR(VLOOKUP(E17,'RT-C'!$A:$I,9,FALSE),"")</f>
        <v/>
      </c>
      <c r="D17" s="117"/>
      <c r="E17" s="113"/>
      <c r="F17" s="118"/>
      <c r="G17" s="119"/>
      <c r="H17" s="120"/>
      <c r="I17" s="153" t="str">
        <f t="array" ref="I17">IFERROR(VLOOKUP(E17,'RT-C'!$A:$J,10,FALSE),"")</f>
        <v/>
      </c>
      <c r="J17" s="151" t="str">
        <f t="array" ref="J17">IFERROR(VLOOKUP(E17,'RT-C'!$A:$AE,31,FALSE),"")</f>
        <v/>
      </c>
      <c r="K17" s="152" t="str">
        <f t="array" ref="K17">IFERROR(IF(VLOOKUP(E17,'RT-C'!$A:$AG,29,FALSE)=0,"",VLOOKUP(E17,'RT-C'!$A:$AG,33,FALSE)),"")</f>
        <v/>
      </c>
      <c r="L17" s="151" t="str">
        <f t="array" ref="L17">IFERROR(VLOOKUP('RT-C'!$A:$AF,32,FALSE),"")</f>
        <v/>
      </c>
      <c r="M17" s="323" t="str">
        <f t="array" ref="M17">IFERROR(VLOOKUP(E17,'RT-C'!$A:$H,8,FALSE),"")</f>
        <v/>
      </c>
      <c r="N17" s="151" t="str">
        <f t="array" ref="N17">IFERROR(VLOOKUP(E17,'RT-C'!$A:$G,7,FALSE),"")</f>
        <v/>
      </c>
      <c r="O17" s="150" t="str">
        <f t="array" ref="O17">IFERROR(VLOOKUP(E17,'RT-C'!$A:$R,18,FALSE),"")</f>
        <v/>
      </c>
      <c r="P17" s="147" t="str">
        <f t="shared" si="0"/>
        <v/>
      </c>
      <c r="Q17" s="119" t="str">
        <f t="shared" si="1"/>
        <v/>
      </c>
      <c r="R17" s="149" t="str">
        <f t="shared" si="2"/>
        <v/>
      </c>
      <c r="S17" s="148"/>
      <c r="T17" s="148" t="str">
        <f t="shared" si="3"/>
        <v/>
      </c>
      <c r="U17" s="118" t="e">
        <f>IF(AND(D17&lt;&gt;"",I17="OUI",#REF!="OUI"),60,"")</f>
        <v>#REF!</v>
      </c>
      <c r="V17" s="147"/>
      <c r="W17" s="118"/>
      <c r="X17" s="118"/>
      <c r="Y17" s="120"/>
      <c r="Z17" s="117"/>
    </row>
    <row r="18" spans="1:26" x14ac:dyDescent="0.25">
      <c r="A18" s="114">
        <v>6</v>
      </c>
      <c r="B18" s="115" t="s">
        <v>5721</v>
      </c>
      <c r="C18" s="116" t="str">
        <f t="array" ref="C18">IFERROR(VLOOKUP(E18,'RT-C'!$A:$I,9,FALSE),"")</f>
        <v/>
      </c>
      <c r="D18" s="117"/>
      <c r="E18" s="113"/>
      <c r="F18" s="118"/>
      <c r="G18" s="119"/>
      <c r="H18" s="120"/>
      <c r="I18" s="153" t="str">
        <f t="array" ref="I18">IFERROR(VLOOKUP(E18,'RT-C'!$A:$J,10,FALSE),"")</f>
        <v/>
      </c>
      <c r="J18" s="151" t="str">
        <f t="array" ref="J18">IFERROR(VLOOKUP(E18,'RT-C'!$A:$AE,31,FALSE),"")</f>
        <v/>
      </c>
      <c r="K18" s="152" t="str">
        <f t="array" ref="K18">IFERROR(IF(VLOOKUP(E18,'RT-C'!$A:$AG,29,FALSE)=0,"",VLOOKUP(E18,'RT-C'!$A:$AG,33,FALSE)),"")</f>
        <v/>
      </c>
      <c r="L18" s="151" t="str">
        <f t="array" ref="L18">IFERROR(VLOOKUP('RT-C'!$A:$AF,32,FALSE),"")</f>
        <v/>
      </c>
      <c r="M18" s="323" t="str">
        <f t="array" ref="M18">IFERROR(VLOOKUP(E18,'RT-C'!$A:$H,8,FALSE),"")</f>
        <v/>
      </c>
      <c r="N18" s="151" t="str">
        <f t="array" ref="N18">IFERROR(VLOOKUP(E18,'RT-C'!$A:$G,7,FALSE),"")</f>
        <v/>
      </c>
      <c r="O18" s="150" t="str">
        <f t="array" ref="O18">IFERROR(VLOOKUP(E18,'RT-C'!$A:$R,18,FALSE),"")</f>
        <v/>
      </c>
      <c r="P18" s="147" t="str">
        <f t="shared" si="0"/>
        <v/>
      </c>
      <c r="Q18" s="119" t="str">
        <f t="shared" si="1"/>
        <v/>
      </c>
      <c r="R18" s="149" t="str">
        <f t="shared" si="2"/>
        <v/>
      </c>
      <c r="S18" s="148"/>
      <c r="T18" s="148" t="str">
        <f t="shared" si="3"/>
        <v/>
      </c>
      <c r="U18" s="118" t="e">
        <f>IF(AND(D18&lt;&gt;"",I18="OUI",#REF!="OUI"),60,"")</f>
        <v>#REF!</v>
      </c>
      <c r="V18" s="147"/>
      <c r="W18" s="118"/>
      <c r="X18" s="118"/>
      <c r="Y18" s="120"/>
      <c r="Z18" s="117"/>
    </row>
    <row r="19" spans="1:26" x14ac:dyDescent="0.25">
      <c r="A19" s="114">
        <v>6</v>
      </c>
      <c r="B19" s="115" t="s">
        <v>5721</v>
      </c>
      <c r="C19" s="116" t="str">
        <f t="array" ref="C19">IFERROR(VLOOKUP(E19,'RT-C'!$A:$I,9,FALSE),"")</f>
        <v/>
      </c>
      <c r="D19" s="117"/>
      <c r="E19" s="113"/>
      <c r="F19" s="118"/>
      <c r="G19" s="119"/>
      <c r="H19" s="120"/>
      <c r="I19" s="153" t="str">
        <f t="array" ref="I19">IFERROR(VLOOKUP(E19,'RT-C'!$A:$J,10,FALSE),"")</f>
        <v/>
      </c>
      <c r="J19" s="151" t="str">
        <f t="array" ref="J19">IFERROR(VLOOKUP(E19,'RT-C'!$A:$AE,31,FALSE),"")</f>
        <v/>
      </c>
      <c r="K19" s="152" t="str">
        <f t="array" ref="K19">IFERROR(IF(VLOOKUP(E19,'RT-C'!$A:$AG,29,FALSE)=0,"",VLOOKUP(E19,'RT-C'!$A:$AG,33,FALSE)),"")</f>
        <v/>
      </c>
      <c r="L19" s="151" t="str">
        <f t="array" ref="L19">IFERROR(VLOOKUP('RT-C'!$A:$AF,32,FALSE),"")</f>
        <v/>
      </c>
      <c r="M19" s="323" t="str">
        <f t="array" ref="M19">IFERROR(VLOOKUP(E19,'RT-C'!$A:$H,8,FALSE),"")</f>
        <v/>
      </c>
      <c r="N19" s="151" t="str">
        <f t="array" ref="N19">IFERROR(VLOOKUP(E19,'RT-C'!$A:$G,7,FALSE),"")</f>
        <v/>
      </c>
      <c r="O19" s="150" t="str">
        <f t="array" ref="O19">IFERROR(VLOOKUP(E19,'RT-C'!$A:$R,18,FALSE),"")</f>
        <v/>
      </c>
      <c r="P19" s="147" t="str">
        <f t="shared" si="0"/>
        <v/>
      </c>
      <c r="Q19" s="119" t="str">
        <f t="shared" si="1"/>
        <v/>
      </c>
      <c r="R19" s="149" t="str">
        <f t="shared" si="2"/>
        <v/>
      </c>
      <c r="S19" s="148"/>
      <c r="T19" s="148" t="str">
        <f t="shared" si="3"/>
        <v/>
      </c>
      <c r="U19" s="118" t="e">
        <f>IF(AND(D19&lt;&gt;"",I19="OUI",#REF!="OUI"),60,"")</f>
        <v>#REF!</v>
      </c>
      <c r="V19" s="147"/>
      <c r="W19" s="118"/>
      <c r="X19" s="118"/>
      <c r="Y19" s="120"/>
      <c r="Z19" s="117"/>
    </row>
    <row r="20" spans="1:26" x14ac:dyDescent="0.25">
      <c r="A20" s="114">
        <v>6</v>
      </c>
      <c r="B20" s="115" t="s">
        <v>5721</v>
      </c>
      <c r="C20" s="116" t="str">
        <f t="array" ref="C20">IFERROR(VLOOKUP(E20,'RT-C'!$A:$I,9,FALSE),"")</f>
        <v/>
      </c>
      <c r="D20" s="117"/>
      <c r="E20" s="113"/>
      <c r="F20" s="118"/>
      <c r="G20" s="119"/>
      <c r="H20" s="120"/>
      <c r="I20" s="153" t="str">
        <f t="array" ref="I20">IFERROR(VLOOKUP(E20,'RT-C'!$A:$J,10,FALSE),"")</f>
        <v/>
      </c>
      <c r="J20" s="151" t="str">
        <f t="array" ref="J20">IFERROR(VLOOKUP(E20,'RT-C'!$A:$AE,31,FALSE),"")</f>
        <v/>
      </c>
      <c r="K20" s="152" t="str">
        <f t="array" ref="K20">IFERROR(IF(VLOOKUP(E20,'RT-C'!$A:$AG,29,FALSE)=0,"",VLOOKUP(E20,'RT-C'!$A:$AG,33,FALSE)),"")</f>
        <v/>
      </c>
      <c r="L20" s="151" t="str">
        <f t="array" ref="L20">IFERROR(VLOOKUP('RT-C'!$A:$AF,32,FALSE),"")</f>
        <v/>
      </c>
      <c r="M20" s="323" t="str">
        <f t="array" ref="M20">IFERROR(VLOOKUP(E20,'RT-C'!$A:$H,8,FALSE),"")</f>
        <v/>
      </c>
      <c r="N20" s="151" t="str">
        <f t="array" ref="N20">IFERROR(VLOOKUP(E20,'RT-C'!$A:$G,7,FALSE),"")</f>
        <v/>
      </c>
      <c r="O20" s="150" t="str">
        <f t="array" ref="O20">IFERROR(VLOOKUP(E20,'RT-C'!$A:$R,18,FALSE),"")</f>
        <v/>
      </c>
      <c r="P20" s="147" t="str">
        <f t="shared" si="0"/>
        <v/>
      </c>
      <c r="Q20" s="119" t="str">
        <f t="shared" si="1"/>
        <v/>
      </c>
      <c r="R20" s="149" t="str">
        <f t="shared" si="2"/>
        <v/>
      </c>
      <c r="S20" s="148"/>
      <c r="T20" s="148" t="str">
        <f t="shared" si="3"/>
        <v/>
      </c>
      <c r="U20" s="118" t="e">
        <f>IF(AND(D20&lt;&gt;"",I20="OUI",#REF!="OUI"),60,"")</f>
        <v>#REF!</v>
      </c>
      <c r="V20" s="147"/>
      <c r="W20" s="118"/>
      <c r="X20" s="118"/>
      <c r="Y20" s="120"/>
      <c r="Z20" s="117"/>
    </row>
    <row r="21" spans="1:26" x14ac:dyDescent="0.25">
      <c r="A21" s="114">
        <v>6</v>
      </c>
      <c r="B21" s="115" t="s">
        <v>5721</v>
      </c>
      <c r="C21" s="116" t="str">
        <f t="array" ref="C21">IFERROR(VLOOKUP(E21,'RT-C'!$A:$I,9,FALSE),"")</f>
        <v/>
      </c>
      <c r="D21" s="117"/>
      <c r="E21" s="113"/>
      <c r="F21" s="118"/>
      <c r="G21" s="119"/>
      <c r="H21" s="120"/>
      <c r="I21" s="153" t="str">
        <f t="array" ref="I21">IFERROR(VLOOKUP(E21,'RT-C'!$A:$J,10,FALSE),"")</f>
        <v/>
      </c>
      <c r="J21" s="151" t="str">
        <f t="array" ref="J21">IFERROR(VLOOKUP(E21,'RT-C'!$A:$AE,31,FALSE),"")</f>
        <v/>
      </c>
      <c r="K21" s="152" t="str">
        <f t="array" ref="K21">IFERROR(IF(VLOOKUP(E21,'RT-C'!$A:$AG,29,FALSE)=0,"",VLOOKUP(E21,'RT-C'!$A:$AG,33,FALSE)),"")</f>
        <v/>
      </c>
      <c r="L21" s="151" t="str">
        <f t="array" ref="L21">IFERROR(VLOOKUP('RT-C'!$A:$AF,32,FALSE),"")</f>
        <v/>
      </c>
      <c r="M21" s="323" t="str">
        <f t="array" ref="M21">IFERROR(VLOOKUP(E21,'RT-C'!$A:$H,8,FALSE),"")</f>
        <v/>
      </c>
      <c r="N21" s="151" t="str">
        <f t="array" ref="N21">IFERROR(VLOOKUP(E21,'RT-C'!$A:$G,7,FALSE),"")</f>
        <v/>
      </c>
      <c r="O21" s="150" t="str">
        <f t="array" ref="O21">IFERROR(VLOOKUP(E21,'RT-C'!$A:$R,18,FALSE),"")</f>
        <v/>
      </c>
      <c r="P21" s="147" t="str">
        <f t="shared" si="0"/>
        <v/>
      </c>
      <c r="Q21" s="119" t="str">
        <f t="shared" si="1"/>
        <v/>
      </c>
      <c r="R21" s="149" t="str">
        <f t="shared" si="2"/>
        <v/>
      </c>
      <c r="S21" s="148"/>
      <c r="T21" s="148" t="str">
        <f t="shared" si="3"/>
        <v/>
      </c>
      <c r="U21" s="118" t="e">
        <f>IF(AND(D21&lt;&gt;"",I21="OUI",#REF!="OUI"),60,"")</f>
        <v>#REF!</v>
      </c>
      <c r="V21" s="147"/>
      <c r="W21" s="118"/>
      <c r="X21" s="118"/>
      <c r="Y21" s="120"/>
      <c r="Z21" s="117"/>
    </row>
    <row r="22" spans="1:26" x14ac:dyDescent="0.25">
      <c r="A22" s="114">
        <v>10</v>
      </c>
      <c r="B22" s="115" t="s">
        <v>5723</v>
      </c>
      <c r="C22" s="116" t="str">
        <f t="array" ref="C22">IFERROR(VLOOKUP(E22,'RT-C'!$A:$I,9,FALSE),"")</f>
        <v/>
      </c>
      <c r="D22" s="117"/>
      <c r="E22" s="113"/>
      <c r="F22" s="118"/>
      <c r="G22" s="119"/>
      <c r="H22" s="120"/>
      <c r="I22" s="153" t="str">
        <f t="array" ref="I22">IFERROR(VLOOKUP(E22,'RT-C'!$A:$J,10,FALSE),"")</f>
        <v/>
      </c>
      <c r="J22" s="151" t="str">
        <f t="array" ref="J22">IFERROR(VLOOKUP(E22,'RT-C'!$A:$AE,31,FALSE),"")</f>
        <v/>
      </c>
      <c r="K22" s="152" t="str">
        <f t="array" ref="K22">IFERROR(IF(VLOOKUP(E22,'RT-C'!$A:$AG,29,FALSE)=0,"",VLOOKUP(E22,'RT-C'!$A:$AG,33,FALSE)),"")</f>
        <v/>
      </c>
      <c r="L22" s="151" t="str">
        <f t="array" ref="L22">IFERROR(VLOOKUP('RT-C'!$A:$AF,32,FALSE),"")</f>
        <v/>
      </c>
      <c r="M22" s="323" t="str">
        <f t="array" ref="M22">IFERROR(VLOOKUP(E22,'RT-C'!$A:$H,8,FALSE),"")</f>
        <v/>
      </c>
      <c r="N22" s="151" t="str">
        <f t="array" ref="N22">IFERROR(VLOOKUP(E22,'RT-C'!$A:$G,7,FALSE),"")</f>
        <v/>
      </c>
      <c r="O22" s="150" t="str">
        <f t="array" ref="O22">IFERROR(VLOOKUP(E22,'RT-C'!$A:$R,18,FALSE),"")</f>
        <v/>
      </c>
      <c r="P22" s="147" t="str">
        <f t="shared" si="0"/>
        <v/>
      </c>
      <c r="Q22" s="119" t="str">
        <f t="shared" si="1"/>
        <v/>
      </c>
      <c r="R22" s="149" t="str">
        <f t="shared" si="2"/>
        <v/>
      </c>
      <c r="S22" s="148"/>
      <c r="T22" s="148" t="str">
        <f t="shared" si="3"/>
        <v/>
      </c>
      <c r="U22" s="118" t="e">
        <f>IF(AND(D22&lt;&gt;"",I22="OUI",#REF!="OUI"),60,"")</f>
        <v>#REF!</v>
      </c>
      <c r="V22" s="147"/>
      <c r="W22" s="118"/>
      <c r="X22" s="118"/>
      <c r="Y22" s="120"/>
      <c r="Z22" s="117"/>
    </row>
    <row r="23" spans="1:26" x14ac:dyDescent="0.25">
      <c r="A23" s="114">
        <v>6</v>
      </c>
      <c r="B23" s="115" t="s">
        <v>5721</v>
      </c>
      <c r="C23" s="116" t="str">
        <f t="array" ref="C23">IFERROR(VLOOKUP(E23,'RT-C'!$A:$I,9,FALSE),"")</f>
        <v/>
      </c>
      <c r="D23" s="117"/>
      <c r="E23" s="113"/>
      <c r="F23" s="118"/>
      <c r="G23" s="119"/>
      <c r="H23" s="120"/>
      <c r="I23" s="153" t="str">
        <f t="array" ref="I23">IFERROR(VLOOKUP(E23,'RT-C'!$A:$J,10,FALSE),"")</f>
        <v/>
      </c>
      <c r="J23" s="151" t="str">
        <f t="array" ref="J23">IFERROR(VLOOKUP(E23,'RT-C'!$A:$AE,31,FALSE),"")</f>
        <v/>
      </c>
      <c r="K23" s="152" t="str">
        <f t="array" ref="K23">IFERROR(IF(VLOOKUP(E23,'RT-C'!$A:$AG,29,FALSE)=0,"",VLOOKUP(E23,'RT-C'!$A:$AG,33,FALSE)),"")</f>
        <v/>
      </c>
      <c r="L23" s="151" t="str">
        <f t="array" ref="L23">IFERROR(VLOOKUP('RT-C'!$A:$AF,32,FALSE),"")</f>
        <v/>
      </c>
      <c r="M23" s="323" t="str">
        <f t="array" ref="M23">IFERROR(VLOOKUP(E23,'RT-C'!$A:$H,8,FALSE),"")</f>
        <v/>
      </c>
      <c r="N23" s="151" t="str">
        <f t="array" ref="N23">IFERROR(VLOOKUP(E23,'RT-C'!$A:$G,7,FALSE),"")</f>
        <v/>
      </c>
      <c r="O23" s="150" t="str">
        <f t="array" ref="O23">IFERROR(VLOOKUP(E23,'RT-C'!$A:$R,18,FALSE),"")</f>
        <v/>
      </c>
      <c r="P23" s="147" t="str">
        <f t="shared" si="0"/>
        <v/>
      </c>
      <c r="Q23" s="119" t="str">
        <f t="shared" si="1"/>
        <v/>
      </c>
      <c r="R23" s="149" t="str">
        <f t="shared" si="2"/>
        <v/>
      </c>
      <c r="S23" s="148"/>
      <c r="T23" s="148" t="str">
        <f t="shared" si="3"/>
        <v/>
      </c>
      <c r="U23" s="118" t="e">
        <f>IF(AND(D23&lt;&gt;"",I23="OUI",#REF!="OUI"),60,"")</f>
        <v>#REF!</v>
      </c>
      <c r="V23" s="147"/>
      <c r="W23" s="118"/>
      <c r="X23" s="118"/>
      <c r="Y23" s="120"/>
      <c r="Z23" s="117"/>
    </row>
    <row r="24" spans="1:26" x14ac:dyDescent="0.25">
      <c r="A24" s="114">
        <v>7</v>
      </c>
      <c r="B24" s="115" t="s">
        <v>5719</v>
      </c>
      <c r="C24" s="116" t="str">
        <f t="array" ref="C24">IFERROR(VLOOKUP(E24,'RT-C'!$A:$I,9,FALSE),"")</f>
        <v/>
      </c>
      <c r="D24" s="117"/>
      <c r="E24" s="113"/>
      <c r="F24" s="118"/>
      <c r="G24" s="119"/>
      <c r="H24" s="120"/>
      <c r="I24" s="153" t="str">
        <f t="array" ref="I24">IFERROR(VLOOKUP(E24,'RT-C'!$A:$J,10,FALSE),"")</f>
        <v/>
      </c>
      <c r="J24" s="151" t="str">
        <f t="array" ref="J24">IFERROR(VLOOKUP(E24,'RT-C'!$A:$AE,31,FALSE),"")</f>
        <v/>
      </c>
      <c r="K24" s="152" t="str">
        <f t="array" ref="K24">IFERROR(IF(VLOOKUP(E24,'RT-C'!$A:$AG,29,FALSE)=0,"",VLOOKUP(E24,'RT-C'!$A:$AG,33,FALSE)),"")</f>
        <v/>
      </c>
      <c r="L24" s="151" t="str">
        <f t="array" ref="L24">IFERROR(VLOOKUP('RT-C'!$A:$AF,32,FALSE),"")</f>
        <v/>
      </c>
      <c r="M24" s="323" t="str">
        <f t="array" ref="M24">IFERROR(VLOOKUP(E24,'RT-C'!$A:$H,8,FALSE),"")</f>
        <v/>
      </c>
      <c r="N24" s="151" t="str">
        <f t="array" ref="N24">IFERROR(VLOOKUP(E24,'RT-C'!$A:$G,7,FALSE),"")</f>
        <v/>
      </c>
      <c r="O24" s="150" t="str">
        <f t="array" ref="O24">IFERROR(VLOOKUP(E24,'RT-C'!$A:$R,18,FALSE),"")</f>
        <v/>
      </c>
      <c r="P24" s="147" t="str">
        <f t="shared" si="0"/>
        <v/>
      </c>
      <c r="Q24" s="119" t="str">
        <f t="shared" si="1"/>
        <v/>
      </c>
      <c r="R24" s="149" t="str">
        <f t="shared" si="2"/>
        <v/>
      </c>
      <c r="S24" s="148"/>
      <c r="T24" s="148" t="str">
        <f t="shared" si="3"/>
        <v/>
      </c>
      <c r="U24" s="118" t="e">
        <f>IF(AND(D24&lt;&gt;"",I24="OUI",#REF!="OUI"),60,"")</f>
        <v>#REF!</v>
      </c>
      <c r="V24" s="147"/>
      <c r="W24" s="118"/>
      <c r="X24" s="118"/>
      <c r="Y24" s="120"/>
      <c r="Z24" s="117"/>
    </row>
    <row r="25" spans="1:26" x14ac:dyDescent="0.25">
      <c r="A25" s="114">
        <v>6</v>
      </c>
      <c r="B25" s="115" t="s">
        <v>5721</v>
      </c>
      <c r="C25" s="116" t="str">
        <f t="array" ref="C25">IFERROR(VLOOKUP(E25,'RT-C'!$A:$I,9,FALSE),"")</f>
        <v/>
      </c>
      <c r="D25" s="117"/>
      <c r="E25" s="113"/>
      <c r="F25" s="118"/>
      <c r="G25" s="119"/>
      <c r="H25" s="120"/>
      <c r="I25" s="153" t="str">
        <f t="array" ref="I25">IFERROR(VLOOKUP(E25,'RT-C'!$A:$J,10,FALSE),"")</f>
        <v/>
      </c>
      <c r="J25" s="151" t="str">
        <f t="array" ref="J25">IFERROR(VLOOKUP(E25,'RT-C'!$A:$AE,31,FALSE),"")</f>
        <v/>
      </c>
      <c r="K25" s="152" t="str">
        <f t="array" ref="K25">IFERROR(IF(VLOOKUP(E25,'RT-C'!$A:$AG,29,FALSE)=0,"",VLOOKUP(E25,'RT-C'!$A:$AG,33,FALSE)),"")</f>
        <v/>
      </c>
      <c r="L25" s="151" t="str">
        <f t="array" ref="L25">IFERROR(VLOOKUP('RT-C'!$A:$AF,32,FALSE),"")</f>
        <v/>
      </c>
      <c r="M25" s="323" t="str">
        <f t="array" ref="M25">IFERROR(VLOOKUP(E25,'RT-C'!$A:$H,8,FALSE),"")</f>
        <v/>
      </c>
      <c r="N25" s="151" t="str">
        <f t="array" ref="N25">IFERROR(VLOOKUP(E25,'RT-C'!$A:$G,7,FALSE),"")</f>
        <v/>
      </c>
      <c r="O25" s="150" t="str">
        <f t="array" ref="O25">IFERROR(VLOOKUP(E25,'RT-C'!$A:$R,18,FALSE),"")</f>
        <v/>
      </c>
      <c r="P25" s="147" t="str">
        <f t="shared" si="0"/>
        <v/>
      </c>
      <c r="Q25" s="119" t="str">
        <f t="shared" si="1"/>
        <v/>
      </c>
      <c r="R25" s="149" t="str">
        <f t="shared" si="2"/>
        <v/>
      </c>
      <c r="S25" s="148"/>
      <c r="T25" s="148" t="str">
        <f t="shared" si="3"/>
        <v/>
      </c>
      <c r="U25" s="118" t="e">
        <f>IF(AND(D25&lt;&gt;"",I25="OUI",#REF!="OUI"),60,"")</f>
        <v>#REF!</v>
      </c>
      <c r="V25" s="147"/>
      <c r="W25" s="118"/>
      <c r="X25" s="118"/>
      <c r="Y25" s="120"/>
      <c r="Z25" s="117"/>
    </row>
    <row r="26" spans="1:26" x14ac:dyDescent="0.25">
      <c r="A26" s="114">
        <v>9</v>
      </c>
      <c r="B26" s="115" t="s">
        <v>5720</v>
      </c>
      <c r="C26" s="116" t="str">
        <f t="array" ref="C26">IFERROR(VLOOKUP(E26,'RT-C'!$A:$I,9,FALSE),"")</f>
        <v/>
      </c>
      <c r="D26" s="117"/>
      <c r="E26" s="113"/>
      <c r="F26" s="118"/>
      <c r="G26" s="119"/>
      <c r="H26" s="120"/>
      <c r="I26" s="153" t="str">
        <f t="array" ref="I26">IFERROR(VLOOKUP(E26,'RT-C'!$A:$J,10,FALSE),"")</f>
        <v/>
      </c>
      <c r="J26" s="151" t="str">
        <f t="array" ref="J26">IFERROR(VLOOKUP(E26,'RT-C'!$A:$AE,31,FALSE),"")</f>
        <v/>
      </c>
      <c r="K26" s="152" t="str">
        <f t="array" ref="K26">IFERROR(IF(VLOOKUP(E26,'RT-C'!$A:$AG,29,FALSE)=0,"",VLOOKUP(E26,'RT-C'!$A:$AG,33,FALSE)),"")</f>
        <v/>
      </c>
      <c r="L26" s="151" t="str">
        <f t="array" ref="L26">IFERROR(VLOOKUP('RT-C'!$A:$AF,32,FALSE),"")</f>
        <v/>
      </c>
      <c r="M26" s="323" t="str">
        <f t="array" ref="M26">IFERROR(VLOOKUP(E26,'RT-C'!$A:$H,8,FALSE),"")</f>
        <v/>
      </c>
      <c r="N26" s="151" t="str">
        <f t="array" ref="N26">IFERROR(VLOOKUP(E26,'RT-C'!$A:$G,7,FALSE),"")</f>
        <v/>
      </c>
      <c r="O26" s="150" t="str">
        <f t="array" ref="O26">IFERROR(VLOOKUP(E26,'RT-C'!$A:$R,18,FALSE),"")</f>
        <v/>
      </c>
      <c r="P26" s="147" t="str">
        <f t="shared" si="0"/>
        <v/>
      </c>
      <c r="Q26" s="119" t="str">
        <f t="shared" si="1"/>
        <v/>
      </c>
      <c r="R26" s="149" t="str">
        <f t="shared" si="2"/>
        <v/>
      </c>
      <c r="S26" s="148"/>
      <c r="T26" s="148" t="str">
        <f t="shared" si="3"/>
        <v/>
      </c>
      <c r="U26" s="118" t="e">
        <f>IF(AND(D26&lt;&gt;"",I26="OUI",#REF!="OUI"),60,"")</f>
        <v>#REF!</v>
      </c>
      <c r="V26" s="147"/>
      <c r="W26" s="118"/>
      <c r="X26" s="118"/>
      <c r="Y26" s="120"/>
      <c r="Z26" s="117"/>
    </row>
    <row r="27" spans="1:26" x14ac:dyDescent="0.25">
      <c r="A27" s="114">
        <v>6</v>
      </c>
      <c r="B27" s="115" t="s">
        <v>5721</v>
      </c>
      <c r="C27" s="116" t="str">
        <f t="array" ref="C27">IFERROR(VLOOKUP(E27,'RT-C'!$A:$I,9,FALSE),"")</f>
        <v/>
      </c>
      <c r="D27" s="117"/>
      <c r="E27" s="113"/>
      <c r="F27" s="118"/>
      <c r="G27" s="119"/>
      <c r="H27" s="120"/>
      <c r="I27" s="153" t="str">
        <f t="array" ref="I27">IFERROR(VLOOKUP(E27,'RT-C'!$A:$J,10,FALSE),"")</f>
        <v/>
      </c>
      <c r="J27" s="151" t="str">
        <f t="array" ref="J27">IFERROR(VLOOKUP(E27,'RT-C'!$A:$AE,31,FALSE),"")</f>
        <v/>
      </c>
      <c r="K27" s="152" t="str">
        <f t="array" ref="K27">IFERROR(IF(VLOOKUP(E27,'RT-C'!$A:$AG,29,FALSE)=0,"",VLOOKUP(E27,'RT-C'!$A:$AG,33,FALSE)),"")</f>
        <v/>
      </c>
      <c r="L27" s="151" t="str">
        <f t="array" ref="L27">IFERROR(VLOOKUP('RT-C'!$A:$AF,32,FALSE),"")</f>
        <v/>
      </c>
      <c r="M27" s="323" t="str">
        <f t="array" ref="M27">IFERROR(VLOOKUP(E27,'RT-C'!$A:$H,8,FALSE),"")</f>
        <v/>
      </c>
      <c r="N27" s="151" t="str">
        <f t="array" ref="N27">IFERROR(VLOOKUP(E27,'RT-C'!$A:$G,7,FALSE),"")</f>
        <v/>
      </c>
      <c r="O27" s="150" t="str">
        <f t="array" ref="O27">IFERROR(VLOOKUP(E27,'RT-C'!$A:$R,18,FALSE),"")</f>
        <v/>
      </c>
      <c r="P27" s="147" t="str">
        <f t="shared" si="0"/>
        <v/>
      </c>
      <c r="Q27" s="119" t="str">
        <f t="shared" si="1"/>
        <v/>
      </c>
      <c r="R27" s="149" t="str">
        <f t="shared" si="2"/>
        <v/>
      </c>
      <c r="S27" s="148"/>
      <c r="T27" s="148" t="str">
        <f t="shared" si="3"/>
        <v/>
      </c>
      <c r="U27" s="118" t="e">
        <f>IF(AND(D27&lt;&gt;"",I27="OUI",#REF!="OUI"),60,"")</f>
        <v>#REF!</v>
      </c>
      <c r="V27" s="147"/>
      <c r="W27" s="118"/>
      <c r="X27" s="118"/>
      <c r="Y27" s="120"/>
      <c r="Z27" s="117"/>
    </row>
    <row r="28" spans="1:26" x14ac:dyDescent="0.25">
      <c r="A28" s="114">
        <v>6</v>
      </c>
      <c r="B28" s="115" t="s">
        <v>5721</v>
      </c>
      <c r="C28" s="116" t="str">
        <f t="array" ref="C28">IFERROR(VLOOKUP(E28,'RT-C'!$A:$I,9,FALSE),"")</f>
        <v/>
      </c>
      <c r="D28" s="117"/>
      <c r="E28" s="113"/>
      <c r="F28" s="118"/>
      <c r="G28" s="119"/>
      <c r="H28" s="120"/>
      <c r="I28" s="153" t="str">
        <f t="array" ref="I28">IFERROR(VLOOKUP(E28,'RT-C'!$A:$J,10,FALSE),"")</f>
        <v/>
      </c>
      <c r="J28" s="151" t="str">
        <f t="array" ref="J28">IFERROR(VLOOKUP(E28,'RT-C'!$A:$AE,31,FALSE),"")</f>
        <v/>
      </c>
      <c r="K28" s="152" t="str">
        <f t="array" ref="K28">IFERROR(IF(VLOOKUP(E28,'RT-C'!$A:$AG,29,FALSE)=0,"",VLOOKUP(E28,'RT-C'!$A:$AG,33,FALSE)),"")</f>
        <v/>
      </c>
      <c r="L28" s="151" t="str">
        <f t="array" ref="L28">IFERROR(VLOOKUP('RT-C'!$A:$AF,32,FALSE),"")</f>
        <v/>
      </c>
      <c r="M28" s="323" t="str">
        <f t="array" ref="M28">IFERROR(VLOOKUP(E28,'RT-C'!$A:$H,8,FALSE),"")</f>
        <v/>
      </c>
      <c r="N28" s="151" t="str">
        <f t="array" ref="N28">IFERROR(VLOOKUP(E28,'RT-C'!$A:$G,7,FALSE),"")</f>
        <v/>
      </c>
      <c r="O28" s="150" t="str">
        <f t="array" ref="O28">IFERROR(VLOOKUP(E28,'RT-C'!$A:$R,18,FALSE),"")</f>
        <v/>
      </c>
      <c r="P28" s="147" t="str">
        <f t="shared" si="0"/>
        <v/>
      </c>
      <c r="Q28" s="119" t="str">
        <f t="shared" si="1"/>
        <v/>
      </c>
      <c r="R28" s="149" t="str">
        <f t="shared" si="2"/>
        <v/>
      </c>
      <c r="S28" s="148"/>
      <c r="T28" s="148" t="str">
        <f t="shared" si="3"/>
        <v/>
      </c>
      <c r="U28" s="118" t="e">
        <f>IF(AND(D28&lt;&gt;"",I28="OUI",#REF!="OUI"),60,"")</f>
        <v>#REF!</v>
      </c>
      <c r="V28" s="147"/>
      <c r="W28" s="118"/>
      <c r="X28" s="118"/>
      <c r="Y28" s="120"/>
      <c r="Z28" s="117"/>
    </row>
    <row r="29" spans="1:26" x14ac:dyDescent="0.25">
      <c r="A29" s="114">
        <v>6</v>
      </c>
      <c r="B29" s="115" t="s">
        <v>5721</v>
      </c>
      <c r="C29" s="116" t="str">
        <f t="array" ref="C29">IFERROR(VLOOKUP(E29,'RT-C'!$A:$I,9,FALSE),"")</f>
        <v/>
      </c>
      <c r="D29" s="117"/>
      <c r="E29" s="113"/>
      <c r="F29" s="118"/>
      <c r="G29" s="119"/>
      <c r="H29" s="120"/>
      <c r="I29" s="153" t="str">
        <f t="array" ref="I29">IFERROR(VLOOKUP(E29,'RT-C'!$A:$J,10,FALSE),"")</f>
        <v/>
      </c>
      <c r="J29" s="151" t="str">
        <f t="array" ref="J29">IFERROR(VLOOKUP(E29,'RT-C'!$A:$AE,31,FALSE),"")</f>
        <v/>
      </c>
      <c r="K29" s="152" t="str">
        <f t="array" ref="K29">IFERROR(IF(VLOOKUP(E29,'RT-C'!$A:$AG,29,FALSE)=0,"",VLOOKUP(E29,'RT-C'!$A:$AG,33,FALSE)),"")</f>
        <v/>
      </c>
      <c r="L29" s="151" t="str">
        <f t="array" ref="L29">IFERROR(VLOOKUP('RT-C'!$A:$AF,32,FALSE),"")</f>
        <v/>
      </c>
      <c r="M29" s="323" t="str">
        <f t="array" ref="M29">IFERROR(VLOOKUP(E29,'RT-C'!$A:$H,8,FALSE),"")</f>
        <v/>
      </c>
      <c r="N29" s="151" t="str">
        <f t="array" ref="N29">IFERROR(VLOOKUP(E29,'RT-C'!$A:$G,7,FALSE),"")</f>
        <v/>
      </c>
      <c r="O29" s="150" t="str">
        <f t="array" ref="O29">IFERROR(VLOOKUP(E29,'RT-C'!$A:$R,18,FALSE),"")</f>
        <v/>
      </c>
      <c r="P29" s="147" t="str">
        <f t="shared" si="0"/>
        <v/>
      </c>
      <c r="Q29" s="119" t="str">
        <f t="shared" si="1"/>
        <v/>
      </c>
      <c r="R29" s="149" t="str">
        <f t="shared" si="2"/>
        <v/>
      </c>
      <c r="S29" s="148"/>
      <c r="T29" s="148" t="str">
        <f t="shared" si="3"/>
        <v/>
      </c>
      <c r="U29" s="118" t="e">
        <f>IF(AND(D29&lt;&gt;"",I29="OUI",#REF!="OUI"),60,"")</f>
        <v>#REF!</v>
      </c>
      <c r="V29" s="147"/>
      <c r="W29" s="118"/>
      <c r="X29" s="118"/>
      <c r="Y29" s="120"/>
      <c r="Z29" s="117"/>
    </row>
    <row r="30" spans="1:26" x14ac:dyDescent="0.25">
      <c r="A30" s="114">
        <v>6</v>
      </c>
      <c r="B30" s="115" t="s">
        <v>5721</v>
      </c>
      <c r="C30" s="116" t="str">
        <f t="array" ref="C30">IFERROR(VLOOKUP(E30,'RT-C'!$A:$I,9,FALSE),"")</f>
        <v/>
      </c>
      <c r="D30" s="117"/>
      <c r="E30" s="113"/>
      <c r="F30" s="118"/>
      <c r="G30" s="119"/>
      <c r="H30" s="120"/>
      <c r="I30" s="153" t="str">
        <f t="array" ref="I30">IFERROR(VLOOKUP(E30,'RT-C'!$A:$J,10,FALSE),"")</f>
        <v/>
      </c>
      <c r="J30" s="151" t="str">
        <f t="array" ref="J30">IFERROR(VLOOKUP(E30,'RT-C'!$A:$AE,31,FALSE),"")</f>
        <v/>
      </c>
      <c r="K30" s="152" t="str">
        <f t="array" ref="K30">IFERROR(IF(VLOOKUP(E30,'RT-C'!$A:$AG,29,FALSE)=0,"",VLOOKUP(E30,'RT-C'!$A:$AG,33,FALSE)),"")</f>
        <v/>
      </c>
      <c r="L30" s="151" t="str">
        <f t="array" ref="L30">IFERROR(VLOOKUP('RT-C'!$A:$AF,32,FALSE),"")</f>
        <v/>
      </c>
      <c r="M30" s="323" t="str">
        <f t="array" ref="M30">IFERROR(VLOOKUP(E30,'RT-C'!$A:$H,8,FALSE),"")</f>
        <v/>
      </c>
      <c r="N30" s="151" t="str">
        <f t="array" ref="N30">IFERROR(VLOOKUP(E30,'RT-C'!$A:$G,7,FALSE),"")</f>
        <v/>
      </c>
      <c r="O30" s="150" t="str">
        <f t="array" ref="O30">IFERROR(VLOOKUP(E30,'RT-C'!$A:$R,18,FALSE),"")</f>
        <v/>
      </c>
      <c r="P30" s="147" t="str">
        <f t="shared" si="0"/>
        <v/>
      </c>
      <c r="Q30" s="119" t="str">
        <f t="shared" si="1"/>
        <v/>
      </c>
      <c r="R30" s="149" t="str">
        <f t="shared" si="2"/>
        <v/>
      </c>
      <c r="S30" s="148"/>
      <c r="T30" s="148" t="str">
        <f t="shared" si="3"/>
        <v/>
      </c>
      <c r="U30" s="118" t="e">
        <f>IF(AND(D30&lt;&gt;"",I30="OUI",#REF!="OUI"),60,"")</f>
        <v>#REF!</v>
      </c>
      <c r="V30" s="147"/>
      <c r="W30" s="118"/>
      <c r="X30" s="118"/>
      <c r="Y30" s="120"/>
      <c r="Z30" s="117"/>
    </row>
    <row r="31" spans="1:26" x14ac:dyDescent="0.25">
      <c r="A31" s="114">
        <v>6</v>
      </c>
      <c r="B31" s="115" t="s">
        <v>5721</v>
      </c>
      <c r="C31" s="116" t="str">
        <f t="array" ref="C31">IFERROR(VLOOKUP(E31,'RT-C'!$A:$I,9,FALSE),"")</f>
        <v/>
      </c>
      <c r="D31" s="117"/>
      <c r="E31" s="113"/>
      <c r="F31" s="118"/>
      <c r="G31" s="119"/>
      <c r="H31" s="120"/>
      <c r="I31" s="153" t="str">
        <f t="array" ref="I31">IFERROR(VLOOKUP(E31,'RT-C'!$A:$J,10,FALSE),"")</f>
        <v/>
      </c>
      <c r="J31" s="151" t="str">
        <f t="array" ref="J31">IFERROR(VLOOKUP(E31,'RT-C'!$A:$AE,31,FALSE),"")</f>
        <v/>
      </c>
      <c r="K31" s="152" t="str">
        <f t="array" ref="K31">IFERROR(IF(VLOOKUP(E31,'RT-C'!$A:$AG,29,FALSE)=0,"",VLOOKUP(E31,'RT-C'!$A:$AG,33,FALSE)),"")</f>
        <v/>
      </c>
      <c r="L31" s="151" t="str">
        <f t="array" ref="L31">IFERROR(VLOOKUP('RT-C'!$A:$AF,32,FALSE),"")</f>
        <v/>
      </c>
      <c r="M31" s="323" t="str">
        <f t="array" ref="M31">IFERROR(VLOOKUP(E31,'RT-C'!$A:$H,8,FALSE),"")</f>
        <v/>
      </c>
      <c r="N31" s="151" t="str">
        <f t="array" ref="N31">IFERROR(VLOOKUP(E31,'RT-C'!$A:$G,7,FALSE),"")</f>
        <v/>
      </c>
      <c r="O31" s="150" t="str">
        <f t="array" ref="O31">IFERROR(VLOOKUP(E31,'RT-C'!$A:$R,18,FALSE),"")</f>
        <v/>
      </c>
      <c r="P31" s="147" t="str">
        <f t="shared" si="0"/>
        <v/>
      </c>
      <c r="Q31" s="119" t="str">
        <f t="shared" si="1"/>
        <v/>
      </c>
      <c r="R31" s="149" t="str">
        <f t="shared" si="2"/>
        <v/>
      </c>
      <c r="S31" s="148"/>
      <c r="T31" s="148" t="str">
        <f t="shared" si="3"/>
        <v/>
      </c>
      <c r="U31" s="118" t="e">
        <f>IF(AND(D31&lt;&gt;"",I31="OUI",#REF!="OUI"),60,"")</f>
        <v>#REF!</v>
      </c>
      <c r="V31" s="147"/>
      <c r="W31" s="118"/>
      <c r="X31" s="118"/>
      <c r="Y31" s="120"/>
      <c r="Z31" s="117"/>
    </row>
    <row r="32" spans="1:26" x14ac:dyDescent="0.25">
      <c r="A32" s="114">
        <v>6</v>
      </c>
      <c r="B32" s="115" t="s">
        <v>5721</v>
      </c>
      <c r="C32" s="116" t="str">
        <f t="array" ref="C32">IFERROR(VLOOKUP(E32,'RT-C'!$A:$I,9,FALSE),"")</f>
        <v/>
      </c>
      <c r="D32" s="117"/>
      <c r="E32" s="113"/>
      <c r="F32" s="118"/>
      <c r="G32" s="119"/>
      <c r="H32" s="120"/>
      <c r="I32" s="153" t="str">
        <f t="array" ref="I32">IFERROR(VLOOKUP(E32,'RT-C'!$A:$J,10,FALSE),"")</f>
        <v/>
      </c>
      <c r="J32" s="151" t="str">
        <f t="array" ref="J32">IFERROR(VLOOKUP(E32,'RT-C'!$A:$AE,31,FALSE),"")</f>
        <v/>
      </c>
      <c r="K32" s="152" t="str">
        <f t="array" ref="K32">IFERROR(IF(VLOOKUP(E32,'RT-C'!$A:$AG,29,FALSE)=0,"",VLOOKUP(E32,'RT-C'!$A:$AG,33,FALSE)),"")</f>
        <v/>
      </c>
      <c r="L32" s="151" t="str">
        <f t="array" ref="L32">IFERROR(VLOOKUP('RT-C'!$A:$AF,32,FALSE),"")</f>
        <v/>
      </c>
      <c r="M32" s="323" t="str">
        <f t="array" ref="M32">IFERROR(VLOOKUP(E32,'RT-C'!$A:$H,8,FALSE),"")</f>
        <v/>
      </c>
      <c r="N32" s="151" t="str">
        <f t="array" ref="N32">IFERROR(VLOOKUP(E32,'RT-C'!$A:$G,7,FALSE),"")</f>
        <v/>
      </c>
      <c r="O32" s="150" t="str">
        <f t="array" ref="O32">IFERROR(VLOOKUP(E32,'RT-C'!$A:$R,18,FALSE),"")</f>
        <v/>
      </c>
      <c r="P32" s="147" t="str">
        <f t="shared" si="0"/>
        <v/>
      </c>
      <c r="Q32" s="119" t="str">
        <f t="shared" si="1"/>
        <v/>
      </c>
      <c r="R32" s="149" t="str">
        <f t="shared" si="2"/>
        <v/>
      </c>
      <c r="S32" s="148"/>
      <c r="T32" s="148" t="str">
        <f t="shared" si="3"/>
        <v/>
      </c>
      <c r="U32" s="118" t="e">
        <f>IF(AND(D32&lt;&gt;"",I32="OUI",#REF!="OUI"),60,"")</f>
        <v>#REF!</v>
      </c>
      <c r="V32" s="147"/>
      <c r="W32" s="118"/>
      <c r="X32" s="118"/>
      <c r="Y32" s="120"/>
      <c r="Z32" s="117"/>
    </row>
    <row r="33" spans="1:26" x14ac:dyDescent="0.25">
      <c r="A33" s="114">
        <v>6</v>
      </c>
      <c r="B33" s="115" t="s">
        <v>5721</v>
      </c>
      <c r="C33" s="116" t="str">
        <f t="array" ref="C33">IFERROR(VLOOKUP(E33,'RT-C'!$A:$I,9,FALSE),"")</f>
        <v/>
      </c>
      <c r="D33" s="117"/>
      <c r="E33" s="113"/>
      <c r="F33" s="118"/>
      <c r="G33" s="119"/>
      <c r="H33" s="120"/>
      <c r="I33" s="153" t="str">
        <f t="array" ref="I33">IFERROR(VLOOKUP(E33,'RT-C'!$A:$J,10,FALSE),"")</f>
        <v/>
      </c>
      <c r="J33" s="151" t="str">
        <f t="array" ref="J33">IFERROR(VLOOKUP(E33,'RT-C'!$A:$AE,31,FALSE),"")</f>
        <v/>
      </c>
      <c r="K33" s="152" t="str">
        <f t="array" ref="K33">IFERROR(IF(VLOOKUP(E33,'RT-C'!$A:$AG,29,FALSE)=0,"",VLOOKUP(E33,'RT-C'!$A:$AG,33,FALSE)),"")</f>
        <v/>
      </c>
      <c r="L33" s="151" t="str">
        <f t="array" ref="L33">IFERROR(VLOOKUP('RT-C'!$A:$AF,32,FALSE),"")</f>
        <v/>
      </c>
      <c r="M33" s="323" t="str">
        <f t="array" ref="M33">IFERROR(VLOOKUP(E33,'RT-C'!$A:$H,8,FALSE),"")</f>
        <v/>
      </c>
      <c r="N33" s="151" t="str">
        <f t="array" ref="N33">IFERROR(VLOOKUP(E33,'RT-C'!$A:$G,7,FALSE),"")</f>
        <v/>
      </c>
      <c r="O33" s="150" t="str">
        <f t="array" ref="O33">IFERROR(VLOOKUP(E33,'RT-C'!$A:$R,18,FALSE),"")</f>
        <v/>
      </c>
      <c r="P33" s="147" t="str">
        <f t="shared" si="0"/>
        <v/>
      </c>
      <c r="Q33" s="119" t="str">
        <f t="shared" si="1"/>
        <v/>
      </c>
      <c r="R33" s="149" t="str">
        <f t="shared" si="2"/>
        <v/>
      </c>
      <c r="S33" s="148"/>
      <c r="T33" s="148" t="str">
        <f t="shared" si="3"/>
        <v/>
      </c>
      <c r="U33" s="118" t="e">
        <f>IF(AND(D33&lt;&gt;"",I33="OUI",#REF!="OUI"),60,"")</f>
        <v>#REF!</v>
      </c>
      <c r="V33" s="147"/>
      <c r="W33" s="118"/>
      <c r="X33" s="118"/>
      <c r="Y33" s="120"/>
      <c r="Z33" s="117"/>
    </row>
    <row r="34" spans="1:26" x14ac:dyDescent="0.25">
      <c r="A34" s="114">
        <v>6</v>
      </c>
      <c r="B34" s="115" t="s">
        <v>5721</v>
      </c>
      <c r="C34" s="116" t="str">
        <f t="array" ref="C34">IFERROR(VLOOKUP(E34,'RT-C'!$A:$I,9,FALSE),"")</f>
        <v/>
      </c>
      <c r="D34" s="117"/>
      <c r="E34" s="113"/>
      <c r="F34" s="118"/>
      <c r="G34" s="119"/>
      <c r="H34" s="120"/>
      <c r="I34" s="153" t="str">
        <f t="array" ref="I34">IFERROR(VLOOKUP(E34,'RT-C'!$A:$J,10,FALSE),"")</f>
        <v/>
      </c>
      <c r="J34" s="151" t="str">
        <f t="array" ref="J34">IFERROR(VLOOKUP(E34,'RT-C'!$A:$AE,31,FALSE),"")</f>
        <v/>
      </c>
      <c r="K34" s="152" t="str">
        <f t="array" ref="K34">IFERROR(IF(VLOOKUP(E34,'RT-C'!$A:$AG,29,FALSE)=0,"",VLOOKUP(E34,'RT-C'!$A:$AG,33,FALSE)),"")</f>
        <v/>
      </c>
      <c r="L34" s="151" t="str">
        <f t="array" ref="L34">IFERROR(VLOOKUP('RT-C'!$A:$AF,32,FALSE),"")</f>
        <v/>
      </c>
      <c r="M34" s="323" t="str">
        <f t="array" ref="M34">IFERROR(VLOOKUP(E34,'RT-C'!$A:$H,8,FALSE),"")</f>
        <v/>
      </c>
      <c r="N34" s="151" t="str">
        <f t="array" ref="N34">IFERROR(VLOOKUP(E34,'RT-C'!$A:$G,7,FALSE),"")</f>
        <v/>
      </c>
      <c r="O34" s="150" t="str">
        <f t="array" ref="O34">IFERROR(VLOOKUP(E34,'RT-C'!$A:$R,18,FALSE),"")</f>
        <v/>
      </c>
      <c r="P34" s="147" t="str">
        <f t="shared" si="0"/>
        <v/>
      </c>
      <c r="Q34" s="119" t="str">
        <f t="shared" si="1"/>
        <v/>
      </c>
      <c r="R34" s="149" t="str">
        <f t="shared" si="2"/>
        <v/>
      </c>
      <c r="S34" s="148"/>
      <c r="T34" s="148" t="str">
        <f t="shared" si="3"/>
        <v/>
      </c>
      <c r="U34" s="118" t="e">
        <f>IF(AND(D34&lt;&gt;"",I34="OUI",#REF!="OUI"),60,"")</f>
        <v>#REF!</v>
      </c>
      <c r="V34" s="147"/>
      <c r="W34" s="118"/>
      <c r="X34" s="118"/>
      <c r="Y34" s="120"/>
      <c r="Z34" s="117"/>
    </row>
    <row r="35" spans="1:26" x14ac:dyDescent="0.25">
      <c r="A35" s="114">
        <v>9</v>
      </c>
      <c r="B35" s="115" t="s">
        <v>5720</v>
      </c>
      <c r="C35" s="116" t="str">
        <f t="array" ref="C35">IFERROR(VLOOKUP(E35,'RT-C'!$A:$I,9,FALSE),"")</f>
        <v/>
      </c>
      <c r="D35" s="117"/>
      <c r="E35" s="113"/>
      <c r="F35" s="118"/>
      <c r="G35" s="119"/>
      <c r="H35" s="120"/>
      <c r="I35" s="153" t="str">
        <f t="array" ref="I35">IFERROR(VLOOKUP(E35,'RT-C'!$A:$J,10,FALSE),"")</f>
        <v/>
      </c>
      <c r="J35" s="151" t="str">
        <f t="array" ref="J35">IFERROR(VLOOKUP(E35,'RT-C'!$A:$AE,31,FALSE),"")</f>
        <v/>
      </c>
      <c r="K35" s="152" t="str">
        <f t="array" ref="K35">IFERROR(IF(VLOOKUP(E35,'RT-C'!$A:$AG,29,FALSE)=0,"",VLOOKUP(E35,'RT-C'!$A:$AG,33,FALSE)),"")</f>
        <v/>
      </c>
      <c r="L35" s="151" t="str">
        <f t="array" ref="L35">IFERROR(VLOOKUP('RT-C'!$A:$AF,32,FALSE),"")</f>
        <v/>
      </c>
      <c r="M35" s="323" t="str">
        <f t="array" ref="M35">IFERROR(VLOOKUP(E35,'RT-C'!$A:$H,8,FALSE),"")</f>
        <v/>
      </c>
      <c r="N35" s="151" t="str">
        <f t="array" ref="N35">IFERROR(VLOOKUP(E35,'RT-C'!$A:$G,7,FALSE),"")</f>
        <v/>
      </c>
      <c r="O35" s="150" t="str">
        <f t="array" ref="O35">IFERROR(VLOOKUP(E35,'RT-C'!$A:$R,18,FALSE),"")</f>
        <v/>
      </c>
      <c r="P35" s="147" t="str">
        <f t="shared" si="0"/>
        <v/>
      </c>
      <c r="Q35" s="119" t="str">
        <f t="shared" si="1"/>
        <v/>
      </c>
      <c r="R35" s="149" t="str">
        <f t="shared" si="2"/>
        <v/>
      </c>
      <c r="S35" s="148"/>
      <c r="T35" s="148" t="str">
        <f t="shared" si="3"/>
        <v/>
      </c>
      <c r="U35" s="118" t="e">
        <f>IF(AND(D35&lt;&gt;"",I35="OUI",#REF!="OUI"),60,"")</f>
        <v>#REF!</v>
      </c>
      <c r="V35" s="147"/>
      <c r="W35" s="118"/>
      <c r="X35" s="118"/>
      <c r="Y35" s="120"/>
      <c r="Z35" s="117"/>
    </row>
    <row r="36" spans="1:26" x14ac:dyDescent="0.25">
      <c r="A36" s="114">
        <v>6</v>
      </c>
      <c r="B36" s="115" t="s">
        <v>5721</v>
      </c>
      <c r="C36" s="116" t="str">
        <f t="array" ref="C36">IFERROR(VLOOKUP(E36,'RT-C'!$A:$I,9,FALSE),"")</f>
        <v/>
      </c>
      <c r="D36" s="117"/>
      <c r="E36" s="113"/>
      <c r="F36" s="118"/>
      <c r="G36" s="119"/>
      <c r="H36" s="120"/>
      <c r="I36" s="153" t="str">
        <f t="array" ref="I36">IFERROR(VLOOKUP(E36,'RT-C'!$A:$J,10,FALSE),"")</f>
        <v/>
      </c>
      <c r="J36" s="151" t="str">
        <f t="array" ref="J36">IFERROR(VLOOKUP(E36,'RT-C'!$A:$AE,31,FALSE),"")</f>
        <v/>
      </c>
      <c r="K36" s="152" t="str">
        <f t="array" ref="K36">IFERROR(IF(VLOOKUP(E36,'RT-C'!$A:$AG,29,FALSE)=0,"",VLOOKUP(E36,'RT-C'!$A:$AG,33,FALSE)),"")</f>
        <v/>
      </c>
      <c r="L36" s="151" t="str">
        <f t="array" ref="L36">IFERROR(VLOOKUP('RT-C'!$A:$AF,32,FALSE),"")</f>
        <v/>
      </c>
      <c r="M36" s="323" t="str">
        <f t="array" ref="M36">IFERROR(VLOOKUP(E36,'RT-C'!$A:$H,8,FALSE),"")</f>
        <v/>
      </c>
      <c r="N36" s="151" t="str">
        <f t="array" ref="N36">IFERROR(VLOOKUP(E36,'RT-C'!$A:$G,7,FALSE),"")</f>
        <v/>
      </c>
      <c r="O36" s="150" t="str">
        <f t="array" ref="O36">IFERROR(VLOOKUP(E36,'RT-C'!$A:$R,18,FALSE),"")</f>
        <v/>
      </c>
      <c r="P36" s="147" t="str">
        <f t="shared" si="0"/>
        <v/>
      </c>
      <c r="Q36" s="119" t="str">
        <f t="shared" si="1"/>
        <v/>
      </c>
      <c r="R36" s="149" t="str">
        <f t="shared" si="2"/>
        <v/>
      </c>
      <c r="S36" s="148"/>
      <c r="T36" s="148" t="str">
        <f t="shared" si="3"/>
        <v/>
      </c>
      <c r="U36" s="118" t="e">
        <f>IF(AND(D36&lt;&gt;"",I36="OUI",#REF!="OUI"),60,"")</f>
        <v>#REF!</v>
      </c>
      <c r="V36" s="147"/>
      <c r="W36" s="118"/>
      <c r="X36" s="118"/>
      <c r="Y36" s="120"/>
      <c r="Z36" s="117"/>
    </row>
    <row r="37" spans="1:26" x14ac:dyDescent="0.25">
      <c r="A37" s="114">
        <v>6</v>
      </c>
      <c r="B37" s="115" t="s">
        <v>5721</v>
      </c>
      <c r="C37" s="116" t="str">
        <f t="array" ref="C37">IFERROR(VLOOKUP(E37,'RT-C'!$A:$I,9,FALSE),"")</f>
        <v/>
      </c>
      <c r="D37" s="117"/>
      <c r="E37" s="113"/>
      <c r="F37" s="118"/>
      <c r="G37" s="119"/>
      <c r="H37" s="120"/>
      <c r="I37" s="153" t="str">
        <f t="array" ref="I37">IFERROR(VLOOKUP(E37,'RT-C'!$A:$J,10,FALSE),"")</f>
        <v/>
      </c>
      <c r="J37" s="151" t="str">
        <f t="array" ref="J37">IFERROR(VLOOKUP(E37,'RT-C'!$A:$AE,31,FALSE),"")</f>
        <v/>
      </c>
      <c r="K37" s="152" t="str">
        <f t="array" ref="K37">IFERROR(IF(VLOOKUP(E37,'RT-C'!$A:$AG,29,FALSE)=0,"",VLOOKUP(E37,'RT-C'!$A:$AG,33,FALSE)),"")</f>
        <v/>
      </c>
      <c r="L37" s="151" t="str">
        <f t="array" ref="L37">IFERROR(VLOOKUP('RT-C'!$A:$AF,32,FALSE),"")</f>
        <v/>
      </c>
      <c r="M37" s="323" t="str">
        <f t="array" ref="M37">IFERROR(VLOOKUP(E37,'RT-C'!$A:$H,8,FALSE),"")</f>
        <v/>
      </c>
      <c r="N37" s="151" t="str">
        <f t="array" ref="N37">IFERROR(VLOOKUP(E37,'RT-C'!$A:$G,7,FALSE),"")</f>
        <v/>
      </c>
      <c r="O37" s="150" t="str">
        <f t="array" ref="O37">IFERROR(VLOOKUP(E37,'RT-C'!$A:$R,18,FALSE),"")</f>
        <v/>
      </c>
      <c r="P37" s="147" t="str">
        <f t="shared" si="0"/>
        <v/>
      </c>
      <c r="Q37" s="119" t="str">
        <f t="shared" si="1"/>
        <v/>
      </c>
      <c r="R37" s="149" t="str">
        <f t="shared" si="2"/>
        <v/>
      </c>
      <c r="S37" s="148"/>
      <c r="T37" s="148" t="str">
        <f t="shared" si="3"/>
        <v/>
      </c>
      <c r="U37" s="118" t="e">
        <f>IF(AND(D37&lt;&gt;"",I37="OUI",#REF!="OUI"),60,"")</f>
        <v>#REF!</v>
      </c>
      <c r="V37" s="147"/>
      <c r="W37" s="118"/>
      <c r="X37" s="118"/>
      <c r="Y37" s="120"/>
      <c r="Z37" s="117"/>
    </row>
    <row r="38" spans="1:26" x14ac:dyDescent="0.25">
      <c r="A38" s="114">
        <v>6</v>
      </c>
      <c r="B38" s="115" t="s">
        <v>5721</v>
      </c>
      <c r="C38" s="116" t="str">
        <f t="array" ref="C38">IFERROR(VLOOKUP(E38,'RT-C'!$A:$I,9,FALSE),"")</f>
        <v/>
      </c>
      <c r="D38" s="117"/>
      <c r="E38" s="113"/>
      <c r="F38" s="118"/>
      <c r="G38" s="119"/>
      <c r="H38" s="120"/>
      <c r="I38" s="153" t="str">
        <f t="array" ref="I38">IFERROR(VLOOKUP(E38,'RT-C'!$A:$J,10,FALSE),"")</f>
        <v/>
      </c>
      <c r="J38" s="151" t="str">
        <f t="array" ref="J38">IFERROR(VLOOKUP(E38,'RT-C'!$A:$AE,31,FALSE),"")</f>
        <v/>
      </c>
      <c r="K38" s="152" t="str">
        <f t="array" ref="K38">IFERROR(IF(VLOOKUP(E38,'RT-C'!$A:$AG,29,FALSE)=0,"",VLOOKUP(E38,'RT-C'!$A:$AG,33,FALSE)),"")</f>
        <v/>
      </c>
      <c r="L38" s="151" t="str">
        <f t="array" ref="L38">IFERROR(VLOOKUP('RT-C'!$A:$AF,32,FALSE),"")</f>
        <v/>
      </c>
      <c r="M38" s="323" t="str">
        <f t="array" ref="M38">IFERROR(VLOOKUP(E38,'RT-C'!$A:$H,8,FALSE),"")</f>
        <v/>
      </c>
      <c r="N38" s="151" t="str">
        <f t="array" ref="N38">IFERROR(VLOOKUP(E38,'RT-C'!$A:$G,7,FALSE),"")</f>
        <v/>
      </c>
      <c r="O38" s="150" t="str">
        <f t="array" ref="O38">IFERROR(VLOOKUP(E38,'RT-C'!$A:$R,18,FALSE),"")</f>
        <v/>
      </c>
      <c r="P38" s="147" t="str">
        <f t="shared" si="0"/>
        <v/>
      </c>
      <c r="Q38" s="119" t="str">
        <f t="shared" si="1"/>
        <v/>
      </c>
      <c r="R38" s="149" t="str">
        <f t="shared" si="2"/>
        <v/>
      </c>
      <c r="S38" s="148"/>
      <c r="T38" s="148" t="str">
        <f t="shared" si="3"/>
        <v/>
      </c>
      <c r="U38" s="118" t="e">
        <f>IF(AND(D38&lt;&gt;"",I38="OUI",#REF!="OUI"),60,"")</f>
        <v>#REF!</v>
      </c>
      <c r="V38" s="147"/>
      <c r="W38" s="118"/>
      <c r="X38" s="118"/>
      <c r="Y38" s="120"/>
      <c r="Z38" s="117"/>
    </row>
    <row r="39" spans="1:26" x14ac:dyDescent="0.25">
      <c r="A39" s="114">
        <v>7</v>
      </c>
      <c r="B39" s="115" t="s">
        <v>5719</v>
      </c>
      <c r="C39" s="116" t="str">
        <f t="array" ref="C39">IFERROR(VLOOKUP(E39,'RT-C'!$A:$I,9,FALSE),"")</f>
        <v/>
      </c>
      <c r="D39" s="117"/>
      <c r="E39" s="113"/>
      <c r="F39" s="118"/>
      <c r="G39" s="119"/>
      <c r="H39" s="120"/>
      <c r="I39" s="153" t="str">
        <f t="array" ref="I39">IFERROR(VLOOKUP(E39,'RT-C'!$A:$J,10,FALSE),"")</f>
        <v/>
      </c>
      <c r="J39" s="151" t="str">
        <f t="array" ref="J39">IFERROR(VLOOKUP(E39,'RT-C'!$A:$AE,31,FALSE),"")</f>
        <v/>
      </c>
      <c r="K39" s="152" t="str">
        <f t="array" ref="K39">IFERROR(IF(VLOOKUP(E39,'RT-C'!$A:$AG,29,FALSE)=0,"",VLOOKUP(E39,'RT-C'!$A:$AG,33,FALSE)),"")</f>
        <v/>
      </c>
      <c r="L39" s="151" t="str">
        <f t="array" ref="L39">IFERROR(VLOOKUP('RT-C'!$A:$AF,32,FALSE),"")</f>
        <v/>
      </c>
      <c r="M39" s="323" t="str">
        <f t="array" ref="M39">IFERROR(VLOOKUP(E39,'RT-C'!$A:$H,8,FALSE),"")</f>
        <v/>
      </c>
      <c r="N39" s="151" t="str">
        <f t="array" ref="N39">IFERROR(VLOOKUP(E39,'RT-C'!$A:$G,7,FALSE),"")</f>
        <v/>
      </c>
      <c r="O39" s="150" t="str">
        <f t="array" ref="O39">IFERROR(VLOOKUP(E39,'RT-C'!$A:$R,18,FALSE),"")</f>
        <v/>
      </c>
      <c r="P39" s="147" t="str">
        <f t="shared" si="0"/>
        <v/>
      </c>
      <c r="Q39" s="119" t="str">
        <f t="shared" si="1"/>
        <v/>
      </c>
      <c r="R39" s="149" t="str">
        <f t="shared" si="2"/>
        <v/>
      </c>
      <c r="S39" s="148"/>
      <c r="T39" s="148" t="str">
        <f t="shared" si="3"/>
        <v/>
      </c>
      <c r="U39" s="118" t="e">
        <f>IF(AND(D39&lt;&gt;"",I39="OUI",#REF!="OUI"),60,"")</f>
        <v>#REF!</v>
      </c>
      <c r="V39" s="147"/>
      <c r="W39" s="118"/>
      <c r="X39" s="118"/>
      <c r="Y39" s="120"/>
      <c r="Z39" s="117"/>
    </row>
    <row r="40" spans="1:26" x14ac:dyDescent="0.25">
      <c r="A40" s="114">
        <v>7</v>
      </c>
      <c r="B40" s="115" t="s">
        <v>5719</v>
      </c>
      <c r="C40" s="116" t="str">
        <f t="array" ref="C40">IFERROR(VLOOKUP(E40,'RT-C'!$A:$I,9,FALSE),"")</f>
        <v/>
      </c>
      <c r="D40" s="117"/>
      <c r="E40" s="113"/>
      <c r="F40" s="118"/>
      <c r="G40" s="119"/>
      <c r="H40" s="120"/>
      <c r="I40" s="153" t="str">
        <f t="array" ref="I40">IFERROR(VLOOKUP(E40,'RT-C'!$A:$J,10,FALSE),"")</f>
        <v/>
      </c>
      <c r="J40" s="151" t="str">
        <f t="array" ref="J40">IFERROR(VLOOKUP(E40,'RT-C'!$A:$AE,31,FALSE),"")</f>
        <v/>
      </c>
      <c r="K40" s="152" t="str">
        <f t="array" ref="K40">IFERROR(IF(VLOOKUP(E40,'RT-C'!$A:$AG,29,FALSE)=0,"",VLOOKUP(E40,'RT-C'!$A:$AG,33,FALSE)),"")</f>
        <v/>
      </c>
      <c r="L40" s="151" t="str">
        <f t="array" ref="L40">IFERROR(VLOOKUP('RT-C'!$A:$AF,32,FALSE),"")</f>
        <v/>
      </c>
      <c r="M40" s="323" t="str">
        <f t="array" ref="M40">IFERROR(VLOOKUP(E40,'RT-C'!$A:$H,8,FALSE),"")</f>
        <v/>
      </c>
      <c r="N40" s="151" t="str">
        <f t="array" ref="N40">IFERROR(VLOOKUP(E40,'RT-C'!$A:$G,7,FALSE),"")</f>
        <v/>
      </c>
      <c r="O40" s="150" t="str">
        <f t="array" ref="O40">IFERROR(VLOOKUP(E40,'RT-C'!$A:$R,18,FALSE),"")</f>
        <v/>
      </c>
      <c r="P40" s="147" t="str">
        <f t="shared" si="0"/>
        <v/>
      </c>
      <c r="Q40" s="119" t="str">
        <f t="shared" si="1"/>
        <v/>
      </c>
      <c r="R40" s="149" t="str">
        <f t="shared" si="2"/>
        <v/>
      </c>
      <c r="S40" s="148"/>
      <c r="T40" s="148" t="str">
        <f t="shared" si="3"/>
        <v/>
      </c>
      <c r="U40" s="118" t="e">
        <f>IF(AND(D40&lt;&gt;"",I40="OUI",#REF!="OUI"),60,"")</f>
        <v>#REF!</v>
      </c>
      <c r="V40" s="147"/>
      <c r="W40" s="118"/>
      <c r="X40" s="118"/>
      <c r="Y40" s="120"/>
      <c r="Z40" s="117"/>
    </row>
    <row r="41" spans="1:26" x14ac:dyDescent="0.25">
      <c r="A41" s="114">
        <v>7</v>
      </c>
      <c r="B41" s="115" t="s">
        <v>5719</v>
      </c>
      <c r="C41" s="116" t="str">
        <f t="array" ref="C41">IFERROR(VLOOKUP(E41,'RT-C'!$A:$I,9,FALSE),"")</f>
        <v/>
      </c>
      <c r="D41" s="117"/>
      <c r="E41" s="113"/>
      <c r="F41" s="118"/>
      <c r="G41" s="119"/>
      <c r="H41" s="120"/>
      <c r="I41" s="153" t="str">
        <f t="array" ref="I41">IFERROR(VLOOKUP(E41,'RT-C'!$A:$J,10,FALSE),"")</f>
        <v/>
      </c>
      <c r="J41" s="151" t="str">
        <f t="array" ref="J41">IFERROR(VLOOKUP(E41,'RT-C'!$A:$AE,31,FALSE),"")</f>
        <v/>
      </c>
      <c r="K41" s="152" t="str">
        <f t="array" ref="K41">IFERROR(IF(VLOOKUP(E41,'RT-C'!$A:$AG,29,FALSE)=0,"",VLOOKUP(E41,'RT-C'!$A:$AG,33,FALSE)),"")</f>
        <v/>
      </c>
      <c r="L41" s="151" t="str">
        <f t="array" ref="L41">IFERROR(VLOOKUP('RT-C'!$A:$AF,32,FALSE),"")</f>
        <v/>
      </c>
      <c r="M41" s="323" t="str">
        <f t="array" ref="M41">IFERROR(VLOOKUP(E41,'RT-C'!$A:$H,8,FALSE),"")</f>
        <v/>
      </c>
      <c r="N41" s="151" t="str">
        <f t="array" ref="N41">IFERROR(VLOOKUP(E41,'RT-C'!$A:$G,7,FALSE),"")</f>
        <v/>
      </c>
      <c r="O41" s="150" t="str">
        <f t="array" ref="O41">IFERROR(VLOOKUP(E41,'RT-C'!$A:$R,18,FALSE),"")</f>
        <v/>
      </c>
      <c r="P41" s="147" t="str">
        <f t="shared" si="0"/>
        <v/>
      </c>
      <c r="Q41" s="119" t="str">
        <f t="shared" si="1"/>
        <v/>
      </c>
      <c r="R41" s="149" t="str">
        <f t="shared" si="2"/>
        <v/>
      </c>
      <c r="S41" s="148"/>
      <c r="T41" s="148" t="str">
        <f t="shared" si="3"/>
        <v/>
      </c>
      <c r="U41" s="118" t="e">
        <f>IF(AND(D41&lt;&gt;"",I41="OUI",#REF!="OUI"),60,"")</f>
        <v>#REF!</v>
      </c>
      <c r="V41" s="147"/>
      <c r="W41" s="118"/>
      <c r="X41" s="118"/>
      <c r="Y41" s="120"/>
      <c r="Z41" s="117"/>
    </row>
    <row r="42" spans="1:26" x14ac:dyDescent="0.25">
      <c r="A42" s="114">
        <v>7</v>
      </c>
      <c r="B42" s="115" t="s">
        <v>5719</v>
      </c>
      <c r="C42" s="116" t="str">
        <f t="array" ref="C42">IFERROR(VLOOKUP(E42,'RT-C'!$A:$I,9,FALSE),"")</f>
        <v/>
      </c>
      <c r="D42" s="117"/>
      <c r="E42" s="113"/>
      <c r="F42" s="118"/>
      <c r="G42" s="119"/>
      <c r="H42" s="120"/>
      <c r="I42" s="153" t="str">
        <f t="array" ref="I42">IFERROR(VLOOKUP(E42,'RT-C'!$A:$J,10,FALSE),"")</f>
        <v/>
      </c>
      <c r="J42" s="151" t="str">
        <f t="array" ref="J42">IFERROR(VLOOKUP(E42,'RT-C'!$A:$AE,31,FALSE),"")</f>
        <v/>
      </c>
      <c r="K42" s="152" t="str">
        <f t="array" ref="K42">IFERROR(IF(VLOOKUP(E42,'RT-C'!$A:$AG,29,FALSE)=0,"",VLOOKUP(E42,'RT-C'!$A:$AG,33,FALSE)),"")</f>
        <v/>
      </c>
      <c r="L42" s="151" t="str">
        <f t="array" ref="L42">IFERROR(VLOOKUP('RT-C'!$A:$AF,32,FALSE),"")</f>
        <v/>
      </c>
      <c r="M42" s="323" t="str">
        <f t="array" ref="M42">IFERROR(VLOOKUP(E42,'RT-C'!$A:$H,8,FALSE),"")</f>
        <v/>
      </c>
      <c r="N42" s="151" t="str">
        <f t="array" ref="N42">IFERROR(VLOOKUP(E42,'RT-C'!$A:$G,7,FALSE),"")</f>
        <v/>
      </c>
      <c r="O42" s="150" t="str">
        <f t="array" ref="O42">IFERROR(VLOOKUP(E42,'RT-C'!$A:$R,18,FALSE),"")</f>
        <v/>
      </c>
      <c r="P42" s="147" t="str">
        <f t="shared" si="0"/>
        <v/>
      </c>
      <c r="Q42" s="119" t="str">
        <f t="shared" si="1"/>
        <v/>
      </c>
      <c r="R42" s="149" t="str">
        <f t="shared" si="2"/>
        <v/>
      </c>
      <c r="S42" s="148"/>
      <c r="T42" s="148" t="str">
        <f t="shared" si="3"/>
        <v/>
      </c>
      <c r="U42" s="118" t="e">
        <f>IF(AND(D42&lt;&gt;"",I42="OUI",#REF!="OUI"),60,"")</f>
        <v>#REF!</v>
      </c>
      <c r="V42" s="147"/>
      <c r="W42" s="118"/>
      <c r="X42" s="118"/>
      <c r="Y42" s="120"/>
      <c r="Z42" s="117"/>
    </row>
    <row r="43" spans="1:26" x14ac:dyDescent="0.25">
      <c r="A43" s="114">
        <v>7</v>
      </c>
      <c r="B43" s="115" t="s">
        <v>5719</v>
      </c>
      <c r="C43" s="116" t="str">
        <f t="array" ref="C43">IFERROR(VLOOKUP(E43,'RT-C'!$A:$I,9,FALSE),"")</f>
        <v/>
      </c>
      <c r="D43" s="117"/>
      <c r="E43" s="113"/>
      <c r="F43" s="118"/>
      <c r="G43" s="119"/>
      <c r="H43" s="120"/>
      <c r="I43" s="153" t="str">
        <f t="array" ref="I43">IFERROR(VLOOKUP(E43,'RT-C'!$A:$J,10,FALSE),"")</f>
        <v/>
      </c>
      <c r="J43" s="151" t="str">
        <f t="array" ref="J43">IFERROR(VLOOKUP(E43,'RT-C'!$A:$AE,31,FALSE),"")</f>
        <v/>
      </c>
      <c r="K43" s="152" t="str">
        <f t="array" ref="K43">IFERROR(IF(VLOOKUP(E43,'RT-C'!$A:$AG,29,FALSE)=0,"",VLOOKUP(E43,'RT-C'!$A:$AG,33,FALSE)),"")</f>
        <v/>
      </c>
      <c r="L43" s="151" t="str">
        <f t="array" ref="L43">IFERROR(VLOOKUP('RT-C'!$A:$AF,32,FALSE),"")</f>
        <v/>
      </c>
      <c r="M43" s="323" t="str">
        <f t="array" ref="M43">IFERROR(VLOOKUP(E43,'RT-C'!$A:$H,8,FALSE),"")</f>
        <v/>
      </c>
      <c r="N43" s="151" t="str">
        <f t="array" ref="N43">IFERROR(VLOOKUP(E43,'RT-C'!$A:$G,7,FALSE),"")</f>
        <v/>
      </c>
      <c r="O43" s="150" t="str">
        <f t="array" ref="O43">IFERROR(VLOOKUP(E43,'RT-C'!$A:$R,18,FALSE),"")</f>
        <v/>
      </c>
      <c r="P43" s="147" t="str">
        <f t="shared" si="0"/>
        <v/>
      </c>
      <c r="Q43" s="119" t="str">
        <f t="shared" si="1"/>
        <v/>
      </c>
      <c r="R43" s="149" t="str">
        <f t="shared" si="2"/>
        <v/>
      </c>
      <c r="S43" s="148"/>
      <c r="T43" s="148" t="str">
        <f t="shared" si="3"/>
        <v/>
      </c>
      <c r="U43" s="118" t="e">
        <f>IF(AND(D43&lt;&gt;"",I43="OUI",#REF!="OUI"),60,"")</f>
        <v>#REF!</v>
      </c>
      <c r="V43" s="147"/>
      <c r="W43" s="118"/>
      <c r="X43" s="118"/>
      <c r="Y43" s="120"/>
      <c r="Z43" s="117"/>
    </row>
    <row r="44" spans="1:26" x14ac:dyDescent="0.25">
      <c r="A44" s="114">
        <v>7</v>
      </c>
      <c r="B44" s="115" t="s">
        <v>5719</v>
      </c>
      <c r="C44" s="116" t="str">
        <f t="array" ref="C44">IFERROR(VLOOKUP(E44,'RT-C'!$A:$I,9,FALSE),"")</f>
        <v/>
      </c>
      <c r="D44" s="117"/>
      <c r="E44" s="113"/>
      <c r="F44" s="118"/>
      <c r="G44" s="119"/>
      <c r="H44" s="120"/>
      <c r="I44" s="153" t="str">
        <f t="array" ref="I44">IFERROR(VLOOKUP(E44,'RT-C'!$A:$J,10,FALSE),"")</f>
        <v/>
      </c>
      <c r="J44" s="151" t="str">
        <f t="array" ref="J44">IFERROR(VLOOKUP(E44,'RT-C'!$A:$AE,31,FALSE),"")</f>
        <v/>
      </c>
      <c r="K44" s="152" t="str">
        <f t="array" ref="K44">IFERROR(IF(VLOOKUP(E44,'RT-C'!$A:$AG,29,FALSE)=0,"",VLOOKUP(E44,'RT-C'!$A:$AG,33,FALSE)),"")</f>
        <v/>
      </c>
      <c r="L44" s="151" t="str">
        <f t="array" ref="L44">IFERROR(VLOOKUP('RT-C'!$A:$AF,32,FALSE),"")</f>
        <v/>
      </c>
      <c r="M44" s="323" t="str">
        <f t="array" ref="M44">IFERROR(VLOOKUP(E44,'RT-C'!$A:$H,8,FALSE),"")</f>
        <v/>
      </c>
      <c r="N44" s="151" t="str">
        <f t="array" ref="N44">IFERROR(VLOOKUP(E44,'RT-C'!$A:$G,7,FALSE),"")</f>
        <v/>
      </c>
      <c r="O44" s="150" t="str">
        <f t="array" ref="O44">IFERROR(VLOOKUP(E44,'RT-C'!$A:$R,18,FALSE),"")</f>
        <v/>
      </c>
      <c r="P44" s="147" t="str">
        <f t="shared" si="0"/>
        <v/>
      </c>
      <c r="Q44" s="119" t="str">
        <f t="shared" si="1"/>
        <v/>
      </c>
      <c r="R44" s="149" t="str">
        <f t="shared" si="2"/>
        <v/>
      </c>
      <c r="S44" s="148"/>
      <c r="T44" s="148" t="str">
        <f t="shared" si="3"/>
        <v/>
      </c>
      <c r="U44" s="118" t="e">
        <f>IF(AND(D44&lt;&gt;"",I44="OUI",#REF!="OUI"),60,"")</f>
        <v>#REF!</v>
      </c>
      <c r="V44" s="147"/>
      <c r="W44" s="118"/>
      <c r="X44" s="118"/>
      <c r="Y44" s="120"/>
      <c r="Z44" s="117"/>
    </row>
    <row r="45" spans="1:26" x14ac:dyDescent="0.25">
      <c r="A45" s="114">
        <v>7</v>
      </c>
      <c r="B45" s="115" t="s">
        <v>5719</v>
      </c>
      <c r="C45" s="116" t="str">
        <f t="array" ref="C45">IFERROR(VLOOKUP(E45,'RT-C'!$A:$I,9,FALSE),"")</f>
        <v/>
      </c>
      <c r="D45" s="117"/>
      <c r="E45" s="113"/>
      <c r="F45" s="118"/>
      <c r="G45" s="119"/>
      <c r="H45" s="120"/>
      <c r="I45" s="153" t="str">
        <f t="array" ref="I45">IFERROR(VLOOKUP(E45,'RT-C'!$A:$J,10,FALSE),"")</f>
        <v/>
      </c>
      <c r="J45" s="151" t="str">
        <f t="array" ref="J45">IFERROR(VLOOKUP(E45,'RT-C'!$A:$AE,31,FALSE),"")</f>
        <v/>
      </c>
      <c r="K45" s="152" t="str">
        <f t="array" ref="K45">IFERROR(IF(VLOOKUP(E45,'RT-C'!$A:$AG,29,FALSE)=0,"",VLOOKUP(E45,'RT-C'!$A:$AG,33,FALSE)),"")</f>
        <v/>
      </c>
      <c r="L45" s="151" t="str">
        <f t="array" ref="L45">IFERROR(VLOOKUP('RT-C'!$A:$AF,32,FALSE),"")</f>
        <v/>
      </c>
      <c r="M45" s="323" t="str">
        <f t="array" ref="M45">IFERROR(VLOOKUP(E45,'RT-C'!$A:$H,8,FALSE),"")</f>
        <v/>
      </c>
      <c r="N45" s="151" t="str">
        <f t="array" ref="N45">IFERROR(VLOOKUP(E45,'RT-C'!$A:$G,7,FALSE),"")</f>
        <v/>
      </c>
      <c r="O45" s="150" t="str">
        <f t="array" ref="O45">IFERROR(VLOOKUP(E45,'RT-C'!$A:$R,18,FALSE),"")</f>
        <v/>
      </c>
      <c r="P45" s="147" t="str">
        <f t="shared" si="0"/>
        <v/>
      </c>
      <c r="Q45" s="119" t="str">
        <f t="shared" si="1"/>
        <v/>
      </c>
      <c r="R45" s="149" t="str">
        <f t="shared" si="2"/>
        <v/>
      </c>
      <c r="S45" s="148"/>
      <c r="T45" s="148" t="str">
        <f t="shared" si="3"/>
        <v/>
      </c>
      <c r="U45" s="118" t="e">
        <f>IF(AND(D45&lt;&gt;"",I45="OUI",#REF!="OUI"),60,"")</f>
        <v>#REF!</v>
      </c>
      <c r="V45" s="147"/>
      <c r="W45" s="118"/>
      <c r="X45" s="118"/>
      <c r="Y45" s="120"/>
      <c r="Z45" s="117"/>
    </row>
    <row r="46" spans="1:26" x14ac:dyDescent="0.25">
      <c r="A46" s="114">
        <v>7</v>
      </c>
      <c r="B46" s="115" t="s">
        <v>5719</v>
      </c>
      <c r="C46" s="116" t="str">
        <f t="array" ref="C46">IFERROR(VLOOKUP(E46,'RT-C'!$A:$I,9,FALSE),"")</f>
        <v/>
      </c>
      <c r="D46" s="117"/>
      <c r="E46" s="113"/>
      <c r="F46" s="118"/>
      <c r="G46" s="119"/>
      <c r="H46" s="120"/>
      <c r="I46" s="153" t="str">
        <f t="array" ref="I46">IFERROR(VLOOKUP(E46,'RT-C'!$A:$J,10,FALSE),"")</f>
        <v/>
      </c>
      <c r="J46" s="151" t="str">
        <f t="array" ref="J46">IFERROR(VLOOKUP(E46,'RT-C'!$A:$AE,31,FALSE),"")</f>
        <v/>
      </c>
      <c r="K46" s="152" t="str">
        <f t="array" ref="K46">IFERROR(IF(VLOOKUP(E46,'RT-C'!$A:$AG,29,FALSE)=0,"",VLOOKUP(E46,'RT-C'!$A:$AG,33,FALSE)),"")</f>
        <v/>
      </c>
      <c r="L46" s="151" t="str">
        <f t="array" ref="L46">IFERROR(VLOOKUP('RT-C'!$A:$AF,32,FALSE),"")</f>
        <v/>
      </c>
      <c r="M46" s="323" t="str">
        <f t="array" ref="M46">IFERROR(VLOOKUP(E46,'RT-C'!$A:$H,8,FALSE),"")</f>
        <v/>
      </c>
      <c r="N46" s="151" t="str">
        <f t="array" ref="N46">IFERROR(VLOOKUP(E46,'RT-C'!$A:$G,7,FALSE),"")</f>
        <v/>
      </c>
      <c r="O46" s="150" t="str">
        <f t="array" ref="O46">IFERROR(VLOOKUP(E46,'RT-C'!$A:$R,18,FALSE),"")</f>
        <v/>
      </c>
      <c r="P46" s="147" t="str">
        <f t="shared" si="0"/>
        <v/>
      </c>
      <c r="Q46" s="119" t="str">
        <f t="shared" si="1"/>
        <v/>
      </c>
      <c r="R46" s="149" t="str">
        <f t="shared" si="2"/>
        <v/>
      </c>
      <c r="S46" s="148"/>
      <c r="T46" s="148" t="str">
        <f t="shared" si="3"/>
        <v/>
      </c>
      <c r="U46" s="118" t="e">
        <f>IF(AND(D46&lt;&gt;"",I46="OUI",#REF!="OUI"),60,"")</f>
        <v>#REF!</v>
      </c>
      <c r="V46" s="147"/>
      <c r="W46" s="118"/>
      <c r="X46" s="118"/>
      <c r="Y46" s="120"/>
      <c r="Z46" s="117"/>
    </row>
    <row r="47" spans="1:26" x14ac:dyDescent="0.25">
      <c r="A47" s="114">
        <v>7</v>
      </c>
      <c r="B47" s="115" t="s">
        <v>5719</v>
      </c>
      <c r="C47" s="116" t="str">
        <f t="array" ref="C47">IFERROR(VLOOKUP(E47,'RT-C'!$A:$I,9,FALSE),"")</f>
        <v/>
      </c>
      <c r="D47" s="117"/>
      <c r="E47" s="113"/>
      <c r="F47" s="118"/>
      <c r="G47" s="119"/>
      <c r="H47" s="120"/>
      <c r="I47" s="153" t="str">
        <f t="array" ref="I47">IFERROR(VLOOKUP(E47,'RT-C'!$A:$J,10,FALSE),"")</f>
        <v/>
      </c>
      <c r="J47" s="151" t="str">
        <f t="array" ref="J47">IFERROR(VLOOKUP(E47,'RT-C'!$A:$AE,31,FALSE),"")</f>
        <v/>
      </c>
      <c r="K47" s="152" t="str">
        <f t="array" ref="K47">IFERROR(IF(VLOOKUP(E47,'RT-C'!$A:$AG,29,FALSE)=0,"",VLOOKUP(E47,'RT-C'!$A:$AG,33,FALSE)),"")</f>
        <v/>
      </c>
      <c r="L47" s="151" t="str">
        <f t="array" ref="L47">IFERROR(VLOOKUP('RT-C'!$A:$AF,32,FALSE),"")</f>
        <v/>
      </c>
      <c r="M47" s="323" t="str">
        <f t="array" ref="M47">IFERROR(VLOOKUP(E47,'RT-C'!$A:$H,8,FALSE),"")</f>
        <v/>
      </c>
      <c r="N47" s="151" t="str">
        <f t="array" ref="N47">IFERROR(VLOOKUP(E47,'RT-C'!$A:$G,7,FALSE),"")</f>
        <v/>
      </c>
      <c r="O47" s="150" t="str">
        <f t="array" ref="O47">IFERROR(VLOOKUP(E47,'RT-C'!$A:$R,18,FALSE),"")</f>
        <v/>
      </c>
      <c r="P47" s="147" t="str">
        <f t="shared" si="0"/>
        <v/>
      </c>
      <c r="Q47" s="119" t="str">
        <f t="shared" si="1"/>
        <v/>
      </c>
      <c r="R47" s="149" t="str">
        <f t="shared" si="2"/>
        <v/>
      </c>
      <c r="S47" s="148"/>
      <c r="T47" s="148" t="str">
        <f t="shared" si="3"/>
        <v/>
      </c>
      <c r="U47" s="118" t="e">
        <f>IF(AND(D47&lt;&gt;"",I47="OUI",#REF!="OUI"),60,"")</f>
        <v>#REF!</v>
      </c>
      <c r="V47" s="147"/>
      <c r="W47" s="118"/>
      <c r="X47" s="118"/>
      <c r="Y47" s="120"/>
      <c r="Z47" s="117"/>
    </row>
    <row r="48" spans="1:26" x14ac:dyDescent="0.25">
      <c r="A48" s="114">
        <v>7</v>
      </c>
      <c r="B48" s="115" t="s">
        <v>5719</v>
      </c>
      <c r="C48" s="116" t="str">
        <f t="array" ref="C48">IFERROR(VLOOKUP(E48,'RT-C'!$A:$I,9,FALSE),"")</f>
        <v/>
      </c>
      <c r="D48" s="117"/>
      <c r="E48" s="113"/>
      <c r="F48" s="118"/>
      <c r="G48" s="119"/>
      <c r="H48" s="120"/>
      <c r="I48" s="153" t="str">
        <f t="array" ref="I48">IFERROR(VLOOKUP(E48,'RT-C'!$A:$J,10,FALSE),"")</f>
        <v/>
      </c>
      <c r="J48" s="151" t="str">
        <f t="array" ref="J48">IFERROR(VLOOKUP(E48,'RT-C'!$A:$AE,31,FALSE),"")</f>
        <v/>
      </c>
      <c r="K48" s="152" t="str">
        <f t="array" ref="K48">IFERROR(IF(VLOOKUP(E48,'RT-C'!$A:$AG,29,FALSE)=0,"",VLOOKUP(E48,'RT-C'!$A:$AG,33,FALSE)),"")</f>
        <v/>
      </c>
      <c r="L48" s="151" t="str">
        <f t="array" ref="L48">IFERROR(VLOOKUP('RT-C'!$A:$AF,32,FALSE),"")</f>
        <v/>
      </c>
      <c r="M48" s="323" t="str">
        <f t="array" ref="M48">IFERROR(VLOOKUP(E48,'RT-C'!$A:$H,8,FALSE),"")</f>
        <v/>
      </c>
      <c r="N48" s="151" t="str">
        <f t="array" ref="N48">IFERROR(VLOOKUP(E48,'RT-C'!$A:$G,7,FALSE),"")</f>
        <v/>
      </c>
      <c r="O48" s="150" t="str">
        <f t="array" ref="O48">IFERROR(VLOOKUP(E48,'RT-C'!$A:$R,18,FALSE),"")</f>
        <v/>
      </c>
      <c r="P48" s="147" t="str">
        <f t="shared" si="0"/>
        <v/>
      </c>
      <c r="Q48" s="119" t="str">
        <f t="shared" si="1"/>
        <v/>
      </c>
      <c r="R48" s="149" t="str">
        <f t="shared" si="2"/>
        <v/>
      </c>
      <c r="S48" s="148"/>
      <c r="T48" s="148" t="str">
        <f t="shared" si="3"/>
        <v/>
      </c>
      <c r="U48" s="118" t="e">
        <f>IF(AND(D48&lt;&gt;"",I48="OUI",#REF!="OUI"),60,"")</f>
        <v>#REF!</v>
      </c>
      <c r="V48" s="147"/>
      <c r="W48" s="118"/>
      <c r="X48" s="118"/>
      <c r="Y48" s="120"/>
      <c r="Z48" s="117"/>
    </row>
    <row r="49" spans="1:26" x14ac:dyDescent="0.25">
      <c r="A49" s="114">
        <v>7</v>
      </c>
      <c r="B49" s="115" t="s">
        <v>5719</v>
      </c>
      <c r="C49" s="116" t="str">
        <f t="array" ref="C49">IFERROR(VLOOKUP(E49,'RT-C'!$A:$I,9,FALSE),"")</f>
        <v/>
      </c>
      <c r="D49" s="117"/>
      <c r="E49" s="113"/>
      <c r="F49" s="118"/>
      <c r="G49" s="119"/>
      <c r="H49" s="120"/>
      <c r="I49" s="153" t="str">
        <f t="array" ref="I49">IFERROR(VLOOKUP(E49,'RT-C'!$A:$J,10,FALSE),"")</f>
        <v/>
      </c>
      <c r="J49" s="151" t="str">
        <f t="array" ref="J49">IFERROR(VLOOKUP(E49,'RT-C'!$A:$AE,31,FALSE),"")</f>
        <v/>
      </c>
      <c r="K49" s="152" t="str">
        <f t="array" ref="K49">IFERROR(IF(VLOOKUP(E49,'RT-C'!$A:$AG,29,FALSE)=0,"",VLOOKUP(E49,'RT-C'!$A:$AG,33,FALSE)),"")</f>
        <v/>
      </c>
      <c r="L49" s="151" t="str">
        <f t="array" ref="L49">IFERROR(VLOOKUP('RT-C'!$A:$AF,32,FALSE),"")</f>
        <v/>
      </c>
      <c r="M49" s="323" t="str">
        <f t="array" ref="M49">IFERROR(VLOOKUP(E49,'RT-C'!$A:$H,8,FALSE),"")</f>
        <v/>
      </c>
      <c r="N49" s="151" t="str">
        <f t="array" ref="N49">IFERROR(VLOOKUP(E49,'RT-C'!$A:$G,7,FALSE),"")</f>
        <v/>
      </c>
      <c r="O49" s="150" t="str">
        <f t="array" ref="O49">IFERROR(VLOOKUP(E49,'RT-C'!$A:$R,18,FALSE),"")</f>
        <v/>
      </c>
      <c r="P49" s="147" t="str">
        <f t="shared" si="0"/>
        <v/>
      </c>
      <c r="Q49" s="119" t="str">
        <f t="shared" si="1"/>
        <v/>
      </c>
      <c r="R49" s="149" t="str">
        <f t="shared" si="2"/>
        <v/>
      </c>
      <c r="S49" s="148"/>
      <c r="T49" s="148" t="str">
        <f t="shared" si="3"/>
        <v/>
      </c>
      <c r="U49" s="118" t="e">
        <f>IF(AND(D49&lt;&gt;"",I49="OUI",#REF!="OUI"),60,"")</f>
        <v>#REF!</v>
      </c>
      <c r="V49" s="147"/>
      <c r="W49" s="118"/>
      <c r="X49" s="118"/>
      <c r="Y49" s="120"/>
      <c r="Z49" s="117"/>
    </row>
    <row r="50" spans="1:26" x14ac:dyDescent="0.25">
      <c r="A50" s="114">
        <v>7</v>
      </c>
      <c r="B50" s="115" t="s">
        <v>5719</v>
      </c>
      <c r="C50" s="116" t="str">
        <f t="array" ref="C50">IFERROR(VLOOKUP(E50,'RT-C'!$A:$I,9,FALSE),"")</f>
        <v/>
      </c>
      <c r="D50" s="117"/>
      <c r="E50" s="113"/>
      <c r="F50" s="118"/>
      <c r="G50" s="119"/>
      <c r="H50" s="120"/>
      <c r="I50" s="153" t="str">
        <f t="array" ref="I50">IFERROR(VLOOKUP(E50,'RT-C'!$A:$J,10,FALSE),"")</f>
        <v/>
      </c>
      <c r="J50" s="151" t="str">
        <f t="array" ref="J50">IFERROR(VLOOKUP(E50,'RT-C'!$A:$AE,31,FALSE),"")</f>
        <v/>
      </c>
      <c r="K50" s="152" t="str">
        <f t="array" ref="K50">IFERROR(IF(VLOOKUP(E50,'RT-C'!$A:$AG,29,FALSE)=0,"",VLOOKUP(E50,'RT-C'!$A:$AG,33,FALSE)),"")</f>
        <v/>
      </c>
      <c r="L50" s="151" t="str">
        <f t="array" ref="L50">IFERROR(VLOOKUP('RT-C'!$A:$AF,32,FALSE),"")</f>
        <v/>
      </c>
      <c r="M50" s="323" t="str">
        <f t="array" ref="M50">IFERROR(VLOOKUP(E50,'RT-C'!$A:$H,8,FALSE),"")</f>
        <v/>
      </c>
      <c r="N50" s="151" t="str">
        <f t="array" ref="N50">IFERROR(VLOOKUP(E50,'RT-C'!$A:$G,7,FALSE),"")</f>
        <v/>
      </c>
      <c r="O50" s="150" t="str">
        <f t="array" ref="O50">IFERROR(VLOOKUP(E50,'RT-C'!$A:$R,18,FALSE),"")</f>
        <v/>
      </c>
      <c r="P50" s="147" t="str">
        <f t="shared" si="0"/>
        <v/>
      </c>
      <c r="Q50" s="119" t="str">
        <f t="shared" si="1"/>
        <v/>
      </c>
      <c r="R50" s="149" t="str">
        <f t="shared" si="2"/>
        <v/>
      </c>
      <c r="S50" s="148"/>
      <c r="T50" s="148" t="str">
        <f t="shared" si="3"/>
        <v/>
      </c>
      <c r="U50" s="118" t="e">
        <f>IF(AND(D50&lt;&gt;"",I50="OUI",#REF!="OUI"),60,"")</f>
        <v>#REF!</v>
      </c>
      <c r="V50" s="147"/>
      <c r="W50" s="118"/>
      <c r="X50" s="118"/>
      <c r="Y50" s="120"/>
      <c r="Z50" s="117"/>
    </row>
    <row r="51" spans="1:26" x14ac:dyDescent="0.25">
      <c r="A51" s="114">
        <v>7</v>
      </c>
      <c r="B51" s="115" t="s">
        <v>5719</v>
      </c>
      <c r="C51" s="116" t="str">
        <f t="array" ref="C51">IFERROR(VLOOKUP(E51,'RT-C'!$A:$I,9,FALSE),"")</f>
        <v/>
      </c>
      <c r="D51" s="117"/>
      <c r="E51" s="113"/>
      <c r="F51" s="118"/>
      <c r="G51" s="119"/>
      <c r="H51" s="120"/>
      <c r="I51" s="153" t="str">
        <f t="array" ref="I51">IFERROR(VLOOKUP(E51,'RT-C'!$A:$J,10,FALSE),"")</f>
        <v/>
      </c>
      <c r="J51" s="151" t="str">
        <f t="array" ref="J51">IFERROR(VLOOKUP(E51,'RT-C'!$A:$AE,31,FALSE),"")</f>
        <v/>
      </c>
      <c r="K51" s="152" t="str">
        <f t="array" ref="K51">IFERROR(IF(VLOOKUP(E51,'RT-C'!$A:$AG,29,FALSE)=0,"",VLOOKUP(E51,'RT-C'!$A:$AG,33,FALSE)),"")</f>
        <v/>
      </c>
      <c r="L51" s="151" t="str">
        <f t="array" ref="L51">IFERROR(VLOOKUP('RT-C'!$A:$AF,32,FALSE),"")</f>
        <v/>
      </c>
      <c r="M51" s="323" t="str">
        <f t="array" ref="M51">IFERROR(VLOOKUP(E51,'RT-C'!$A:$H,8,FALSE),"")</f>
        <v/>
      </c>
      <c r="N51" s="151" t="str">
        <f t="array" ref="N51">IFERROR(VLOOKUP(E51,'RT-C'!$A:$G,7,FALSE),"")</f>
        <v/>
      </c>
      <c r="O51" s="150" t="str">
        <f t="array" ref="O51">IFERROR(VLOOKUP(E51,'RT-C'!$A:$R,18,FALSE),"")</f>
        <v/>
      </c>
      <c r="P51" s="147" t="str">
        <f t="shared" si="0"/>
        <v/>
      </c>
      <c r="Q51" s="119" t="str">
        <f t="shared" si="1"/>
        <v/>
      </c>
      <c r="R51" s="149" t="str">
        <f t="shared" si="2"/>
        <v/>
      </c>
      <c r="S51" s="148"/>
      <c r="T51" s="148" t="str">
        <f t="shared" si="3"/>
        <v/>
      </c>
      <c r="U51" s="118" t="e">
        <f>IF(AND(D51&lt;&gt;"",I51="OUI",#REF!="OUI"),60,"")</f>
        <v>#REF!</v>
      </c>
      <c r="V51" s="147"/>
      <c r="W51" s="118"/>
      <c r="X51" s="118"/>
      <c r="Y51" s="120"/>
      <c r="Z51" s="117"/>
    </row>
    <row r="52" spans="1:26" x14ac:dyDescent="0.25">
      <c r="A52" s="114">
        <v>7</v>
      </c>
      <c r="B52" s="115" t="s">
        <v>5719</v>
      </c>
      <c r="C52" s="116" t="str">
        <f t="array" ref="C52">IFERROR(VLOOKUP(E52,'RT-C'!$A:$I,9,FALSE),"")</f>
        <v/>
      </c>
      <c r="D52" s="117"/>
      <c r="E52" s="113"/>
      <c r="F52" s="118"/>
      <c r="G52" s="119"/>
      <c r="H52" s="120"/>
      <c r="I52" s="153" t="str">
        <f t="array" ref="I52">IFERROR(VLOOKUP(E52,'RT-C'!$A:$J,10,FALSE),"")</f>
        <v/>
      </c>
      <c r="J52" s="151" t="str">
        <f t="array" ref="J52">IFERROR(VLOOKUP(E52,'RT-C'!$A:$AE,31,FALSE),"")</f>
        <v/>
      </c>
      <c r="K52" s="152" t="str">
        <f t="array" ref="K52">IFERROR(IF(VLOOKUP(E52,'RT-C'!$A:$AG,29,FALSE)=0,"",VLOOKUP(E52,'RT-C'!$A:$AG,33,FALSE)),"")</f>
        <v/>
      </c>
      <c r="L52" s="151" t="str">
        <f t="array" ref="L52">IFERROR(VLOOKUP('RT-C'!$A:$AF,32,FALSE),"")</f>
        <v/>
      </c>
      <c r="M52" s="323" t="str">
        <f t="array" ref="M52">IFERROR(VLOOKUP(E52,'RT-C'!$A:$H,8,FALSE),"")</f>
        <v/>
      </c>
      <c r="N52" s="151" t="str">
        <f t="array" ref="N52">IFERROR(VLOOKUP(E52,'RT-C'!$A:$G,7,FALSE),"")</f>
        <v/>
      </c>
      <c r="O52" s="150" t="str">
        <f t="array" ref="O52">IFERROR(VLOOKUP(E52,'RT-C'!$A:$R,18,FALSE),"")</f>
        <v/>
      </c>
      <c r="P52" s="147" t="str">
        <f t="shared" si="0"/>
        <v/>
      </c>
      <c r="Q52" s="119" t="str">
        <f t="shared" si="1"/>
        <v/>
      </c>
      <c r="R52" s="149" t="str">
        <f t="shared" si="2"/>
        <v/>
      </c>
      <c r="S52" s="148"/>
      <c r="T52" s="148" t="str">
        <f t="shared" si="3"/>
        <v/>
      </c>
      <c r="U52" s="118" t="e">
        <f>IF(AND(D52&lt;&gt;"",I52="OUI",#REF!="OUI"),60,"")</f>
        <v>#REF!</v>
      </c>
      <c r="V52" s="147"/>
      <c r="W52" s="118"/>
      <c r="X52" s="118"/>
      <c r="Y52" s="120"/>
      <c r="Z52" s="117"/>
    </row>
    <row r="53" spans="1:26" x14ac:dyDescent="0.25">
      <c r="A53" s="114">
        <v>7</v>
      </c>
      <c r="B53" s="115" t="s">
        <v>5719</v>
      </c>
      <c r="C53" s="116" t="str">
        <f t="array" ref="C53">IFERROR(VLOOKUP(E53,'RT-C'!$A:$I,9,FALSE),"")</f>
        <v/>
      </c>
      <c r="D53" s="117"/>
      <c r="E53" s="113"/>
      <c r="F53" s="118"/>
      <c r="G53" s="119"/>
      <c r="H53" s="120"/>
      <c r="I53" s="153" t="str">
        <f t="array" ref="I53">IFERROR(VLOOKUP(E53,'RT-C'!$A:$J,10,FALSE),"")</f>
        <v/>
      </c>
      <c r="J53" s="151" t="str">
        <f t="array" ref="J53">IFERROR(VLOOKUP(E53,'RT-C'!$A:$AE,31,FALSE),"")</f>
        <v/>
      </c>
      <c r="K53" s="152" t="str">
        <f t="array" ref="K53">IFERROR(IF(VLOOKUP(E53,'RT-C'!$A:$AG,29,FALSE)=0,"",VLOOKUP(E53,'RT-C'!$A:$AG,33,FALSE)),"")</f>
        <v/>
      </c>
      <c r="L53" s="151" t="str">
        <f t="array" ref="L53">IFERROR(VLOOKUP('RT-C'!$A:$AF,32,FALSE),"")</f>
        <v/>
      </c>
      <c r="M53" s="323" t="str">
        <f t="array" ref="M53">IFERROR(VLOOKUP(E53,'RT-C'!$A:$H,8,FALSE),"")</f>
        <v/>
      </c>
      <c r="N53" s="151" t="str">
        <f t="array" ref="N53">IFERROR(VLOOKUP(E53,'RT-C'!$A:$G,7,FALSE),"")</f>
        <v/>
      </c>
      <c r="O53" s="150" t="str">
        <f t="array" ref="O53">IFERROR(VLOOKUP(E53,'RT-C'!$A:$R,18,FALSE),"")</f>
        <v/>
      </c>
      <c r="P53" s="147" t="str">
        <f t="shared" si="0"/>
        <v/>
      </c>
      <c r="Q53" s="119" t="str">
        <f t="shared" si="1"/>
        <v/>
      </c>
      <c r="R53" s="149" t="str">
        <f t="shared" si="2"/>
        <v/>
      </c>
      <c r="S53" s="148"/>
      <c r="T53" s="148" t="str">
        <f t="shared" si="3"/>
        <v/>
      </c>
      <c r="U53" s="118" t="e">
        <f>IF(AND(D53&lt;&gt;"",I53="OUI",#REF!="OUI"),60,"")</f>
        <v>#REF!</v>
      </c>
      <c r="V53" s="147"/>
      <c r="W53" s="118"/>
      <c r="X53" s="118"/>
      <c r="Y53" s="120"/>
      <c r="Z53" s="117"/>
    </row>
    <row r="54" spans="1:26" x14ac:dyDescent="0.25">
      <c r="A54" s="114">
        <v>7</v>
      </c>
      <c r="B54" s="115" t="s">
        <v>5719</v>
      </c>
      <c r="C54" s="116" t="str">
        <f t="array" ref="C54">IFERROR(VLOOKUP(E54,'RT-C'!$A:$I,9,FALSE),"")</f>
        <v/>
      </c>
      <c r="D54" s="117"/>
      <c r="E54" s="113"/>
      <c r="F54" s="118"/>
      <c r="G54" s="119"/>
      <c r="H54" s="120"/>
      <c r="I54" s="153" t="str">
        <f t="array" ref="I54">IFERROR(VLOOKUP(E54,'RT-C'!$A:$J,10,FALSE),"")</f>
        <v/>
      </c>
      <c r="J54" s="151" t="str">
        <f t="array" ref="J54">IFERROR(VLOOKUP(E54,'RT-C'!$A:$AE,31,FALSE),"")</f>
        <v/>
      </c>
      <c r="K54" s="152" t="str">
        <f t="array" ref="K54">IFERROR(IF(VLOOKUP(E54,'RT-C'!$A:$AG,29,FALSE)=0,"",VLOOKUP(E54,'RT-C'!$A:$AG,33,FALSE)),"")</f>
        <v/>
      </c>
      <c r="L54" s="151" t="str">
        <f t="array" ref="L54">IFERROR(VLOOKUP('RT-C'!$A:$AF,32,FALSE),"")</f>
        <v/>
      </c>
      <c r="M54" s="323" t="str">
        <f t="array" ref="M54">IFERROR(VLOOKUP(E54,'RT-C'!$A:$H,8,FALSE),"")</f>
        <v/>
      </c>
      <c r="N54" s="151" t="str">
        <f t="array" ref="N54">IFERROR(VLOOKUP(E54,'RT-C'!$A:$G,7,FALSE),"")</f>
        <v/>
      </c>
      <c r="O54" s="150" t="str">
        <f t="array" ref="O54">IFERROR(VLOOKUP(E54,'RT-C'!$A:$R,18,FALSE),"")</f>
        <v/>
      </c>
      <c r="P54" s="147" t="str">
        <f t="shared" si="0"/>
        <v/>
      </c>
      <c r="Q54" s="119" t="str">
        <f t="shared" si="1"/>
        <v/>
      </c>
      <c r="R54" s="149" t="str">
        <f t="shared" si="2"/>
        <v/>
      </c>
      <c r="S54" s="148"/>
      <c r="T54" s="148" t="str">
        <f t="shared" si="3"/>
        <v/>
      </c>
      <c r="U54" s="118" t="e">
        <f>IF(AND(D54&lt;&gt;"",I54="OUI",#REF!="OUI"),60,"")</f>
        <v>#REF!</v>
      </c>
      <c r="V54" s="147"/>
      <c r="W54" s="118"/>
      <c r="X54" s="118"/>
      <c r="Y54" s="120"/>
      <c r="Z54" s="117"/>
    </row>
    <row r="55" spans="1:26" x14ac:dyDescent="0.25">
      <c r="A55" s="114">
        <v>7</v>
      </c>
      <c r="B55" s="115" t="s">
        <v>5719</v>
      </c>
      <c r="C55" s="116" t="str">
        <f t="array" ref="C55">IFERROR(VLOOKUP(E55,'RT-C'!$A:$I,9,FALSE),"")</f>
        <v/>
      </c>
      <c r="D55" s="117"/>
      <c r="E55" s="113"/>
      <c r="F55" s="118"/>
      <c r="G55" s="119"/>
      <c r="H55" s="120"/>
      <c r="I55" s="153" t="str">
        <f t="array" ref="I55">IFERROR(VLOOKUP(E55,'RT-C'!$A:$J,10,FALSE),"")</f>
        <v/>
      </c>
      <c r="J55" s="151" t="str">
        <f t="array" ref="J55">IFERROR(VLOOKUP(E55,'RT-C'!$A:$AE,31,FALSE),"")</f>
        <v/>
      </c>
      <c r="K55" s="152" t="str">
        <f t="array" ref="K55">IFERROR(IF(VLOOKUP(E55,'RT-C'!$A:$AG,29,FALSE)=0,"",VLOOKUP(E55,'RT-C'!$A:$AG,33,FALSE)),"")</f>
        <v/>
      </c>
      <c r="L55" s="151" t="str">
        <f t="array" ref="L55">IFERROR(VLOOKUP('RT-C'!$A:$AF,32,FALSE),"")</f>
        <v/>
      </c>
      <c r="M55" s="323" t="str">
        <f t="array" ref="M55">IFERROR(VLOOKUP(E55,'RT-C'!$A:$H,8,FALSE),"")</f>
        <v/>
      </c>
      <c r="N55" s="151" t="str">
        <f t="array" ref="N55">IFERROR(VLOOKUP(E55,'RT-C'!$A:$G,7,FALSE),"")</f>
        <v/>
      </c>
      <c r="O55" s="150" t="str">
        <f t="array" ref="O55">IFERROR(VLOOKUP(E55,'RT-C'!$A:$R,18,FALSE),"")</f>
        <v/>
      </c>
      <c r="P55" s="147" t="str">
        <f t="shared" si="0"/>
        <v/>
      </c>
      <c r="Q55" s="119" t="str">
        <f t="shared" si="1"/>
        <v/>
      </c>
      <c r="R55" s="149" t="str">
        <f t="shared" si="2"/>
        <v/>
      </c>
      <c r="S55" s="148"/>
      <c r="T55" s="148" t="str">
        <f t="shared" si="3"/>
        <v/>
      </c>
      <c r="U55" s="118" t="e">
        <f>IF(AND(D55&lt;&gt;"",I55="OUI",#REF!="OUI"),60,"")</f>
        <v>#REF!</v>
      </c>
      <c r="V55" s="147"/>
      <c r="W55" s="118"/>
      <c r="X55" s="118"/>
      <c r="Y55" s="120"/>
      <c r="Z55" s="117"/>
    </row>
    <row r="56" spans="1:26" x14ac:dyDescent="0.25">
      <c r="A56" s="114">
        <v>7</v>
      </c>
      <c r="B56" s="115" t="s">
        <v>5719</v>
      </c>
      <c r="C56" s="116" t="str">
        <f t="array" ref="C56">IFERROR(VLOOKUP(E56,'RT-C'!$A:$I,9,FALSE),"")</f>
        <v/>
      </c>
      <c r="D56" s="117"/>
      <c r="E56" s="113"/>
      <c r="F56" s="118"/>
      <c r="G56" s="119"/>
      <c r="H56" s="120"/>
      <c r="I56" s="153" t="str">
        <f t="array" ref="I56">IFERROR(VLOOKUP(E56,'RT-C'!$A:$J,10,FALSE),"")</f>
        <v/>
      </c>
      <c r="J56" s="151" t="str">
        <f t="array" ref="J56">IFERROR(VLOOKUP(E56,'RT-C'!$A:$AE,31,FALSE),"")</f>
        <v/>
      </c>
      <c r="K56" s="152" t="str">
        <f t="array" ref="K56">IFERROR(IF(VLOOKUP(E56,'RT-C'!$A:$AG,29,FALSE)=0,"",VLOOKUP(E56,'RT-C'!$A:$AG,33,FALSE)),"")</f>
        <v/>
      </c>
      <c r="L56" s="151" t="str">
        <f t="array" ref="L56">IFERROR(VLOOKUP('RT-C'!$A:$AF,32,FALSE),"")</f>
        <v/>
      </c>
      <c r="M56" s="323" t="str">
        <f t="array" ref="M56">IFERROR(VLOOKUP(E56,'RT-C'!$A:$H,8,FALSE),"")</f>
        <v/>
      </c>
      <c r="N56" s="151" t="str">
        <f t="array" ref="N56">IFERROR(VLOOKUP(E56,'RT-C'!$A:$G,7,FALSE),"")</f>
        <v/>
      </c>
      <c r="O56" s="150" t="str">
        <f t="array" ref="O56">IFERROR(VLOOKUP(E56,'RT-C'!$A:$R,18,FALSE),"")</f>
        <v/>
      </c>
      <c r="P56" s="147" t="str">
        <f t="shared" si="0"/>
        <v/>
      </c>
      <c r="Q56" s="119" t="str">
        <f t="shared" si="1"/>
        <v/>
      </c>
      <c r="R56" s="149" t="str">
        <f t="shared" si="2"/>
        <v/>
      </c>
      <c r="S56" s="148"/>
      <c r="T56" s="148" t="str">
        <f t="shared" si="3"/>
        <v/>
      </c>
      <c r="U56" s="118" t="e">
        <f>IF(AND(D56&lt;&gt;"",I56="OUI",#REF!="OUI"),60,"")</f>
        <v>#REF!</v>
      </c>
      <c r="V56" s="147"/>
      <c r="W56" s="118"/>
      <c r="X56" s="118"/>
      <c r="Y56" s="120"/>
      <c r="Z56" s="117"/>
    </row>
    <row r="57" spans="1:26" x14ac:dyDescent="0.25">
      <c r="A57" s="114">
        <v>7</v>
      </c>
      <c r="B57" s="115" t="s">
        <v>5719</v>
      </c>
      <c r="C57" s="116" t="str">
        <f t="array" ref="C57">IFERROR(VLOOKUP(E57,'RT-C'!$A:$I,9,FALSE),"")</f>
        <v/>
      </c>
      <c r="D57" s="117"/>
      <c r="E57" s="113"/>
      <c r="F57" s="118"/>
      <c r="G57" s="119"/>
      <c r="H57" s="120"/>
      <c r="I57" s="153" t="str">
        <f t="array" ref="I57">IFERROR(VLOOKUP(E57,'RT-C'!$A:$J,10,FALSE),"")</f>
        <v/>
      </c>
      <c r="J57" s="151" t="str">
        <f t="array" ref="J57">IFERROR(VLOOKUP(E57,'RT-C'!$A:$AE,31,FALSE),"")</f>
        <v/>
      </c>
      <c r="K57" s="152" t="str">
        <f t="array" ref="K57">IFERROR(IF(VLOOKUP(E57,'RT-C'!$A:$AG,29,FALSE)=0,"",VLOOKUP(E57,'RT-C'!$A:$AG,33,FALSE)),"")</f>
        <v/>
      </c>
      <c r="L57" s="151" t="str">
        <f t="array" ref="L57">IFERROR(VLOOKUP('RT-C'!$A:$AF,32,FALSE),"")</f>
        <v/>
      </c>
      <c r="M57" s="323" t="str">
        <f t="array" ref="M57">IFERROR(VLOOKUP(E57,'RT-C'!$A:$H,8,FALSE),"")</f>
        <v/>
      </c>
      <c r="N57" s="151" t="str">
        <f t="array" ref="N57">IFERROR(VLOOKUP(E57,'RT-C'!$A:$G,7,FALSE),"")</f>
        <v/>
      </c>
      <c r="O57" s="150" t="str">
        <f t="array" ref="O57">IFERROR(VLOOKUP(E57,'RT-C'!$A:$R,18,FALSE),"")</f>
        <v/>
      </c>
      <c r="P57" s="147" t="str">
        <f t="shared" si="0"/>
        <v/>
      </c>
      <c r="Q57" s="119" t="str">
        <f t="shared" si="1"/>
        <v/>
      </c>
      <c r="R57" s="149" t="str">
        <f t="shared" si="2"/>
        <v/>
      </c>
      <c r="S57" s="148"/>
      <c r="T57" s="148" t="str">
        <f t="shared" si="3"/>
        <v/>
      </c>
      <c r="U57" s="118" t="e">
        <f>IF(AND(D57&lt;&gt;"",I57="OUI",#REF!="OUI"),60,"")</f>
        <v>#REF!</v>
      </c>
      <c r="V57" s="147"/>
      <c r="W57" s="118"/>
      <c r="X57" s="118"/>
      <c r="Y57" s="120"/>
      <c r="Z57" s="117"/>
    </row>
    <row r="58" spans="1:26" x14ac:dyDescent="0.25">
      <c r="A58" s="114">
        <v>7</v>
      </c>
      <c r="B58" s="115" t="s">
        <v>5719</v>
      </c>
      <c r="C58" s="116" t="str">
        <f t="array" ref="C58">IFERROR(VLOOKUP(E58,'RT-C'!$A:$I,9,FALSE),"")</f>
        <v/>
      </c>
      <c r="D58" s="117"/>
      <c r="E58" s="113"/>
      <c r="F58" s="118"/>
      <c r="G58" s="119"/>
      <c r="H58" s="120"/>
      <c r="I58" s="153" t="str">
        <f t="array" ref="I58">IFERROR(VLOOKUP(E58,'RT-C'!$A:$J,10,FALSE),"")</f>
        <v/>
      </c>
      <c r="J58" s="151" t="str">
        <f t="array" ref="J58">IFERROR(VLOOKUP(E58,'RT-C'!$A:$AE,31,FALSE),"")</f>
        <v/>
      </c>
      <c r="K58" s="152" t="str">
        <f t="array" ref="K58">IFERROR(IF(VLOOKUP(E58,'RT-C'!$A:$AG,29,FALSE)=0,"",VLOOKUP(E58,'RT-C'!$A:$AG,33,FALSE)),"")</f>
        <v/>
      </c>
      <c r="L58" s="151" t="str">
        <f t="array" ref="L58">IFERROR(VLOOKUP('RT-C'!$A:$AF,32,FALSE),"")</f>
        <v/>
      </c>
      <c r="M58" s="323" t="str">
        <f t="array" ref="M58">IFERROR(VLOOKUP(E58,'RT-C'!$A:$H,8,FALSE),"")</f>
        <v/>
      </c>
      <c r="N58" s="151" t="str">
        <f t="array" ref="N58">IFERROR(VLOOKUP(E58,'RT-C'!$A:$G,7,FALSE),"")</f>
        <v/>
      </c>
      <c r="O58" s="150" t="str">
        <f t="array" ref="O58">IFERROR(VLOOKUP(E58,'RT-C'!$A:$R,18,FALSE),"")</f>
        <v/>
      </c>
      <c r="P58" s="147" t="str">
        <f t="shared" si="0"/>
        <v/>
      </c>
      <c r="Q58" s="119" t="str">
        <f t="shared" si="1"/>
        <v/>
      </c>
      <c r="R58" s="149" t="str">
        <f t="shared" si="2"/>
        <v/>
      </c>
      <c r="S58" s="148"/>
      <c r="T58" s="148" t="str">
        <f t="shared" si="3"/>
        <v/>
      </c>
      <c r="U58" s="118" t="e">
        <f>IF(AND(D58&lt;&gt;"",I58="OUI",#REF!="OUI"),60,"")</f>
        <v>#REF!</v>
      </c>
      <c r="V58" s="147"/>
      <c r="W58" s="118"/>
      <c r="X58" s="118"/>
      <c r="Y58" s="120"/>
      <c r="Z58" s="117"/>
    </row>
    <row r="59" spans="1:26" x14ac:dyDescent="0.25">
      <c r="A59" s="114">
        <v>7</v>
      </c>
      <c r="B59" s="115" t="s">
        <v>5719</v>
      </c>
      <c r="C59" s="116" t="str">
        <f t="array" ref="C59">IFERROR(VLOOKUP(E59,'RT-C'!$A:$I,9,FALSE),"")</f>
        <v/>
      </c>
      <c r="D59" s="117"/>
      <c r="E59" s="113"/>
      <c r="F59" s="118"/>
      <c r="G59" s="119"/>
      <c r="H59" s="120"/>
      <c r="I59" s="153" t="str">
        <f t="array" ref="I59">IFERROR(VLOOKUP(E59,'RT-C'!$A:$J,10,FALSE),"")</f>
        <v/>
      </c>
      <c r="J59" s="151" t="str">
        <f t="array" ref="J59">IFERROR(VLOOKUP(E59,'RT-C'!$A:$AE,31,FALSE),"")</f>
        <v/>
      </c>
      <c r="K59" s="152" t="str">
        <f t="array" ref="K59">IFERROR(IF(VLOOKUP(E59,'RT-C'!$A:$AG,29,FALSE)=0,"",VLOOKUP(E59,'RT-C'!$A:$AG,33,FALSE)),"")</f>
        <v/>
      </c>
      <c r="L59" s="151" t="str">
        <f t="array" ref="L59">IFERROR(VLOOKUP('RT-C'!$A:$AF,32,FALSE),"")</f>
        <v/>
      </c>
      <c r="M59" s="323" t="str">
        <f t="array" ref="M59">IFERROR(VLOOKUP(E59,'RT-C'!$A:$H,8,FALSE),"")</f>
        <v/>
      </c>
      <c r="N59" s="151" t="str">
        <f t="array" ref="N59">IFERROR(VLOOKUP(E59,'RT-C'!$A:$G,7,FALSE),"")</f>
        <v/>
      </c>
      <c r="O59" s="150" t="str">
        <f t="array" ref="O59">IFERROR(VLOOKUP(E59,'RT-C'!$A:$R,18,FALSE),"")</f>
        <v/>
      </c>
      <c r="P59" s="147" t="str">
        <f t="shared" si="0"/>
        <v/>
      </c>
      <c r="Q59" s="119" t="str">
        <f t="shared" si="1"/>
        <v/>
      </c>
      <c r="R59" s="149" t="str">
        <f t="shared" si="2"/>
        <v/>
      </c>
      <c r="S59" s="148"/>
      <c r="T59" s="148" t="str">
        <f t="shared" si="3"/>
        <v/>
      </c>
      <c r="U59" s="118" t="e">
        <f>IF(AND(D59&lt;&gt;"",I59="OUI",#REF!="OUI"),60,"")</f>
        <v>#REF!</v>
      </c>
      <c r="V59" s="147"/>
      <c r="W59" s="118"/>
      <c r="X59" s="118"/>
      <c r="Y59" s="120"/>
      <c r="Z59" s="117"/>
    </row>
    <row r="60" spans="1:26" x14ac:dyDescent="0.25">
      <c r="A60" s="114">
        <v>7</v>
      </c>
      <c r="B60" s="115" t="s">
        <v>5719</v>
      </c>
      <c r="C60" s="116" t="str">
        <f t="array" ref="C60">IFERROR(VLOOKUP(E60,'RT-C'!$A:$I,9,FALSE),"")</f>
        <v/>
      </c>
      <c r="D60" s="117"/>
      <c r="E60" s="113"/>
      <c r="F60" s="118"/>
      <c r="G60" s="119"/>
      <c r="H60" s="120"/>
      <c r="I60" s="153" t="str">
        <f t="array" ref="I60">IFERROR(VLOOKUP(E60,'RT-C'!$A:$J,10,FALSE),"")</f>
        <v/>
      </c>
      <c r="J60" s="151" t="str">
        <f t="array" ref="J60">IFERROR(VLOOKUP(E60,'RT-C'!$A:$AE,31,FALSE),"")</f>
        <v/>
      </c>
      <c r="K60" s="152" t="str">
        <f t="array" ref="K60">IFERROR(IF(VLOOKUP(E60,'RT-C'!$A:$AG,29,FALSE)=0,"",VLOOKUP(E60,'RT-C'!$A:$AG,33,FALSE)),"")</f>
        <v/>
      </c>
      <c r="L60" s="151" t="str">
        <f t="array" ref="L60">IFERROR(VLOOKUP('RT-C'!$A:$AF,32,FALSE),"")</f>
        <v/>
      </c>
      <c r="M60" s="323" t="str">
        <f t="array" ref="M60">IFERROR(VLOOKUP(E60,'RT-C'!$A:$H,8,FALSE),"")</f>
        <v/>
      </c>
      <c r="N60" s="151" t="str">
        <f t="array" ref="N60">IFERROR(VLOOKUP(E60,'RT-C'!$A:$G,7,FALSE),"")</f>
        <v/>
      </c>
      <c r="O60" s="150" t="str">
        <f t="array" ref="O60">IFERROR(VLOOKUP(E60,'RT-C'!$A:$R,18,FALSE),"")</f>
        <v/>
      </c>
      <c r="P60" s="147" t="str">
        <f t="shared" si="0"/>
        <v/>
      </c>
      <c r="Q60" s="119" t="str">
        <f t="shared" si="1"/>
        <v/>
      </c>
      <c r="R60" s="149" t="str">
        <f t="shared" si="2"/>
        <v/>
      </c>
      <c r="S60" s="148"/>
      <c r="T60" s="148" t="str">
        <f t="shared" si="3"/>
        <v/>
      </c>
      <c r="U60" s="118" t="e">
        <f>IF(AND(D60&lt;&gt;"",I60="OUI",#REF!="OUI"),60,"")</f>
        <v>#REF!</v>
      </c>
      <c r="V60" s="147"/>
      <c r="W60" s="118"/>
      <c r="X60" s="118"/>
      <c r="Y60" s="120"/>
      <c r="Z60" s="117"/>
    </row>
    <row r="61" spans="1:26" x14ac:dyDescent="0.25">
      <c r="A61" s="114">
        <v>7</v>
      </c>
      <c r="B61" s="115" t="s">
        <v>5719</v>
      </c>
      <c r="C61" s="116" t="str">
        <f t="array" ref="C61">IFERROR(VLOOKUP(E61,'RT-C'!$A:$I,9,FALSE),"")</f>
        <v/>
      </c>
      <c r="D61" s="117"/>
      <c r="E61" s="113"/>
      <c r="F61" s="118"/>
      <c r="G61" s="119"/>
      <c r="H61" s="120"/>
      <c r="I61" s="153" t="str">
        <f t="array" ref="I61">IFERROR(VLOOKUP(E61,'RT-C'!$A:$J,10,FALSE),"")</f>
        <v/>
      </c>
      <c r="J61" s="151" t="str">
        <f t="array" ref="J61">IFERROR(VLOOKUP(E61,'RT-C'!$A:$AE,31,FALSE),"")</f>
        <v/>
      </c>
      <c r="K61" s="152" t="str">
        <f t="array" ref="K61">IFERROR(IF(VLOOKUP(E61,'RT-C'!$A:$AG,29,FALSE)=0,"",VLOOKUP(E61,'RT-C'!$A:$AG,33,FALSE)),"")</f>
        <v/>
      </c>
      <c r="L61" s="151" t="str">
        <f t="array" ref="L61">IFERROR(VLOOKUP('RT-C'!$A:$AF,32,FALSE),"")</f>
        <v/>
      </c>
      <c r="M61" s="323" t="str">
        <f t="array" ref="M61">IFERROR(VLOOKUP(E61,'RT-C'!$A:$H,8,FALSE),"")</f>
        <v/>
      </c>
      <c r="N61" s="151" t="str">
        <f t="array" ref="N61">IFERROR(VLOOKUP(E61,'RT-C'!$A:$G,7,FALSE),"")</f>
        <v/>
      </c>
      <c r="O61" s="150" t="str">
        <f t="array" ref="O61">IFERROR(VLOOKUP(E61,'RT-C'!$A:$R,18,FALSE),"")</f>
        <v/>
      </c>
      <c r="P61" s="147" t="str">
        <f t="shared" si="0"/>
        <v/>
      </c>
      <c r="Q61" s="119" t="str">
        <f t="shared" si="1"/>
        <v/>
      </c>
      <c r="R61" s="149" t="str">
        <f t="shared" si="2"/>
        <v/>
      </c>
      <c r="S61" s="148"/>
      <c r="T61" s="148" t="str">
        <f t="shared" si="3"/>
        <v/>
      </c>
      <c r="U61" s="118" t="e">
        <f>IF(AND(D61&lt;&gt;"",I61="OUI",#REF!="OUI"),60,"")</f>
        <v>#REF!</v>
      </c>
      <c r="V61" s="147"/>
      <c r="W61" s="118"/>
      <c r="X61" s="118"/>
      <c r="Y61" s="120"/>
      <c r="Z61" s="117"/>
    </row>
    <row r="62" spans="1:26" x14ac:dyDescent="0.25">
      <c r="A62" s="114">
        <v>7</v>
      </c>
      <c r="B62" s="115" t="s">
        <v>5719</v>
      </c>
      <c r="C62" s="116" t="str">
        <f t="array" ref="C62">IFERROR(VLOOKUP(E62,'RT-C'!$A:$I,9,FALSE),"")</f>
        <v/>
      </c>
      <c r="D62" s="117"/>
      <c r="E62" s="113"/>
      <c r="F62" s="118"/>
      <c r="G62" s="119"/>
      <c r="H62" s="120"/>
      <c r="I62" s="153" t="str">
        <f t="array" ref="I62">IFERROR(VLOOKUP(E62,'RT-C'!$A:$J,10,FALSE),"")</f>
        <v/>
      </c>
      <c r="J62" s="151" t="str">
        <f t="array" ref="J62">IFERROR(VLOOKUP(E62,'RT-C'!$A:$AE,31,FALSE),"")</f>
        <v/>
      </c>
      <c r="K62" s="152" t="str">
        <f t="array" ref="K62">IFERROR(IF(VLOOKUP(E62,'RT-C'!$A:$AG,29,FALSE)=0,"",VLOOKUP(E62,'RT-C'!$A:$AG,33,FALSE)),"")</f>
        <v/>
      </c>
      <c r="L62" s="151" t="str">
        <f t="array" ref="L62">IFERROR(VLOOKUP('RT-C'!$A:$AF,32,FALSE),"")</f>
        <v/>
      </c>
      <c r="M62" s="323" t="str">
        <f t="array" ref="M62">IFERROR(VLOOKUP(E62,'RT-C'!$A:$H,8,FALSE),"")</f>
        <v/>
      </c>
      <c r="N62" s="151" t="str">
        <f t="array" ref="N62">IFERROR(VLOOKUP(E62,'RT-C'!$A:$G,7,FALSE),"")</f>
        <v/>
      </c>
      <c r="O62" s="150" t="str">
        <f t="array" ref="O62">IFERROR(VLOOKUP(E62,'RT-C'!$A:$R,18,FALSE),"")</f>
        <v/>
      </c>
      <c r="P62" s="147" t="str">
        <f t="shared" si="0"/>
        <v/>
      </c>
      <c r="Q62" s="119" t="str">
        <f t="shared" si="1"/>
        <v/>
      </c>
      <c r="R62" s="149" t="str">
        <f t="shared" si="2"/>
        <v/>
      </c>
      <c r="S62" s="148"/>
      <c r="T62" s="148" t="str">
        <f t="shared" si="3"/>
        <v/>
      </c>
      <c r="U62" s="118" t="e">
        <f>IF(AND(D62&lt;&gt;"",I62="OUI",#REF!="OUI"),60,"")</f>
        <v>#REF!</v>
      </c>
      <c r="V62" s="147"/>
      <c r="W62" s="118"/>
      <c r="X62" s="118"/>
      <c r="Y62" s="120"/>
      <c r="Z62" s="117"/>
    </row>
    <row r="63" spans="1:26" x14ac:dyDescent="0.25">
      <c r="A63" s="114">
        <v>7</v>
      </c>
      <c r="B63" s="115" t="s">
        <v>5719</v>
      </c>
      <c r="C63" s="116" t="str">
        <f t="array" ref="C63">IFERROR(VLOOKUP(E63,'RT-C'!$A:$I,9,FALSE),"")</f>
        <v/>
      </c>
      <c r="D63" s="117"/>
      <c r="E63" s="113"/>
      <c r="F63" s="118"/>
      <c r="G63" s="119"/>
      <c r="H63" s="120"/>
      <c r="I63" s="153" t="str">
        <f t="array" ref="I63">IFERROR(VLOOKUP(E63,'RT-C'!$A:$J,10,FALSE),"")</f>
        <v/>
      </c>
      <c r="J63" s="151" t="str">
        <f t="array" ref="J63">IFERROR(VLOOKUP(E63,'RT-C'!$A:$AE,31,FALSE),"")</f>
        <v/>
      </c>
      <c r="K63" s="152" t="str">
        <f t="array" ref="K63">IFERROR(IF(VLOOKUP(E63,'RT-C'!$A:$AG,29,FALSE)=0,"",VLOOKUP(E63,'RT-C'!$A:$AG,33,FALSE)),"")</f>
        <v/>
      </c>
      <c r="L63" s="151" t="str">
        <f t="array" ref="L63">IFERROR(VLOOKUP('RT-C'!$A:$AF,32,FALSE),"")</f>
        <v/>
      </c>
      <c r="M63" s="323" t="str">
        <f t="array" ref="M63">IFERROR(VLOOKUP(E63,'RT-C'!$A:$H,8,FALSE),"")</f>
        <v/>
      </c>
      <c r="N63" s="151" t="str">
        <f t="array" ref="N63">IFERROR(VLOOKUP(E63,'RT-C'!$A:$G,7,FALSE),"")</f>
        <v/>
      </c>
      <c r="O63" s="150" t="str">
        <f t="array" ref="O63">IFERROR(VLOOKUP(E63,'RT-C'!$A:$R,18,FALSE),"")</f>
        <v/>
      </c>
      <c r="P63" s="147" t="str">
        <f t="shared" si="0"/>
        <v/>
      </c>
      <c r="Q63" s="119" t="str">
        <f t="shared" si="1"/>
        <v/>
      </c>
      <c r="R63" s="149" t="str">
        <f t="shared" si="2"/>
        <v/>
      </c>
      <c r="S63" s="148"/>
      <c r="T63" s="148" t="str">
        <f t="shared" si="3"/>
        <v/>
      </c>
      <c r="U63" s="118" t="e">
        <f>IF(AND(D63&lt;&gt;"",I63="OUI",#REF!="OUI"),60,"")</f>
        <v>#REF!</v>
      </c>
      <c r="V63" s="147"/>
      <c r="W63" s="118"/>
      <c r="X63" s="118"/>
      <c r="Y63" s="120"/>
      <c r="Z63" s="117"/>
    </row>
    <row r="64" spans="1:26" x14ac:dyDescent="0.25">
      <c r="A64" s="114">
        <v>7</v>
      </c>
      <c r="B64" s="115" t="s">
        <v>5719</v>
      </c>
      <c r="C64" s="116" t="str">
        <f t="array" ref="C64">IFERROR(VLOOKUP(E64,'RT-C'!$A:$I,9,FALSE),"")</f>
        <v/>
      </c>
      <c r="D64" s="117"/>
      <c r="E64" s="113"/>
      <c r="F64" s="118"/>
      <c r="G64" s="119"/>
      <c r="H64" s="120"/>
      <c r="I64" s="153" t="str">
        <f t="array" ref="I64">IFERROR(VLOOKUP(E64,'RT-C'!$A:$J,10,FALSE),"")</f>
        <v/>
      </c>
      <c r="J64" s="151" t="str">
        <f t="array" ref="J64">IFERROR(VLOOKUP(E64,'RT-C'!$A:$AE,31,FALSE),"")</f>
        <v/>
      </c>
      <c r="K64" s="152" t="str">
        <f t="array" ref="K64">IFERROR(IF(VLOOKUP(E64,'RT-C'!$A:$AG,29,FALSE)=0,"",VLOOKUP(E64,'RT-C'!$A:$AG,33,FALSE)),"")</f>
        <v/>
      </c>
      <c r="L64" s="151" t="str">
        <f t="array" ref="L64">IFERROR(VLOOKUP('RT-C'!$A:$AF,32,FALSE),"")</f>
        <v/>
      </c>
      <c r="M64" s="323" t="str">
        <f t="array" ref="M64">IFERROR(VLOOKUP(E64,'RT-C'!$A:$H,8,FALSE),"")</f>
        <v/>
      </c>
      <c r="N64" s="151" t="str">
        <f t="array" ref="N64">IFERROR(VLOOKUP(E64,'RT-C'!$A:$G,7,FALSE),"")</f>
        <v/>
      </c>
      <c r="O64" s="150" t="str">
        <f t="array" ref="O64">IFERROR(VLOOKUP(E64,'RT-C'!$A:$R,18,FALSE),"")</f>
        <v/>
      </c>
      <c r="P64" s="147" t="str">
        <f t="shared" si="0"/>
        <v/>
      </c>
      <c r="Q64" s="119" t="str">
        <f t="shared" si="1"/>
        <v/>
      </c>
      <c r="R64" s="149" t="str">
        <f t="shared" si="2"/>
        <v/>
      </c>
      <c r="S64" s="148"/>
      <c r="T64" s="148" t="str">
        <f t="shared" si="3"/>
        <v/>
      </c>
      <c r="U64" s="118" t="e">
        <f>IF(AND(D64&lt;&gt;"",I64="OUI",#REF!="OUI"),60,"")</f>
        <v>#REF!</v>
      </c>
      <c r="V64" s="147"/>
      <c r="W64" s="118"/>
      <c r="X64" s="118"/>
      <c r="Y64" s="120"/>
      <c r="Z64" s="117"/>
    </row>
    <row r="65" spans="1:26" x14ac:dyDescent="0.25">
      <c r="A65" s="114">
        <v>7</v>
      </c>
      <c r="B65" s="115" t="s">
        <v>5719</v>
      </c>
      <c r="C65" s="116" t="str">
        <f t="array" ref="C65">IFERROR(VLOOKUP(E65,'RT-C'!$A:$I,9,FALSE),"")</f>
        <v/>
      </c>
      <c r="D65" s="117"/>
      <c r="E65" s="113"/>
      <c r="F65" s="118"/>
      <c r="G65" s="119"/>
      <c r="H65" s="120"/>
      <c r="I65" s="153" t="str">
        <f t="array" ref="I65">IFERROR(VLOOKUP(E65,'RT-C'!$A:$J,10,FALSE),"")</f>
        <v/>
      </c>
      <c r="J65" s="151" t="str">
        <f t="array" ref="J65">IFERROR(VLOOKUP(E65,'RT-C'!$A:$AE,31,FALSE),"")</f>
        <v/>
      </c>
      <c r="K65" s="152" t="str">
        <f t="array" ref="K65">IFERROR(IF(VLOOKUP(E65,'RT-C'!$A:$AG,29,FALSE)=0,"",VLOOKUP(E65,'RT-C'!$A:$AG,33,FALSE)),"")</f>
        <v/>
      </c>
      <c r="L65" s="151" t="str">
        <f t="array" ref="L65">IFERROR(VLOOKUP('RT-C'!$A:$AF,32,FALSE),"")</f>
        <v/>
      </c>
      <c r="M65" s="323" t="str">
        <f t="array" ref="M65">IFERROR(VLOOKUP(E65,'RT-C'!$A:$H,8,FALSE),"")</f>
        <v/>
      </c>
      <c r="N65" s="151" t="str">
        <f t="array" ref="N65">IFERROR(VLOOKUP(E65,'RT-C'!$A:$G,7,FALSE),"")</f>
        <v/>
      </c>
      <c r="O65" s="150" t="str">
        <f t="array" ref="O65">IFERROR(VLOOKUP(E65,'RT-C'!$A:$R,18,FALSE),"")</f>
        <v/>
      </c>
      <c r="P65" s="147" t="str">
        <f t="shared" si="0"/>
        <v/>
      </c>
      <c r="Q65" s="119" t="str">
        <f t="shared" si="1"/>
        <v/>
      </c>
      <c r="R65" s="149" t="str">
        <f t="shared" si="2"/>
        <v/>
      </c>
      <c r="S65" s="148"/>
      <c r="T65" s="148" t="str">
        <f t="shared" si="3"/>
        <v/>
      </c>
      <c r="U65" s="118" t="e">
        <f>IF(AND(D65&lt;&gt;"",I65="OUI",#REF!="OUI"),60,"")</f>
        <v>#REF!</v>
      </c>
      <c r="V65" s="147"/>
      <c r="W65" s="118"/>
      <c r="X65" s="118"/>
      <c r="Y65" s="120"/>
      <c r="Z65" s="117"/>
    </row>
    <row r="66" spans="1:26" x14ac:dyDescent="0.25">
      <c r="A66" s="114">
        <v>7</v>
      </c>
      <c r="B66" s="115" t="s">
        <v>5719</v>
      </c>
      <c r="C66" s="116" t="str">
        <f t="array" ref="C66">IFERROR(VLOOKUP(E66,'RT-C'!$A:$I,9,FALSE),"")</f>
        <v/>
      </c>
      <c r="D66" s="117"/>
      <c r="E66" s="113"/>
      <c r="F66" s="118"/>
      <c r="G66" s="119"/>
      <c r="H66" s="120"/>
      <c r="I66" s="153" t="str">
        <f t="array" ref="I66">IFERROR(VLOOKUP(E66,'RT-C'!$A:$J,10,FALSE),"")</f>
        <v/>
      </c>
      <c r="J66" s="151" t="str">
        <f t="array" ref="J66">IFERROR(VLOOKUP(E66,'RT-C'!$A:$AE,31,FALSE),"")</f>
        <v/>
      </c>
      <c r="K66" s="152" t="str">
        <f t="array" ref="K66">IFERROR(IF(VLOOKUP(E66,'RT-C'!$A:$AG,29,FALSE)=0,"",VLOOKUP(E66,'RT-C'!$A:$AG,33,FALSE)),"")</f>
        <v/>
      </c>
      <c r="L66" s="151" t="str">
        <f t="array" ref="L66">IFERROR(VLOOKUP('RT-C'!$A:$AF,32,FALSE),"")</f>
        <v/>
      </c>
      <c r="M66" s="323" t="str">
        <f t="array" ref="M66">IFERROR(VLOOKUP(E66,'RT-C'!$A:$H,8,FALSE),"")</f>
        <v/>
      </c>
      <c r="N66" s="151" t="str">
        <f t="array" ref="N66">IFERROR(VLOOKUP(E66,'RT-C'!$A:$G,7,FALSE),"")</f>
        <v/>
      </c>
      <c r="O66" s="150" t="str">
        <f t="array" ref="O66">IFERROR(VLOOKUP(E66,'RT-C'!$A:$R,18,FALSE),"")</f>
        <v/>
      </c>
      <c r="P66" s="147" t="str">
        <f t="shared" si="0"/>
        <v/>
      </c>
      <c r="Q66" s="119" t="str">
        <f t="shared" si="1"/>
        <v/>
      </c>
      <c r="R66" s="149" t="str">
        <f t="shared" si="2"/>
        <v/>
      </c>
      <c r="S66" s="148"/>
      <c r="T66" s="148" t="str">
        <f t="shared" si="3"/>
        <v/>
      </c>
      <c r="U66" s="118" t="e">
        <f>IF(AND(D66&lt;&gt;"",I66="OUI",#REF!="OUI"),60,"")</f>
        <v>#REF!</v>
      </c>
      <c r="V66" s="147"/>
      <c r="W66" s="118"/>
      <c r="X66" s="118"/>
      <c r="Y66" s="120"/>
      <c r="Z66" s="117"/>
    </row>
    <row r="67" spans="1:26" x14ac:dyDescent="0.25">
      <c r="A67" s="114">
        <v>7</v>
      </c>
      <c r="B67" s="115" t="s">
        <v>5719</v>
      </c>
      <c r="C67" s="116" t="str">
        <f t="array" ref="C67">IFERROR(VLOOKUP(E67,'RT-C'!$A:$I,9,FALSE),"")</f>
        <v/>
      </c>
      <c r="D67" s="117"/>
      <c r="E67" s="113"/>
      <c r="F67" s="118"/>
      <c r="G67" s="119"/>
      <c r="H67" s="120"/>
      <c r="I67" s="153" t="str">
        <f t="array" ref="I67">IFERROR(VLOOKUP(E67,'RT-C'!$A:$J,10,FALSE),"")</f>
        <v/>
      </c>
      <c r="J67" s="151" t="str">
        <f t="array" ref="J67">IFERROR(VLOOKUP(E67,'RT-C'!$A:$AE,31,FALSE),"")</f>
        <v/>
      </c>
      <c r="K67" s="152" t="str">
        <f t="array" ref="K67">IFERROR(IF(VLOOKUP(E67,'RT-C'!$A:$AG,29,FALSE)=0,"",VLOOKUP(E67,'RT-C'!$A:$AG,33,FALSE)),"")</f>
        <v/>
      </c>
      <c r="L67" s="151" t="str">
        <f t="array" ref="L67">IFERROR(VLOOKUP('RT-C'!$A:$AF,32,FALSE),"")</f>
        <v/>
      </c>
      <c r="M67" s="323" t="str">
        <f t="array" ref="M67">IFERROR(VLOOKUP(E67,'RT-C'!$A:$H,8,FALSE),"")</f>
        <v/>
      </c>
      <c r="N67" s="151" t="str">
        <f t="array" ref="N67">IFERROR(VLOOKUP(E67,'RT-C'!$A:$G,7,FALSE),"")</f>
        <v/>
      </c>
      <c r="O67" s="150" t="str">
        <f t="array" ref="O67">IFERROR(VLOOKUP(E67,'RT-C'!$A:$R,18,FALSE),"")</f>
        <v/>
      </c>
      <c r="P67" s="147" t="str">
        <f t="shared" ref="P67:P130" si="4">IF(AND(D67&lt;&gt;"",F67="INS",I67="OUI",K67&gt;0),K67*IF($M67&gt;41790,5.94,5.65),"")</f>
        <v/>
      </c>
      <c r="Q67" s="119" t="str">
        <f t="shared" ref="Q67:Q130" si="5">IF(AND(D67&lt;&gt;"",F67="REV",I67="OUI",K67&gt;0),K67*IF($M67&gt;41790,6.2,5.9),"")</f>
        <v/>
      </c>
      <c r="R67" s="149" t="str">
        <f t="shared" ref="R67:R130" si="6">IF(AND(D67&lt;&gt;"",I67="NON",OR(J67="Branchement individuel",J67="Batiment détruit")),3,"")</f>
        <v/>
      </c>
      <c r="S67" s="148"/>
      <c r="T67" s="148" t="str">
        <f t="shared" ref="T67:T130" si="7">IF(AND(D67&lt;&gt;"",I67="OUI",O67="OUI"),18,"")</f>
        <v/>
      </c>
      <c r="U67" s="118" t="e">
        <f>IF(AND(D67&lt;&gt;"",I67="OUI",#REF!="OUI"),60,"")</f>
        <v>#REF!</v>
      </c>
      <c r="V67" s="147"/>
      <c r="W67" s="118"/>
      <c r="X67" s="118"/>
      <c r="Y67" s="120"/>
      <c r="Z67" s="117"/>
    </row>
    <row r="68" spans="1:26" x14ac:dyDescent="0.25">
      <c r="A68" s="114">
        <v>7</v>
      </c>
      <c r="B68" s="115" t="s">
        <v>5719</v>
      </c>
      <c r="C68" s="116" t="str">
        <f t="array" ref="C68">IFERROR(VLOOKUP(E68,'RT-C'!$A:$I,9,FALSE),"")</f>
        <v/>
      </c>
      <c r="D68" s="117"/>
      <c r="E68" s="113"/>
      <c r="F68" s="118"/>
      <c r="G68" s="119"/>
      <c r="H68" s="120"/>
      <c r="I68" s="153" t="str">
        <f t="array" ref="I68">IFERROR(VLOOKUP(E68,'RT-C'!$A:$J,10,FALSE),"")</f>
        <v/>
      </c>
      <c r="J68" s="151" t="str">
        <f t="array" ref="J68">IFERROR(VLOOKUP(E68,'RT-C'!$A:$AE,31,FALSE),"")</f>
        <v/>
      </c>
      <c r="K68" s="152" t="str">
        <f t="array" ref="K68">IFERROR(IF(VLOOKUP(E68,'RT-C'!$A:$AG,29,FALSE)=0,"",VLOOKUP(E68,'RT-C'!$A:$AG,33,FALSE)),"")</f>
        <v/>
      </c>
      <c r="L68" s="151" t="str">
        <f t="array" ref="L68">IFERROR(VLOOKUP('RT-C'!$A:$AF,32,FALSE),"")</f>
        <v/>
      </c>
      <c r="M68" s="323" t="str">
        <f t="array" ref="M68">IFERROR(VLOOKUP(E68,'RT-C'!$A:$H,8,FALSE),"")</f>
        <v/>
      </c>
      <c r="N68" s="151" t="str">
        <f t="array" ref="N68">IFERROR(VLOOKUP(E68,'RT-C'!$A:$G,7,FALSE),"")</f>
        <v/>
      </c>
      <c r="O68" s="150" t="str">
        <f t="array" ref="O68">IFERROR(VLOOKUP(E68,'RT-C'!$A:$R,18,FALSE),"")</f>
        <v/>
      </c>
      <c r="P68" s="147" t="str">
        <f t="shared" si="4"/>
        <v/>
      </c>
      <c r="Q68" s="119" t="str">
        <f t="shared" si="5"/>
        <v/>
      </c>
      <c r="R68" s="149" t="str">
        <f t="shared" si="6"/>
        <v/>
      </c>
      <c r="S68" s="148"/>
      <c r="T68" s="148" t="str">
        <f t="shared" si="7"/>
        <v/>
      </c>
      <c r="U68" s="118" t="e">
        <f>IF(AND(D68&lt;&gt;"",I68="OUI",#REF!="OUI"),60,"")</f>
        <v>#REF!</v>
      </c>
      <c r="V68" s="147"/>
      <c r="W68" s="118"/>
      <c r="X68" s="118"/>
      <c r="Y68" s="120"/>
      <c r="Z68" s="117"/>
    </row>
    <row r="69" spans="1:26" x14ac:dyDescent="0.25">
      <c r="A69" s="114">
        <v>7</v>
      </c>
      <c r="B69" s="115" t="s">
        <v>5719</v>
      </c>
      <c r="C69" s="116" t="str">
        <f t="array" ref="C69">IFERROR(VLOOKUP(E69,'RT-C'!$A:$I,9,FALSE),"")</f>
        <v/>
      </c>
      <c r="D69" s="117"/>
      <c r="E69" s="113"/>
      <c r="F69" s="118"/>
      <c r="G69" s="119"/>
      <c r="H69" s="120"/>
      <c r="I69" s="153" t="str">
        <f t="array" ref="I69">IFERROR(VLOOKUP(E69,'RT-C'!$A:$J,10,FALSE),"")</f>
        <v/>
      </c>
      <c r="J69" s="151" t="str">
        <f t="array" ref="J69">IFERROR(VLOOKUP(E69,'RT-C'!$A:$AE,31,FALSE),"")</f>
        <v/>
      </c>
      <c r="K69" s="152" t="str">
        <f t="array" ref="K69">IFERROR(IF(VLOOKUP(E69,'RT-C'!$A:$AG,29,FALSE)=0,"",VLOOKUP(E69,'RT-C'!$A:$AG,33,FALSE)),"")</f>
        <v/>
      </c>
      <c r="L69" s="151" t="str">
        <f t="array" ref="L69">IFERROR(VLOOKUP('RT-C'!$A:$AF,32,FALSE),"")</f>
        <v/>
      </c>
      <c r="M69" s="323" t="str">
        <f t="array" ref="M69">IFERROR(VLOOKUP(E69,'RT-C'!$A:$H,8,FALSE),"")</f>
        <v/>
      </c>
      <c r="N69" s="151" t="str">
        <f t="array" ref="N69">IFERROR(VLOOKUP(E69,'RT-C'!$A:$G,7,FALSE),"")</f>
        <v/>
      </c>
      <c r="O69" s="150" t="str">
        <f t="array" ref="O69">IFERROR(VLOOKUP(E69,'RT-C'!$A:$R,18,FALSE),"")</f>
        <v/>
      </c>
      <c r="P69" s="147" t="str">
        <f t="shared" si="4"/>
        <v/>
      </c>
      <c r="Q69" s="119" t="str">
        <f t="shared" si="5"/>
        <v/>
      </c>
      <c r="R69" s="149" t="str">
        <f t="shared" si="6"/>
        <v/>
      </c>
      <c r="S69" s="148"/>
      <c r="T69" s="148" t="str">
        <f t="shared" si="7"/>
        <v/>
      </c>
      <c r="U69" s="118" t="e">
        <f>IF(AND(D69&lt;&gt;"",I69="OUI",#REF!="OUI"),60,"")</f>
        <v>#REF!</v>
      </c>
      <c r="V69" s="147"/>
      <c r="W69" s="118"/>
      <c r="X69" s="118"/>
      <c r="Y69" s="120"/>
      <c r="Z69" s="117"/>
    </row>
    <row r="70" spans="1:26" x14ac:dyDescent="0.25">
      <c r="A70" s="114">
        <v>7</v>
      </c>
      <c r="B70" s="115" t="s">
        <v>5719</v>
      </c>
      <c r="C70" s="116" t="str">
        <f t="array" ref="C70">IFERROR(VLOOKUP(E70,'RT-C'!$A:$I,9,FALSE),"")</f>
        <v/>
      </c>
      <c r="D70" s="117"/>
      <c r="E70" s="113"/>
      <c r="F70" s="118"/>
      <c r="G70" s="119"/>
      <c r="H70" s="120"/>
      <c r="I70" s="153" t="str">
        <f t="array" ref="I70">IFERROR(VLOOKUP(E70,'RT-C'!$A:$J,10,FALSE),"")</f>
        <v/>
      </c>
      <c r="J70" s="151" t="str">
        <f t="array" ref="J70">IFERROR(VLOOKUP(E70,'RT-C'!$A:$AE,31,FALSE),"")</f>
        <v/>
      </c>
      <c r="K70" s="152" t="str">
        <f t="array" ref="K70">IFERROR(IF(VLOOKUP(E70,'RT-C'!$A:$AG,29,FALSE)=0,"",VLOOKUP(E70,'RT-C'!$A:$AG,33,FALSE)),"")</f>
        <v/>
      </c>
      <c r="L70" s="151" t="str">
        <f t="array" ref="L70">IFERROR(VLOOKUP('RT-C'!$A:$AF,32,FALSE),"")</f>
        <v/>
      </c>
      <c r="M70" s="323" t="str">
        <f t="array" ref="M70">IFERROR(VLOOKUP(E70,'RT-C'!$A:$H,8,FALSE),"")</f>
        <v/>
      </c>
      <c r="N70" s="151" t="str">
        <f t="array" ref="N70">IFERROR(VLOOKUP(E70,'RT-C'!$A:$G,7,FALSE),"")</f>
        <v/>
      </c>
      <c r="O70" s="150" t="str">
        <f t="array" ref="O70">IFERROR(VLOOKUP(E70,'RT-C'!$A:$R,18,FALSE),"")</f>
        <v/>
      </c>
      <c r="P70" s="147" t="str">
        <f t="shared" si="4"/>
        <v/>
      </c>
      <c r="Q70" s="119" t="str">
        <f t="shared" si="5"/>
        <v/>
      </c>
      <c r="R70" s="149" t="str">
        <f t="shared" si="6"/>
        <v/>
      </c>
      <c r="S70" s="148"/>
      <c r="T70" s="148" t="str">
        <f t="shared" si="7"/>
        <v/>
      </c>
      <c r="U70" s="118" t="e">
        <f>IF(AND(D70&lt;&gt;"",I70="OUI",#REF!="OUI"),60,"")</f>
        <v>#REF!</v>
      </c>
      <c r="V70" s="147"/>
      <c r="W70" s="118"/>
      <c r="X70" s="118"/>
      <c r="Y70" s="120"/>
      <c r="Z70" s="117"/>
    </row>
    <row r="71" spans="1:26" x14ac:dyDescent="0.25">
      <c r="A71" s="114">
        <v>7</v>
      </c>
      <c r="B71" s="115" t="s">
        <v>5719</v>
      </c>
      <c r="C71" s="116" t="str">
        <f t="array" ref="C71">IFERROR(VLOOKUP(E71,'RT-C'!$A:$I,9,FALSE),"")</f>
        <v/>
      </c>
      <c r="D71" s="117"/>
      <c r="E71" s="113"/>
      <c r="F71" s="118"/>
      <c r="G71" s="119"/>
      <c r="H71" s="120"/>
      <c r="I71" s="153" t="str">
        <f t="array" ref="I71">IFERROR(VLOOKUP(E71,'RT-C'!$A:$J,10,FALSE),"")</f>
        <v/>
      </c>
      <c r="J71" s="151" t="str">
        <f t="array" ref="J71">IFERROR(VLOOKUP(E71,'RT-C'!$A:$AE,31,FALSE),"")</f>
        <v/>
      </c>
      <c r="K71" s="152" t="str">
        <f t="array" ref="K71">IFERROR(IF(VLOOKUP(E71,'RT-C'!$A:$AG,29,FALSE)=0,"",VLOOKUP(E71,'RT-C'!$A:$AG,33,FALSE)),"")</f>
        <v/>
      </c>
      <c r="L71" s="151" t="str">
        <f t="array" ref="L71">IFERROR(VLOOKUP('RT-C'!$A:$AF,32,FALSE),"")</f>
        <v/>
      </c>
      <c r="M71" s="323" t="str">
        <f t="array" ref="M71">IFERROR(VLOOKUP(E71,'RT-C'!$A:$H,8,FALSE),"")</f>
        <v/>
      </c>
      <c r="N71" s="151" t="str">
        <f t="array" ref="N71">IFERROR(VLOOKUP(E71,'RT-C'!$A:$G,7,FALSE),"")</f>
        <v/>
      </c>
      <c r="O71" s="150" t="str">
        <f t="array" ref="O71">IFERROR(VLOOKUP(E71,'RT-C'!$A:$R,18,FALSE),"")</f>
        <v/>
      </c>
      <c r="P71" s="147" t="str">
        <f t="shared" si="4"/>
        <v/>
      </c>
      <c r="Q71" s="119" t="str">
        <f t="shared" si="5"/>
        <v/>
      </c>
      <c r="R71" s="149" t="str">
        <f t="shared" si="6"/>
        <v/>
      </c>
      <c r="S71" s="148"/>
      <c r="T71" s="148" t="str">
        <f t="shared" si="7"/>
        <v/>
      </c>
      <c r="U71" s="118" t="e">
        <f>IF(AND(D71&lt;&gt;"",I71="OUI",#REF!="OUI"),60,"")</f>
        <v>#REF!</v>
      </c>
      <c r="V71" s="147"/>
      <c r="W71" s="118"/>
      <c r="X71" s="118"/>
      <c r="Y71" s="120"/>
      <c r="Z71" s="117"/>
    </row>
    <row r="72" spans="1:26" x14ac:dyDescent="0.25">
      <c r="A72" s="114">
        <v>7</v>
      </c>
      <c r="B72" s="115" t="s">
        <v>5719</v>
      </c>
      <c r="C72" s="116" t="str">
        <f t="array" ref="C72">IFERROR(VLOOKUP(E72,'RT-C'!$A:$I,9,FALSE),"")</f>
        <v/>
      </c>
      <c r="D72" s="117"/>
      <c r="E72" s="113"/>
      <c r="F72" s="118"/>
      <c r="G72" s="119"/>
      <c r="H72" s="120"/>
      <c r="I72" s="153" t="str">
        <f t="array" ref="I72">IFERROR(VLOOKUP(E72,'RT-C'!$A:$J,10,FALSE),"")</f>
        <v/>
      </c>
      <c r="J72" s="151" t="str">
        <f t="array" ref="J72">IFERROR(VLOOKUP(E72,'RT-C'!$A:$AE,31,FALSE),"")</f>
        <v/>
      </c>
      <c r="K72" s="152" t="str">
        <f t="array" ref="K72">IFERROR(IF(VLOOKUP(E72,'RT-C'!$A:$AG,29,FALSE)=0,"",VLOOKUP(E72,'RT-C'!$A:$AG,33,FALSE)),"")</f>
        <v/>
      </c>
      <c r="L72" s="151" t="str">
        <f t="array" ref="L72">IFERROR(VLOOKUP('RT-C'!$A:$AF,32,FALSE),"")</f>
        <v/>
      </c>
      <c r="M72" s="323" t="str">
        <f t="array" ref="M72">IFERROR(VLOOKUP(E72,'RT-C'!$A:$H,8,FALSE),"")</f>
        <v/>
      </c>
      <c r="N72" s="151" t="str">
        <f t="array" ref="N72">IFERROR(VLOOKUP(E72,'RT-C'!$A:$G,7,FALSE),"")</f>
        <v/>
      </c>
      <c r="O72" s="150" t="str">
        <f t="array" ref="O72">IFERROR(VLOOKUP(E72,'RT-C'!$A:$R,18,FALSE),"")</f>
        <v/>
      </c>
      <c r="P72" s="147" t="str">
        <f t="shared" si="4"/>
        <v/>
      </c>
      <c r="Q72" s="119" t="str">
        <f t="shared" si="5"/>
        <v/>
      </c>
      <c r="R72" s="149" t="str">
        <f t="shared" si="6"/>
        <v/>
      </c>
      <c r="S72" s="148"/>
      <c r="T72" s="148" t="str">
        <f t="shared" si="7"/>
        <v/>
      </c>
      <c r="U72" s="118" t="e">
        <f>IF(AND(D72&lt;&gt;"",I72="OUI",#REF!="OUI"),60,"")</f>
        <v>#REF!</v>
      </c>
      <c r="V72" s="147"/>
      <c r="W72" s="118"/>
      <c r="X72" s="118"/>
      <c r="Y72" s="120"/>
      <c r="Z72" s="117"/>
    </row>
    <row r="73" spans="1:26" x14ac:dyDescent="0.25">
      <c r="A73" s="114">
        <v>7</v>
      </c>
      <c r="B73" s="115" t="s">
        <v>5719</v>
      </c>
      <c r="C73" s="116" t="str">
        <f t="array" ref="C73">IFERROR(VLOOKUP(E73,'RT-C'!$A:$I,9,FALSE),"")</f>
        <v/>
      </c>
      <c r="D73" s="117"/>
      <c r="E73" s="113"/>
      <c r="F73" s="118"/>
      <c r="G73" s="119"/>
      <c r="H73" s="120"/>
      <c r="I73" s="153" t="str">
        <f t="array" ref="I73">IFERROR(VLOOKUP(E73,'RT-C'!$A:$J,10,FALSE),"")</f>
        <v/>
      </c>
      <c r="J73" s="151" t="str">
        <f t="array" ref="J73">IFERROR(VLOOKUP(E73,'RT-C'!$A:$AE,31,FALSE),"")</f>
        <v/>
      </c>
      <c r="K73" s="152" t="str">
        <f t="array" ref="K73">IFERROR(IF(VLOOKUP(E73,'RT-C'!$A:$AG,29,FALSE)=0,"",VLOOKUP(E73,'RT-C'!$A:$AG,33,FALSE)),"")</f>
        <v/>
      </c>
      <c r="L73" s="151" t="str">
        <f t="array" ref="L73">IFERROR(VLOOKUP('RT-C'!$A:$AF,32,FALSE),"")</f>
        <v/>
      </c>
      <c r="M73" s="323" t="str">
        <f t="array" ref="M73">IFERROR(VLOOKUP(E73,'RT-C'!$A:$H,8,FALSE),"")</f>
        <v/>
      </c>
      <c r="N73" s="151" t="str">
        <f t="array" ref="N73">IFERROR(VLOOKUP(E73,'RT-C'!$A:$G,7,FALSE),"")</f>
        <v/>
      </c>
      <c r="O73" s="150" t="str">
        <f t="array" ref="O73">IFERROR(VLOOKUP(E73,'RT-C'!$A:$R,18,FALSE),"")</f>
        <v/>
      </c>
      <c r="P73" s="147" t="str">
        <f t="shared" si="4"/>
        <v/>
      </c>
      <c r="Q73" s="119" t="str">
        <f t="shared" si="5"/>
        <v/>
      </c>
      <c r="R73" s="149" t="str">
        <f t="shared" si="6"/>
        <v/>
      </c>
      <c r="S73" s="148"/>
      <c r="T73" s="148" t="str">
        <f t="shared" si="7"/>
        <v/>
      </c>
      <c r="U73" s="118" t="e">
        <f>IF(AND(D73&lt;&gt;"",I73="OUI",#REF!="OUI"),60,"")</f>
        <v>#REF!</v>
      </c>
      <c r="V73" s="147"/>
      <c r="W73" s="118"/>
      <c r="X73" s="118"/>
      <c r="Y73" s="120"/>
      <c r="Z73" s="117"/>
    </row>
    <row r="74" spans="1:26" x14ac:dyDescent="0.25">
      <c r="A74" s="114">
        <v>7</v>
      </c>
      <c r="B74" s="115" t="s">
        <v>5719</v>
      </c>
      <c r="C74" s="116" t="str">
        <f t="array" ref="C74">IFERROR(VLOOKUP(E74,'RT-C'!$A:$I,9,FALSE),"")</f>
        <v/>
      </c>
      <c r="D74" s="117"/>
      <c r="E74" s="113"/>
      <c r="F74" s="118"/>
      <c r="G74" s="119"/>
      <c r="H74" s="120"/>
      <c r="I74" s="153" t="str">
        <f t="array" ref="I74">IFERROR(VLOOKUP(E74,'RT-C'!$A:$J,10,FALSE),"")</f>
        <v/>
      </c>
      <c r="J74" s="151" t="str">
        <f t="array" ref="J74">IFERROR(VLOOKUP(E74,'RT-C'!$A:$AE,31,FALSE),"")</f>
        <v/>
      </c>
      <c r="K74" s="152" t="str">
        <f t="array" ref="K74">IFERROR(IF(VLOOKUP(E74,'RT-C'!$A:$AG,29,FALSE)=0,"",VLOOKUP(E74,'RT-C'!$A:$AG,33,FALSE)),"")</f>
        <v/>
      </c>
      <c r="L74" s="151" t="str">
        <f t="array" ref="L74">IFERROR(VLOOKUP('RT-C'!$A:$AF,32,FALSE),"")</f>
        <v/>
      </c>
      <c r="M74" s="323" t="str">
        <f t="array" ref="M74">IFERROR(VLOOKUP(E74,'RT-C'!$A:$H,8,FALSE),"")</f>
        <v/>
      </c>
      <c r="N74" s="151" t="str">
        <f t="array" ref="N74">IFERROR(VLOOKUP(E74,'RT-C'!$A:$G,7,FALSE),"")</f>
        <v/>
      </c>
      <c r="O74" s="150" t="str">
        <f t="array" ref="O74">IFERROR(VLOOKUP(E74,'RT-C'!$A:$R,18,FALSE),"")</f>
        <v/>
      </c>
      <c r="P74" s="147" t="str">
        <f t="shared" si="4"/>
        <v/>
      </c>
      <c r="Q74" s="119" t="str">
        <f t="shared" si="5"/>
        <v/>
      </c>
      <c r="R74" s="149" t="str">
        <f t="shared" si="6"/>
        <v/>
      </c>
      <c r="S74" s="148"/>
      <c r="T74" s="148" t="str">
        <f t="shared" si="7"/>
        <v/>
      </c>
      <c r="U74" s="118" t="e">
        <f>IF(AND(D74&lt;&gt;"",I74="OUI",#REF!="OUI"),60,"")</f>
        <v>#REF!</v>
      </c>
      <c r="V74" s="147"/>
      <c r="W74" s="118"/>
      <c r="X74" s="118"/>
      <c r="Y74" s="120"/>
      <c r="Z74" s="117"/>
    </row>
    <row r="75" spans="1:26" x14ac:dyDescent="0.25">
      <c r="A75" s="114">
        <v>7</v>
      </c>
      <c r="B75" s="115" t="s">
        <v>5719</v>
      </c>
      <c r="C75" s="116" t="str">
        <f t="array" ref="C75">IFERROR(VLOOKUP(E75,'RT-C'!$A:$I,9,FALSE),"")</f>
        <v/>
      </c>
      <c r="D75" s="117"/>
      <c r="E75" s="113"/>
      <c r="F75" s="118"/>
      <c r="G75" s="119"/>
      <c r="H75" s="120"/>
      <c r="I75" s="153" t="str">
        <f t="array" ref="I75">IFERROR(VLOOKUP(E75,'RT-C'!$A:$J,10,FALSE),"")</f>
        <v/>
      </c>
      <c r="J75" s="151" t="str">
        <f t="array" ref="J75">IFERROR(VLOOKUP(E75,'RT-C'!$A:$AE,31,FALSE),"")</f>
        <v/>
      </c>
      <c r="K75" s="152" t="str">
        <f t="array" ref="K75">IFERROR(IF(VLOOKUP(E75,'RT-C'!$A:$AG,29,FALSE)=0,"",VLOOKUP(E75,'RT-C'!$A:$AG,33,FALSE)),"")</f>
        <v/>
      </c>
      <c r="L75" s="151" t="str">
        <f t="array" ref="L75">IFERROR(VLOOKUP('RT-C'!$A:$AF,32,FALSE),"")</f>
        <v/>
      </c>
      <c r="M75" s="323" t="str">
        <f t="array" ref="M75">IFERROR(VLOOKUP(E75,'RT-C'!$A:$H,8,FALSE),"")</f>
        <v/>
      </c>
      <c r="N75" s="151" t="str">
        <f t="array" ref="N75">IFERROR(VLOOKUP(E75,'RT-C'!$A:$G,7,FALSE),"")</f>
        <v/>
      </c>
      <c r="O75" s="150" t="str">
        <f t="array" ref="O75">IFERROR(VLOOKUP(E75,'RT-C'!$A:$R,18,FALSE),"")</f>
        <v/>
      </c>
      <c r="P75" s="147" t="str">
        <f t="shared" si="4"/>
        <v/>
      </c>
      <c r="Q75" s="119" t="str">
        <f t="shared" si="5"/>
        <v/>
      </c>
      <c r="R75" s="149" t="str">
        <f t="shared" si="6"/>
        <v/>
      </c>
      <c r="S75" s="148"/>
      <c r="T75" s="148" t="str">
        <f t="shared" si="7"/>
        <v/>
      </c>
      <c r="U75" s="118" t="e">
        <f>IF(AND(D75&lt;&gt;"",I75="OUI",#REF!="OUI"),60,"")</f>
        <v>#REF!</v>
      </c>
      <c r="V75" s="147"/>
      <c r="W75" s="118"/>
      <c r="X75" s="118"/>
      <c r="Y75" s="120"/>
      <c r="Z75" s="117"/>
    </row>
    <row r="76" spans="1:26" x14ac:dyDescent="0.25">
      <c r="A76" s="114">
        <v>7</v>
      </c>
      <c r="B76" s="115" t="s">
        <v>5719</v>
      </c>
      <c r="C76" s="116" t="str">
        <f t="array" ref="C76">IFERROR(VLOOKUP(E76,'RT-C'!$A:$I,9,FALSE),"")</f>
        <v/>
      </c>
      <c r="D76" s="117"/>
      <c r="E76" s="113"/>
      <c r="F76" s="118"/>
      <c r="G76" s="119"/>
      <c r="H76" s="120"/>
      <c r="I76" s="153" t="str">
        <f t="array" ref="I76">IFERROR(VLOOKUP(E76,'RT-C'!$A:$J,10,FALSE),"")</f>
        <v/>
      </c>
      <c r="J76" s="151" t="str">
        <f t="array" ref="J76">IFERROR(VLOOKUP(E76,'RT-C'!$A:$AE,31,FALSE),"")</f>
        <v/>
      </c>
      <c r="K76" s="152" t="str">
        <f t="array" ref="K76">IFERROR(IF(VLOOKUP(E76,'RT-C'!$A:$AG,29,FALSE)=0,"",VLOOKUP(E76,'RT-C'!$A:$AG,33,FALSE)),"")</f>
        <v/>
      </c>
      <c r="L76" s="151" t="str">
        <f t="array" ref="L76">IFERROR(VLOOKUP('RT-C'!$A:$AF,32,FALSE),"")</f>
        <v/>
      </c>
      <c r="M76" s="323" t="str">
        <f t="array" ref="M76">IFERROR(VLOOKUP(E76,'RT-C'!$A:$H,8,FALSE),"")</f>
        <v/>
      </c>
      <c r="N76" s="151" t="str">
        <f t="array" ref="N76">IFERROR(VLOOKUP(E76,'RT-C'!$A:$G,7,FALSE),"")</f>
        <v/>
      </c>
      <c r="O76" s="150" t="str">
        <f t="array" ref="O76">IFERROR(VLOOKUP(E76,'RT-C'!$A:$R,18,FALSE),"")</f>
        <v/>
      </c>
      <c r="P76" s="147" t="str">
        <f t="shared" si="4"/>
        <v/>
      </c>
      <c r="Q76" s="119" t="str">
        <f t="shared" si="5"/>
        <v/>
      </c>
      <c r="R76" s="149" t="str">
        <f t="shared" si="6"/>
        <v/>
      </c>
      <c r="S76" s="148"/>
      <c r="T76" s="148" t="str">
        <f t="shared" si="7"/>
        <v/>
      </c>
      <c r="U76" s="118" t="e">
        <f>IF(AND(D76&lt;&gt;"",I76="OUI",#REF!="OUI"),60,"")</f>
        <v>#REF!</v>
      </c>
      <c r="V76" s="147"/>
      <c r="W76" s="118"/>
      <c r="X76" s="118"/>
      <c r="Y76" s="120"/>
      <c r="Z76" s="117"/>
    </row>
    <row r="77" spans="1:26" x14ac:dyDescent="0.25">
      <c r="A77" s="114">
        <v>7</v>
      </c>
      <c r="B77" s="115" t="s">
        <v>5719</v>
      </c>
      <c r="C77" s="116" t="str">
        <f t="array" ref="C77">IFERROR(VLOOKUP(E77,'RT-C'!$A:$I,9,FALSE),"")</f>
        <v/>
      </c>
      <c r="D77" s="117"/>
      <c r="E77" s="113"/>
      <c r="F77" s="118"/>
      <c r="G77" s="119"/>
      <c r="H77" s="120"/>
      <c r="I77" s="153" t="str">
        <f t="array" ref="I77">IFERROR(VLOOKUP(E77,'RT-C'!$A:$J,10,FALSE),"")</f>
        <v/>
      </c>
      <c r="J77" s="151" t="str">
        <f t="array" ref="J77">IFERROR(VLOOKUP(E77,'RT-C'!$A:$AE,31,FALSE),"")</f>
        <v/>
      </c>
      <c r="K77" s="152" t="str">
        <f t="array" ref="K77">IFERROR(IF(VLOOKUP(E77,'RT-C'!$A:$AG,29,FALSE)=0,"",VLOOKUP(E77,'RT-C'!$A:$AG,33,FALSE)),"")</f>
        <v/>
      </c>
      <c r="L77" s="151" t="str">
        <f t="array" ref="L77">IFERROR(VLOOKUP('RT-C'!$A:$AF,32,FALSE),"")</f>
        <v/>
      </c>
      <c r="M77" s="323" t="str">
        <f t="array" ref="M77">IFERROR(VLOOKUP(E77,'RT-C'!$A:$H,8,FALSE),"")</f>
        <v/>
      </c>
      <c r="N77" s="151" t="str">
        <f t="array" ref="N77">IFERROR(VLOOKUP(E77,'RT-C'!$A:$G,7,FALSE),"")</f>
        <v/>
      </c>
      <c r="O77" s="150" t="str">
        <f t="array" ref="O77">IFERROR(VLOOKUP(E77,'RT-C'!$A:$R,18,FALSE),"")</f>
        <v/>
      </c>
      <c r="P77" s="147" t="str">
        <f t="shared" si="4"/>
        <v/>
      </c>
      <c r="Q77" s="119" t="str">
        <f t="shared" si="5"/>
        <v/>
      </c>
      <c r="R77" s="149" t="str">
        <f t="shared" si="6"/>
        <v/>
      </c>
      <c r="S77" s="148"/>
      <c r="T77" s="148" t="str">
        <f t="shared" si="7"/>
        <v/>
      </c>
      <c r="U77" s="118" t="e">
        <f>IF(AND(D77&lt;&gt;"",I77="OUI",#REF!="OUI"),60,"")</f>
        <v>#REF!</v>
      </c>
      <c r="V77" s="147"/>
      <c r="W77" s="118"/>
      <c r="X77" s="118"/>
      <c r="Y77" s="120"/>
      <c r="Z77" s="117"/>
    </row>
    <row r="78" spans="1:26" x14ac:dyDescent="0.25">
      <c r="A78" s="114">
        <v>7</v>
      </c>
      <c r="B78" s="115" t="s">
        <v>5719</v>
      </c>
      <c r="C78" s="116" t="str">
        <f t="array" ref="C78">IFERROR(VLOOKUP(E78,'RT-C'!$A:$I,9,FALSE),"")</f>
        <v/>
      </c>
      <c r="D78" s="117"/>
      <c r="E78" s="113"/>
      <c r="F78" s="118"/>
      <c r="G78" s="119"/>
      <c r="H78" s="120"/>
      <c r="I78" s="153" t="str">
        <f t="array" ref="I78">IFERROR(VLOOKUP(E78,'RT-C'!$A:$J,10,FALSE),"")</f>
        <v/>
      </c>
      <c r="J78" s="151" t="str">
        <f t="array" ref="J78">IFERROR(VLOOKUP(E78,'RT-C'!$A:$AE,31,FALSE),"")</f>
        <v/>
      </c>
      <c r="K78" s="152" t="str">
        <f t="array" ref="K78">IFERROR(IF(VLOOKUP(E78,'RT-C'!$A:$AG,29,FALSE)=0,"",VLOOKUP(E78,'RT-C'!$A:$AG,33,FALSE)),"")</f>
        <v/>
      </c>
      <c r="L78" s="151" t="str">
        <f t="array" ref="L78">IFERROR(VLOOKUP('RT-C'!$A:$AF,32,FALSE),"")</f>
        <v/>
      </c>
      <c r="M78" s="323" t="str">
        <f t="array" ref="M78">IFERROR(VLOOKUP(E78,'RT-C'!$A:$H,8,FALSE),"")</f>
        <v/>
      </c>
      <c r="N78" s="151" t="str">
        <f t="array" ref="N78">IFERROR(VLOOKUP(E78,'RT-C'!$A:$G,7,FALSE),"")</f>
        <v/>
      </c>
      <c r="O78" s="150" t="str">
        <f t="array" ref="O78">IFERROR(VLOOKUP(E78,'RT-C'!$A:$R,18,FALSE),"")</f>
        <v/>
      </c>
      <c r="P78" s="147" t="str">
        <f t="shared" si="4"/>
        <v/>
      </c>
      <c r="Q78" s="119" t="str">
        <f t="shared" si="5"/>
        <v/>
      </c>
      <c r="R78" s="149" t="str">
        <f t="shared" si="6"/>
        <v/>
      </c>
      <c r="S78" s="148"/>
      <c r="T78" s="148" t="str">
        <f t="shared" si="7"/>
        <v/>
      </c>
      <c r="U78" s="118" t="e">
        <f>IF(AND(D78&lt;&gt;"",I78="OUI",#REF!="OUI"),60,"")</f>
        <v>#REF!</v>
      </c>
      <c r="V78" s="147"/>
      <c r="W78" s="118"/>
      <c r="X78" s="118"/>
      <c r="Y78" s="120"/>
      <c r="Z78" s="117"/>
    </row>
    <row r="79" spans="1:26" x14ac:dyDescent="0.25">
      <c r="A79" s="114">
        <v>7</v>
      </c>
      <c r="B79" s="115" t="s">
        <v>5719</v>
      </c>
      <c r="C79" s="116" t="str">
        <f t="array" ref="C79">IFERROR(VLOOKUP(E79,'RT-C'!$A:$I,9,FALSE),"")</f>
        <v/>
      </c>
      <c r="D79" s="117"/>
      <c r="E79" s="113"/>
      <c r="F79" s="118"/>
      <c r="G79" s="119"/>
      <c r="H79" s="120"/>
      <c r="I79" s="153" t="str">
        <f t="array" ref="I79">IFERROR(VLOOKUP(E79,'RT-C'!$A:$J,10,FALSE),"")</f>
        <v/>
      </c>
      <c r="J79" s="151" t="str">
        <f t="array" ref="J79">IFERROR(VLOOKUP(E79,'RT-C'!$A:$AE,31,FALSE),"")</f>
        <v/>
      </c>
      <c r="K79" s="152" t="str">
        <f t="array" ref="K79">IFERROR(IF(VLOOKUP(E79,'RT-C'!$A:$AG,29,FALSE)=0,"",VLOOKUP(E79,'RT-C'!$A:$AG,33,FALSE)),"")</f>
        <v/>
      </c>
      <c r="L79" s="151" t="str">
        <f t="array" ref="L79">IFERROR(VLOOKUP('RT-C'!$A:$AF,32,FALSE),"")</f>
        <v/>
      </c>
      <c r="M79" s="323" t="str">
        <f t="array" ref="M79">IFERROR(VLOOKUP(E79,'RT-C'!$A:$H,8,FALSE),"")</f>
        <v/>
      </c>
      <c r="N79" s="151" t="str">
        <f t="array" ref="N79">IFERROR(VLOOKUP(E79,'RT-C'!$A:$G,7,FALSE),"")</f>
        <v/>
      </c>
      <c r="O79" s="150" t="str">
        <f t="array" ref="O79">IFERROR(VLOOKUP(E79,'RT-C'!$A:$R,18,FALSE),"")</f>
        <v/>
      </c>
      <c r="P79" s="147" t="str">
        <f t="shared" si="4"/>
        <v/>
      </c>
      <c r="Q79" s="119" t="str">
        <f t="shared" si="5"/>
        <v/>
      </c>
      <c r="R79" s="149" t="str">
        <f t="shared" si="6"/>
        <v/>
      </c>
      <c r="S79" s="148"/>
      <c r="T79" s="148" t="str">
        <f t="shared" si="7"/>
        <v/>
      </c>
      <c r="U79" s="118" t="e">
        <f>IF(AND(D79&lt;&gt;"",I79="OUI",#REF!="OUI"),60,"")</f>
        <v>#REF!</v>
      </c>
      <c r="V79" s="147"/>
      <c r="W79" s="118"/>
      <c r="X79" s="118"/>
      <c r="Y79" s="120"/>
      <c r="Z79" s="117"/>
    </row>
    <row r="80" spans="1:26" x14ac:dyDescent="0.25">
      <c r="A80" s="114">
        <v>7</v>
      </c>
      <c r="B80" s="115" t="s">
        <v>5719</v>
      </c>
      <c r="C80" s="116" t="str">
        <f t="array" ref="C80">IFERROR(VLOOKUP(E80,'RT-C'!$A:$I,9,FALSE),"")</f>
        <v/>
      </c>
      <c r="D80" s="117"/>
      <c r="E80" s="113"/>
      <c r="F80" s="118"/>
      <c r="G80" s="119"/>
      <c r="H80" s="120"/>
      <c r="I80" s="153" t="str">
        <f t="array" ref="I80">IFERROR(VLOOKUP(E80,'RT-C'!$A:$J,10,FALSE),"")</f>
        <v/>
      </c>
      <c r="J80" s="151" t="str">
        <f t="array" ref="J80">IFERROR(VLOOKUP(E80,'RT-C'!$A:$AE,31,FALSE),"")</f>
        <v/>
      </c>
      <c r="K80" s="152" t="str">
        <f t="array" ref="K80">IFERROR(IF(VLOOKUP(E80,'RT-C'!$A:$AG,29,FALSE)=0,"",VLOOKUP(E80,'RT-C'!$A:$AG,33,FALSE)),"")</f>
        <v/>
      </c>
      <c r="L80" s="151" t="str">
        <f t="array" ref="L80">IFERROR(VLOOKUP('RT-C'!$A:$AF,32,FALSE),"")</f>
        <v/>
      </c>
      <c r="M80" s="323" t="str">
        <f t="array" ref="M80">IFERROR(VLOOKUP(E80,'RT-C'!$A:$H,8,FALSE),"")</f>
        <v/>
      </c>
      <c r="N80" s="151" t="str">
        <f t="array" ref="N80">IFERROR(VLOOKUP(E80,'RT-C'!$A:$G,7,FALSE),"")</f>
        <v/>
      </c>
      <c r="O80" s="150" t="str">
        <f t="array" ref="O80">IFERROR(VLOOKUP(E80,'RT-C'!$A:$R,18,FALSE),"")</f>
        <v/>
      </c>
      <c r="P80" s="147" t="str">
        <f t="shared" si="4"/>
        <v/>
      </c>
      <c r="Q80" s="119" t="str">
        <f t="shared" si="5"/>
        <v/>
      </c>
      <c r="R80" s="149" t="str">
        <f t="shared" si="6"/>
        <v/>
      </c>
      <c r="S80" s="148"/>
      <c r="T80" s="148" t="str">
        <f t="shared" si="7"/>
        <v/>
      </c>
      <c r="U80" s="118" t="e">
        <f>IF(AND(D80&lt;&gt;"",I80="OUI",#REF!="OUI"),60,"")</f>
        <v>#REF!</v>
      </c>
      <c r="V80" s="147"/>
      <c r="W80" s="118"/>
      <c r="X80" s="118"/>
      <c r="Y80" s="120"/>
      <c r="Z80" s="117"/>
    </row>
    <row r="81" spans="1:26" x14ac:dyDescent="0.25">
      <c r="A81" s="114">
        <v>7</v>
      </c>
      <c r="B81" s="115" t="s">
        <v>5719</v>
      </c>
      <c r="C81" s="116" t="str">
        <f t="array" ref="C81">IFERROR(VLOOKUP(E81,'RT-C'!$A:$I,9,FALSE),"")</f>
        <v/>
      </c>
      <c r="D81" s="117"/>
      <c r="E81" s="113"/>
      <c r="F81" s="118"/>
      <c r="G81" s="119"/>
      <c r="H81" s="120"/>
      <c r="I81" s="153" t="str">
        <f t="array" ref="I81">IFERROR(VLOOKUP(E81,'RT-C'!$A:$J,10,FALSE),"")</f>
        <v/>
      </c>
      <c r="J81" s="151" t="str">
        <f t="array" ref="J81">IFERROR(VLOOKUP(E81,'RT-C'!$A:$AE,31,FALSE),"")</f>
        <v/>
      </c>
      <c r="K81" s="152" t="str">
        <f t="array" ref="K81">IFERROR(IF(VLOOKUP(E81,'RT-C'!$A:$AG,29,FALSE)=0,"",VLOOKUP(E81,'RT-C'!$A:$AG,33,FALSE)),"")</f>
        <v/>
      </c>
      <c r="L81" s="151" t="str">
        <f t="array" ref="L81">IFERROR(VLOOKUP('RT-C'!$A:$AF,32,FALSE),"")</f>
        <v/>
      </c>
      <c r="M81" s="323" t="str">
        <f t="array" ref="M81">IFERROR(VLOOKUP(E81,'RT-C'!$A:$H,8,FALSE),"")</f>
        <v/>
      </c>
      <c r="N81" s="151" t="str">
        <f t="array" ref="N81">IFERROR(VLOOKUP(E81,'RT-C'!$A:$G,7,FALSE),"")</f>
        <v/>
      </c>
      <c r="O81" s="150" t="str">
        <f t="array" ref="O81">IFERROR(VLOOKUP(E81,'RT-C'!$A:$R,18,FALSE),"")</f>
        <v/>
      </c>
      <c r="P81" s="147" t="str">
        <f t="shared" si="4"/>
        <v/>
      </c>
      <c r="Q81" s="119" t="str">
        <f t="shared" si="5"/>
        <v/>
      </c>
      <c r="R81" s="149" t="str">
        <f t="shared" si="6"/>
        <v/>
      </c>
      <c r="S81" s="148"/>
      <c r="T81" s="148" t="str">
        <f t="shared" si="7"/>
        <v/>
      </c>
      <c r="U81" s="118" t="e">
        <f>IF(AND(D81&lt;&gt;"",I81="OUI",#REF!="OUI"),60,"")</f>
        <v>#REF!</v>
      </c>
      <c r="V81" s="147"/>
      <c r="W81" s="118"/>
      <c r="X81" s="118"/>
      <c r="Y81" s="120"/>
      <c r="Z81" s="117"/>
    </row>
    <row r="82" spans="1:26" x14ac:dyDescent="0.25">
      <c r="A82" s="114">
        <v>7</v>
      </c>
      <c r="B82" s="115" t="s">
        <v>5719</v>
      </c>
      <c r="C82" s="116" t="str">
        <f t="array" ref="C82">IFERROR(VLOOKUP(E82,'RT-C'!$A:$I,9,FALSE),"")</f>
        <v/>
      </c>
      <c r="D82" s="117"/>
      <c r="E82" s="113"/>
      <c r="F82" s="118"/>
      <c r="G82" s="119"/>
      <c r="H82" s="120"/>
      <c r="I82" s="153" t="str">
        <f t="array" ref="I82">IFERROR(VLOOKUP(E82,'RT-C'!$A:$J,10,FALSE),"")</f>
        <v/>
      </c>
      <c r="J82" s="151" t="str">
        <f t="array" ref="J82">IFERROR(VLOOKUP(E82,'RT-C'!$A:$AE,31,FALSE),"")</f>
        <v/>
      </c>
      <c r="K82" s="152" t="str">
        <f t="array" ref="K82">IFERROR(IF(VLOOKUP(E82,'RT-C'!$A:$AG,29,FALSE)=0,"",VLOOKUP(E82,'RT-C'!$A:$AG,33,FALSE)),"")</f>
        <v/>
      </c>
      <c r="L82" s="151" t="str">
        <f t="array" ref="L82">IFERROR(VLOOKUP('RT-C'!$A:$AF,32,FALSE),"")</f>
        <v/>
      </c>
      <c r="M82" s="323" t="str">
        <f t="array" ref="M82">IFERROR(VLOOKUP(E82,'RT-C'!$A:$H,8,FALSE),"")</f>
        <v/>
      </c>
      <c r="N82" s="151" t="str">
        <f t="array" ref="N82">IFERROR(VLOOKUP(E82,'RT-C'!$A:$G,7,FALSE),"")</f>
        <v/>
      </c>
      <c r="O82" s="150" t="str">
        <f t="array" ref="O82">IFERROR(VLOOKUP(E82,'RT-C'!$A:$R,18,FALSE),"")</f>
        <v/>
      </c>
      <c r="P82" s="147" t="str">
        <f t="shared" si="4"/>
        <v/>
      </c>
      <c r="Q82" s="119" t="str">
        <f t="shared" si="5"/>
        <v/>
      </c>
      <c r="R82" s="149" t="str">
        <f t="shared" si="6"/>
        <v/>
      </c>
      <c r="S82" s="148"/>
      <c r="T82" s="148" t="str">
        <f t="shared" si="7"/>
        <v/>
      </c>
      <c r="U82" s="118" t="e">
        <f>IF(AND(D82&lt;&gt;"",I82="OUI",#REF!="OUI"),60,"")</f>
        <v>#REF!</v>
      </c>
      <c r="V82" s="147"/>
      <c r="W82" s="118"/>
      <c r="X82" s="118"/>
      <c r="Y82" s="120"/>
      <c r="Z82" s="117"/>
    </row>
    <row r="83" spans="1:26" x14ac:dyDescent="0.25">
      <c r="A83" s="114">
        <v>7</v>
      </c>
      <c r="B83" s="115" t="s">
        <v>5719</v>
      </c>
      <c r="C83" s="116" t="str">
        <f t="array" ref="C83">IFERROR(VLOOKUP(E83,'RT-C'!$A:$I,9,FALSE),"")</f>
        <v/>
      </c>
      <c r="D83" s="117"/>
      <c r="E83" s="113"/>
      <c r="F83" s="118"/>
      <c r="G83" s="119"/>
      <c r="H83" s="120"/>
      <c r="I83" s="153" t="str">
        <f t="array" ref="I83">IFERROR(VLOOKUP(E83,'RT-C'!$A:$J,10,FALSE),"")</f>
        <v/>
      </c>
      <c r="J83" s="151" t="str">
        <f t="array" ref="J83">IFERROR(VLOOKUP(E83,'RT-C'!$A:$AE,31,FALSE),"")</f>
        <v/>
      </c>
      <c r="K83" s="152" t="str">
        <f t="array" ref="K83">IFERROR(IF(VLOOKUP(E83,'RT-C'!$A:$AG,29,FALSE)=0,"",VLOOKUP(E83,'RT-C'!$A:$AG,33,FALSE)),"")</f>
        <v/>
      </c>
      <c r="L83" s="151" t="str">
        <f t="array" ref="L83">IFERROR(VLOOKUP('RT-C'!$A:$AF,32,FALSE),"")</f>
        <v/>
      </c>
      <c r="M83" s="323" t="str">
        <f t="array" ref="M83">IFERROR(VLOOKUP(E83,'RT-C'!$A:$H,8,FALSE),"")</f>
        <v/>
      </c>
      <c r="N83" s="151" t="str">
        <f t="array" ref="N83">IFERROR(VLOOKUP(E83,'RT-C'!$A:$G,7,FALSE),"")</f>
        <v/>
      </c>
      <c r="O83" s="150" t="str">
        <f t="array" ref="O83">IFERROR(VLOOKUP(E83,'RT-C'!$A:$R,18,FALSE),"")</f>
        <v/>
      </c>
      <c r="P83" s="147" t="str">
        <f t="shared" si="4"/>
        <v/>
      </c>
      <c r="Q83" s="119" t="str">
        <f t="shared" si="5"/>
        <v/>
      </c>
      <c r="R83" s="149" t="str">
        <f t="shared" si="6"/>
        <v/>
      </c>
      <c r="S83" s="148"/>
      <c r="T83" s="148" t="str">
        <f t="shared" si="7"/>
        <v/>
      </c>
      <c r="U83" s="118" t="e">
        <f>IF(AND(D83&lt;&gt;"",I83="OUI",#REF!="OUI"),60,"")</f>
        <v>#REF!</v>
      </c>
      <c r="V83" s="147"/>
      <c r="W83" s="118"/>
      <c r="X83" s="118"/>
      <c r="Y83" s="120"/>
      <c r="Z83" s="117"/>
    </row>
    <row r="84" spans="1:26" x14ac:dyDescent="0.25">
      <c r="A84" s="114">
        <v>7</v>
      </c>
      <c r="B84" s="115" t="s">
        <v>5719</v>
      </c>
      <c r="C84" s="116" t="str">
        <f t="array" ref="C84">IFERROR(VLOOKUP(E84,'RT-C'!$A:$I,9,FALSE),"")</f>
        <v/>
      </c>
      <c r="D84" s="117"/>
      <c r="E84" s="113"/>
      <c r="F84" s="118"/>
      <c r="G84" s="119"/>
      <c r="H84" s="120"/>
      <c r="I84" s="153" t="str">
        <f t="array" ref="I84">IFERROR(VLOOKUP(E84,'RT-C'!$A:$J,10,FALSE),"")</f>
        <v/>
      </c>
      <c r="J84" s="151" t="str">
        <f t="array" ref="J84">IFERROR(VLOOKUP(E84,'RT-C'!$A:$AE,31,FALSE),"")</f>
        <v/>
      </c>
      <c r="K84" s="152" t="str">
        <f t="array" ref="K84">IFERROR(IF(VLOOKUP(E84,'RT-C'!$A:$AG,29,FALSE)=0,"",VLOOKUP(E84,'RT-C'!$A:$AG,33,FALSE)),"")</f>
        <v/>
      </c>
      <c r="L84" s="151" t="str">
        <f t="array" ref="L84">IFERROR(VLOOKUP('RT-C'!$A:$AF,32,FALSE),"")</f>
        <v/>
      </c>
      <c r="M84" s="323" t="str">
        <f t="array" ref="M84">IFERROR(VLOOKUP(E84,'RT-C'!$A:$H,8,FALSE),"")</f>
        <v/>
      </c>
      <c r="N84" s="151" t="str">
        <f t="array" ref="N84">IFERROR(VLOOKUP(E84,'RT-C'!$A:$G,7,FALSE),"")</f>
        <v/>
      </c>
      <c r="O84" s="150" t="str">
        <f t="array" ref="O84">IFERROR(VLOOKUP(E84,'RT-C'!$A:$R,18,FALSE),"")</f>
        <v/>
      </c>
      <c r="P84" s="147" t="str">
        <f t="shared" si="4"/>
        <v/>
      </c>
      <c r="Q84" s="119" t="str">
        <f t="shared" si="5"/>
        <v/>
      </c>
      <c r="R84" s="149" t="str">
        <f t="shared" si="6"/>
        <v/>
      </c>
      <c r="S84" s="148"/>
      <c r="T84" s="148" t="str">
        <f t="shared" si="7"/>
        <v/>
      </c>
      <c r="U84" s="118" t="e">
        <f>IF(AND(D84&lt;&gt;"",I84="OUI",#REF!="OUI"),60,"")</f>
        <v>#REF!</v>
      </c>
      <c r="V84" s="147"/>
      <c r="W84" s="118"/>
      <c r="X84" s="118"/>
      <c r="Y84" s="120"/>
      <c r="Z84" s="117"/>
    </row>
    <row r="85" spans="1:26" x14ac:dyDescent="0.25">
      <c r="A85" s="114">
        <v>7</v>
      </c>
      <c r="B85" s="115" t="s">
        <v>5719</v>
      </c>
      <c r="C85" s="116" t="str">
        <f t="array" ref="C85">IFERROR(VLOOKUP(E85,'RT-C'!$A:$I,9,FALSE),"")</f>
        <v/>
      </c>
      <c r="D85" s="117"/>
      <c r="E85" s="113"/>
      <c r="F85" s="118"/>
      <c r="G85" s="119"/>
      <c r="H85" s="120"/>
      <c r="I85" s="153" t="str">
        <f t="array" ref="I85">IFERROR(VLOOKUP(E85,'RT-C'!$A:$J,10,FALSE),"")</f>
        <v/>
      </c>
      <c r="J85" s="151" t="str">
        <f t="array" ref="J85">IFERROR(VLOOKUP(E85,'RT-C'!$A:$AE,31,FALSE),"")</f>
        <v/>
      </c>
      <c r="K85" s="152" t="str">
        <f t="array" ref="K85">IFERROR(IF(VLOOKUP(E85,'RT-C'!$A:$AG,29,FALSE)=0,"",VLOOKUP(E85,'RT-C'!$A:$AG,33,FALSE)),"")</f>
        <v/>
      </c>
      <c r="L85" s="151" t="str">
        <f t="array" ref="L85">IFERROR(VLOOKUP('RT-C'!$A:$AF,32,FALSE),"")</f>
        <v/>
      </c>
      <c r="M85" s="323" t="str">
        <f t="array" ref="M85">IFERROR(VLOOKUP(E85,'RT-C'!$A:$H,8,FALSE),"")</f>
        <v/>
      </c>
      <c r="N85" s="151" t="str">
        <f t="array" ref="N85">IFERROR(VLOOKUP(E85,'RT-C'!$A:$G,7,FALSE),"")</f>
        <v/>
      </c>
      <c r="O85" s="150" t="str">
        <f t="array" ref="O85">IFERROR(VLOOKUP(E85,'RT-C'!$A:$R,18,FALSE),"")</f>
        <v/>
      </c>
      <c r="P85" s="147" t="str">
        <f t="shared" si="4"/>
        <v/>
      </c>
      <c r="Q85" s="119" t="str">
        <f t="shared" si="5"/>
        <v/>
      </c>
      <c r="R85" s="149" t="str">
        <f t="shared" si="6"/>
        <v/>
      </c>
      <c r="S85" s="148"/>
      <c r="T85" s="148" t="str">
        <f t="shared" si="7"/>
        <v/>
      </c>
      <c r="U85" s="118" t="e">
        <f>IF(AND(D85&lt;&gt;"",I85="OUI",#REF!="OUI"),60,"")</f>
        <v>#REF!</v>
      </c>
      <c r="V85" s="147"/>
      <c r="W85" s="118"/>
      <c r="X85" s="118"/>
      <c r="Y85" s="120"/>
      <c r="Z85" s="117"/>
    </row>
    <row r="86" spans="1:26" x14ac:dyDescent="0.25">
      <c r="A86" s="114">
        <v>7</v>
      </c>
      <c r="B86" s="115" t="s">
        <v>5719</v>
      </c>
      <c r="C86" s="116" t="str">
        <f t="array" ref="C86">IFERROR(VLOOKUP(E86,'RT-C'!$A:$I,9,FALSE),"")</f>
        <v/>
      </c>
      <c r="D86" s="117"/>
      <c r="E86" s="113"/>
      <c r="F86" s="118"/>
      <c r="G86" s="119"/>
      <c r="H86" s="120"/>
      <c r="I86" s="153" t="str">
        <f t="array" ref="I86">IFERROR(VLOOKUP(E86,'RT-C'!$A:$J,10,FALSE),"")</f>
        <v/>
      </c>
      <c r="J86" s="151" t="str">
        <f t="array" ref="J86">IFERROR(VLOOKUP(E86,'RT-C'!$A:$AE,31,FALSE),"")</f>
        <v/>
      </c>
      <c r="K86" s="152" t="str">
        <f t="array" ref="K86">IFERROR(IF(VLOOKUP(E86,'RT-C'!$A:$AG,29,FALSE)=0,"",VLOOKUP(E86,'RT-C'!$A:$AG,33,FALSE)),"")</f>
        <v/>
      </c>
      <c r="L86" s="151" t="str">
        <f t="array" ref="L86">IFERROR(VLOOKUP('RT-C'!$A:$AF,32,FALSE),"")</f>
        <v/>
      </c>
      <c r="M86" s="323" t="str">
        <f t="array" ref="M86">IFERROR(VLOOKUP(E86,'RT-C'!$A:$H,8,FALSE),"")</f>
        <v/>
      </c>
      <c r="N86" s="151" t="str">
        <f t="array" ref="N86">IFERROR(VLOOKUP(E86,'RT-C'!$A:$G,7,FALSE),"")</f>
        <v/>
      </c>
      <c r="O86" s="150" t="str">
        <f t="array" ref="O86">IFERROR(VLOOKUP(E86,'RT-C'!$A:$R,18,FALSE),"")</f>
        <v/>
      </c>
      <c r="P86" s="147" t="str">
        <f t="shared" si="4"/>
        <v/>
      </c>
      <c r="Q86" s="119" t="str">
        <f t="shared" si="5"/>
        <v/>
      </c>
      <c r="R86" s="149" t="str">
        <f t="shared" si="6"/>
        <v/>
      </c>
      <c r="S86" s="148"/>
      <c r="T86" s="148" t="str">
        <f t="shared" si="7"/>
        <v/>
      </c>
      <c r="U86" s="118" t="e">
        <f>IF(AND(D86&lt;&gt;"",I86="OUI",#REF!="OUI"),60,"")</f>
        <v>#REF!</v>
      </c>
      <c r="V86" s="147"/>
      <c r="W86" s="118"/>
      <c r="X86" s="118"/>
      <c r="Y86" s="120"/>
      <c r="Z86" s="117"/>
    </row>
    <row r="87" spans="1:26" x14ac:dyDescent="0.25">
      <c r="A87" s="114">
        <v>9</v>
      </c>
      <c r="B87" s="115" t="s">
        <v>5720</v>
      </c>
      <c r="C87" s="116" t="str">
        <f t="array" ref="C87">IFERROR(VLOOKUP(E87,'RT-C'!$A:$I,9,FALSE),"")</f>
        <v/>
      </c>
      <c r="D87" s="117"/>
      <c r="E87" s="113"/>
      <c r="F87" s="118"/>
      <c r="G87" s="119"/>
      <c r="H87" s="120"/>
      <c r="I87" s="153" t="str">
        <f t="array" ref="I87">IFERROR(VLOOKUP(E87,'RT-C'!$A:$J,10,FALSE),"")</f>
        <v/>
      </c>
      <c r="J87" s="151" t="str">
        <f t="array" ref="J87">IFERROR(VLOOKUP(E87,'RT-C'!$A:$AE,31,FALSE),"")</f>
        <v/>
      </c>
      <c r="K87" s="152" t="str">
        <f t="array" ref="K87">IFERROR(IF(VLOOKUP(E87,'RT-C'!$A:$AG,29,FALSE)=0,"",VLOOKUP(E87,'RT-C'!$A:$AG,33,FALSE)),"")</f>
        <v/>
      </c>
      <c r="L87" s="151" t="str">
        <f t="array" ref="L87">IFERROR(VLOOKUP('RT-C'!$A:$AF,32,FALSE),"")</f>
        <v/>
      </c>
      <c r="M87" s="323" t="str">
        <f t="array" ref="M87">IFERROR(VLOOKUP(E87,'RT-C'!$A:$H,8,FALSE),"")</f>
        <v/>
      </c>
      <c r="N87" s="151" t="str">
        <f t="array" ref="N87">IFERROR(VLOOKUP(E87,'RT-C'!$A:$G,7,FALSE),"")</f>
        <v/>
      </c>
      <c r="O87" s="150" t="str">
        <f t="array" ref="O87">IFERROR(VLOOKUP(E87,'RT-C'!$A:$R,18,FALSE),"")</f>
        <v/>
      </c>
      <c r="P87" s="147" t="str">
        <f t="shared" si="4"/>
        <v/>
      </c>
      <c r="Q87" s="119" t="str">
        <f t="shared" si="5"/>
        <v/>
      </c>
      <c r="R87" s="149" t="str">
        <f t="shared" si="6"/>
        <v/>
      </c>
      <c r="S87" s="148"/>
      <c r="T87" s="148" t="str">
        <f t="shared" si="7"/>
        <v/>
      </c>
      <c r="U87" s="118" t="e">
        <f>IF(AND(D87&lt;&gt;"",I87="OUI",#REF!="OUI"),60,"")</f>
        <v>#REF!</v>
      </c>
      <c r="V87" s="147"/>
      <c r="W87" s="118"/>
      <c r="X87" s="118"/>
      <c r="Y87" s="120"/>
      <c r="Z87" s="117"/>
    </row>
    <row r="88" spans="1:26" x14ac:dyDescent="0.25">
      <c r="A88" s="114">
        <v>11</v>
      </c>
      <c r="B88" s="115" t="s">
        <v>5722</v>
      </c>
      <c r="C88" s="116" t="str">
        <f t="array" ref="C88">IFERROR(VLOOKUP(E88,'RT-C'!$A:$I,9,FALSE),"")</f>
        <v/>
      </c>
      <c r="D88" s="117"/>
      <c r="E88" s="113"/>
      <c r="F88" s="118"/>
      <c r="G88" s="119"/>
      <c r="H88" s="120"/>
      <c r="I88" s="153" t="str">
        <f t="array" ref="I88">IFERROR(VLOOKUP(E88,'RT-C'!$A:$J,10,FALSE),"")</f>
        <v/>
      </c>
      <c r="J88" s="151" t="str">
        <f t="array" ref="J88">IFERROR(VLOOKUP(E88,'RT-C'!$A:$AE,31,FALSE),"")</f>
        <v/>
      </c>
      <c r="K88" s="152" t="str">
        <f t="array" ref="K88">IFERROR(IF(VLOOKUP(E88,'RT-C'!$A:$AG,29,FALSE)=0,"",VLOOKUP(E88,'RT-C'!$A:$AG,33,FALSE)),"")</f>
        <v/>
      </c>
      <c r="L88" s="151" t="str">
        <f t="array" ref="L88">IFERROR(VLOOKUP('RT-C'!$A:$AF,32,FALSE),"")</f>
        <v/>
      </c>
      <c r="M88" s="323" t="str">
        <f t="array" ref="M88">IFERROR(VLOOKUP(E88,'RT-C'!$A:$H,8,FALSE),"")</f>
        <v/>
      </c>
      <c r="N88" s="151" t="str">
        <f t="array" ref="N88">IFERROR(VLOOKUP(E88,'RT-C'!$A:$G,7,FALSE),"")</f>
        <v/>
      </c>
      <c r="O88" s="150" t="str">
        <f t="array" ref="O88">IFERROR(VLOOKUP(E88,'RT-C'!$A:$R,18,FALSE),"")</f>
        <v/>
      </c>
      <c r="P88" s="147" t="str">
        <f t="shared" si="4"/>
        <v/>
      </c>
      <c r="Q88" s="119" t="str">
        <f t="shared" si="5"/>
        <v/>
      </c>
      <c r="R88" s="149" t="str">
        <f t="shared" si="6"/>
        <v/>
      </c>
      <c r="S88" s="148"/>
      <c r="T88" s="148" t="str">
        <f t="shared" si="7"/>
        <v/>
      </c>
      <c r="U88" s="118" t="e">
        <f>IF(AND(D88&lt;&gt;"",I88="OUI",#REF!="OUI"),60,"")</f>
        <v>#REF!</v>
      </c>
      <c r="V88" s="147"/>
      <c r="W88" s="118"/>
      <c r="X88" s="118"/>
      <c r="Y88" s="120"/>
      <c r="Z88" s="117"/>
    </row>
    <row r="89" spans="1:26" x14ac:dyDescent="0.25">
      <c r="A89" s="114">
        <v>9</v>
      </c>
      <c r="B89" s="115" t="s">
        <v>5720</v>
      </c>
      <c r="C89" s="116" t="str">
        <f t="array" ref="C89">IFERROR(VLOOKUP(E89,'RT-C'!$A:$I,9,FALSE),"")</f>
        <v/>
      </c>
      <c r="D89" s="117"/>
      <c r="E89" s="113"/>
      <c r="F89" s="118"/>
      <c r="G89" s="119"/>
      <c r="H89" s="120"/>
      <c r="I89" s="153" t="str">
        <f t="array" ref="I89">IFERROR(VLOOKUP(E89,'RT-C'!$A:$J,10,FALSE),"")</f>
        <v/>
      </c>
      <c r="J89" s="151" t="str">
        <f t="array" ref="J89">IFERROR(VLOOKUP(E89,'RT-C'!$A:$AE,31,FALSE),"")</f>
        <v/>
      </c>
      <c r="K89" s="152" t="str">
        <f t="array" ref="K89">IFERROR(IF(VLOOKUP(E89,'RT-C'!$A:$AG,29,FALSE)=0,"",VLOOKUP(E89,'RT-C'!$A:$AG,33,FALSE)),"")</f>
        <v/>
      </c>
      <c r="L89" s="151" t="str">
        <f t="array" ref="L89">IFERROR(VLOOKUP('RT-C'!$A:$AF,32,FALSE),"")</f>
        <v/>
      </c>
      <c r="M89" s="323" t="str">
        <f t="array" ref="M89">IFERROR(VLOOKUP(E89,'RT-C'!$A:$H,8,FALSE),"")</f>
        <v/>
      </c>
      <c r="N89" s="151" t="str">
        <f t="array" ref="N89">IFERROR(VLOOKUP(E89,'RT-C'!$A:$G,7,FALSE),"")</f>
        <v/>
      </c>
      <c r="O89" s="150" t="str">
        <f t="array" ref="O89">IFERROR(VLOOKUP(E89,'RT-C'!$A:$R,18,FALSE),"")</f>
        <v/>
      </c>
      <c r="P89" s="147" t="str">
        <f t="shared" si="4"/>
        <v/>
      </c>
      <c r="Q89" s="119" t="str">
        <f t="shared" si="5"/>
        <v/>
      </c>
      <c r="R89" s="149" t="str">
        <f t="shared" si="6"/>
        <v/>
      </c>
      <c r="S89" s="148"/>
      <c r="T89" s="148" t="str">
        <f t="shared" si="7"/>
        <v/>
      </c>
      <c r="U89" s="118" t="e">
        <f>IF(AND(D89&lt;&gt;"",I89="OUI",#REF!="OUI"),60,"")</f>
        <v>#REF!</v>
      </c>
      <c r="V89" s="147"/>
      <c r="W89" s="118"/>
      <c r="X89" s="118"/>
      <c r="Y89" s="120"/>
      <c r="Z89" s="117"/>
    </row>
    <row r="90" spans="1:26" x14ac:dyDescent="0.25">
      <c r="A90" s="114">
        <v>9</v>
      </c>
      <c r="B90" s="115" t="s">
        <v>5720</v>
      </c>
      <c r="C90" s="116" t="str">
        <f t="array" ref="C90">IFERROR(VLOOKUP(E90,'RT-C'!$A:$I,9,FALSE),"")</f>
        <v/>
      </c>
      <c r="D90" s="117"/>
      <c r="E90" s="113"/>
      <c r="F90" s="118"/>
      <c r="G90" s="119"/>
      <c r="H90" s="120"/>
      <c r="I90" s="153" t="str">
        <f t="array" ref="I90">IFERROR(VLOOKUP(E90,'RT-C'!$A:$J,10,FALSE),"")</f>
        <v/>
      </c>
      <c r="J90" s="151" t="str">
        <f t="array" ref="J90">IFERROR(VLOOKUP(E90,'RT-C'!$A:$AE,31,FALSE),"")</f>
        <v/>
      </c>
      <c r="K90" s="152" t="str">
        <f t="array" ref="K90">IFERROR(IF(VLOOKUP(E90,'RT-C'!$A:$AG,29,FALSE)=0,"",VLOOKUP(E90,'RT-C'!$A:$AG,33,FALSE)),"")</f>
        <v/>
      </c>
      <c r="L90" s="151" t="str">
        <f t="array" ref="L90">IFERROR(VLOOKUP('RT-C'!$A:$AF,32,FALSE),"")</f>
        <v/>
      </c>
      <c r="M90" s="323" t="str">
        <f t="array" ref="M90">IFERROR(VLOOKUP(E90,'RT-C'!$A:$H,8,FALSE),"")</f>
        <v/>
      </c>
      <c r="N90" s="151" t="str">
        <f t="array" ref="N90">IFERROR(VLOOKUP(E90,'RT-C'!$A:$G,7,FALSE),"")</f>
        <v/>
      </c>
      <c r="O90" s="150" t="str">
        <f t="array" ref="O90">IFERROR(VLOOKUP(E90,'RT-C'!$A:$R,18,FALSE),"")</f>
        <v/>
      </c>
      <c r="P90" s="147" t="str">
        <f t="shared" si="4"/>
        <v/>
      </c>
      <c r="Q90" s="119" t="str">
        <f t="shared" si="5"/>
        <v/>
      </c>
      <c r="R90" s="149" t="str">
        <f t="shared" si="6"/>
        <v/>
      </c>
      <c r="S90" s="148"/>
      <c r="T90" s="148" t="str">
        <f t="shared" si="7"/>
        <v/>
      </c>
      <c r="U90" s="118" t="e">
        <f>IF(AND(D90&lt;&gt;"",I90="OUI",#REF!="OUI"),60,"")</f>
        <v>#REF!</v>
      </c>
      <c r="V90" s="147"/>
      <c r="W90" s="118"/>
      <c r="X90" s="118"/>
      <c r="Y90" s="120"/>
      <c r="Z90" s="117"/>
    </row>
    <row r="91" spans="1:26" x14ac:dyDescent="0.25">
      <c r="A91" s="114">
        <v>9</v>
      </c>
      <c r="B91" s="115" t="s">
        <v>5720</v>
      </c>
      <c r="C91" s="116" t="str">
        <f t="array" ref="C91">IFERROR(VLOOKUP(E91,'RT-C'!$A:$I,9,FALSE),"")</f>
        <v/>
      </c>
      <c r="D91" s="117"/>
      <c r="E91" s="113"/>
      <c r="F91" s="118"/>
      <c r="G91" s="119"/>
      <c r="H91" s="120"/>
      <c r="I91" s="153" t="str">
        <f t="array" ref="I91">IFERROR(VLOOKUP(E91,'RT-C'!$A:$J,10,FALSE),"")</f>
        <v/>
      </c>
      <c r="J91" s="151" t="str">
        <f t="array" ref="J91">IFERROR(VLOOKUP(E91,'RT-C'!$A:$AE,31,FALSE),"")</f>
        <v/>
      </c>
      <c r="K91" s="152" t="str">
        <f t="array" ref="K91">IFERROR(IF(VLOOKUP(E91,'RT-C'!$A:$AG,29,FALSE)=0,"",VLOOKUP(E91,'RT-C'!$A:$AG,33,FALSE)),"")</f>
        <v/>
      </c>
      <c r="L91" s="151" t="str">
        <f t="array" ref="L91">IFERROR(VLOOKUP('RT-C'!$A:$AF,32,FALSE),"")</f>
        <v/>
      </c>
      <c r="M91" s="323" t="str">
        <f t="array" ref="M91">IFERROR(VLOOKUP(E91,'RT-C'!$A:$H,8,FALSE),"")</f>
        <v/>
      </c>
      <c r="N91" s="151" t="str">
        <f t="array" ref="N91">IFERROR(VLOOKUP(E91,'RT-C'!$A:$G,7,FALSE),"")</f>
        <v/>
      </c>
      <c r="O91" s="150" t="str">
        <f t="array" ref="O91">IFERROR(VLOOKUP(E91,'RT-C'!$A:$R,18,FALSE),"")</f>
        <v/>
      </c>
      <c r="P91" s="147" t="str">
        <f t="shared" si="4"/>
        <v/>
      </c>
      <c r="Q91" s="119" t="str">
        <f t="shared" si="5"/>
        <v/>
      </c>
      <c r="R91" s="149" t="str">
        <f t="shared" si="6"/>
        <v/>
      </c>
      <c r="S91" s="148"/>
      <c r="T91" s="148" t="str">
        <f t="shared" si="7"/>
        <v/>
      </c>
      <c r="U91" s="118" t="e">
        <f>IF(AND(D91&lt;&gt;"",I91="OUI",#REF!="OUI"),60,"")</f>
        <v>#REF!</v>
      </c>
      <c r="V91" s="147"/>
      <c r="W91" s="118"/>
      <c r="X91" s="118"/>
      <c r="Y91" s="120"/>
      <c r="Z91" s="117"/>
    </row>
    <row r="92" spans="1:26" x14ac:dyDescent="0.25">
      <c r="A92" s="114">
        <v>9</v>
      </c>
      <c r="B92" s="115" t="s">
        <v>5720</v>
      </c>
      <c r="C92" s="116" t="str">
        <f t="array" ref="C92">IFERROR(VLOOKUP(E92,'RT-C'!$A:$I,9,FALSE),"")</f>
        <v/>
      </c>
      <c r="D92" s="117"/>
      <c r="E92" s="113"/>
      <c r="F92" s="118"/>
      <c r="G92" s="119"/>
      <c r="H92" s="120"/>
      <c r="I92" s="153" t="str">
        <f t="array" ref="I92">IFERROR(VLOOKUP(E92,'RT-C'!$A:$J,10,FALSE),"")</f>
        <v/>
      </c>
      <c r="J92" s="151" t="str">
        <f t="array" ref="J92">IFERROR(VLOOKUP(E92,'RT-C'!$A:$AE,31,FALSE),"")</f>
        <v/>
      </c>
      <c r="K92" s="152" t="str">
        <f t="array" ref="K92">IFERROR(IF(VLOOKUP(E92,'RT-C'!$A:$AG,29,FALSE)=0,"",VLOOKUP(E92,'RT-C'!$A:$AG,33,FALSE)),"")</f>
        <v/>
      </c>
      <c r="L92" s="151" t="str">
        <f t="array" ref="L92">IFERROR(VLOOKUP('RT-C'!$A:$AF,32,FALSE),"")</f>
        <v/>
      </c>
      <c r="M92" s="323" t="str">
        <f t="array" ref="M92">IFERROR(VLOOKUP(E92,'RT-C'!$A:$H,8,FALSE),"")</f>
        <v/>
      </c>
      <c r="N92" s="151" t="str">
        <f t="array" ref="N92">IFERROR(VLOOKUP(E92,'RT-C'!$A:$G,7,FALSE),"")</f>
        <v/>
      </c>
      <c r="O92" s="150" t="str">
        <f t="array" ref="O92">IFERROR(VLOOKUP(E92,'RT-C'!$A:$R,18,FALSE),"")</f>
        <v/>
      </c>
      <c r="P92" s="147" t="str">
        <f t="shared" si="4"/>
        <v/>
      </c>
      <c r="Q92" s="119" t="str">
        <f t="shared" si="5"/>
        <v/>
      </c>
      <c r="R92" s="149" t="str">
        <f t="shared" si="6"/>
        <v/>
      </c>
      <c r="S92" s="148"/>
      <c r="T92" s="148" t="str">
        <f t="shared" si="7"/>
        <v/>
      </c>
      <c r="U92" s="118" t="e">
        <f>IF(AND(D92&lt;&gt;"",I92="OUI",#REF!="OUI"),60,"")</f>
        <v>#REF!</v>
      </c>
      <c r="V92" s="147"/>
      <c r="W92" s="118"/>
      <c r="X92" s="118"/>
      <c r="Y92" s="120"/>
      <c r="Z92" s="117"/>
    </row>
    <row r="93" spans="1:26" x14ac:dyDescent="0.25">
      <c r="A93" s="114">
        <v>9</v>
      </c>
      <c r="B93" s="115" t="s">
        <v>5720</v>
      </c>
      <c r="C93" s="116" t="str">
        <f t="array" ref="C93">IFERROR(VLOOKUP(E93,'RT-C'!$A:$I,9,FALSE),"")</f>
        <v/>
      </c>
      <c r="D93" s="117"/>
      <c r="E93" s="113"/>
      <c r="F93" s="118"/>
      <c r="G93" s="119"/>
      <c r="H93" s="120"/>
      <c r="I93" s="153" t="str">
        <f t="array" ref="I93">IFERROR(VLOOKUP(E93,'RT-C'!$A:$J,10,FALSE),"")</f>
        <v/>
      </c>
      <c r="J93" s="151" t="str">
        <f t="array" ref="J93">IFERROR(VLOOKUP(E93,'RT-C'!$A:$AE,31,FALSE),"")</f>
        <v/>
      </c>
      <c r="K93" s="152" t="str">
        <f t="array" ref="K93">IFERROR(IF(VLOOKUP(E93,'RT-C'!$A:$AG,29,FALSE)=0,"",VLOOKUP(E93,'RT-C'!$A:$AG,33,FALSE)),"")</f>
        <v/>
      </c>
      <c r="L93" s="151" t="str">
        <f t="array" ref="L93">IFERROR(VLOOKUP('RT-C'!$A:$AF,32,FALSE),"")</f>
        <v/>
      </c>
      <c r="M93" s="323" t="str">
        <f t="array" ref="M93">IFERROR(VLOOKUP(E93,'RT-C'!$A:$H,8,FALSE),"")</f>
        <v/>
      </c>
      <c r="N93" s="151" t="str">
        <f t="array" ref="N93">IFERROR(VLOOKUP(E93,'RT-C'!$A:$G,7,FALSE),"")</f>
        <v/>
      </c>
      <c r="O93" s="150" t="str">
        <f t="array" ref="O93">IFERROR(VLOOKUP(E93,'RT-C'!$A:$R,18,FALSE),"")</f>
        <v/>
      </c>
      <c r="P93" s="147" t="str">
        <f t="shared" si="4"/>
        <v/>
      </c>
      <c r="Q93" s="119" t="str">
        <f t="shared" si="5"/>
        <v/>
      </c>
      <c r="R93" s="149" t="str">
        <f t="shared" si="6"/>
        <v/>
      </c>
      <c r="S93" s="148"/>
      <c r="T93" s="148" t="str">
        <f t="shared" si="7"/>
        <v/>
      </c>
      <c r="U93" s="118" t="e">
        <f>IF(AND(D93&lt;&gt;"",I93="OUI",#REF!="OUI"),60,"")</f>
        <v>#REF!</v>
      </c>
      <c r="V93" s="147"/>
      <c r="W93" s="118"/>
      <c r="X93" s="118"/>
      <c r="Y93" s="120"/>
      <c r="Z93" s="117"/>
    </row>
    <row r="94" spans="1:26" x14ac:dyDescent="0.25">
      <c r="A94" s="114">
        <v>9</v>
      </c>
      <c r="B94" s="115" t="s">
        <v>5720</v>
      </c>
      <c r="C94" s="116" t="str">
        <f t="array" ref="C94">IFERROR(VLOOKUP(E94,'RT-C'!$A:$I,9,FALSE),"")</f>
        <v/>
      </c>
      <c r="D94" s="117"/>
      <c r="E94" s="113"/>
      <c r="F94" s="118"/>
      <c r="G94" s="119"/>
      <c r="H94" s="120"/>
      <c r="I94" s="153" t="str">
        <f t="array" ref="I94">IFERROR(VLOOKUP(E94,'RT-C'!$A:$J,10,FALSE),"")</f>
        <v/>
      </c>
      <c r="J94" s="151" t="str">
        <f t="array" ref="J94">IFERROR(VLOOKUP(E94,'RT-C'!$A:$AE,31,FALSE),"")</f>
        <v/>
      </c>
      <c r="K94" s="152" t="str">
        <f t="array" ref="K94">IFERROR(IF(VLOOKUP(E94,'RT-C'!$A:$AG,29,FALSE)=0,"",VLOOKUP(E94,'RT-C'!$A:$AG,33,FALSE)),"")</f>
        <v/>
      </c>
      <c r="L94" s="151" t="str">
        <f t="array" ref="L94">IFERROR(VLOOKUP('RT-C'!$A:$AF,32,FALSE),"")</f>
        <v/>
      </c>
      <c r="M94" s="323" t="str">
        <f t="array" ref="M94">IFERROR(VLOOKUP(E94,'RT-C'!$A:$H,8,FALSE),"")</f>
        <v/>
      </c>
      <c r="N94" s="151" t="str">
        <f t="array" ref="N94">IFERROR(VLOOKUP(E94,'RT-C'!$A:$G,7,FALSE),"")</f>
        <v/>
      </c>
      <c r="O94" s="150" t="str">
        <f t="array" ref="O94">IFERROR(VLOOKUP(E94,'RT-C'!$A:$R,18,FALSE),"")</f>
        <v/>
      </c>
      <c r="P94" s="147" t="str">
        <f t="shared" si="4"/>
        <v/>
      </c>
      <c r="Q94" s="119" t="str">
        <f t="shared" si="5"/>
        <v/>
      </c>
      <c r="R94" s="149" t="str">
        <f t="shared" si="6"/>
        <v/>
      </c>
      <c r="S94" s="148"/>
      <c r="T94" s="148" t="str">
        <f t="shared" si="7"/>
        <v/>
      </c>
      <c r="U94" s="118" t="e">
        <f>IF(AND(D94&lt;&gt;"",I94="OUI",#REF!="OUI"),60,"")</f>
        <v>#REF!</v>
      </c>
      <c r="V94" s="147"/>
      <c r="W94" s="118"/>
      <c r="X94" s="118"/>
      <c r="Y94" s="120"/>
      <c r="Z94" s="117"/>
    </row>
    <row r="95" spans="1:26" x14ac:dyDescent="0.25">
      <c r="A95" s="114">
        <v>9</v>
      </c>
      <c r="B95" s="115" t="s">
        <v>5720</v>
      </c>
      <c r="C95" s="116" t="str">
        <f t="array" ref="C95">IFERROR(VLOOKUP(E95,'RT-C'!$A:$I,9,FALSE),"")</f>
        <v/>
      </c>
      <c r="D95" s="117"/>
      <c r="E95" s="113"/>
      <c r="F95" s="118"/>
      <c r="G95" s="119"/>
      <c r="H95" s="120"/>
      <c r="I95" s="153" t="str">
        <f t="array" ref="I95">IFERROR(VLOOKUP(E95,'RT-C'!$A:$J,10,FALSE),"")</f>
        <v/>
      </c>
      <c r="J95" s="151" t="str">
        <f t="array" ref="J95">IFERROR(VLOOKUP(E95,'RT-C'!$A:$AE,31,FALSE),"")</f>
        <v/>
      </c>
      <c r="K95" s="152" t="str">
        <f t="array" ref="K95">IFERROR(IF(VLOOKUP(E95,'RT-C'!$A:$AG,29,FALSE)=0,"",VLOOKUP(E95,'RT-C'!$A:$AG,33,FALSE)),"")</f>
        <v/>
      </c>
      <c r="L95" s="151" t="str">
        <f t="array" ref="L95">IFERROR(VLOOKUP('RT-C'!$A:$AF,32,FALSE),"")</f>
        <v/>
      </c>
      <c r="M95" s="323" t="str">
        <f t="array" ref="M95">IFERROR(VLOOKUP(E95,'RT-C'!$A:$H,8,FALSE),"")</f>
        <v/>
      </c>
      <c r="N95" s="151" t="str">
        <f t="array" ref="N95">IFERROR(VLOOKUP(E95,'RT-C'!$A:$G,7,FALSE),"")</f>
        <v/>
      </c>
      <c r="O95" s="150" t="str">
        <f t="array" ref="O95">IFERROR(VLOOKUP(E95,'RT-C'!$A:$R,18,FALSE),"")</f>
        <v/>
      </c>
      <c r="P95" s="147" t="str">
        <f t="shared" si="4"/>
        <v/>
      </c>
      <c r="Q95" s="119" t="str">
        <f t="shared" si="5"/>
        <v/>
      </c>
      <c r="R95" s="149" t="str">
        <f t="shared" si="6"/>
        <v/>
      </c>
      <c r="S95" s="148"/>
      <c r="T95" s="148" t="str">
        <f t="shared" si="7"/>
        <v/>
      </c>
      <c r="U95" s="118" t="e">
        <f>IF(AND(D95&lt;&gt;"",I95="OUI",#REF!="OUI"),60,"")</f>
        <v>#REF!</v>
      </c>
      <c r="V95" s="147"/>
      <c r="W95" s="118"/>
      <c r="X95" s="118"/>
      <c r="Y95" s="120"/>
      <c r="Z95" s="117"/>
    </row>
    <row r="96" spans="1:26" x14ac:dyDescent="0.25">
      <c r="A96" s="114">
        <v>9</v>
      </c>
      <c r="B96" s="115" t="s">
        <v>5720</v>
      </c>
      <c r="C96" s="116" t="str">
        <f t="array" ref="C96">IFERROR(VLOOKUP(E96,'RT-C'!$A:$I,9,FALSE),"")</f>
        <v/>
      </c>
      <c r="D96" s="117"/>
      <c r="E96" s="113"/>
      <c r="F96" s="118"/>
      <c r="G96" s="119"/>
      <c r="H96" s="120"/>
      <c r="I96" s="153" t="str">
        <f t="array" ref="I96">IFERROR(VLOOKUP(E96,'RT-C'!$A:$J,10,FALSE),"")</f>
        <v/>
      </c>
      <c r="J96" s="151" t="str">
        <f t="array" ref="J96">IFERROR(VLOOKUP(E96,'RT-C'!$A:$AE,31,FALSE),"")</f>
        <v/>
      </c>
      <c r="K96" s="152" t="str">
        <f t="array" ref="K96">IFERROR(IF(VLOOKUP(E96,'RT-C'!$A:$AG,29,FALSE)=0,"",VLOOKUP(E96,'RT-C'!$A:$AG,33,FALSE)),"")</f>
        <v/>
      </c>
      <c r="L96" s="151" t="str">
        <f t="array" ref="L96">IFERROR(VLOOKUP('RT-C'!$A:$AF,32,FALSE),"")</f>
        <v/>
      </c>
      <c r="M96" s="323" t="str">
        <f t="array" ref="M96">IFERROR(VLOOKUP(E96,'RT-C'!$A:$H,8,FALSE),"")</f>
        <v/>
      </c>
      <c r="N96" s="151" t="str">
        <f t="array" ref="N96">IFERROR(VLOOKUP(E96,'RT-C'!$A:$G,7,FALSE),"")</f>
        <v/>
      </c>
      <c r="O96" s="150" t="str">
        <f t="array" ref="O96">IFERROR(VLOOKUP(E96,'RT-C'!$A:$R,18,FALSE),"")</f>
        <v/>
      </c>
      <c r="P96" s="147" t="str">
        <f t="shared" si="4"/>
        <v/>
      </c>
      <c r="Q96" s="119" t="str">
        <f t="shared" si="5"/>
        <v/>
      </c>
      <c r="R96" s="149" t="str">
        <f t="shared" si="6"/>
        <v/>
      </c>
      <c r="S96" s="148"/>
      <c r="T96" s="148" t="str">
        <f t="shared" si="7"/>
        <v/>
      </c>
      <c r="U96" s="118" t="e">
        <f>IF(AND(D96&lt;&gt;"",I96="OUI",#REF!="OUI"),60,"")</f>
        <v>#REF!</v>
      </c>
      <c r="V96" s="147"/>
      <c r="W96" s="118"/>
      <c r="X96" s="118"/>
      <c r="Y96" s="120"/>
      <c r="Z96" s="117"/>
    </row>
    <row r="97" spans="1:26" x14ac:dyDescent="0.25">
      <c r="A97" s="114">
        <v>9</v>
      </c>
      <c r="B97" s="115" t="s">
        <v>5720</v>
      </c>
      <c r="C97" s="116" t="str">
        <f t="array" ref="C97">IFERROR(VLOOKUP(E97,'RT-C'!$A:$I,9,FALSE),"")</f>
        <v/>
      </c>
      <c r="D97" s="117"/>
      <c r="E97" s="113"/>
      <c r="F97" s="118"/>
      <c r="G97" s="119"/>
      <c r="H97" s="120"/>
      <c r="I97" s="153" t="str">
        <f t="array" ref="I97">IFERROR(VLOOKUP(E97,'RT-C'!$A:$J,10,FALSE),"")</f>
        <v/>
      </c>
      <c r="J97" s="151" t="str">
        <f t="array" ref="J97">IFERROR(VLOOKUP(E97,'RT-C'!$A:$AE,31,FALSE),"")</f>
        <v/>
      </c>
      <c r="K97" s="152" t="str">
        <f t="array" ref="K97">IFERROR(IF(VLOOKUP(E97,'RT-C'!$A:$AG,29,FALSE)=0,"",VLOOKUP(E97,'RT-C'!$A:$AG,33,FALSE)),"")</f>
        <v/>
      </c>
      <c r="L97" s="151" t="str">
        <f t="array" ref="L97">IFERROR(VLOOKUP('RT-C'!$A:$AF,32,FALSE),"")</f>
        <v/>
      </c>
      <c r="M97" s="323" t="str">
        <f t="array" ref="M97">IFERROR(VLOOKUP(E97,'RT-C'!$A:$H,8,FALSE),"")</f>
        <v/>
      </c>
      <c r="N97" s="151" t="str">
        <f t="array" ref="N97">IFERROR(VLOOKUP(E97,'RT-C'!$A:$G,7,FALSE),"")</f>
        <v/>
      </c>
      <c r="O97" s="150" t="str">
        <f t="array" ref="O97">IFERROR(VLOOKUP(E97,'RT-C'!$A:$R,18,FALSE),"")</f>
        <v/>
      </c>
      <c r="P97" s="147" t="str">
        <f t="shared" si="4"/>
        <v/>
      </c>
      <c r="Q97" s="119" t="str">
        <f t="shared" si="5"/>
        <v/>
      </c>
      <c r="R97" s="149" t="str">
        <f t="shared" si="6"/>
        <v/>
      </c>
      <c r="S97" s="148"/>
      <c r="T97" s="148" t="str">
        <f t="shared" si="7"/>
        <v/>
      </c>
      <c r="U97" s="118" t="e">
        <f>IF(AND(D97&lt;&gt;"",I97="OUI",#REF!="OUI"),60,"")</f>
        <v>#REF!</v>
      </c>
      <c r="V97" s="147"/>
      <c r="W97" s="118"/>
      <c r="X97" s="118"/>
      <c r="Y97" s="120"/>
      <c r="Z97" s="117"/>
    </row>
    <row r="98" spans="1:26" x14ac:dyDescent="0.25">
      <c r="A98" s="114">
        <v>9</v>
      </c>
      <c r="B98" s="115" t="s">
        <v>5720</v>
      </c>
      <c r="C98" s="116" t="str">
        <f t="array" ref="C98">IFERROR(VLOOKUP(E98,'RT-C'!$A:$I,9,FALSE),"")</f>
        <v/>
      </c>
      <c r="D98" s="117"/>
      <c r="E98" s="113"/>
      <c r="F98" s="118"/>
      <c r="G98" s="119"/>
      <c r="H98" s="120"/>
      <c r="I98" s="153" t="str">
        <f t="array" ref="I98">IFERROR(VLOOKUP(E98,'RT-C'!$A:$J,10,FALSE),"")</f>
        <v/>
      </c>
      <c r="J98" s="151" t="str">
        <f t="array" ref="J98">IFERROR(VLOOKUP(E98,'RT-C'!$A:$AE,31,FALSE),"")</f>
        <v/>
      </c>
      <c r="K98" s="152" t="str">
        <f t="array" ref="K98">IFERROR(IF(VLOOKUP(E98,'RT-C'!$A:$AG,29,FALSE)=0,"",VLOOKUP(E98,'RT-C'!$A:$AG,33,FALSE)),"")</f>
        <v/>
      </c>
      <c r="L98" s="151" t="str">
        <f t="array" ref="L98">IFERROR(VLOOKUP('RT-C'!$A:$AF,32,FALSE),"")</f>
        <v/>
      </c>
      <c r="M98" s="323" t="str">
        <f t="array" ref="M98">IFERROR(VLOOKUP(E98,'RT-C'!$A:$H,8,FALSE),"")</f>
        <v/>
      </c>
      <c r="N98" s="151" t="str">
        <f t="array" ref="N98">IFERROR(VLOOKUP(E98,'RT-C'!$A:$G,7,FALSE),"")</f>
        <v/>
      </c>
      <c r="O98" s="150" t="str">
        <f t="array" ref="O98">IFERROR(VLOOKUP(E98,'RT-C'!$A:$R,18,FALSE),"")</f>
        <v/>
      </c>
      <c r="P98" s="147" t="str">
        <f t="shared" si="4"/>
        <v/>
      </c>
      <c r="Q98" s="119" t="str">
        <f t="shared" si="5"/>
        <v/>
      </c>
      <c r="R98" s="149" t="str">
        <f t="shared" si="6"/>
        <v/>
      </c>
      <c r="S98" s="148"/>
      <c r="T98" s="148" t="str">
        <f t="shared" si="7"/>
        <v/>
      </c>
      <c r="U98" s="118" t="e">
        <f>IF(AND(D98&lt;&gt;"",I98="OUI",#REF!="OUI"),60,"")</f>
        <v>#REF!</v>
      </c>
      <c r="V98" s="147"/>
      <c r="W98" s="118"/>
      <c r="X98" s="118"/>
      <c r="Y98" s="120"/>
      <c r="Z98" s="117"/>
    </row>
    <row r="99" spans="1:26" x14ac:dyDescent="0.25">
      <c r="A99" s="114">
        <v>9</v>
      </c>
      <c r="B99" s="115" t="s">
        <v>5720</v>
      </c>
      <c r="C99" s="116" t="str">
        <f t="array" ref="C99">IFERROR(VLOOKUP(E99,'RT-C'!$A:$I,9,FALSE),"")</f>
        <v/>
      </c>
      <c r="D99" s="117"/>
      <c r="E99" s="113"/>
      <c r="F99" s="118"/>
      <c r="G99" s="119"/>
      <c r="H99" s="120"/>
      <c r="I99" s="153" t="str">
        <f t="array" ref="I99">IFERROR(VLOOKUP(E99,'RT-C'!$A:$J,10,FALSE),"")</f>
        <v/>
      </c>
      <c r="J99" s="151" t="str">
        <f t="array" ref="J99">IFERROR(VLOOKUP(E99,'RT-C'!$A:$AE,31,FALSE),"")</f>
        <v/>
      </c>
      <c r="K99" s="152" t="str">
        <f t="array" ref="K99">IFERROR(IF(VLOOKUP(E99,'RT-C'!$A:$AG,29,FALSE)=0,"",VLOOKUP(E99,'RT-C'!$A:$AG,33,FALSE)),"")</f>
        <v/>
      </c>
      <c r="L99" s="151" t="str">
        <f t="array" ref="L99">IFERROR(VLOOKUP('RT-C'!$A:$AF,32,FALSE),"")</f>
        <v/>
      </c>
      <c r="M99" s="323" t="str">
        <f t="array" ref="M99">IFERROR(VLOOKUP(E99,'RT-C'!$A:$H,8,FALSE),"")</f>
        <v/>
      </c>
      <c r="N99" s="151" t="str">
        <f t="array" ref="N99">IFERROR(VLOOKUP(E99,'RT-C'!$A:$G,7,FALSE),"")</f>
        <v/>
      </c>
      <c r="O99" s="150" t="str">
        <f t="array" ref="O99">IFERROR(VLOOKUP(E99,'RT-C'!$A:$R,18,FALSE),"")</f>
        <v/>
      </c>
      <c r="P99" s="147" t="str">
        <f t="shared" si="4"/>
        <v/>
      </c>
      <c r="Q99" s="119" t="str">
        <f t="shared" si="5"/>
        <v/>
      </c>
      <c r="R99" s="149" t="str">
        <f t="shared" si="6"/>
        <v/>
      </c>
      <c r="S99" s="148"/>
      <c r="T99" s="148" t="str">
        <f t="shared" si="7"/>
        <v/>
      </c>
      <c r="U99" s="118" t="e">
        <f>IF(AND(D99&lt;&gt;"",I99="OUI",#REF!="OUI"),60,"")</f>
        <v>#REF!</v>
      </c>
      <c r="V99" s="147"/>
      <c r="W99" s="118"/>
      <c r="X99" s="118"/>
      <c r="Y99" s="120"/>
      <c r="Z99" s="117"/>
    </row>
    <row r="100" spans="1:26" x14ac:dyDescent="0.25">
      <c r="A100" s="114">
        <v>9</v>
      </c>
      <c r="B100" s="115" t="s">
        <v>5720</v>
      </c>
      <c r="C100" s="116" t="str">
        <f t="array" ref="C100">IFERROR(VLOOKUP(E100,'RT-C'!$A:$I,9,FALSE),"")</f>
        <v/>
      </c>
      <c r="D100" s="117"/>
      <c r="E100" s="113"/>
      <c r="F100" s="118"/>
      <c r="G100" s="119"/>
      <c r="H100" s="120"/>
      <c r="I100" s="153" t="str">
        <f t="array" ref="I100">IFERROR(VLOOKUP(E100,'RT-C'!$A:$J,10,FALSE),"")</f>
        <v/>
      </c>
      <c r="J100" s="151" t="str">
        <f t="array" ref="J100">IFERROR(VLOOKUP(E100,'RT-C'!$A:$AE,31,FALSE),"")</f>
        <v/>
      </c>
      <c r="K100" s="152" t="str">
        <f t="array" ref="K100">IFERROR(IF(VLOOKUP(E100,'RT-C'!$A:$AG,29,FALSE)=0,"",VLOOKUP(E100,'RT-C'!$A:$AG,33,FALSE)),"")</f>
        <v/>
      </c>
      <c r="L100" s="151" t="str">
        <f t="array" ref="L100">IFERROR(VLOOKUP('RT-C'!$A:$AF,32,FALSE),"")</f>
        <v/>
      </c>
      <c r="M100" s="323" t="str">
        <f t="array" ref="M100">IFERROR(VLOOKUP(E100,'RT-C'!$A:$H,8,FALSE),"")</f>
        <v/>
      </c>
      <c r="N100" s="151" t="str">
        <f t="array" ref="N100">IFERROR(VLOOKUP(E100,'RT-C'!$A:$G,7,FALSE),"")</f>
        <v/>
      </c>
      <c r="O100" s="150" t="str">
        <f t="array" ref="O100">IFERROR(VLOOKUP(E100,'RT-C'!$A:$R,18,FALSE),"")</f>
        <v/>
      </c>
      <c r="P100" s="147" t="str">
        <f t="shared" si="4"/>
        <v/>
      </c>
      <c r="Q100" s="119" t="str">
        <f t="shared" si="5"/>
        <v/>
      </c>
      <c r="R100" s="149" t="str">
        <f t="shared" si="6"/>
        <v/>
      </c>
      <c r="S100" s="148"/>
      <c r="T100" s="148" t="str">
        <f t="shared" si="7"/>
        <v/>
      </c>
      <c r="U100" s="118" t="e">
        <f>IF(AND(D100&lt;&gt;"",I100="OUI",#REF!="OUI"),60,"")</f>
        <v>#REF!</v>
      </c>
      <c r="V100" s="147"/>
      <c r="W100" s="118"/>
      <c r="X100" s="118"/>
      <c r="Y100" s="120"/>
      <c r="Z100" s="117"/>
    </row>
    <row r="101" spans="1:26" x14ac:dyDescent="0.25">
      <c r="A101" s="114">
        <v>9</v>
      </c>
      <c r="B101" s="115" t="s">
        <v>5720</v>
      </c>
      <c r="C101" s="116" t="str">
        <f t="array" ref="C101">IFERROR(VLOOKUP(E101,'RT-C'!$A:$I,9,FALSE),"")</f>
        <v/>
      </c>
      <c r="D101" s="117"/>
      <c r="E101" s="113"/>
      <c r="F101" s="118"/>
      <c r="G101" s="119"/>
      <c r="H101" s="120"/>
      <c r="I101" s="153" t="str">
        <f t="array" ref="I101">IFERROR(VLOOKUP(E101,'RT-C'!$A:$J,10,FALSE),"")</f>
        <v/>
      </c>
      <c r="J101" s="151" t="str">
        <f t="array" ref="J101">IFERROR(VLOOKUP(E101,'RT-C'!$A:$AE,31,FALSE),"")</f>
        <v/>
      </c>
      <c r="K101" s="152" t="str">
        <f t="array" ref="K101">IFERROR(IF(VLOOKUP(E101,'RT-C'!$A:$AG,29,FALSE)=0,"",VLOOKUP(E101,'RT-C'!$A:$AG,33,FALSE)),"")</f>
        <v/>
      </c>
      <c r="L101" s="151" t="str">
        <f t="array" ref="L101">IFERROR(VLOOKUP('RT-C'!$A:$AF,32,FALSE),"")</f>
        <v/>
      </c>
      <c r="M101" s="323" t="str">
        <f t="array" ref="M101">IFERROR(VLOOKUP(E101,'RT-C'!$A:$H,8,FALSE),"")</f>
        <v/>
      </c>
      <c r="N101" s="151" t="str">
        <f t="array" ref="N101">IFERROR(VLOOKUP(E101,'RT-C'!$A:$G,7,FALSE),"")</f>
        <v/>
      </c>
      <c r="O101" s="150" t="str">
        <f t="array" ref="O101">IFERROR(VLOOKUP(E101,'RT-C'!$A:$R,18,FALSE),"")</f>
        <v/>
      </c>
      <c r="P101" s="147" t="str">
        <f t="shared" si="4"/>
        <v/>
      </c>
      <c r="Q101" s="119" t="str">
        <f t="shared" si="5"/>
        <v/>
      </c>
      <c r="R101" s="149" t="str">
        <f t="shared" si="6"/>
        <v/>
      </c>
      <c r="S101" s="148"/>
      <c r="T101" s="148" t="str">
        <f t="shared" si="7"/>
        <v/>
      </c>
      <c r="U101" s="118" t="e">
        <f>IF(AND(D101&lt;&gt;"",I101="OUI",#REF!="OUI"),60,"")</f>
        <v>#REF!</v>
      </c>
      <c r="V101" s="147"/>
      <c r="W101" s="118"/>
      <c r="X101" s="118"/>
      <c r="Y101" s="120"/>
      <c r="Z101" s="117"/>
    </row>
    <row r="102" spans="1:26" x14ac:dyDescent="0.25">
      <c r="A102" s="114">
        <v>9</v>
      </c>
      <c r="B102" s="115" t="s">
        <v>5720</v>
      </c>
      <c r="C102" s="116" t="str">
        <f t="array" ref="C102">IFERROR(VLOOKUP(E102,'RT-C'!$A:$I,9,FALSE),"")</f>
        <v/>
      </c>
      <c r="D102" s="117"/>
      <c r="E102" s="113"/>
      <c r="F102" s="118"/>
      <c r="G102" s="119"/>
      <c r="H102" s="120"/>
      <c r="I102" s="153" t="str">
        <f t="array" ref="I102">IFERROR(VLOOKUP(E102,'RT-C'!$A:$J,10,FALSE),"")</f>
        <v/>
      </c>
      <c r="J102" s="151" t="str">
        <f t="array" ref="J102">IFERROR(VLOOKUP(E102,'RT-C'!$A:$AE,31,FALSE),"")</f>
        <v/>
      </c>
      <c r="K102" s="152" t="str">
        <f t="array" ref="K102">IFERROR(IF(VLOOKUP(E102,'RT-C'!$A:$AG,29,FALSE)=0,"",VLOOKUP(E102,'RT-C'!$A:$AG,33,FALSE)),"")</f>
        <v/>
      </c>
      <c r="L102" s="151" t="str">
        <f t="array" ref="L102">IFERROR(VLOOKUP('RT-C'!$A:$AF,32,FALSE),"")</f>
        <v/>
      </c>
      <c r="M102" s="323" t="str">
        <f t="array" ref="M102">IFERROR(VLOOKUP(E102,'RT-C'!$A:$H,8,FALSE),"")</f>
        <v/>
      </c>
      <c r="N102" s="151" t="str">
        <f t="array" ref="N102">IFERROR(VLOOKUP(E102,'RT-C'!$A:$G,7,FALSE),"")</f>
        <v/>
      </c>
      <c r="O102" s="150" t="str">
        <f t="array" ref="O102">IFERROR(VLOOKUP(E102,'RT-C'!$A:$R,18,FALSE),"")</f>
        <v/>
      </c>
      <c r="P102" s="147" t="str">
        <f t="shared" si="4"/>
        <v/>
      </c>
      <c r="Q102" s="119" t="str">
        <f t="shared" si="5"/>
        <v/>
      </c>
      <c r="R102" s="149" t="str">
        <f t="shared" si="6"/>
        <v/>
      </c>
      <c r="S102" s="148"/>
      <c r="T102" s="148" t="str">
        <f t="shared" si="7"/>
        <v/>
      </c>
      <c r="U102" s="118" t="e">
        <f>IF(AND(D102&lt;&gt;"",I102="OUI",#REF!="OUI"),60,"")</f>
        <v>#REF!</v>
      </c>
      <c r="V102" s="147"/>
      <c r="W102" s="118"/>
      <c r="X102" s="118"/>
      <c r="Y102" s="120"/>
      <c r="Z102" s="117"/>
    </row>
    <row r="103" spans="1:26" x14ac:dyDescent="0.25">
      <c r="A103" s="114">
        <v>9</v>
      </c>
      <c r="B103" s="115" t="s">
        <v>5720</v>
      </c>
      <c r="C103" s="116" t="str">
        <f t="array" ref="C103">IFERROR(VLOOKUP(E103,'RT-C'!$A:$I,9,FALSE),"")</f>
        <v/>
      </c>
      <c r="D103" s="117"/>
      <c r="E103" s="113"/>
      <c r="F103" s="118"/>
      <c r="G103" s="119"/>
      <c r="H103" s="120"/>
      <c r="I103" s="153" t="str">
        <f t="array" ref="I103">IFERROR(VLOOKUP(E103,'RT-C'!$A:$J,10,FALSE),"")</f>
        <v/>
      </c>
      <c r="J103" s="151" t="str">
        <f t="array" ref="J103">IFERROR(VLOOKUP(E103,'RT-C'!$A:$AE,31,FALSE),"")</f>
        <v/>
      </c>
      <c r="K103" s="152" t="str">
        <f t="array" ref="K103">IFERROR(IF(VLOOKUP(E103,'RT-C'!$A:$AG,29,FALSE)=0,"",VLOOKUP(E103,'RT-C'!$A:$AG,33,FALSE)),"")</f>
        <v/>
      </c>
      <c r="L103" s="151" t="str">
        <f t="array" ref="L103">IFERROR(VLOOKUP('RT-C'!$A:$AF,32,FALSE),"")</f>
        <v/>
      </c>
      <c r="M103" s="323" t="str">
        <f t="array" ref="M103">IFERROR(VLOOKUP(E103,'RT-C'!$A:$H,8,FALSE),"")</f>
        <v/>
      </c>
      <c r="N103" s="151" t="str">
        <f t="array" ref="N103">IFERROR(VLOOKUP(E103,'RT-C'!$A:$G,7,FALSE),"")</f>
        <v/>
      </c>
      <c r="O103" s="150" t="str">
        <f t="array" ref="O103">IFERROR(VLOOKUP(E103,'RT-C'!$A:$R,18,FALSE),"")</f>
        <v/>
      </c>
      <c r="P103" s="147" t="str">
        <f t="shared" si="4"/>
        <v/>
      </c>
      <c r="Q103" s="119" t="str">
        <f t="shared" si="5"/>
        <v/>
      </c>
      <c r="R103" s="149" t="str">
        <f t="shared" si="6"/>
        <v/>
      </c>
      <c r="S103" s="148"/>
      <c r="T103" s="148" t="str">
        <f t="shared" si="7"/>
        <v/>
      </c>
      <c r="U103" s="118" t="e">
        <f>IF(AND(D103&lt;&gt;"",I103="OUI",#REF!="OUI"),60,"")</f>
        <v>#REF!</v>
      </c>
      <c r="V103" s="147"/>
      <c r="W103" s="118"/>
      <c r="X103" s="118"/>
      <c r="Y103" s="120"/>
      <c r="Z103" s="117"/>
    </row>
    <row r="104" spans="1:26" x14ac:dyDescent="0.25">
      <c r="A104" s="114">
        <v>9</v>
      </c>
      <c r="B104" s="115" t="s">
        <v>5720</v>
      </c>
      <c r="C104" s="116" t="str">
        <f t="array" ref="C104">IFERROR(VLOOKUP(E104,'RT-C'!$A:$I,9,FALSE),"")</f>
        <v/>
      </c>
      <c r="D104" s="117"/>
      <c r="E104" s="113"/>
      <c r="F104" s="118"/>
      <c r="G104" s="119"/>
      <c r="H104" s="120"/>
      <c r="I104" s="153" t="str">
        <f t="array" ref="I104">IFERROR(VLOOKUP(E104,'RT-C'!$A:$J,10,FALSE),"")</f>
        <v/>
      </c>
      <c r="J104" s="151" t="str">
        <f t="array" ref="J104">IFERROR(VLOOKUP(E104,'RT-C'!$A:$AE,31,FALSE),"")</f>
        <v/>
      </c>
      <c r="K104" s="152" t="str">
        <f t="array" ref="K104">IFERROR(IF(VLOOKUP(E104,'RT-C'!$A:$AG,29,FALSE)=0,"",VLOOKUP(E104,'RT-C'!$A:$AG,33,FALSE)),"")</f>
        <v/>
      </c>
      <c r="L104" s="151" t="str">
        <f t="array" ref="L104">IFERROR(VLOOKUP('RT-C'!$A:$AF,32,FALSE),"")</f>
        <v/>
      </c>
      <c r="M104" s="323" t="str">
        <f t="array" ref="M104">IFERROR(VLOOKUP(E104,'RT-C'!$A:$H,8,FALSE),"")</f>
        <v/>
      </c>
      <c r="N104" s="151" t="str">
        <f t="array" ref="N104">IFERROR(VLOOKUP(E104,'RT-C'!$A:$G,7,FALSE),"")</f>
        <v/>
      </c>
      <c r="O104" s="150" t="str">
        <f t="array" ref="O104">IFERROR(VLOOKUP(E104,'RT-C'!$A:$R,18,FALSE),"")</f>
        <v/>
      </c>
      <c r="P104" s="147" t="str">
        <f t="shared" si="4"/>
        <v/>
      </c>
      <c r="Q104" s="119" t="str">
        <f t="shared" si="5"/>
        <v/>
      </c>
      <c r="R104" s="149" t="str">
        <f t="shared" si="6"/>
        <v/>
      </c>
      <c r="S104" s="148"/>
      <c r="T104" s="148" t="str">
        <f t="shared" si="7"/>
        <v/>
      </c>
      <c r="U104" s="118" t="e">
        <f>IF(AND(D104&lt;&gt;"",I104="OUI",#REF!="OUI"),60,"")</f>
        <v>#REF!</v>
      </c>
      <c r="V104" s="147"/>
      <c r="W104" s="118"/>
      <c r="X104" s="118"/>
      <c r="Y104" s="120"/>
      <c r="Z104" s="117"/>
    </row>
    <row r="105" spans="1:26" x14ac:dyDescent="0.25">
      <c r="A105" s="114">
        <v>9</v>
      </c>
      <c r="B105" s="115" t="s">
        <v>5720</v>
      </c>
      <c r="C105" s="116" t="str">
        <f t="array" ref="C105">IFERROR(VLOOKUP(E105,'RT-C'!$A:$I,9,FALSE),"")</f>
        <v/>
      </c>
      <c r="D105" s="117"/>
      <c r="E105" s="113"/>
      <c r="F105" s="118"/>
      <c r="G105" s="119"/>
      <c r="H105" s="120"/>
      <c r="I105" s="153" t="str">
        <f t="array" ref="I105">IFERROR(VLOOKUP(E105,'RT-C'!$A:$J,10,FALSE),"")</f>
        <v/>
      </c>
      <c r="J105" s="151" t="str">
        <f t="array" ref="J105">IFERROR(VLOOKUP(E105,'RT-C'!$A:$AE,31,FALSE),"")</f>
        <v/>
      </c>
      <c r="K105" s="152" t="str">
        <f t="array" ref="K105">IFERROR(IF(VLOOKUP(E105,'RT-C'!$A:$AG,29,FALSE)=0,"",VLOOKUP(E105,'RT-C'!$A:$AG,33,FALSE)),"")</f>
        <v/>
      </c>
      <c r="L105" s="151" t="str">
        <f t="array" ref="L105">IFERROR(VLOOKUP('RT-C'!$A:$AF,32,FALSE),"")</f>
        <v/>
      </c>
      <c r="M105" s="323" t="str">
        <f t="array" ref="M105">IFERROR(VLOOKUP(E105,'RT-C'!$A:$H,8,FALSE),"")</f>
        <v/>
      </c>
      <c r="N105" s="151" t="str">
        <f t="array" ref="N105">IFERROR(VLOOKUP(E105,'RT-C'!$A:$G,7,FALSE),"")</f>
        <v/>
      </c>
      <c r="O105" s="150" t="str">
        <f t="array" ref="O105">IFERROR(VLOOKUP(E105,'RT-C'!$A:$R,18,FALSE),"")</f>
        <v/>
      </c>
      <c r="P105" s="147" t="str">
        <f t="shared" si="4"/>
        <v/>
      </c>
      <c r="Q105" s="119" t="str">
        <f t="shared" si="5"/>
        <v/>
      </c>
      <c r="R105" s="149" t="str">
        <f t="shared" si="6"/>
        <v/>
      </c>
      <c r="S105" s="148"/>
      <c r="T105" s="148" t="str">
        <f t="shared" si="7"/>
        <v/>
      </c>
      <c r="U105" s="118" t="e">
        <f>IF(AND(D105&lt;&gt;"",I105="OUI",#REF!="OUI"),60,"")</f>
        <v>#REF!</v>
      </c>
      <c r="V105" s="147"/>
      <c r="W105" s="118"/>
      <c r="X105" s="118"/>
      <c r="Y105" s="120"/>
      <c r="Z105" s="117"/>
    </row>
    <row r="106" spans="1:26" x14ac:dyDescent="0.25">
      <c r="A106" s="114">
        <v>9</v>
      </c>
      <c r="B106" s="115" t="s">
        <v>5720</v>
      </c>
      <c r="C106" s="116" t="str">
        <f t="array" ref="C106">IFERROR(VLOOKUP(E106,'RT-C'!$A:$I,9,FALSE),"")</f>
        <v/>
      </c>
      <c r="D106" s="117"/>
      <c r="E106" s="113"/>
      <c r="F106" s="118"/>
      <c r="G106" s="119"/>
      <c r="H106" s="120"/>
      <c r="I106" s="153" t="str">
        <f t="array" ref="I106">IFERROR(VLOOKUP(E106,'RT-C'!$A:$J,10,FALSE),"")</f>
        <v/>
      </c>
      <c r="J106" s="151" t="str">
        <f t="array" ref="J106">IFERROR(VLOOKUP(E106,'RT-C'!$A:$AE,31,FALSE),"")</f>
        <v/>
      </c>
      <c r="K106" s="152" t="str">
        <f t="array" ref="K106">IFERROR(IF(VLOOKUP(E106,'RT-C'!$A:$AG,29,FALSE)=0,"",VLOOKUP(E106,'RT-C'!$A:$AG,33,FALSE)),"")</f>
        <v/>
      </c>
      <c r="L106" s="151" t="str">
        <f t="array" ref="L106">IFERROR(VLOOKUP('RT-C'!$A:$AF,32,FALSE),"")</f>
        <v/>
      </c>
      <c r="M106" s="323" t="str">
        <f t="array" ref="M106">IFERROR(VLOOKUP(E106,'RT-C'!$A:$H,8,FALSE),"")</f>
        <v/>
      </c>
      <c r="N106" s="151" t="str">
        <f t="array" ref="N106">IFERROR(VLOOKUP(E106,'RT-C'!$A:$G,7,FALSE),"")</f>
        <v/>
      </c>
      <c r="O106" s="150" t="str">
        <f t="array" ref="O106">IFERROR(VLOOKUP(E106,'RT-C'!$A:$R,18,FALSE),"")</f>
        <v/>
      </c>
      <c r="P106" s="147" t="str">
        <f t="shared" si="4"/>
        <v/>
      </c>
      <c r="Q106" s="119" t="str">
        <f t="shared" si="5"/>
        <v/>
      </c>
      <c r="R106" s="149" t="str">
        <f t="shared" si="6"/>
        <v/>
      </c>
      <c r="S106" s="148"/>
      <c r="T106" s="148" t="str">
        <f t="shared" si="7"/>
        <v/>
      </c>
      <c r="U106" s="118" t="e">
        <f>IF(AND(D106&lt;&gt;"",I106="OUI",#REF!="OUI"),60,"")</f>
        <v>#REF!</v>
      </c>
      <c r="V106" s="147"/>
      <c r="W106" s="118"/>
      <c r="X106" s="118"/>
      <c r="Y106" s="120"/>
      <c r="Z106" s="117"/>
    </row>
    <row r="107" spans="1:26" x14ac:dyDescent="0.25">
      <c r="A107" s="114">
        <v>9</v>
      </c>
      <c r="B107" s="115" t="s">
        <v>5720</v>
      </c>
      <c r="C107" s="116" t="str">
        <f t="array" ref="C107">IFERROR(VLOOKUP(E107,'RT-C'!$A:$I,9,FALSE),"")</f>
        <v/>
      </c>
      <c r="D107" s="117"/>
      <c r="E107" s="113"/>
      <c r="F107" s="118"/>
      <c r="G107" s="119"/>
      <c r="H107" s="120"/>
      <c r="I107" s="153" t="str">
        <f t="array" ref="I107">IFERROR(VLOOKUP(E107,'RT-C'!$A:$J,10,FALSE),"")</f>
        <v/>
      </c>
      <c r="J107" s="151" t="str">
        <f t="array" ref="J107">IFERROR(VLOOKUP(E107,'RT-C'!$A:$AE,31,FALSE),"")</f>
        <v/>
      </c>
      <c r="K107" s="152" t="str">
        <f t="array" ref="K107">IFERROR(IF(VLOOKUP(E107,'RT-C'!$A:$AG,29,FALSE)=0,"",VLOOKUP(E107,'RT-C'!$A:$AG,33,FALSE)),"")</f>
        <v/>
      </c>
      <c r="L107" s="151" t="str">
        <f t="array" ref="L107">IFERROR(VLOOKUP('RT-C'!$A:$AF,32,FALSE),"")</f>
        <v/>
      </c>
      <c r="M107" s="323" t="str">
        <f t="array" ref="M107">IFERROR(VLOOKUP(E107,'RT-C'!$A:$H,8,FALSE),"")</f>
        <v/>
      </c>
      <c r="N107" s="151" t="str">
        <f t="array" ref="N107">IFERROR(VLOOKUP(E107,'RT-C'!$A:$G,7,FALSE),"")</f>
        <v/>
      </c>
      <c r="O107" s="150" t="str">
        <f t="array" ref="O107">IFERROR(VLOOKUP(E107,'RT-C'!$A:$R,18,FALSE),"")</f>
        <v/>
      </c>
      <c r="P107" s="147" t="str">
        <f t="shared" si="4"/>
        <v/>
      </c>
      <c r="Q107" s="119" t="str">
        <f t="shared" si="5"/>
        <v/>
      </c>
      <c r="R107" s="149" t="str">
        <f t="shared" si="6"/>
        <v/>
      </c>
      <c r="S107" s="148"/>
      <c r="T107" s="148" t="str">
        <f t="shared" si="7"/>
        <v/>
      </c>
      <c r="U107" s="118" t="e">
        <f>IF(AND(D107&lt;&gt;"",I107="OUI",#REF!="OUI"),60,"")</f>
        <v>#REF!</v>
      </c>
      <c r="V107" s="147"/>
      <c r="W107" s="118"/>
      <c r="X107" s="118"/>
      <c r="Y107" s="120"/>
      <c r="Z107" s="117"/>
    </row>
    <row r="108" spans="1:26" x14ac:dyDescent="0.25">
      <c r="A108" s="114">
        <v>9</v>
      </c>
      <c r="B108" s="115" t="s">
        <v>5720</v>
      </c>
      <c r="C108" s="116" t="str">
        <f t="array" ref="C108">IFERROR(VLOOKUP(E108,'RT-C'!$A:$I,9,FALSE),"")</f>
        <v/>
      </c>
      <c r="D108" s="117"/>
      <c r="E108" s="113"/>
      <c r="F108" s="118"/>
      <c r="G108" s="119"/>
      <c r="H108" s="120"/>
      <c r="I108" s="153" t="str">
        <f t="array" ref="I108">IFERROR(VLOOKUP(E108,'RT-C'!$A:$J,10,FALSE),"")</f>
        <v/>
      </c>
      <c r="J108" s="151" t="str">
        <f t="array" ref="J108">IFERROR(VLOOKUP(E108,'RT-C'!$A:$AE,31,FALSE),"")</f>
        <v/>
      </c>
      <c r="K108" s="152" t="str">
        <f t="array" ref="K108">IFERROR(IF(VLOOKUP(E108,'RT-C'!$A:$AG,29,FALSE)=0,"",VLOOKUP(E108,'RT-C'!$A:$AG,33,FALSE)),"")</f>
        <v/>
      </c>
      <c r="L108" s="151" t="str">
        <f t="array" ref="L108">IFERROR(VLOOKUP('RT-C'!$A:$AF,32,FALSE),"")</f>
        <v/>
      </c>
      <c r="M108" s="323" t="str">
        <f t="array" ref="M108">IFERROR(VLOOKUP(E108,'RT-C'!$A:$H,8,FALSE),"")</f>
        <v/>
      </c>
      <c r="N108" s="151" t="str">
        <f t="array" ref="N108">IFERROR(VLOOKUP(E108,'RT-C'!$A:$G,7,FALSE),"")</f>
        <v/>
      </c>
      <c r="O108" s="150" t="str">
        <f t="array" ref="O108">IFERROR(VLOOKUP(E108,'RT-C'!$A:$R,18,FALSE),"")</f>
        <v/>
      </c>
      <c r="P108" s="147" t="str">
        <f t="shared" si="4"/>
        <v/>
      </c>
      <c r="Q108" s="119" t="str">
        <f t="shared" si="5"/>
        <v/>
      </c>
      <c r="R108" s="149" t="str">
        <f t="shared" si="6"/>
        <v/>
      </c>
      <c r="S108" s="148"/>
      <c r="T108" s="148" t="str">
        <f t="shared" si="7"/>
        <v/>
      </c>
      <c r="U108" s="118" t="e">
        <f>IF(AND(D108&lt;&gt;"",I108="OUI",#REF!="OUI"),60,"")</f>
        <v>#REF!</v>
      </c>
      <c r="V108" s="147"/>
      <c r="W108" s="118"/>
      <c r="X108" s="118"/>
      <c r="Y108" s="120"/>
      <c r="Z108" s="117"/>
    </row>
    <row r="109" spans="1:26" x14ac:dyDescent="0.25">
      <c r="A109" s="114">
        <v>9</v>
      </c>
      <c r="B109" s="115" t="s">
        <v>5720</v>
      </c>
      <c r="C109" s="116" t="str">
        <f t="array" ref="C109">IFERROR(VLOOKUP(E109,'RT-C'!$A:$I,9,FALSE),"")</f>
        <v/>
      </c>
      <c r="D109" s="117"/>
      <c r="E109" s="113"/>
      <c r="F109" s="118"/>
      <c r="G109" s="119"/>
      <c r="H109" s="120"/>
      <c r="I109" s="153" t="str">
        <f t="array" ref="I109">IFERROR(VLOOKUP(E109,'RT-C'!$A:$J,10,FALSE),"")</f>
        <v/>
      </c>
      <c r="J109" s="151" t="str">
        <f t="array" ref="J109">IFERROR(VLOOKUP(E109,'RT-C'!$A:$AE,31,FALSE),"")</f>
        <v/>
      </c>
      <c r="K109" s="152" t="str">
        <f t="array" ref="K109">IFERROR(IF(VLOOKUP(E109,'RT-C'!$A:$AG,29,FALSE)=0,"",VLOOKUP(E109,'RT-C'!$A:$AG,33,FALSE)),"")</f>
        <v/>
      </c>
      <c r="L109" s="151" t="str">
        <f t="array" ref="L109">IFERROR(VLOOKUP('RT-C'!$A:$AF,32,FALSE),"")</f>
        <v/>
      </c>
      <c r="M109" s="323" t="str">
        <f t="array" ref="M109">IFERROR(VLOOKUP(E109,'RT-C'!$A:$H,8,FALSE),"")</f>
        <v/>
      </c>
      <c r="N109" s="151" t="str">
        <f t="array" ref="N109">IFERROR(VLOOKUP(E109,'RT-C'!$A:$G,7,FALSE),"")</f>
        <v/>
      </c>
      <c r="O109" s="150" t="str">
        <f t="array" ref="O109">IFERROR(VLOOKUP(E109,'RT-C'!$A:$R,18,FALSE),"")</f>
        <v/>
      </c>
      <c r="P109" s="147" t="str">
        <f t="shared" si="4"/>
        <v/>
      </c>
      <c r="Q109" s="119" t="str">
        <f t="shared" si="5"/>
        <v/>
      </c>
      <c r="R109" s="149" t="str">
        <f t="shared" si="6"/>
        <v/>
      </c>
      <c r="S109" s="148"/>
      <c r="T109" s="148" t="str">
        <f t="shared" si="7"/>
        <v/>
      </c>
      <c r="U109" s="118" t="e">
        <f>IF(AND(D109&lt;&gt;"",I109="OUI",#REF!="OUI"),60,"")</f>
        <v>#REF!</v>
      </c>
      <c r="V109" s="147"/>
      <c r="W109" s="118"/>
      <c r="X109" s="118"/>
      <c r="Y109" s="120"/>
      <c r="Z109" s="117"/>
    </row>
    <row r="110" spans="1:26" x14ac:dyDescent="0.25">
      <c r="A110" s="114">
        <v>9</v>
      </c>
      <c r="B110" s="115" t="s">
        <v>5720</v>
      </c>
      <c r="C110" s="116" t="str">
        <f t="array" ref="C110">IFERROR(VLOOKUP(E110,'RT-C'!$A:$I,9,FALSE),"")</f>
        <v/>
      </c>
      <c r="D110" s="117"/>
      <c r="E110" s="113"/>
      <c r="F110" s="118"/>
      <c r="G110" s="119"/>
      <c r="H110" s="120"/>
      <c r="I110" s="153" t="str">
        <f t="array" ref="I110">IFERROR(VLOOKUP(E110,'RT-C'!$A:$J,10,FALSE),"")</f>
        <v/>
      </c>
      <c r="J110" s="151" t="str">
        <f t="array" ref="J110">IFERROR(VLOOKUP(E110,'RT-C'!$A:$AE,31,FALSE),"")</f>
        <v/>
      </c>
      <c r="K110" s="152" t="str">
        <f t="array" ref="K110">IFERROR(IF(VLOOKUP(E110,'RT-C'!$A:$AG,29,FALSE)=0,"",VLOOKUP(E110,'RT-C'!$A:$AG,33,FALSE)),"")</f>
        <v/>
      </c>
      <c r="L110" s="151" t="str">
        <f t="array" ref="L110">IFERROR(VLOOKUP('RT-C'!$A:$AF,32,FALSE),"")</f>
        <v/>
      </c>
      <c r="M110" s="323" t="str">
        <f t="array" ref="M110">IFERROR(VLOOKUP(E110,'RT-C'!$A:$H,8,FALSE),"")</f>
        <v/>
      </c>
      <c r="N110" s="151" t="str">
        <f t="array" ref="N110">IFERROR(VLOOKUP(E110,'RT-C'!$A:$G,7,FALSE),"")</f>
        <v/>
      </c>
      <c r="O110" s="150" t="str">
        <f t="array" ref="O110">IFERROR(VLOOKUP(E110,'RT-C'!$A:$R,18,FALSE),"")</f>
        <v/>
      </c>
      <c r="P110" s="147" t="str">
        <f t="shared" si="4"/>
        <v/>
      </c>
      <c r="Q110" s="119" t="str">
        <f t="shared" si="5"/>
        <v/>
      </c>
      <c r="R110" s="149" t="str">
        <f t="shared" si="6"/>
        <v/>
      </c>
      <c r="S110" s="148"/>
      <c r="T110" s="148" t="str">
        <f t="shared" si="7"/>
        <v/>
      </c>
      <c r="U110" s="118" t="e">
        <f>IF(AND(D110&lt;&gt;"",I110="OUI",#REF!="OUI"),60,"")</f>
        <v>#REF!</v>
      </c>
      <c r="V110" s="147"/>
      <c r="W110" s="118"/>
      <c r="X110" s="118"/>
      <c r="Y110" s="120"/>
      <c r="Z110" s="117"/>
    </row>
    <row r="111" spans="1:26" x14ac:dyDescent="0.25">
      <c r="A111" s="114">
        <v>9</v>
      </c>
      <c r="B111" s="115" t="s">
        <v>5720</v>
      </c>
      <c r="C111" s="116" t="str">
        <f t="array" ref="C111">IFERROR(VLOOKUP(E111,'RT-C'!$A:$I,9,FALSE),"")</f>
        <v/>
      </c>
      <c r="D111" s="117"/>
      <c r="E111" s="113"/>
      <c r="F111" s="118"/>
      <c r="G111" s="119"/>
      <c r="H111" s="120"/>
      <c r="I111" s="153" t="str">
        <f t="array" ref="I111">IFERROR(VLOOKUP(E111,'RT-C'!$A:$J,10,FALSE),"")</f>
        <v/>
      </c>
      <c r="J111" s="151" t="str">
        <f t="array" ref="J111">IFERROR(VLOOKUP(E111,'RT-C'!$A:$AE,31,FALSE),"")</f>
        <v/>
      </c>
      <c r="K111" s="152" t="str">
        <f t="array" ref="K111">IFERROR(IF(VLOOKUP(E111,'RT-C'!$A:$AG,29,FALSE)=0,"",VLOOKUP(E111,'RT-C'!$A:$AG,33,FALSE)),"")</f>
        <v/>
      </c>
      <c r="L111" s="151" t="str">
        <f t="array" ref="L111">IFERROR(VLOOKUP('RT-C'!$A:$AF,32,FALSE),"")</f>
        <v/>
      </c>
      <c r="M111" s="323" t="str">
        <f t="array" ref="M111">IFERROR(VLOOKUP(E111,'RT-C'!$A:$H,8,FALSE),"")</f>
        <v/>
      </c>
      <c r="N111" s="151" t="str">
        <f t="array" ref="N111">IFERROR(VLOOKUP(E111,'RT-C'!$A:$G,7,FALSE),"")</f>
        <v/>
      </c>
      <c r="O111" s="150" t="str">
        <f t="array" ref="O111">IFERROR(VLOOKUP(E111,'RT-C'!$A:$R,18,FALSE),"")</f>
        <v/>
      </c>
      <c r="P111" s="147" t="str">
        <f t="shared" si="4"/>
        <v/>
      </c>
      <c r="Q111" s="119" t="str">
        <f t="shared" si="5"/>
        <v/>
      </c>
      <c r="R111" s="149" t="str">
        <f t="shared" si="6"/>
        <v/>
      </c>
      <c r="S111" s="148"/>
      <c r="T111" s="148" t="str">
        <f t="shared" si="7"/>
        <v/>
      </c>
      <c r="U111" s="118" t="e">
        <f>IF(AND(D111&lt;&gt;"",I111="OUI",#REF!="OUI"),60,"")</f>
        <v>#REF!</v>
      </c>
      <c r="V111" s="147"/>
      <c r="W111" s="118"/>
      <c r="X111" s="118"/>
      <c r="Y111" s="120"/>
      <c r="Z111" s="117"/>
    </row>
    <row r="112" spans="1:26" x14ac:dyDescent="0.25">
      <c r="A112" s="114">
        <v>9</v>
      </c>
      <c r="B112" s="115" t="s">
        <v>5720</v>
      </c>
      <c r="C112" s="116" t="str">
        <f t="array" ref="C112">IFERROR(VLOOKUP(E112,'RT-C'!$A:$I,9,FALSE),"")</f>
        <v/>
      </c>
      <c r="D112" s="117"/>
      <c r="E112" s="113"/>
      <c r="F112" s="118"/>
      <c r="G112" s="119"/>
      <c r="H112" s="120"/>
      <c r="I112" s="153" t="str">
        <f t="array" ref="I112">IFERROR(VLOOKUP(E112,'RT-C'!$A:$J,10,FALSE),"")</f>
        <v/>
      </c>
      <c r="J112" s="151" t="str">
        <f t="array" ref="J112">IFERROR(VLOOKUP(E112,'RT-C'!$A:$AE,31,FALSE),"")</f>
        <v/>
      </c>
      <c r="K112" s="152" t="str">
        <f t="array" ref="K112">IFERROR(IF(VLOOKUP(E112,'RT-C'!$A:$AG,29,FALSE)=0,"",VLOOKUP(E112,'RT-C'!$A:$AG,33,FALSE)),"")</f>
        <v/>
      </c>
      <c r="L112" s="151" t="str">
        <f t="array" ref="L112">IFERROR(VLOOKUP('RT-C'!$A:$AF,32,FALSE),"")</f>
        <v/>
      </c>
      <c r="M112" s="323" t="str">
        <f t="array" ref="M112">IFERROR(VLOOKUP(E112,'RT-C'!$A:$H,8,FALSE),"")</f>
        <v/>
      </c>
      <c r="N112" s="151" t="str">
        <f t="array" ref="N112">IFERROR(VLOOKUP(E112,'RT-C'!$A:$G,7,FALSE),"")</f>
        <v/>
      </c>
      <c r="O112" s="150" t="str">
        <f t="array" ref="O112">IFERROR(VLOOKUP(E112,'RT-C'!$A:$R,18,FALSE),"")</f>
        <v/>
      </c>
      <c r="P112" s="147" t="str">
        <f t="shared" si="4"/>
        <v/>
      </c>
      <c r="Q112" s="119" t="str">
        <f t="shared" si="5"/>
        <v/>
      </c>
      <c r="R112" s="149" t="str">
        <f t="shared" si="6"/>
        <v/>
      </c>
      <c r="S112" s="148"/>
      <c r="T112" s="148" t="str">
        <f t="shared" si="7"/>
        <v/>
      </c>
      <c r="U112" s="118" t="e">
        <f>IF(AND(D112&lt;&gt;"",I112="OUI",#REF!="OUI"),60,"")</f>
        <v>#REF!</v>
      </c>
      <c r="V112" s="147"/>
      <c r="W112" s="118"/>
      <c r="X112" s="118"/>
      <c r="Y112" s="120"/>
      <c r="Z112" s="117"/>
    </row>
    <row r="113" spans="1:26" x14ac:dyDescent="0.25">
      <c r="A113" s="114">
        <v>9</v>
      </c>
      <c r="B113" s="115" t="s">
        <v>5720</v>
      </c>
      <c r="C113" s="116" t="str">
        <f t="array" ref="C113">IFERROR(VLOOKUP(E113,'RT-C'!$A:$I,9,FALSE),"")</f>
        <v/>
      </c>
      <c r="D113" s="117"/>
      <c r="E113" s="113"/>
      <c r="F113" s="118"/>
      <c r="G113" s="119"/>
      <c r="H113" s="120"/>
      <c r="I113" s="153" t="str">
        <f t="array" ref="I113">IFERROR(VLOOKUP(E113,'RT-C'!$A:$J,10,FALSE),"")</f>
        <v/>
      </c>
      <c r="J113" s="151" t="str">
        <f t="array" ref="J113">IFERROR(VLOOKUP(E113,'RT-C'!$A:$AE,31,FALSE),"")</f>
        <v/>
      </c>
      <c r="K113" s="152" t="str">
        <f t="array" ref="K113">IFERROR(IF(VLOOKUP(E113,'RT-C'!$A:$AG,29,FALSE)=0,"",VLOOKUP(E113,'RT-C'!$A:$AG,33,FALSE)),"")</f>
        <v/>
      </c>
      <c r="L113" s="151" t="str">
        <f t="array" ref="L113">IFERROR(VLOOKUP('RT-C'!$A:$AF,32,FALSE),"")</f>
        <v/>
      </c>
      <c r="M113" s="323" t="str">
        <f t="array" ref="M113">IFERROR(VLOOKUP(E113,'RT-C'!$A:$H,8,FALSE),"")</f>
        <v/>
      </c>
      <c r="N113" s="151" t="str">
        <f t="array" ref="N113">IFERROR(VLOOKUP(E113,'RT-C'!$A:$G,7,FALSE),"")</f>
        <v/>
      </c>
      <c r="O113" s="150" t="str">
        <f t="array" ref="O113">IFERROR(VLOOKUP(E113,'RT-C'!$A:$R,18,FALSE),"")</f>
        <v/>
      </c>
      <c r="P113" s="147" t="str">
        <f t="shared" si="4"/>
        <v/>
      </c>
      <c r="Q113" s="119" t="str">
        <f t="shared" si="5"/>
        <v/>
      </c>
      <c r="R113" s="149" t="str">
        <f t="shared" si="6"/>
        <v/>
      </c>
      <c r="S113" s="148"/>
      <c r="T113" s="148" t="str">
        <f t="shared" si="7"/>
        <v/>
      </c>
      <c r="U113" s="118" t="e">
        <f>IF(AND(D113&lt;&gt;"",I113="OUI",#REF!="OUI"),60,"")</f>
        <v>#REF!</v>
      </c>
      <c r="V113" s="147"/>
      <c r="W113" s="118"/>
      <c r="X113" s="118"/>
      <c r="Y113" s="120"/>
      <c r="Z113" s="117"/>
    </row>
    <row r="114" spans="1:26" x14ac:dyDescent="0.25">
      <c r="A114" s="114">
        <v>9</v>
      </c>
      <c r="B114" s="115" t="s">
        <v>5720</v>
      </c>
      <c r="C114" s="116" t="str">
        <f t="array" ref="C114">IFERROR(VLOOKUP(E114,'RT-C'!$A:$I,9,FALSE),"")</f>
        <v/>
      </c>
      <c r="D114" s="117"/>
      <c r="E114" s="113"/>
      <c r="F114" s="118"/>
      <c r="G114" s="119"/>
      <c r="H114" s="120"/>
      <c r="I114" s="153" t="str">
        <f t="array" ref="I114">IFERROR(VLOOKUP(E114,'RT-C'!$A:$J,10,FALSE),"")</f>
        <v/>
      </c>
      <c r="J114" s="151" t="str">
        <f t="array" ref="J114">IFERROR(VLOOKUP(E114,'RT-C'!$A:$AE,31,FALSE),"")</f>
        <v/>
      </c>
      <c r="K114" s="152" t="str">
        <f t="array" ref="K114">IFERROR(IF(VLOOKUP(E114,'RT-C'!$A:$AG,29,FALSE)=0,"",VLOOKUP(E114,'RT-C'!$A:$AG,33,FALSE)),"")</f>
        <v/>
      </c>
      <c r="L114" s="151" t="str">
        <f t="array" ref="L114">IFERROR(VLOOKUP('RT-C'!$A:$AF,32,FALSE),"")</f>
        <v/>
      </c>
      <c r="M114" s="323" t="str">
        <f t="array" ref="M114">IFERROR(VLOOKUP(E114,'RT-C'!$A:$H,8,FALSE),"")</f>
        <v/>
      </c>
      <c r="N114" s="151" t="str">
        <f t="array" ref="N114">IFERROR(VLOOKUP(E114,'RT-C'!$A:$G,7,FALSE),"")</f>
        <v/>
      </c>
      <c r="O114" s="150" t="str">
        <f t="array" ref="O114">IFERROR(VLOOKUP(E114,'RT-C'!$A:$R,18,FALSE),"")</f>
        <v/>
      </c>
      <c r="P114" s="147" t="str">
        <f t="shared" si="4"/>
        <v/>
      </c>
      <c r="Q114" s="119" t="str">
        <f t="shared" si="5"/>
        <v/>
      </c>
      <c r="R114" s="149" t="str">
        <f t="shared" si="6"/>
        <v/>
      </c>
      <c r="S114" s="148"/>
      <c r="T114" s="148" t="str">
        <f t="shared" si="7"/>
        <v/>
      </c>
      <c r="U114" s="118" t="e">
        <f>IF(AND(D114&lt;&gt;"",I114="OUI",#REF!="OUI"),60,"")</f>
        <v>#REF!</v>
      </c>
      <c r="V114" s="147"/>
      <c r="W114" s="118"/>
      <c r="X114" s="118"/>
      <c r="Y114" s="120"/>
      <c r="Z114" s="117"/>
    </row>
    <row r="115" spans="1:26" x14ac:dyDescent="0.25">
      <c r="A115" s="114">
        <v>9</v>
      </c>
      <c r="B115" s="115" t="s">
        <v>5720</v>
      </c>
      <c r="C115" s="116" t="str">
        <f t="array" ref="C115">IFERROR(VLOOKUP(E115,'RT-C'!$A:$I,9,FALSE),"")</f>
        <v/>
      </c>
      <c r="D115" s="117"/>
      <c r="E115" s="113"/>
      <c r="F115" s="118"/>
      <c r="G115" s="119"/>
      <c r="H115" s="120"/>
      <c r="I115" s="153" t="str">
        <f t="array" ref="I115">IFERROR(VLOOKUP(E115,'RT-C'!$A:$J,10,FALSE),"")</f>
        <v/>
      </c>
      <c r="J115" s="151" t="str">
        <f t="array" ref="J115">IFERROR(VLOOKUP(E115,'RT-C'!$A:$AE,31,FALSE),"")</f>
        <v/>
      </c>
      <c r="K115" s="152" t="str">
        <f t="array" ref="K115">IFERROR(IF(VLOOKUP(E115,'RT-C'!$A:$AG,29,FALSE)=0,"",VLOOKUP(E115,'RT-C'!$A:$AG,33,FALSE)),"")</f>
        <v/>
      </c>
      <c r="L115" s="151" t="str">
        <f t="array" ref="L115">IFERROR(VLOOKUP('RT-C'!$A:$AF,32,FALSE),"")</f>
        <v/>
      </c>
      <c r="M115" s="323" t="str">
        <f t="array" ref="M115">IFERROR(VLOOKUP(E115,'RT-C'!$A:$H,8,FALSE),"")</f>
        <v/>
      </c>
      <c r="N115" s="151" t="str">
        <f t="array" ref="N115">IFERROR(VLOOKUP(E115,'RT-C'!$A:$G,7,FALSE),"")</f>
        <v/>
      </c>
      <c r="O115" s="150" t="str">
        <f t="array" ref="O115">IFERROR(VLOOKUP(E115,'RT-C'!$A:$R,18,FALSE),"")</f>
        <v/>
      </c>
      <c r="P115" s="147" t="str">
        <f t="shared" si="4"/>
        <v/>
      </c>
      <c r="Q115" s="119" t="str">
        <f t="shared" si="5"/>
        <v/>
      </c>
      <c r="R115" s="149" t="str">
        <f t="shared" si="6"/>
        <v/>
      </c>
      <c r="S115" s="148"/>
      <c r="T115" s="148" t="str">
        <f t="shared" si="7"/>
        <v/>
      </c>
      <c r="U115" s="118" t="e">
        <f>IF(AND(D115&lt;&gt;"",I115="OUI",#REF!="OUI"),60,"")</f>
        <v>#REF!</v>
      </c>
      <c r="V115" s="147"/>
      <c r="W115" s="118"/>
      <c r="X115" s="118"/>
      <c r="Y115" s="120"/>
      <c r="Z115" s="117"/>
    </row>
    <row r="116" spans="1:26" x14ac:dyDescent="0.25">
      <c r="A116" s="114">
        <v>9</v>
      </c>
      <c r="B116" s="115" t="s">
        <v>5720</v>
      </c>
      <c r="C116" s="116" t="str">
        <f t="array" ref="C116">IFERROR(VLOOKUP(E116,'RT-C'!$A:$I,9,FALSE),"")</f>
        <v/>
      </c>
      <c r="D116" s="117"/>
      <c r="E116" s="113"/>
      <c r="F116" s="118"/>
      <c r="G116" s="119"/>
      <c r="H116" s="120"/>
      <c r="I116" s="153" t="str">
        <f t="array" ref="I116">IFERROR(VLOOKUP(E116,'RT-C'!$A:$J,10,FALSE),"")</f>
        <v/>
      </c>
      <c r="J116" s="151" t="str">
        <f t="array" ref="J116">IFERROR(VLOOKUP(E116,'RT-C'!$A:$AE,31,FALSE),"")</f>
        <v/>
      </c>
      <c r="K116" s="152" t="str">
        <f t="array" ref="K116">IFERROR(IF(VLOOKUP(E116,'RT-C'!$A:$AG,29,FALSE)=0,"",VLOOKUP(E116,'RT-C'!$A:$AG,33,FALSE)),"")</f>
        <v/>
      </c>
      <c r="L116" s="151" t="str">
        <f t="array" ref="L116">IFERROR(VLOOKUP('RT-C'!$A:$AF,32,FALSE),"")</f>
        <v/>
      </c>
      <c r="M116" s="323" t="str">
        <f t="array" ref="M116">IFERROR(VLOOKUP(E116,'RT-C'!$A:$H,8,FALSE),"")</f>
        <v/>
      </c>
      <c r="N116" s="151" t="str">
        <f t="array" ref="N116">IFERROR(VLOOKUP(E116,'RT-C'!$A:$G,7,FALSE),"")</f>
        <v/>
      </c>
      <c r="O116" s="150" t="str">
        <f t="array" ref="O116">IFERROR(VLOOKUP(E116,'RT-C'!$A:$R,18,FALSE),"")</f>
        <v/>
      </c>
      <c r="P116" s="147" t="str">
        <f t="shared" si="4"/>
        <v/>
      </c>
      <c r="Q116" s="119" t="str">
        <f t="shared" si="5"/>
        <v/>
      </c>
      <c r="R116" s="149" t="str">
        <f t="shared" si="6"/>
        <v/>
      </c>
      <c r="S116" s="148"/>
      <c r="T116" s="148" t="str">
        <f t="shared" si="7"/>
        <v/>
      </c>
      <c r="U116" s="118" t="e">
        <f>IF(AND(D116&lt;&gt;"",I116="OUI",#REF!="OUI"),60,"")</f>
        <v>#REF!</v>
      </c>
      <c r="V116" s="147"/>
      <c r="W116" s="118"/>
      <c r="X116" s="118"/>
      <c r="Y116" s="120"/>
      <c r="Z116" s="117"/>
    </row>
    <row r="117" spans="1:26" x14ac:dyDescent="0.25">
      <c r="A117" s="114">
        <v>9</v>
      </c>
      <c r="B117" s="115" t="s">
        <v>5720</v>
      </c>
      <c r="C117" s="116" t="str">
        <f t="array" ref="C117">IFERROR(VLOOKUP(E117,'RT-C'!$A:$I,9,FALSE),"")</f>
        <v/>
      </c>
      <c r="D117" s="117"/>
      <c r="E117" s="113"/>
      <c r="F117" s="118"/>
      <c r="G117" s="119"/>
      <c r="H117" s="120"/>
      <c r="I117" s="153" t="str">
        <f t="array" ref="I117">IFERROR(VLOOKUP(E117,'RT-C'!$A:$J,10,FALSE),"")</f>
        <v/>
      </c>
      <c r="J117" s="151" t="str">
        <f t="array" ref="J117">IFERROR(VLOOKUP(E117,'RT-C'!$A:$AE,31,FALSE),"")</f>
        <v/>
      </c>
      <c r="K117" s="152" t="str">
        <f t="array" ref="K117">IFERROR(IF(VLOOKUP(E117,'RT-C'!$A:$AG,29,FALSE)=0,"",VLOOKUP(E117,'RT-C'!$A:$AG,33,FALSE)),"")</f>
        <v/>
      </c>
      <c r="L117" s="151" t="str">
        <f t="array" ref="L117">IFERROR(VLOOKUP('RT-C'!$A:$AF,32,FALSE),"")</f>
        <v/>
      </c>
      <c r="M117" s="323" t="str">
        <f t="array" ref="M117">IFERROR(VLOOKUP(E117,'RT-C'!$A:$H,8,FALSE),"")</f>
        <v/>
      </c>
      <c r="N117" s="151" t="str">
        <f t="array" ref="N117">IFERROR(VLOOKUP(E117,'RT-C'!$A:$G,7,FALSE),"")</f>
        <v/>
      </c>
      <c r="O117" s="150" t="str">
        <f t="array" ref="O117">IFERROR(VLOOKUP(E117,'RT-C'!$A:$R,18,FALSE),"")</f>
        <v/>
      </c>
      <c r="P117" s="147" t="str">
        <f t="shared" si="4"/>
        <v/>
      </c>
      <c r="Q117" s="119" t="str">
        <f t="shared" si="5"/>
        <v/>
      </c>
      <c r="R117" s="149" t="str">
        <f t="shared" si="6"/>
        <v/>
      </c>
      <c r="S117" s="148"/>
      <c r="T117" s="148" t="str">
        <f t="shared" si="7"/>
        <v/>
      </c>
      <c r="U117" s="118" t="e">
        <f>IF(AND(D117&lt;&gt;"",I117="OUI",#REF!="OUI"),60,"")</f>
        <v>#REF!</v>
      </c>
      <c r="V117" s="147"/>
      <c r="W117" s="118"/>
      <c r="X117" s="118"/>
      <c r="Y117" s="120"/>
      <c r="Z117" s="117"/>
    </row>
    <row r="118" spans="1:26" x14ac:dyDescent="0.25">
      <c r="A118" s="114">
        <v>9</v>
      </c>
      <c r="B118" s="115" t="s">
        <v>5720</v>
      </c>
      <c r="C118" s="116" t="str">
        <f t="array" ref="C118">IFERROR(VLOOKUP(E118,'RT-C'!$A:$I,9,FALSE),"")</f>
        <v/>
      </c>
      <c r="D118" s="117"/>
      <c r="E118" s="113"/>
      <c r="F118" s="118"/>
      <c r="G118" s="119"/>
      <c r="H118" s="120"/>
      <c r="I118" s="153" t="str">
        <f t="array" ref="I118">IFERROR(VLOOKUP(E118,'RT-C'!$A:$J,10,FALSE),"")</f>
        <v/>
      </c>
      <c r="J118" s="151" t="str">
        <f t="array" ref="J118">IFERROR(VLOOKUP(E118,'RT-C'!$A:$AE,31,FALSE),"")</f>
        <v/>
      </c>
      <c r="K118" s="152" t="str">
        <f t="array" ref="K118">IFERROR(IF(VLOOKUP(E118,'RT-C'!$A:$AG,29,FALSE)=0,"",VLOOKUP(E118,'RT-C'!$A:$AG,33,FALSE)),"")</f>
        <v/>
      </c>
      <c r="L118" s="151" t="str">
        <f t="array" ref="L118">IFERROR(VLOOKUP('RT-C'!$A:$AF,32,FALSE),"")</f>
        <v/>
      </c>
      <c r="M118" s="323" t="str">
        <f t="array" ref="M118">IFERROR(VLOOKUP(E118,'RT-C'!$A:$H,8,FALSE),"")</f>
        <v/>
      </c>
      <c r="N118" s="151" t="str">
        <f t="array" ref="N118">IFERROR(VLOOKUP(E118,'RT-C'!$A:$G,7,FALSE),"")</f>
        <v/>
      </c>
      <c r="O118" s="150" t="str">
        <f t="array" ref="O118">IFERROR(VLOOKUP(E118,'RT-C'!$A:$R,18,FALSE),"")</f>
        <v/>
      </c>
      <c r="P118" s="147" t="str">
        <f t="shared" si="4"/>
        <v/>
      </c>
      <c r="Q118" s="119" t="str">
        <f t="shared" si="5"/>
        <v/>
      </c>
      <c r="R118" s="149" t="str">
        <f t="shared" si="6"/>
        <v/>
      </c>
      <c r="S118" s="148"/>
      <c r="T118" s="148" t="str">
        <f t="shared" si="7"/>
        <v/>
      </c>
      <c r="U118" s="118" t="e">
        <f>IF(AND(D118&lt;&gt;"",I118="OUI",#REF!="OUI"),60,"")</f>
        <v>#REF!</v>
      </c>
      <c r="V118" s="147"/>
      <c r="W118" s="118"/>
      <c r="X118" s="118"/>
      <c r="Y118" s="120"/>
      <c r="Z118" s="117"/>
    </row>
    <row r="119" spans="1:26" x14ac:dyDescent="0.25">
      <c r="A119" s="114">
        <v>9</v>
      </c>
      <c r="B119" s="115" t="s">
        <v>5720</v>
      </c>
      <c r="C119" s="116" t="str">
        <f t="array" ref="C119">IFERROR(VLOOKUP(E119,'RT-C'!$A:$I,9,FALSE),"")</f>
        <v/>
      </c>
      <c r="D119" s="117"/>
      <c r="E119" s="113"/>
      <c r="F119" s="118"/>
      <c r="G119" s="119"/>
      <c r="H119" s="120"/>
      <c r="I119" s="153" t="str">
        <f t="array" ref="I119">IFERROR(VLOOKUP(E119,'RT-C'!$A:$J,10,FALSE),"")</f>
        <v/>
      </c>
      <c r="J119" s="151" t="str">
        <f t="array" ref="J119">IFERROR(VLOOKUP(E119,'RT-C'!$A:$AE,31,FALSE),"")</f>
        <v/>
      </c>
      <c r="K119" s="152" t="str">
        <f t="array" ref="K119">IFERROR(IF(VLOOKUP(E119,'RT-C'!$A:$AG,29,FALSE)=0,"",VLOOKUP(E119,'RT-C'!$A:$AG,33,FALSE)),"")</f>
        <v/>
      </c>
      <c r="L119" s="151" t="str">
        <f t="array" ref="L119">IFERROR(VLOOKUP('RT-C'!$A:$AF,32,FALSE),"")</f>
        <v/>
      </c>
      <c r="M119" s="323" t="str">
        <f t="array" ref="M119">IFERROR(VLOOKUP(E119,'RT-C'!$A:$H,8,FALSE),"")</f>
        <v/>
      </c>
      <c r="N119" s="151" t="str">
        <f t="array" ref="N119">IFERROR(VLOOKUP(E119,'RT-C'!$A:$G,7,FALSE),"")</f>
        <v/>
      </c>
      <c r="O119" s="150" t="str">
        <f t="array" ref="O119">IFERROR(VLOOKUP(E119,'RT-C'!$A:$R,18,FALSE),"")</f>
        <v/>
      </c>
      <c r="P119" s="147" t="str">
        <f t="shared" si="4"/>
        <v/>
      </c>
      <c r="Q119" s="119" t="str">
        <f t="shared" si="5"/>
        <v/>
      </c>
      <c r="R119" s="149" t="str">
        <f t="shared" si="6"/>
        <v/>
      </c>
      <c r="S119" s="148"/>
      <c r="T119" s="148" t="str">
        <f t="shared" si="7"/>
        <v/>
      </c>
      <c r="U119" s="118" t="e">
        <f>IF(AND(D119&lt;&gt;"",I119="OUI",#REF!="OUI"),60,"")</f>
        <v>#REF!</v>
      </c>
      <c r="V119" s="147"/>
      <c r="W119" s="118"/>
      <c r="X119" s="118"/>
      <c r="Y119" s="120"/>
      <c r="Z119" s="117"/>
    </row>
    <row r="120" spans="1:26" x14ac:dyDescent="0.25">
      <c r="A120" s="114">
        <v>9</v>
      </c>
      <c r="B120" s="115" t="s">
        <v>5720</v>
      </c>
      <c r="C120" s="116" t="str">
        <f t="array" ref="C120">IFERROR(VLOOKUP(E120,'RT-C'!$A:$I,9,FALSE),"")</f>
        <v/>
      </c>
      <c r="D120" s="117"/>
      <c r="E120" s="113"/>
      <c r="F120" s="118"/>
      <c r="G120" s="119"/>
      <c r="H120" s="120"/>
      <c r="I120" s="153" t="str">
        <f t="array" ref="I120">IFERROR(VLOOKUP(E120,'RT-C'!$A:$J,10,FALSE),"")</f>
        <v/>
      </c>
      <c r="J120" s="151" t="str">
        <f t="array" ref="J120">IFERROR(VLOOKUP(E120,'RT-C'!$A:$AE,31,FALSE),"")</f>
        <v/>
      </c>
      <c r="K120" s="152" t="str">
        <f t="array" ref="K120">IFERROR(IF(VLOOKUP(E120,'RT-C'!$A:$AG,29,FALSE)=0,"",VLOOKUP(E120,'RT-C'!$A:$AG,33,FALSE)),"")</f>
        <v/>
      </c>
      <c r="L120" s="151" t="str">
        <f t="array" ref="L120">IFERROR(VLOOKUP('RT-C'!$A:$AF,32,FALSE),"")</f>
        <v/>
      </c>
      <c r="M120" s="323" t="str">
        <f t="array" ref="M120">IFERROR(VLOOKUP(E120,'RT-C'!$A:$H,8,FALSE),"")</f>
        <v/>
      </c>
      <c r="N120" s="151" t="str">
        <f t="array" ref="N120">IFERROR(VLOOKUP(E120,'RT-C'!$A:$G,7,FALSE),"")</f>
        <v/>
      </c>
      <c r="O120" s="150" t="str">
        <f t="array" ref="O120">IFERROR(VLOOKUP(E120,'RT-C'!$A:$R,18,FALSE),"")</f>
        <v/>
      </c>
      <c r="P120" s="147" t="str">
        <f t="shared" si="4"/>
        <v/>
      </c>
      <c r="Q120" s="119" t="str">
        <f t="shared" si="5"/>
        <v/>
      </c>
      <c r="R120" s="149" t="str">
        <f t="shared" si="6"/>
        <v/>
      </c>
      <c r="S120" s="148"/>
      <c r="T120" s="148" t="str">
        <f t="shared" si="7"/>
        <v/>
      </c>
      <c r="U120" s="118" t="e">
        <f>IF(AND(D120&lt;&gt;"",I120="OUI",#REF!="OUI"),60,"")</f>
        <v>#REF!</v>
      </c>
      <c r="V120" s="147"/>
      <c r="W120" s="118"/>
      <c r="X120" s="118"/>
      <c r="Y120" s="120"/>
      <c r="Z120" s="117"/>
    </row>
    <row r="121" spans="1:26" x14ac:dyDescent="0.25">
      <c r="A121" s="114">
        <v>9</v>
      </c>
      <c r="B121" s="115" t="s">
        <v>5720</v>
      </c>
      <c r="C121" s="116" t="str">
        <f t="array" ref="C121">IFERROR(VLOOKUP(E121,'RT-C'!$A:$I,9,FALSE),"")</f>
        <v/>
      </c>
      <c r="D121" s="117"/>
      <c r="E121" s="113"/>
      <c r="F121" s="118"/>
      <c r="G121" s="119"/>
      <c r="H121" s="120"/>
      <c r="I121" s="153" t="str">
        <f t="array" ref="I121">IFERROR(VLOOKUP(E121,'RT-C'!$A:$J,10,FALSE),"")</f>
        <v/>
      </c>
      <c r="J121" s="151" t="str">
        <f t="array" ref="J121">IFERROR(VLOOKUP(E121,'RT-C'!$A:$AE,31,FALSE),"")</f>
        <v/>
      </c>
      <c r="K121" s="152" t="str">
        <f t="array" ref="K121">IFERROR(IF(VLOOKUP(E121,'RT-C'!$A:$AG,29,FALSE)=0,"",VLOOKUP(E121,'RT-C'!$A:$AG,33,FALSE)),"")</f>
        <v/>
      </c>
      <c r="L121" s="151" t="str">
        <f t="array" ref="L121">IFERROR(VLOOKUP('RT-C'!$A:$AF,32,FALSE),"")</f>
        <v/>
      </c>
      <c r="M121" s="323" t="str">
        <f t="array" ref="M121">IFERROR(VLOOKUP(E121,'RT-C'!$A:$H,8,FALSE),"")</f>
        <v/>
      </c>
      <c r="N121" s="151" t="str">
        <f t="array" ref="N121">IFERROR(VLOOKUP(E121,'RT-C'!$A:$G,7,FALSE),"")</f>
        <v/>
      </c>
      <c r="O121" s="150" t="str">
        <f t="array" ref="O121">IFERROR(VLOOKUP(E121,'RT-C'!$A:$R,18,FALSE),"")</f>
        <v/>
      </c>
      <c r="P121" s="147" t="str">
        <f t="shared" si="4"/>
        <v/>
      </c>
      <c r="Q121" s="119" t="str">
        <f t="shared" si="5"/>
        <v/>
      </c>
      <c r="R121" s="149" t="str">
        <f t="shared" si="6"/>
        <v/>
      </c>
      <c r="S121" s="148"/>
      <c r="T121" s="148" t="str">
        <f t="shared" si="7"/>
        <v/>
      </c>
      <c r="U121" s="118" t="e">
        <f>IF(AND(D121&lt;&gt;"",I121="OUI",#REF!="OUI"),60,"")</f>
        <v>#REF!</v>
      </c>
      <c r="V121" s="147"/>
      <c r="W121" s="118"/>
      <c r="X121" s="118"/>
      <c r="Y121" s="120"/>
      <c r="Z121" s="117"/>
    </row>
    <row r="122" spans="1:26" x14ac:dyDescent="0.25">
      <c r="A122" s="114">
        <v>9</v>
      </c>
      <c r="B122" s="115" t="s">
        <v>5720</v>
      </c>
      <c r="C122" s="116" t="str">
        <f t="array" ref="C122">IFERROR(VLOOKUP(E122,'RT-C'!$A:$I,9,FALSE),"")</f>
        <v/>
      </c>
      <c r="D122" s="117"/>
      <c r="E122" s="113"/>
      <c r="F122" s="118"/>
      <c r="G122" s="119"/>
      <c r="H122" s="120"/>
      <c r="I122" s="153" t="str">
        <f t="array" ref="I122">IFERROR(VLOOKUP(E122,'RT-C'!$A:$J,10,FALSE),"")</f>
        <v/>
      </c>
      <c r="J122" s="151" t="str">
        <f t="array" ref="J122">IFERROR(VLOOKUP(E122,'RT-C'!$A:$AE,31,FALSE),"")</f>
        <v/>
      </c>
      <c r="K122" s="152" t="str">
        <f t="array" ref="K122">IFERROR(IF(VLOOKUP(E122,'RT-C'!$A:$AG,29,FALSE)=0,"",VLOOKUP(E122,'RT-C'!$A:$AG,33,FALSE)),"")</f>
        <v/>
      </c>
      <c r="L122" s="151" t="str">
        <f t="array" ref="L122">IFERROR(VLOOKUP('RT-C'!$A:$AF,32,FALSE),"")</f>
        <v/>
      </c>
      <c r="M122" s="323" t="str">
        <f t="array" ref="M122">IFERROR(VLOOKUP(E122,'RT-C'!$A:$H,8,FALSE),"")</f>
        <v/>
      </c>
      <c r="N122" s="151" t="str">
        <f t="array" ref="N122">IFERROR(VLOOKUP(E122,'RT-C'!$A:$G,7,FALSE),"")</f>
        <v/>
      </c>
      <c r="O122" s="150" t="str">
        <f t="array" ref="O122">IFERROR(VLOOKUP(E122,'RT-C'!$A:$R,18,FALSE),"")</f>
        <v/>
      </c>
      <c r="P122" s="147" t="str">
        <f t="shared" si="4"/>
        <v/>
      </c>
      <c r="Q122" s="119" t="str">
        <f t="shared" si="5"/>
        <v/>
      </c>
      <c r="R122" s="149" t="str">
        <f t="shared" si="6"/>
        <v/>
      </c>
      <c r="S122" s="148"/>
      <c r="T122" s="148" t="str">
        <f t="shared" si="7"/>
        <v/>
      </c>
      <c r="U122" s="118" t="e">
        <f>IF(AND(D122&lt;&gt;"",I122="OUI",#REF!="OUI"),60,"")</f>
        <v>#REF!</v>
      </c>
      <c r="V122" s="147"/>
      <c r="W122" s="118"/>
      <c r="X122" s="118"/>
      <c r="Y122" s="120"/>
      <c r="Z122" s="117"/>
    </row>
    <row r="123" spans="1:26" x14ac:dyDescent="0.25">
      <c r="A123" s="114">
        <v>7</v>
      </c>
      <c r="B123" s="115" t="s">
        <v>5719</v>
      </c>
      <c r="C123" s="116" t="str">
        <f t="array" ref="C123">IFERROR(VLOOKUP(E123,'RT-C'!$A:$I,9,FALSE),"")</f>
        <v/>
      </c>
      <c r="D123" s="117"/>
      <c r="E123" s="113"/>
      <c r="F123" s="118"/>
      <c r="G123" s="119"/>
      <c r="H123" s="120"/>
      <c r="I123" s="153" t="str">
        <f t="array" ref="I123">IFERROR(VLOOKUP(E123,'RT-C'!$A:$J,10,FALSE),"")</f>
        <v/>
      </c>
      <c r="J123" s="151" t="str">
        <f t="array" ref="J123">IFERROR(VLOOKUP(E123,'RT-C'!$A:$AE,31,FALSE),"")</f>
        <v/>
      </c>
      <c r="K123" s="152" t="str">
        <f t="array" ref="K123">IFERROR(IF(VLOOKUP(E123,'RT-C'!$A:$AG,29,FALSE)=0,"",VLOOKUP(E123,'RT-C'!$A:$AG,33,FALSE)),"")</f>
        <v/>
      </c>
      <c r="L123" s="151" t="str">
        <f t="array" ref="L123">IFERROR(VLOOKUP('RT-C'!$A:$AF,32,FALSE),"")</f>
        <v/>
      </c>
      <c r="M123" s="323" t="str">
        <f t="array" ref="M123">IFERROR(VLOOKUP(E123,'RT-C'!$A:$H,8,FALSE),"")</f>
        <v/>
      </c>
      <c r="N123" s="151" t="str">
        <f t="array" ref="N123">IFERROR(VLOOKUP(E123,'RT-C'!$A:$G,7,FALSE),"")</f>
        <v/>
      </c>
      <c r="O123" s="150" t="str">
        <f t="array" ref="O123">IFERROR(VLOOKUP(E123,'RT-C'!$A:$R,18,FALSE),"")</f>
        <v/>
      </c>
      <c r="P123" s="147" t="str">
        <f t="shared" si="4"/>
        <v/>
      </c>
      <c r="Q123" s="119" t="str">
        <f t="shared" si="5"/>
        <v/>
      </c>
      <c r="R123" s="149" t="str">
        <f t="shared" si="6"/>
        <v/>
      </c>
      <c r="S123" s="148"/>
      <c r="T123" s="148" t="str">
        <f t="shared" si="7"/>
        <v/>
      </c>
      <c r="U123" s="118" t="e">
        <f>IF(AND(D123&lt;&gt;"",I123="OUI",#REF!="OUI"),60,"")</f>
        <v>#REF!</v>
      </c>
      <c r="V123" s="147"/>
      <c r="W123" s="118"/>
      <c r="X123" s="118"/>
      <c r="Y123" s="120"/>
      <c r="Z123" s="117"/>
    </row>
    <row r="124" spans="1:26" x14ac:dyDescent="0.25">
      <c r="A124" s="114">
        <v>7</v>
      </c>
      <c r="B124" s="115" t="s">
        <v>5719</v>
      </c>
      <c r="C124" s="116" t="str">
        <f t="array" ref="C124">IFERROR(VLOOKUP(E124,'RT-C'!$A:$I,9,FALSE),"")</f>
        <v/>
      </c>
      <c r="D124" s="117"/>
      <c r="E124" s="113"/>
      <c r="F124" s="118"/>
      <c r="G124" s="119"/>
      <c r="H124" s="120"/>
      <c r="I124" s="153" t="str">
        <f t="array" ref="I124">IFERROR(VLOOKUP(E124,'RT-C'!$A:$J,10,FALSE),"")</f>
        <v/>
      </c>
      <c r="J124" s="151" t="str">
        <f t="array" ref="J124">IFERROR(VLOOKUP(E124,'RT-C'!$A:$AE,31,FALSE),"")</f>
        <v/>
      </c>
      <c r="K124" s="152" t="str">
        <f t="array" ref="K124">IFERROR(IF(VLOOKUP(E124,'RT-C'!$A:$AG,29,FALSE)=0,"",VLOOKUP(E124,'RT-C'!$A:$AG,33,FALSE)),"")</f>
        <v/>
      </c>
      <c r="L124" s="151" t="str">
        <f t="array" ref="L124">IFERROR(VLOOKUP('RT-C'!$A:$AF,32,FALSE),"")</f>
        <v/>
      </c>
      <c r="M124" s="323" t="str">
        <f t="array" ref="M124">IFERROR(VLOOKUP(E124,'RT-C'!$A:$H,8,FALSE),"")</f>
        <v/>
      </c>
      <c r="N124" s="151" t="str">
        <f t="array" ref="N124">IFERROR(VLOOKUP(E124,'RT-C'!$A:$G,7,FALSE),"")</f>
        <v/>
      </c>
      <c r="O124" s="150" t="str">
        <f t="array" ref="O124">IFERROR(VLOOKUP(E124,'RT-C'!$A:$R,18,FALSE),"")</f>
        <v/>
      </c>
      <c r="P124" s="147" t="str">
        <f t="shared" si="4"/>
        <v/>
      </c>
      <c r="Q124" s="119" t="str">
        <f t="shared" si="5"/>
        <v/>
      </c>
      <c r="R124" s="149" t="str">
        <f t="shared" si="6"/>
        <v/>
      </c>
      <c r="S124" s="148"/>
      <c r="T124" s="148" t="str">
        <f t="shared" si="7"/>
        <v/>
      </c>
      <c r="U124" s="118" t="e">
        <f>IF(AND(D124&lt;&gt;"",I124="OUI",#REF!="OUI"),60,"")</f>
        <v>#REF!</v>
      </c>
      <c r="V124" s="147"/>
      <c r="W124" s="118"/>
      <c r="X124" s="118"/>
      <c r="Y124" s="120"/>
      <c r="Z124" s="117"/>
    </row>
    <row r="125" spans="1:26" x14ac:dyDescent="0.25">
      <c r="A125" s="114">
        <v>7</v>
      </c>
      <c r="B125" s="115" t="s">
        <v>5719</v>
      </c>
      <c r="C125" s="116" t="str">
        <f t="array" ref="C125">IFERROR(VLOOKUP(E125,'RT-C'!$A:$I,9,FALSE),"")</f>
        <v/>
      </c>
      <c r="D125" s="117"/>
      <c r="E125" s="113"/>
      <c r="F125" s="118"/>
      <c r="G125" s="119"/>
      <c r="H125" s="120"/>
      <c r="I125" s="153" t="str">
        <f t="array" ref="I125">IFERROR(VLOOKUP(E125,'RT-C'!$A:$J,10,FALSE),"")</f>
        <v/>
      </c>
      <c r="J125" s="151" t="str">
        <f t="array" ref="J125">IFERROR(VLOOKUP(E125,'RT-C'!$A:$AE,31,FALSE),"")</f>
        <v/>
      </c>
      <c r="K125" s="152" t="str">
        <f t="array" ref="K125">IFERROR(IF(VLOOKUP(E125,'RT-C'!$A:$AG,29,FALSE)=0,"",VLOOKUP(E125,'RT-C'!$A:$AG,33,FALSE)),"")</f>
        <v/>
      </c>
      <c r="L125" s="151" t="str">
        <f t="array" ref="L125">IFERROR(VLOOKUP('RT-C'!$A:$AF,32,FALSE),"")</f>
        <v/>
      </c>
      <c r="M125" s="323" t="str">
        <f t="array" ref="M125">IFERROR(VLOOKUP(E125,'RT-C'!$A:$H,8,FALSE),"")</f>
        <v/>
      </c>
      <c r="N125" s="151" t="str">
        <f t="array" ref="N125">IFERROR(VLOOKUP(E125,'RT-C'!$A:$G,7,FALSE),"")</f>
        <v/>
      </c>
      <c r="O125" s="150" t="str">
        <f t="array" ref="O125">IFERROR(VLOOKUP(E125,'RT-C'!$A:$R,18,FALSE),"")</f>
        <v/>
      </c>
      <c r="P125" s="147" t="str">
        <f t="shared" si="4"/>
        <v/>
      </c>
      <c r="Q125" s="119" t="str">
        <f t="shared" si="5"/>
        <v/>
      </c>
      <c r="R125" s="149" t="str">
        <f t="shared" si="6"/>
        <v/>
      </c>
      <c r="S125" s="148"/>
      <c r="T125" s="148" t="str">
        <f t="shared" si="7"/>
        <v/>
      </c>
      <c r="U125" s="118" t="e">
        <f>IF(AND(D125&lt;&gt;"",I125="OUI",#REF!="OUI"),60,"")</f>
        <v>#REF!</v>
      </c>
      <c r="V125" s="147"/>
      <c r="W125" s="118"/>
      <c r="X125" s="118"/>
      <c r="Y125" s="120"/>
      <c r="Z125" s="117"/>
    </row>
    <row r="126" spans="1:26" x14ac:dyDescent="0.25">
      <c r="A126" s="114">
        <v>7</v>
      </c>
      <c r="B126" s="115" t="s">
        <v>5719</v>
      </c>
      <c r="C126" s="116" t="str">
        <f t="array" ref="C126">IFERROR(VLOOKUP(E126,'RT-C'!$A:$I,9,FALSE),"")</f>
        <v/>
      </c>
      <c r="D126" s="117"/>
      <c r="E126" s="113"/>
      <c r="F126" s="118"/>
      <c r="G126" s="119"/>
      <c r="H126" s="120"/>
      <c r="I126" s="153" t="str">
        <f t="array" ref="I126">IFERROR(VLOOKUP(E126,'RT-C'!$A:$J,10,FALSE),"")</f>
        <v/>
      </c>
      <c r="J126" s="151" t="str">
        <f t="array" ref="J126">IFERROR(VLOOKUP(E126,'RT-C'!$A:$AE,31,FALSE),"")</f>
        <v/>
      </c>
      <c r="K126" s="152" t="str">
        <f t="array" ref="K126">IFERROR(IF(VLOOKUP(E126,'RT-C'!$A:$AG,29,FALSE)=0,"",VLOOKUP(E126,'RT-C'!$A:$AG,33,FALSE)),"")</f>
        <v/>
      </c>
      <c r="L126" s="151" t="str">
        <f t="array" ref="L126">IFERROR(VLOOKUP('RT-C'!$A:$AF,32,FALSE),"")</f>
        <v/>
      </c>
      <c r="M126" s="323" t="str">
        <f t="array" ref="M126">IFERROR(VLOOKUP(E126,'RT-C'!$A:$H,8,FALSE),"")</f>
        <v/>
      </c>
      <c r="N126" s="151" t="str">
        <f t="array" ref="N126">IFERROR(VLOOKUP(E126,'RT-C'!$A:$G,7,FALSE),"")</f>
        <v/>
      </c>
      <c r="O126" s="150" t="str">
        <f t="array" ref="O126">IFERROR(VLOOKUP(E126,'RT-C'!$A:$R,18,FALSE),"")</f>
        <v/>
      </c>
      <c r="P126" s="147" t="str">
        <f t="shared" si="4"/>
        <v/>
      </c>
      <c r="Q126" s="119" t="str">
        <f t="shared" si="5"/>
        <v/>
      </c>
      <c r="R126" s="149" t="str">
        <f t="shared" si="6"/>
        <v/>
      </c>
      <c r="S126" s="148"/>
      <c r="T126" s="148" t="str">
        <f t="shared" si="7"/>
        <v/>
      </c>
      <c r="U126" s="118" t="e">
        <f>IF(AND(D126&lt;&gt;"",I126="OUI",#REF!="OUI"),60,"")</f>
        <v>#REF!</v>
      </c>
      <c r="V126" s="147"/>
      <c r="W126" s="118"/>
      <c r="X126" s="118"/>
      <c r="Y126" s="120"/>
      <c r="Z126" s="117"/>
    </row>
    <row r="127" spans="1:26" x14ac:dyDescent="0.25">
      <c r="A127" s="114">
        <v>7</v>
      </c>
      <c r="B127" s="115" t="s">
        <v>5719</v>
      </c>
      <c r="C127" s="116" t="str">
        <f t="array" ref="C127">IFERROR(VLOOKUP(E127,'RT-C'!$A:$I,9,FALSE),"")</f>
        <v/>
      </c>
      <c r="D127" s="117"/>
      <c r="E127" s="113"/>
      <c r="F127" s="118"/>
      <c r="G127" s="119"/>
      <c r="H127" s="120"/>
      <c r="I127" s="153" t="str">
        <f t="array" ref="I127">IFERROR(VLOOKUP(E127,'RT-C'!$A:$J,10,FALSE),"")</f>
        <v/>
      </c>
      <c r="J127" s="151" t="str">
        <f t="array" ref="J127">IFERROR(VLOOKUP(E127,'RT-C'!$A:$AE,31,FALSE),"")</f>
        <v/>
      </c>
      <c r="K127" s="152" t="str">
        <f t="array" ref="K127">IFERROR(IF(VLOOKUP(E127,'RT-C'!$A:$AG,29,FALSE)=0,"",VLOOKUP(E127,'RT-C'!$A:$AG,33,FALSE)),"")</f>
        <v/>
      </c>
      <c r="L127" s="151" t="str">
        <f t="array" ref="L127">IFERROR(VLOOKUP('RT-C'!$A:$AF,32,FALSE),"")</f>
        <v/>
      </c>
      <c r="M127" s="323" t="str">
        <f t="array" ref="M127">IFERROR(VLOOKUP(E127,'RT-C'!$A:$H,8,FALSE),"")</f>
        <v/>
      </c>
      <c r="N127" s="151" t="str">
        <f t="array" ref="N127">IFERROR(VLOOKUP(E127,'RT-C'!$A:$G,7,FALSE),"")</f>
        <v/>
      </c>
      <c r="O127" s="150" t="str">
        <f t="array" ref="O127">IFERROR(VLOOKUP(E127,'RT-C'!$A:$R,18,FALSE),"")</f>
        <v/>
      </c>
      <c r="P127" s="147" t="str">
        <f t="shared" si="4"/>
        <v/>
      </c>
      <c r="Q127" s="119" t="str">
        <f t="shared" si="5"/>
        <v/>
      </c>
      <c r="R127" s="149" t="str">
        <f t="shared" si="6"/>
        <v/>
      </c>
      <c r="S127" s="148"/>
      <c r="T127" s="148" t="str">
        <f t="shared" si="7"/>
        <v/>
      </c>
      <c r="U127" s="118" t="e">
        <f>IF(AND(D127&lt;&gt;"",I127="OUI",#REF!="OUI"),60,"")</f>
        <v>#REF!</v>
      </c>
      <c r="V127" s="147"/>
      <c r="W127" s="118"/>
      <c r="X127" s="118"/>
      <c r="Y127" s="120"/>
      <c r="Z127" s="117"/>
    </row>
    <row r="128" spans="1:26" x14ac:dyDescent="0.25">
      <c r="A128" s="114">
        <v>8</v>
      </c>
      <c r="B128" s="115" t="s">
        <v>5717</v>
      </c>
      <c r="C128" s="116" t="str">
        <f t="array" ref="C128">IFERROR(VLOOKUP(E128,'RT-C'!$A:$I,9,FALSE),"")</f>
        <v/>
      </c>
      <c r="D128" s="117"/>
      <c r="E128" s="113"/>
      <c r="F128" s="118"/>
      <c r="G128" s="119"/>
      <c r="H128" s="120"/>
      <c r="I128" s="153" t="str">
        <f t="array" ref="I128">IFERROR(VLOOKUP(E128,'RT-C'!$A:$J,10,FALSE),"")</f>
        <v/>
      </c>
      <c r="J128" s="151" t="str">
        <f t="array" ref="J128">IFERROR(VLOOKUP(E128,'RT-C'!$A:$AE,31,FALSE),"")</f>
        <v/>
      </c>
      <c r="K128" s="152" t="str">
        <f t="array" ref="K128">IFERROR(IF(VLOOKUP(E128,'RT-C'!$A:$AG,29,FALSE)=0,"",VLOOKUP(E128,'RT-C'!$A:$AG,33,FALSE)),"")</f>
        <v/>
      </c>
      <c r="L128" s="151" t="str">
        <f t="array" ref="L128">IFERROR(VLOOKUP('RT-C'!$A:$AF,32,FALSE),"")</f>
        <v/>
      </c>
      <c r="M128" s="323" t="str">
        <f t="array" ref="M128">IFERROR(VLOOKUP(E128,'RT-C'!$A:$H,8,FALSE),"")</f>
        <v/>
      </c>
      <c r="N128" s="151" t="str">
        <f t="array" ref="N128">IFERROR(VLOOKUP(E128,'RT-C'!$A:$G,7,FALSE),"")</f>
        <v/>
      </c>
      <c r="O128" s="150" t="str">
        <f t="array" ref="O128">IFERROR(VLOOKUP(E128,'RT-C'!$A:$R,18,FALSE),"")</f>
        <v/>
      </c>
      <c r="P128" s="147" t="str">
        <f t="shared" si="4"/>
        <v/>
      </c>
      <c r="Q128" s="119" t="str">
        <f t="shared" si="5"/>
        <v/>
      </c>
      <c r="R128" s="149" t="str">
        <f t="shared" si="6"/>
        <v/>
      </c>
      <c r="S128" s="148"/>
      <c r="T128" s="148" t="str">
        <f t="shared" si="7"/>
        <v/>
      </c>
      <c r="U128" s="118" t="e">
        <f>IF(AND(D128&lt;&gt;"",I128="OUI",#REF!="OUI"),60,"")</f>
        <v>#REF!</v>
      </c>
      <c r="V128" s="147"/>
      <c r="W128" s="118"/>
      <c r="X128" s="118"/>
      <c r="Y128" s="120"/>
      <c r="Z128" s="117"/>
    </row>
    <row r="129" spans="1:26" x14ac:dyDescent="0.25">
      <c r="A129" s="114">
        <v>8</v>
      </c>
      <c r="B129" s="115" t="s">
        <v>5717</v>
      </c>
      <c r="C129" s="116" t="str">
        <f t="array" ref="C129">IFERROR(VLOOKUP(E129,'RT-C'!$A:$I,9,FALSE),"")</f>
        <v/>
      </c>
      <c r="D129" s="117"/>
      <c r="E129" s="113"/>
      <c r="F129" s="118"/>
      <c r="G129" s="119"/>
      <c r="H129" s="120"/>
      <c r="I129" s="153" t="str">
        <f t="array" ref="I129">IFERROR(VLOOKUP(E129,'RT-C'!$A:$J,10,FALSE),"")</f>
        <v/>
      </c>
      <c r="J129" s="151" t="str">
        <f t="array" ref="J129">IFERROR(VLOOKUP(E129,'RT-C'!$A:$AE,31,FALSE),"")</f>
        <v/>
      </c>
      <c r="K129" s="152" t="str">
        <f t="array" ref="K129">IFERROR(IF(VLOOKUP(E129,'RT-C'!$A:$AG,29,FALSE)=0,"",VLOOKUP(E129,'RT-C'!$A:$AG,33,FALSE)),"")</f>
        <v/>
      </c>
      <c r="L129" s="151" t="str">
        <f t="array" ref="L129">IFERROR(VLOOKUP('RT-C'!$A:$AF,32,FALSE),"")</f>
        <v/>
      </c>
      <c r="M129" s="323" t="str">
        <f t="array" ref="M129">IFERROR(VLOOKUP(E129,'RT-C'!$A:$H,8,FALSE),"")</f>
        <v/>
      </c>
      <c r="N129" s="151" t="str">
        <f t="array" ref="N129">IFERROR(VLOOKUP(E129,'RT-C'!$A:$G,7,FALSE),"")</f>
        <v/>
      </c>
      <c r="O129" s="150" t="str">
        <f t="array" ref="O129">IFERROR(VLOOKUP(E129,'RT-C'!$A:$R,18,FALSE),"")</f>
        <v/>
      </c>
      <c r="P129" s="147" t="str">
        <f t="shared" si="4"/>
        <v/>
      </c>
      <c r="Q129" s="119" t="str">
        <f t="shared" si="5"/>
        <v/>
      </c>
      <c r="R129" s="149" t="str">
        <f t="shared" si="6"/>
        <v/>
      </c>
      <c r="S129" s="148"/>
      <c r="T129" s="148" t="str">
        <f t="shared" si="7"/>
        <v/>
      </c>
      <c r="U129" s="118" t="e">
        <f>IF(AND(D129&lt;&gt;"",I129="OUI",#REF!="OUI"),60,"")</f>
        <v>#REF!</v>
      </c>
      <c r="V129" s="147"/>
      <c r="W129" s="118"/>
      <c r="X129" s="118"/>
      <c r="Y129" s="120"/>
      <c r="Z129" s="117"/>
    </row>
    <row r="130" spans="1:26" x14ac:dyDescent="0.25">
      <c r="A130" s="114">
        <v>7</v>
      </c>
      <c r="B130" s="115" t="s">
        <v>5719</v>
      </c>
      <c r="C130" s="116" t="str">
        <f t="array" ref="C130">IFERROR(VLOOKUP(E130,'RT-C'!$A:$I,9,FALSE),"")</f>
        <v/>
      </c>
      <c r="D130" s="117"/>
      <c r="E130" s="113"/>
      <c r="F130" s="118"/>
      <c r="G130" s="119"/>
      <c r="H130" s="120"/>
      <c r="I130" s="153" t="str">
        <f t="array" ref="I130">IFERROR(VLOOKUP(E130,'RT-C'!$A:$J,10,FALSE),"")</f>
        <v/>
      </c>
      <c r="J130" s="151" t="str">
        <f t="array" ref="J130">IFERROR(VLOOKUP(E130,'RT-C'!$A:$AE,31,FALSE),"")</f>
        <v/>
      </c>
      <c r="K130" s="152" t="str">
        <f t="array" ref="K130">IFERROR(IF(VLOOKUP(E130,'RT-C'!$A:$AG,29,FALSE)=0,"",VLOOKUP(E130,'RT-C'!$A:$AG,33,FALSE)),"")</f>
        <v/>
      </c>
      <c r="L130" s="151" t="str">
        <f t="array" ref="L130">IFERROR(VLOOKUP('RT-C'!$A:$AF,32,FALSE),"")</f>
        <v/>
      </c>
      <c r="M130" s="323" t="str">
        <f t="array" ref="M130">IFERROR(VLOOKUP(E130,'RT-C'!$A:$H,8,FALSE),"")</f>
        <v/>
      </c>
      <c r="N130" s="151" t="str">
        <f t="array" ref="N130">IFERROR(VLOOKUP(E130,'RT-C'!$A:$G,7,FALSE),"")</f>
        <v/>
      </c>
      <c r="O130" s="150" t="str">
        <f t="array" ref="O130">IFERROR(VLOOKUP(E130,'RT-C'!$A:$R,18,FALSE),"")</f>
        <v/>
      </c>
      <c r="P130" s="147" t="str">
        <f t="shared" si="4"/>
        <v/>
      </c>
      <c r="Q130" s="119" t="str">
        <f t="shared" si="5"/>
        <v/>
      </c>
      <c r="R130" s="149" t="str">
        <f t="shared" si="6"/>
        <v/>
      </c>
      <c r="S130" s="148"/>
      <c r="T130" s="148" t="str">
        <f t="shared" si="7"/>
        <v/>
      </c>
      <c r="U130" s="118" t="e">
        <f>IF(AND(D130&lt;&gt;"",I130="OUI",#REF!="OUI"),60,"")</f>
        <v>#REF!</v>
      </c>
      <c r="V130" s="147"/>
      <c r="W130" s="118"/>
      <c r="X130" s="118"/>
      <c r="Y130" s="120"/>
      <c r="Z130" s="117"/>
    </row>
    <row r="131" spans="1:26" x14ac:dyDescent="0.25">
      <c r="A131" s="114">
        <v>7</v>
      </c>
      <c r="B131" s="115" t="s">
        <v>5719</v>
      </c>
      <c r="C131" s="116" t="str">
        <f t="array" ref="C131">IFERROR(VLOOKUP(E131,'RT-C'!$A:$I,9,FALSE),"")</f>
        <v/>
      </c>
      <c r="D131" s="117"/>
      <c r="E131" s="113"/>
      <c r="F131" s="118"/>
      <c r="G131" s="119"/>
      <c r="H131" s="120"/>
      <c r="I131" s="153" t="str">
        <f t="array" ref="I131">IFERROR(VLOOKUP(E131,'RT-C'!$A:$J,10,FALSE),"")</f>
        <v/>
      </c>
      <c r="J131" s="151" t="str">
        <f t="array" ref="J131">IFERROR(VLOOKUP(E131,'RT-C'!$A:$AE,31,FALSE),"")</f>
        <v/>
      </c>
      <c r="K131" s="152" t="str">
        <f t="array" ref="K131">IFERROR(IF(VLOOKUP(E131,'RT-C'!$A:$AG,29,FALSE)=0,"",VLOOKUP(E131,'RT-C'!$A:$AG,33,FALSE)),"")</f>
        <v/>
      </c>
      <c r="L131" s="151" t="str">
        <f t="array" ref="L131">IFERROR(VLOOKUP('RT-C'!$A:$AF,32,FALSE),"")</f>
        <v/>
      </c>
      <c r="M131" s="323" t="str">
        <f t="array" ref="M131">IFERROR(VLOOKUP(E131,'RT-C'!$A:$H,8,FALSE),"")</f>
        <v/>
      </c>
      <c r="N131" s="151" t="str">
        <f t="array" ref="N131">IFERROR(VLOOKUP(E131,'RT-C'!$A:$G,7,FALSE),"")</f>
        <v/>
      </c>
      <c r="O131" s="150" t="str">
        <f t="array" ref="O131">IFERROR(VLOOKUP(E131,'RT-C'!$A:$R,18,FALSE),"")</f>
        <v/>
      </c>
      <c r="P131" s="147" t="str">
        <f t="shared" ref="P131:P194" si="8">IF(AND(D131&lt;&gt;"",F131="INS",I131="OUI",K131&gt;0),K131*IF($M131&gt;41790,5.94,5.65),"")</f>
        <v/>
      </c>
      <c r="Q131" s="119" t="str">
        <f t="shared" ref="Q131:Q194" si="9">IF(AND(D131&lt;&gt;"",F131="REV",I131="OUI",K131&gt;0),K131*IF($M131&gt;41790,6.2,5.9),"")</f>
        <v/>
      </c>
      <c r="R131" s="149" t="str">
        <f t="shared" ref="R131:R194" si="10">IF(AND(D131&lt;&gt;"",I131="NON",OR(J131="Branchement individuel",J131="Batiment détruit")),3,"")</f>
        <v/>
      </c>
      <c r="S131" s="148"/>
      <c r="T131" s="148" t="str">
        <f t="shared" ref="T131:T194" si="11">IF(AND(D131&lt;&gt;"",I131="OUI",O131="OUI"),18,"")</f>
        <v/>
      </c>
      <c r="U131" s="118" t="e">
        <f>IF(AND(D131&lt;&gt;"",I131="OUI",#REF!="OUI"),60,"")</f>
        <v>#REF!</v>
      </c>
      <c r="V131" s="147"/>
      <c r="W131" s="118"/>
      <c r="X131" s="118"/>
      <c r="Y131" s="120"/>
      <c r="Z131" s="117"/>
    </row>
    <row r="132" spans="1:26" x14ac:dyDescent="0.25">
      <c r="A132" s="114">
        <v>7</v>
      </c>
      <c r="B132" s="115" t="s">
        <v>5719</v>
      </c>
      <c r="C132" s="116" t="str">
        <f t="array" ref="C132">IFERROR(VLOOKUP(E132,'RT-C'!$A:$I,9,FALSE),"")</f>
        <v/>
      </c>
      <c r="D132" s="117"/>
      <c r="E132" s="113"/>
      <c r="F132" s="118"/>
      <c r="G132" s="119"/>
      <c r="H132" s="120"/>
      <c r="I132" s="153" t="str">
        <f t="array" ref="I132">IFERROR(VLOOKUP(E132,'RT-C'!$A:$J,10,FALSE),"")</f>
        <v/>
      </c>
      <c r="J132" s="151" t="str">
        <f t="array" ref="J132">IFERROR(VLOOKUP(E132,'RT-C'!$A:$AE,31,FALSE),"")</f>
        <v/>
      </c>
      <c r="K132" s="152" t="str">
        <f t="array" ref="K132">IFERROR(IF(VLOOKUP(E132,'RT-C'!$A:$AG,29,FALSE)=0,"",VLOOKUP(E132,'RT-C'!$A:$AG,33,FALSE)),"")</f>
        <v/>
      </c>
      <c r="L132" s="151" t="str">
        <f t="array" ref="L132">IFERROR(VLOOKUP('RT-C'!$A:$AF,32,FALSE),"")</f>
        <v/>
      </c>
      <c r="M132" s="323" t="str">
        <f t="array" ref="M132">IFERROR(VLOOKUP(E132,'RT-C'!$A:$H,8,FALSE),"")</f>
        <v/>
      </c>
      <c r="N132" s="151" t="str">
        <f t="array" ref="N132">IFERROR(VLOOKUP(E132,'RT-C'!$A:$G,7,FALSE),"")</f>
        <v/>
      </c>
      <c r="O132" s="150" t="str">
        <f t="array" ref="O132">IFERROR(VLOOKUP(E132,'RT-C'!$A:$R,18,FALSE),"")</f>
        <v/>
      </c>
      <c r="P132" s="147" t="str">
        <f t="shared" si="8"/>
        <v/>
      </c>
      <c r="Q132" s="119" t="str">
        <f t="shared" si="9"/>
        <v/>
      </c>
      <c r="R132" s="149" t="str">
        <f t="shared" si="10"/>
        <v/>
      </c>
      <c r="S132" s="148"/>
      <c r="T132" s="148" t="str">
        <f t="shared" si="11"/>
        <v/>
      </c>
      <c r="U132" s="118" t="e">
        <f>IF(AND(D132&lt;&gt;"",I132="OUI",#REF!="OUI"),60,"")</f>
        <v>#REF!</v>
      </c>
      <c r="V132" s="147"/>
      <c r="W132" s="118"/>
      <c r="X132" s="118"/>
      <c r="Y132" s="120"/>
      <c r="Z132" s="117"/>
    </row>
    <row r="133" spans="1:26" x14ac:dyDescent="0.25">
      <c r="A133" s="114">
        <v>8</v>
      </c>
      <c r="B133" s="115" t="s">
        <v>5717</v>
      </c>
      <c r="C133" s="116" t="str">
        <f t="array" ref="C133">IFERROR(VLOOKUP(E133,'RT-C'!$A:$I,9,FALSE),"")</f>
        <v/>
      </c>
      <c r="D133" s="117"/>
      <c r="E133" s="113"/>
      <c r="F133" s="118"/>
      <c r="G133" s="119"/>
      <c r="H133" s="120"/>
      <c r="I133" s="153" t="str">
        <f t="array" ref="I133">IFERROR(VLOOKUP(E133,'RT-C'!$A:$J,10,FALSE),"")</f>
        <v/>
      </c>
      <c r="J133" s="151" t="str">
        <f t="array" ref="J133">IFERROR(VLOOKUP(E133,'RT-C'!$A:$AE,31,FALSE),"")</f>
        <v/>
      </c>
      <c r="K133" s="152" t="str">
        <f t="array" ref="K133">IFERROR(IF(VLOOKUP(E133,'RT-C'!$A:$AG,29,FALSE)=0,"",VLOOKUP(E133,'RT-C'!$A:$AG,33,FALSE)),"")</f>
        <v/>
      </c>
      <c r="L133" s="151" t="str">
        <f t="array" ref="L133">IFERROR(VLOOKUP('RT-C'!$A:$AF,32,FALSE),"")</f>
        <v/>
      </c>
      <c r="M133" s="323" t="str">
        <f t="array" ref="M133">IFERROR(VLOOKUP(E133,'RT-C'!$A:$H,8,FALSE),"")</f>
        <v/>
      </c>
      <c r="N133" s="151" t="str">
        <f t="array" ref="N133">IFERROR(VLOOKUP(E133,'RT-C'!$A:$G,7,FALSE),"")</f>
        <v/>
      </c>
      <c r="O133" s="150" t="str">
        <f t="array" ref="O133">IFERROR(VLOOKUP(E133,'RT-C'!$A:$R,18,FALSE),"")</f>
        <v/>
      </c>
      <c r="P133" s="147" t="str">
        <f t="shared" si="8"/>
        <v/>
      </c>
      <c r="Q133" s="119" t="str">
        <f t="shared" si="9"/>
        <v/>
      </c>
      <c r="R133" s="149" t="str">
        <f t="shared" si="10"/>
        <v/>
      </c>
      <c r="S133" s="148"/>
      <c r="T133" s="148" t="str">
        <f t="shared" si="11"/>
        <v/>
      </c>
      <c r="U133" s="118" t="e">
        <f>IF(AND(D133&lt;&gt;"",I133="OUI",#REF!="OUI"),60,"")</f>
        <v>#REF!</v>
      </c>
      <c r="V133" s="147"/>
      <c r="W133" s="118"/>
      <c r="X133" s="118"/>
      <c r="Y133" s="120"/>
      <c r="Z133" s="117"/>
    </row>
    <row r="134" spans="1:26" x14ac:dyDescent="0.25">
      <c r="A134" s="114">
        <v>8</v>
      </c>
      <c r="B134" s="115" t="s">
        <v>5717</v>
      </c>
      <c r="C134" s="116" t="str">
        <f t="array" ref="C134">IFERROR(VLOOKUP(E134,'RT-C'!$A:$I,9,FALSE),"")</f>
        <v/>
      </c>
      <c r="D134" s="117"/>
      <c r="E134" s="113"/>
      <c r="F134" s="118"/>
      <c r="G134" s="119"/>
      <c r="H134" s="120"/>
      <c r="I134" s="153" t="str">
        <f t="array" ref="I134">IFERROR(VLOOKUP(E134,'RT-C'!$A:$J,10,FALSE),"")</f>
        <v/>
      </c>
      <c r="J134" s="151" t="str">
        <f t="array" ref="J134">IFERROR(VLOOKUP(E134,'RT-C'!$A:$AE,31,FALSE),"")</f>
        <v/>
      </c>
      <c r="K134" s="152" t="str">
        <f t="array" ref="K134">IFERROR(IF(VLOOKUP(E134,'RT-C'!$A:$AG,29,FALSE)=0,"",VLOOKUP(E134,'RT-C'!$A:$AG,33,FALSE)),"")</f>
        <v/>
      </c>
      <c r="L134" s="151" t="str">
        <f t="array" ref="L134">IFERROR(VLOOKUP('RT-C'!$A:$AF,32,FALSE),"")</f>
        <v/>
      </c>
      <c r="M134" s="323" t="str">
        <f t="array" ref="M134">IFERROR(VLOOKUP(E134,'RT-C'!$A:$H,8,FALSE),"")</f>
        <v/>
      </c>
      <c r="N134" s="151" t="str">
        <f t="array" ref="N134">IFERROR(VLOOKUP(E134,'RT-C'!$A:$G,7,FALSE),"")</f>
        <v/>
      </c>
      <c r="O134" s="150" t="str">
        <f t="array" ref="O134">IFERROR(VLOOKUP(E134,'RT-C'!$A:$R,18,FALSE),"")</f>
        <v/>
      </c>
      <c r="P134" s="147" t="str">
        <f t="shared" si="8"/>
        <v/>
      </c>
      <c r="Q134" s="119" t="str">
        <f t="shared" si="9"/>
        <v/>
      </c>
      <c r="R134" s="149" t="str">
        <f t="shared" si="10"/>
        <v/>
      </c>
      <c r="S134" s="148"/>
      <c r="T134" s="148" t="str">
        <f t="shared" si="11"/>
        <v/>
      </c>
      <c r="U134" s="118" t="e">
        <f>IF(AND(D134&lt;&gt;"",I134="OUI",#REF!="OUI"),60,"")</f>
        <v>#REF!</v>
      </c>
      <c r="V134" s="147"/>
      <c r="W134" s="118"/>
      <c r="X134" s="118"/>
      <c r="Y134" s="120"/>
      <c r="Z134" s="117"/>
    </row>
    <row r="135" spans="1:26" x14ac:dyDescent="0.25">
      <c r="A135" s="114">
        <v>8</v>
      </c>
      <c r="B135" s="115" t="s">
        <v>5717</v>
      </c>
      <c r="C135" s="116" t="str">
        <f t="array" ref="C135">IFERROR(VLOOKUP(E135,'RT-C'!$A:$I,9,FALSE),"")</f>
        <v/>
      </c>
      <c r="D135" s="117"/>
      <c r="E135" s="113"/>
      <c r="F135" s="118"/>
      <c r="G135" s="119"/>
      <c r="H135" s="120"/>
      <c r="I135" s="153" t="str">
        <f t="array" ref="I135">IFERROR(VLOOKUP(E135,'RT-C'!$A:$J,10,FALSE),"")</f>
        <v/>
      </c>
      <c r="J135" s="151" t="str">
        <f t="array" ref="J135">IFERROR(VLOOKUP(E135,'RT-C'!$A:$AE,31,FALSE),"")</f>
        <v/>
      </c>
      <c r="K135" s="152" t="str">
        <f t="array" ref="K135">IFERROR(IF(VLOOKUP(E135,'RT-C'!$A:$AG,29,FALSE)=0,"",VLOOKUP(E135,'RT-C'!$A:$AG,33,FALSE)),"")</f>
        <v/>
      </c>
      <c r="L135" s="151" t="str">
        <f t="array" ref="L135">IFERROR(VLOOKUP('RT-C'!$A:$AF,32,FALSE),"")</f>
        <v/>
      </c>
      <c r="M135" s="323" t="str">
        <f t="array" ref="M135">IFERROR(VLOOKUP(E135,'RT-C'!$A:$H,8,FALSE),"")</f>
        <v/>
      </c>
      <c r="N135" s="151" t="str">
        <f t="array" ref="N135">IFERROR(VLOOKUP(E135,'RT-C'!$A:$G,7,FALSE),"")</f>
        <v/>
      </c>
      <c r="O135" s="150" t="str">
        <f t="array" ref="O135">IFERROR(VLOOKUP(E135,'RT-C'!$A:$R,18,FALSE),"")</f>
        <v/>
      </c>
      <c r="P135" s="147" t="str">
        <f t="shared" si="8"/>
        <v/>
      </c>
      <c r="Q135" s="119" t="str">
        <f t="shared" si="9"/>
        <v/>
      </c>
      <c r="R135" s="149" t="str">
        <f t="shared" si="10"/>
        <v/>
      </c>
      <c r="S135" s="148"/>
      <c r="T135" s="148" t="str">
        <f t="shared" si="11"/>
        <v/>
      </c>
      <c r="U135" s="118" t="e">
        <f>IF(AND(D135&lt;&gt;"",I135="OUI",#REF!="OUI"),60,"")</f>
        <v>#REF!</v>
      </c>
      <c r="V135" s="147"/>
      <c r="W135" s="118"/>
      <c r="X135" s="118"/>
      <c r="Y135" s="120"/>
      <c r="Z135" s="117"/>
    </row>
    <row r="136" spans="1:26" x14ac:dyDescent="0.25">
      <c r="A136" s="114">
        <v>8</v>
      </c>
      <c r="B136" s="115" t="s">
        <v>5717</v>
      </c>
      <c r="C136" s="116" t="str">
        <f t="array" ref="C136">IFERROR(VLOOKUP(E136,'RT-C'!$A:$I,9,FALSE),"")</f>
        <v/>
      </c>
      <c r="D136" s="117"/>
      <c r="E136" s="113"/>
      <c r="F136" s="118"/>
      <c r="G136" s="119"/>
      <c r="H136" s="120"/>
      <c r="I136" s="153" t="str">
        <f t="array" ref="I136">IFERROR(VLOOKUP(E136,'RT-C'!$A:$J,10,FALSE),"")</f>
        <v/>
      </c>
      <c r="J136" s="151" t="str">
        <f t="array" ref="J136">IFERROR(VLOOKUP(E136,'RT-C'!$A:$AE,31,FALSE),"")</f>
        <v/>
      </c>
      <c r="K136" s="152" t="str">
        <f t="array" ref="K136">IFERROR(IF(VLOOKUP(E136,'RT-C'!$A:$AG,29,FALSE)=0,"",VLOOKUP(E136,'RT-C'!$A:$AG,33,FALSE)),"")</f>
        <v/>
      </c>
      <c r="L136" s="151" t="str">
        <f t="array" ref="L136">IFERROR(VLOOKUP('RT-C'!$A:$AF,32,FALSE),"")</f>
        <v/>
      </c>
      <c r="M136" s="323" t="str">
        <f t="array" ref="M136">IFERROR(VLOOKUP(E136,'RT-C'!$A:$H,8,FALSE),"")</f>
        <v/>
      </c>
      <c r="N136" s="151" t="str">
        <f t="array" ref="N136">IFERROR(VLOOKUP(E136,'RT-C'!$A:$G,7,FALSE),"")</f>
        <v/>
      </c>
      <c r="O136" s="150" t="str">
        <f t="array" ref="O136">IFERROR(VLOOKUP(E136,'RT-C'!$A:$R,18,FALSE),"")</f>
        <v/>
      </c>
      <c r="P136" s="147" t="str">
        <f t="shared" si="8"/>
        <v/>
      </c>
      <c r="Q136" s="119" t="str">
        <f t="shared" si="9"/>
        <v/>
      </c>
      <c r="R136" s="149" t="str">
        <f t="shared" si="10"/>
        <v/>
      </c>
      <c r="S136" s="148"/>
      <c r="T136" s="148" t="str">
        <f t="shared" si="11"/>
        <v/>
      </c>
      <c r="U136" s="118" t="e">
        <f>IF(AND(D136&lt;&gt;"",I136="OUI",#REF!="OUI"),60,"")</f>
        <v>#REF!</v>
      </c>
      <c r="V136" s="147"/>
      <c r="W136" s="118"/>
      <c r="X136" s="118"/>
      <c r="Y136" s="120"/>
      <c r="Z136" s="117"/>
    </row>
    <row r="137" spans="1:26" x14ac:dyDescent="0.25">
      <c r="A137" s="114">
        <v>8</v>
      </c>
      <c r="B137" s="115" t="s">
        <v>5717</v>
      </c>
      <c r="C137" s="116" t="str">
        <f t="array" ref="C137">IFERROR(VLOOKUP(E137,'RT-C'!$A:$I,9,FALSE),"")</f>
        <v/>
      </c>
      <c r="D137" s="117"/>
      <c r="E137" s="113"/>
      <c r="F137" s="118"/>
      <c r="G137" s="119"/>
      <c r="H137" s="120"/>
      <c r="I137" s="153" t="str">
        <f t="array" ref="I137">IFERROR(VLOOKUP(E137,'RT-C'!$A:$J,10,FALSE),"")</f>
        <v/>
      </c>
      <c r="J137" s="151" t="str">
        <f t="array" ref="J137">IFERROR(VLOOKUP(E137,'RT-C'!$A:$AE,31,FALSE),"")</f>
        <v/>
      </c>
      <c r="K137" s="152" t="str">
        <f t="array" ref="K137">IFERROR(IF(VLOOKUP(E137,'RT-C'!$A:$AG,29,FALSE)=0,"",VLOOKUP(E137,'RT-C'!$A:$AG,33,FALSE)),"")</f>
        <v/>
      </c>
      <c r="L137" s="151" t="str">
        <f t="array" ref="L137">IFERROR(VLOOKUP('RT-C'!$A:$AF,32,FALSE),"")</f>
        <v/>
      </c>
      <c r="M137" s="323" t="str">
        <f t="array" ref="M137">IFERROR(VLOOKUP(E137,'RT-C'!$A:$H,8,FALSE),"")</f>
        <v/>
      </c>
      <c r="N137" s="151" t="str">
        <f t="array" ref="N137">IFERROR(VLOOKUP(E137,'RT-C'!$A:$G,7,FALSE),"")</f>
        <v/>
      </c>
      <c r="O137" s="150" t="str">
        <f t="array" ref="O137">IFERROR(VLOOKUP(E137,'RT-C'!$A:$R,18,FALSE),"")</f>
        <v/>
      </c>
      <c r="P137" s="147" t="str">
        <f t="shared" si="8"/>
        <v/>
      </c>
      <c r="Q137" s="119" t="str">
        <f t="shared" si="9"/>
        <v/>
      </c>
      <c r="R137" s="149" t="str">
        <f t="shared" si="10"/>
        <v/>
      </c>
      <c r="S137" s="148"/>
      <c r="T137" s="148" t="str">
        <f t="shared" si="11"/>
        <v/>
      </c>
      <c r="U137" s="118" t="e">
        <f>IF(AND(D137&lt;&gt;"",I137="OUI",#REF!="OUI"),60,"")</f>
        <v>#REF!</v>
      </c>
      <c r="V137" s="147"/>
      <c r="W137" s="118"/>
      <c r="X137" s="118"/>
      <c r="Y137" s="120"/>
      <c r="Z137" s="117"/>
    </row>
    <row r="138" spans="1:26" x14ac:dyDescent="0.25">
      <c r="A138" s="114">
        <v>8</v>
      </c>
      <c r="B138" s="115" t="s">
        <v>5717</v>
      </c>
      <c r="C138" s="116" t="str">
        <f t="array" ref="C138">IFERROR(VLOOKUP(E138,'RT-C'!$A:$I,9,FALSE),"")</f>
        <v/>
      </c>
      <c r="D138" s="117"/>
      <c r="E138" s="113"/>
      <c r="F138" s="118"/>
      <c r="G138" s="119"/>
      <c r="H138" s="120"/>
      <c r="I138" s="153" t="str">
        <f t="array" ref="I138">IFERROR(VLOOKUP(E138,'RT-C'!$A:$J,10,FALSE),"")</f>
        <v/>
      </c>
      <c r="J138" s="151" t="str">
        <f t="array" ref="J138">IFERROR(VLOOKUP(E138,'RT-C'!$A:$AE,31,FALSE),"")</f>
        <v/>
      </c>
      <c r="K138" s="152" t="str">
        <f t="array" ref="K138">IFERROR(IF(VLOOKUP(E138,'RT-C'!$A:$AG,29,FALSE)=0,"",VLOOKUP(E138,'RT-C'!$A:$AG,33,FALSE)),"")</f>
        <v/>
      </c>
      <c r="L138" s="151" t="str">
        <f t="array" ref="L138">IFERROR(VLOOKUP('RT-C'!$A:$AF,32,FALSE),"")</f>
        <v/>
      </c>
      <c r="M138" s="323" t="str">
        <f t="array" ref="M138">IFERROR(VLOOKUP(E138,'RT-C'!$A:$H,8,FALSE),"")</f>
        <v/>
      </c>
      <c r="N138" s="151" t="str">
        <f t="array" ref="N138">IFERROR(VLOOKUP(E138,'RT-C'!$A:$G,7,FALSE),"")</f>
        <v/>
      </c>
      <c r="O138" s="150" t="str">
        <f t="array" ref="O138">IFERROR(VLOOKUP(E138,'RT-C'!$A:$R,18,FALSE),"")</f>
        <v/>
      </c>
      <c r="P138" s="147" t="str">
        <f t="shared" si="8"/>
        <v/>
      </c>
      <c r="Q138" s="119" t="str">
        <f t="shared" si="9"/>
        <v/>
      </c>
      <c r="R138" s="149" t="str">
        <f t="shared" si="10"/>
        <v/>
      </c>
      <c r="S138" s="148"/>
      <c r="T138" s="148" t="str">
        <f t="shared" si="11"/>
        <v/>
      </c>
      <c r="U138" s="118" t="e">
        <f>IF(AND(D138&lt;&gt;"",I138="OUI",#REF!="OUI"),60,"")</f>
        <v>#REF!</v>
      </c>
      <c r="V138" s="147"/>
      <c r="W138" s="118"/>
      <c r="X138" s="118"/>
      <c r="Y138" s="120"/>
      <c r="Z138" s="117"/>
    </row>
    <row r="139" spans="1:26" x14ac:dyDescent="0.25">
      <c r="A139" s="114">
        <v>8</v>
      </c>
      <c r="B139" s="115" t="s">
        <v>5717</v>
      </c>
      <c r="C139" s="116" t="str">
        <f t="array" ref="C139">IFERROR(VLOOKUP(E139,'RT-C'!$A:$I,9,FALSE),"")</f>
        <v/>
      </c>
      <c r="D139" s="117"/>
      <c r="E139" s="113"/>
      <c r="F139" s="118"/>
      <c r="G139" s="119"/>
      <c r="H139" s="120"/>
      <c r="I139" s="153" t="str">
        <f t="array" ref="I139">IFERROR(VLOOKUP(E139,'RT-C'!$A:$J,10,FALSE),"")</f>
        <v/>
      </c>
      <c r="J139" s="151" t="str">
        <f t="array" ref="J139">IFERROR(VLOOKUP(E139,'RT-C'!$A:$AE,31,FALSE),"")</f>
        <v/>
      </c>
      <c r="K139" s="152" t="str">
        <f t="array" ref="K139">IFERROR(IF(VLOOKUP(E139,'RT-C'!$A:$AG,29,FALSE)=0,"",VLOOKUP(E139,'RT-C'!$A:$AG,33,FALSE)),"")</f>
        <v/>
      </c>
      <c r="L139" s="151" t="str">
        <f t="array" ref="L139">IFERROR(VLOOKUP('RT-C'!$A:$AF,32,FALSE),"")</f>
        <v/>
      </c>
      <c r="M139" s="323" t="str">
        <f t="array" ref="M139">IFERROR(VLOOKUP(E139,'RT-C'!$A:$H,8,FALSE),"")</f>
        <v/>
      </c>
      <c r="N139" s="151" t="str">
        <f t="array" ref="N139">IFERROR(VLOOKUP(E139,'RT-C'!$A:$G,7,FALSE),"")</f>
        <v/>
      </c>
      <c r="O139" s="150" t="str">
        <f t="array" ref="O139">IFERROR(VLOOKUP(E139,'RT-C'!$A:$R,18,FALSE),"")</f>
        <v/>
      </c>
      <c r="P139" s="147" t="str">
        <f t="shared" si="8"/>
        <v/>
      </c>
      <c r="Q139" s="119" t="str">
        <f t="shared" si="9"/>
        <v/>
      </c>
      <c r="R139" s="149" t="str">
        <f t="shared" si="10"/>
        <v/>
      </c>
      <c r="S139" s="148"/>
      <c r="T139" s="148" t="str">
        <f t="shared" si="11"/>
        <v/>
      </c>
      <c r="U139" s="118" t="e">
        <f>IF(AND(D139&lt;&gt;"",I139="OUI",#REF!="OUI"),60,"")</f>
        <v>#REF!</v>
      </c>
      <c r="V139" s="147"/>
      <c r="W139" s="118"/>
      <c r="X139" s="118"/>
      <c r="Y139" s="120"/>
      <c r="Z139" s="117"/>
    </row>
    <row r="140" spans="1:26" x14ac:dyDescent="0.25">
      <c r="A140" s="114">
        <v>8</v>
      </c>
      <c r="B140" s="115" t="s">
        <v>5717</v>
      </c>
      <c r="C140" s="116" t="str">
        <f t="array" ref="C140">IFERROR(VLOOKUP(E140,'RT-C'!$A:$I,9,FALSE),"")</f>
        <v/>
      </c>
      <c r="D140" s="117"/>
      <c r="E140" s="113"/>
      <c r="F140" s="118"/>
      <c r="G140" s="119"/>
      <c r="H140" s="120"/>
      <c r="I140" s="153" t="str">
        <f t="array" ref="I140">IFERROR(VLOOKUP(E140,'RT-C'!$A:$J,10,FALSE),"")</f>
        <v/>
      </c>
      <c r="J140" s="151" t="str">
        <f t="array" ref="J140">IFERROR(VLOOKUP(E140,'RT-C'!$A:$AE,31,FALSE),"")</f>
        <v/>
      </c>
      <c r="K140" s="152" t="str">
        <f t="array" ref="K140">IFERROR(IF(VLOOKUP(E140,'RT-C'!$A:$AG,29,FALSE)=0,"",VLOOKUP(E140,'RT-C'!$A:$AG,33,FALSE)),"")</f>
        <v/>
      </c>
      <c r="L140" s="151" t="str">
        <f t="array" ref="L140">IFERROR(VLOOKUP('RT-C'!$A:$AF,32,FALSE),"")</f>
        <v/>
      </c>
      <c r="M140" s="323" t="str">
        <f t="array" ref="M140">IFERROR(VLOOKUP(E140,'RT-C'!$A:$H,8,FALSE),"")</f>
        <v/>
      </c>
      <c r="N140" s="151" t="str">
        <f t="array" ref="N140">IFERROR(VLOOKUP(E140,'RT-C'!$A:$G,7,FALSE),"")</f>
        <v/>
      </c>
      <c r="O140" s="150" t="str">
        <f t="array" ref="O140">IFERROR(VLOOKUP(E140,'RT-C'!$A:$R,18,FALSE),"")</f>
        <v/>
      </c>
      <c r="P140" s="147" t="str">
        <f t="shared" si="8"/>
        <v/>
      </c>
      <c r="Q140" s="119" t="str">
        <f t="shared" si="9"/>
        <v/>
      </c>
      <c r="R140" s="149" t="str">
        <f t="shared" si="10"/>
        <v/>
      </c>
      <c r="S140" s="148"/>
      <c r="T140" s="148" t="str">
        <f t="shared" si="11"/>
        <v/>
      </c>
      <c r="U140" s="118" t="e">
        <f>IF(AND(D140&lt;&gt;"",I140="OUI",#REF!="OUI"),60,"")</f>
        <v>#REF!</v>
      </c>
      <c r="V140" s="147"/>
      <c r="W140" s="118"/>
      <c r="X140" s="118"/>
      <c r="Y140" s="120"/>
      <c r="Z140" s="117"/>
    </row>
    <row r="141" spans="1:26" x14ac:dyDescent="0.25">
      <c r="A141" s="114">
        <v>8</v>
      </c>
      <c r="B141" s="115" t="s">
        <v>5717</v>
      </c>
      <c r="C141" s="116" t="str">
        <f t="array" ref="C141">IFERROR(VLOOKUP(E141,'RT-C'!$A:$I,9,FALSE),"")</f>
        <v/>
      </c>
      <c r="D141" s="117"/>
      <c r="E141" s="113"/>
      <c r="F141" s="118"/>
      <c r="G141" s="119"/>
      <c r="H141" s="120"/>
      <c r="I141" s="153" t="str">
        <f t="array" ref="I141">IFERROR(VLOOKUP(E141,'RT-C'!$A:$J,10,FALSE),"")</f>
        <v/>
      </c>
      <c r="J141" s="151" t="str">
        <f t="array" ref="J141">IFERROR(VLOOKUP(E141,'RT-C'!$A:$AE,31,FALSE),"")</f>
        <v/>
      </c>
      <c r="K141" s="152" t="str">
        <f t="array" ref="K141">IFERROR(IF(VLOOKUP(E141,'RT-C'!$A:$AG,29,FALSE)=0,"",VLOOKUP(E141,'RT-C'!$A:$AG,33,FALSE)),"")</f>
        <v/>
      </c>
      <c r="L141" s="151" t="str">
        <f t="array" ref="L141">IFERROR(VLOOKUP('RT-C'!$A:$AF,32,FALSE),"")</f>
        <v/>
      </c>
      <c r="M141" s="323" t="str">
        <f t="array" ref="M141">IFERROR(VLOOKUP(E141,'RT-C'!$A:$H,8,FALSE),"")</f>
        <v/>
      </c>
      <c r="N141" s="151" t="str">
        <f t="array" ref="N141">IFERROR(VLOOKUP(E141,'RT-C'!$A:$G,7,FALSE),"")</f>
        <v/>
      </c>
      <c r="O141" s="150" t="str">
        <f t="array" ref="O141">IFERROR(VLOOKUP(E141,'RT-C'!$A:$R,18,FALSE),"")</f>
        <v/>
      </c>
      <c r="P141" s="147" t="str">
        <f t="shared" si="8"/>
        <v/>
      </c>
      <c r="Q141" s="119" t="str">
        <f t="shared" si="9"/>
        <v/>
      </c>
      <c r="R141" s="149" t="str">
        <f t="shared" si="10"/>
        <v/>
      </c>
      <c r="S141" s="148"/>
      <c r="T141" s="148" t="str">
        <f t="shared" si="11"/>
        <v/>
      </c>
      <c r="U141" s="118" t="e">
        <f>IF(AND(D141&lt;&gt;"",I141="OUI",#REF!="OUI"),60,"")</f>
        <v>#REF!</v>
      </c>
      <c r="V141" s="147"/>
      <c r="W141" s="118"/>
      <c r="X141" s="118"/>
      <c r="Y141" s="120"/>
      <c r="Z141" s="117"/>
    </row>
    <row r="142" spans="1:26" x14ac:dyDescent="0.25">
      <c r="A142" s="114">
        <v>8</v>
      </c>
      <c r="B142" s="115" t="s">
        <v>5717</v>
      </c>
      <c r="C142" s="116" t="str">
        <f t="array" ref="C142">IFERROR(VLOOKUP(E142,'RT-C'!$A:$I,9,FALSE),"")</f>
        <v/>
      </c>
      <c r="D142" s="117"/>
      <c r="E142" s="113"/>
      <c r="F142" s="118"/>
      <c r="G142" s="119"/>
      <c r="H142" s="120"/>
      <c r="I142" s="153" t="str">
        <f t="array" ref="I142">IFERROR(VLOOKUP(E142,'RT-C'!$A:$J,10,FALSE),"")</f>
        <v/>
      </c>
      <c r="J142" s="151" t="str">
        <f t="array" ref="J142">IFERROR(VLOOKUP(E142,'RT-C'!$A:$AE,31,FALSE),"")</f>
        <v/>
      </c>
      <c r="K142" s="152" t="str">
        <f t="array" ref="K142">IFERROR(IF(VLOOKUP(E142,'RT-C'!$A:$AG,29,FALSE)=0,"",VLOOKUP(E142,'RT-C'!$A:$AG,33,FALSE)),"")</f>
        <v/>
      </c>
      <c r="L142" s="151" t="str">
        <f t="array" ref="L142">IFERROR(VLOOKUP('RT-C'!$A:$AF,32,FALSE),"")</f>
        <v/>
      </c>
      <c r="M142" s="323" t="str">
        <f t="array" ref="M142">IFERROR(VLOOKUP(E142,'RT-C'!$A:$H,8,FALSE),"")</f>
        <v/>
      </c>
      <c r="N142" s="151" t="str">
        <f t="array" ref="N142">IFERROR(VLOOKUP(E142,'RT-C'!$A:$G,7,FALSE),"")</f>
        <v/>
      </c>
      <c r="O142" s="150" t="str">
        <f t="array" ref="O142">IFERROR(VLOOKUP(E142,'RT-C'!$A:$R,18,FALSE),"")</f>
        <v/>
      </c>
      <c r="P142" s="147" t="str">
        <f t="shared" si="8"/>
        <v/>
      </c>
      <c r="Q142" s="119" t="str">
        <f t="shared" si="9"/>
        <v/>
      </c>
      <c r="R142" s="149" t="str">
        <f t="shared" si="10"/>
        <v/>
      </c>
      <c r="S142" s="148"/>
      <c r="T142" s="148" t="str">
        <f t="shared" si="11"/>
        <v/>
      </c>
      <c r="U142" s="118" t="e">
        <f>IF(AND(D142&lt;&gt;"",I142="OUI",#REF!="OUI"),60,"")</f>
        <v>#REF!</v>
      </c>
      <c r="V142" s="147"/>
      <c r="W142" s="118"/>
      <c r="X142" s="118"/>
      <c r="Y142" s="120"/>
      <c r="Z142" s="117"/>
    </row>
    <row r="143" spans="1:26" x14ac:dyDescent="0.25">
      <c r="A143" s="114">
        <v>7</v>
      </c>
      <c r="B143" s="115" t="s">
        <v>5719</v>
      </c>
      <c r="C143" s="116" t="str">
        <f t="array" ref="C143">IFERROR(VLOOKUP(E143,'RT-C'!$A:$I,9,FALSE),"")</f>
        <v/>
      </c>
      <c r="D143" s="117"/>
      <c r="E143" s="113"/>
      <c r="F143" s="118"/>
      <c r="G143" s="119"/>
      <c r="H143" s="120"/>
      <c r="I143" s="153" t="str">
        <f t="array" ref="I143">IFERROR(VLOOKUP(E143,'RT-C'!$A:$J,10,FALSE),"")</f>
        <v/>
      </c>
      <c r="J143" s="151" t="str">
        <f t="array" ref="J143">IFERROR(VLOOKUP(E143,'RT-C'!$A:$AE,31,FALSE),"")</f>
        <v/>
      </c>
      <c r="K143" s="152" t="str">
        <f t="array" ref="K143">IFERROR(IF(VLOOKUP(E143,'RT-C'!$A:$AG,29,FALSE)=0,"",VLOOKUP(E143,'RT-C'!$A:$AG,33,FALSE)),"")</f>
        <v/>
      </c>
      <c r="L143" s="151" t="str">
        <f t="array" ref="L143">IFERROR(VLOOKUP('RT-C'!$A:$AF,32,FALSE),"")</f>
        <v/>
      </c>
      <c r="M143" s="323" t="str">
        <f t="array" ref="M143">IFERROR(VLOOKUP(E143,'RT-C'!$A:$H,8,FALSE),"")</f>
        <v/>
      </c>
      <c r="N143" s="151" t="str">
        <f t="array" ref="N143">IFERROR(VLOOKUP(E143,'RT-C'!$A:$G,7,FALSE),"")</f>
        <v/>
      </c>
      <c r="O143" s="150" t="str">
        <f t="array" ref="O143">IFERROR(VLOOKUP(E143,'RT-C'!$A:$R,18,FALSE),"")</f>
        <v/>
      </c>
      <c r="P143" s="147" t="str">
        <f t="shared" si="8"/>
        <v/>
      </c>
      <c r="Q143" s="119" t="str">
        <f t="shared" si="9"/>
        <v/>
      </c>
      <c r="R143" s="149" t="str">
        <f t="shared" si="10"/>
        <v/>
      </c>
      <c r="S143" s="148"/>
      <c r="T143" s="148" t="str">
        <f t="shared" si="11"/>
        <v/>
      </c>
      <c r="U143" s="118" t="e">
        <f>IF(AND(D143&lt;&gt;"",I143="OUI",#REF!="OUI"),60,"")</f>
        <v>#REF!</v>
      </c>
      <c r="V143" s="147"/>
      <c r="W143" s="118"/>
      <c r="X143" s="118"/>
      <c r="Y143" s="120"/>
      <c r="Z143" s="117"/>
    </row>
    <row r="144" spans="1:26" x14ac:dyDescent="0.25">
      <c r="A144" s="114">
        <v>7</v>
      </c>
      <c r="B144" s="115" t="s">
        <v>5719</v>
      </c>
      <c r="C144" s="116" t="str">
        <f t="array" ref="C144">IFERROR(VLOOKUP(E144,'RT-C'!$A:$I,9,FALSE),"")</f>
        <v/>
      </c>
      <c r="D144" s="117"/>
      <c r="E144" s="113"/>
      <c r="F144" s="118"/>
      <c r="G144" s="119"/>
      <c r="H144" s="120"/>
      <c r="I144" s="153" t="str">
        <f t="array" ref="I144">IFERROR(VLOOKUP(E144,'RT-C'!$A:$J,10,FALSE),"")</f>
        <v/>
      </c>
      <c r="J144" s="151" t="str">
        <f t="array" ref="J144">IFERROR(VLOOKUP(E144,'RT-C'!$A:$AE,31,FALSE),"")</f>
        <v/>
      </c>
      <c r="K144" s="152" t="str">
        <f t="array" ref="K144">IFERROR(IF(VLOOKUP(E144,'RT-C'!$A:$AG,29,FALSE)=0,"",VLOOKUP(E144,'RT-C'!$A:$AG,33,FALSE)),"")</f>
        <v/>
      </c>
      <c r="L144" s="151" t="str">
        <f t="array" ref="L144">IFERROR(VLOOKUP('RT-C'!$A:$AF,32,FALSE),"")</f>
        <v/>
      </c>
      <c r="M144" s="323" t="str">
        <f t="array" ref="M144">IFERROR(VLOOKUP(E144,'RT-C'!$A:$H,8,FALSE),"")</f>
        <v/>
      </c>
      <c r="N144" s="151" t="str">
        <f t="array" ref="N144">IFERROR(VLOOKUP(E144,'RT-C'!$A:$G,7,FALSE),"")</f>
        <v/>
      </c>
      <c r="O144" s="150" t="str">
        <f t="array" ref="O144">IFERROR(VLOOKUP(E144,'RT-C'!$A:$R,18,FALSE),"")</f>
        <v/>
      </c>
      <c r="P144" s="147" t="str">
        <f t="shared" si="8"/>
        <v/>
      </c>
      <c r="Q144" s="119" t="str">
        <f t="shared" si="9"/>
        <v/>
      </c>
      <c r="R144" s="149" t="str">
        <f t="shared" si="10"/>
        <v/>
      </c>
      <c r="S144" s="148"/>
      <c r="T144" s="148" t="str">
        <f t="shared" si="11"/>
        <v/>
      </c>
      <c r="U144" s="118" t="e">
        <f>IF(AND(D144&lt;&gt;"",I144="OUI",#REF!="OUI"),60,"")</f>
        <v>#REF!</v>
      </c>
      <c r="V144" s="147"/>
      <c r="W144" s="118"/>
      <c r="X144" s="118"/>
      <c r="Y144" s="120"/>
      <c r="Z144" s="117"/>
    </row>
    <row r="145" spans="1:26" x14ac:dyDescent="0.25">
      <c r="A145" s="114">
        <v>7</v>
      </c>
      <c r="B145" s="115" t="s">
        <v>5719</v>
      </c>
      <c r="C145" s="116" t="str">
        <f t="array" ref="C145">IFERROR(VLOOKUP(E145,'RT-C'!$A:$I,9,FALSE),"")</f>
        <v/>
      </c>
      <c r="D145" s="117"/>
      <c r="E145" s="113"/>
      <c r="F145" s="118"/>
      <c r="G145" s="119"/>
      <c r="H145" s="120"/>
      <c r="I145" s="153" t="str">
        <f t="array" ref="I145">IFERROR(VLOOKUP(E145,'RT-C'!$A:$J,10,FALSE),"")</f>
        <v/>
      </c>
      <c r="J145" s="151" t="str">
        <f t="array" ref="J145">IFERROR(VLOOKUP(E145,'RT-C'!$A:$AE,31,FALSE),"")</f>
        <v/>
      </c>
      <c r="K145" s="152" t="str">
        <f t="array" ref="K145">IFERROR(IF(VLOOKUP(E145,'RT-C'!$A:$AG,29,FALSE)=0,"",VLOOKUP(E145,'RT-C'!$A:$AG,33,FALSE)),"")</f>
        <v/>
      </c>
      <c r="L145" s="151" t="str">
        <f t="array" ref="L145">IFERROR(VLOOKUP('RT-C'!$A:$AF,32,FALSE),"")</f>
        <v/>
      </c>
      <c r="M145" s="323" t="str">
        <f t="array" ref="M145">IFERROR(VLOOKUP(E145,'RT-C'!$A:$H,8,FALSE),"")</f>
        <v/>
      </c>
      <c r="N145" s="151" t="str">
        <f t="array" ref="N145">IFERROR(VLOOKUP(E145,'RT-C'!$A:$G,7,FALSE),"")</f>
        <v/>
      </c>
      <c r="O145" s="150" t="str">
        <f t="array" ref="O145">IFERROR(VLOOKUP(E145,'RT-C'!$A:$R,18,FALSE),"")</f>
        <v/>
      </c>
      <c r="P145" s="147" t="str">
        <f t="shared" si="8"/>
        <v/>
      </c>
      <c r="Q145" s="119" t="str">
        <f t="shared" si="9"/>
        <v/>
      </c>
      <c r="R145" s="149" t="str">
        <f t="shared" si="10"/>
        <v/>
      </c>
      <c r="S145" s="148"/>
      <c r="T145" s="148" t="str">
        <f t="shared" si="11"/>
        <v/>
      </c>
      <c r="U145" s="118" t="e">
        <f>IF(AND(D145&lt;&gt;"",I145="OUI",#REF!="OUI"),60,"")</f>
        <v>#REF!</v>
      </c>
      <c r="V145" s="147"/>
      <c r="W145" s="118"/>
      <c r="X145" s="118"/>
      <c r="Y145" s="120"/>
      <c r="Z145" s="117"/>
    </row>
    <row r="146" spans="1:26" x14ac:dyDescent="0.25">
      <c r="A146" s="114">
        <v>7</v>
      </c>
      <c r="B146" s="115" t="s">
        <v>5719</v>
      </c>
      <c r="C146" s="116" t="str">
        <f t="array" ref="C146">IFERROR(VLOOKUP(E146,'RT-C'!$A:$I,9,FALSE),"")</f>
        <v/>
      </c>
      <c r="D146" s="117"/>
      <c r="E146" s="113"/>
      <c r="F146" s="118"/>
      <c r="G146" s="119"/>
      <c r="H146" s="120"/>
      <c r="I146" s="153" t="str">
        <f t="array" ref="I146">IFERROR(VLOOKUP(E146,'RT-C'!$A:$J,10,FALSE),"")</f>
        <v/>
      </c>
      <c r="J146" s="151" t="str">
        <f t="array" ref="J146">IFERROR(VLOOKUP(E146,'RT-C'!$A:$AE,31,FALSE),"")</f>
        <v/>
      </c>
      <c r="K146" s="152" t="str">
        <f t="array" ref="K146">IFERROR(IF(VLOOKUP(E146,'RT-C'!$A:$AG,29,FALSE)=0,"",VLOOKUP(E146,'RT-C'!$A:$AG,33,FALSE)),"")</f>
        <v/>
      </c>
      <c r="L146" s="151" t="str">
        <f t="array" ref="L146">IFERROR(VLOOKUP('RT-C'!$A:$AF,32,FALSE),"")</f>
        <v/>
      </c>
      <c r="M146" s="323" t="str">
        <f t="array" ref="M146">IFERROR(VLOOKUP(E146,'RT-C'!$A:$H,8,FALSE),"")</f>
        <v/>
      </c>
      <c r="N146" s="151" t="str">
        <f t="array" ref="N146">IFERROR(VLOOKUP(E146,'RT-C'!$A:$G,7,FALSE),"")</f>
        <v/>
      </c>
      <c r="O146" s="150" t="str">
        <f t="array" ref="O146">IFERROR(VLOOKUP(E146,'RT-C'!$A:$R,18,FALSE),"")</f>
        <v/>
      </c>
      <c r="P146" s="147" t="str">
        <f t="shared" si="8"/>
        <v/>
      </c>
      <c r="Q146" s="119" t="str">
        <f t="shared" si="9"/>
        <v/>
      </c>
      <c r="R146" s="149" t="str">
        <f t="shared" si="10"/>
        <v/>
      </c>
      <c r="S146" s="148"/>
      <c r="T146" s="148" t="str">
        <f t="shared" si="11"/>
        <v/>
      </c>
      <c r="U146" s="118" t="e">
        <f>IF(AND(D146&lt;&gt;"",I146="OUI",#REF!="OUI"),60,"")</f>
        <v>#REF!</v>
      </c>
      <c r="V146" s="147"/>
      <c r="W146" s="118"/>
      <c r="X146" s="118"/>
      <c r="Y146" s="120"/>
      <c r="Z146" s="117"/>
    </row>
    <row r="147" spans="1:26" x14ac:dyDescent="0.25">
      <c r="A147" s="114">
        <v>7</v>
      </c>
      <c r="B147" s="115" t="s">
        <v>5719</v>
      </c>
      <c r="C147" s="116" t="str">
        <f t="array" ref="C147">IFERROR(VLOOKUP(E147,'RT-C'!$A:$I,9,FALSE),"")</f>
        <v/>
      </c>
      <c r="D147" s="117"/>
      <c r="E147" s="113"/>
      <c r="F147" s="118"/>
      <c r="G147" s="119"/>
      <c r="H147" s="120"/>
      <c r="I147" s="153" t="str">
        <f t="array" ref="I147">IFERROR(VLOOKUP(E147,'RT-C'!$A:$J,10,FALSE),"")</f>
        <v/>
      </c>
      <c r="J147" s="151" t="str">
        <f t="array" ref="J147">IFERROR(VLOOKUP(E147,'RT-C'!$A:$AE,31,FALSE),"")</f>
        <v/>
      </c>
      <c r="K147" s="152" t="str">
        <f t="array" ref="K147">IFERROR(IF(VLOOKUP(E147,'RT-C'!$A:$AG,29,FALSE)=0,"",VLOOKUP(E147,'RT-C'!$A:$AG,33,FALSE)),"")</f>
        <v/>
      </c>
      <c r="L147" s="151" t="str">
        <f t="array" ref="L147">IFERROR(VLOOKUP('RT-C'!$A:$AF,32,FALSE),"")</f>
        <v/>
      </c>
      <c r="M147" s="323" t="str">
        <f t="array" ref="M147">IFERROR(VLOOKUP(E147,'RT-C'!$A:$H,8,FALSE),"")</f>
        <v/>
      </c>
      <c r="N147" s="151" t="str">
        <f t="array" ref="N147">IFERROR(VLOOKUP(E147,'RT-C'!$A:$G,7,FALSE),"")</f>
        <v/>
      </c>
      <c r="O147" s="150" t="str">
        <f t="array" ref="O147">IFERROR(VLOOKUP(E147,'RT-C'!$A:$R,18,FALSE),"")</f>
        <v/>
      </c>
      <c r="P147" s="147" t="str">
        <f t="shared" si="8"/>
        <v/>
      </c>
      <c r="Q147" s="119" t="str">
        <f t="shared" si="9"/>
        <v/>
      </c>
      <c r="R147" s="149" t="str">
        <f t="shared" si="10"/>
        <v/>
      </c>
      <c r="S147" s="148"/>
      <c r="T147" s="148" t="str">
        <f t="shared" si="11"/>
        <v/>
      </c>
      <c r="U147" s="118" t="e">
        <f>IF(AND(D147&lt;&gt;"",I147="OUI",#REF!="OUI"),60,"")</f>
        <v>#REF!</v>
      </c>
      <c r="V147" s="147"/>
      <c r="W147" s="118"/>
      <c r="X147" s="118"/>
      <c r="Y147" s="120"/>
      <c r="Z147" s="117"/>
    </row>
    <row r="148" spans="1:26" x14ac:dyDescent="0.25">
      <c r="A148" s="114">
        <v>7</v>
      </c>
      <c r="B148" s="115" t="s">
        <v>5719</v>
      </c>
      <c r="C148" s="116" t="str">
        <f t="array" ref="C148">IFERROR(VLOOKUP(E148,'RT-C'!$A:$I,9,FALSE),"")</f>
        <v/>
      </c>
      <c r="D148" s="117"/>
      <c r="E148" s="113"/>
      <c r="F148" s="118"/>
      <c r="G148" s="119"/>
      <c r="H148" s="120"/>
      <c r="I148" s="153" t="str">
        <f t="array" ref="I148">IFERROR(VLOOKUP(E148,'RT-C'!$A:$J,10,FALSE),"")</f>
        <v/>
      </c>
      <c r="J148" s="151" t="str">
        <f t="array" ref="J148">IFERROR(VLOOKUP(E148,'RT-C'!$A:$AE,31,FALSE),"")</f>
        <v/>
      </c>
      <c r="K148" s="152" t="str">
        <f t="array" ref="K148">IFERROR(IF(VLOOKUP(E148,'RT-C'!$A:$AG,29,FALSE)=0,"",VLOOKUP(E148,'RT-C'!$A:$AG,33,FALSE)),"")</f>
        <v/>
      </c>
      <c r="L148" s="151" t="str">
        <f t="array" ref="L148">IFERROR(VLOOKUP('RT-C'!$A:$AF,32,FALSE),"")</f>
        <v/>
      </c>
      <c r="M148" s="323" t="str">
        <f t="array" ref="M148">IFERROR(VLOOKUP(E148,'RT-C'!$A:$H,8,FALSE),"")</f>
        <v/>
      </c>
      <c r="N148" s="151" t="str">
        <f t="array" ref="N148">IFERROR(VLOOKUP(E148,'RT-C'!$A:$G,7,FALSE),"")</f>
        <v/>
      </c>
      <c r="O148" s="150" t="str">
        <f t="array" ref="O148">IFERROR(VLOOKUP(E148,'RT-C'!$A:$R,18,FALSE),"")</f>
        <v/>
      </c>
      <c r="P148" s="147" t="str">
        <f t="shared" si="8"/>
        <v/>
      </c>
      <c r="Q148" s="119" t="str">
        <f t="shared" si="9"/>
        <v/>
      </c>
      <c r="R148" s="149" t="str">
        <f t="shared" si="10"/>
        <v/>
      </c>
      <c r="S148" s="148"/>
      <c r="T148" s="148" t="str">
        <f t="shared" si="11"/>
        <v/>
      </c>
      <c r="U148" s="118" t="e">
        <f>IF(AND(D148&lt;&gt;"",I148="OUI",#REF!="OUI"),60,"")</f>
        <v>#REF!</v>
      </c>
      <c r="V148" s="147"/>
      <c r="W148" s="118"/>
      <c r="X148" s="118"/>
      <c r="Y148" s="120"/>
      <c r="Z148" s="117"/>
    </row>
    <row r="149" spans="1:26" x14ac:dyDescent="0.25">
      <c r="A149" s="114">
        <v>7</v>
      </c>
      <c r="B149" s="115" t="s">
        <v>5719</v>
      </c>
      <c r="C149" s="116" t="str">
        <f t="array" ref="C149">IFERROR(VLOOKUP(E149,'RT-C'!$A:$I,9,FALSE),"")</f>
        <v/>
      </c>
      <c r="D149" s="117"/>
      <c r="E149" s="113"/>
      <c r="F149" s="118"/>
      <c r="G149" s="119"/>
      <c r="H149" s="120"/>
      <c r="I149" s="153" t="str">
        <f t="array" ref="I149">IFERROR(VLOOKUP(E149,'RT-C'!$A:$J,10,FALSE),"")</f>
        <v/>
      </c>
      <c r="J149" s="151" t="str">
        <f t="array" ref="J149">IFERROR(VLOOKUP(E149,'RT-C'!$A:$AE,31,FALSE),"")</f>
        <v/>
      </c>
      <c r="K149" s="152" t="str">
        <f t="array" ref="K149">IFERROR(IF(VLOOKUP(E149,'RT-C'!$A:$AG,29,FALSE)=0,"",VLOOKUP(E149,'RT-C'!$A:$AG,33,FALSE)),"")</f>
        <v/>
      </c>
      <c r="L149" s="151" t="str">
        <f t="array" ref="L149">IFERROR(VLOOKUP('RT-C'!$A:$AF,32,FALSE),"")</f>
        <v/>
      </c>
      <c r="M149" s="323" t="str">
        <f t="array" ref="M149">IFERROR(VLOOKUP(E149,'RT-C'!$A:$H,8,FALSE),"")</f>
        <v/>
      </c>
      <c r="N149" s="151" t="str">
        <f t="array" ref="N149">IFERROR(VLOOKUP(E149,'RT-C'!$A:$G,7,FALSE),"")</f>
        <v/>
      </c>
      <c r="O149" s="150" t="str">
        <f t="array" ref="O149">IFERROR(VLOOKUP(E149,'RT-C'!$A:$R,18,FALSE),"")</f>
        <v/>
      </c>
      <c r="P149" s="147" t="str">
        <f t="shared" si="8"/>
        <v/>
      </c>
      <c r="Q149" s="119" t="str">
        <f t="shared" si="9"/>
        <v/>
      </c>
      <c r="R149" s="149" t="str">
        <f t="shared" si="10"/>
        <v/>
      </c>
      <c r="S149" s="148"/>
      <c r="T149" s="148" t="str">
        <f t="shared" si="11"/>
        <v/>
      </c>
      <c r="U149" s="118" t="e">
        <f>IF(AND(D149&lt;&gt;"",I149="OUI",#REF!="OUI"),60,"")</f>
        <v>#REF!</v>
      </c>
      <c r="V149" s="147"/>
      <c r="W149" s="118"/>
      <c r="X149" s="118"/>
      <c r="Y149" s="120"/>
      <c r="Z149" s="117"/>
    </row>
    <row r="150" spans="1:26" x14ac:dyDescent="0.25">
      <c r="A150" s="114">
        <v>7</v>
      </c>
      <c r="B150" s="115" t="s">
        <v>5719</v>
      </c>
      <c r="C150" s="116" t="str">
        <f t="array" ref="C150">IFERROR(VLOOKUP(E150,'RT-C'!$A:$I,9,FALSE),"")</f>
        <v/>
      </c>
      <c r="D150" s="117"/>
      <c r="E150" s="113"/>
      <c r="F150" s="118"/>
      <c r="G150" s="119"/>
      <c r="H150" s="120"/>
      <c r="I150" s="153" t="str">
        <f t="array" ref="I150">IFERROR(VLOOKUP(E150,'RT-C'!$A:$J,10,FALSE),"")</f>
        <v/>
      </c>
      <c r="J150" s="151" t="str">
        <f t="array" ref="J150">IFERROR(VLOOKUP(E150,'RT-C'!$A:$AE,31,FALSE),"")</f>
        <v/>
      </c>
      <c r="K150" s="152" t="str">
        <f t="array" ref="K150">IFERROR(IF(VLOOKUP(E150,'RT-C'!$A:$AG,29,FALSE)=0,"",VLOOKUP(E150,'RT-C'!$A:$AG,33,FALSE)),"")</f>
        <v/>
      </c>
      <c r="L150" s="151" t="str">
        <f t="array" ref="L150">IFERROR(VLOOKUP('RT-C'!$A:$AF,32,FALSE),"")</f>
        <v/>
      </c>
      <c r="M150" s="323" t="str">
        <f t="array" ref="M150">IFERROR(VLOOKUP(E150,'RT-C'!$A:$H,8,FALSE),"")</f>
        <v/>
      </c>
      <c r="N150" s="151" t="str">
        <f t="array" ref="N150">IFERROR(VLOOKUP(E150,'RT-C'!$A:$G,7,FALSE),"")</f>
        <v/>
      </c>
      <c r="O150" s="150" t="str">
        <f t="array" ref="O150">IFERROR(VLOOKUP(E150,'RT-C'!$A:$R,18,FALSE),"")</f>
        <v/>
      </c>
      <c r="P150" s="147" t="str">
        <f t="shared" si="8"/>
        <v/>
      </c>
      <c r="Q150" s="119" t="str">
        <f t="shared" si="9"/>
        <v/>
      </c>
      <c r="R150" s="149" t="str">
        <f t="shared" si="10"/>
        <v/>
      </c>
      <c r="S150" s="148"/>
      <c r="T150" s="148" t="str">
        <f t="shared" si="11"/>
        <v/>
      </c>
      <c r="U150" s="118" t="e">
        <f>IF(AND(D150&lt;&gt;"",I150="OUI",#REF!="OUI"),60,"")</f>
        <v>#REF!</v>
      </c>
      <c r="V150" s="147"/>
      <c r="W150" s="118"/>
      <c r="X150" s="118"/>
      <c r="Y150" s="120"/>
      <c r="Z150" s="117"/>
    </row>
    <row r="151" spans="1:26" x14ac:dyDescent="0.25">
      <c r="A151" s="114">
        <v>7</v>
      </c>
      <c r="B151" s="115" t="s">
        <v>5719</v>
      </c>
      <c r="C151" s="116" t="str">
        <f t="array" ref="C151">IFERROR(VLOOKUP(E151,'RT-C'!$A:$I,9,FALSE),"")</f>
        <v/>
      </c>
      <c r="D151" s="117"/>
      <c r="E151" s="113"/>
      <c r="F151" s="118"/>
      <c r="G151" s="119"/>
      <c r="H151" s="120"/>
      <c r="I151" s="153" t="str">
        <f t="array" ref="I151">IFERROR(VLOOKUP(E151,'RT-C'!$A:$J,10,FALSE),"")</f>
        <v/>
      </c>
      <c r="J151" s="151" t="str">
        <f t="array" ref="J151">IFERROR(VLOOKUP(E151,'RT-C'!$A:$AE,31,FALSE),"")</f>
        <v/>
      </c>
      <c r="K151" s="152" t="str">
        <f t="array" ref="K151">IFERROR(IF(VLOOKUP(E151,'RT-C'!$A:$AG,29,FALSE)=0,"",VLOOKUP(E151,'RT-C'!$A:$AG,33,FALSE)),"")</f>
        <v/>
      </c>
      <c r="L151" s="151" t="str">
        <f t="array" ref="L151">IFERROR(VLOOKUP('RT-C'!$A:$AF,32,FALSE),"")</f>
        <v/>
      </c>
      <c r="M151" s="323" t="str">
        <f t="array" ref="M151">IFERROR(VLOOKUP(E151,'RT-C'!$A:$H,8,FALSE),"")</f>
        <v/>
      </c>
      <c r="N151" s="151" t="str">
        <f t="array" ref="N151">IFERROR(VLOOKUP(E151,'RT-C'!$A:$G,7,FALSE),"")</f>
        <v/>
      </c>
      <c r="O151" s="150" t="str">
        <f t="array" ref="O151">IFERROR(VLOOKUP(E151,'RT-C'!$A:$R,18,FALSE),"")</f>
        <v/>
      </c>
      <c r="P151" s="147" t="str">
        <f t="shared" si="8"/>
        <v/>
      </c>
      <c r="Q151" s="119" t="str">
        <f t="shared" si="9"/>
        <v/>
      </c>
      <c r="R151" s="149" t="str">
        <f t="shared" si="10"/>
        <v/>
      </c>
      <c r="S151" s="148"/>
      <c r="T151" s="148" t="str">
        <f t="shared" si="11"/>
        <v/>
      </c>
      <c r="U151" s="118" t="e">
        <f>IF(AND(D151&lt;&gt;"",I151="OUI",#REF!="OUI"),60,"")</f>
        <v>#REF!</v>
      </c>
      <c r="V151" s="147"/>
      <c r="W151" s="118"/>
      <c r="X151" s="118"/>
      <c r="Y151" s="120"/>
      <c r="Z151" s="117"/>
    </row>
    <row r="152" spans="1:26" x14ac:dyDescent="0.25">
      <c r="A152" s="114">
        <v>7</v>
      </c>
      <c r="B152" s="115" t="s">
        <v>5719</v>
      </c>
      <c r="C152" s="116" t="str">
        <f t="array" ref="C152">IFERROR(VLOOKUP(E152,'RT-C'!$A:$I,9,FALSE),"")</f>
        <v/>
      </c>
      <c r="D152" s="117"/>
      <c r="E152" s="113"/>
      <c r="F152" s="118"/>
      <c r="G152" s="119"/>
      <c r="H152" s="120"/>
      <c r="I152" s="153" t="str">
        <f t="array" ref="I152">IFERROR(VLOOKUP(E152,'RT-C'!$A:$J,10,FALSE),"")</f>
        <v/>
      </c>
      <c r="J152" s="151" t="str">
        <f t="array" ref="J152">IFERROR(VLOOKUP(E152,'RT-C'!$A:$AE,31,FALSE),"")</f>
        <v/>
      </c>
      <c r="K152" s="152" t="str">
        <f t="array" ref="K152">IFERROR(IF(VLOOKUP(E152,'RT-C'!$A:$AG,29,FALSE)=0,"",VLOOKUP(E152,'RT-C'!$A:$AG,33,FALSE)),"")</f>
        <v/>
      </c>
      <c r="L152" s="151" t="str">
        <f t="array" ref="L152">IFERROR(VLOOKUP('RT-C'!$A:$AF,32,FALSE),"")</f>
        <v/>
      </c>
      <c r="M152" s="323" t="str">
        <f t="array" ref="M152">IFERROR(VLOOKUP(E152,'RT-C'!$A:$H,8,FALSE),"")</f>
        <v/>
      </c>
      <c r="N152" s="151" t="str">
        <f t="array" ref="N152">IFERROR(VLOOKUP(E152,'RT-C'!$A:$G,7,FALSE),"")</f>
        <v/>
      </c>
      <c r="O152" s="150" t="str">
        <f t="array" ref="O152">IFERROR(VLOOKUP(E152,'RT-C'!$A:$R,18,FALSE),"")</f>
        <v/>
      </c>
      <c r="P152" s="147" t="str">
        <f t="shared" si="8"/>
        <v/>
      </c>
      <c r="Q152" s="119" t="str">
        <f t="shared" si="9"/>
        <v/>
      </c>
      <c r="R152" s="149" t="str">
        <f t="shared" si="10"/>
        <v/>
      </c>
      <c r="S152" s="148"/>
      <c r="T152" s="148" t="str">
        <f t="shared" si="11"/>
        <v/>
      </c>
      <c r="U152" s="118" t="e">
        <f>IF(AND(D152&lt;&gt;"",I152="OUI",#REF!="OUI"),60,"")</f>
        <v>#REF!</v>
      </c>
      <c r="V152" s="147"/>
      <c r="W152" s="118"/>
      <c r="X152" s="118"/>
      <c r="Y152" s="120"/>
      <c r="Z152" s="117"/>
    </row>
    <row r="153" spans="1:26" x14ac:dyDescent="0.25">
      <c r="A153" s="114">
        <v>7</v>
      </c>
      <c r="B153" s="115" t="s">
        <v>5719</v>
      </c>
      <c r="C153" s="116" t="str">
        <f t="array" ref="C153">IFERROR(VLOOKUP(E153,'RT-C'!$A:$I,9,FALSE),"")</f>
        <v/>
      </c>
      <c r="D153" s="117"/>
      <c r="E153" s="113"/>
      <c r="F153" s="118"/>
      <c r="G153" s="119"/>
      <c r="H153" s="120"/>
      <c r="I153" s="153" t="str">
        <f t="array" ref="I153">IFERROR(VLOOKUP(E153,'RT-C'!$A:$J,10,FALSE),"")</f>
        <v/>
      </c>
      <c r="J153" s="151" t="str">
        <f t="array" ref="J153">IFERROR(VLOOKUP(E153,'RT-C'!$A:$AE,31,FALSE),"")</f>
        <v/>
      </c>
      <c r="K153" s="152" t="str">
        <f t="array" ref="K153">IFERROR(IF(VLOOKUP(E153,'RT-C'!$A:$AG,29,FALSE)=0,"",VLOOKUP(E153,'RT-C'!$A:$AG,33,FALSE)),"")</f>
        <v/>
      </c>
      <c r="L153" s="151" t="str">
        <f t="array" ref="L153">IFERROR(VLOOKUP('RT-C'!$A:$AF,32,FALSE),"")</f>
        <v/>
      </c>
      <c r="M153" s="323" t="str">
        <f t="array" ref="M153">IFERROR(VLOOKUP(E153,'RT-C'!$A:$H,8,FALSE),"")</f>
        <v/>
      </c>
      <c r="N153" s="151" t="str">
        <f t="array" ref="N153">IFERROR(VLOOKUP(E153,'RT-C'!$A:$G,7,FALSE),"")</f>
        <v/>
      </c>
      <c r="O153" s="150" t="str">
        <f t="array" ref="O153">IFERROR(VLOOKUP(E153,'RT-C'!$A:$R,18,FALSE),"")</f>
        <v/>
      </c>
      <c r="P153" s="147" t="str">
        <f t="shared" si="8"/>
        <v/>
      </c>
      <c r="Q153" s="119" t="str">
        <f t="shared" si="9"/>
        <v/>
      </c>
      <c r="R153" s="149" t="str">
        <f t="shared" si="10"/>
        <v/>
      </c>
      <c r="S153" s="148"/>
      <c r="T153" s="148" t="str">
        <f t="shared" si="11"/>
        <v/>
      </c>
      <c r="U153" s="118" t="e">
        <f>IF(AND(D153&lt;&gt;"",I153="OUI",#REF!="OUI"),60,"")</f>
        <v>#REF!</v>
      </c>
      <c r="V153" s="147"/>
      <c r="W153" s="118"/>
      <c r="X153" s="118"/>
      <c r="Y153" s="120"/>
      <c r="Z153" s="117"/>
    </row>
    <row r="154" spans="1:26" x14ac:dyDescent="0.25">
      <c r="A154" s="114">
        <v>7</v>
      </c>
      <c r="B154" s="115" t="s">
        <v>5719</v>
      </c>
      <c r="C154" s="116" t="str">
        <f t="array" ref="C154">IFERROR(VLOOKUP(E154,'RT-C'!$A:$I,9,FALSE),"")</f>
        <v/>
      </c>
      <c r="D154" s="117"/>
      <c r="E154" s="113"/>
      <c r="F154" s="118"/>
      <c r="G154" s="119"/>
      <c r="H154" s="120"/>
      <c r="I154" s="153" t="str">
        <f t="array" ref="I154">IFERROR(VLOOKUP(E154,'RT-C'!$A:$J,10,FALSE),"")</f>
        <v/>
      </c>
      <c r="J154" s="151" t="str">
        <f t="array" ref="J154">IFERROR(VLOOKUP(E154,'RT-C'!$A:$AE,31,FALSE),"")</f>
        <v/>
      </c>
      <c r="K154" s="152" t="str">
        <f t="array" ref="K154">IFERROR(IF(VLOOKUP(E154,'RT-C'!$A:$AG,29,FALSE)=0,"",VLOOKUP(E154,'RT-C'!$A:$AG,33,FALSE)),"")</f>
        <v/>
      </c>
      <c r="L154" s="151" t="str">
        <f t="array" ref="L154">IFERROR(VLOOKUP('RT-C'!$A:$AF,32,FALSE),"")</f>
        <v/>
      </c>
      <c r="M154" s="323" t="str">
        <f t="array" ref="M154">IFERROR(VLOOKUP(E154,'RT-C'!$A:$H,8,FALSE),"")</f>
        <v/>
      </c>
      <c r="N154" s="151" t="str">
        <f t="array" ref="N154">IFERROR(VLOOKUP(E154,'RT-C'!$A:$G,7,FALSE),"")</f>
        <v/>
      </c>
      <c r="O154" s="150" t="str">
        <f t="array" ref="O154">IFERROR(VLOOKUP(E154,'RT-C'!$A:$R,18,FALSE),"")</f>
        <v/>
      </c>
      <c r="P154" s="147" t="str">
        <f t="shared" si="8"/>
        <v/>
      </c>
      <c r="Q154" s="119" t="str">
        <f t="shared" si="9"/>
        <v/>
      </c>
      <c r="R154" s="149" t="str">
        <f t="shared" si="10"/>
        <v/>
      </c>
      <c r="S154" s="148"/>
      <c r="T154" s="148" t="str">
        <f t="shared" si="11"/>
        <v/>
      </c>
      <c r="U154" s="118" t="e">
        <f>IF(AND(D154&lt;&gt;"",I154="OUI",#REF!="OUI"),60,"")</f>
        <v>#REF!</v>
      </c>
      <c r="V154" s="147"/>
      <c r="W154" s="118"/>
      <c r="X154" s="118"/>
      <c r="Y154" s="120"/>
      <c r="Z154" s="117"/>
    </row>
    <row r="155" spans="1:26" x14ac:dyDescent="0.25">
      <c r="A155" s="114">
        <v>7</v>
      </c>
      <c r="B155" s="115" t="s">
        <v>5719</v>
      </c>
      <c r="C155" s="116" t="str">
        <f t="array" ref="C155">IFERROR(VLOOKUP(E155,'RT-C'!$A:$I,9,FALSE),"")</f>
        <v/>
      </c>
      <c r="D155" s="117"/>
      <c r="E155" s="113"/>
      <c r="F155" s="118"/>
      <c r="G155" s="119"/>
      <c r="H155" s="120"/>
      <c r="I155" s="153" t="str">
        <f t="array" ref="I155">IFERROR(VLOOKUP(E155,'RT-C'!$A:$J,10,FALSE),"")</f>
        <v/>
      </c>
      <c r="J155" s="151" t="str">
        <f t="array" ref="J155">IFERROR(VLOOKUP(E155,'RT-C'!$A:$AE,31,FALSE),"")</f>
        <v/>
      </c>
      <c r="K155" s="152" t="str">
        <f t="array" ref="K155">IFERROR(IF(VLOOKUP(E155,'RT-C'!$A:$AG,29,FALSE)=0,"",VLOOKUP(E155,'RT-C'!$A:$AG,33,FALSE)),"")</f>
        <v/>
      </c>
      <c r="L155" s="151" t="str">
        <f t="array" ref="L155">IFERROR(VLOOKUP('RT-C'!$A:$AF,32,FALSE),"")</f>
        <v/>
      </c>
      <c r="M155" s="323" t="str">
        <f t="array" ref="M155">IFERROR(VLOOKUP(E155,'RT-C'!$A:$H,8,FALSE),"")</f>
        <v/>
      </c>
      <c r="N155" s="151" t="str">
        <f t="array" ref="N155">IFERROR(VLOOKUP(E155,'RT-C'!$A:$G,7,FALSE),"")</f>
        <v/>
      </c>
      <c r="O155" s="150" t="str">
        <f t="array" ref="O155">IFERROR(VLOOKUP(E155,'RT-C'!$A:$R,18,FALSE),"")</f>
        <v/>
      </c>
      <c r="P155" s="147" t="str">
        <f t="shared" si="8"/>
        <v/>
      </c>
      <c r="Q155" s="119" t="str">
        <f t="shared" si="9"/>
        <v/>
      </c>
      <c r="R155" s="149" t="str">
        <f t="shared" si="10"/>
        <v/>
      </c>
      <c r="S155" s="148"/>
      <c r="T155" s="148" t="str">
        <f t="shared" si="11"/>
        <v/>
      </c>
      <c r="U155" s="118" t="e">
        <f>IF(AND(D155&lt;&gt;"",I155="OUI",#REF!="OUI"),60,"")</f>
        <v>#REF!</v>
      </c>
      <c r="V155" s="147"/>
      <c r="W155" s="118"/>
      <c r="X155" s="118"/>
      <c r="Y155" s="120"/>
      <c r="Z155" s="117"/>
    </row>
    <row r="156" spans="1:26" x14ac:dyDescent="0.25">
      <c r="A156" s="114">
        <v>7</v>
      </c>
      <c r="B156" s="115" t="s">
        <v>5719</v>
      </c>
      <c r="C156" s="116" t="str">
        <f t="array" ref="C156">IFERROR(VLOOKUP(E156,'RT-C'!$A:$I,9,FALSE),"")</f>
        <v/>
      </c>
      <c r="D156" s="117"/>
      <c r="E156" s="113"/>
      <c r="F156" s="118"/>
      <c r="G156" s="119"/>
      <c r="H156" s="120"/>
      <c r="I156" s="153" t="str">
        <f t="array" ref="I156">IFERROR(VLOOKUP(E156,'RT-C'!$A:$J,10,FALSE),"")</f>
        <v/>
      </c>
      <c r="J156" s="151" t="str">
        <f t="array" ref="J156">IFERROR(VLOOKUP(E156,'RT-C'!$A:$AE,31,FALSE),"")</f>
        <v/>
      </c>
      <c r="K156" s="152" t="str">
        <f t="array" ref="K156">IFERROR(IF(VLOOKUP(E156,'RT-C'!$A:$AG,29,FALSE)=0,"",VLOOKUP(E156,'RT-C'!$A:$AG,33,FALSE)),"")</f>
        <v/>
      </c>
      <c r="L156" s="151" t="str">
        <f t="array" ref="L156">IFERROR(VLOOKUP('RT-C'!$A:$AF,32,FALSE),"")</f>
        <v/>
      </c>
      <c r="M156" s="323" t="str">
        <f t="array" ref="M156">IFERROR(VLOOKUP(E156,'RT-C'!$A:$H,8,FALSE),"")</f>
        <v/>
      </c>
      <c r="N156" s="151" t="str">
        <f t="array" ref="N156">IFERROR(VLOOKUP(E156,'RT-C'!$A:$G,7,FALSE),"")</f>
        <v/>
      </c>
      <c r="O156" s="150" t="str">
        <f t="array" ref="O156">IFERROR(VLOOKUP(E156,'RT-C'!$A:$R,18,FALSE),"")</f>
        <v/>
      </c>
      <c r="P156" s="147" t="str">
        <f t="shared" si="8"/>
        <v/>
      </c>
      <c r="Q156" s="119" t="str">
        <f t="shared" si="9"/>
        <v/>
      </c>
      <c r="R156" s="149" t="str">
        <f t="shared" si="10"/>
        <v/>
      </c>
      <c r="S156" s="148"/>
      <c r="T156" s="148" t="str">
        <f t="shared" si="11"/>
        <v/>
      </c>
      <c r="U156" s="118" t="e">
        <f>IF(AND(D156&lt;&gt;"",I156="OUI",#REF!="OUI"),60,"")</f>
        <v>#REF!</v>
      </c>
      <c r="V156" s="147"/>
      <c r="W156" s="118"/>
      <c r="X156" s="118"/>
      <c r="Y156" s="120"/>
      <c r="Z156" s="117"/>
    </row>
    <row r="157" spans="1:26" x14ac:dyDescent="0.25">
      <c r="A157" s="114">
        <v>7</v>
      </c>
      <c r="B157" s="115" t="s">
        <v>5719</v>
      </c>
      <c r="C157" s="116" t="str">
        <f t="array" ref="C157">IFERROR(VLOOKUP(E157,'RT-C'!$A:$I,9,FALSE),"")</f>
        <v/>
      </c>
      <c r="D157" s="117"/>
      <c r="E157" s="113"/>
      <c r="F157" s="118"/>
      <c r="G157" s="119"/>
      <c r="H157" s="120"/>
      <c r="I157" s="153" t="str">
        <f t="array" ref="I157">IFERROR(VLOOKUP(E157,'RT-C'!$A:$J,10,FALSE),"")</f>
        <v/>
      </c>
      <c r="J157" s="151" t="str">
        <f t="array" ref="J157">IFERROR(VLOOKUP(E157,'RT-C'!$A:$AE,31,FALSE),"")</f>
        <v/>
      </c>
      <c r="K157" s="152" t="str">
        <f t="array" ref="K157">IFERROR(IF(VLOOKUP(E157,'RT-C'!$A:$AG,29,FALSE)=0,"",VLOOKUP(E157,'RT-C'!$A:$AG,33,FALSE)),"")</f>
        <v/>
      </c>
      <c r="L157" s="151" t="str">
        <f t="array" ref="L157">IFERROR(VLOOKUP('RT-C'!$A:$AF,32,FALSE),"")</f>
        <v/>
      </c>
      <c r="M157" s="323" t="str">
        <f t="array" ref="M157">IFERROR(VLOOKUP(E157,'RT-C'!$A:$H,8,FALSE),"")</f>
        <v/>
      </c>
      <c r="N157" s="151" t="str">
        <f t="array" ref="N157">IFERROR(VLOOKUP(E157,'RT-C'!$A:$G,7,FALSE),"")</f>
        <v/>
      </c>
      <c r="O157" s="150" t="str">
        <f t="array" ref="O157">IFERROR(VLOOKUP(E157,'RT-C'!$A:$R,18,FALSE),"")</f>
        <v/>
      </c>
      <c r="P157" s="147" t="str">
        <f t="shared" si="8"/>
        <v/>
      </c>
      <c r="Q157" s="119" t="str">
        <f t="shared" si="9"/>
        <v/>
      </c>
      <c r="R157" s="149" t="str">
        <f t="shared" si="10"/>
        <v/>
      </c>
      <c r="S157" s="148"/>
      <c r="T157" s="148" t="str">
        <f t="shared" si="11"/>
        <v/>
      </c>
      <c r="U157" s="118" t="e">
        <f>IF(AND(D157&lt;&gt;"",I157="OUI",#REF!="OUI"),60,"")</f>
        <v>#REF!</v>
      </c>
      <c r="V157" s="147"/>
      <c r="W157" s="118"/>
      <c r="X157" s="118"/>
      <c r="Y157" s="120"/>
      <c r="Z157" s="117"/>
    </row>
    <row r="158" spans="1:26" x14ac:dyDescent="0.25">
      <c r="A158" s="114">
        <v>7</v>
      </c>
      <c r="B158" s="115" t="s">
        <v>5719</v>
      </c>
      <c r="C158" s="116" t="str">
        <f t="array" ref="C158">IFERROR(VLOOKUP(E158,'RT-C'!$A:$I,9,FALSE),"")</f>
        <v/>
      </c>
      <c r="D158" s="117"/>
      <c r="E158" s="113"/>
      <c r="F158" s="118"/>
      <c r="G158" s="119"/>
      <c r="H158" s="120"/>
      <c r="I158" s="153" t="str">
        <f t="array" ref="I158">IFERROR(VLOOKUP(E158,'RT-C'!$A:$J,10,FALSE),"")</f>
        <v/>
      </c>
      <c r="J158" s="151" t="str">
        <f t="array" ref="J158">IFERROR(VLOOKUP(E158,'RT-C'!$A:$AE,31,FALSE),"")</f>
        <v/>
      </c>
      <c r="K158" s="152" t="str">
        <f t="array" ref="K158">IFERROR(IF(VLOOKUP(E158,'RT-C'!$A:$AG,29,FALSE)=0,"",VLOOKUP(E158,'RT-C'!$A:$AG,33,FALSE)),"")</f>
        <v/>
      </c>
      <c r="L158" s="151" t="str">
        <f t="array" ref="L158">IFERROR(VLOOKUP('RT-C'!$A:$AF,32,FALSE),"")</f>
        <v/>
      </c>
      <c r="M158" s="323" t="str">
        <f t="array" ref="M158">IFERROR(VLOOKUP(E158,'RT-C'!$A:$H,8,FALSE),"")</f>
        <v/>
      </c>
      <c r="N158" s="151" t="str">
        <f t="array" ref="N158">IFERROR(VLOOKUP(E158,'RT-C'!$A:$G,7,FALSE),"")</f>
        <v/>
      </c>
      <c r="O158" s="150" t="str">
        <f t="array" ref="O158">IFERROR(VLOOKUP(E158,'RT-C'!$A:$R,18,FALSE),"")</f>
        <v/>
      </c>
      <c r="P158" s="147" t="str">
        <f t="shared" si="8"/>
        <v/>
      </c>
      <c r="Q158" s="119" t="str">
        <f t="shared" si="9"/>
        <v/>
      </c>
      <c r="R158" s="149" t="str">
        <f t="shared" si="10"/>
        <v/>
      </c>
      <c r="S158" s="148"/>
      <c r="T158" s="148" t="str">
        <f t="shared" si="11"/>
        <v/>
      </c>
      <c r="U158" s="118" t="e">
        <f>IF(AND(D158&lt;&gt;"",I158="OUI",#REF!="OUI"),60,"")</f>
        <v>#REF!</v>
      </c>
      <c r="V158" s="147"/>
      <c r="W158" s="118"/>
      <c r="X158" s="118"/>
      <c r="Y158" s="120"/>
      <c r="Z158" s="117"/>
    </row>
    <row r="159" spans="1:26" x14ac:dyDescent="0.25">
      <c r="A159" s="114">
        <v>7</v>
      </c>
      <c r="B159" s="115" t="s">
        <v>5719</v>
      </c>
      <c r="C159" s="116" t="str">
        <f t="array" ref="C159">IFERROR(VLOOKUP(E159,'RT-C'!$A:$I,9,FALSE),"")</f>
        <v/>
      </c>
      <c r="D159" s="117"/>
      <c r="E159" s="113"/>
      <c r="F159" s="118"/>
      <c r="G159" s="119"/>
      <c r="H159" s="120"/>
      <c r="I159" s="153" t="str">
        <f t="array" ref="I159">IFERROR(VLOOKUP(E159,'RT-C'!$A:$J,10,FALSE),"")</f>
        <v/>
      </c>
      <c r="J159" s="151" t="str">
        <f t="array" ref="J159">IFERROR(VLOOKUP(E159,'RT-C'!$A:$AE,31,FALSE),"")</f>
        <v/>
      </c>
      <c r="K159" s="152" t="str">
        <f t="array" ref="K159">IFERROR(IF(VLOOKUP(E159,'RT-C'!$A:$AG,29,FALSE)=0,"",VLOOKUP(E159,'RT-C'!$A:$AG,33,FALSE)),"")</f>
        <v/>
      </c>
      <c r="L159" s="151" t="str">
        <f t="array" ref="L159">IFERROR(VLOOKUP('RT-C'!$A:$AF,32,FALSE),"")</f>
        <v/>
      </c>
      <c r="M159" s="323" t="str">
        <f t="array" ref="M159">IFERROR(VLOOKUP(E159,'RT-C'!$A:$H,8,FALSE),"")</f>
        <v/>
      </c>
      <c r="N159" s="151" t="str">
        <f t="array" ref="N159">IFERROR(VLOOKUP(E159,'RT-C'!$A:$G,7,FALSE),"")</f>
        <v/>
      </c>
      <c r="O159" s="150" t="str">
        <f t="array" ref="O159">IFERROR(VLOOKUP(E159,'RT-C'!$A:$R,18,FALSE),"")</f>
        <v/>
      </c>
      <c r="P159" s="147" t="str">
        <f t="shared" si="8"/>
        <v/>
      </c>
      <c r="Q159" s="119" t="str">
        <f t="shared" si="9"/>
        <v/>
      </c>
      <c r="R159" s="149" t="str">
        <f t="shared" si="10"/>
        <v/>
      </c>
      <c r="S159" s="148"/>
      <c r="T159" s="148" t="str">
        <f t="shared" si="11"/>
        <v/>
      </c>
      <c r="U159" s="118" t="e">
        <f>IF(AND(D159&lt;&gt;"",I159="OUI",#REF!="OUI"),60,"")</f>
        <v>#REF!</v>
      </c>
      <c r="V159" s="147"/>
      <c r="W159" s="118"/>
      <c r="X159" s="118"/>
      <c r="Y159" s="120"/>
      <c r="Z159" s="117"/>
    </row>
    <row r="160" spans="1:26" x14ac:dyDescent="0.25">
      <c r="A160" s="114">
        <v>7</v>
      </c>
      <c r="B160" s="115" t="s">
        <v>5719</v>
      </c>
      <c r="C160" s="116" t="str">
        <f t="array" ref="C160">IFERROR(VLOOKUP(E160,'RT-C'!$A:$I,9,FALSE),"")</f>
        <v/>
      </c>
      <c r="D160" s="117"/>
      <c r="E160" s="113"/>
      <c r="F160" s="118"/>
      <c r="G160" s="119"/>
      <c r="H160" s="120"/>
      <c r="I160" s="153" t="str">
        <f t="array" ref="I160">IFERROR(VLOOKUP(E160,'RT-C'!$A:$J,10,FALSE),"")</f>
        <v/>
      </c>
      <c r="J160" s="151" t="str">
        <f t="array" ref="J160">IFERROR(VLOOKUP(E160,'RT-C'!$A:$AE,31,FALSE),"")</f>
        <v/>
      </c>
      <c r="K160" s="152" t="str">
        <f t="array" ref="K160">IFERROR(IF(VLOOKUP(E160,'RT-C'!$A:$AG,29,FALSE)=0,"",VLOOKUP(E160,'RT-C'!$A:$AG,33,FALSE)),"")</f>
        <v/>
      </c>
      <c r="L160" s="151" t="str">
        <f t="array" ref="L160">IFERROR(VLOOKUP('RT-C'!$A:$AF,32,FALSE),"")</f>
        <v/>
      </c>
      <c r="M160" s="323" t="str">
        <f t="array" ref="M160">IFERROR(VLOOKUP(E160,'RT-C'!$A:$H,8,FALSE),"")</f>
        <v/>
      </c>
      <c r="N160" s="151" t="str">
        <f t="array" ref="N160">IFERROR(VLOOKUP(E160,'RT-C'!$A:$G,7,FALSE),"")</f>
        <v/>
      </c>
      <c r="O160" s="150" t="str">
        <f t="array" ref="O160">IFERROR(VLOOKUP(E160,'RT-C'!$A:$R,18,FALSE),"")</f>
        <v/>
      </c>
      <c r="P160" s="147" t="str">
        <f t="shared" si="8"/>
        <v/>
      </c>
      <c r="Q160" s="119" t="str">
        <f t="shared" si="9"/>
        <v/>
      </c>
      <c r="R160" s="149" t="str">
        <f t="shared" si="10"/>
        <v/>
      </c>
      <c r="S160" s="148"/>
      <c r="T160" s="148" t="str">
        <f t="shared" si="11"/>
        <v/>
      </c>
      <c r="U160" s="118" t="e">
        <f>IF(AND(D160&lt;&gt;"",I160="OUI",#REF!="OUI"),60,"")</f>
        <v>#REF!</v>
      </c>
      <c r="V160" s="147"/>
      <c r="W160" s="118"/>
      <c r="X160" s="118"/>
      <c r="Y160" s="120"/>
      <c r="Z160" s="117"/>
    </row>
    <row r="161" spans="1:26" x14ac:dyDescent="0.25">
      <c r="A161" s="114">
        <v>8</v>
      </c>
      <c r="B161" s="115" t="s">
        <v>5717</v>
      </c>
      <c r="C161" s="116" t="str">
        <f t="array" ref="C161">IFERROR(VLOOKUP(E161,'RT-C'!$A:$I,9,FALSE),"")</f>
        <v/>
      </c>
      <c r="D161" s="117"/>
      <c r="E161" s="113"/>
      <c r="F161" s="118"/>
      <c r="G161" s="119"/>
      <c r="H161" s="120"/>
      <c r="I161" s="153" t="str">
        <f t="array" ref="I161">IFERROR(VLOOKUP(E161,'RT-C'!$A:$J,10,FALSE),"")</f>
        <v/>
      </c>
      <c r="J161" s="151" t="str">
        <f t="array" ref="J161">IFERROR(VLOOKUP(E161,'RT-C'!$A:$AE,31,FALSE),"")</f>
        <v/>
      </c>
      <c r="K161" s="152" t="str">
        <f t="array" ref="K161">IFERROR(IF(VLOOKUP(E161,'RT-C'!$A:$AG,29,FALSE)=0,"",VLOOKUP(E161,'RT-C'!$A:$AG,33,FALSE)),"")</f>
        <v/>
      </c>
      <c r="L161" s="151" t="str">
        <f t="array" ref="L161">IFERROR(VLOOKUP('RT-C'!$A:$AF,32,FALSE),"")</f>
        <v/>
      </c>
      <c r="M161" s="323" t="str">
        <f t="array" ref="M161">IFERROR(VLOOKUP(E161,'RT-C'!$A:$H,8,FALSE),"")</f>
        <v/>
      </c>
      <c r="N161" s="151" t="str">
        <f t="array" ref="N161">IFERROR(VLOOKUP(E161,'RT-C'!$A:$G,7,FALSE),"")</f>
        <v/>
      </c>
      <c r="O161" s="150" t="str">
        <f t="array" ref="O161">IFERROR(VLOOKUP(E161,'RT-C'!$A:$R,18,FALSE),"")</f>
        <v/>
      </c>
      <c r="P161" s="147" t="str">
        <f t="shared" si="8"/>
        <v/>
      </c>
      <c r="Q161" s="119" t="str">
        <f t="shared" si="9"/>
        <v/>
      </c>
      <c r="R161" s="149" t="str">
        <f t="shared" si="10"/>
        <v/>
      </c>
      <c r="S161" s="148"/>
      <c r="T161" s="148" t="str">
        <f t="shared" si="11"/>
        <v/>
      </c>
      <c r="U161" s="118" t="e">
        <f>IF(AND(D161&lt;&gt;"",I161="OUI",#REF!="OUI"),60,"")</f>
        <v>#REF!</v>
      </c>
      <c r="V161" s="147"/>
      <c r="W161" s="118"/>
      <c r="X161" s="118"/>
      <c r="Y161" s="120"/>
      <c r="Z161" s="117"/>
    </row>
    <row r="162" spans="1:26" x14ac:dyDescent="0.25">
      <c r="A162" s="114">
        <v>9</v>
      </c>
      <c r="B162" s="115" t="s">
        <v>5720</v>
      </c>
      <c r="C162" s="116" t="str">
        <f t="array" ref="C162">IFERROR(VLOOKUP(E162,'RT-C'!$A:$I,9,FALSE),"")</f>
        <v/>
      </c>
      <c r="D162" s="117"/>
      <c r="E162" s="113"/>
      <c r="F162" s="118"/>
      <c r="G162" s="119"/>
      <c r="H162" s="120"/>
      <c r="I162" s="153" t="str">
        <f t="array" ref="I162">IFERROR(VLOOKUP(E162,'RT-C'!$A:$J,10,FALSE),"")</f>
        <v/>
      </c>
      <c r="J162" s="151" t="str">
        <f t="array" ref="J162">IFERROR(VLOOKUP(E162,'RT-C'!$A:$AE,31,FALSE),"")</f>
        <v/>
      </c>
      <c r="K162" s="152" t="str">
        <f t="array" ref="K162">IFERROR(IF(VLOOKUP(E162,'RT-C'!$A:$AG,29,FALSE)=0,"",VLOOKUP(E162,'RT-C'!$A:$AG,33,FALSE)),"")</f>
        <v/>
      </c>
      <c r="L162" s="151" t="str">
        <f t="array" ref="L162">IFERROR(VLOOKUP('RT-C'!$A:$AF,32,FALSE),"")</f>
        <v/>
      </c>
      <c r="M162" s="323" t="str">
        <f t="array" ref="M162">IFERROR(VLOOKUP(E162,'RT-C'!$A:$H,8,FALSE),"")</f>
        <v/>
      </c>
      <c r="N162" s="151" t="str">
        <f t="array" ref="N162">IFERROR(VLOOKUP(E162,'RT-C'!$A:$G,7,FALSE),"")</f>
        <v/>
      </c>
      <c r="O162" s="150" t="str">
        <f t="array" ref="O162">IFERROR(VLOOKUP(E162,'RT-C'!$A:$R,18,FALSE),"")</f>
        <v/>
      </c>
      <c r="P162" s="147" t="str">
        <f t="shared" si="8"/>
        <v/>
      </c>
      <c r="Q162" s="119" t="str">
        <f t="shared" si="9"/>
        <v/>
      </c>
      <c r="R162" s="149" t="str">
        <f t="shared" si="10"/>
        <v/>
      </c>
      <c r="S162" s="148"/>
      <c r="T162" s="148" t="str">
        <f t="shared" si="11"/>
        <v/>
      </c>
      <c r="U162" s="118" t="e">
        <f>IF(AND(D162&lt;&gt;"",I162="OUI",#REF!="OUI"),60,"")</f>
        <v>#REF!</v>
      </c>
      <c r="V162" s="147"/>
      <c r="W162" s="118"/>
      <c r="X162" s="118"/>
      <c r="Y162" s="120"/>
      <c r="Z162" s="117"/>
    </row>
    <row r="163" spans="1:26" x14ac:dyDescent="0.25">
      <c r="A163" s="114">
        <v>9</v>
      </c>
      <c r="B163" s="115" t="s">
        <v>5720</v>
      </c>
      <c r="C163" s="116" t="str">
        <f t="array" ref="C163">IFERROR(VLOOKUP(E163,'RT-C'!$A:$I,9,FALSE),"")</f>
        <v/>
      </c>
      <c r="D163" s="117"/>
      <c r="E163" s="113"/>
      <c r="F163" s="118"/>
      <c r="G163" s="119"/>
      <c r="H163" s="120"/>
      <c r="I163" s="153" t="str">
        <f t="array" ref="I163">IFERROR(VLOOKUP(E163,'RT-C'!$A:$J,10,FALSE),"")</f>
        <v/>
      </c>
      <c r="J163" s="151" t="str">
        <f t="array" ref="J163">IFERROR(VLOOKUP(E163,'RT-C'!$A:$AE,31,FALSE),"")</f>
        <v/>
      </c>
      <c r="K163" s="152" t="str">
        <f t="array" ref="K163">IFERROR(IF(VLOOKUP(E163,'RT-C'!$A:$AG,29,FALSE)=0,"",VLOOKUP(E163,'RT-C'!$A:$AG,33,FALSE)),"")</f>
        <v/>
      </c>
      <c r="L163" s="151" t="str">
        <f t="array" ref="L163">IFERROR(VLOOKUP('RT-C'!$A:$AF,32,FALSE),"")</f>
        <v/>
      </c>
      <c r="M163" s="323" t="str">
        <f t="array" ref="M163">IFERROR(VLOOKUP(E163,'RT-C'!$A:$H,8,FALSE),"")</f>
        <v/>
      </c>
      <c r="N163" s="151" t="str">
        <f t="array" ref="N163">IFERROR(VLOOKUP(E163,'RT-C'!$A:$G,7,FALSE),"")</f>
        <v/>
      </c>
      <c r="O163" s="150" t="str">
        <f t="array" ref="O163">IFERROR(VLOOKUP(E163,'RT-C'!$A:$R,18,FALSE),"")</f>
        <v/>
      </c>
      <c r="P163" s="147" t="str">
        <f t="shared" si="8"/>
        <v/>
      </c>
      <c r="Q163" s="119" t="str">
        <f t="shared" si="9"/>
        <v/>
      </c>
      <c r="R163" s="149" t="str">
        <f t="shared" si="10"/>
        <v/>
      </c>
      <c r="S163" s="148"/>
      <c r="T163" s="148" t="str">
        <f t="shared" si="11"/>
        <v/>
      </c>
      <c r="U163" s="118" t="e">
        <f>IF(AND(D163&lt;&gt;"",I163="OUI",#REF!="OUI"),60,"")</f>
        <v>#REF!</v>
      </c>
      <c r="V163" s="147"/>
      <c r="W163" s="118"/>
      <c r="X163" s="118"/>
      <c r="Y163" s="120"/>
      <c r="Z163" s="117"/>
    </row>
    <row r="164" spans="1:26" x14ac:dyDescent="0.25">
      <c r="A164" s="114">
        <v>9</v>
      </c>
      <c r="B164" s="115" t="s">
        <v>5720</v>
      </c>
      <c r="C164" s="116" t="str">
        <f t="array" ref="C164">IFERROR(VLOOKUP(E164,'RT-C'!$A:$I,9,FALSE),"")</f>
        <v/>
      </c>
      <c r="D164" s="117"/>
      <c r="E164" s="113"/>
      <c r="F164" s="118"/>
      <c r="G164" s="119"/>
      <c r="H164" s="120"/>
      <c r="I164" s="153" t="str">
        <f t="array" ref="I164">IFERROR(VLOOKUP(E164,'RT-C'!$A:$J,10,FALSE),"")</f>
        <v/>
      </c>
      <c r="J164" s="151" t="str">
        <f t="array" ref="J164">IFERROR(VLOOKUP(E164,'RT-C'!$A:$AE,31,FALSE),"")</f>
        <v/>
      </c>
      <c r="K164" s="152" t="str">
        <f t="array" ref="K164">IFERROR(IF(VLOOKUP(E164,'RT-C'!$A:$AG,29,FALSE)=0,"",VLOOKUP(E164,'RT-C'!$A:$AG,33,FALSE)),"")</f>
        <v/>
      </c>
      <c r="L164" s="151" t="str">
        <f t="array" ref="L164">IFERROR(VLOOKUP('RT-C'!$A:$AF,32,FALSE),"")</f>
        <v/>
      </c>
      <c r="M164" s="323" t="str">
        <f t="array" ref="M164">IFERROR(VLOOKUP(E164,'RT-C'!$A:$H,8,FALSE),"")</f>
        <v/>
      </c>
      <c r="N164" s="151" t="str">
        <f t="array" ref="N164">IFERROR(VLOOKUP(E164,'RT-C'!$A:$G,7,FALSE),"")</f>
        <v/>
      </c>
      <c r="O164" s="150" t="str">
        <f t="array" ref="O164">IFERROR(VLOOKUP(E164,'RT-C'!$A:$R,18,FALSE),"")</f>
        <v/>
      </c>
      <c r="P164" s="147" t="str">
        <f t="shared" si="8"/>
        <v/>
      </c>
      <c r="Q164" s="119" t="str">
        <f t="shared" si="9"/>
        <v/>
      </c>
      <c r="R164" s="149" t="str">
        <f t="shared" si="10"/>
        <v/>
      </c>
      <c r="S164" s="148"/>
      <c r="T164" s="148" t="str">
        <f t="shared" si="11"/>
        <v/>
      </c>
      <c r="U164" s="118" t="e">
        <f>IF(AND(D164&lt;&gt;"",I164="OUI",#REF!="OUI"),60,"")</f>
        <v>#REF!</v>
      </c>
      <c r="V164" s="147"/>
      <c r="W164" s="118"/>
      <c r="X164" s="118"/>
      <c r="Y164" s="120"/>
      <c r="Z164" s="117"/>
    </row>
    <row r="165" spans="1:26" x14ac:dyDescent="0.25">
      <c r="A165" s="114">
        <v>9</v>
      </c>
      <c r="B165" s="115" t="s">
        <v>5720</v>
      </c>
      <c r="C165" s="116" t="str">
        <f t="array" ref="C165">IFERROR(VLOOKUP(E165,'RT-C'!$A:$I,9,FALSE),"")</f>
        <v/>
      </c>
      <c r="D165" s="117"/>
      <c r="E165" s="113"/>
      <c r="F165" s="118"/>
      <c r="G165" s="119"/>
      <c r="H165" s="120"/>
      <c r="I165" s="153" t="str">
        <f t="array" ref="I165">IFERROR(VLOOKUP(E165,'RT-C'!$A:$J,10,FALSE),"")</f>
        <v/>
      </c>
      <c r="J165" s="151" t="str">
        <f t="array" ref="J165">IFERROR(VLOOKUP(E165,'RT-C'!$A:$AE,31,FALSE),"")</f>
        <v/>
      </c>
      <c r="K165" s="152" t="str">
        <f t="array" ref="K165">IFERROR(IF(VLOOKUP(E165,'RT-C'!$A:$AG,29,FALSE)=0,"",VLOOKUP(E165,'RT-C'!$A:$AG,33,FALSE)),"")</f>
        <v/>
      </c>
      <c r="L165" s="151" t="str">
        <f t="array" ref="L165">IFERROR(VLOOKUP('RT-C'!$A:$AF,32,FALSE),"")</f>
        <v/>
      </c>
      <c r="M165" s="323" t="str">
        <f t="array" ref="M165">IFERROR(VLOOKUP(E165,'RT-C'!$A:$H,8,FALSE),"")</f>
        <v/>
      </c>
      <c r="N165" s="151" t="str">
        <f t="array" ref="N165">IFERROR(VLOOKUP(E165,'RT-C'!$A:$G,7,FALSE),"")</f>
        <v/>
      </c>
      <c r="O165" s="150" t="str">
        <f t="array" ref="O165">IFERROR(VLOOKUP(E165,'RT-C'!$A:$R,18,FALSE),"")</f>
        <v/>
      </c>
      <c r="P165" s="147" t="str">
        <f t="shared" si="8"/>
        <v/>
      </c>
      <c r="Q165" s="119" t="str">
        <f t="shared" si="9"/>
        <v/>
      </c>
      <c r="R165" s="149" t="str">
        <f t="shared" si="10"/>
        <v/>
      </c>
      <c r="S165" s="148"/>
      <c r="T165" s="148" t="str">
        <f t="shared" si="11"/>
        <v/>
      </c>
      <c r="U165" s="118" t="e">
        <f>IF(AND(D165&lt;&gt;"",I165="OUI",#REF!="OUI"),60,"")</f>
        <v>#REF!</v>
      </c>
      <c r="V165" s="147"/>
      <c r="W165" s="118"/>
      <c r="X165" s="118"/>
      <c r="Y165" s="120"/>
      <c r="Z165" s="117"/>
    </row>
    <row r="166" spans="1:26" x14ac:dyDescent="0.25">
      <c r="A166" s="114">
        <v>7</v>
      </c>
      <c r="B166" s="115" t="s">
        <v>5719</v>
      </c>
      <c r="C166" s="116" t="str">
        <f t="array" ref="C166">IFERROR(VLOOKUP(E166,'RT-C'!$A:$I,9,FALSE),"")</f>
        <v/>
      </c>
      <c r="D166" s="117"/>
      <c r="E166" s="113"/>
      <c r="F166" s="118"/>
      <c r="G166" s="119"/>
      <c r="H166" s="120"/>
      <c r="I166" s="153" t="str">
        <f t="array" ref="I166">IFERROR(VLOOKUP(E166,'RT-C'!$A:$J,10,FALSE),"")</f>
        <v/>
      </c>
      <c r="J166" s="151" t="str">
        <f t="array" ref="J166">IFERROR(VLOOKUP(E166,'RT-C'!$A:$AE,31,FALSE),"")</f>
        <v/>
      </c>
      <c r="K166" s="152" t="str">
        <f t="array" ref="K166">IFERROR(IF(VLOOKUP(E166,'RT-C'!$A:$AG,29,FALSE)=0,"",VLOOKUP(E166,'RT-C'!$A:$AG,33,FALSE)),"")</f>
        <v/>
      </c>
      <c r="L166" s="151" t="str">
        <f t="array" ref="L166">IFERROR(VLOOKUP('RT-C'!$A:$AF,32,FALSE),"")</f>
        <v/>
      </c>
      <c r="M166" s="323" t="str">
        <f t="array" ref="M166">IFERROR(VLOOKUP(E166,'RT-C'!$A:$H,8,FALSE),"")</f>
        <v/>
      </c>
      <c r="N166" s="151" t="str">
        <f t="array" ref="N166">IFERROR(VLOOKUP(E166,'RT-C'!$A:$G,7,FALSE),"")</f>
        <v/>
      </c>
      <c r="O166" s="150" t="str">
        <f t="array" ref="O166">IFERROR(VLOOKUP(E166,'RT-C'!$A:$R,18,FALSE),"")</f>
        <v/>
      </c>
      <c r="P166" s="147" t="str">
        <f t="shared" si="8"/>
        <v/>
      </c>
      <c r="Q166" s="119" t="str">
        <f t="shared" si="9"/>
        <v/>
      </c>
      <c r="R166" s="149" t="str">
        <f t="shared" si="10"/>
        <v/>
      </c>
      <c r="S166" s="148"/>
      <c r="T166" s="148" t="str">
        <f t="shared" si="11"/>
        <v/>
      </c>
      <c r="U166" s="118" t="e">
        <f>IF(AND(D166&lt;&gt;"",I166="OUI",#REF!="OUI"),60,"")</f>
        <v>#REF!</v>
      </c>
      <c r="V166" s="147"/>
      <c r="W166" s="118"/>
      <c r="X166" s="118"/>
      <c r="Y166" s="120"/>
      <c r="Z166" s="117"/>
    </row>
    <row r="167" spans="1:26" x14ac:dyDescent="0.25">
      <c r="A167" s="114">
        <v>7</v>
      </c>
      <c r="B167" s="115" t="s">
        <v>5719</v>
      </c>
      <c r="C167" s="116" t="str">
        <f t="array" ref="C167">IFERROR(VLOOKUP(E167,'RT-C'!$A:$I,9,FALSE),"")</f>
        <v/>
      </c>
      <c r="D167" s="117"/>
      <c r="E167" s="113"/>
      <c r="F167" s="118"/>
      <c r="G167" s="119"/>
      <c r="H167" s="120"/>
      <c r="I167" s="153" t="str">
        <f t="array" ref="I167">IFERROR(VLOOKUP(E167,'RT-C'!$A:$J,10,FALSE),"")</f>
        <v/>
      </c>
      <c r="J167" s="151" t="str">
        <f t="array" ref="J167">IFERROR(VLOOKUP(E167,'RT-C'!$A:$AE,31,FALSE),"")</f>
        <v/>
      </c>
      <c r="K167" s="152" t="str">
        <f t="array" ref="K167">IFERROR(IF(VLOOKUP(E167,'RT-C'!$A:$AG,29,FALSE)=0,"",VLOOKUP(E167,'RT-C'!$A:$AG,33,FALSE)),"")</f>
        <v/>
      </c>
      <c r="L167" s="151" t="str">
        <f t="array" ref="L167">IFERROR(VLOOKUP('RT-C'!$A:$AF,32,FALSE),"")</f>
        <v/>
      </c>
      <c r="M167" s="323" t="str">
        <f t="array" ref="M167">IFERROR(VLOOKUP(E167,'RT-C'!$A:$H,8,FALSE),"")</f>
        <v/>
      </c>
      <c r="N167" s="151" t="str">
        <f t="array" ref="N167">IFERROR(VLOOKUP(E167,'RT-C'!$A:$G,7,FALSE),"")</f>
        <v/>
      </c>
      <c r="O167" s="150" t="str">
        <f t="array" ref="O167">IFERROR(VLOOKUP(E167,'RT-C'!$A:$R,18,FALSE),"")</f>
        <v/>
      </c>
      <c r="P167" s="147" t="str">
        <f t="shared" si="8"/>
        <v/>
      </c>
      <c r="Q167" s="119" t="str">
        <f t="shared" si="9"/>
        <v/>
      </c>
      <c r="R167" s="149" t="str">
        <f t="shared" si="10"/>
        <v/>
      </c>
      <c r="S167" s="148"/>
      <c r="T167" s="148" t="str">
        <f t="shared" si="11"/>
        <v/>
      </c>
      <c r="U167" s="118" t="e">
        <f>IF(AND(D167&lt;&gt;"",I167="OUI",#REF!="OUI"),60,"")</f>
        <v>#REF!</v>
      </c>
      <c r="V167" s="147"/>
      <c r="W167" s="118"/>
      <c r="X167" s="118"/>
      <c r="Y167" s="120"/>
      <c r="Z167" s="117"/>
    </row>
    <row r="168" spans="1:26" x14ac:dyDescent="0.25">
      <c r="A168" s="114">
        <v>7</v>
      </c>
      <c r="B168" s="115" t="s">
        <v>5719</v>
      </c>
      <c r="C168" s="116" t="str">
        <f t="array" ref="C168">IFERROR(VLOOKUP(E168,'RT-C'!$A:$I,9,FALSE),"")</f>
        <v/>
      </c>
      <c r="D168" s="117"/>
      <c r="E168" s="113"/>
      <c r="F168" s="118"/>
      <c r="G168" s="119"/>
      <c r="H168" s="120"/>
      <c r="I168" s="153" t="str">
        <f t="array" ref="I168">IFERROR(VLOOKUP(E168,'RT-C'!$A:$J,10,FALSE),"")</f>
        <v/>
      </c>
      <c r="J168" s="151" t="str">
        <f t="array" ref="J168">IFERROR(VLOOKUP(E168,'RT-C'!$A:$AE,31,FALSE),"")</f>
        <v/>
      </c>
      <c r="K168" s="152" t="str">
        <f t="array" ref="K168">IFERROR(IF(VLOOKUP(E168,'RT-C'!$A:$AG,29,FALSE)=0,"",VLOOKUP(E168,'RT-C'!$A:$AG,33,FALSE)),"")</f>
        <v/>
      </c>
      <c r="L168" s="151" t="str">
        <f t="array" ref="L168">IFERROR(VLOOKUP('RT-C'!$A:$AF,32,FALSE),"")</f>
        <v/>
      </c>
      <c r="M168" s="323" t="str">
        <f t="array" ref="M168">IFERROR(VLOOKUP(E168,'RT-C'!$A:$H,8,FALSE),"")</f>
        <v/>
      </c>
      <c r="N168" s="151" t="str">
        <f t="array" ref="N168">IFERROR(VLOOKUP(E168,'RT-C'!$A:$G,7,FALSE),"")</f>
        <v/>
      </c>
      <c r="O168" s="150" t="str">
        <f t="array" ref="O168">IFERROR(VLOOKUP(E168,'RT-C'!$A:$R,18,FALSE),"")</f>
        <v/>
      </c>
      <c r="P168" s="147" t="str">
        <f t="shared" si="8"/>
        <v/>
      </c>
      <c r="Q168" s="119" t="str">
        <f t="shared" si="9"/>
        <v/>
      </c>
      <c r="R168" s="149" t="str">
        <f t="shared" si="10"/>
        <v/>
      </c>
      <c r="S168" s="148"/>
      <c r="T168" s="148" t="str">
        <f t="shared" si="11"/>
        <v/>
      </c>
      <c r="U168" s="118" t="e">
        <f>IF(AND(D168&lt;&gt;"",I168="OUI",#REF!="OUI"),60,"")</f>
        <v>#REF!</v>
      </c>
      <c r="V168" s="147"/>
      <c r="W168" s="118"/>
      <c r="X168" s="118"/>
      <c r="Y168" s="120"/>
      <c r="Z168" s="117"/>
    </row>
    <row r="169" spans="1:26" x14ac:dyDescent="0.25">
      <c r="A169" s="114">
        <v>7</v>
      </c>
      <c r="B169" s="115" t="s">
        <v>5719</v>
      </c>
      <c r="C169" s="116" t="str">
        <f t="array" ref="C169">IFERROR(VLOOKUP(E169,'RT-C'!$A:$I,9,FALSE),"")</f>
        <v/>
      </c>
      <c r="D169" s="117"/>
      <c r="E169" s="113"/>
      <c r="F169" s="118"/>
      <c r="G169" s="119"/>
      <c r="H169" s="120"/>
      <c r="I169" s="153" t="str">
        <f t="array" ref="I169">IFERROR(VLOOKUP(E169,'RT-C'!$A:$J,10,FALSE),"")</f>
        <v/>
      </c>
      <c r="J169" s="151" t="str">
        <f t="array" ref="J169">IFERROR(VLOOKUP(E169,'RT-C'!$A:$AE,31,FALSE),"")</f>
        <v/>
      </c>
      <c r="K169" s="152" t="str">
        <f t="array" ref="K169">IFERROR(IF(VLOOKUP(E169,'RT-C'!$A:$AG,29,FALSE)=0,"",VLOOKUP(E169,'RT-C'!$A:$AG,33,FALSE)),"")</f>
        <v/>
      </c>
      <c r="L169" s="151" t="str">
        <f t="array" ref="L169">IFERROR(VLOOKUP('RT-C'!$A:$AF,32,FALSE),"")</f>
        <v/>
      </c>
      <c r="M169" s="323" t="str">
        <f t="array" ref="M169">IFERROR(VLOOKUP(E169,'RT-C'!$A:$H,8,FALSE),"")</f>
        <v/>
      </c>
      <c r="N169" s="151" t="str">
        <f t="array" ref="N169">IFERROR(VLOOKUP(E169,'RT-C'!$A:$G,7,FALSE),"")</f>
        <v/>
      </c>
      <c r="O169" s="150" t="str">
        <f t="array" ref="O169">IFERROR(VLOOKUP(E169,'RT-C'!$A:$R,18,FALSE),"")</f>
        <v/>
      </c>
      <c r="P169" s="147" t="str">
        <f t="shared" si="8"/>
        <v/>
      </c>
      <c r="Q169" s="119" t="str">
        <f t="shared" si="9"/>
        <v/>
      </c>
      <c r="R169" s="149" t="str">
        <f t="shared" si="10"/>
        <v/>
      </c>
      <c r="S169" s="148"/>
      <c r="T169" s="148" t="str">
        <f t="shared" si="11"/>
        <v/>
      </c>
      <c r="U169" s="118" t="e">
        <f>IF(AND(D169&lt;&gt;"",I169="OUI",#REF!="OUI"),60,"")</f>
        <v>#REF!</v>
      </c>
      <c r="V169" s="147"/>
      <c r="W169" s="118"/>
      <c r="X169" s="118"/>
      <c r="Y169" s="120"/>
      <c r="Z169" s="117"/>
    </row>
    <row r="170" spans="1:26" x14ac:dyDescent="0.25">
      <c r="A170" s="114">
        <v>7</v>
      </c>
      <c r="B170" s="115" t="s">
        <v>5719</v>
      </c>
      <c r="C170" s="116" t="str">
        <f t="array" ref="C170">IFERROR(VLOOKUP(E170,'RT-C'!$A:$I,9,FALSE),"")</f>
        <v/>
      </c>
      <c r="D170" s="117"/>
      <c r="E170" s="113"/>
      <c r="F170" s="118"/>
      <c r="G170" s="119"/>
      <c r="H170" s="120"/>
      <c r="I170" s="153" t="str">
        <f t="array" ref="I170">IFERROR(VLOOKUP(E170,'RT-C'!$A:$J,10,FALSE),"")</f>
        <v/>
      </c>
      <c r="J170" s="151" t="str">
        <f t="array" ref="J170">IFERROR(VLOOKUP(E170,'RT-C'!$A:$AE,31,FALSE),"")</f>
        <v/>
      </c>
      <c r="K170" s="152" t="str">
        <f t="array" ref="K170">IFERROR(IF(VLOOKUP(E170,'RT-C'!$A:$AG,29,FALSE)=0,"",VLOOKUP(E170,'RT-C'!$A:$AG,33,FALSE)),"")</f>
        <v/>
      </c>
      <c r="L170" s="151" t="str">
        <f t="array" ref="L170">IFERROR(VLOOKUP('RT-C'!$A:$AF,32,FALSE),"")</f>
        <v/>
      </c>
      <c r="M170" s="323" t="str">
        <f t="array" ref="M170">IFERROR(VLOOKUP(E170,'RT-C'!$A:$H,8,FALSE),"")</f>
        <v/>
      </c>
      <c r="N170" s="151" t="str">
        <f t="array" ref="N170">IFERROR(VLOOKUP(E170,'RT-C'!$A:$G,7,FALSE),"")</f>
        <v/>
      </c>
      <c r="O170" s="150" t="str">
        <f t="array" ref="O170">IFERROR(VLOOKUP(E170,'RT-C'!$A:$R,18,FALSE),"")</f>
        <v/>
      </c>
      <c r="P170" s="147" t="str">
        <f t="shared" si="8"/>
        <v/>
      </c>
      <c r="Q170" s="119" t="str">
        <f t="shared" si="9"/>
        <v/>
      </c>
      <c r="R170" s="149" t="str">
        <f t="shared" si="10"/>
        <v/>
      </c>
      <c r="S170" s="148"/>
      <c r="T170" s="148" t="str">
        <f t="shared" si="11"/>
        <v/>
      </c>
      <c r="U170" s="118" t="e">
        <f>IF(AND(D170&lt;&gt;"",I170="OUI",#REF!="OUI"),60,"")</f>
        <v>#REF!</v>
      </c>
      <c r="V170" s="147"/>
      <c r="W170" s="118"/>
      <c r="X170" s="118"/>
      <c r="Y170" s="120"/>
      <c r="Z170" s="117"/>
    </row>
    <row r="171" spans="1:26" x14ac:dyDescent="0.25">
      <c r="A171" s="114">
        <v>7</v>
      </c>
      <c r="B171" s="115" t="s">
        <v>5719</v>
      </c>
      <c r="C171" s="116" t="str">
        <f t="array" ref="C171">IFERROR(VLOOKUP(E171,'RT-C'!$A:$I,9,FALSE),"")</f>
        <v/>
      </c>
      <c r="D171" s="117"/>
      <c r="E171" s="113"/>
      <c r="F171" s="118"/>
      <c r="G171" s="119"/>
      <c r="H171" s="120"/>
      <c r="I171" s="153" t="str">
        <f t="array" ref="I171">IFERROR(VLOOKUP(E171,'RT-C'!$A:$J,10,FALSE),"")</f>
        <v/>
      </c>
      <c r="J171" s="151" t="str">
        <f t="array" ref="J171">IFERROR(VLOOKUP(E171,'RT-C'!$A:$AE,31,FALSE),"")</f>
        <v/>
      </c>
      <c r="K171" s="152" t="str">
        <f t="array" ref="K171">IFERROR(IF(VLOOKUP(E171,'RT-C'!$A:$AG,29,FALSE)=0,"",VLOOKUP(E171,'RT-C'!$A:$AG,33,FALSE)),"")</f>
        <v/>
      </c>
      <c r="L171" s="151" t="str">
        <f t="array" ref="L171">IFERROR(VLOOKUP('RT-C'!$A:$AF,32,FALSE),"")</f>
        <v/>
      </c>
      <c r="M171" s="323" t="str">
        <f t="array" ref="M171">IFERROR(VLOOKUP(E171,'RT-C'!$A:$H,8,FALSE),"")</f>
        <v/>
      </c>
      <c r="N171" s="151" t="str">
        <f t="array" ref="N171">IFERROR(VLOOKUP(E171,'RT-C'!$A:$G,7,FALSE),"")</f>
        <v/>
      </c>
      <c r="O171" s="150" t="str">
        <f t="array" ref="O171">IFERROR(VLOOKUP(E171,'RT-C'!$A:$R,18,FALSE),"")</f>
        <v/>
      </c>
      <c r="P171" s="147" t="str">
        <f t="shared" si="8"/>
        <v/>
      </c>
      <c r="Q171" s="119" t="str">
        <f t="shared" si="9"/>
        <v/>
      </c>
      <c r="R171" s="149" t="str">
        <f t="shared" si="10"/>
        <v/>
      </c>
      <c r="S171" s="148"/>
      <c r="T171" s="148" t="str">
        <f t="shared" si="11"/>
        <v/>
      </c>
      <c r="U171" s="118" t="e">
        <f>IF(AND(D171&lt;&gt;"",I171="OUI",#REF!="OUI"),60,"")</f>
        <v>#REF!</v>
      </c>
      <c r="V171" s="147"/>
      <c r="W171" s="118"/>
      <c r="X171" s="118"/>
      <c r="Y171" s="120"/>
      <c r="Z171" s="117"/>
    </row>
    <row r="172" spans="1:26" x14ac:dyDescent="0.25">
      <c r="A172" s="114">
        <v>7</v>
      </c>
      <c r="B172" s="115" t="s">
        <v>5719</v>
      </c>
      <c r="C172" s="116" t="str">
        <f t="array" ref="C172">IFERROR(VLOOKUP(E172,'RT-C'!$A:$I,9,FALSE),"")</f>
        <v/>
      </c>
      <c r="D172" s="117"/>
      <c r="E172" s="113"/>
      <c r="F172" s="118"/>
      <c r="G172" s="119"/>
      <c r="H172" s="120"/>
      <c r="I172" s="153" t="str">
        <f t="array" ref="I172">IFERROR(VLOOKUP(E172,'RT-C'!$A:$J,10,FALSE),"")</f>
        <v/>
      </c>
      <c r="J172" s="151" t="str">
        <f t="array" ref="J172">IFERROR(VLOOKUP(E172,'RT-C'!$A:$AE,31,FALSE),"")</f>
        <v/>
      </c>
      <c r="K172" s="152" t="str">
        <f t="array" ref="K172">IFERROR(IF(VLOOKUP(E172,'RT-C'!$A:$AG,29,FALSE)=0,"",VLOOKUP(E172,'RT-C'!$A:$AG,33,FALSE)),"")</f>
        <v/>
      </c>
      <c r="L172" s="151" t="str">
        <f t="array" ref="L172">IFERROR(VLOOKUP('RT-C'!$A:$AF,32,FALSE),"")</f>
        <v/>
      </c>
      <c r="M172" s="323" t="str">
        <f t="array" ref="M172">IFERROR(VLOOKUP(E172,'RT-C'!$A:$H,8,FALSE),"")</f>
        <v/>
      </c>
      <c r="N172" s="151" t="str">
        <f t="array" ref="N172">IFERROR(VLOOKUP(E172,'RT-C'!$A:$G,7,FALSE),"")</f>
        <v/>
      </c>
      <c r="O172" s="150" t="str">
        <f t="array" ref="O172">IFERROR(VLOOKUP(E172,'RT-C'!$A:$R,18,FALSE),"")</f>
        <v/>
      </c>
      <c r="P172" s="147" t="str">
        <f t="shared" si="8"/>
        <v/>
      </c>
      <c r="Q172" s="119" t="str">
        <f t="shared" si="9"/>
        <v/>
      </c>
      <c r="R172" s="149" t="str">
        <f t="shared" si="10"/>
        <v/>
      </c>
      <c r="S172" s="148"/>
      <c r="T172" s="148" t="str">
        <f t="shared" si="11"/>
        <v/>
      </c>
      <c r="U172" s="118" t="e">
        <f>IF(AND(D172&lt;&gt;"",I172="OUI",#REF!="OUI"),60,"")</f>
        <v>#REF!</v>
      </c>
      <c r="V172" s="147"/>
      <c r="W172" s="118"/>
      <c r="X172" s="118"/>
      <c r="Y172" s="120"/>
      <c r="Z172" s="117"/>
    </row>
    <row r="173" spans="1:26" x14ac:dyDescent="0.25">
      <c r="A173" s="114">
        <v>7</v>
      </c>
      <c r="B173" s="115" t="s">
        <v>5719</v>
      </c>
      <c r="C173" s="116" t="str">
        <f t="array" ref="C173">IFERROR(VLOOKUP(E173,'RT-C'!$A:$I,9,FALSE),"")</f>
        <v/>
      </c>
      <c r="D173" s="117"/>
      <c r="E173" s="113"/>
      <c r="F173" s="118"/>
      <c r="G173" s="119"/>
      <c r="H173" s="120"/>
      <c r="I173" s="153" t="str">
        <f t="array" ref="I173">IFERROR(VLOOKUP(E173,'RT-C'!$A:$J,10,FALSE),"")</f>
        <v/>
      </c>
      <c r="J173" s="151" t="str">
        <f t="array" ref="J173">IFERROR(VLOOKUP(E173,'RT-C'!$A:$AE,31,FALSE),"")</f>
        <v/>
      </c>
      <c r="K173" s="152" t="str">
        <f t="array" ref="K173">IFERROR(IF(VLOOKUP(E173,'RT-C'!$A:$AG,29,FALSE)=0,"",VLOOKUP(E173,'RT-C'!$A:$AG,33,FALSE)),"")</f>
        <v/>
      </c>
      <c r="L173" s="151" t="str">
        <f t="array" ref="L173">IFERROR(VLOOKUP('RT-C'!$A:$AF,32,FALSE),"")</f>
        <v/>
      </c>
      <c r="M173" s="323" t="str">
        <f t="array" ref="M173">IFERROR(VLOOKUP(E173,'RT-C'!$A:$H,8,FALSE),"")</f>
        <v/>
      </c>
      <c r="N173" s="151" t="str">
        <f t="array" ref="N173">IFERROR(VLOOKUP(E173,'RT-C'!$A:$G,7,FALSE),"")</f>
        <v/>
      </c>
      <c r="O173" s="150" t="str">
        <f t="array" ref="O173">IFERROR(VLOOKUP(E173,'RT-C'!$A:$R,18,FALSE),"")</f>
        <v/>
      </c>
      <c r="P173" s="147" t="str">
        <f t="shared" si="8"/>
        <v/>
      </c>
      <c r="Q173" s="119" t="str">
        <f t="shared" si="9"/>
        <v/>
      </c>
      <c r="R173" s="149" t="str">
        <f t="shared" si="10"/>
        <v/>
      </c>
      <c r="S173" s="148"/>
      <c r="T173" s="148" t="str">
        <f t="shared" si="11"/>
        <v/>
      </c>
      <c r="U173" s="118" t="e">
        <f>IF(AND(D173&lt;&gt;"",I173="OUI",#REF!="OUI"),60,"")</f>
        <v>#REF!</v>
      </c>
      <c r="V173" s="147"/>
      <c r="W173" s="118"/>
      <c r="X173" s="118"/>
      <c r="Y173" s="120"/>
      <c r="Z173" s="117"/>
    </row>
    <row r="174" spans="1:26" x14ac:dyDescent="0.25">
      <c r="A174" s="114">
        <v>7</v>
      </c>
      <c r="B174" s="115" t="s">
        <v>5719</v>
      </c>
      <c r="C174" s="116" t="str">
        <f t="array" ref="C174">IFERROR(VLOOKUP(E174,'RT-C'!$A:$I,9,FALSE),"")</f>
        <v/>
      </c>
      <c r="D174" s="117"/>
      <c r="E174" s="113"/>
      <c r="F174" s="118"/>
      <c r="G174" s="119"/>
      <c r="H174" s="120"/>
      <c r="I174" s="153" t="str">
        <f t="array" ref="I174">IFERROR(VLOOKUP(E174,'RT-C'!$A:$J,10,FALSE),"")</f>
        <v/>
      </c>
      <c r="J174" s="151" t="str">
        <f t="array" ref="J174">IFERROR(VLOOKUP(E174,'RT-C'!$A:$AE,31,FALSE),"")</f>
        <v/>
      </c>
      <c r="K174" s="152" t="str">
        <f t="array" ref="K174">IFERROR(IF(VLOOKUP(E174,'RT-C'!$A:$AG,29,FALSE)=0,"",VLOOKUP(E174,'RT-C'!$A:$AG,33,FALSE)),"")</f>
        <v/>
      </c>
      <c r="L174" s="151" t="str">
        <f t="array" ref="L174">IFERROR(VLOOKUP('RT-C'!$A:$AF,32,FALSE),"")</f>
        <v/>
      </c>
      <c r="M174" s="323" t="str">
        <f t="array" ref="M174">IFERROR(VLOOKUP(E174,'RT-C'!$A:$H,8,FALSE),"")</f>
        <v/>
      </c>
      <c r="N174" s="151" t="str">
        <f t="array" ref="N174">IFERROR(VLOOKUP(E174,'RT-C'!$A:$G,7,FALSE),"")</f>
        <v/>
      </c>
      <c r="O174" s="150" t="str">
        <f t="array" ref="O174">IFERROR(VLOOKUP(E174,'RT-C'!$A:$R,18,FALSE),"")</f>
        <v/>
      </c>
      <c r="P174" s="147" t="str">
        <f t="shared" si="8"/>
        <v/>
      </c>
      <c r="Q174" s="119" t="str">
        <f t="shared" si="9"/>
        <v/>
      </c>
      <c r="R174" s="149" t="str">
        <f t="shared" si="10"/>
        <v/>
      </c>
      <c r="S174" s="148"/>
      <c r="T174" s="148" t="str">
        <f t="shared" si="11"/>
        <v/>
      </c>
      <c r="U174" s="118" t="e">
        <f>IF(AND(D174&lt;&gt;"",I174="OUI",#REF!="OUI"),60,"")</f>
        <v>#REF!</v>
      </c>
      <c r="V174" s="147"/>
      <c r="W174" s="118"/>
      <c r="X174" s="118"/>
      <c r="Y174" s="120"/>
      <c r="Z174" s="117"/>
    </row>
    <row r="175" spans="1:26" x14ac:dyDescent="0.25">
      <c r="A175" s="114">
        <v>7</v>
      </c>
      <c r="B175" s="115" t="s">
        <v>5719</v>
      </c>
      <c r="C175" s="116" t="str">
        <f t="array" ref="C175">IFERROR(VLOOKUP(E175,'RT-C'!$A:$I,9,FALSE),"")</f>
        <v/>
      </c>
      <c r="D175" s="117"/>
      <c r="E175" s="113"/>
      <c r="F175" s="118"/>
      <c r="G175" s="119"/>
      <c r="H175" s="120"/>
      <c r="I175" s="153" t="str">
        <f t="array" ref="I175">IFERROR(VLOOKUP(E175,'RT-C'!$A:$J,10,FALSE),"")</f>
        <v/>
      </c>
      <c r="J175" s="151" t="str">
        <f t="array" ref="J175">IFERROR(VLOOKUP(E175,'RT-C'!$A:$AE,31,FALSE),"")</f>
        <v/>
      </c>
      <c r="K175" s="152" t="str">
        <f t="array" ref="K175">IFERROR(IF(VLOOKUP(E175,'RT-C'!$A:$AG,29,FALSE)=0,"",VLOOKUP(E175,'RT-C'!$A:$AG,33,FALSE)),"")</f>
        <v/>
      </c>
      <c r="L175" s="151" t="str">
        <f t="array" ref="L175">IFERROR(VLOOKUP('RT-C'!$A:$AF,32,FALSE),"")</f>
        <v/>
      </c>
      <c r="M175" s="323" t="str">
        <f t="array" ref="M175">IFERROR(VLOOKUP(E175,'RT-C'!$A:$H,8,FALSE),"")</f>
        <v/>
      </c>
      <c r="N175" s="151" t="str">
        <f t="array" ref="N175">IFERROR(VLOOKUP(E175,'RT-C'!$A:$G,7,FALSE),"")</f>
        <v/>
      </c>
      <c r="O175" s="150" t="str">
        <f t="array" ref="O175">IFERROR(VLOOKUP(E175,'RT-C'!$A:$R,18,FALSE),"")</f>
        <v/>
      </c>
      <c r="P175" s="147" t="str">
        <f t="shared" si="8"/>
        <v/>
      </c>
      <c r="Q175" s="119" t="str">
        <f t="shared" si="9"/>
        <v/>
      </c>
      <c r="R175" s="149" t="str">
        <f t="shared" si="10"/>
        <v/>
      </c>
      <c r="S175" s="148"/>
      <c r="T175" s="148" t="str">
        <f t="shared" si="11"/>
        <v/>
      </c>
      <c r="U175" s="118" t="e">
        <f>IF(AND(D175&lt;&gt;"",I175="OUI",#REF!="OUI"),60,"")</f>
        <v>#REF!</v>
      </c>
      <c r="V175" s="147"/>
      <c r="W175" s="118"/>
      <c r="X175" s="118"/>
      <c r="Y175" s="120"/>
      <c r="Z175" s="117"/>
    </row>
    <row r="176" spans="1:26" x14ac:dyDescent="0.25">
      <c r="A176" s="114">
        <v>7</v>
      </c>
      <c r="B176" s="115" t="s">
        <v>5719</v>
      </c>
      <c r="C176" s="116" t="str">
        <f t="array" ref="C176">IFERROR(VLOOKUP(E176,'RT-C'!$A:$I,9,FALSE),"")</f>
        <v/>
      </c>
      <c r="D176" s="117"/>
      <c r="E176" s="113"/>
      <c r="F176" s="118"/>
      <c r="G176" s="119"/>
      <c r="H176" s="120"/>
      <c r="I176" s="153" t="str">
        <f t="array" ref="I176">IFERROR(VLOOKUP(E176,'RT-C'!$A:$J,10,FALSE),"")</f>
        <v/>
      </c>
      <c r="J176" s="151" t="str">
        <f t="array" ref="J176">IFERROR(VLOOKUP(E176,'RT-C'!$A:$AE,31,FALSE),"")</f>
        <v/>
      </c>
      <c r="K176" s="152" t="str">
        <f t="array" ref="K176">IFERROR(IF(VLOOKUP(E176,'RT-C'!$A:$AG,29,FALSE)=0,"",VLOOKUP(E176,'RT-C'!$A:$AG,33,FALSE)),"")</f>
        <v/>
      </c>
      <c r="L176" s="151" t="str">
        <f t="array" ref="L176">IFERROR(VLOOKUP('RT-C'!$A:$AF,32,FALSE),"")</f>
        <v/>
      </c>
      <c r="M176" s="323" t="str">
        <f t="array" ref="M176">IFERROR(VLOOKUP(E176,'RT-C'!$A:$H,8,FALSE),"")</f>
        <v/>
      </c>
      <c r="N176" s="151" t="str">
        <f t="array" ref="N176">IFERROR(VLOOKUP(E176,'RT-C'!$A:$G,7,FALSE),"")</f>
        <v/>
      </c>
      <c r="O176" s="150" t="str">
        <f t="array" ref="O176">IFERROR(VLOOKUP(E176,'RT-C'!$A:$R,18,FALSE),"")</f>
        <v/>
      </c>
      <c r="P176" s="147" t="str">
        <f t="shared" si="8"/>
        <v/>
      </c>
      <c r="Q176" s="119" t="str">
        <f t="shared" si="9"/>
        <v/>
      </c>
      <c r="R176" s="149" t="str">
        <f t="shared" si="10"/>
        <v/>
      </c>
      <c r="S176" s="148"/>
      <c r="T176" s="148" t="str">
        <f t="shared" si="11"/>
        <v/>
      </c>
      <c r="U176" s="118" t="e">
        <f>IF(AND(D176&lt;&gt;"",I176="OUI",#REF!="OUI"),60,"")</f>
        <v>#REF!</v>
      </c>
      <c r="V176" s="147"/>
      <c r="W176" s="118"/>
      <c r="X176" s="118"/>
      <c r="Y176" s="120"/>
      <c r="Z176" s="117"/>
    </row>
    <row r="177" spans="1:26" x14ac:dyDescent="0.25">
      <c r="A177" s="114">
        <v>7</v>
      </c>
      <c r="B177" s="115" t="s">
        <v>5719</v>
      </c>
      <c r="C177" s="116" t="str">
        <f t="array" ref="C177">IFERROR(VLOOKUP(E177,'RT-C'!$A:$I,9,FALSE),"")</f>
        <v/>
      </c>
      <c r="D177" s="117"/>
      <c r="E177" s="113"/>
      <c r="F177" s="118"/>
      <c r="G177" s="119"/>
      <c r="H177" s="120"/>
      <c r="I177" s="153" t="str">
        <f t="array" ref="I177">IFERROR(VLOOKUP(E177,'RT-C'!$A:$J,10,FALSE),"")</f>
        <v/>
      </c>
      <c r="J177" s="151" t="str">
        <f t="array" ref="J177">IFERROR(VLOOKUP(E177,'RT-C'!$A:$AE,31,FALSE),"")</f>
        <v/>
      </c>
      <c r="K177" s="152" t="str">
        <f t="array" ref="K177">IFERROR(IF(VLOOKUP(E177,'RT-C'!$A:$AG,29,FALSE)=0,"",VLOOKUP(E177,'RT-C'!$A:$AG,33,FALSE)),"")</f>
        <v/>
      </c>
      <c r="L177" s="151" t="str">
        <f t="array" ref="L177">IFERROR(VLOOKUP('RT-C'!$A:$AF,32,FALSE),"")</f>
        <v/>
      </c>
      <c r="M177" s="323" t="str">
        <f t="array" ref="M177">IFERROR(VLOOKUP(E177,'RT-C'!$A:$H,8,FALSE),"")</f>
        <v/>
      </c>
      <c r="N177" s="151" t="str">
        <f t="array" ref="N177">IFERROR(VLOOKUP(E177,'RT-C'!$A:$G,7,FALSE),"")</f>
        <v/>
      </c>
      <c r="O177" s="150" t="str">
        <f t="array" ref="O177">IFERROR(VLOOKUP(E177,'RT-C'!$A:$R,18,FALSE),"")</f>
        <v/>
      </c>
      <c r="P177" s="147" t="str">
        <f t="shared" si="8"/>
        <v/>
      </c>
      <c r="Q177" s="119" t="str">
        <f t="shared" si="9"/>
        <v/>
      </c>
      <c r="R177" s="149" t="str">
        <f t="shared" si="10"/>
        <v/>
      </c>
      <c r="S177" s="148"/>
      <c r="T177" s="148" t="str">
        <f t="shared" si="11"/>
        <v/>
      </c>
      <c r="U177" s="118" t="e">
        <f>IF(AND(D177&lt;&gt;"",I177="OUI",#REF!="OUI"),60,"")</f>
        <v>#REF!</v>
      </c>
      <c r="V177" s="147"/>
      <c r="W177" s="118"/>
      <c r="X177" s="118"/>
      <c r="Y177" s="120"/>
      <c r="Z177" s="117"/>
    </row>
    <row r="178" spans="1:26" x14ac:dyDescent="0.25">
      <c r="A178" s="114">
        <v>7</v>
      </c>
      <c r="B178" s="115" t="s">
        <v>5719</v>
      </c>
      <c r="C178" s="116" t="str">
        <f t="array" ref="C178">IFERROR(VLOOKUP(E178,'RT-C'!$A:$I,9,FALSE),"")</f>
        <v/>
      </c>
      <c r="D178" s="117"/>
      <c r="E178" s="113"/>
      <c r="F178" s="118"/>
      <c r="G178" s="119"/>
      <c r="H178" s="120"/>
      <c r="I178" s="153" t="str">
        <f t="array" ref="I178">IFERROR(VLOOKUP(E178,'RT-C'!$A:$J,10,FALSE),"")</f>
        <v/>
      </c>
      <c r="J178" s="151" t="str">
        <f t="array" ref="J178">IFERROR(VLOOKUP(E178,'RT-C'!$A:$AE,31,FALSE),"")</f>
        <v/>
      </c>
      <c r="K178" s="152" t="str">
        <f t="array" ref="K178">IFERROR(IF(VLOOKUP(E178,'RT-C'!$A:$AG,29,FALSE)=0,"",VLOOKUP(E178,'RT-C'!$A:$AG,33,FALSE)),"")</f>
        <v/>
      </c>
      <c r="L178" s="151" t="str">
        <f t="array" ref="L178">IFERROR(VLOOKUP('RT-C'!$A:$AF,32,FALSE),"")</f>
        <v/>
      </c>
      <c r="M178" s="323" t="str">
        <f t="array" ref="M178">IFERROR(VLOOKUP(E178,'RT-C'!$A:$H,8,FALSE),"")</f>
        <v/>
      </c>
      <c r="N178" s="151" t="str">
        <f t="array" ref="N178">IFERROR(VLOOKUP(E178,'RT-C'!$A:$G,7,FALSE),"")</f>
        <v/>
      </c>
      <c r="O178" s="150" t="str">
        <f t="array" ref="O178">IFERROR(VLOOKUP(E178,'RT-C'!$A:$R,18,FALSE),"")</f>
        <v/>
      </c>
      <c r="P178" s="147" t="str">
        <f t="shared" si="8"/>
        <v/>
      </c>
      <c r="Q178" s="119" t="str">
        <f t="shared" si="9"/>
        <v/>
      </c>
      <c r="R178" s="149" t="str">
        <f t="shared" si="10"/>
        <v/>
      </c>
      <c r="S178" s="148"/>
      <c r="T178" s="148" t="str">
        <f t="shared" si="11"/>
        <v/>
      </c>
      <c r="U178" s="118" t="e">
        <f>IF(AND(D178&lt;&gt;"",I178="OUI",#REF!="OUI"),60,"")</f>
        <v>#REF!</v>
      </c>
      <c r="V178" s="147"/>
      <c r="W178" s="118"/>
      <c r="X178" s="118"/>
      <c r="Y178" s="120"/>
      <c r="Z178" s="117"/>
    </row>
    <row r="179" spans="1:26" x14ac:dyDescent="0.25">
      <c r="A179" s="114">
        <v>7</v>
      </c>
      <c r="B179" s="115" t="s">
        <v>5719</v>
      </c>
      <c r="C179" s="116" t="str">
        <f t="array" ref="C179">IFERROR(VLOOKUP(E179,'RT-C'!$A:$I,9,FALSE),"")</f>
        <v/>
      </c>
      <c r="D179" s="117"/>
      <c r="E179" s="113"/>
      <c r="F179" s="118"/>
      <c r="G179" s="119"/>
      <c r="H179" s="120"/>
      <c r="I179" s="153" t="str">
        <f t="array" ref="I179">IFERROR(VLOOKUP(E179,'RT-C'!$A:$J,10,FALSE),"")</f>
        <v/>
      </c>
      <c r="J179" s="151" t="str">
        <f t="array" ref="J179">IFERROR(VLOOKUP(E179,'RT-C'!$A:$AE,31,FALSE),"")</f>
        <v/>
      </c>
      <c r="K179" s="152" t="str">
        <f t="array" ref="K179">IFERROR(IF(VLOOKUP(E179,'RT-C'!$A:$AG,29,FALSE)=0,"",VLOOKUP(E179,'RT-C'!$A:$AG,33,FALSE)),"")</f>
        <v/>
      </c>
      <c r="L179" s="151" t="str">
        <f t="array" ref="L179">IFERROR(VLOOKUP('RT-C'!$A:$AF,32,FALSE),"")</f>
        <v/>
      </c>
      <c r="M179" s="323" t="str">
        <f t="array" ref="M179">IFERROR(VLOOKUP(E179,'RT-C'!$A:$H,8,FALSE),"")</f>
        <v/>
      </c>
      <c r="N179" s="151" t="str">
        <f t="array" ref="N179">IFERROR(VLOOKUP(E179,'RT-C'!$A:$G,7,FALSE),"")</f>
        <v/>
      </c>
      <c r="O179" s="150" t="str">
        <f t="array" ref="O179">IFERROR(VLOOKUP(E179,'RT-C'!$A:$R,18,FALSE),"")</f>
        <v/>
      </c>
      <c r="P179" s="147" t="str">
        <f t="shared" si="8"/>
        <v/>
      </c>
      <c r="Q179" s="119" t="str">
        <f t="shared" si="9"/>
        <v/>
      </c>
      <c r="R179" s="149" t="str">
        <f t="shared" si="10"/>
        <v/>
      </c>
      <c r="S179" s="148"/>
      <c r="T179" s="148" t="str">
        <f t="shared" si="11"/>
        <v/>
      </c>
      <c r="U179" s="118" t="e">
        <f>IF(AND(D179&lt;&gt;"",I179="OUI",#REF!="OUI"),60,"")</f>
        <v>#REF!</v>
      </c>
      <c r="V179" s="147"/>
      <c r="W179" s="118"/>
      <c r="X179" s="118"/>
      <c r="Y179" s="120"/>
      <c r="Z179" s="117"/>
    </row>
    <row r="180" spans="1:26" x14ac:dyDescent="0.25">
      <c r="A180" s="114">
        <v>7</v>
      </c>
      <c r="B180" s="115" t="s">
        <v>5719</v>
      </c>
      <c r="C180" s="116" t="str">
        <f t="array" ref="C180">IFERROR(VLOOKUP(E180,'RT-C'!$A:$I,9,FALSE),"")</f>
        <v/>
      </c>
      <c r="D180" s="117"/>
      <c r="E180" s="113"/>
      <c r="F180" s="118"/>
      <c r="G180" s="119"/>
      <c r="H180" s="120"/>
      <c r="I180" s="153" t="str">
        <f t="array" ref="I180">IFERROR(VLOOKUP(E180,'RT-C'!$A:$J,10,FALSE),"")</f>
        <v/>
      </c>
      <c r="J180" s="151" t="str">
        <f t="array" ref="J180">IFERROR(VLOOKUP(E180,'RT-C'!$A:$AE,31,FALSE),"")</f>
        <v/>
      </c>
      <c r="K180" s="152" t="str">
        <f t="array" ref="K180">IFERROR(IF(VLOOKUP(E180,'RT-C'!$A:$AG,29,FALSE)=0,"",VLOOKUP(E180,'RT-C'!$A:$AG,33,FALSE)),"")</f>
        <v/>
      </c>
      <c r="L180" s="151" t="str">
        <f t="array" ref="L180">IFERROR(VLOOKUP('RT-C'!$A:$AF,32,FALSE),"")</f>
        <v/>
      </c>
      <c r="M180" s="323" t="str">
        <f t="array" ref="M180">IFERROR(VLOOKUP(E180,'RT-C'!$A:$H,8,FALSE),"")</f>
        <v/>
      </c>
      <c r="N180" s="151" t="str">
        <f t="array" ref="N180">IFERROR(VLOOKUP(E180,'RT-C'!$A:$G,7,FALSE),"")</f>
        <v/>
      </c>
      <c r="O180" s="150" t="str">
        <f t="array" ref="O180">IFERROR(VLOOKUP(E180,'RT-C'!$A:$R,18,FALSE),"")</f>
        <v/>
      </c>
      <c r="P180" s="147" t="str">
        <f t="shared" si="8"/>
        <v/>
      </c>
      <c r="Q180" s="119" t="str">
        <f t="shared" si="9"/>
        <v/>
      </c>
      <c r="R180" s="149" t="str">
        <f t="shared" si="10"/>
        <v/>
      </c>
      <c r="S180" s="148"/>
      <c r="T180" s="148" t="str">
        <f t="shared" si="11"/>
        <v/>
      </c>
      <c r="U180" s="118" t="e">
        <f>IF(AND(D180&lt;&gt;"",I180="OUI",#REF!="OUI"),60,"")</f>
        <v>#REF!</v>
      </c>
      <c r="V180" s="147"/>
      <c r="W180" s="118"/>
      <c r="X180" s="118"/>
      <c r="Y180" s="120"/>
      <c r="Z180" s="117"/>
    </row>
    <row r="181" spans="1:26" x14ac:dyDescent="0.25">
      <c r="A181" s="114">
        <v>7</v>
      </c>
      <c r="B181" s="115" t="s">
        <v>5719</v>
      </c>
      <c r="C181" s="116" t="str">
        <f t="array" ref="C181">IFERROR(VLOOKUP(E181,'RT-C'!$A:$I,9,FALSE),"")</f>
        <v/>
      </c>
      <c r="D181" s="117"/>
      <c r="E181" s="113"/>
      <c r="F181" s="118"/>
      <c r="G181" s="119"/>
      <c r="H181" s="120"/>
      <c r="I181" s="153" t="str">
        <f t="array" ref="I181">IFERROR(VLOOKUP(E181,'RT-C'!$A:$J,10,FALSE),"")</f>
        <v/>
      </c>
      <c r="J181" s="151" t="str">
        <f t="array" ref="J181">IFERROR(VLOOKUP(E181,'RT-C'!$A:$AE,31,FALSE),"")</f>
        <v/>
      </c>
      <c r="K181" s="152" t="str">
        <f t="array" ref="K181">IFERROR(IF(VLOOKUP(E181,'RT-C'!$A:$AG,29,FALSE)=0,"",VLOOKUP(E181,'RT-C'!$A:$AG,33,FALSE)),"")</f>
        <v/>
      </c>
      <c r="L181" s="151" t="str">
        <f t="array" ref="L181">IFERROR(VLOOKUP('RT-C'!$A:$AF,32,FALSE),"")</f>
        <v/>
      </c>
      <c r="M181" s="323" t="str">
        <f t="array" ref="M181">IFERROR(VLOOKUP(E181,'RT-C'!$A:$H,8,FALSE),"")</f>
        <v/>
      </c>
      <c r="N181" s="151" t="str">
        <f t="array" ref="N181">IFERROR(VLOOKUP(E181,'RT-C'!$A:$G,7,FALSE),"")</f>
        <v/>
      </c>
      <c r="O181" s="150" t="str">
        <f t="array" ref="O181">IFERROR(VLOOKUP(E181,'RT-C'!$A:$R,18,FALSE),"")</f>
        <v/>
      </c>
      <c r="P181" s="147" t="str">
        <f t="shared" si="8"/>
        <v/>
      </c>
      <c r="Q181" s="119" t="str">
        <f t="shared" si="9"/>
        <v/>
      </c>
      <c r="R181" s="149" t="str">
        <f t="shared" si="10"/>
        <v/>
      </c>
      <c r="S181" s="148"/>
      <c r="T181" s="148" t="str">
        <f t="shared" si="11"/>
        <v/>
      </c>
      <c r="U181" s="118" t="e">
        <f>IF(AND(D181&lt;&gt;"",I181="OUI",#REF!="OUI"),60,"")</f>
        <v>#REF!</v>
      </c>
      <c r="V181" s="147"/>
      <c r="W181" s="118"/>
      <c r="X181" s="118"/>
      <c r="Y181" s="120"/>
      <c r="Z181" s="117"/>
    </row>
    <row r="182" spans="1:26" x14ac:dyDescent="0.25">
      <c r="A182" s="114">
        <v>7</v>
      </c>
      <c r="B182" s="115" t="s">
        <v>5719</v>
      </c>
      <c r="C182" s="116" t="str">
        <f t="array" ref="C182">IFERROR(VLOOKUP(E182,'RT-C'!$A:$I,9,FALSE),"")</f>
        <v/>
      </c>
      <c r="D182" s="117"/>
      <c r="E182" s="113"/>
      <c r="F182" s="118"/>
      <c r="G182" s="119"/>
      <c r="H182" s="120"/>
      <c r="I182" s="153" t="str">
        <f t="array" ref="I182">IFERROR(VLOOKUP(E182,'RT-C'!$A:$J,10,FALSE),"")</f>
        <v/>
      </c>
      <c r="J182" s="151" t="str">
        <f t="array" ref="J182">IFERROR(VLOOKUP(E182,'RT-C'!$A:$AE,31,FALSE),"")</f>
        <v/>
      </c>
      <c r="K182" s="152" t="str">
        <f t="array" ref="K182">IFERROR(IF(VLOOKUP(E182,'RT-C'!$A:$AG,29,FALSE)=0,"",VLOOKUP(E182,'RT-C'!$A:$AG,33,FALSE)),"")</f>
        <v/>
      </c>
      <c r="L182" s="151" t="str">
        <f t="array" ref="L182">IFERROR(VLOOKUP('RT-C'!$A:$AF,32,FALSE),"")</f>
        <v/>
      </c>
      <c r="M182" s="323" t="str">
        <f t="array" ref="M182">IFERROR(VLOOKUP(E182,'RT-C'!$A:$H,8,FALSE),"")</f>
        <v/>
      </c>
      <c r="N182" s="151" t="str">
        <f t="array" ref="N182">IFERROR(VLOOKUP(E182,'RT-C'!$A:$G,7,FALSE),"")</f>
        <v/>
      </c>
      <c r="O182" s="150" t="str">
        <f t="array" ref="O182">IFERROR(VLOOKUP(E182,'RT-C'!$A:$R,18,FALSE),"")</f>
        <v/>
      </c>
      <c r="P182" s="147" t="str">
        <f t="shared" si="8"/>
        <v/>
      </c>
      <c r="Q182" s="119" t="str">
        <f t="shared" si="9"/>
        <v/>
      </c>
      <c r="R182" s="149" t="str">
        <f t="shared" si="10"/>
        <v/>
      </c>
      <c r="S182" s="148"/>
      <c r="T182" s="148" t="str">
        <f t="shared" si="11"/>
        <v/>
      </c>
      <c r="U182" s="118" t="e">
        <f>IF(AND(D182&lt;&gt;"",I182="OUI",#REF!="OUI"),60,"")</f>
        <v>#REF!</v>
      </c>
      <c r="V182" s="147"/>
      <c r="W182" s="118"/>
      <c r="X182" s="118"/>
      <c r="Y182" s="120"/>
      <c r="Z182" s="117"/>
    </row>
    <row r="183" spans="1:26" x14ac:dyDescent="0.25">
      <c r="A183" s="114">
        <v>7</v>
      </c>
      <c r="B183" s="115" t="s">
        <v>5719</v>
      </c>
      <c r="C183" s="116" t="str">
        <f t="array" ref="C183">IFERROR(VLOOKUP(E183,'RT-C'!$A:$I,9,FALSE),"")</f>
        <v/>
      </c>
      <c r="D183" s="117"/>
      <c r="E183" s="113"/>
      <c r="F183" s="118"/>
      <c r="G183" s="119"/>
      <c r="H183" s="120"/>
      <c r="I183" s="153" t="str">
        <f t="array" ref="I183">IFERROR(VLOOKUP(E183,'RT-C'!$A:$J,10,FALSE),"")</f>
        <v/>
      </c>
      <c r="J183" s="151" t="str">
        <f t="array" ref="J183">IFERROR(VLOOKUP(E183,'RT-C'!$A:$AE,31,FALSE),"")</f>
        <v/>
      </c>
      <c r="K183" s="152" t="str">
        <f t="array" ref="K183">IFERROR(IF(VLOOKUP(E183,'RT-C'!$A:$AG,29,FALSE)=0,"",VLOOKUP(E183,'RT-C'!$A:$AG,33,FALSE)),"")</f>
        <v/>
      </c>
      <c r="L183" s="151" t="str">
        <f t="array" ref="L183">IFERROR(VLOOKUP('RT-C'!$A:$AF,32,FALSE),"")</f>
        <v/>
      </c>
      <c r="M183" s="323" t="str">
        <f t="array" ref="M183">IFERROR(VLOOKUP(E183,'RT-C'!$A:$H,8,FALSE),"")</f>
        <v/>
      </c>
      <c r="N183" s="151" t="str">
        <f t="array" ref="N183">IFERROR(VLOOKUP(E183,'RT-C'!$A:$G,7,FALSE),"")</f>
        <v/>
      </c>
      <c r="O183" s="150" t="str">
        <f t="array" ref="O183">IFERROR(VLOOKUP(E183,'RT-C'!$A:$R,18,FALSE),"")</f>
        <v/>
      </c>
      <c r="P183" s="147" t="str">
        <f t="shared" si="8"/>
        <v/>
      </c>
      <c r="Q183" s="119" t="str">
        <f t="shared" si="9"/>
        <v/>
      </c>
      <c r="R183" s="149" t="str">
        <f t="shared" si="10"/>
        <v/>
      </c>
      <c r="S183" s="148"/>
      <c r="T183" s="148" t="str">
        <f t="shared" si="11"/>
        <v/>
      </c>
      <c r="U183" s="118" t="e">
        <f>IF(AND(D183&lt;&gt;"",I183="OUI",#REF!="OUI"),60,"")</f>
        <v>#REF!</v>
      </c>
      <c r="V183" s="147"/>
      <c r="W183" s="118"/>
      <c r="X183" s="118"/>
      <c r="Y183" s="120"/>
      <c r="Z183" s="117"/>
    </row>
    <row r="184" spans="1:26" x14ac:dyDescent="0.25">
      <c r="A184" s="114">
        <v>7</v>
      </c>
      <c r="B184" s="115" t="s">
        <v>5719</v>
      </c>
      <c r="C184" s="116" t="str">
        <f t="array" ref="C184">IFERROR(VLOOKUP(E184,'RT-C'!$A:$I,9,FALSE),"")</f>
        <v/>
      </c>
      <c r="D184" s="117"/>
      <c r="E184" s="113"/>
      <c r="F184" s="118"/>
      <c r="G184" s="119"/>
      <c r="H184" s="120"/>
      <c r="I184" s="153" t="str">
        <f t="array" ref="I184">IFERROR(VLOOKUP(E184,'RT-C'!$A:$J,10,FALSE),"")</f>
        <v/>
      </c>
      <c r="J184" s="151" t="str">
        <f t="array" ref="J184">IFERROR(VLOOKUP(E184,'RT-C'!$A:$AE,31,FALSE),"")</f>
        <v/>
      </c>
      <c r="K184" s="152" t="str">
        <f t="array" ref="K184">IFERROR(IF(VLOOKUP(E184,'RT-C'!$A:$AG,29,FALSE)=0,"",VLOOKUP(E184,'RT-C'!$A:$AG,33,FALSE)),"")</f>
        <v/>
      </c>
      <c r="L184" s="151" t="str">
        <f t="array" ref="L184">IFERROR(VLOOKUP('RT-C'!$A:$AF,32,FALSE),"")</f>
        <v/>
      </c>
      <c r="M184" s="323" t="str">
        <f t="array" ref="M184">IFERROR(VLOOKUP(E184,'RT-C'!$A:$H,8,FALSE),"")</f>
        <v/>
      </c>
      <c r="N184" s="151" t="str">
        <f t="array" ref="N184">IFERROR(VLOOKUP(E184,'RT-C'!$A:$G,7,FALSE),"")</f>
        <v/>
      </c>
      <c r="O184" s="150" t="str">
        <f t="array" ref="O184">IFERROR(VLOOKUP(E184,'RT-C'!$A:$R,18,FALSE),"")</f>
        <v/>
      </c>
      <c r="P184" s="147" t="str">
        <f t="shared" si="8"/>
        <v/>
      </c>
      <c r="Q184" s="119" t="str">
        <f t="shared" si="9"/>
        <v/>
      </c>
      <c r="R184" s="149" t="str">
        <f t="shared" si="10"/>
        <v/>
      </c>
      <c r="S184" s="148"/>
      <c r="T184" s="148" t="str">
        <f t="shared" si="11"/>
        <v/>
      </c>
      <c r="U184" s="118" t="e">
        <f>IF(AND(D184&lt;&gt;"",I184="OUI",#REF!="OUI"),60,"")</f>
        <v>#REF!</v>
      </c>
      <c r="V184" s="147"/>
      <c r="W184" s="118"/>
      <c r="X184" s="118"/>
      <c r="Y184" s="120"/>
      <c r="Z184" s="117"/>
    </row>
    <row r="185" spans="1:26" x14ac:dyDescent="0.25">
      <c r="A185" s="114">
        <v>7</v>
      </c>
      <c r="B185" s="115" t="s">
        <v>5719</v>
      </c>
      <c r="C185" s="116" t="str">
        <f t="array" ref="C185">IFERROR(VLOOKUP(E185,'RT-C'!$A:$I,9,FALSE),"")</f>
        <v/>
      </c>
      <c r="D185" s="117"/>
      <c r="E185" s="113"/>
      <c r="F185" s="118"/>
      <c r="G185" s="119"/>
      <c r="H185" s="120"/>
      <c r="I185" s="153" t="str">
        <f t="array" ref="I185">IFERROR(VLOOKUP(E185,'RT-C'!$A:$J,10,FALSE),"")</f>
        <v/>
      </c>
      <c r="J185" s="151" t="str">
        <f t="array" ref="J185">IFERROR(VLOOKUP(E185,'RT-C'!$A:$AE,31,FALSE),"")</f>
        <v/>
      </c>
      <c r="K185" s="152" t="str">
        <f t="array" ref="K185">IFERROR(IF(VLOOKUP(E185,'RT-C'!$A:$AG,29,FALSE)=0,"",VLOOKUP(E185,'RT-C'!$A:$AG,33,FALSE)),"")</f>
        <v/>
      </c>
      <c r="L185" s="151" t="str">
        <f t="array" ref="L185">IFERROR(VLOOKUP('RT-C'!$A:$AF,32,FALSE),"")</f>
        <v/>
      </c>
      <c r="M185" s="323" t="str">
        <f t="array" ref="M185">IFERROR(VLOOKUP(E185,'RT-C'!$A:$H,8,FALSE),"")</f>
        <v/>
      </c>
      <c r="N185" s="151" t="str">
        <f t="array" ref="N185">IFERROR(VLOOKUP(E185,'RT-C'!$A:$G,7,FALSE),"")</f>
        <v/>
      </c>
      <c r="O185" s="150" t="str">
        <f t="array" ref="O185">IFERROR(VLOOKUP(E185,'RT-C'!$A:$R,18,FALSE),"")</f>
        <v/>
      </c>
      <c r="P185" s="147" t="str">
        <f t="shared" si="8"/>
        <v/>
      </c>
      <c r="Q185" s="119" t="str">
        <f t="shared" si="9"/>
        <v/>
      </c>
      <c r="R185" s="149" t="str">
        <f t="shared" si="10"/>
        <v/>
      </c>
      <c r="S185" s="148"/>
      <c r="T185" s="148" t="str">
        <f t="shared" si="11"/>
        <v/>
      </c>
      <c r="U185" s="118" t="e">
        <f>IF(AND(D185&lt;&gt;"",I185="OUI",#REF!="OUI"),60,"")</f>
        <v>#REF!</v>
      </c>
      <c r="V185" s="147"/>
      <c r="W185" s="118"/>
      <c r="X185" s="118"/>
      <c r="Y185" s="120"/>
      <c r="Z185" s="117"/>
    </row>
    <row r="186" spans="1:26" x14ac:dyDescent="0.25">
      <c r="A186" s="114">
        <v>7</v>
      </c>
      <c r="B186" s="115" t="s">
        <v>5719</v>
      </c>
      <c r="C186" s="116" t="str">
        <f t="array" ref="C186">IFERROR(VLOOKUP(E186,'RT-C'!$A:$I,9,FALSE),"")</f>
        <v/>
      </c>
      <c r="D186" s="117"/>
      <c r="E186" s="113"/>
      <c r="F186" s="118"/>
      <c r="G186" s="119"/>
      <c r="H186" s="120"/>
      <c r="I186" s="153" t="str">
        <f t="array" ref="I186">IFERROR(VLOOKUP(E186,'RT-C'!$A:$J,10,FALSE),"")</f>
        <v/>
      </c>
      <c r="J186" s="151" t="str">
        <f t="array" ref="J186">IFERROR(VLOOKUP(E186,'RT-C'!$A:$AE,31,FALSE),"")</f>
        <v/>
      </c>
      <c r="K186" s="152" t="str">
        <f t="array" ref="K186">IFERROR(IF(VLOOKUP(E186,'RT-C'!$A:$AG,29,FALSE)=0,"",VLOOKUP(E186,'RT-C'!$A:$AG,33,FALSE)),"")</f>
        <v/>
      </c>
      <c r="L186" s="151" t="str">
        <f t="array" ref="L186">IFERROR(VLOOKUP('RT-C'!$A:$AF,32,FALSE),"")</f>
        <v/>
      </c>
      <c r="M186" s="323" t="str">
        <f t="array" ref="M186">IFERROR(VLOOKUP(E186,'RT-C'!$A:$H,8,FALSE),"")</f>
        <v/>
      </c>
      <c r="N186" s="151" t="str">
        <f t="array" ref="N186">IFERROR(VLOOKUP(E186,'RT-C'!$A:$G,7,FALSE),"")</f>
        <v/>
      </c>
      <c r="O186" s="150" t="str">
        <f t="array" ref="O186">IFERROR(VLOOKUP(E186,'RT-C'!$A:$R,18,FALSE),"")</f>
        <v/>
      </c>
      <c r="P186" s="147" t="str">
        <f t="shared" si="8"/>
        <v/>
      </c>
      <c r="Q186" s="119" t="str">
        <f t="shared" si="9"/>
        <v/>
      </c>
      <c r="R186" s="149" t="str">
        <f t="shared" si="10"/>
        <v/>
      </c>
      <c r="S186" s="148"/>
      <c r="T186" s="148" t="str">
        <f t="shared" si="11"/>
        <v/>
      </c>
      <c r="U186" s="118" t="e">
        <f>IF(AND(D186&lt;&gt;"",I186="OUI",#REF!="OUI"),60,"")</f>
        <v>#REF!</v>
      </c>
      <c r="V186" s="147"/>
      <c r="W186" s="118"/>
      <c r="X186" s="118"/>
      <c r="Y186" s="120"/>
      <c r="Z186" s="117"/>
    </row>
    <row r="187" spans="1:26" x14ac:dyDescent="0.25">
      <c r="A187" s="114">
        <v>7</v>
      </c>
      <c r="B187" s="115" t="s">
        <v>5719</v>
      </c>
      <c r="C187" s="116" t="str">
        <f t="array" ref="C187">IFERROR(VLOOKUP(E187,'RT-C'!$A:$I,9,FALSE),"")</f>
        <v/>
      </c>
      <c r="D187" s="117"/>
      <c r="E187" s="113"/>
      <c r="F187" s="118"/>
      <c r="G187" s="119"/>
      <c r="H187" s="120"/>
      <c r="I187" s="153" t="str">
        <f t="array" ref="I187">IFERROR(VLOOKUP(E187,'RT-C'!$A:$J,10,FALSE),"")</f>
        <v/>
      </c>
      <c r="J187" s="151" t="str">
        <f t="array" ref="J187">IFERROR(VLOOKUP(E187,'RT-C'!$A:$AE,31,FALSE),"")</f>
        <v/>
      </c>
      <c r="K187" s="152" t="str">
        <f t="array" ref="K187">IFERROR(IF(VLOOKUP(E187,'RT-C'!$A:$AG,29,FALSE)=0,"",VLOOKUP(E187,'RT-C'!$A:$AG,33,FALSE)),"")</f>
        <v/>
      </c>
      <c r="L187" s="151" t="str">
        <f t="array" ref="L187">IFERROR(VLOOKUP('RT-C'!$A:$AF,32,FALSE),"")</f>
        <v/>
      </c>
      <c r="M187" s="323" t="str">
        <f t="array" ref="M187">IFERROR(VLOOKUP(E187,'RT-C'!$A:$H,8,FALSE),"")</f>
        <v/>
      </c>
      <c r="N187" s="151" t="str">
        <f t="array" ref="N187">IFERROR(VLOOKUP(E187,'RT-C'!$A:$G,7,FALSE),"")</f>
        <v/>
      </c>
      <c r="O187" s="150" t="str">
        <f t="array" ref="O187">IFERROR(VLOOKUP(E187,'RT-C'!$A:$R,18,FALSE),"")</f>
        <v/>
      </c>
      <c r="P187" s="147" t="str">
        <f t="shared" si="8"/>
        <v/>
      </c>
      <c r="Q187" s="119" t="str">
        <f t="shared" si="9"/>
        <v/>
      </c>
      <c r="R187" s="149" t="str">
        <f t="shared" si="10"/>
        <v/>
      </c>
      <c r="S187" s="148"/>
      <c r="T187" s="148" t="str">
        <f t="shared" si="11"/>
        <v/>
      </c>
      <c r="U187" s="118" t="e">
        <f>IF(AND(D187&lt;&gt;"",I187="OUI",#REF!="OUI"),60,"")</f>
        <v>#REF!</v>
      </c>
      <c r="V187" s="147"/>
      <c r="W187" s="118"/>
      <c r="X187" s="118"/>
      <c r="Y187" s="120"/>
      <c r="Z187" s="117"/>
    </row>
    <row r="188" spans="1:26" x14ac:dyDescent="0.25">
      <c r="A188" s="114">
        <v>6</v>
      </c>
      <c r="B188" s="115" t="s">
        <v>5721</v>
      </c>
      <c r="C188" s="116" t="str">
        <f t="array" ref="C188">IFERROR(VLOOKUP(E188,'RT-C'!$A:$I,9,FALSE),"")</f>
        <v/>
      </c>
      <c r="D188" s="117"/>
      <c r="E188" s="113"/>
      <c r="F188" s="118"/>
      <c r="G188" s="119"/>
      <c r="H188" s="120"/>
      <c r="I188" s="153" t="str">
        <f t="array" ref="I188">IFERROR(VLOOKUP(E188,'RT-C'!$A:$J,10,FALSE),"")</f>
        <v/>
      </c>
      <c r="J188" s="151" t="str">
        <f t="array" ref="J188">IFERROR(VLOOKUP(E188,'RT-C'!$A:$AE,31,FALSE),"")</f>
        <v/>
      </c>
      <c r="K188" s="152" t="str">
        <f t="array" ref="K188">IFERROR(IF(VLOOKUP(E188,'RT-C'!$A:$AG,29,FALSE)=0,"",VLOOKUP(E188,'RT-C'!$A:$AG,33,FALSE)),"")</f>
        <v/>
      </c>
      <c r="L188" s="151" t="str">
        <f t="array" ref="L188">IFERROR(VLOOKUP('RT-C'!$A:$AF,32,FALSE),"")</f>
        <v/>
      </c>
      <c r="M188" s="323" t="str">
        <f t="array" ref="M188">IFERROR(VLOOKUP(E188,'RT-C'!$A:$H,8,FALSE),"")</f>
        <v/>
      </c>
      <c r="N188" s="151" t="str">
        <f t="array" ref="N188">IFERROR(VLOOKUP(E188,'RT-C'!$A:$G,7,FALSE),"")</f>
        <v/>
      </c>
      <c r="O188" s="150" t="str">
        <f t="array" ref="O188">IFERROR(VLOOKUP(E188,'RT-C'!$A:$R,18,FALSE),"")</f>
        <v/>
      </c>
      <c r="P188" s="147" t="str">
        <f t="shared" si="8"/>
        <v/>
      </c>
      <c r="Q188" s="119" t="str">
        <f t="shared" si="9"/>
        <v/>
      </c>
      <c r="R188" s="149" t="str">
        <f t="shared" si="10"/>
        <v/>
      </c>
      <c r="S188" s="148"/>
      <c r="T188" s="148" t="str">
        <f t="shared" si="11"/>
        <v/>
      </c>
      <c r="U188" s="118" t="e">
        <f>IF(AND(D188&lt;&gt;"",I188="OUI",#REF!="OUI"),60,"")</f>
        <v>#REF!</v>
      </c>
      <c r="V188" s="147"/>
      <c r="W188" s="118"/>
      <c r="X188" s="118"/>
      <c r="Y188" s="120"/>
      <c r="Z188" s="117"/>
    </row>
    <row r="189" spans="1:26" x14ac:dyDescent="0.25">
      <c r="A189" s="114">
        <v>6</v>
      </c>
      <c r="B189" s="115" t="s">
        <v>5721</v>
      </c>
      <c r="C189" s="116" t="str">
        <f t="array" ref="C189">IFERROR(VLOOKUP(E189,'RT-C'!$A:$I,9,FALSE),"")</f>
        <v/>
      </c>
      <c r="D189" s="117"/>
      <c r="E189" s="113"/>
      <c r="F189" s="118"/>
      <c r="G189" s="119"/>
      <c r="H189" s="120"/>
      <c r="I189" s="153" t="str">
        <f t="array" ref="I189">IFERROR(VLOOKUP(E189,'RT-C'!$A:$J,10,FALSE),"")</f>
        <v/>
      </c>
      <c r="J189" s="151" t="str">
        <f t="array" ref="J189">IFERROR(VLOOKUP(E189,'RT-C'!$A:$AE,31,FALSE),"")</f>
        <v/>
      </c>
      <c r="K189" s="152" t="str">
        <f t="array" ref="K189">IFERROR(IF(VLOOKUP(E189,'RT-C'!$A:$AG,29,FALSE)=0,"",VLOOKUP(E189,'RT-C'!$A:$AG,33,FALSE)),"")</f>
        <v/>
      </c>
      <c r="L189" s="151" t="str">
        <f t="array" ref="L189">IFERROR(VLOOKUP('RT-C'!$A:$AF,32,FALSE),"")</f>
        <v/>
      </c>
      <c r="M189" s="323" t="str">
        <f t="array" ref="M189">IFERROR(VLOOKUP(E189,'RT-C'!$A:$H,8,FALSE),"")</f>
        <v/>
      </c>
      <c r="N189" s="151" t="str">
        <f t="array" ref="N189">IFERROR(VLOOKUP(E189,'RT-C'!$A:$G,7,FALSE),"")</f>
        <v/>
      </c>
      <c r="O189" s="150" t="str">
        <f t="array" ref="O189">IFERROR(VLOOKUP(E189,'RT-C'!$A:$R,18,FALSE),"")</f>
        <v/>
      </c>
      <c r="P189" s="147" t="str">
        <f t="shared" si="8"/>
        <v/>
      </c>
      <c r="Q189" s="119" t="str">
        <f t="shared" si="9"/>
        <v/>
      </c>
      <c r="R189" s="149" t="str">
        <f t="shared" si="10"/>
        <v/>
      </c>
      <c r="S189" s="148"/>
      <c r="T189" s="148" t="str">
        <f t="shared" si="11"/>
        <v/>
      </c>
      <c r="U189" s="118" t="e">
        <f>IF(AND(D189&lt;&gt;"",I189="OUI",#REF!="OUI"),60,"")</f>
        <v>#REF!</v>
      </c>
      <c r="V189" s="147"/>
      <c r="W189" s="118"/>
      <c r="X189" s="118"/>
      <c r="Y189" s="120"/>
      <c r="Z189" s="117"/>
    </row>
    <row r="190" spans="1:26" x14ac:dyDescent="0.25">
      <c r="A190" s="114">
        <v>6</v>
      </c>
      <c r="B190" s="115" t="s">
        <v>5721</v>
      </c>
      <c r="C190" s="116" t="str">
        <f t="array" ref="C190">IFERROR(VLOOKUP(E190,'RT-C'!$A:$I,9,FALSE),"")</f>
        <v/>
      </c>
      <c r="D190" s="117"/>
      <c r="E190" s="113"/>
      <c r="F190" s="118"/>
      <c r="G190" s="119"/>
      <c r="H190" s="120"/>
      <c r="I190" s="153" t="str">
        <f t="array" ref="I190">IFERROR(VLOOKUP(E190,'RT-C'!$A:$J,10,FALSE),"")</f>
        <v/>
      </c>
      <c r="J190" s="151" t="str">
        <f t="array" ref="J190">IFERROR(VLOOKUP(E190,'RT-C'!$A:$AE,31,FALSE),"")</f>
        <v/>
      </c>
      <c r="K190" s="152" t="str">
        <f t="array" ref="K190">IFERROR(IF(VLOOKUP(E190,'RT-C'!$A:$AG,29,FALSE)=0,"",VLOOKUP(E190,'RT-C'!$A:$AG,33,FALSE)),"")</f>
        <v/>
      </c>
      <c r="L190" s="151" t="str">
        <f t="array" ref="L190">IFERROR(VLOOKUP('RT-C'!$A:$AF,32,FALSE),"")</f>
        <v/>
      </c>
      <c r="M190" s="323" t="str">
        <f t="array" ref="M190">IFERROR(VLOOKUP(E190,'RT-C'!$A:$H,8,FALSE),"")</f>
        <v/>
      </c>
      <c r="N190" s="151" t="str">
        <f t="array" ref="N190">IFERROR(VLOOKUP(E190,'RT-C'!$A:$G,7,FALSE),"")</f>
        <v/>
      </c>
      <c r="O190" s="150" t="str">
        <f t="array" ref="O190">IFERROR(VLOOKUP(E190,'RT-C'!$A:$R,18,FALSE),"")</f>
        <v/>
      </c>
      <c r="P190" s="147" t="str">
        <f t="shared" si="8"/>
        <v/>
      </c>
      <c r="Q190" s="119" t="str">
        <f t="shared" si="9"/>
        <v/>
      </c>
      <c r="R190" s="149" t="str">
        <f t="shared" si="10"/>
        <v/>
      </c>
      <c r="S190" s="148"/>
      <c r="T190" s="148" t="str">
        <f t="shared" si="11"/>
        <v/>
      </c>
      <c r="U190" s="118" t="e">
        <f>IF(AND(D190&lt;&gt;"",I190="OUI",#REF!="OUI"),60,"")</f>
        <v>#REF!</v>
      </c>
      <c r="V190" s="147"/>
      <c r="W190" s="118"/>
      <c r="X190" s="118"/>
      <c r="Y190" s="120"/>
      <c r="Z190" s="117"/>
    </row>
    <row r="191" spans="1:26" x14ac:dyDescent="0.25">
      <c r="A191" s="114">
        <v>6</v>
      </c>
      <c r="B191" s="115" t="s">
        <v>5721</v>
      </c>
      <c r="C191" s="116" t="str">
        <f t="array" ref="C191">IFERROR(VLOOKUP(E191,'RT-C'!$A:$I,9,FALSE),"")</f>
        <v/>
      </c>
      <c r="D191" s="117"/>
      <c r="E191" s="113"/>
      <c r="F191" s="118"/>
      <c r="G191" s="119"/>
      <c r="H191" s="120"/>
      <c r="I191" s="153" t="str">
        <f t="array" ref="I191">IFERROR(VLOOKUP(E191,'RT-C'!$A:$J,10,FALSE),"")</f>
        <v/>
      </c>
      <c r="J191" s="151" t="str">
        <f t="array" ref="J191">IFERROR(VLOOKUP(E191,'RT-C'!$A:$AE,31,FALSE),"")</f>
        <v/>
      </c>
      <c r="K191" s="152" t="str">
        <f t="array" ref="K191">IFERROR(IF(VLOOKUP(E191,'RT-C'!$A:$AG,29,FALSE)=0,"",VLOOKUP(E191,'RT-C'!$A:$AG,33,FALSE)),"")</f>
        <v/>
      </c>
      <c r="L191" s="151" t="str">
        <f t="array" ref="L191">IFERROR(VLOOKUP('RT-C'!$A:$AF,32,FALSE),"")</f>
        <v/>
      </c>
      <c r="M191" s="323" t="str">
        <f t="array" ref="M191">IFERROR(VLOOKUP(E191,'RT-C'!$A:$H,8,FALSE),"")</f>
        <v/>
      </c>
      <c r="N191" s="151" t="str">
        <f t="array" ref="N191">IFERROR(VLOOKUP(E191,'RT-C'!$A:$G,7,FALSE),"")</f>
        <v/>
      </c>
      <c r="O191" s="150" t="str">
        <f t="array" ref="O191">IFERROR(VLOOKUP(E191,'RT-C'!$A:$R,18,FALSE),"")</f>
        <v/>
      </c>
      <c r="P191" s="147" t="str">
        <f t="shared" si="8"/>
        <v/>
      </c>
      <c r="Q191" s="119" t="str">
        <f t="shared" si="9"/>
        <v/>
      </c>
      <c r="R191" s="149" t="str">
        <f t="shared" si="10"/>
        <v/>
      </c>
      <c r="S191" s="148"/>
      <c r="T191" s="148" t="str">
        <f t="shared" si="11"/>
        <v/>
      </c>
      <c r="U191" s="118" t="e">
        <f>IF(AND(D191&lt;&gt;"",I191="OUI",#REF!="OUI"),60,"")</f>
        <v>#REF!</v>
      </c>
      <c r="V191" s="147"/>
      <c r="W191" s="118"/>
      <c r="X191" s="118"/>
      <c r="Y191" s="120"/>
      <c r="Z191" s="117"/>
    </row>
    <row r="192" spans="1:26" x14ac:dyDescent="0.25">
      <c r="A192" s="114">
        <v>7</v>
      </c>
      <c r="B192" s="115" t="s">
        <v>5719</v>
      </c>
      <c r="C192" s="116" t="str">
        <f t="array" ref="C192">IFERROR(VLOOKUP(E192,'RT-C'!$A:$I,9,FALSE),"")</f>
        <v/>
      </c>
      <c r="D192" s="117"/>
      <c r="E192" s="113"/>
      <c r="F192" s="118"/>
      <c r="G192" s="119"/>
      <c r="H192" s="120"/>
      <c r="I192" s="153" t="str">
        <f t="array" ref="I192">IFERROR(VLOOKUP(E192,'RT-C'!$A:$J,10,FALSE),"")</f>
        <v/>
      </c>
      <c r="J192" s="151" t="str">
        <f t="array" ref="J192">IFERROR(VLOOKUP(E192,'RT-C'!$A:$AE,31,FALSE),"")</f>
        <v/>
      </c>
      <c r="K192" s="152" t="str">
        <f t="array" ref="K192">IFERROR(IF(VLOOKUP(E192,'RT-C'!$A:$AG,29,FALSE)=0,"",VLOOKUP(E192,'RT-C'!$A:$AG,33,FALSE)),"")</f>
        <v/>
      </c>
      <c r="L192" s="151" t="str">
        <f t="array" ref="L192">IFERROR(VLOOKUP('RT-C'!$A:$AF,32,FALSE),"")</f>
        <v/>
      </c>
      <c r="M192" s="323" t="str">
        <f t="array" ref="M192">IFERROR(VLOOKUP(E192,'RT-C'!$A:$H,8,FALSE),"")</f>
        <v/>
      </c>
      <c r="N192" s="151" t="str">
        <f t="array" ref="N192">IFERROR(VLOOKUP(E192,'RT-C'!$A:$G,7,FALSE),"")</f>
        <v/>
      </c>
      <c r="O192" s="150" t="str">
        <f t="array" ref="O192">IFERROR(VLOOKUP(E192,'RT-C'!$A:$R,18,FALSE),"")</f>
        <v/>
      </c>
      <c r="P192" s="147" t="str">
        <f t="shared" si="8"/>
        <v/>
      </c>
      <c r="Q192" s="119" t="str">
        <f t="shared" si="9"/>
        <v/>
      </c>
      <c r="R192" s="149" t="str">
        <f t="shared" si="10"/>
        <v/>
      </c>
      <c r="S192" s="148"/>
      <c r="T192" s="148" t="str">
        <f t="shared" si="11"/>
        <v/>
      </c>
      <c r="U192" s="118" t="e">
        <f>IF(AND(D192&lt;&gt;"",I192="OUI",#REF!="OUI"),60,"")</f>
        <v>#REF!</v>
      </c>
      <c r="V192" s="147"/>
      <c r="W192" s="118"/>
      <c r="X192" s="118"/>
      <c r="Y192" s="120"/>
      <c r="Z192" s="117"/>
    </row>
    <row r="193" spans="1:26" x14ac:dyDescent="0.25">
      <c r="A193" s="114">
        <v>8</v>
      </c>
      <c r="B193" s="115" t="s">
        <v>5717</v>
      </c>
      <c r="C193" s="116" t="str">
        <f t="array" ref="C193">IFERROR(VLOOKUP(E193,'RT-C'!$A:$I,9,FALSE),"")</f>
        <v/>
      </c>
      <c r="D193" s="117"/>
      <c r="E193" s="113"/>
      <c r="F193" s="118"/>
      <c r="G193" s="119"/>
      <c r="H193" s="120"/>
      <c r="I193" s="153" t="str">
        <f t="array" ref="I193">IFERROR(VLOOKUP(E193,'RT-C'!$A:$J,10,FALSE),"")</f>
        <v/>
      </c>
      <c r="J193" s="151" t="str">
        <f t="array" ref="J193">IFERROR(VLOOKUP(E193,'RT-C'!$A:$AE,31,FALSE),"")</f>
        <v/>
      </c>
      <c r="K193" s="152" t="str">
        <f t="array" ref="K193">IFERROR(IF(VLOOKUP(E193,'RT-C'!$A:$AG,29,FALSE)=0,"",VLOOKUP(E193,'RT-C'!$A:$AG,33,FALSE)),"")</f>
        <v/>
      </c>
      <c r="L193" s="151" t="str">
        <f t="array" ref="L193">IFERROR(VLOOKUP('RT-C'!$A:$AF,32,FALSE),"")</f>
        <v/>
      </c>
      <c r="M193" s="323" t="str">
        <f t="array" ref="M193">IFERROR(VLOOKUP(E193,'RT-C'!$A:$H,8,FALSE),"")</f>
        <v/>
      </c>
      <c r="N193" s="151" t="str">
        <f t="array" ref="N193">IFERROR(VLOOKUP(E193,'RT-C'!$A:$G,7,FALSE),"")</f>
        <v/>
      </c>
      <c r="O193" s="150" t="str">
        <f t="array" ref="O193">IFERROR(VLOOKUP(E193,'RT-C'!$A:$R,18,FALSE),"")</f>
        <v/>
      </c>
      <c r="P193" s="147" t="str">
        <f t="shared" si="8"/>
        <v/>
      </c>
      <c r="Q193" s="119" t="str">
        <f t="shared" si="9"/>
        <v/>
      </c>
      <c r="R193" s="149" t="str">
        <f t="shared" si="10"/>
        <v/>
      </c>
      <c r="S193" s="148"/>
      <c r="T193" s="148" t="str">
        <f t="shared" si="11"/>
        <v/>
      </c>
      <c r="U193" s="118" t="e">
        <f>IF(AND(D193&lt;&gt;"",I193="OUI",#REF!="OUI"),60,"")</f>
        <v>#REF!</v>
      </c>
      <c r="V193" s="147"/>
      <c r="W193" s="118"/>
      <c r="X193" s="118"/>
      <c r="Y193" s="120"/>
      <c r="Z193" s="117"/>
    </row>
    <row r="194" spans="1:26" x14ac:dyDescent="0.25">
      <c r="A194" s="114">
        <v>8</v>
      </c>
      <c r="B194" s="115" t="s">
        <v>5717</v>
      </c>
      <c r="C194" s="116" t="str">
        <f t="array" ref="C194">IFERROR(VLOOKUP(E194,'RT-C'!$A:$I,9,FALSE),"")</f>
        <v/>
      </c>
      <c r="D194" s="117"/>
      <c r="E194" s="113"/>
      <c r="F194" s="118"/>
      <c r="G194" s="119"/>
      <c r="H194" s="120"/>
      <c r="I194" s="153" t="str">
        <f t="array" ref="I194">IFERROR(VLOOKUP(E194,'RT-C'!$A:$J,10,FALSE),"")</f>
        <v/>
      </c>
      <c r="J194" s="151" t="str">
        <f t="array" ref="J194">IFERROR(VLOOKUP(E194,'RT-C'!$A:$AE,31,FALSE),"")</f>
        <v/>
      </c>
      <c r="K194" s="152" t="str">
        <f t="array" ref="K194">IFERROR(IF(VLOOKUP(E194,'RT-C'!$A:$AG,29,FALSE)=0,"",VLOOKUP(E194,'RT-C'!$A:$AG,33,FALSE)),"")</f>
        <v/>
      </c>
      <c r="L194" s="151" t="str">
        <f t="array" ref="L194">IFERROR(VLOOKUP('RT-C'!$A:$AF,32,FALSE),"")</f>
        <v/>
      </c>
      <c r="M194" s="323" t="str">
        <f t="array" ref="M194">IFERROR(VLOOKUP(E194,'RT-C'!$A:$H,8,FALSE),"")</f>
        <v/>
      </c>
      <c r="N194" s="151" t="str">
        <f t="array" ref="N194">IFERROR(VLOOKUP(E194,'RT-C'!$A:$G,7,FALSE),"")</f>
        <v/>
      </c>
      <c r="O194" s="150" t="str">
        <f t="array" ref="O194">IFERROR(VLOOKUP(E194,'RT-C'!$A:$R,18,FALSE),"")</f>
        <v/>
      </c>
      <c r="P194" s="147" t="str">
        <f t="shared" si="8"/>
        <v/>
      </c>
      <c r="Q194" s="119" t="str">
        <f t="shared" si="9"/>
        <v/>
      </c>
      <c r="R194" s="149" t="str">
        <f t="shared" si="10"/>
        <v/>
      </c>
      <c r="S194" s="148"/>
      <c r="T194" s="148" t="str">
        <f t="shared" si="11"/>
        <v/>
      </c>
      <c r="U194" s="118" t="e">
        <f>IF(AND(D194&lt;&gt;"",I194="OUI",#REF!="OUI"),60,"")</f>
        <v>#REF!</v>
      </c>
      <c r="V194" s="147"/>
      <c r="W194" s="118"/>
      <c r="X194" s="118"/>
      <c r="Y194" s="120"/>
      <c r="Z194" s="117"/>
    </row>
    <row r="195" spans="1:26" x14ac:dyDescent="0.25">
      <c r="A195" s="114">
        <v>8</v>
      </c>
      <c r="B195" s="115" t="s">
        <v>5717</v>
      </c>
      <c r="C195" s="116" t="str">
        <f t="array" ref="C195">IFERROR(VLOOKUP(E195,'RT-C'!$A:$I,9,FALSE),"")</f>
        <v/>
      </c>
      <c r="D195" s="117"/>
      <c r="E195" s="113"/>
      <c r="F195" s="118"/>
      <c r="G195" s="119"/>
      <c r="H195" s="120"/>
      <c r="I195" s="153" t="str">
        <f t="array" ref="I195">IFERROR(VLOOKUP(E195,'RT-C'!$A:$J,10,FALSE),"")</f>
        <v/>
      </c>
      <c r="J195" s="151" t="str">
        <f t="array" ref="J195">IFERROR(VLOOKUP(E195,'RT-C'!$A:$AE,31,FALSE),"")</f>
        <v/>
      </c>
      <c r="K195" s="152" t="str">
        <f t="array" ref="K195">IFERROR(IF(VLOOKUP(E195,'RT-C'!$A:$AG,29,FALSE)=0,"",VLOOKUP(E195,'RT-C'!$A:$AG,33,FALSE)),"")</f>
        <v/>
      </c>
      <c r="L195" s="151" t="str">
        <f t="array" ref="L195">IFERROR(VLOOKUP('RT-C'!$A:$AF,32,FALSE),"")</f>
        <v/>
      </c>
      <c r="M195" s="323" t="str">
        <f t="array" ref="M195">IFERROR(VLOOKUP(E195,'RT-C'!$A:$H,8,FALSE),"")</f>
        <v/>
      </c>
      <c r="N195" s="151" t="str">
        <f t="array" ref="N195">IFERROR(VLOOKUP(E195,'RT-C'!$A:$G,7,FALSE),"")</f>
        <v/>
      </c>
      <c r="O195" s="150" t="str">
        <f t="array" ref="O195">IFERROR(VLOOKUP(E195,'RT-C'!$A:$R,18,FALSE),"")</f>
        <v/>
      </c>
      <c r="P195" s="147" t="str">
        <f t="shared" ref="P195:P258" si="12">IF(AND(D195&lt;&gt;"",F195="INS",I195="OUI",K195&gt;0),K195*IF($M195&gt;41790,5.94,5.65),"")</f>
        <v/>
      </c>
      <c r="Q195" s="119" t="str">
        <f t="shared" ref="Q195:Q258" si="13">IF(AND(D195&lt;&gt;"",F195="REV",I195="OUI",K195&gt;0),K195*IF($M195&gt;41790,6.2,5.9),"")</f>
        <v/>
      </c>
      <c r="R195" s="149" t="str">
        <f t="shared" ref="R195:R258" si="14">IF(AND(D195&lt;&gt;"",I195="NON",OR(J195="Branchement individuel",J195="Batiment détruit")),3,"")</f>
        <v/>
      </c>
      <c r="S195" s="148"/>
      <c r="T195" s="148" t="str">
        <f t="shared" ref="T195:T258" si="15">IF(AND(D195&lt;&gt;"",I195="OUI",O195="OUI"),18,"")</f>
        <v/>
      </c>
      <c r="U195" s="118" t="e">
        <f>IF(AND(D195&lt;&gt;"",I195="OUI",#REF!="OUI"),60,"")</f>
        <v>#REF!</v>
      </c>
      <c r="V195" s="147"/>
      <c r="W195" s="118"/>
      <c r="X195" s="118"/>
      <c r="Y195" s="120"/>
      <c r="Z195" s="117"/>
    </row>
    <row r="196" spans="1:26" x14ac:dyDescent="0.25">
      <c r="A196" s="114">
        <v>8</v>
      </c>
      <c r="B196" s="115" t="s">
        <v>5717</v>
      </c>
      <c r="C196" s="116" t="str">
        <f t="array" ref="C196">IFERROR(VLOOKUP(E196,'RT-C'!$A:$I,9,FALSE),"")</f>
        <v/>
      </c>
      <c r="D196" s="117"/>
      <c r="E196" s="113"/>
      <c r="F196" s="118"/>
      <c r="G196" s="119"/>
      <c r="H196" s="120"/>
      <c r="I196" s="153" t="str">
        <f t="array" ref="I196">IFERROR(VLOOKUP(E196,'RT-C'!$A:$J,10,FALSE),"")</f>
        <v/>
      </c>
      <c r="J196" s="151" t="str">
        <f t="array" ref="J196">IFERROR(VLOOKUP(E196,'RT-C'!$A:$AE,31,FALSE),"")</f>
        <v/>
      </c>
      <c r="K196" s="152" t="str">
        <f t="array" ref="K196">IFERROR(IF(VLOOKUP(E196,'RT-C'!$A:$AG,29,FALSE)=0,"",VLOOKUP(E196,'RT-C'!$A:$AG,33,FALSE)),"")</f>
        <v/>
      </c>
      <c r="L196" s="151" t="str">
        <f t="array" ref="L196">IFERROR(VLOOKUP('RT-C'!$A:$AF,32,FALSE),"")</f>
        <v/>
      </c>
      <c r="M196" s="323" t="str">
        <f t="array" ref="M196">IFERROR(VLOOKUP(E196,'RT-C'!$A:$H,8,FALSE),"")</f>
        <v/>
      </c>
      <c r="N196" s="151" t="str">
        <f t="array" ref="N196">IFERROR(VLOOKUP(E196,'RT-C'!$A:$G,7,FALSE),"")</f>
        <v/>
      </c>
      <c r="O196" s="150" t="str">
        <f t="array" ref="O196">IFERROR(VLOOKUP(E196,'RT-C'!$A:$R,18,FALSE),"")</f>
        <v/>
      </c>
      <c r="P196" s="147" t="str">
        <f t="shared" si="12"/>
        <v/>
      </c>
      <c r="Q196" s="119" t="str">
        <f t="shared" si="13"/>
        <v/>
      </c>
      <c r="R196" s="149" t="str">
        <f t="shared" si="14"/>
        <v/>
      </c>
      <c r="S196" s="148"/>
      <c r="T196" s="148" t="str">
        <f t="shared" si="15"/>
        <v/>
      </c>
      <c r="U196" s="118" t="e">
        <f>IF(AND(D196&lt;&gt;"",I196="OUI",#REF!="OUI"),60,"")</f>
        <v>#REF!</v>
      </c>
      <c r="V196" s="147"/>
      <c r="W196" s="118"/>
      <c r="X196" s="118"/>
      <c r="Y196" s="120"/>
      <c r="Z196" s="117"/>
    </row>
    <row r="197" spans="1:26" x14ac:dyDescent="0.25">
      <c r="A197" s="114">
        <v>8</v>
      </c>
      <c r="B197" s="115" t="s">
        <v>5717</v>
      </c>
      <c r="C197" s="116" t="str">
        <f t="array" ref="C197">IFERROR(VLOOKUP(E197,'RT-C'!$A:$I,9,FALSE),"")</f>
        <v/>
      </c>
      <c r="D197" s="117"/>
      <c r="E197" s="113"/>
      <c r="F197" s="118"/>
      <c r="G197" s="119"/>
      <c r="H197" s="120"/>
      <c r="I197" s="153" t="str">
        <f t="array" ref="I197">IFERROR(VLOOKUP(E197,'RT-C'!$A:$J,10,FALSE),"")</f>
        <v/>
      </c>
      <c r="J197" s="151" t="str">
        <f t="array" ref="J197">IFERROR(VLOOKUP(E197,'RT-C'!$A:$AE,31,FALSE),"")</f>
        <v/>
      </c>
      <c r="K197" s="152" t="str">
        <f t="array" ref="K197">IFERROR(IF(VLOOKUP(E197,'RT-C'!$A:$AG,29,FALSE)=0,"",VLOOKUP(E197,'RT-C'!$A:$AG,33,FALSE)),"")</f>
        <v/>
      </c>
      <c r="L197" s="151" t="str">
        <f t="array" ref="L197">IFERROR(VLOOKUP('RT-C'!$A:$AF,32,FALSE),"")</f>
        <v/>
      </c>
      <c r="M197" s="323" t="str">
        <f t="array" ref="M197">IFERROR(VLOOKUP(E197,'RT-C'!$A:$H,8,FALSE),"")</f>
        <v/>
      </c>
      <c r="N197" s="151" t="str">
        <f t="array" ref="N197">IFERROR(VLOOKUP(E197,'RT-C'!$A:$G,7,FALSE),"")</f>
        <v/>
      </c>
      <c r="O197" s="150" t="str">
        <f t="array" ref="O197">IFERROR(VLOOKUP(E197,'RT-C'!$A:$R,18,FALSE),"")</f>
        <v/>
      </c>
      <c r="P197" s="147" t="str">
        <f t="shared" si="12"/>
        <v/>
      </c>
      <c r="Q197" s="119" t="str">
        <f t="shared" si="13"/>
        <v/>
      </c>
      <c r="R197" s="149" t="str">
        <f t="shared" si="14"/>
        <v/>
      </c>
      <c r="S197" s="148"/>
      <c r="T197" s="148" t="str">
        <f t="shared" si="15"/>
        <v/>
      </c>
      <c r="U197" s="118" t="e">
        <f>IF(AND(D197&lt;&gt;"",I197="OUI",#REF!="OUI"),60,"")</f>
        <v>#REF!</v>
      </c>
      <c r="V197" s="147"/>
      <c r="W197" s="118"/>
      <c r="X197" s="118"/>
      <c r="Y197" s="120"/>
      <c r="Z197" s="117"/>
    </row>
    <row r="198" spans="1:26" x14ac:dyDescent="0.25">
      <c r="A198" s="114">
        <v>8</v>
      </c>
      <c r="B198" s="115" t="s">
        <v>5717</v>
      </c>
      <c r="C198" s="116" t="str">
        <f t="array" ref="C198">IFERROR(VLOOKUP(E198,'RT-C'!$A:$I,9,FALSE),"")</f>
        <v/>
      </c>
      <c r="D198" s="117"/>
      <c r="E198" s="113"/>
      <c r="F198" s="118"/>
      <c r="G198" s="119"/>
      <c r="H198" s="120"/>
      <c r="I198" s="153" t="str">
        <f t="array" ref="I198">IFERROR(VLOOKUP(E198,'RT-C'!$A:$J,10,FALSE),"")</f>
        <v/>
      </c>
      <c r="J198" s="151" t="str">
        <f t="array" ref="J198">IFERROR(VLOOKUP(E198,'RT-C'!$A:$AE,31,FALSE),"")</f>
        <v/>
      </c>
      <c r="K198" s="152" t="str">
        <f t="array" ref="K198">IFERROR(IF(VLOOKUP(E198,'RT-C'!$A:$AG,29,FALSE)=0,"",VLOOKUP(E198,'RT-C'!$A:$AG,33,FALSE)),"")</f>
        <v/>
      </c>
      <c r="L198" s="151" t="str">
        <f t="array" ref="L198">IFERROR(VLOOKUP('RT-C'!$A:$AF,32,FALSE),"")</f>
        <v/>
      </c>
      <c r="M198" s="323" t="str">
        <f t="array" ref="M198">IFERROR(VLOOKUP(E198,'RT-C'!$A:$H,8,FALSE),"")</f>
        <v/>
      </c>
      <c r="N198" s="151" t="str">
        <f t="array" ref="N198">IFERROR(VLOOKUP(E198,'RT-C'!$A:$G,7,FALSE),"")</f>
        <v/>
      </c>
      <c r="O198" s="150" t="str">
        <f t="array" ref="O198">IFERROR(VLOOKUP(E198,'RT-C'!$A:$R,18,FALSE),"")</f>
        <v/>
      </c>
      <c r="P198" s="147" t="str">
        <f t="shared" si="12"/>
        <v/>
      </c>
      <c r="Q198" s="119" t="str">
        <f t="shared" si="13"/>
        <v/>
      </c>
      <c r="R198" s="149" t="str">
        <f t="shared" si="14"/>
        <v/>
      </c>
      <c r="S198" s="148"/>
      <c r="T198" s="148" t="str">
        <f t="shared" si="15"/>
        <v/>
      </c>
      <c r="U198" s="118" t="e">
        <f>IF(AND(D198&lt;&gt;"",I198="OUI",#REF!="OUI"),60,"")</f>
        <v>#REF!</v>
      </c>
      <c r="V198" s="147"/>
      <c r="W198" s="118"/>
      <c r="X198" s="118"/>
      <c r="Y198" s="120"/>
      <c r="Z198" s="117"/>
    </row>
    <row r="199" spans="1:26" x14ac:dyDescent="0.25">
      <c r="A199" s="114">
        <v>8</v>
      </c>
      <c r="B199" s="115" t="s">
        <v>5717</v>
      </c>
      <c r="C199" s="116" t="str">
        <f t="array" ref="C199">IFERROR(VLOOKUP(E199,'RT-C'!$A:$I,9,FALSE),"")</f>
        <v/>
      </c>
      <c r="D199" s="117"/>
      <c r="E199" s="113"/>
      <c r="F199" s="118"/>
      <c r="G199" s="119"/>
      <c r="H199" s="120"/>
      <c r="I199" s="153" t="str">
        <f t="array" ref="I199">IFERROR(VLOOKUP(E199,'RT-C'!$A:$J,10,FALSE),"")</f>
        <v/>
      </c>
      <c r="J199" s="151" t="str">
        <f t="array" ref="J199">IFERROR(VLOOKUP(E199,'RT-C'!$A:$AE,31,FALSE),"")</f>
        <v/>
      </c>
      <c r="K199" s="152" t="str">
        <f t="array" ref="K199">IFERROR(IF(VLOOKUP(E199,'RT-C'!$A:$AG,29,FALSE)=0,"",VLOOKUP(E199,'RT-C'!$A:$AG,33,FALSE)),"")</f>
        <v/>
      </c>
      <c r="L199" s="151" t="str">
        <f t="array" ref="L199">IFERROR(VLOOKUP('RT-C'!$A:$AF,32,FALSE),"")</f>
        <v/>
      </c>
      <c r="M199" s="323" t="str">
        <f t="array" ref="M199">IFERROR(VLOOKUP(E199,'RT-C'!$A:$H,8,FALSE),"")</f>
        <v/>
      </c>
      <c r="N199" s="151" t="str">
        <f t="array" ref="N199">IFERROR(VLOOKUP(E199,'RT-C'!$A:$G,7,FALSE),"")</f>
        <v/>
      </c>
      <c r="O199" s="150" t="str">
        <f t="array" ref="O199">IFERROR(VLOOKUP(E199,'RT-C'!$A:$R,18,FALSE),"")</f>
        <v/>
      </c>
      <c r="P199" s="147" t="str">
        <f t="shared" si="12"/>
        <v/>
      </c>
      <c r="Q199" s="119" t="str">
        <f t="shared" si="13"/>
        <v/>
      </c>
      <c r="R199" s="149" t="str">
        <f t="shared" si="14"/>
        <v/>
      </c>
      <c r="S199" s="148"/>
      <c r="T199" s="148" t="str">
        <f t="shared" si="15"/>
        <v/>
      </c>
      <c r="U199" s="118" t="e">
        <f>IF(AND(D199&lt;&gt;"",I199="OUI",#REF!="OUI"),60,"")</f>
        <v>#REF!</v>
      </c>
      <c r="V199" s="147"/>
      <c r="W199" s="118"/>
      <c r="X199" s="118"/>
      <c r="Y199" s="120"/>
      <c r="Z199" s="117"/>
    </row>
    <row r="200" spans="1:26" x14ac:dyDescent="0.25">
      <c r="A200" s="114">
        <v>8</v>
      </c>
      <c r="B200" s="115" t="s">
        <v>5717</v>
      </c>
      <c r="C200" s="116" t="str">
        <f t="array" ref="C200">IFERROR(VLOOKUP(E200,'RT-C'!$A:$I,9,FALSE),"")</f>
        <v/>
      </c>
      <c r="D200" s="117"/>
      <c r="E200" s="113"/>
      <c r="F200" s="118"/>
      <c r="G200" s="119"/>
      <c r="H200" s="120"/>
      <c r="I200" s="153" t="str">
        <f t="array" ref="I200">IFERROR(VLOOKUP(E200,'RT-C'!$A:$J,10,FALSE),"")</f>
        <v/>
      </c>
      <c r="J200" s="151" t="str">
        <f t="array" ref="J200">IFERROR(VLOOKUP(E200,'RT-C'!$A:$AE,31,FALSE),"")</f>
        <v/>
      </c>
      <c r="K200" s="152" t="str">
        <f t="array" ref="K200">IFERROR(IF(VLOOKUP(E200,'RT-C'!$A:$AG,29,FALSE)=0,"",VLOOKUP(E200,'RT-C'!$A:$AG,33,FALSE)),"")</f>
        <v/>
      </c>
      <c r="L200" s="151" t="str">
        <f t="array" ref="L200">IFERROR(VLOOKUP('RT-C'!$A:$AF,32,FALSE),"")</f>
        <v/>
      </c>
      <c r="M200" s="323" t="str">
        <f t="array" ref="M200">IFERROR(VLOOKUP(E200,'RT-C'!$A:$H,8,FALSE),"")</f>
        <v/>
      </c>
      <c r="N200" s="151" t="str">
        <f t="array" ref="N200">IFERROR(VLOOKUP(E200,'RT-C'!$A:$G,7,FALSE),"")</f>
        <v/>
      </c>
      <c r="O200" s="150" t="str">
        <f t="array" ref="O200">IFERROR(VLOOKUP(E200,'RT-C'!$A:$R,18,FALSE),"")</f>
        <v/>
      </c>
      <c r="P200" s="147" t="str">
        <f t="shared" si="12"/>
        <v/>
      </c>
      <c r="Q200" s="119" t="str">
        <f t="shared" si="13"/>
        <v/>
      </c>
      <c r="R200" s="149" t="str">
        <f t="shared" si="14"/>
        <v/>
      </c>
      <c r="S200" s="148"/>
      <c r="T200" s="148" t="str">
        <f t="shared" si="15"/>
        <v/>
      </c>
      <c r="U200" s="118" t="e">
        <f>IF(AND(D200&lt;&gt;"",I200="OUI",#REF!="OUI"),60,"")</f>
        <v>#REF!</v>
      </c>
      <c r="V200" s="147"/>
      <c r="W200" s="118"/>
      <c r="X200" s="118"/>
      <c r="Y200" s="120"/>
      <c r="Z200" s="117"/>
    </row>
    <row r="201" spans="1:26" x14ac:dyDescent="0.25">
      <c r="A201" s="114">
        <v>8</v>
      </c>
      <c r="B201" s="115" t="s">
        <v>5717</v>
      </c>
      <c r="C201" s="116" t="str">
        <f t="array" ref="C201">IFERROR(VLOOKUP(E201,'RT-C'!$A:$I,9,FALSE),"")</f>
        <v/>
      </c>
      <c r="D201" s="117"/>
      <c r="E201" s="113"/>
      <c r="F201" s="118"/>
      <c r="G201" s="119"/>
      <c r="H201" s="120"/>
      <c r="I201" s="153" t="str">
        <f t="array" ref="I201">IFERROR(VLOOKUP(E201,'RT-C'!$A:$J,10,FALSE),"")</f>
        <v/>
      </c>
      <c r="J201" s="151" t="str">
        <f t="array" ref="J201">IFERROR(VLOOKUP(E201,'RT-C'!$A:$AE,31,FALSE),"")</f>
        <v/>
      </c>
      <c r="K201" s="152" t="str">
        <f t="array" ref="K201">IFERROR(IF(VLOOKUP(E201,'RT-C'!$A:$AG,29,FALSE)=0,"",VLOOKUP(E201,'RT-C'!$A:$AG,33,FALSE)),"")</f>
        <v/>
      </c>
      <c r="L201" s="151" t="str">
        <f t="array" ref="L201">IFERROR(VLOOKUP('RT-C'!$A:$AF,32,FALSE),"")</f>
        <v/>
      </c>
      <c r="M201" s="323" t="str">
        <f t="array" ref="M201">IFERROR(VLOOKUP(E201,'RT-C'!$A:$H,8,FALSE),"")</f>
        <v/>
      </c>
      <c r="N201" s="151" t="str">
        <f t="array" ref="N201">IFERROR(VLOOKUP(E201,'RT-C'!$A:$G,7,FALSE),"")</f>
        <v/>
      </c>
      <c r="O201" s="150" t="str">
        <f t="array" ref="O201">IFERROR(VLOOKUP(E201,'RT-C'!$A:$R,18,FALSE),"")</f>
        <v/>
      </c>
      <c r="P201" s="147" t="str">
        <f t="shared" si="12"/>
        <v/>
      </c>
      <c r="Q201" s="119" t="str">
        <f t="shared" si="13"/>
        <v/>
      </c>
      <c r="R201" s="149" t="str">
        <f t="shared" si="14"/>
        <v/>
      </c>
      <c r="S201" s="148"/>
      <c r="T201" s="148" t="str">
        <f t="shared" si="15"/>
        <v/>
      </c>
      <c r="U201" s="118" t="e">
        <f>IF(AND(D201&lt;&gt;"",I201="OUI",#REF!="OUI"),60,"")</f>
        <v>#REF!</v>
      </c>
      <c r="V201" s="147"/>
      <c r="W201" s="118"/>
      <c r="X201" s="118"/>
      <c r="Y201" s="120"/>
      <c r="Z201" s="117"/>
    </row>
    <row r="202" spans="1:26" x14ac:dyDescent="0.25">
      <c r="A202" s="114">
        <v>8</v>
      </c>
      <c r="B202" s="115" t="s">
        <v>5717</v>
      </c>
      <c r="C202" s="116" t="str">
        <f t="array" ref="C202">IFERROR(VLOOKUP(E202,'RT-C'!$A:$I,9,FALSE),"")</f>
        <v/>
      </c>
      <c r="D202" s="117"/>
      <c r="E202" s="113"/>
      <c r="F202" s="118"/>
      <c r="G202" s="119"/>
      <c r="H202" s="120"/>
      <c r="I202" s="153" t="str">
        <f t="array" ref="I202">IFERROR(VLOOKUP(E202,'RT-C'!$A:$J,10,FALSE),"")</f>
        <v/>
      </c>
      <c r="J202" s="151" t="str">
        <f t="array" ref="J202">IFERROR(VLOOKUP(E202,'RT-C'!$A:$AE,31,FALSE),"")</f>
        <v/>
      </c>
      <c r="K202" s="152" t="str">
        <f t="array" ref="K202">IFERROR(IF(VLOOKUP(E202,'RT-C'!$A:$AG,29,FALSE)=0,"",VLOOKUP(E202,'RT-C'!$A:$AG,33,FALSE)),"")</f>
        <v/>
      </c>
      <c r="L202" s="151" t="str">
        <f t="array" ref="L202">IFERROR(VLOOKUP('RT-C'!$A:$AF,32,FALSE),"")</f>
        <v/>
      </c>
      <c r="M202" s="323" t="str">
        <f t="array" ref="M202">IFERROR(VLOOKUP(E202,'RT-C'!$A:$H,8,FALSE),"")</f>
        <v/>
      </c>
      <c r="N202" s="151" t="str">
        <f t="array" ref="N202">IFERROR(VLOOKUP(E202,'RT-C'!$A:$G,7,FALSE),"")</f>
        <v/>
      </c>
      <c r="O202" s="150" t="str">
        <f t="array" ref="O202">IFERROR(VLOOKUP(E202,'RT-C'!$A:$R,18,FALSE),"")</f>
        <v/>
      </c>
      <c r="P202" s="147" t="str">
        <f t="shared" si="12"/>
        <v/>
      </c>
      <c r="Q202" s="119" t="str">
        <f t="shared" si="13"/>
        <v/>
      </c>
      <c r="R202" s="149" t="str">
        <f t="shared" si="14"/>
        <v/>
      </c>
      <c r="S202" s="148"/>
      <c r="T202" s="148" t="str">
        <f t="shared" si="15"/>
        <v/>
      </c>
      <c r="U202" s="118" t="e">
        <f>IF(AND(D202&lt;&gt;"",I202="OUI",#REF!="OUI"),60,"")</f>
        <v>#REF!</v>
      </c>
      <c r="V202" s="147"/>
      <c r="W202" s="118"/>
      <c r="X202" s="118"/>
      <c r="Y202" s="120"/>
      <c r="Z202" s="117"/>
    </row>
    <row r="203" spans="1:26" x14ac:dyDescent="0.25">
      <c r="A203" s="114">
        <v>8</v>
      </c>
      <c r="B203" s="115" t="s">
        <v>5717</v>
      </c>
      <c r="C203" s="116" t="str">
        <f t="array" ref="C203">IFERROR(VLOOKUP(E203,'RT-C'!$A:$I,9,FALSE),"")</f>
        <v/>
      </c>
      <c r="D203" s="117"/>
      <c r="E203" s="113"/>
      <c r="F203" s="118"/>
      <c r="G203" s="119"/>
      <c r="H203" s="120"/>
      <c r="I203" s="153" t="str">
        <f t="array" ref="I203">IFERROR(VLOOKUP(E203,'RT-C'!$A:$J,10,FALSE),"")</f>
        <v/>
      </c>
      <c r="J203" s="151" t="str">
        <f t="array" ref="J203">IFERROR(VLOOKUP(E203,'RT-C'!$A:$AE,31,FALSE),"")</f>
        <v/>
      </c>
      <c r="K203" s="152" t="str">
        <f t="array" ref="K203">IFERROR(IF(VLOOKUP(E203,'RT-C'!$A:$AG,29,FALSE)=0,"",VLOOKUP(E203,'RT-C'!$A:$AG,33,FALSE)),"")</f>
        <v/>
      </c>
      <c r="L203" s="151" t="str">
        <f t="array" ref="L203">IFERROR(VLOOKUP('RT-C'!$A:$AF,32,FALSE),"")</f>
        <v/>
      </c>
      <c r="M203" s="323" t="str">
        <f t="array" ref="M203">IFERROR(VLOOKUP(E203,'RT-C'!$A:$H,8,FALSE),"")</f>
        <v/>
      </c>
      <c r="N203" s="151" t="str">
        <f t="array" ref="N203">IFERROR(VLOOKUP(E203,'RT-C'!$A:$G,7,FALSE),"")</f>
        <v/>
      </c>
      <c r="O203" s="150" t="str">
        <f t="array" ref="O203">IFERROR(VLOOKUP(E203,'RT-C'!$A:$R,18,FALSE),"")</f>
        <v/>
      </c>
      <c r="P203" s="147" t="str">
        <f t="shared" si="12"/>
        <v/>
      </c>
      <c r="Q203" s="119" t="str">
        <f t="shared" si="13"/>
        <v/>
      </c>
      <c r="R203" s="149" t="str">
        <f t="shared" si="14"/>
        <v/>
      </c>
      <c r="S203" s="148"/>
      <c r="T203" s="148" t="str">
        <f t="shared" si="15"/>
        <v/>
      </c>
      <c r="U203" s="118" t="e">
        <f>IF(AND(D203&lt;&gt;"",I203="OUI",#REF!="OUI"),60,"")</f>
        <v>#REF!</v>
      </c>
      <c r="V203" s="147"/>
      <c r="W203" s="118"/>
      <c r="X203" s="118"/>
      <c r="Y203" s="120"/>
      <c r="Z203" s="117"/>
    </row>
    <row r="204" spans="1:26" x14ac:dyDescent="0.25">
      <c r="A204" s="114">
        <v>8</v>
      </c>
      <c r="B204" s="115" t="s">
        <v>5717</v>
      </c>
      <c r="C204" s="116" t="str">
        <f t="array" ref="C204">IFERROR(VLOOKUP(E204,'RT-C'!$A:$I,9,FALSE),"")</f>
        <v/>
      </c>
      <c r="D204" s="117"/>
      <c r="E204" s="113"/>
      <c r="F204" s="118"/>
      <c r="G204" s="119"/>
      <c r="H204" s="120"/>
      <c r="I204" s="153" t="str">
        <f t="array" ref="I204">IFERROR(VLOOKUP(E204,'RT-C'!$A:$J,10,FALSE),"")</f>
        <v/>
      </c>
      <c r="J204" s="151" t="str">
        <f t="array" ref="J204">IFERROR(VLOOKUP(E204,'RT-C'!$A:$AE,31,FALSE),"")</f>
        <v/>
      </c>
      <c r="K204" s="152" t="str">
        <f t="array" ref="K204">IFERROR(IF(VLOOKUP(E204,'RT-C'!$A:$AG,29,FALSE)=0,"",VLOOKUP(E204,'RT-C'!$A:$AG,33,FALSE)),"")</f>
        <v/>
      </c>
      <c r="L204" s="151" t="str">
        <f t="array" ref="L204">IFERROR(VLOOKUP('RT-C'!$A:$AF,32,FALSE),"")</f>
        <v/>
      </c>
      <c r="M204" s="323" t="str">
        <f t="array" ref="M204">IFERROR(VLOOKUP(E204,'RT-C'!$A:$H,8,FALSE),"")</f>
        <v/>
      </c>
      <c r="N204" s="151" t="str">
        <f t="array" ref="N204">IFERROR(VLOOKUP(E204,'RT-C'!$A:$G,7,FALSE),"")</f>
        <v/>
      </c>
      <c r="O204" s="150" t="str">
        <f t="array" ref="O204">IFERROR(VLOOKUP(E204,'RT-C'!$A:$R,18,FALSE),"")</f>
        <v/>
      </c>
      <c r="P204" s="147" t="str">
        <f t="shared" si="12"/>
        <v/>
      </c>
      <c r="Q204" s="119" t="str">
        <f t="shared" si="13"/>
        <v/>
      </c>
      <c r="R204" s="149" t="str">
        <f t="shared" si="14"/>
        <v/>
      </c>
      <c r="S204" s="148"/>
      <c r="T204" s="148" t="str">
        <f t="shared" si="15"/>
        <v/>
      </c>
      <c r="U204" s="118" t="e">
        <f>IF(AND(D204&lt;&gt;"",I204="OUI",#REF!="OUI"),60,"")</f>
        <v>#REF!</v>
      </c>
      <c r="V204" s="147"/>
      <c r="W204" s="118"/>
      <c r="X204" s="118"/>
      <c r="Y204" s="120"/>
      <c r="Z204" s="117"/>
    </row>
    <row r="205" spans="1:26" x14ac:dyDescent="0.25">
      <c r="A205" s="114">
        <v>8</v>
      </c>
      <c r="B205" s="115" t="s">
        <v>5717</v>
      </c>
      <c r="C205" s="116" t="str">
        <f t="array" ref="C205">IFERROR(VLOOKUP(E205,'RT-C'!$A:$I,9,FALSE),"")</f>
        <v/>
      </c>
      <c r="D205" s="117"/>
      <c r="E205" s="113"/>
      <c r="F205" s="118"/>
      <c r="G205" s="119"/>
      <c r="H205" s="120"/>
      <c r="I205" s="153" t="str">
        <f t="array" ref="I205">IFERROR(VLOOKUP(E205,'RT-C'!$A:$J,10,FALSE),"")</f>
        <v/>
      </c>
      <c r="J205" s="151" t="str">
        <f t="array" ref="J205">IFERROR(VLOOKUP(E205,'RT-C'!$A:$AE,31,FALSE),"")</f>
        <v/>
      </c>
      <c r="K205" s="152" t="str">
        <f t="array" ref="K205">IFERROR(IF(VLOOKUP(E205,'RT-C'!$A:$AG,29,FALSE)=0,"",VLOOKUP(E205,'RT-C'!$A:$AG,33,FALSE)),"")</f>
        <v/>
      </c>
      <c r="L205" s="151" t="str">
        <f t="array" ref="L205">IFERROR(VLOOKUP('RT-C'!$A:$AF,32,FALSE),"")</f>
        <v/>
      </c>
      <c r="M205" s="323" t="str">
        <f t="array" ref="M205">IFERROR(VLOOKUP(E205,'RT-C'!$A:$H,8,FALSE),"")</f>
        <v/>
      </c>
      <c r="N205" s="151" t="str">
        <f t="array" ref="N205">IFERROR(VLOOKUP(E205,'RT-C'!$A:$G,7,FALSE),"")</f>
        <v/>
      </c>
      <c r="O205" s="150" t="str">
        <f t="array" ref="O205">IFERROR(VLOOKUP(E205,'RT-C'!$A:$R,18,FALSE),"")</f>
        <v/>
      </c>
      <c r="P205" s="147" t="str">
        <f t="shared" si="12"/>
        <v/>
      </c>
      <c r="Q205" s="119" t="str">
        <f t="shared" si="13"/>
        <v/>
      </c>
      <c r="R205" s="149" t="str">
        <f t="shared" si="14"/>
        <v/>
      </c>
      <c r="S205" s="148"/>
      <c r="T205" s="148" t="str">
        <f t="shared" si="15"/>
        <v/>
      </c>
      <c r="U205" s="118" t="e">
        <f>IF(AND(D205&lt;&gt;"",I205="OUI",#REF!="OUI"),60,"")</f>
        <v>#REF!</v>
      </c>
      <c r="V205" s="147"/>
      <c r="W205" s="118"/>
      <c r="X205" s="118"/>
      <c r="Y205" s="120"/>
      <c r="Z205" s="117"/>
    </row>
    <row r="206" spans="1:26" x14ac:dyDescent="0.25">
      <c r="A206" s="114">
        <v>8</v>
      </c>
      <c r="B206" s="115" t="s">
        <v>5717</v>
      </c>
      <c r="C206" s="116" t="str">
        <f t="array" ref="C206">IFERROR(VLOOKUP(E206,'RT-C'!$A:$I,9,FALSE),"")</f>
        <v/>
      </c>
      <c r="D206" s="117"/>
      <c r="E206" s="113"/>
      <c r="F206" s="118"/>
      <c r="G206" s="119"/>
      <c r="H206" s="120"/>
      <c r="I206" s="153" t="str">
        <f t="array" ref="I206">IFERROR(VLOOKUP(E206,'RT-C'!$A:$J,10,FALSE),"")</f>
        <v/>
      </c>
      <c r="J206" s="151" t="str">
        <f t="array" ref="J206">IFERROR(VLOOKUP(E206,'RT-C'!$A:$AE,31,FALSE),"")</f>
        <v/>
      </c>
      <c r="K206" s="152" t="str">
        <f t="array" ref="K206">IFERROR(IF(VLOOKUP(E206,'RT-C'!$A:$AG,29,FALSE)=0,"",VLOOKUP(E206,'RT-C'!$A:$AG,33,FALSE)),"")</f>
        <v/>
      </c>
      <c r="L206" s="151" t="str">
        <f t="array" ref="L206">IFERROR(VLOOKUP('RT-C'!$A:$AF,32,FALSE),"")</f>
        <v/>
      </c>
      <c r="M206" s="323" t="str">
        <f t="array" ref="M206">IFERROR(VLOOKUP(E206,'RT-C'!$A:$H,8,FALSE),"")</f>
        <v/>
      </c>
      <c r="N206" s="151" t="str">
        <f t="array" ref="N206">IFERROR(VLOOKUP(E206,'RT-C'!$A:$G,7,FALSE),"")</f>
        <v/>
      </c>
      <c r="O206" s="150" t="str">
        <f t="array" ref="O206">IFERROR(VLOOKUP(E206,'RT-C'!$A:$R,18,FALSE),"")</f>
        <v/>
      </c>
      <c r="P206" s="147" t="str">
        <f t="shared" si="12"/>
        <v/>
      </c>
      <c r="Q206" s="119" t="str">
        <f t="shared" si="13"/>
        <v/>
      </c>
      <c r="R206" s="149" t="str">
        <f t="shared" si="14"/>
        <v/>
      </c>
      <c r="S206" s="148"/>
      <c r="T206" s="148" t="str">
        <f t="shared" si="15"/>
        <v/>
      </c>
      <c r="U206" s="118" t="e">
        <f>IF(AND(D206&lt;&gt;"",I206="OUI",#REF!="OUI"),60,"")</f>
        <v>#REF!</v>
      </c>
      <c r="V206" s="147"/>
      <c r="W206" s="118"/>
      <c r="X206" s="118"/>
      <c r="Y206" s="120"/>
      <c r="Z206" s="117"/>
    </row>
    <row r="207" spans="1:26" x14ac:dyDescent="0.25">
      <c r="A207" s="114">
        <v>8</v>
      </c>
      <c r="B207" s="115" t="s">
        <v>5717</v>
      </c>
      <c r="C207" s="116" t="str">
        <f t="array" ref="C207">IFERROR(VLOOKUP(E207,'RT-C'!$A:$I,9,FALSE),"")</f>
        <v/>
      </c>
      <c r="D207" s="117"/>
      <c r="E207" s="113"/>
      <c r="F207" s="118"/>
      <c r="G207" s="119"/>
      <c r="H207" s="120"/>
      <c r="I207" s="153" t="str">
        <f t="array" ref="I207">IFERROR(VLOOKUP(E207,'RT-C'!$A:$J,10,FALSE),"")</f>
        <v/>
      </c>
      <c r="J207" s="151" t="str">
        <f t="array" ref="J207">IFERROR(VLOOKUP(E207,'RT-C'!$A:$AE,31,FALSE),"")</f>
        <v/>
      </c>
      <c r="K207" s="152" t="str">
        <f t="array" ref="K207">IFERROR(IF(VLOOKUP(E207,'RT-C'!$A:$AG,29,FALSE)=0,"",VLOOKUP(E207,'RT-C'!$A:$AG,33,FALSE)),"")</f>
        <v/>
      </c>
      <c r="L207" s="151" t="str">
        <f t="array" ref="L207">IFERROR(VLOOKUP('RT-C'!$A:$AF,32,FALSE),"")</f>
        <v/>
      </c>
      <c r="M207" s="323" t="str">
        <f t="array" ref="M207">IFERROR(VLOOKUP(E207,'RT-C'!$A:$H,8,FALSE),"")</f>
        <v/>
      </c>
      <c r="N207" s="151" t="str">
        <f t="array" ref="N207">IFERROR(VLOOKUP(E207,'RT-C'!$A:$G,7,FALSE),"")</f>
        <v/>
      </c>
      <c r="O207" s="150" t="str">
        <f t="array" ref="O207">IFERROR(VLOOKUP(E207,'RT-C'!$A:$R,18,FALSE),"")</f>
        <v/>
      </c>
      <c r="P207" s="147" t="str">
        <f t="shared" si="12"/>
        <v/>
      </c>
      <c r="Q207" s="119" t="str">
        <f t="shared" si="13"/>
        <v/>
      </c>
      <c r="R207" s="149" t="str">
        <f t="shared" si="14"/>
        <v/>
      </c>
      <c r="S207" s="148"/>
      <c r="T207" s="148" t="str">
        <f t="shared" si="15"/>
        <v/>
      </c>
      <c r="U207" s="118" t="e">
        <f>IF(AND(D207&lt;&gt;"",I207="OUI",#REF!="OUI"),60,"")</f>
        <v>#REF!</v>
      </c>
      <c r="V207" s="147"/>
      <c r="W207" s="118"/>
      <c r="X207" s="118"/>
      <c r="Y207" s="120"/>
      <c r="Z207" s="117"/>
    </row>
    <row r="208" spans="1:26" x14ac:dyDescent="0.25">
      <c r="A208" s="114">
        <v>8</v>
      </c>
      <c r="B208" s="115" t="s">
        <v>5717</v>
      </c>
      <c r="C208" s="116" t="str">
        <f t="array" ref="C208">IFERROR(VLOOKUP(E208,'RT-C'!$A:$I,9,FALSE),"")</f>
        <v/>
      </c>
      <c r="D208" s="117"/>
      <c r="E208" s="113"/>
      <c r="F208" s="118"/>
      <c r="G208" s="119"/>
      <c r="H208" s="120"/>
      <c r="I208" s="153" t="str">
        <f t="array" ref="I208">IFERROR(VLOOKUP(E208,'RT-C'!$A:$J,10,FALSE),"")</f>
        <v/>
      </c>
      <c r="J208" s="151" t="str">
        <f t="array" ref="J208">IFERROR(VLOOKUP(E208,'RT-C'!$A:$AE,31,FALSE),"")</f>
        <v/>
      </c>
      <c r="K208" s="152" t="str">
        <f t="array" ref="K208">IFERROR(IF(VLOOKUP(E208,'RT-C'!$A:$AG,29,FALSE)=0,"",VLOOKUP(E208,'RT-C'!$A:$AG,33,FALSE)),"")</f>
        <v/>
      </c>
      <c r="L208" s="151" t="str">
        <f t="array" ref="L208">IFERROR(VLOOKUP('RT-C'!$A:$AF,32,FALSE),"")</f>
        <v/>
      </c>
      <c r="M208" s="323" t="str">
        <f t="array" ref="M208">IFERROR(VLOOKUP(E208,'RT-C'!$A:$H,8,FALSE),"")</f>
        <v/>
      </c>
      <c r="N208" s="151" t="str">
        <f t="array" ref="N208">IFERROR(VLOOKUP(E208,'RT-C'!$A:$G,7,FALSE),"")</f>
        <v/>
      </c>
      <c r="O208" s="150" t="str">
        <f t="array" ref="O208">IFERROR(VLOOKUP(E208,'RT-C'!$A:$R,18,FALSE),"")</f>
        <v/>
      </c>
      <c r="P208" s="147" t="str">
        <f t="shared" si="12"/>
        <v/>
      </c>
      <c r="Q208" s="119" t="str">
        <f t="shared" si="13"/>
        <v/>
      </c>
      <c r="R208" s="149" t="str">
        <f t="shared" si="14"/>
        <v/>
      </c>
      <c r="S208" s="148"/>
      <c r="T208" s="148" t="str">
        <f t="shared" si="15"/>
        <v/>
      </c>
      <c r="U208" s="118" t="e">
        <f>IF(AND(D208&lt;&gt;"",I208="OUI",#REF!="OUI"),60,"")</f>
        <v>#REF!</v>
      </c>
      <c r="V208" s="147"/>
      <c r="W208" s="118"/>
      <c r="X208" s="118"/>
      <c r="Y208" s="120"/>
      <c r="Z208" s="117"/>
    </row>
    <row r="209" spans="1:26" x14ac:dyDescent="0.25">
      <c r="A209" s="114">
        <v>8</v>
      </c>
      <c r="B209" s="115" t="s">
        <v>5717</v>
      </c>
      <c r="C209" s="116" t="str">
        <f t="array" ref="C209">IFERROR(VLOOKUP(E209,'RT-C'!$A:$I,9,FALSE),"")</f>
        <v/>
      </c>
      <c r="D209" s="117"/>
      <c r="E209" s="113"/>
      <c r="F209" s="118"/>
      <c r="G209" s="119"/>
      <c r="H209" s="120"/>
      <c r="I209" s="153" t="str">
        <f t="array" ref="I209">IFERROR(VLOOKUP(E209,'RT-C'!$A:$J,10,FALSE),"")</f>
        <v/>
      </c>
      <c r="J209" s="151" t="str">
        <f t="array" ref="J209">IFERROR(VLOOKUP(E209,'RT-C'!$A:$AE,31,FALSE),"")</f>
        <v/>
      </c>
      <c r="K209" s="152" t="str">
        <f t="array" ref="K209">IFERROR(IF(VLOOKUP(E209,'RT-C'!$A:$AG,29,FALSE)=0,"",VLOOKUP(E209,'RT-C'!$A:$AG,33,FALSE)),"")</f>
        <v/>
      </c>
      <c r="L209" s="151" t="str">
        <f t="array" ref="L209">IFERROR(VLOOKUP('RT-C'!$A:$AF,32,FALSE),"")</f>
        <v/>
      </c>
      <c r="M209" s="323" t="str">
        <f t="array" ref="M209">IFERROR(VLOOKUP(E209,'RT-C'!$A:$H,8,FALSE),"")</f>
        <v/>
      </c>
      <c r="N209" s="151" t="str">
        <f t="array" ref="N209">IFERROR(VLOOKUP(E209,'RT-C'!$A:$G,7,FALSE),"")</f>
        <v/>
      </c>
      <c r="O209" s="150" t="str">
        <f t="array" ref="O209">IFERROR(VLOOKUP(E209,'RT-C'!$A:$R,18,FALSE),"")</f>
        <v/>
      </c>
      <c r="P209" s="147" t="str">
        <f t="shared" si="12"/>
        <v/>
      </c>
      <c r="Q209" s="119" t="str">
        <f t="shared" si="13"/>
        <v/>
      </c>
      <c r="R209" s="149" t="str">
        <f t="shared" si="14"/>
        <v/>
      </c>
      <c r="S209" s="148"/>
      <c r="T209" s="148" t="str">
        <f t="shared" si="15"/>
        <v/>
      </c>
      <c r="U209" s="118" t="e">
        <f>IF(AND(D209&lt;&gt;"",I209="OUI",#REF!="OUI"),60,"")</f>
        <v>#REF!</v>
      </c>
      <c r="V209" s="147"/>
      <c r="W209" s="118"/>
      <c r="X209" s="118"/>
      <c r="Y209" s="120"/>
      <c r="Z209" s="117"/>
    </row>
    <row r="210" spans="1:26" x14ac:dyDescent="0.25">
      <c r="A210" s="114">
        <v>8</v>
      </c>
      <c r="B210" s="115" t="s">
        <v>5717</v>
      </c>
      <c r="C210" s="116" t="str">
        <f t="array" ref="C210">IFERROR(VLOOKUP(E210,'RT-C'!$A:$I,9,FALSE),"")</f>
        <v/>
      </c>
      <c r="D210" s="117"/>
      <c r="E210" s="113"/>
      <c r="F210" s="118"/>
      <c r="G210" s="119"/>
      <c r="H210" s="120"/>
      <c r="I210" s="153" t="str">
        <f t="array" ref="I210">IFERROR(VLOOKUP(E210,'RT-C'!$A:$J,10,FALSE),"")</f>
        <v/>
      </c>
      <c r="J210" s="151" t="str">
        <f t="array" ref="J210">IFERROR(VLOOKUP(E210,'RT-C'!$A:$AE,31,FALSE),"")</f>
        <v/>
      </c>
      <c r="K210" s="152" t="str">
        <f t="array" ref="K210">IFERROR(IF(VLOOKUP(E210,'RT-C'!$A:$AG,29,FALSE)=0,"",VLOOKUP(E210,'RT-C'!$A:$AG,33,FALSE)),"")</f>
        <v/>
      </c>
      <c r="L210" s="151" t="str">
        <f t="array" ref="L210">IFERROR(VLOOKUP('RT-C'!$A:$AF,32,FALSE),"")</f>
        <v/>
      </c>
      <c r="M210" s="323" t="str">
        <f t="array" ref="M210">IFERROR(VLOOKUP(E210,'RT-C'!$A:$H,8,FALSE),"")</f>
        <v/>
      </c>
      <c r="N210" s="151" t="str">
        <f t="array" ref="N210">IFERROR(VLOOKUP(E210,'RT-C'!$A:$G,7,FALSE),"")</f>
        <v/>
      </c>
      <c r="O210" s="150" t="str">
        <f t="array" ref="O210">IFERROR(VLOOKUP(E210,'RT-C'!$A:$R,18,FALSE),"")</f>
        <v/>
      </c>
      <c r="P210" s="147" t="str">
        <f t="shared" si="12"/>
        <v/>
      </c>
      <c r="Q210" s="119" t="str">
        <f t="shared" si="13"/>
        <v/>
      </c>
      <c r="R210" s="149" t="str">
        <f t="shared" si="14"/>
        <v/>
      </c>
      <c r="S210" s="148"/>
      <c r="T210" s="148" t="str">
        <f t="shared" si="15"/>
        <v/>
      </c>
      <c r="U210" s="118" t="e">
        <f>IF(AND(D210&lt;&gt;"",I210="OUI",#REF!="OUI"),60,"")</f>
        <v>#REF!</v>
      </c>
      <c r="V210" s="147"/>
      <c r="W210" s="118"/>
      <c r="X210" s="118"/>
      <c r="Y210" s="120"/>
      <c r="Z210" s="117"/>
    </row>
    <row r="211" spans="1:26" x14ac:dyDescent="0.25">
      <c r="A211" s="114">
        <v>8</v>
      </c>
      <c r="B211" s="115" t="s">
        <v>5717</v>
      </c>
      <c r="C211" s="116" t="str">
        <f t="array" ref="C211">IFERROR(VLOOKUP(E211,'RT-C'!$A:$I,9,FALSE),"")</f>
        <v/>
      </c>
      <c r="D211" s="117"/>
      <c r="E211" s="113"/>
      <c r="F211" s="118"/>
      <c r="G211" s="119"/>
      <c r="H211" s="120"/>
      <c r="I211" s="153" t="str">
        <f t="array" ref="I211">IFERROR(VLOOKUP(E211,'RT-C'!$A:$J,10,FALSE),"")</f>
        <v/>
      </c>
      <c r="J211" s="151" t="str">
        <f t="array" ref="J211">IFERROR(VLOOKUP(E211,'RT-C'!$A:$AE,31,FALSE),"")</f>
        <v/>
      </c>
      <c r="K211" s="152" t="str">
        <f t="array" ref="K211">IFERROR(IF(VLOOKUP(E211,'RT-C'!$A:$AG,29,FALSE)=0,"",VLOOKUP(E211,'RT-C'!$A:$AG,33,FALSE)),"")</f>
        <v/>
      </c>
      <c r="L211" s="151" t="str">
        <f t="array" ref="L211">IFERROR(VLOOKUP('RT-C'!$A:$AF,32,FALSE),"")</f>
        <v/>
      </c>
      <c r="M211" s="323" t="str">
        <f t="array" ref="M211">IFERROR(VLOOKUP(E211,'RT-C'!$A:$H,8,FALSE),"")</f>
        <v/>
      </c>
      <c r="N211" s="151" t="str">
        <f t="array" ref="N211">IFERROR(VLOOKUP(E211,'RT-C'!$A:$G,7,FALSE),"")</f>
        <v/>
      </c>
      <c r="O211" s="150" t="str">
        <f t="array" ref="O211">IFERROR(VLOOKUP(E211,'RT-C'!$A:$R,18,FALSE),"")</f>
        <v/>
      </c>
      <c r="P211" s="147" t="str">
        <f t="shared" si="12"/>
        <v/>
      </c>
      <c r="Q211" s="119" t="str">
        <f t="shared" si="13"/>
        <v/>
      </c>
      <c r="R211" s="149" t="str">
        <f t="shared" si="14"/>
        <v/>
      </c>
      <c r="S211" s="148"/>
      <c r="T211" s="148" t="str">
        <f t="shared" si="15"/>
        <v/>
      </c>
      <c r="U211" s="118" t="e">
        <f>IF(AND(D211&lt;&gt;"",I211="OUI",#REF!="OUI"),60,"")</f>
        <v>#REF!</v>
      </c>
      <c r="V211" s="147"/>
      <c r="W211" s="118"/>
      <c r="X211" s="118"/>
      <c r="Y211" s="120"/>
      <c r="Z211" s="117"/>
    </row>
    <row r="212" spans="1:26" x14ac:dyDescent="0.25">
      <c r="A212" s="114">
        <v>8</v>
      </c>
      <c r="B212" s="115" t="s">
        <v>5717</v>
      </c>
      <c r="C212" s="116" t="str">
        <f t="array" ref="C212">IFERROR(VLOOKUP(E212,'RT-C'!$A:$I,9,FALSE),"")</f>
        <v/>
      </c>
      <c r="D212" s="117"/>
      <c r="E212" s="113"/>
      <c r="F212" s="118"/>
      <c r="G212" s="119"/>
      <c r="H212" s="120"/>
      <c r="I212" s="153" t="str">
        <f t="array" ref="I212">IFERROR(VLOOKUP(E212,'RT-C'!$A:$J,10,FALSE),"")</f>
        <v/>
      </c>
      <c r="J212" s="151" t="str">
        <f t="array" ref="J212">IFERROR(VLOOKUP(E212,'RT-C'!$A:$AE,31,FALSE),"")</f>
        <v/>
      </c>
      <c r="K212" s="152" t="str">
        <f t="array" ref="K212">IFERROR(IF(VLOOKUP(E212,'RT-C'!$A:$AG,29,FALSE)=0,"",VLOOKUP(E212,'RT-C'!$A:$AG,33,FALSE)),"")</f>
        <v/>
      </c>
      <c r="L212" s="151" t="str">
        <f t="array" ref="L212">IFERROR(VLOOKUP('RT-C'!$A:$AF,32,FALSE),"")</f>
        <v/>
      </c>
      <c r="M212" s="323" t="str">
        <f t="array" ref="M212">IFERROR(VLOOKUP(E212,'RT-C'!$A:$H,8,FALSE),"")</f>
        <v/>
      </c>
      <c r="N212" s="151" t="str">
        <f t="array" ref="N212">IFERROR(VLOOKUP(E212,'RT-C'!$A:$G,7,FALSE),"")</f>
        <v/>
      </c>
      <c r="O212" s="150" t="str">
        <f t="array" ref="O212">IFERROR(VLOOKUP(E212,'RT-C'!$A:$R,18,FALSE),"")</f>
        <v/>
      </c>
      <c r="P212" s="147" t="str">
        <f t="shared" si="12"/>
        <v/>
      </c>
      <c r="Q212" s="119" t="str">
        <f t="shared" si="13"/>
        <v/>
      </c>
      <c r="R212" s="149" t="str">
        <f t="shared" si="14"/>
        <v/>
      </c>
      <c r="S212" s="148"/>
      <c r="T212" s="148" t="str">
        <f t="shared" si="15"/>
        <v/>
      </c>
      <c r="U212" s="118" t="e">
        <f>IF(AND(D212&lt;&gt;"",I212="OUI",#REF!="OUI"),60,"")</f>
        <v>#REF!</v>
      </c>
      <c r="V212" s="147"/>
      <c r="W212" s="118"/>
      <c r="X212" s="118"/>
      <c r="Y212" s="120"/>
      <c r="Z212" s="117"/>
    </row>
    <row r="213" spans="1:26" x14ac:dyDescent="0.25">
      <c r="A213" s="114">
        <v>8</v>
      </c>
      <c r="B213" s="115" t="s">
        <v>5717</v>
      </c>
      <c r="C213" s="116" t="str">
        <f t="array" ref="C213">IFERROR(VLOOKUP(E213,'RT-C'!$A:$I,9,FALSE),"")</f>
        <v/>
      </c>
      <c r="D213" s="117"/>
      <c r="E213" s="113"/>
      <c r="F213" s="118"/>
      <c r="G213" s="119"/>
      <c r="H213" s="120"/>
      <c r="I213" s="153" t="str">
        <f t="array" ref="I213">IFERROR(VLOOKUP(E213,'RT-C'!$A:$J,10,FALSE),"")</f>
        <v/>
      </c>
      <c r="J213" s="151" t="str">
        <f t="array" ref="J213">IFERROR(VLOOKUP(E213,'RT-C'!$A:$AE,31,FALSE),"")</f>
        <v/>
      </c>
      <c r="K213" s="152" t="str">
        <f t="array" ref="K213">IFERROR(IF(VLOOKUP(E213,'RT-C'!$A:$AG,29,FALSE)=0,"",VLOOKUP(E213,'RT-C'!$A:$AG,33,FALSE)),"")</f>
        <v/>
      </c>
      <c r="L213" s="151" t="str">
        <f t="array" ref="L213">IFERROR(VLOOKUP('RT-C'!$A:$AF,32,FALSE),"")</f>
        <v/>
      </c>
      <c r="M213" s="323" t="str">
        <f t="array" ref="M213">IFERROR(VLOOKUP(E213,'RT-C'!$A:$H,8,FALSE),"")</f>
        <v/>
      </c>
      <c r="N213" s="151" t="str">
        <f t="array" ref="N213">IFERROR(VLOOKUP(E213,'RT-C'!$A:$G,7,FALSE),"")</f>
        <v/>
      </c>
      <c r="O213" s="150" t="str">
        <f t="array" ref="O213">IFERROR(VLOOKUP(E213,'RT-C'!$A:$R,18,FALSE),"")</f>
        <v/>
      </c>
      <c r="P213" s="147" t="str">
        <f t="shared" si="12"/>
        <v/>
      </c>
      <c r="Q213" s="119" t="str">
        <f t="shared" si="13"/>
        <v/>
      </c>
      <c r="R213" s="149" t="str">
        <f t="shared" si="14"/>
        <v/>
      </c>
      <c r="S213" s="148"/>
      <c r="T213" s="148" t="str">
        <f t="shared" si="15"/>
        <v/>
      </c>
      <c r="U213" s="118" t="e">
        <f>IF(AND(D213&lt;&gt;"",I213="OUI",#REF!="OUI"),60,"")</f>
        <v>#REF!</v>
      </c>
      <c r="V213" s="147"/>
      <c r="W213" s="118"/>
      <c r="X213" s="118"/>
      <c r="Y213" s="120"/>
      <c r="Z213" s="117"/>
    </row>
    <row r="214" spans="1:26" x14ac:dyDescent="0.25">
      <c r="A214" s="114">
        <v>8</v>
      </c>
      <c r="B214" s="115" t="s">
        <v>5717</v>
      </c>
      <c r="C214" s="116" t="str">
        <f t="array" ref="C214">IFERROR(VLOOKUP(E214,'RT-C'!$A:$I,9,FALSE),"")</f>
        <v/>
      </c>
      <c r="D214" s="117"/>
      <c r="E214" s="113"/>
      <c r="F214" s="118"/>
      <c r="G214" s="119"/>
      <c r="H214" s="120"/>
      <c r="I214" s="153" t="str">
        <f t="array" ref="I214">IFERROR(VLOOKUP(E214,'RT-C'!$A:$J,10,FALSE),"")</f>
        <v/>
      </c>
      <c r="J214" s="151" t="str">
        <f t="array" ref="J214">IFERROR(VLOOKUP(E214,'RT-C'!$A:$AE,31,FALSE),"")</f>
        <v/>
      </c>
      <c r="K214" s="152" t="str">
        <f t="array" ref="K214">IFERROR(IF(VLOOKUP(E214,'RT-C'!$A:$AG,29,FALSE)=0,"",VLOOKUP(E214,'RT-C'!$A:$AG,33,FALSE)),"")</f>
        <v/>
      </c>
      <c r="L214" s="151" t="str">
        <f t="array" ref="L214">IFERROR(VLOOKUP('RT-C'!$A:$AF,32,FALSE),"")</f>
        <v/>
      </c>
      <c r="M214" s="323" t="str">
        <f t="array" ref="M214">IFERROR(VLOOKUP(E214,'RT-C'!$A:$H,8,FALSE),"")</f>
        <v/>
      </c>
      <c r="N214" s="151" t="str">
        <f t="array" ref="N214">IFERROR(VLOOKUP(E214,'RT-C'!$A:$G,7,FALSE),"")</f>
        <v/>
      </c>
      <c r="O214" s="150" t="str">
        <f t="array" ref="O214">IFERROR(VLOOKUP(E214,'RT-C'!$A:$R,18,FALSE),"")</f>
        <v/>
      </c>
      <c r="P214" s="147" t="str">
        <f t="shared" si="12"/>
        <v/>
      </c>
      <c r="Q214" s="119" t="str">
        <f t="shared" si="13"/>
        <v/>
      </c>
      <c r="R214" s="149" t="str">
        <f t="shared" si="14"/>
        <v/>
      </c>
      <c r="S214" s="148"/>
      <c r="T214" s="148" t="str">
        <f t="shared" si="15"/>
        <v/>
      </c>
      <c r="U214" s="118" t="e">
        <f>IF(AND(D214&lt;&gt;"",I214="OUI",#REF!="OUI"),60,"")</f>
        <v>#REF!</v>
      </c>
      <c r="V214" s="147"/>
      <c r="W214" s="118"/>
      <c r="X214" s="118"/>
      <c r="Y214" s="120"/>
      <c r="Z214" s="117"/>
    </row>
    <row r="215" spans="1:26" x14ac:dyDescent="0.25">
      <c r="A215" s="114">
        <v>8</v>
      </c>
      <c r="B215" s="115" t="s">
        <v>5717</v>
      </c>
      <c r="C215" s="116" t="str">
        <f t="array" ref="C215">IFERROR(VLOOKUP(E215,'RT-C'!$A:$I,9,FALSE),"")</f>
        <v/>
      </c>
      <c r="D215" s="117"/>
      <c r="E215" s="113"/>
      <c r="F215" s="118"/>
      <c r="G215" s="119"/>
      <c r="H215" s="120"/>
      <c r="I215" s="153" t="str">
        <f t="array" ref="I215">IFERROR(VLOOKUP(E215,'RT-C'!$A:$J,10,FALSE),"")</f>
        <v/>
      </c>
      <c r="J215" s="151" t="str">
        <f t="array" ref="J215">IFERROR(VLOOKUP(E215,'RT-C'!$A:$AE,31,FALSE),"")</f>
        <v/>
      </c>
      <c r="K215" s="152" t="str">
        <f t="array" ref="K215">IFERROR(IF(VLOOKUP(E215,'RT-C'!$A:$AG,29,FALSE)=0,"",VLOOKUP(E215,'RT-C'!$A:$AG,33,FALSE)),"")</f>
        <v/>
      </c>
      <c r="L215" s="151" t="str">
        <f t="array" ref="L215">IFERROR(VLOOKUP('RT-C'!$A:$AF,32,FALSE),"")</f>
        <v/>
      </c>
      <c r="M215" s="323" t="str">
        <f t="array" ref="M215">IFERROR(VLOOKUP(E215,'RT-C'!$A:$H,8,FALSE),"")</f>
        <v/>
      </c>
      <c r="N215" s="151" t="str">
        <f t="array" ref="N215">IFERROR(VLOOKUP(E215,'RT-C'!$A:$G,7,FALSE),"")</f>
        <v/>
      </c>
      <c r="O215" s="150" t="str">
        <f t="array" ref="O215">IFERROR(VLOOKUP(E215,'RT-C'!$A:$R,18,FALSE),"")</f>
        <v/>
      </c>
      <c r="P215" s="147" t="str">
        <f t="shared" si="12"/>
        <v/>
      </c>
      <c r="Q215" s="119" t="str">
        <f t="shared" si="13"/>
        <v/>
      </c>
      <c r="R215" s="149" t="str">
        <f t="shared" si="14"/>
        <v/>
      </c>
      <c r="S215" s="148"/>
      <c r="T215" s="148" t="str">
        <f t="shared" si="15"/>
        <v/>
      </c>
      <c r="U215" s="118" t="e">
        <f>IF(AND(D215&lt;&gt;"",I215="OUI",#REF!="OUI"),60,"")</f>
        <v>#REF!</v>
      </c>
      <c r="V215" s="147"/>
      <c r="W215" s="118"/>
      <c r="X215" s="118"/>
      <c r="Y215" s="120"/>
      <c r="Z215" s="117"/>
    </row>
    <row r="216" spans="1:26" x14ac:dyDescent="0.25">
      <c r="A216" s="114">
        <v>8</v>
      </c>
      <c r="B216" s="115" t="s">
        <v>5717</v>
      </c>
      <c r="C216" s="116" t="str">
        <f t="array" ref="C216">IFERROR(VLOOKUP(E216,'RT-C'!$A:$I,9,FALSE),"")</f>
        <v/>
      </c>
      <c r="D216" s="117"/>
      <c r="E216" s="113"/>
      <c r="F216" s="118"/>
      <c r="G216" s="119"/>
      <c r="H216" s="120"/>
      <c r="I216" s="153" t="str">
        <f t="array" ref="I216">IFERROR(VLOOKUP(E216,'RT-C'!$A:$J,10,FALSE),"")</f>
        <v/>
      </c>
      <c r="J216" s="151" t="str">
        <f t="array" ref="J216">IFERROR(VLOOKUP(E216,'RT-C'!$A:$AE,31,FALSE),"")</f>
        <v/>
      </c>
      <c r="K216" s="152" t="str">
        <f t="array" ref="K216">IFERROR(IF(VLOOKUP(E216,'RT-C'!$A:$AG,29,FALSE)=0,"",VLOOKUP(E216,'RT-C'!$A:$AG,33,FALSE)),"")</f>
        <v/>
      </c>
      <c r="L216" s="151" t="str">
        <f t="array" ref="L216">IFERROR(VLOOKUP('RT-C'!$A:$AF,32,FALSE),"")</f>
        <v/>
      </c>
      <c r="M216" s="323" t="str">
        <f t="array" ref="M216">IFERROR(VLOOKUP(E216,'RT-C'!$A:$H,8,FALSE),"")</f>
        <v/>
      </c>
      <c r="N216" s="151" t="str">
        <f t="array" ref="N216">IFERROR(VLOOKUP(E216,'RT-C'!$A:$G,7,FALSE),"")</f>
        <v/>
      </c>
      <c r="O216" s="150" t="str">
        <f t="array" ref="O216">IFERROR(VLOOKUP(E216,'RT-C'!$A:$R,18,FALSE),"")</f>
        <v/>
      </c>
      <c r="P216" s="147" t="str">
        <f t="shared" si="12"/>
        <v/>
      </c>
      <c r="Q216" s="119" t="str">
        <f t="shared" si="13"/>
        <v/>
      </c>
      <c r="R216" s="149" t="str">
        <f t="shared" si="14"/>
        <v/>
      </c>
      <c r="S216" s="148"/>
      <c r="T216" s="148" t="str">
        <f t="shared" si="15"/>
        <v/>
      </c>
      <c r="U216" s="118" t="e">
        <f>IF(AND(D216&lt;&gt;"",I216="OUI",#REF!="OUI"),60,"")</f>
        <v>#REF!</v>
      </c>
      <c r="V216" s="147"/>
      <c r="W216" s="118"/>
      <c r="X216" s="118"/>
      <c r="Y216" s="120"/>
      <c r="Z216" s="117"/>
    </row>
    <row r="217" spans="1:26" x14ac:dyDescent="0.25">
      <c r="A217" s="114">
        <v>8</v>
      </c>
      <c r="B217" s="115" t="s">
        <v>5717</v>
      </c>
      <c r="C217" s="116" t="str">
        <f t="array" ref="C217">IFERROR(VLOOKUP(E217,'RT-C'!$A:$I,9,FALSE),"")</f>
        <v/>
      </c>
      <c r="D217" s="117"/>
      <c r="E217" s="113"/>
      <c r="F217" s="118"/>
      <c r="G217" s="119"/>
      <c r="H217" s="120"/>
      <c r="I217" s="153" t="str">
        <f t="array" ref="I217">IFERROR(VLOOKUP(E217,'RT-C'!$A:$J,10,FALSE),"")</f>
        <v/>
      </c>
      <c r="J217" s="151" t="str">
        <f t="array" ref="J217">IFERROR(VLOOKUP(E217,'RT-C'!$A:$AE,31,FALSE),"")</f>
        <v/>
      </c>
      <c r="K217" s="152" t="str">
        <f t="array" ref="K217">IFERROR(IF(VLOOKUP(E217,'RT-C'!$A:$AG,29,FALSE)=0,"",VLOOKUP(E217,'RT-C'!$A:$AG,33,FALSE)),"")</f>
        <v/>
      </c>
      <c r="L217" s="151" t="str">
        <f t="array" ref="L217">IFERROR(VLOOKUP('RT-C'!$A:$AF,32,FALSE),"")</f>
        <v/>
      </c>
      <c r="M217" s="323" t="str">
        <f t="array" ref="M217">IFERROR(VLOOKUP(E217,'RT-C'!$A:$H,8,FALSE),"")</f>
        <v/>
      </c>
      <c r="N217" s="151" t="str">
        <f t="array" ref="N217">IFERROR(VLOOKUP(E217,'RT-C'!$A:$G,7,FALSE),"")</f>
        <v/>
      </c>
      <c r="O217" s="150" t="str">
        <f t="array" ref="O217">IFERROR(VLOOKUP(E217,'RT-C'!$A:$R,18,FALSE),"")</f>
        <v/>
      </c>
      <c r="P217" s="147" t="str">
        <f t="shared" si="12"/>
        <v/>
      </c>
      <c r="Q217" s="119" t="str">
        <f t="shared" si="13"/>
        <v/>
      </c>
      <c r="R217" s="149" t="str">
        <f t="shared" si="14"/>
        <v/>
      </c>
      <c r="S217" s="148"/>
      <c r="T217" s="148" t="str">
        <f t="shared" si="15"/>
        <v/>
      </c>
      <c r="U217" s="118" t="e">
        <f>IF(AND(D217&lt;&gt;"",I217="OUI",#REF!="OUI"),60,"")</f>
        <v>#REF!</v>
      </c>
      <c r="V217" s="147"/>
      <c r="W217" s="118"/>
      <c r="X217" s="118"/>
      <c r="Y217" s="120"/>
      <c r="Z217" s="117"/>
    </row>
    <row r="218" spans="1:26" x14ac:dyDescent="0.25">
      <c r="A218" s="114">
        <v>8</v>
      </c>
      <c r="B218" s="115" t="s">
        <v>5717</v>
      </c>
      <c r="C218" s="116" t="str">
        <f t="array" ref="C218">IFERROR(VLOOKUP(E218,'RT-C'!$A:$I,9,FALSE),"")</f>
        <v/>
      </c>
      <c r="D218" s="117"/>
      <c r="E218" s="113"/>
      <c r="F218" s="118"/>
      <c r="G218" s="119"/>
      <c r="H218" s="120"/>
      <c r="I218" s="153" t="str">
        <f t="array" ref="I218">IFERROR(VLOOKUP(E218,'RT-C'!$A:$J,10,FALSE),"")</f>
        <v/>
      </c>
      <c r="J218" s="151" t="str">
        <f t="array" ref="J218">IFERROR(VLOOKUP(E218,'RT-C'!$A:$AE,31,FALSE),"")</f>
        <v/>
      </c>
      <c r="K218" s="152" t="str">
        <f t="array" ref="K218">IFERROR(IF(VLOOKUP(E218,'RT-C'!$A:$AG,29,FALSE)=0,"",VLOOKUP(E218,'RT-C'!$A:$AG,33,FALSE)),"")</f>
        <v/>
      </c>
      <c r="L218" s="151" t="str">
        <f t="array" ref="L218">IFERROR(VLOOKUP('RT-C'!$A:$AF,32,FALSE),"")</f>
        <v/>
      </c>
      <c r="M218" s="323" t="str">
        <f t="array" ref="M218">IFERROR(VLOOKUP(E218,'RT-C'!$A:$H,8,FALSE),"")</f>
        <v/>
      </c>
      <c r="N218" s="151" t="str">
        <f t="array" ref="N218">IFERROR(VLOOKUP(E218,'RT-C'!$A:$G,7,FALSE),"")</f>
        <v/>
      </c>
      <c r="O218" s="150" t="str">
        <f t="array" ref="O218">IFERROR(VLOOKUP(E218,'RT-C'!$A:$R,18,FALSE),"")</f>
        <v/>
      </c>
      <c r="P218" s="147" t="str">
        <f t="shared" si="12"/>
        <v/>
      </c>
      <c r="Q218" s="119" t="str">
        <f t="shared" si="13"/>
        <v/>
      </c>
      <c r="R218" s="149" t="str">
        <f t="shared" si="14"/>
        <v/>
      </c>
      <c r="S218" s="148"/>
      <c r="T218" s="148" t="str">
        <f t="shared" si="15"/>
        <v/>
      </c>
      <c r="U218" s="118" t="e">
        <f>IF(AND(D218&lt;&gt;"",I218="OUI",#REF!="OUI"),60,"")</f>
        <v>#REF!</v>
      </c>
      <c r="V218" s="147"/>
      <c r="W218" s="118"/>
      <c r="X218" s="118"/>
      <c r="Y218" s="120"/>
      <c r="Z218" s="117"/>
    </row>
    <row r="219" spans="1:26" x14ac:dyDescent="0.25">
      <c r="A219" s="114">
        <v>8</v>
      </c>
      <c r="B219" s="115" t="s">
        <v>5717</v>
      </c>
      <c r="C219" s="116" t="str">
        <f t="array" ref="C219">IFERROR(VLOOKUP(E219,'RT-C'!$A:$I,9,FALSE),"")</f>
        <v/>
      </c>
      <c r="D219" s="117"/>
      <c r="E219" s="113"/>
      <c r="F219" s="118"/>
      <c r="G219" s="119"/>
      <c r="H219" s="120"/>
      <c r="I219" s="153" t="str">
        <f t="array" ref="I219">IFERROR(VLOOKUP(E219,'RT-C'!$A:$J,10,FALSE),"")</f>
        <v/>
      </c>
      <c r="J219" s="151" t="str">
        <f t="array" ref="J219">IFERROR(VLOOKUP(E219,'RT-C'!$A:$AE,31,FALSE),"")</f>
        <v/>
      </c>
      <c r="K219" s="152" t="str">
        <f t="array" ref="K219">IFERROR(IF(VLOOKUP(E219,'RT-C'!$A:$AG,29,FALSE)=0,"",VLOOKUP(E219,'RT-C'!$A:$AG,33,FALSE)),"")</f>
        <v/>
      </c>
      <c r="L219" s="151" t="str">
        <f t="array" ref="L219">IFERROR(VLOOKUP('RT-C'!$A:$AF,32,FALSE),"")</f>
        <v/>
      </c>
      <c r="M219" s="323" t="str">
        <f t="array" ref="M219">IFERROR(VLOOKUP(E219,'RT-C'!$A:$H,8,FALSE),"")</f>
        <v/>
      </c>
      <c r="N219" s="151" t="str">
        <f t="array" ref="N219">IFERROR(VLOOKUP(E219,'RT-C'!$A:$G,7,FALSE),"")</f>
        <v/>
      </c>
      <c r="O219" s="150" t="str">
        <f t="array" ref="O219">IFERROR(VLOOKUP(E219,'RT-C'!$A:$R,18,FALSE),"")</f>
        <v/>
      </c>
      <c r="P219" s="147" t="str">
        <f t="shared" si="12"/>
        <v/>
      </c>
      <c r="Q219" s="119" t="str">
        <f t="shared" si="13"/>
        <v/>
      </c>
      <c r="R219" s="149" t="str">
        <f t="shared" si="14"/>
        <v/>
      </c>
      <c r="S219" s="148"/>
      <c r="T219" s="148" t="str">
        <f t="shared" si="15"/>
        <v/>
      </c>
      <c r="U219" s="118" t="e">
        <f>IF(AND(D219&lt;&gt;"",I219="OUI",#REF!="OUI"),60,"")</f>
        <v>#REF!</v>
      </c>
      <c r="V219" s="147"/>
      <c r="W219" s="118"/>
      <c r="X219" s="118"/>
      <c r="Y219" s="120"/>
      <c r="Z219" s="117"/>
    </row>
    <row r="220" spans="1:26" x14ac:dyDescent="0.25">
      <c r="A220" s="114">
        <v>8</v>
      </c>
      <c r="B220" s="115" t="s">
        <v>5717</v>
      </c>
      <c r="C220" s="116" t="str">
        <f t="array" ref="C220">IFERROR(VLOOKUP(E220,'RT-C'!$A:$I,9,FALSE),"")</f>
        <v/>
      </c>
      <c r="D220" s="117"/>
      <c r="E220" s="113"/>
      <c r="F220" s="118"/>
      <c r="G220" s="119"/>
      <c r="H220" s="120"/>
      <c r="I220" s="153" t="str">
        <f t="array" ref="I220">IFERROR(VLOOKUP(E220,'RT-C'!$A:$J,10,FALSE),"")</f>
        <v/>
      </c>
      <c r="J220" s="151" t="str">
        <f t="array" ref="J220">IFERROR(VLOOKUP(E220,'RT-C'!$A:$AE,31,FALSE),"")</f>
        <v/>
      </c>
      <c r="K220" s="152" t="str">
        <f t="array" ref="K220">IFERROR(IF(VLOOKUP(E220,'RT-C'!$A:$AG,29,FALSE)=0,"",VLOOKUP(E220,'RT-C'!$A:$AG,33,FALSE)),"")</f>
        <v/>
      </c>
      <c r="L220" s="151" t="str">
        <f t="array" ref="L220">IFERROR(VLOOKUP('RT-C'!$A:$AF,32,FALSE),"")</f>
        <v/>
      </c>
      <c r="M220" s="323" t="str">
        <f t="array" ref="M220">IFERROR(VLOOKUP(E220,'RT-C'!$A:$H,8,FALSE),"")</f>
        <v/>
      </c>
      <c r="N220" s="151" t="str">
        <f t="array" ref="N220">IFERROR(VLOOKUP(E220,'RT-C'!$A:$G,7,FALSE),"")</f>
        <v/>
      </c>
      <c r="O220" s="150" t="str">
        <f t="array" ref="O220">IFERROR(VLOOKUP(E220,'RT-C'!$A:$R,18,FALSE),"")</f>
        <v/>
      </c>
      <c r="P220" s="147" t="str">
        <f t="shared" si="12"/>
        <v/>
      </c>
      <c r="Q220" s="119" t="str">
        <f t="shared" si="13"/>
        <v/>
      </c>
      <c r="R220" s="149" t="str">
        <f t="shared" si="14"/>
        <v/>
      </c>
      <c r="S220" s="148"/>
      <c r="T220" s="148" t="str">
        <f t="shared" si="15"/>
        <v/>
      </c>
      <c r="U220" s="118" t="e">
        <f>IF(AND(D220&lt;&gt;"",I220="OUI",#REF!="OUI"),60,"")</f>
        <v>#REF!</v>
      </c>
      <c r="V220" s="147"/>
      <c r="W220" s="118"/>
      <c r="X220" s="118"/>
      <c r="Y220" s="120"/>
      <c r="Z220" s="117"/>
    </row>
    <row r="221" spans="1:26" x14ac:dyDescent="0.25">
      <c r="A221" s="114">
        <v>8</v>
      </c>
      <c r="B221" s="115" t="s">
        <v>5717</v>
      </c>
      <c r="C221" s="116" t="str">
        <f t="array" ref="C221">IFERROR(VLOOKUP(E221,'RT-C'!$A:$I,9,FALSE),"")</f>
        <v/>
      </c>
      <c r="D221" s="117"/>
      <c r="E221" s="113"/>
      <c r="F221" s="118"/>
      <c r="G221" s="119"/>
      <c r="H221" s="120"/>
      <c r="I221" s="153" t="str">
        <f t="array" ref="I221">IFERROR(VLOOKUP(E221,'RT-C'!$A:$J,10,FALSE),"")</f>
        <v/>
      </c>
      <c r="J221" s="151" t="str">
        <f t="array" ref="J221">IFERROR(VLOOKUP(E221,'RT-C'!$A:$AE,31,FALSE),"")</f>
        <v/>
      </c>
      <c r="K221" s="152" t="str">
        <f t="array" ref="K221">IFERROR(IF(VLOOKUP(E221,'RT-C'!$A:$AG,29,FALSE)=0,"",VLOOKUP(E221,'RT-C'!$A:$AG,33,FALSE)),"")</f>
        <v/>
      </c>
      <c r="L221" s="151" t="str">
        <f t="array" ref="L221">IFERROR(VLOOKUP('RT-C'!$A:$AF,32,FALSE),"")</f>
        <v/>
      </c>
      <c r="M221" s="323" t="str">
        <f t="array" ref="M221">IFERROR(VLOOKUP(E221,'RT-C'!$A:$H,8,FALSE),"")</f>
        <v/>
      </c>
      <c r="N221" s="151" t="str">
        <f t="array" ref="N221">IFERROR(VLOOKUP(E221,'RT-C'!$A:$G,7,FALSE),"")</f>
        <v/>
      </c>
      <c r="O221" s="150" t="str">
        <f t="array" ref="O221">IFERROR(VLOOKUP(E221,'RT-C'!$A:$R,18,FALSE),"")</f>
        <v/>
      </c>
      <c r="P221" s="147" t="str">
        <f t="shared" si="12"/>
        <v/>
      </c>
      <c r="Q221" s="119" t="str">
        <f t="shared" si="13"/>
        <v/>
      </c>
      <c r="R221" s="149" t="str">
        <f t="shared" si="14"/>
        <v/>
      </c>
      <c r="S221" s="148"/>
      <c r="T221" s="148" t="str">
        <f t="shared" si="15"/>
        <v/>
      </c>
      <c r="U221" s="118" t="e">
        <f>IF(AND(D221&lt;&gt;"",I221="OUI",#REF!="OUI"),60,"")</f>
        <v>#REF!</v>
      </c>
      <c r="V221" s="147"/>
      <c r="W221" s="118"/>
      <c r="X221" s="118"/>
      <c r="Y221" s="120"/>
      <c r="Z221" s="117"/>
    </row>
    <row r="222" spans="1:26" x14ac:dyDescent="0.25">
      <c r="A222" s="114">
        <v>8</v>
      </c>
      <c r="B222" s="115" t="s">
        <v>5717</v>
      </c>
      <c r="C222" s="116" t="str">
        <f t="array" ref="C222">IFERROR(VLOOKUP(E222,'RT-C'!$A:$I,9,FALSE),"")</f>
        <v/>
      </c>
      <c r="D222" s="117"/>
      <c r="E222" s="113"/>
      <c r="F222" s="118"/>
      <c r="G222" s="119"/>
      <c r="H222" s="120"/>
      <c r="I222" s="153" t="str">
        <f t="array" ref="I222">IFERROR(VLOOKUP(E222,'RT-C'!$A:$J,10,FALSE),"")</f>
        <v/>
      </c>
      <c r="J222" s="151" t="str">
        <f t="array" ref="J222">IFERROR(VLOOKUP(E222,'RT-C'!$A:$AE,31,FALSE),"")</f>
        <v/>
      </c>
      <c r="K222" s="152" t="str">
        <f t="array" ref="K222">IFERROR(IF(VLOOKUP(E222,'RT-C'!$A:$AG,29,FALSE)=0,"",VLOOKUP(E222,'RT-C'!$A:$AG,33,FALSE)),"")</f>
        <v/>
      </c>
      <c r="L222" s="151" t="str">
        <f t="array" ref="L222">IFERROR(VLOOKUP('RT-C'!$A:$AF,32,FALSE),"")</f>
        <v/>
      </c>
      <c r="M222" s="323" t="str">
        <f t="array" ref="M222">IFERROR(VLOOKUP(E222,'RT-C'!$A:$H,8,FALSE),"")</f>
        <v/>
      </c>
      <c r="N222" s="151" t="str">
        <f t="array" ref="N222">IFERROR(VLOOKUP(E222,'RT-C'!$A:$G,7,FALSE),"")</f>
        <v/>
      </c>
      <c r="O222" s="150" t="str">
        <f t="array" ref="O222">IFERROR(VLOOKUP(E222,'RT-C'!$A:$R,18,FALSE),"")</f>
        <v/>
      </c>
      <c r="P222" s="147" t="str">
        <f t="shared" si="12"/>
        <v/>
      </c>
      <c r="Q222" s="119" t="str">
        <f t="shared" si="13"/>
        <v/>
      </c>
      <c r="R222" s="149" t="str">
        <f t="shared" si="14"/>
        <v/>
      </c>
      <c r="S222" s="148"/>
      <c r="T222" s="148" t="str">
        <f t="shared" si="15"/>
        <v/>
      </c>
      <c r="U222" s="118" t="e">
        <f>IF(AND(D222&lt;&gt;"",I222="OUI",#REF!="OUI"),60,"")</f>
        <v>#REF!</v>
      </c>
      <c r="V222" s="147"/>
      <c r="W222" s="118"/>
      <c r="X222" s="118"/>
      <c r="Y222" s="120"/>
      <c r="Z222" s="117"/>
    </row>
    <row r="223" spans="1:26" x14ac:dyDescent="0.25">
      <c r="A223" s="114">
        <v>8</v>
      </c>
      <c r="B223" s="115" t="s">
        <v>5717</v>
      </c>
      <c r="C223" s="116" t="str">
        <f t="array" ref="C223">IFERROR(VLOOKUP(E223,'RT-C'!$A:$I,9,FALSE),"")</f>
        <v/>
      </c>
      <c r="D223" s="117"/>
      <c r="E223" s="113"/>
      <c r="F223" s="118"/>
      <c r="G223" s="119"/>
      <c r="H223" s="120"/>
      <c r="I223" s="153" t="str">
        <f t="array" ref="I223">IFERROR(VLOOKUP(E223,'RT-C'!$A:$J,10,FALSE),"")</f>
        <v/>
      </c>
      <c r="J223" s="151" t="str">
        <f t="array" ref="J223">IFERROR(VLOOKUP(E223,'RT-C'!$A:$AE,31,FALSE),"")</f>
        <v/>
      </c>
      <c r="K223" s="152" t="str">
        <f t="array" ref="K223">IFERROR(IF(VLOOKUP(E223,'RT-C'!$A:$AG,29,FALSE)=0,"",VLOOKUP(E223,'RT-C'!$A:$AG,33,FALSE)),"")</f>
        <v/>
      </c>
      <c r="L223" s="151" t="str">
        <f t="array" ref="L223">IFERROR(VLOOKUP('RT-C'!$A:$AF,32,FALSE),"")</f>
        <v/>
      </c>
      <c r="M223" s="323" t="str">
        <f t="array" ref="M223">IFERROR(VLOOKUP(E223,'RT-C'!$A:$H,8,FALSE),"")</f>
        <v/>
      </c>
      <c r="N223" s="151" t="str">
        <f t="array" ref="N223">IFERROR(VLOOKUP(E223,'RT-C'!$A:$G,7,FALSE),"")</f>
        <v/>
      </c>
      <c r="O223" s="150" t="str">
        <f t="array" ref="O223">IFERROR(VLOOKUP(E223,'RT-C'!$A:$R,18,FALSE),"")</f>
        <v/>
      </c>
      <c r="P223" s="147" t="str">
        <f t="shared" si="12"/>
        <v/>
      </c>
      <c r="Q223" s="119" t="str">
        <f t="shared" si="13"/>
        <v/>
      </c>
      <c r="R223" s="149" t="str">
        <f t="shared" si="14"/>
        <v/>
      </c>
      <c r="S223" s="148"/>
      <c r="T223" s="148" t="str">
        <f t="shared" si="15"/>
        <v/>
      </c>
      <c r="U223" s="118" t="e">
        <f>IF(AND(D223&lt;&gt;"",I223="OUI",#REF!="OUI"),60,"")</f>
        <v>#REF!</v>
      </c>
      <c r="V223" s="147"/>
      <c r="W223" s="118"/>
      <c r="X223" s="118"/>
      <c r="Y223" s="120"/>
      <c r="Z223" s="117"/>
    </row>
    <row r="224" spans="1:26" x14ac:dyDescent="0.25">
      <c r="A224" s="114">
        <v>8</v>
      </c>
      <c r="B224" s="115" t="s">
        <v>5717</v>
      </c>
      <c r="C224" s="116" t="str">
        <f t="array" ref="C224">IFERROR(VLOOKUP(E224,'RT-C'!$A:$I,9,FALSE),"")</f>
        <v/>
      </c>
      <c r="D224" s="117"/>
      <c r="E224" s="113"/>
      <c r="F224" s="118"/>
      <c r="G224" s="119"/>
      <c r="H224" s="120"/>
      <c r="I224" s="153" t="str">
        <f t="array" ref="I224">IFERROR(VLOOKUP(E224,'RT-C'!$A:$J,10,FALSE),"")</f>
        <v/>
      </c>
      <c r="J224" s="151" t="str">
        <f t="array" ref="J224">IFERROR(VLOOKUP(E224,'RT-C'!$A:$AE,31,FALSE),"")</f>
        <v/>
      </c>
      <c r="K224" s="152" t="str">
        <f t="array" ref="K224">IFERROR(IF(VLOOKUP(E224,'RT-C'!$A:$AG,29,FALSE)=0,"",VLOOKUP(E224,'RT-C'!$A:$AG,33,FALSE)),"")</f>
        <v/>
      </c>
      <c r="L224" s="151" t="str">
        <f t="array" ref="L224">IFERROR(VLOOKUP('RT-C'!$A:$AF,32,FALSE),"")</f>
        <v/>
      </c>
      <c r="M224" s="323" t="str">
        <f t="array" ref="M224">IFERROR(VLOOKUP(E224,'RT-C'!$A:$H,8,FALSE),"")</f>
        <v/>
      </c>
      <c r="N224" s="151" t="str">
        <f t="array" ref="N224">IFERROR(VLOOKUP(E224,'RT-C'!$A:$G,7,FALSE),"")</f>
        <v/>
      </c>
      <c r="O224" s="150" t="str">
        <f t="array" ref="O224">IFERROR(VLOOKUP(E224,'RT-C'!$A:$R,18,FALSE),"")</f>
        <v/>
      </c>
      <c r="P224" s="147" t="str">
        <f t="shared" si="12"/>
        <v/>
      </c>
      <c r="Q224" s="119" t="str">
        <f t="shared" si="13"/>
        <v/>
      </c>
      <c r="R224" s="149" t="str">
        <f t="shared" si="14"/>
        <v/>
      </c>
      <c r="S224" s="148"/>
      <c r="T224" s="148" t="str">
        <f t="shared" si="15"/>
        <v/>
      </c>
      <c r="U224" s="118" t="e">
        <f>IF(AND(D224&lt;&gt;"",I224="OUI",#REF!="OUI"),60,"")</f>
        <v>#REF!</v>
      </c>
      <c r="V224" s="147"/>
      <c r="W224" s="118"/>
      <c r="X224" s="118"/>
      <c r="Y224" s="120"/>
      <c r="Z224" s="117"/>
    </row>
    <row r="225" spans="1:26" x14ac:dyDescent="0.25">
      <c r="A225" s="114">
        <v>8</v>
      </c>
      <c r="B225" s="115" t="s">
        <v>5717</v>
      </c>
      <c r="C225" s="116" t="str">
        <f t="array" ref="C225">IFERROR(VLOOKUP(E225,'RT-C'!$A:$I,9,FALSE),"")</f>
        <v/>
      </c>
      <c r="D225" s="117"/>
      <c r="E225" s="113"/>
      <c r="F225" s="118"/>
      <c r="G225" s="119"/>
      <c r="H225" s="120"/>
      <c r="I225" s="153" t="str">
        <f t="array" ref="I225">IFERROR(VLOOKUP(E225,'RT-C'!$A:$J,10,FALSE),"")</f>
        <v/>
      </c>
      <c r="J225" s="151" t="str">
        <f t="array" ref="J225">IFERROR(VLOOKUP(E225,'RT-C'!$A:$AE,31,FALSE),"")</f>
        <v/>
      </c>
      <c r="K225" s="152" t="str">
        <f t="array" ref="K225">IFERROR(IF(VLOOKUP(E225,'RT-C'!$A:$AG,29,FALSE)=0,"",VLOOKUP(E225,'RT-C'!$A:$AG,33,FALSE)),"")</f>
        <v/>
      </c>
      <c r="L225" s="151" t="str">
        <f t="array" ref="L225">IFERROR(VLOOKUP('RT-C'!$A:$AF,32,FALSE),"")</f>
        <v/>
      </c>
      <c r="M225" s="323" t="str">
        <f t="array" ref="M225">IFERROR(VLOOKUP(E225,'RT-C'!$A:$H,8,FALSE),"")</f>
        <v/>
      </c>
      <c r="N225" s="151" t="str">
        <f t="array" ref="N225">IFERROR(VLOOKUP(E225,'RT-C'!$A:$G,7,FALSE),"")</f>
        <v/>
      </c>
      <c r="O225" s="150" t="str">
        <f t="array" ref="O225">IFERROR(VLOOKUP(E225,'RT-C'!$A:$R,18,FALSE),"")</f>
        <v/>
      </c>
      <c r="P225" s="147" t="str">
        <f t="shared" si="12"/>
        <v/>
      </c>
      <c r="Q225" s="119" t="str">
        <f t="shared" si="13"/>
        <v/>
      </c>
      <c r="R225" s="149" t="str">
        <f t="shared" si="14"/>
        <v/>
      </c>
      <c r="S225" s="148"/>
      <c r="T225" s="148" t="str">
        <f t="shared" si="15"/>
        <v/>
      </c>
      <c r="U225" s="118" t="e">
        <f>IF(AND(D225&lt;&gt;"",I225="OUI",#REF!="OUI"),60,"")</f>
        <v>#REF!</v>
      </c>
      <c r="V225" s="147"/>
      <c r="W225" s="118"/>
      <c r="X225" s="118"/>
      <c r="Y225" s="120"/>
      <c r="Z225" s="117"/>
    </row>
    <row r="226" spans="1:26" x14ac:dyDescent="0.25">
      <c r="A226" s="114">
        <v>8</v>
      </c>
      <c r="B226" s="115" t="s">
        <v>5717</v>
      </c>
      <c r="C226" s="116" t="str">
        <f t="array" ref="C226">IFERROR(VLOOKUP(E226,'RT-C'!$A:$I,9,FALSE),"")</f>
        <v/>
      </c>
      <c r="D226" s="117"/>
      <c r="E226" s="113"/>
      <c r="F226" s="118"/>
      <c r="G226" s="119"/>
      <c r="H226" s="120"/>
      <c r="I226" s="153" t="str">
        <f t="array" ref="I226">IFERROR(VLOOKUP(E226,'RT-C'!$A:$J,10,FALSE),"")</f>
        <v/>
      </c>
      <c r="J226" s="151" t="str">
        <f t="array" ref="J226">IFERROR(VLOOKUP(E226,'RT-C'!$A:$AE,31,FALSE),"")</f>
        <v/>
      </c>
      <c r="K226" s="152" t="str">
        <f t="array" ref="K226">IFERROR(IF(VLOOKUP(E226,'RT-C'!$A:$AG,29,FALSE)=0,"",VLOOKUP(E226,'RT-C'!$A:$AG,33,FALSE)),"")</f>
        <v/>
      </c>
      <c r="L226" s="151" t="str">
        <f t="array" ref="L226">IFERROR(VLOOKUP('RT-C'!$A:$AF,32,FALSE),"")</f>
        <v/>
      </c>
      <c r="M226" s="323" t="str">
        <f t="array" ref="M226">IFERROR(VLOOKUP(E226,'RT-C'!$A:$H,8,FALSE),"")</f>
        <v/>
      </c>
      <c r="N226" s="151" t="str">
        <f t="array" ref="N226">IFERROR(VLOOKUP(E226,'RT-C'!$A:$G,7,FALSE),"")</f>
        <v/>
      </c>
      <c r="O226" s="150" t="str">
        <f t="array" ref="O226">IFERROR(VLOOKUP(E226,'RT-C'!$A:$R,18,FALSE),"")</f>
        <v/>
      </c>
      <c r="P226" s="147" t="str">
        <f t="shared" si="12"/>
        <v/>
      </c>
      <c r="Q226" s="119" t="str">
        <f t="shared" si="13"/>
        <v/>
      </c>
      <c r="R226" s="149" t="str">
        <f t="shared" si="14"/>
        <v/>
      </c>
      <c r="S226" s="148"/>
      <c r="T226" s="148" t="str">
        <f t="shared" si="15"/>
        <v/>
      </c>
      <c r="U226" s="118" t="e">
        <f>IF(AND(D226&lt;&gt;"",I226="OUI",#REF!="OUI"),60,"")</f>
        <v>#REF!</v>
      </c>
      <c r="V226" s="147"/>
      <c r="W226" s="118"/>
      <c r="X226" s="118"/>
      <c r="Y226" s="120"/>
      <c r="Z226" s="117"/>
    </row>
    <row r="227" spans="1:26" x14ac:dyDescent="0.25">
      <c r="A227" s="114">
        <v>8</v>
      </c>
      <c r="B227" s="115" t="s">
        <v>5717</v>
      </c>
      <c r="C227" s="116" t="str">
        <f t="array" ref="C227">IFERROR(VLOOKUP(E227,'RT-C'!$A:$I,9,FALSE),"")</f>
        <v/>
      </c>
      <c r="D227" s="117"/>
      <c r="E227" s="113"/>
      <c r="F227" s="118"/>
      <c r="G227" s="119"/>
      <c r="H227" s="120"/>
      <c r="I227" s="153" t="str">
        <f t="array" ref="I227">IFERROR(VLOOKUP(E227,'RT-C'!$A:$J,10,FALSE),"")</f>
        <v/>
      </c>
      <c r="J227" s="151" t="str">
        <f t="array" ref="J227">IFERROR(VLOOKUP(E227,'RT-C'!$A:$AE,31,FALSE),"")</f>
        <v/>
      </c>
      <c r="K227" s="152" t="str">
        <f t="array" ref="K227">IFERROR(IF(VLOOKUP(E227,'RT-C'!$A:$AG,29,FALSE)=0,"",VLOOKUP(E227,'RT-C'!$A:$AG,33,FALSE)),"")</f>
        <v/>
      </c>
      <c r="L227" s="151" t="str">
        <f t="array" ref="L227">IFERROR(VLOOKUP('RT-C'!$A:$AF,32,FALSE),"")</f>
        <v/>
      </c>
      <c r="M227" s="323" t="str">
        <f t="array" ref="M227">IFERROR(VLOOKUP(E227,'RT-C'!$A:$H,8,FALSE),"")</f>
        <v/>
      </c>
      <c r="N227" s="151" t="str">
        <f t="array" ref="N227">IFERROR(VLOOKUP(E227,'RT-C'!$A:$G,7,FALSE),"")</f>
        <v/>
      </c>
      <c r="O227" s="150" t="str">
        <f t="array" ref="O227">IFERROR(VLOOKUP(E227,'RT-C'!$A:$R,18,FALSE),"")</f>
        <v/>
      </c>
      <c r="P227" s="147" t="str">
        <f t="shared" si="12"/>
        <v/>
      </c>
      <c r="Q227" s="119" t="str">
        <f t="shared" si="13"/>
        <v/>
      </c>
      <c r="R227" s="149" t="str">
        <f t="shared" si="14"/>
        <v/>
      </c>
      <c r="S227" s="148"/>
      <c r="T227" s="148" t="str">
        <f t="shared" si="15"/>
        <v/>
      </c>
      <c r="U227" s="118" t="e">
        <f>IF(AND(D227&lt;&gt;"",I227="OUI",#REF!="OUI"),60,"")</f>
        <v>#REF!</v>
      </c>
      <c r="V227" s="147"/>
      <c r="W227" s="118"/>
      <c r="X227" s="118"/>
      <c r="Y227" s="120"/>
      <c r="Z227" s="117"/>
    </row>
    <row r="228" spans="1:26" x14ac:dyDescent="0.25">
      <c r="A228" s="114">
        <v>8</v>
      </c>
      <c r="B228" s="115" t="s">
        <v>5717</v>
      </c>
      <c r="C228" s="116" t="str">
        <f t="array" ref="C228">IFERROR(VLOOKUP(E228,'RT-C'!$A:$I,9,FALSE),"")</f>
        <v/>
      </c>
      <c r="D228" s="117"/>
      <c r="E228" s="113"/>
      <c r="F228" s="118"/>
      <c r="G228" s="119"/>
      <c r="H228" s="120"/>
      <c r="I228" s="153" t="str">
        <f t="array" ref="I228">IFERROR(VLOOKUP(E228,'RT-C'!$A:$J,10,FALSE),"")</f>
        <v/>
      </c>
      <c r="J228" s="151" t="str">
        <f t="array" ref="J228">IFERROR(VLOOKUP(E228,'RT-C'!$A:$AE,31,FALSE),"")</f>
        <v/>
      </c>
      <c r="K228" s="152" t="str">
        <f t="array" ref="K228">IFERROR(IF(VLOOKUP(E228,'RT-C'!$A:$AG,29,FALSE)=0,"",VLOOKUP(E228,'RT-C'!$A:$AG,33,FALSE)),"")</f>
        <v/>
      </c>
      <c r="L228" s="151" t="str">
        <f t="array" ref="L228">IFERROR(VLOOKUP('RT-C'!$A:$AF,32,FALSE),"")</f>
        <v/>
      </c>
      <c r="M228" s="323" t="str">
        <f t="array" ref="M228">IFERROR(VLOOKUP(E228,'RT-C'!$A:$H,8,FALSE),"")</f>
        <v/>
      </c>
      <c r="N228" s="151" t="str">
        <f t="array" ref="N228">IFERROR(VLOOKUP(E228,'RT-C'!$A:$G,7,FALSE),"")</f>
        <v/>
      </c>
      <c r="O228" s="150" t="str">
        <f t="array" ref="O228">IFERROR(VLOOKUP(E228,'RT-C'!$A:$R,18,FALSE),"")</f>
        <v/>
      </c>
      <c r="P228" s="147" t="str">
        <f t="shared" si="12"/>
        <v/>
      </c>
      <c r="Q228" s="119" t="str">
        <f t="shared" si="13"/>
        <v/>
      </c>
      <c r="R228" s="149" t="str">
        <f t="shared" si="14"/>
        <v/>
      </c>
      <c r="S228" s="148"/>
      <c r="T228" s="148" t="str">
        <f t="shared" si="15"/>
        <v/>
      </c>
      <c r="U228" s="118" t="e">
        <f>IF(AND(D228&lt;&gt;"",I228="OUI",#REF!="OUI"),60,"")</f>
        <v>#REF!</v>
      </c>
      <c r="V228" s="147"/>
      <c r="W228" s="118"/>
      <c r="X228" s="118"/>
      <c r="Y228" s="120"/>
      <c r="Z228" s="117"/>
    </row>
    <row r="229" spans="1:26" x14ac:dyDescent="0.25">
      <c r="A229" s="114">
        <v>8</v>
      </c>
      <c r="B229" s="115" t="s">
        <v>5717</v>
      </c>
      <c r="C229" s="116" t="str">
        <f t="array" ref="C229">IFERROR(VLOOKUP(E229,'RT-C'!$A:$I,9,FALSE),"")</f>
        <v/>
      </c>
      <c r="D229" s="117"/>
      <c r="E229" s="113"/>
      <c r="F229" s="118"/>
      <c r="G229" s="119"/>
      <c r="H229" s="120"/>
      <c r="I229" s="153" t="str">
        <f t="array" ref="I229">IFERROR(VLOOKUP(E229,'RT-C'!$A:$J,10,FALSE),"")</f>
        <v/>
      </c>
      <c r="J229" s="151" t="str">
        <f t="array" ref="J229">IFERROR(VLOOKUP(E229,'RT-C'!$A:$AE,31,FALSE),"")</f>
        <v/>
      </c>
      <c r="K229" s="152" t="str">
        <f t="array" ref="K229">IFERROR(IF(VLOOKUP(E229,'RT-C'!$A:$AG,29,FALSE)=0,"",VLOOKUP(E229,'RT-C'!$A:$AG,33,FALSE)),"")</f>
        <v/>
      </c>
      <c r="L229" s="151" t="str">
        <f t="array" ref="L229">IFERROR(VLOOKUP('RT-C'!$A:$AF,32,FALSE),"")</f>
        <v/>
      </c>
      <c r="M229" s="323" t="str">
        <f t="array" ref="M229">IFERROR(VLOOKUP(E229,'RT-C'!$A:$H,8,FALSE),"")</f>
        <v/>
      </c>
      <c r="N229" s="151" t="str">
        <f t="array" ref="N229">IFERROR(VLOOKUP(E229,'RT-C'!$A:$G,7,FALSE),"")</f>
        <v/>
      </c>
      <c r="O229" s="150" t="str">
        <f t="array" ref="O229">IFERROR(VLOOKUP(E229,'RT-C'!$A:$R,18,FALSE),"")</f>
        <v/>
      </c>
      <c r="P229" s="147" t="str">
        <f t="shared" si="12"/>
        <v/>
      </c>
      <c r="Q229" s="119" t="str">
        <f t="shared" si="13"/>
        <v/>
      </c>
      <c r="R229" s="149" t="str">
        <f t="shared" si="14"/>
        <v/>
      </c>
      <c r="S229" s="148"/>
      <c r="T229" s="148" t="str">
        <f t="shared" si="15"/>
        <v/>
      </c>
      <c r="U229" s="118" t="e">
        <f>IF(AND(D229&lt;&gt;"",I229="OUI",#REF!="OUI"),60,"")</f>
        <v>#REF!</v>
      </c>
      <c r="V229" s="147"/>
      <c r="W229" s="118"/>
      <c r="X229" s="118"/>
      <c r="Y229" s="120"/>
      <c r="Z229" s="117"/>
    </row>
    <row r="230" spans="1:26" x14ac:dyDescent="0.25">
      <c r="A230" s="114">
        <v>8</v>
      </c>
      <c r="B230" s="115" t="s">
        <v>5717</v>
      </c>
      <c r="C230" s="116" t="str">
        <f t="array" ref="C230">IFERROR(VLOOKUP(E230,'RT-C'!$A:$I,9,FALSE),"")</f>
        <v/>
      </c>
      <c r="D230" s="117"/>
      <c r="E230" s="113"/>
      <c r="F230" s="118"/>
      <c r="G230" s="119"/>
      <c r="H230" s="120"/>
      <c r="I230" s="153" t="str">
        <f t="array" ref="I230">IFERROR(VLOOKUP(E230,'RT-C'!$A:$J,10,FALSE),"")</f>
        <v/>
      </c>
      <c r="J230" s="151" t="str">
        <f t="array" ref="J230">IFERROR(VLOOKUP(E230,'RT-C'!$A:$AE,31,FALSE),"")</f>
        <v/>
      </c>
      <c r="K230" s="152" t="str">
        <f t="array" ref="K230">IFERROR(IF(VLOOKUP(E230,'RT-C'!$A:$AG,29,FALSE)=0,"",VLOOKUP(E230,'RT-C'!$A:$AG,33,FALSE)),"")</f>
        <v/>
      </c>
      <c r="L230" s="151" t="str">
        <f t="array" ref="L230">IFERROR(VLOOKUP('RT-C'!$A:$AF,32,FALSE),"")</f>
        <v/>
      </c>
      <c r="M230" s="323" t="str">
        <f t="array" ref="M230">IFERROR(VLOOKUP(E230,'RT-C'!$A:$H,8,FALSE),"")</f>
        <v/>
      </c>
      <c r="N230" s="151" t="str">
        <f t="array" ref="N230">IFERROR(VLOOKUP(E230,'RT-C'!$A:$G,7,FALSE),"")</f>
        <v/>
      </c>
      <c r="O230" s="150" t="str">
        <f t="array" ref="O230">IFERROR(VLOOKUP(E230,'RT-C'!$A:$R,18,FALSE),"")</f>
        <v/>
      </c>
      <c r="P230" s="147" t="str">
        <f t="shared" si="12"/>
        <v/>
      </c>
      <c r="Q230" s="119" t="str">
        <f t="shared" si="13"/>
        <v/>
      </c>
      <c r="R230" s="149" t="str">
        <f t="shared" si="14"/>
        <v/>
      </c>
      <c r="S230" s="148"/>
      <c r="T230" s="148" t="str">
        <f t="shared" si="15"/>
        <v/>
      </c>
      <c r="U230" s="118" t="e">
        <f>IF(AND(D230&lt;&gt;"",I230="OUI",#REF!="OUI"),60,"")</f>
        <v>#REF!</v>
      </c>
      <c r="V230" s="147"/>
      <c r="W230" s="118"/>
      <c r="X230" s="118"/>
      <c r="Y230" s="120"/>
      <c r="Z230" s="117"/>
    </row>
    <row r="231" spans="1:26" x14ac:dyDescent="0.25">
      <c r="A231" s="114">
        <v>8</v>
      </c>
      <c r="B231" s="115" t="s">
        <v>5717</v>
      </c>
      <c r="C231" s="116" t="str">
        <f t="array" ref="C231">IFERROR(VLOOKUP(E231,'RT-C'!$A:$I,9,FALSE),"")</f>
        <v/>
      </c>
      <c r="D231" s="117"/>
      <c r="E231" s="113"/>
      <c r="F231" s="118"/>
      <c r="G231" s="119"/>
      <c r="H231" s="120"/>
      <c r="I231" s="153" t="str">
        <f t="array" ref="I231">IFERROR(VLOOKUP(E231,'RT-C'!$A:$J,10,FALSE),"")</f>
        <v/>
      </c>
      <c r="J231" s="151" t="str">
        <f t="array" ref="J231">IFERROR(VLOOKUP(E231,'RT-C'!$A:$AE,31,FALSE),"")</f>
        <v/>
      </c>
      <c r="K231" s="152" t="str">
        <f t="array" ref="K231">IFERROR(IF(VLOOKUP(E231,'RT-C'!$A:$AG,29,FALSE)=0,"",VLOOKUP(E231,'RT-C'!$A:$AG,33,FALSE)),"")</f>
        <v/>
      </c>
      <c r="L231" s="151" t="str">
        <f t="array" ref="L231">IFERROR(VLOOKUP('RT-C'!$A:$AF,32,FALSE),"")</f>
        <v/>
      </c>
      <c r="M231" s="323" t="str">
        <f t="array" ref="M231">IFERROR(VLOOKUP(E231,'RT-C'!$A:$H,8,FALSE),"")</f>
        <v/>
      </c>
      <c r="N231" s="151" t="str">
        <f t="array" ref="N231">IFERROR(VLOOKUP(E231,'RT-C'!$A:$G,7,FALSE),"")</f>
        <v/>
      </c>
      <c r="O231" s="150" t="str">
        <f t="array" ref="O231">IFERROR(VLOOKUP(E231,'RT-C'!$A:$R,18,FALSE),"")</f>
        <v/>
      </c>
      <c r="P231" s="147" t="str">
        <f t="shared" si="12"/>
        <v/>
      </c>
      <c r="Q231" s="119" t="str">
        <f t="shared" si="13"/>
        <v/>
      </c>
      <c r="R231" s="149" t="str">
        <f t="shared" si="14"/>
        <v/>
      </c>
      <c r="S231" s="148"/>
      <c r="T231" s="148" t="str">
        <f t="shared" si="15"/>
        <v/>
      </c>
      <c r="U231" s="118" t="e">
        <f>IF(AND(D231&lt;&gt;"",I231="OUI",#REF!="OUI"),60,"")</f>
        <v>#REF!</v>
      </c>
      <c r="V231" s="147"/>
      <c r="W231" s="118"/>
      <c r="X231" s="118"/>
      <c r="Y231" s="120"/>
      <c r="Z231" s="117"/>
    </row>
    <row r="232" spans="1:26" x14ac:dyDescent="0.25">
      <c r="A232" s="114">
        <v>8</v>
      </c>
      <c r="B232" s="115" t="s">
        <v>5717</v>
      </c>
      <c r="C232" s="116" t="str">
        <f t="array" ref="C232">IFERROR(VLOOKUP(E232,'RT-C'!$A:$I,9,FALSE),"")</f>
        <v/>
      </c>
      <c r="D232" s="117"/>
      <c r="E232" s="113"/>
      <c r="F232" s="118"/>
      <c r="G232" s="119"/>
      <c r="H232" s="120"/>
      <c r="I232" s="153" t="str">
        <f t="array" ref="I232">IFERROR(VLOOKUP(E232,'RT-C'!$A:$J,10,FALSE),"")</f>
        <v/>
      </c>
      <c r="J232" s="151" t="str">
        <f t="array" ref="J232">IFERROR(VLOOKUP(E232,'RT-C'!$A:$AE,31,FALSE),"")</f>
        <v/>
      </c>
      <c r="K232" s="152" t="str">
        <f t="array" ref="K232">IFERROR(IF(VLOOKUP(E232,'RT-C'!$A:$AG,29,FALSE)=0,"",VLOOKUP(E232,'RT-C'!$A:$AG,33,FALSE)),"")</f>
        <v/>
      </c>
      <c r="L232" s="151" t="str">
        <f t="array" ref="L232">IFERROR(VLOOKUP('RT-C'!$A:$AF,32,FALSE),"")</f>
        <v/>
      </c>
      <c r="M232" s="323" t="str">
        <f t="array" ref="M232">IFERROR(VLOOKUP(E232,'RT-C'!$A:$H,8,FALSE),"")</f>
        <v/>
      </c>
      <c r="N232" s="151" t="str">
        <f t="array" ref="N232">IFERROR(VLOOKUP(E232,'RT-C'!$A:$G,7,FALSE),"")</f>
        <v/>
      </c>
      <c r="O232" s="150" t="str">
        <f t="array" ref="O232">IFERROR(VLOOKUP(E232,'RT-C'!$A:$R,18,FALSE),"")</f>
        <v/>
      </c>
      <c r="P232" s="147" t="str">
        <f t="shared" si="12"/>
        <v/>
      </c>
      <c r="Q232" s="119" t="str">
        <f t="shared" si="13"/>
        <v/>
      </c>
      <c r="R232" s="149" t="str">
        <f t="shared" si="14"/>
        <v/>
      </c>
      <c r="S232" s="148"/>
      <c r="T232" s="148" t="str">
        <f t="shared" si="15"/>
        <v/>
      </c>
      <c r="U232" s="118" t="e">
        <f>IF(AND(D232&lt;&gt;"",I232="OUI",#REF!="OUI"),60,"")</f>
        <v>#REF!</v>
      </c>
      <c r="V232" s="147"/>
      <c r="W232" s="118"/>
      <c r="X232" s="118"/>
      <c r="Y232" s="120"/>
      <c r="Z232" s="117"/>
    </row>
    <row r="233" spans="1:26" x14ac:dyDescent="0.25">
      <c r="A233" s="114">
        <v>8</v>
      </c>
      <c r="B233" s="115" t="s">
        <v>5717</v>
      </c>
      <c r="C233" s="116" t="str">
        <f t="array" ref="C233">IFERROR(VLOOKUP(E233,'RT-C'!$A:$I,9,FALSE),"")</f>
        <v/>
      </c>
      <c r="D233" s="117"/>
      <c r="E233" s="113"/>
      <c r="F233" s="118"/>
      <c r="G233" s="119"/>
      <c r="H233" s="120"/>
      <c r="I233" s="153" t="str">
        <f t="array" ref="I233">IFERROR(VLOOKUP(E233,'RT-C'!$A:$J,10,FALSE),"")</f>
        <v/>
      </c>
      <c r="J233" s="151" t="str">
        <f t="array" ref="J233">IFERROR(VLOOKUP(E233,'RT-C'!$A:$AE,31,FALSE),"")</f>
        <v/>
      </c>
      <c r="K233" s="152" t="str">
        <f t="array" ref="K233">IFERROR(IF(VLOOKUP(E233,'RT-C'!$A:$AG,29,FALSE)=0,"",VLOOKUP(E233,'RT-C'!$A:$AG,33,FALSE)),"")</f>
        <v/>
      </c>
      <c r="L233" s="151" t="str">
        <f t="array" ref="L233">IFERROR(VLOOKUP('RT-C'!$A:$AF,32,FALSE),"")</f>
        <v/>
      </c>
      <c r="M233" s="323" t="str">
        <f t="array" ref="M233">IFERROR(VLOOKUP(E233,'RT-C'!$A:$H,8,FALSE),"")</f>
        <v/>
      </c>
      <c r="N233" s="151" t="str">
        <f t="array" ref="N233">IFERROR(VLOOKUP(E233,'RT-C'!$A:$G,7,FALSE),"")</f>
        <v/>
      </c>
      <c r="O233" s="150" t="str">
        <f t="array" ref="O233">IFERROR(VLOOKUP(E233,'RT-C'!$A:$R,18,FALSE),"")</f>
        <v/>
      </c>
      <c r="P233" s="147" t="str">
        <f t="shared" si="12"/>
        <v/>
      </c>
      <c r="Q233" s="119" t="str">
        <f t="shared" si="13"/>
        <v/>
      </c>
      <c r="R233" s="149" t="str">
        <f t="shared" si="14"/>
        <v/>
      </c>
      <c r="S233" s="148"/>
      <c r="T233" s="148" t="str">
        <f t="shared" si="15"/>
        <v/>
      </c>
      <c r="U233" s="118" t="e">
        <f>IF(AND(D233&lt;&gt;"",I233="OUI",#REF!="OUI"),60,"")</f>
        <v>#REF!</v>
      </c>
      <c r="V233" s="147"/>
      <c r="W233" s="118"/>
      <c r="X233" s="118"/>
      <c r="Y233" s="120"/>
      <c r="Z233" s="117"/>
    </row>
    <row r="234" spans="1:26" x14ac:dyDescent="0.25">
      <c r="A234" s="114">
        <v>8</v>
      </c>
      <c r="B234" s="115" t="s">
        <v>5717</v>
      </c>
      <c r="C234" s="116" t="str">
        <f t="array" ref="C234">IFERROR(VLOOKUP(E234,'RT-C'!$A:$I,9,FALSE),"")</f>
        <v/>
      </c>
      <c r="D234" s="117"/>
      <c r="E234" s="113"/>
      <c r="F234" s="118"/>
      <c r="G234" s="119"/>
      <c r="H234" s="120"/>
      <c r="I234" s="153" t="str">
        <f t="array" ref="I234">IFERROR(VLOOKUP(E234,'RT-C'!$A:$J,10,FALSE),"")</f>
        <v/>
      </c>
      <c r="J234" s="151" t="str">
        <f t="array" ref="J234">IFERROR(VLOOKUP(E234,'RT-C'!$A:$AE,31,FALSE),"")</f>
        <v/>
      </c>
      <c r="K234" s="152" t="str">
        <f t="array" ref="K234">IFERROR(IF(VLOOKUP(E234,'RT-C'!$A:$AG,29,FALSE)=0,"",VLOOKUP(E234,'RT-C'!$A:$AG,33,FALSE)),"")</f>
        <v/>
      </c>
      <c r="L234" s="151" t="str">
        <f t="array" ref="L234">IFERROR(VLOOKUP('RT-C'!$A:$AF,32,FALSE),"")</f>
        <v/>
      </c>
      <c r="M234" s="323" t="str">
        <f t="array" ref="M234">IFERROR(VLOOKUP(E234,'RT-C'!$A:$H,8,FALSE),"")</f>
        <v/>
      </c>
      <c r="N234" s="151" t="str">
        <f t="array" ref="N234">IFERROR(VLOOKUP(E234,'RT-C'!$A:$G,7,FALSE),"")</f>
        <v/>
      </c>
      <c r="O234" s="150" t="str">
        <f t="array" ref="O234">IFERROR(VLOOKUP(E234,'RT-C'!$A:$R,18,FALSE),"")</f>
        <v/>
      </c>
      <c r="P234" s="147" t="str">
        <f t="shared" si="12"/>
        <v/>
      </c>
      <c r="Q234" s="119" t="str">
        <f t="shared" si="13"/>
        <v/>
      </c>
      <c r="R234" s="149" t="str">
        <f t="shared" si="14"/>
        <v/>
      </c>
      <c r="S234" s="148"/>
      <c r="T234" s="148" t="str">
        <f t="shared" si="15"/>
        <v/>
      </c>
      <c r="U234" s="118" t="e">
        <f>IF(AND(D234&lt;&gt;"",I234="OUI",#REF!="OUI"),60,"")</f>
        <v>#REF!</v>
      </c>
      <c r="V234" s="147"/>
      <c r="W234" s="118"/>
      <c r="X234" s="118"/>
      <c r="Y234" s="120"/>
      <c r="Z234" s="117"/>
    </row>
    <row r="235" spans="1:26" x14ac:dyDescent="0.25">
      <c r="A235" s="114">
        <v>8</v>
      </c>
      <c r="B235" s="115" t="s">
        <v>5717</v>
      </c>
      <c r="C235" s="116" t="str">
        <f t="array" ref="C235">IFERROR(VLOOKUP(E235,'RT-C'!$A:$I,9,FALSE),"")</f>
        <v/>
      </c>
      <c r="D235" s="117"/>
      <c r="E235" s="113"/>
      <c r="F235" s="118"/>
      <c r="G235" s="119"/>
      <c r="H235" s="120"/>
      <c r="I235" s="153" t="str">
        <f t="array" ref="I235">IFERROR(VLOOKUP(E235,'RT-C'!$A:$J,10,FALSE),"")</f>
        <v/>
      </c>
      <c r="J235" s="151" t="str">
        <f t="array" ref="J235">IFERROR(VLOOKUP(E235,'RT-C'!$A:$AE,31,FALSE),"")</f>
        <v/>
      </c>
      <c r="K235" s="152" t="str">
        <f t="array" ref="K235">IFERROR(IF(VLOOKUP(E235,'RT-C'!$A:$AG,29,FALSE)=0,"",VLOOKUP(E235,'RT-C'!$A:$AG,33,FALSE)),"")</f>
        <v/>
      </c>
      <c r="L235" s="151" t="str">
        <f t="array" ref="L235">IFERROR(VLOOKUP('RT-C'!$A:$AF,32,FALSE),"")</f>
        <v/>
      </c>
      <c r="M235" s="323" t="str">
        <f t="array" ref="M235">IFERROR(VLOOKUP(E235,'RT-C'!$A:$H,8,FALSE),"")</f>
        <v/>
      </c>
      <c r="N235" s="151" t="str">
        <f t="array" ref="N235">IFERROR(VLOOKUP(E235,'RT-C'!$A:$G,7,FALSE),"")</f>
        <v/>
      </c>
      <c r="O235" s="150" t="str">
        <f t="array" ref="O235">IFERROR(VLOOKUP(E235,'RT-C'!$A:$R,18,FALSE),"")</f>
        <v/>
      </c>
      <c r="P235" s="147" t="str">
        <f t="shared" si="12"/>
        <v/>
      </c>
      <c r="Q235" s="119" t="str">
        <f t="shared" si="13"/>
        <v/>
      </c>
      <c r="R235" s="149" t="str">
        <f t="shared" si="14"/>
        <v/>
      </c>
      <c r="S235" s="148"/>
      <c r="T235" s="148" t="str">
        <f t="shared" si="15"/>
        <v/>
      </c>
      <c r="U235" s="118" t="e">
        <f>IF(AND(D235&lt;&gt;"",I235="OUI",#REF!="OUI"),60,"")</f>
        <v>#REF!</v>
      </c>
      <c r="V235" s="147"/>
      <c r="W235" s="118"/>
      <c r="X235" s="118"/>
      <c r="Y235" s="120"/>
      <c r="Z235" s="117"/>
    </row>
    <row r="236" spans="1:26" x14ac:dyDescent="0.25">
      <c r="A236" s="114">
        <v>8</v>
      </c>
      <c r="B236" s="115" t="s">
        <v>5717</v>
      </c>
      <c r="C236" s="116" t="str">
        <f t="array" ref="C236">IFERROR(VLOOKUP(E236,'RT-C'!$A:$I,9,FALSE),"")</f>
        <v/>
      </c>
      <c r="D236" s="117"/>
      <c r="E236" s="113"/>
      <c r="F236" s="118"/>
      <c r="G236" s="119"/>
      <c r="H236" s="120"/>
      <c r="I236" s="153" t="str">
        <f t="array" ref="I236">IFERROR(VLOOKUP(E236,'RT-C'!$A:$J,10,FALSE),"")</f>
        <v/>
      </c>
      <c r="J236" s="151" t="str">
        <f t="array" ref="J236">IFERROR(VLOOKUP(E236,'RT-C'!$A:$AE,31,FALSE),"")</f>
        <v/>
      </c>
      <c r="K236" s="152" t="str">
        <f t="array" ref="K236">IFERROR(IF(VLOOKUP(E236,'RT-C'!$A:$AG,29,FALSE)=0,"",VLOOKUP(E236,'RT-C'!$A:$AG,33,FALSE)),"")</f>
        <v/>
      </c>
      <c r="L236" s="151" t="str">
        <f t="array" ref="L236">IFERROR(VLOOKUP('RT-C'!$A:$AF,32,FALSE),"")</f>
        <v/>
      </c>
      <c r="M236" s="323" t="str">
        <f t="array" ref="M236">IFERROR(VLOOKUP(E236,'RT-C'!$A:$H,8,FALSE),"")</f>
        <v/>
      </c>
      <c r="N236" s="151" t="str">
        <f t="array" ref="N236">IFERROR(VLOOKUP(E236,'RT-C'!$A:$G,7,FALSE),"")</f>
        <v/>
      </c>
      <c r="O236" s="150" t="str">
        <f t="array" ref="O236">IFERROR(VLOOKUP(E236,'RT-C'!$A:$R,18,FALSE),"")</f>
        <v/>
      </c>
      <c r="P236" s="147" t="str">
        <f t="shared" si="12"/>
        <v/>
      </c>
      <c r="Q236" s="119" t="str">
        <f t="shared" si="13"/>
        <v/>
      </c>
      <c r="R236" s="149" t="str">
        <f t="shared" si="14"/>
        <v/>
      </c>
      <c r="S236" s="148"/>
      <c r="T236" s="148" t="str">
        <f t="shared" si="15"/>
        <v/>
      </c>
      <c r="U236" s="118" t="e">
        <f>IF(AND(D236&lt;&gt;"",I236="OUI",#REF!="OUI"),60,"")</f>
        <v>#REF!</v>
      </c>
      <c r="V236" s="147"/>
      <c r="W236" s="118"/>
      <c r="X236" s="118"/>
      <c r="Y236" s="120"/>
      <c r="Z236" s="117"/>
    </row>
    <row r="237" spans="1:26" x14ac:dyDescent="0.25">
      <c r="A237" s="114">
        <v>8</v>
      </c>
      <c r="B237" s="115" t="s">
        <v>5717</v>
      </c>
      <c r="C237" s="116" t="str">
        <f t="array" ref="C237">IFERROR(VLOOKUP(E237,'RT-C'!$A:$I,9,FALSE),"")</f>
        <v/>
      </c>
      <c r="D237" s="117"/>
      <c r="E237" s="113"/>
      <c r="F237" s="118"/>
      <c r="G237" s="119"/>
      <c r="H237" s="120"/>
      <c r="I237" s="153" t="str">
        <f t="array" ref="I237">IFERROR(VLOOKUP(E237,'RT-C'!$A:$J,10,FALSE),"")</f>
        <v/>
      </c>
      <c r="J237" s="151" t="str">
        <f t="array" ref="J237">IFERROR(VLOOKUP(E237,'RT-C'!$A:$AE,31,FALSE),"")</f>
        <v/>
      </c>
      <c r="K237" s="152" t="str">
        <f t="array" ref="K237">IFERROR(IF(VLOOKUP(E237,'RT-C'!$A:$AG,29,FALSE)=0,"",VLOOKUP(E237,'RT-C'!$A:$AG,33,FALSE)),"")</f>
        <v/>
      </c>
      <c r="L237" s="151" t="str">
        <f t="array" ref="L237">IFERROR(VLOOKUP('RT-C'!$A:$AF,32,FALSE),"")</f>
        <v/>
      </c>
      <c r="M237" s="323" t="str">
        <f t="array" ref="M237">IFERROR(VLOOKUP(E237,'RT-C'!$A:$H,8,FALSE),"")</f>
        <v/>
      </c>
      <c r="N237" s="151" t="str">
        <f t="array" ref="N237">IFERROR(VLOOKUP(E237,'RT-C'!$A:$G,7,FALSE),"")</f>
        <v/>
      </c>
      <c r="O237" s="150" t="str">
        <f t="array" ref="O237">IFERROR(VLOOKUP(E237,'RT-C'!$A:$R,18,FALSE),"")</f>
        <v/>
      </c>
      <c r="P237" s="147" t="str">
        <f t="shared" si="12"/>
        <v/>
      </c>
      <c r="Q237" s="119" t="str">
        <f t="shared" si="13"/>
        <v/>
      </c>
      <c r="R237" s="149" t="str">
        <f t="shared" si="14"/>
        <v/>
      </c>
      <c r="S237" s="148"/>
      <c r="T237" s="148" t="str">
        <f t="shared" si="15"/>
        <v/>
      </c>
      <c r="U237" s="118" t="e">
        <f>IF(AND(D237&lt;&gt;"",I237="OUI",#REF!="OUI"),60,"")</f>
        <v>#REF!</v>
      </c>
      <c r="V237" s="147"/>
      <c r="W237" s="118"/>
      <c r="X237" s="118"/>
      <c r="Y237" s="120"/>
      <c r="Z237" s="117"/>
    </row>
    <row r="238" spans="1:26" x14ac:dyDescent="0.25">
      <c r="A238" s="114">
        <v>8</v>
      </c>
      <c r="B238" s="115" t="s">
        <v>5717</v>
      </c>
      <c r="C238" s="116" t="str">
        <f t="array" ref="C238">IFERROR(VLOOKUP(E238,'RT-C'!$A:$I,9,FALSE),"")</f>
        <v/>
      </c>
      <c r="D238" s="117"/>
      <c r="E238" s="113"/>
      <c r="F238" s="118"/>
      <c r="G238" s="119"/>
      <c r="H238" s="120"/>
      <c r="I238" s="153" t="str">
        <f t="array" ref="I238">IFERROR(VLOOKUP(E238,'RT-C'!$A:$J,10,FALSE),"")</f>
        <v/>
      </c>
      <c r="J238" s="151" t="str">
        <f t="array" ref="J238">IFERROR(VLOOKUP(E238,'RT-C'!$A:$AE,31,FALSE),"")</f>
        <v/>
      </c>
      <c r="K238" s="152" t="str">
        <f t="array" ref="K238">IFERROR(IF(VLOOKUP(E238,'RT-C'!$A:$AG,29,FALSE)=0,"",VLOOKUP(E238,'RT-C'!$A:$AG,33,FALSE)),"")</f>
        <v/>
      </c>
      <c r="L238" s="151" t="str">
        <f t="array" ref="L238">IFERROR(VLOOKUP('RT-C'!$A:$AF,32,FALSE),"")</f>
        <v/>
      </c>
      <c r="M238" s="323" t="str">
        <f t="array" ref="M238">IFERROR(VLOOKUP(E238,'RT-C'!$A:$H,8,FALSE),"")</f>
        <v/>
      </c>
      <c r="N238" s="151" t="str">
        <f t="array" ref="N238">IFERROR(VLOOKUP(E238,'RT-C'!$A:$G,7,FALSE),"")</f>
        <v/>
      </c>
      <c r="O238" s="150" t="str">
        <f t="array" ref="O238">IFERROR(VLOOKUP(E238,'RT-C'!$A:$R,18,FALSE),"")</f>
        <v/>
      </c>
      <c r="P238" s="147" t="str">
        <f t="shared" si="12"/>
        <v/>
      </c>
      <c r="Q238" s="119" t="str">
        <f t="shared" si="13"/>
        <v/>
      </c>
      <c r="R238" s="149" t="str">
        <f t="shared" si="14"/>
        <v/>
      </c>
      <c r="S238" s="148"/>
      <c r="T238" s="148" t="str">
        <f t="shared" si="15"/>
        <v/>
      </c>
      <c r="U238" s="118" t="e">
        <f>IF(AND(D238&lt;&gt;"",I238="OUI",#REF!="OUI"),60,"")</f>
        <v>#REF!</v>
      </c>
      <c r="V238" s="147"/>
      <c r="W238" s="118"/>
      <c r="X238" s="118"/>
      <c r="Y238" s="120"/>
      <c r="Z238" s="117"/>
    </row>
    <row r="239" spans="1:26" x14ac:dyDescent="0.25">
      <c r="A239" s="114">
        <v>8</v>
      </c>
      <c r="B239" s="115" t="s">
        <v>5717</v>
      </c>
      <c r="C239" s="116" t="str">
        <f t="array" ref="C239">IFERROR(VLOOKUP(E239,'RT-C'!$A:$I,9,FALSE),"")</f>
        <v/>
      </c>
      <c r="D239" s="117"/>
      <c r="E239" s="113"/>
      <c r="F239" s="118"/>
      <c r="G239" s="119"/>
      <c r="H239" s="120"/>
      <c r="I239" s="153" t="str">
        <f t="array" ref="I239">IFERROR(VLOOKUP(E239,'RT-C'!$A:$J,10,FALSE),"")</f>
        <v/>
      </c>
      <c r="J239" s="151" t="str">
        <f t="array" ref="J239">IFERROR(VLOOKUP(E239,'RT-C'!$A:$AE,31,FALSE),"")</f>
        <v/>
      </c>
      <c r="K239" s="152" t="str">
        <f t="array" ref="K239">IFERROR(IF(VLOOKUP(E239,'RT-C'!$A:$AG,29,FALSE)=0,"",VLOOKUP(E239,'RT-C'!$A:$AG,33,FALSE)),"")</f>
        <v/>
      </c>
      <c r="L239" s="151" t="str">
        <f t="array" ref="L239">IFERROR(VLOOKUP('RT-C'!$A:$AF,32,FALSE),"")</f>
        <v/>
      </c>
      <c r="M239" s="323" t="str">
        <f t="array" ref="M239">IFERROR(VLOOKUP(E239,'RT-C'!$A:$H,8,FALSE),"")</f>
        <v/>
      </c>
      <c r="N239" s="151" t="str">
        <f t="array" ref="N239">IFERROR(VLOOKUP(E239,'RT-C'!$A:$G,7,FALSE),"")</f>
        <v/>
      </c>
      <c r="O239" s="150" t="str">
        <f t="array" ref="O239">IFERROR(VLOOKUP(E239,'RT-C'!$A:$R,18,FALSE),"")</f>
        <v/>
      </c>
      <c r="P239" s="147" t="str">
        <f t="shared" si="12"/>
        <v/>
      </c>
      <c r="Q239" s="119" t="str">
        <f t="shared" si="13"/>
        <v/>
      </c>
      <c r="R239" s="149" t="str">
        <f t="shared" si="14"/>
        <v/>
      </c>
      <c r="S239" s="148"/>
      <c r="T239" s="148" t="str">
        <f t="shared" si="15"/>
        <v/>
      </c>
      <c r="U239" s="118" t="e">
        <f>IF(AND(D239&lt;&gt;"",I239="OUI",#REF!="OUI"),60,"")</f>
        <v>#REF!</v>
      </c>
      <c r="V239" s="147"/>
      <c r="W239" s="118"/>
      <c r="X239" s="118"/>
      <c r="Y239" s="120"/>
      <c r="Z239" s="117"/>
    </row>
    <row r="240" spans="1:26" x14ac:dyDescent="0.25">
      <c r="A240" s="114">
        <v>8</v>
      </c>
      <c r="B240" s="115" t="s">
        <v>5717</v>
      </c>
      <c r="C240" s="116" t="str">
        <f t="array" ref="C240">IFERROR(VLOOKUP(E240,'RT-C'!$A:$I,9,FALSE),"")</f>
        <v/>
      </c>
      <c r="D240" s="117"/>
      <c r="E240" s="113"/>
      <c r="F240" s="118"/>
      <c r="G240" s="119"/>
      <c r="H240" s="120"/>
      <c r="I240" s="153" t="str">
        <f t="array" ref="I240">IFERROR(VLOOKUP(E240,'RT-C'!$A:$J,10,FALSE),"")</f>
        <v/>
      </c>
      <c r="J240" s="151" t="str">
        <f t="array" ref="J240">IFERROR(VLOOKUP(E240,'RT-C'!$A:$AE,31,FALSE),"")</f>
        <v/>
      </c>
      <c r="K240" s="152" t="str">
        <f t="array" ref="K240">IFERROR(IF(VLOOKUP(E240,'RT-C'!$A:$AG,29,FALSE)=0,"",VLOOKUP(E240,'RT-C'!$A:$AG,33,FALSE)),"")</f>
        <v/>
      </c>
      <c r="L240" s="151" t="str">
        <f t="array" ref="L240">IFERROR(VLOOKUP('RT-C'!$A:$AF,32,FALSE),"")</f>
        <v/>
      </c>
      <c r="M240" s="323" t="str">
        <f t="array" ref="M240">IFERROR(VLOOKUP(E240,'RT-C'!$A:$H,8,FALSE),"")</f>
        <v/>
      </c>
      <c r="N240" s="151" t="str">
        <f t="array" ref="N240">IFERROR(VLOOKUP(E240,'RT-C'!$A:$G,7,FALSE),"")</f>
        <v/>
      </c>
      <c r="O240" s="150" t="str">
        <f t="array" ref="O240">IFERROR(VLOOKUP(E240,'RT-C'!$A:$R,18,FALSE),"")</f>
        <v/>
      </c>
      <c r="P240" s="147" t="str">
        <f t="shared" si="12"/>
        <v/>
      </c>
      <c r="Q240" s="119" t="str">
        <f t="shared" si="13"/>
        <v/>
      </c>
      <c r="R240" s="149" t="str">
        <f t="shared" si="14"/>
        <v/>
      </c>
      <c r="S240" s="148"/>
      <c r="T240" s="148" t="str">
        <f t="shared" si="15"/>
        <v/>
      </c>
      <c r="U240" s="118" t="e">
        <f>IF(AND(D240&lt;&gt;"",I240="OUI",#REF!="OUI"),60,"")</f>
        <v>#REF!</v>
      </c>
      <c r="V240" s="147"/>
      <c r="W240" s="118"/>
      <c r="X240" s="118"/>
      <c r="Y240" s="120"/>
      <c r="Z240" s="117"/>
    </row>
    <row r="241" spans="1:26" x14ac:dyDescent="0.25">
      <c r="A241" s="114">
        <v>12</v>
      </c>
      <c r="B241" s="115" t="s">
        <v>5724</v>
      </c>
      <c r="C241" s="116" t="str">
        <f t="array" ref="C241">IFERROR(VLOOKUP(E241,'RT-C'!$A:$I,9,FALSE),"")</f>
        <v/>
      </c>
      <c r="D241" s="117"/>
      <c r="E241" s="113"/>
      <c r="F241" s="118"/>
      <c r="G241" s="119"/>
      <c r="H241" s="120"/>
      <c r="I241" s="153" t="str">
        <f t="array" ref="I241">IFERROR(VLOOKUP(E241,'RT-C'!$A:$J,10,FALSE),"")</f>
        <v/>
      </c>
      <c r="J241" s="151" t="str">
        <f t="array" ref="J241">IFERROR(VLOOKUP(E241,'RT-C'!$A:$AE,31,FALSE),"")</f>
        <v/>
      </c>
      <c r="K241" s="152" t="str">
        <f t="array" ref="K241">IFERROR(IF(VLOOKUP(E241,'RT-C'!$A:$AG,29,FALSE)=0,"",VLOOKUP(E241,'RT-C'!$A:$AG,33,FALSE)),"")</f>
        <v/>
      </c>
      <c r="L241" s="151" t="str">
        <f t="array" ref="L241">IFERROR(VLOOKUP('RT-C'!$A:$AF,32,FALSE),"")</f>
        <v/>
      </c>
      <c r="M241" s="323" t="str">
        <f t="array" ref="M241">IFERROR(VLOOKUP(E241,'RT-C'!$A:$H,8,FALSE),"")</f>
        <v/>
      </c>
      <c r="N241" s="151" t="str">
        <f t="array" ref="N241">IFERROR(VLOOKUP(E241,'RT-C'!$A:$G,7,FALSE),"")</f>
        <v/>
      </c>
      <c r="O241" s="150" t="str">
        <f t="array" ref="O241">IFERROR(VLOOKUP(E241,'RT-C'!$A:$R,18,FALSE),"")</f>
        <v/>
      </c>
      <c r="P241" s="147" t="str">
        <f t="shared" si="12"/>
        <v/>
      </c>
      <c r="Q241" s="119" t="str">
        <f t="shared" si="13"/>
        <v/>
      </c>
      <c r="R241" s="149" t="str">
        <f t="shared" si="14"/>
        <v/>
      </c>
      <c r="S241" s="148"/>
      <c r="T241" s="148" t="str">
        <f t="shared" si="15"/>
        <v/>
      </c>
      <c r="U241" s="118" t="e">
        <f>IF(AND(D241&lt;&gt;"",I241="OUI",#REF!="OUI"),60,"")</f>
        <v>#REF!</v>
      </c>
      <c r="V241" s="147"/>
      <c r="W241" s="118"/>
      <c r="X241" s="118"/>
      <c r="Y241" s="120"/>
      <c r="Z241" s="117"/>
    </row>
    <row r="242" spans="1:26" x14ac:dyDescent="0.25">
      <c r="A242" s="114">
        <v>12</v>
      </c>
      <c r="B242" s="115" t="s">
        <v>5724</v>
      </c>
      <c r="C242" s="116" t="str">
        <f t="array" ref="C242">IFERROR(VLOOKUP(E242,'RT-C'!$A:$I,9,FALSE),"")</f>
        <v/>
      </c>
      <c r="D242" s="117"/>
      <c r="E242" s="113"/>
      <c r="F242" s="118"/>
      <c r="G242" s="119"/>
      <c r="H242" s="120"/>
      <c r="I242" s="153" t="str">
        <f t="array" ref="I242">IFERROR(VLOOKUP(E242,'RT-C'!$A:$J,10,FALSE),"")</f>
        <v/>
      </c>
      <c r="J242" s="151" t="str">
        <f t="array" ref="J242">IFERROR(VLOOKUP(E242,'RT-C'!$A:$AE,31,FALSE),"")</f>
        <v/>
      </c>
      <c r="K242" s="152" t="str">
        <f t="array" ref="K242">IFERROR(IF(VLOOKUP(E242,'RT-C'!$A:$AG,29,FALSE)=0,"",VLOOKUP(E242,'RT-C'!$A:$AG,33,FALSE)),"")</f>
        <v/>
      </c>
      <c r="L242" s="151" t="str">
        <f t="array" ref="L242">IFERROR(VLOOKUP('RT-C'!$A:$AF,32,FALSE),"")</f>
        <v/>
      </c>
      <c r="M242" s="323" t="str">
        <f t="array" ref="M242">IFERROR(VLOOKUP(E242,'RT-C'!$A:$H,8,FALSE),"")</f>
        <v/>
      </c>
      <c r="N242" s="151" t="str">
        <f t="array" ref="N242">IFERROR(VLOOKUP(E242,'RT-C'!$A:$G,7,FALSE),"")</f>
        <v/>
      </c>
      <c r="O242" s="150" t="str">
        <f t="array" ref="O242">IFERROR(VLOOKUP(E242,'RT-C'!$A:$R,18,FALSE),"")</f>
        <v/>
      </c>
      <c r="P242" s="147" t="str">
        <f t="shared" si="12"/>
        <v/>
      </c>
      <c r="Q242" s="119" t="str">
        <f t="shared" si="13"/>
        <v/>
      </c>
      <c r="R242" s="149" t="str">
        <f t="shared" si="14"/>
        <v/>
      </c>
      <c r="S242" s="148"/>
      <c r="T242" s="148" t="str">
        <f t="shared" si="15"/>
        <v/>
      </c>
      <c r="U242" s="118" t="e">
        <f>IF(AND(D242&lt;&gt;"",I242="OUI",#REF!="OUI"),60,"")</f>
        <v>#REF!</v>
      </c>
      <c r="V242" s="147"/>
      <c r="W242" s="118"/>
      <c r="X242" s="118"/>
      <c r="Y242" s="120"/>
      <c r="Z242" s="117"/>
    </row>
    <row r="243" spans="1:26" x14ac:dyDescent="0.25">
      <c r="A243" s="114">
        <v>12</v>
      </c>
      <c r="B243" s="115" t="s">
        <v>5724</v>
      </c>
      <c r="C243" s="116" t="str">
        <f t="array" ref="C243">IFERROR(VLOOKUP(E243,'RT-C'!$A:$I,9,FALSE),"")</f>
        <v/>
      </c>
      <c r="D243" s="117"/>
      <c r="E243" s="113"/>
      <c r="F243" s="118"/>
      <c r="G243" s="119"/>
      <c r="H243" s="120"/>
      <c r="I243" s="153" t="str">
        <f t="array" ref="I243">IFERROR(VLOOKUP(E243,'RT-C'!$A:$J,10,FALSE),"")</f>
        <v/>
      </c>
      <c r="J243" s="151" t="str">
        <f t="array" ref="J243">IFERROR(VLOOKUP(E243,'RT-C'!$A:$AE,31,FALSE),"")</f>
        <v/>
      </c>
      <c r="K243" s="152" t="str">
        <f t="array" ref="K243">IFERROR(IF(VLOOKUP(E243,'RT-C'!$A:$AG,29,FALSE)=0,"",VLOOKUP(E243,'RT-C'!$A:$AG,33,FALSE)),"")</f>
        <v/>
      </c>
      <c r="L243" s="151" t="str">
        <f t="array" ref="L243">IFERROR(VLOOKUP('RT-C'!$A:$AF,32,FALSE),"")</f>
        <v/>
      </c>
      <c r="M243" s="323" t="str">
        <f t="array" ref="M243">IFERROR(VLOOKUP(E243,'RT-C'!$A:$H,8,FALSE),"")</f>
        <v/>
      </c>
      <c r="N243" s="151" t="str">
        <f t="array" ref="N243">IFERROR(VLOOKUP(E243,'RT-C'!$A:$G,7,FALSE),"")</f>
        <v/>
      </c>
      <c r="O243" s="150" t="str">
        <f t="array" ref="O243">IFERROR(VLOOKUP(E243,'RT-C'!$A:$R,18,FALSE),"")</f>
        <v/>
      </c>
      <c r="P243" s="147" t="str">
        <f t="shared" si="12"/>
        <v/>
      </c>
      <c r="Q243" s="119" t="str">
        <f t="shared" si="13"/>
        <v/>
      </c>
      <c r="R243" s="149" t="str">
        <f t="shared" si="14"/>
        <v/>
      </c>
      <c r="S243" s="148"/>
      <c r="T243" s="148" t="str">
        <f t="shared" si="15"/>
        <v/>
      </c>
      <c r="U243" s="118" t="e">
        <f>IF(AND(D243&lt;&gt;"",I243="OUI",#REF!="OUI"),60,"")</f>
        <v>#REF!</v>
      </c>
      <c r="V243" s="147"/>
      <c r="W243" s="118"/>
      <c r="X243" s="118"/>
      <c r="Y243" s="120"/>
      <c r="Z243" s="117"/>
    </row>
    <row r="244" spans="1:26" x14ac:dyDescent="0.25">
      <c r="A244" s="114">
        <v>12</v>
      </c>
      <c r="B244" s="115" t="s">
        <v>5724</v>
      </c>
      <c r="C244" s="116" t="str">
        <f t="array" ref="C244">IFERROR(VLOOKUP(E244,'RT-C'!$A:$I,9,FALSE),"")</f>
        <v/>
      </c>
      <c r="D244" s="117"/>
      <c r="E244" s="113"/>
      <c r="F244" s="118"/>
      <c r="G244" s="119"/>
      <c r="H244" s="120"/>
      <c r="I244" s="153" t="str">
        <f t="array" ref="I244">IFERROR(VLOOKUP(E244,'RT-C'!$A:$J,10,FALSE),"")</f>
        <v/>
      </c>
      <c r="J244" s="151" t="str">
        <f t="array" ref="J244">IFERROR(VLOOKUP(E244,'RT-C'!$A:$AE,31,FALSE),"")</f>
        <v/>
      </c>
      <c r="K244" s="152" t="str">
        <f t="array" ref="K244">IFERROR(IF(VLOOKUP(E244,'RT-C'!$A:$AG,29,FALSE)=0,"",VLOOKUP(E244,'RT-C'!$A:$AG,33,FALSE)),"")</f>
        <v/>
      </c>
      <c r="L244" s="151" t="str">
        <f t="array" ref="L244">IFERROR(VLOOKUP('RT-C'!$A:$AF,32,FALSE),"")</f>
        <v/>
      </c>
      <c r="M244" s="323" t="str">
        <f t="array" ref="M244">IFERROR(VLOOKUP(E244,'RT-C'!$A:$H,8,FALSE),"")</f>
        <v/>
      </c>
      <c r="N244" s="151" t="str">
        <f t="array" ref="N244">IFERROR(VLOOKUP(E244,'RT-C'!$A:$G,7,FALSE),"")</f>
        <v/>
      </c>
      <c r="O244" s="150" t="str">
        <f t="array" ref="O244">IFERROR(VLOOKUP(E244,'RT-C'!$A:$R,18,FALSE),"")</f>
        <v/>
      </c>
      <c r="P244" s="147" t="str">
        <f t="shared" si="12"/>
        <v/>
      </c>
      <c r="Q244" s="119" t="str">
        <f t="shared" si="13"/>
        <v/>
      </c>
      <c r="R244" s="149" t="str">
        <f t="shared" si="14"/>
        <v/>
      </c>
      <c r="S244" s="148"/>
      <c r="T244" s="148" t="str">
        <f t="shared" si="15"/>
        <v/>
      </c>
      <c r="U244" s="118" t="e">
        <f>IF(AND(D244&lt;&gt;"",I244="OUI",#REF!="OUI"),60,"")</f>
        <v>#REF!</v>
      </c>
      <c r="V244" s="147"/>
      <c r="W244" s="118"/>
      <c r="X244" s="118"/>
      <c r="Y244" s="120"/>
      <c r="Z244" s="117"/>
    </row>
    <row r="245" spans="1:26" x14ac:dyDescent="0.25">
      <c r="A245" s="114">
        <v>12</v>
      </c>
      <c r="B245" s="115" t="s">
        <v>5724</v>
      </c>
      <c r="C245" s="116" t="str">
        <f t="array" ref="C245">IFERROR(VLOOKUP(E245,'RT-C'!$A:$I,9,FALSE),"")</f>
        <v/>
      </c>
      <c r="D245" s="117"/>
      <c r="E245" s="113"/>
      <c r="F245" s="118"/>
      <c r="G245" s="119"/>
      <c r="H245" s="120"/>
      <c r="I245" s="153" t="str">
        <f t="array" ref="I245">IFERROR(VLOOKUP(E245,'RT-C'!$A:$J,10,FALSE),"")</f>
        <v/>
      </c>
      <c r="J245" s="151" t="str">
        <f t="array" ref="J245">IFERROR(VLOOKUP(E245,'RT-C'!$A:$AE,31,FALSE),"")</f>
        <v/>
      </c>
      <c r="K245" s="152" t="str">
        <f t="array" ref="K245">IFERROR(IF(VLOOKUP(E245,'RT-C'!$A:$AG,29,FALSE)=0,"",VLOOKUP(E245,'RT-C'!$A:$AG,33,FALSE)),"")</f>
        <v/>
      </c>
      <c r="L245" s="151" t="str">
        <f t="array" ref="L245">IFERROR(VLOOKUP('RT-C'!$A:$AF,32,FALSE),"")</f>
        <v/>
      </c>
      <c r="M245" s="323" t="str">
        <f t="array" ref="M245">IFERROR(VLOOKUP(E245,'RT-C'!$A:$H,8,FALSE),"")</f>
        <v/>
      </c>
      <c r="N245" s="151" t="str">
        <f t="array" ref="N245">IFERROR(VLOOKUP(E245,'RT-C'!$A:$G,7,FALSE),"")</f>
        <v/>
      </c>
      <c r="O245" s="150" t="str">
        <f t="array" ref="O245">IFERROR(VLOOKUP(E245,'RT-C'!$A:$R,18,FALSE),"")</f>
        <v/>
      </c>
      <c r="P245" s="147" t="str">
        <f t="shared" si="12"/>
        <v/>
      </c>
      <c r="Q245" s="119" t="str">
        <f t="shared" si="13"/>
        <v/>
      </c>
      <c r="R245" s="149" t="str">
        <f t="shared" si="14"/>
        <v/>
      </c>
      <c r="S245" s="148"/>
      <c r="T245" s="148" t="str">
        <f t="shared" si="15"/>
        <v/>
      </c>
      <c r="U245" s="118" t="e">
        <f>IF(AND(D245&lt;&gt;"",I245="OUI",#REF!="OUI"),60,"")</f>
        <v>#REF!</v>
      </c>
      <c r="V245" s="147"/>
      <c r="W245" s="118"/>
      <c r="X245" s="118"/>
      <c r="Y245" s="120"/>
      <c r="Z245" s="117"/>
    </row>
    <row r="246" spans="1:26" x14ac:dyDescent="0.25">
      <c r="A246" s="114">
        <v>7</v>
      </c>
      <c r="B246" s="115" t="s">
        <v>5719</v>
      </c>
      <c r="C246" s="116" t="str">
        <f t="array" ref="C246">IFERROR(VLOOKUP(E246,'RT-C'!$A:$I,9,FALSE),"")</f>
        <v/>
      </c>
      <c r="D246" s="117"/>
      <c r="E246" s="113"/>
      <c r="F246" s="118"/>
      <c r="G246" s="119"/>
      <c r="H246" s="120"/>
      <c r="I246" s="153" t="str">
        <f t="array" ref="I246">IFERROR(VLOOKUP(E246,'RT-C'!$A:$J,10,FALSE),"")</f>
        <v/>
      </c>
      <c r="J246" s="151" t="str">
        <f t="array" ref="J246">IFERROR(VLOOKUP(E246,'RT-C'!$A:$AE,31,FALSE),"")</f>
        <v/>
      </c>
      <c r="K246" s="152" t="str">
        <f t="array" ref="K246">IFERROR(IF(VLOOKUP(E246,'RT-C'!$A:$AG,29,FALSE)=0,"",VLOOKUP(E246,'RT-C'!$A:$AG,33,FALSE)),"")</f>
        <v/>
      </c>
      <c r="L246" s="151" t="str">
        <f t="array" ref="L246">IFERROR(VLOOKUP('RT-C'!$A:$AF,32,FALSE),"")</f>
        <v/>
      </c>
      <c r="M246" s="323" t="str">
        <f t="array" ref="M246">IFERROR(VLOOKUP(E246,'RT-C'!$A:$H,8,FALSE),"")</f>
        <v/>
      </c>
      <c r="N246" s="151" t="str">
        <f t="array" ref="N246">IFERROR(VLOOKUP(E246,'RT-C'!$A:$G,7,FALSE),"")</f>
        <v/>
      </c>
      <c r="O246" s="150" t="str">
        <f t="array" ref="O246">IFERROR(VLOOKUP(E246,'RT-C'!$A:$R,18,FALSE),"")</f>
        <v/>
      </c>
      <c r="P246" s="147" t="str">
        <f t="shared" si="12"/>
        <v/>
      </c>
      <c r="Q246" s="119" t="str">
        <f t="shared" si="13"/>
        <v/>
      </c>
      <c r="R246" s="149" t="str">
        <f t="shared" si="14"/>
        <v/>
      </c>
      <c r="S246" s="148"/>
      <c r="T246" s="148" t="str">
        <f t="shared" si="15"/>
        <v/>
      </c>
      <c r="U246" s="118" t="e">
        <f>IF(AND(D246&lt;&gt;"",I246="OUI",#REF!="OUI"),60,"")</f>
        <v>#REF!</v>
      </c>
      <c r="V246" s="147"/>
      <c r="W246" s="118"/>
      <c r="X246" s="118"/>
      <c r="Y246" s="120"/>
      <c r="Z246" s="117"/>
    </row>
    <row r="247" spans="1:26" x14ac:dyDescent="0.25">
      <c r="A247" s="114">
        <v>7</v>
      </c>
      <c r="B247" s="115" t="s">
        <v>5719</v>
      </c>
      <c r="C247" s="116" t="str">
        <f t="array" ref="C247">IFERROR(VLOOKUP(E247,'RT-C'!$A:$I,9,FALSE),"")</f>
        <v/>
      </c>
      <c r="D247" s="117"/>
      <c r="E247" s="113"/>
      <c r="F247" s="118"/>
      <c r="G247" s="119"/>
      <c r="H247" s="120"/>
      <c r="I247" s="153" t="str">
        <f t="array" ref="I247">IFERROR(VLOOKUP(E247,'RT-C'!$A:$J,10,FALSE),"")</f>
        <v/>
      </c>
      <c r="J247" s="151" t="str">
        <f t="array" ref="J247">IFERROR(VLOOKUP(E247,'RT-C'!$A:$AE,31,FALSE),"")</f>
        <v/>
      </c>
      <c r="K247" s="152" t="str">
        <f t="array" ref="K247">IFERROR(IF(VLOOKUP(E247,'RT-C'!$A:$AG,29,FALSE)=0,"",VLOOKUP(E247,'RT-C'!$A:$AG,33,FALSE)),"")</f>
        <v/>
      </c>
      <c r="L247" s="151" t="str">
        <f t="array" ref="L247">IFERROR(VLOOKUP('RT-C'!$A:$AF,32,FALSE),"")</f>
        <v/>
      </c>
      <c r="M247" s="323" t="str">
        <f t="array" ref="M247">IFERROR(VLOOKUP(E247,'RT-C'!$A:$H,8,FALSE),"")</f>
        <v/>
      </c>
      <c r="N247" s="151" t="str">
        <f t="array" ref="N247">IFERROR(VLOOKUP(E247,'RT-C'!$A:$G,7,FALSE),"")</f>
        <v/>
      </c>
      <c r="O247" s="150" t="str">
        <f t="array" ref="O247">IFERROR(VLOOKUP(E247,'RT-C'!$A:$R,18,FALSE),"")</f>
        <v/>
      </c>
      <c r="P247" s="147" t="str">
        <f t="shared" si="12"/>
        <v/>
      </c>
      <c r="Q247" s="119" t="str">
        <f t="shared" si="13"/>
        <v/>
      </c>
      <c r="R247" s="149" t="str">
        <f t="shared" si="14"/>
        <v/>
      </c>
      <c r="S247" s="148"/>
      <c r="T247" s="148" t="str">
        <f t="shared" si="15"/>
        <v/>
      </c>
      <c r="U247" s="118" t="e">
        <f>IF(AND(D247&lt;&gt;"",I247="OUI",#REF!="OUI"),60,"")</f>
        <v>#REF!</v>
      </c>
      <c r="V247" s="147"/>
      <c r="W247" s="118"/>
      <c r="X247" s="118"/>
      <c r="Y247" s="120"/>
      <c r="Z247" s="117"/>
    </row>
    <row r="248" spans="1:26" x14ac:dyDescent="0.25">
      <c r="A248" s="114">
        <v>7</v>
      </c>
      <c r="B248" s="115" t="s">
        <v>5719</v>
      </c>
      <c r="C248" s="116" t="str">
        <f t="array" ref="C248">IFERROR(VLOOKUP(E248,'RT-C'!$A:$I,9,FALSE),"")</f>
        <v/>
      </c>
      <c r="D248" s="117"/>
      <c r="E248" s="113"/>
      <c r="F248" s="118"/>
      <c r="G248" s="119"/>
      <c r="H248" s="120"/>
      <c r="I248" s="153" t="str">
        <f t="array" ref="I248">IFERROR(VLOOKUP(E248,'RT-C'!$A:$J,10,FALSE),"")</f>
        <v/>
      </c>
      <c r="J248" s="151" t="str">
        <f t="array" ref="J248">IFERROR(VLOOKUP(E248,'RT-C'!$A:$AE,31,FALSE),"")</f>
        <v/>
      </c>
      <c r="K248" s="152" t="str">
        <f t="array" ref="K248">IFERROR(IF(VLOOKUP(E248,'RT-C'!$A:$AG,29,FALSE)=0,"",VLOOKUP(E248,'RT-C'!$A:$AG,33,FALSE)),"")</f>
        <v/>
      </c>
      <c r="L248" s="151" t="str">
        <f t="array" ref="L248">IFERROR(VLOOKUP('RT-C'!$A:$AF,32,FALSE),"")</f>
        <v/>
      </c>
      <c r="M248" s="323" t="str">
        <f t="array" ref="M248">IFERROR(VLOOKUP(E248,'RT-C'!$A:$H,8,FALSE),"")</f>
        <v/>
      </c>
      <c r="N248" s="151" t="str">
        <f t="array" ref="N248">IFERROR(VLOOKUP(E248,'RT-C'!$A:$G,7,FALSE),"")</f>
        <v/>
      </c>
      <c r="O248" s="150" t="str">
        <f t="array" ref="O248">IFERROR(VLOOKUP(E248,'RT-C'!$A:$R,18,FALSE),"")</f>
        <v/>
      </c>
      <c r="P248" s="147" t="str">
        <f t="shared" si="12"/>
        <v/>
      </c>
      <c r="Q248" s="119" t="str">
        <f t="shared" si="13"/>
        <v/>
      </c>
      <c r="R248" s="149" t="str">
        <f t="shared" si="14"/>
        <v/>
      </c>
      <c r="S248" s="148"/>
      <c r="T248" s="148" t="str">
        <f t="shared" si="15"/>
        <v/>
      </c>
      <c r="U248" s="118" t="e">
        <f>IF(AND(D248&lt;&gt;"",I248="OUI",#REF!="OUI"),60,"")</f>
        <v>#REF!</v>
      </c>
      <c r="V248" s="147"/>
      <c r="W248" s="118"/>
      <c r="X248" s="118"/>
      <c r="Y248" s="120"/>
      <c r="Z248" s="117"/>
    </row>
    <row r="249" spans="1:26" x14ac:dyDescent="0.25">
      <c r="A249" s="114">
        <v>7</v>
      </c>
      <c r="B249" s="115" t="s">
        <v>5719</v>
      </c>
      <c r="C249" s="116" t="str">
        <f t="array" ref="C249">IFERROR(VLOOKUP(E249,'RT-C'!$A:$I,9,FALSE),"")</f>
        <v/>
      </c>
      <c r="D249" s="117"/>
      <c r="E249" s="113"/>
      <c r="F249" s="118"/>
      <c r="G249" s="119"/>
      <c r="H249" s="120"/>
      <c r="I249" s="153" t="str">
        <f t="array" ref="I249">IFERROR(VLOOKUP(E249,'RT-C'!$A:$J,10,FALSE),"")</f>
        <v/>
      </c>
      <c r="J249" s="151" t="str">
        <f t="array" ref="J249">IFERROR(VLOOKUP(E249,'RT-C'!$A:$AE,31,FALSE),"")</f>
        <v/>
      </c>
      <c r="K249" s="152" t="str">
        <f t="array" ref="K249">IFERROR(IF(VLOOKUP(E249,'RT-C'!$A:$AG,29,FALSE)=0,"",VLOOKUP(E249,'RT-C'!$A:$AG,33,FALSE)),"")</f>
        <v/>
      </c>
      <c r="L249" s="151" t="str">
        <f t="array" ref="L249">IFERROR(VLOOKUP('RT-C'!$A:$AF,32,FALSE),"")</f>
        <v/>
      </c>
      <c r="M249" s="323" t="str">
        <f t="array" ref="M249">IFERROR(VLOOKUP(E249,'RT-C'!$A:$H,8,FALSE),"")</f>
        <v/>
      </c>
      <c r="N249" s="151" t="str">
        <f t="array" ref="N249">IFERROR(VLOOKUP(E249,'RT-C'!$A:$G,7,FALSE),"")</f>
        <v/>
      </c>
      <c r="O249" s="150" t="str">
        <f t="array" ref="O249">IFERROR(VLOOKUP(E249,'RT-C'!$A:$R,18,FALSE),"")</f>
        <v/>
      </c>
      <c r="P249" s="147" t="str">
        <f t="shared" si="12"/>
        <v/>
      </c>
      <c r="Q249" s="119" t="str">
        <f t="shared" si="13"/>
        <v/>
      </c>
      <c r="R249" s="149" t="str">
        <f t="shared" si="14"/>
        <v/>
      </c>
      <c r="S249" s="148"/>
      <c r="T249" s="148" t="str">
        <f t="shared" si="15"/>
        <v/>
      </c>
      <c r="U249" s="118" t="e">
        <f>IF(AND(D249&lt;&gt;"",I249="OUI",#REF!="OUI"),60,"")</f>
        <v>#REF!</v>
      </c>
      <c r="V249" s="147"/>
      <c r="W249" s="118"/>
      <c r="X249" s="118"/>
      <c r="Y249" s="120"/>
      <c r="Z249" s="117"/>
    </row>
    <row r="250" spans="1:26" x14ac:dyDescent="0.25">
      <c r="A250" s="114">
        <v>7</v>
      </c>
      <c r="B250" s="115" t="s">
        <v>5719</v>
      </c>
      <c r="C250" s="116" t="str">
        <f t="array" ref="C250">IFERROR(VLOOKUP(E250,'RT-C'!$A:$I,9,FALSE),"")</f>
        <v/>
      </c>
      <c r="D250" s="117"/>
      <c r="E250" s="113"/>
      <c r="F250" s="118"/>
      <c r="G250" s="119"/>
      <c r="H250" s="120"/>
      <c r="I250" s="153" t="str">
        <f t="array" ref="I250">IFERROR(VLOOKUP(E250,'RT-C'!$A:$J,10,FALSE),"")</f>
        <v/>
      </c>
      <c r="J250" s="151" t="str">
        <f t="array" ref="J250">IFERROR(VLOOKUP(E250,'RT-C'!$A:$AE,31,FALSE),"")</f>
        <v/>
      </c>
      <c r="K250" s="152" t="str">
        <f t="array" ref="K250">IFERROR(IF(VLOOKUP(E250,'RT-C'!$A:$AG,29,FALSE)=0,"",VLOOKUP(E250,'RT-C'!$A:$AG,33,FALSE)),"")</f>
        <v/>
      </c>
      <c r="L250" s="151" t="str">
        <f t="array" ref="L250">IFERROR(VLOOKUP('RT-C'!$A:$AF,32,FALSE),"")</f>
        <v/>
      </c>
      <c r="M250" s="323" t="str">
        <f t="array" ref="M250">IFERROR(VLOOKUP(E250,'RT-C'!$A:$H,8,FALSE),"")</f>
        <v/>
      </c>
      <c r="N250" s="151" t="str">
        <f t="array" ref="N250">IFERROR(VLOOKUP(E250,'RT-C'!$A:$G,7,FALSE),"")</f>
        <v/>
      </c>
      <c r="O250" s="150" t="str">
        <f t="array" ref="O250">IFERROR(VLOOKUP(E250,'RT-C'!$A:$R,18,FALSE),"")</f>
        <v/>
      </c>
      <c r="P250" s="147" t="str">
        <f t="shared" si="12"/>
        <v/>
      </c>
      <c r="Q250" s="119" t="str">
        <f t="shared" si="13"/>
        <v/>
      </c>
      <c r="R250" s="149" t="str">
        <f t="shared" si="14"/>
        <v/>
      </c>
      <c r="S250" s="148"/>
      <c r="T250" s="148" t="str">
        <f t="shared" si="15"/>
        <v/>
      </c>
      <c r="U250" s="118" t="e">
        <f>IF(AND(D250&lt;&gt;"",I250="OUI",#REF!="OUI"),60,"")</f>
        <v>#REF!</v>
      </c>
      <c r="V250" s="147"/>
      <c r="W250" s="118"/>
      <c r="X250" s="118"/>
      <c r="Y250" s="120"/>
      <c r="Z250" s="117"/>
    </row>
    <row r="251" spans="1:26" x14ac:dyDescent="0.25">
      <c r="A251" s="114">
        <v>7</v>
      </c>
      <c r="B251" s="115" t="s">
        <v>5719</v>
      </c>
      <c r="C251" s="116" t="str">
        <f t="array" ref="C251">IFERROR(VLOOKUP(E251,'RT-C'!$A:$I,9,FALSE),"")</f>
        <v/>
      </c>
      <c r="D251" s="117"/>
      <c r="E251" s="113"/>
      <c r="F251" s="118"/>
      <c r="G251" s="119"/>
      <c r="H251" s="120"/>
      <c r="I251" s="153" t="str">
        <f t="array" ref="I251">IFERROR(VLOOKUP(E251,'RT-C'!$A:$J,10,FALSE),"")</f>
        <v/>
      </c>
      <c r="J251" s="151" t="str">
        <f t="array" ref="J251">IFERROR(VLOOKUP(E251,'RT-C'!$A:$AE,31,FALSE),"")</f>
        <v/>
      </c>
      <c r="K251" s="152" t="str">
        <f t="array" ref="K251">IFERROR(IF(VLOOKUP(E251,'RT-C'!$A:$AG,29,FALSE)=0,"",VLOOKUP(E251,'RT-C'!$A:$AG,33,FALSE)),"")</f>
        <v/>
      </c>
      <c r="L251" s="151" t="str">
        <f t="array" ref="L251">IFERROR(VLOOKUP('RT-C'!$A:$AF,32,FALSE),"")</f>
        <v/>
      </c>
      <c r="M251" s="323" t="str">
        <f t="array" ref="M251">IFERROR(VLOOKUP(E251,'RT-C'!$A:$H,8,FALSE),"")</f>
        <v/>
      </c>
      <c r="N251" s="151" t="str">
        <f t="array" ref="N251">IFERROR(VLOOKUP(E251,'RT-C'!$A:$G,7,FALSE),"")</f>
        <v/>
      </c>
      <c r="O251" s="150" t="str">
        <f t="array" ref="O251">IFERROR(VLOOKUP(E251,'RT-C'!$A:$R,18,FALSE),"")</f>
        <v/>
      </c>
      <c r="P251" s="147" t="str">
        <f t="shared" si="12"/>
        <v/>
      </c>
      <c r="Q251" s="119" t="str">
        <f t="shared" si="13"/>
        <v/>
      </c>
      <c r="R251" s="149" t="str">
        <f t="shared" si="14"/>
        <v/>
      </c>
      <c r="S251" s="148"/>
      <c r="T251" s="148" t="str">
        <f t="shared" si="15"/>
        <v/>
      </c>
      <c r="U251" s="118" t="e">
        <f>IF(AND(D251&lt;&gt;"",I251="OUI",#REF!="OUI"),60,"")</f>
        <v>#REF!</v>
      </c>
      <c r="V251" s="147"/>
      <c r="W251" s="118"/>
      <c r="X251" s="118"/>
      <c r="Y251" s="120"/>
      <c r="Z251" s="117"/>
    </row>
    <row r="252" spans="1:26" x14ac:dyDescent="0.25">
      <c r="A252" s="114">
        <v>7</v>
      </c>
      <c r="B252" s="115" t="s">
        <v>5719</v>
      </c>
      <c r="C252" s="116" t="str">
        <f t="array" ref="C252">IFERROR(VLOOKUP(E252,'RT-C'!$A:$I,9,FALSE),"")</f>
        <v/>
      </c>
      <c r="D252" s="117"/>
      <c r="E252" s="113"/>
      <c r="F252" s="118"/>
      <c r="G252" s="119"/>
      <c r="H252" s="120"/>
      <c r="I252" s="153" t="str">
        <f t="array" ref="I252">IFERROR(VLOOKUP(E252,'RT-C'!$A:$J,10,FALSE),"")</f>
        <v/>
      </c>
      <c r="J252" s="151" t="str">
        <f t="array" ref="J252">IFERROR(VLOOKUP(E252,'RT-C'!$A:$AE,31,FALSE),"")</f>
        <v/>
      </c>
      <c r="K252" s="152" t="str">
        <f t="array" ref="K252">IFERROR(IF(VLOOKUP(E252,'RT-C'!$A:$AG,29,FALSE)=0,"",VLOOKUP(E252,'RT-C'!$A:$AG,33,FALSE)),"")</f>
        <v/>
      </c>
      <c r="L252" s="151" t="str">
        <f t="array" ref="L252">IFERROR(VLOOKUP('RT-C'!$A:$AF,32,FALSE),"")</f>
        <v/>
      </c>
      <c r="M252" s="323" t="str">
        <f t="array" ref="M252">IFERROR(VLOOKUP(E252,'RT-C'!$A:$H,8,FALSE),"")</f>
        <v/>
      </c>
      <c r="N252" s="151" t="str">
        <f t="array" ref="N252">IFERROR(VLOOKUP(E252,'RT-C'!$A:$G,7,FALSE),"")</f>
        <v/>
      </c>
      <c r="O252" s="150" t="str">
        <f t="array" ref="O252">IFERROR(VLOOKUP(E252,'RT-C'!$A:$R,18,FALSE),"")</f>
        <v/>
      </c>
      <c r="P252" s="147" t="str">
        <f t="shared" si="12"/>
        <v/>
      </c>
      <c r="Q252" s="119" t="str">
        <f t="shared" si="13"/>
        <v/>
      </c>
      <c r="R252" s="149" t="str">
        <f t="shared" si="14"/>
        <v/>
      </c>
      <c r="S252" s="148"/>
      <c r="T252" s="148" t="str">
        <f t="shared" si="15"/>
        <v/>
      </c>
      <c r="U252" s="118" t="e">
        <f>IF(AND(D252&lt;&gt;"",I252="OUI",#REF!="OUI"),60,"")</f>
        <v>#REF!</v>
      </c>
      <c r="V252" s="147"/>
      <c r="W252" s="118"/>
      <c r="X252" s="118"/>
      <c r="Y252" s="120"/>
      <c r="Z252" s="117"/>
    </row>
    <row r="253" spans="1:26" x14ac:dyDescent="0.25">
      <c r="A253" s="114">
        <v>12</v>
      </c>
      <c r="B253" s="115" t="s">
        <v>5724</v>
      </c>
      <c r="C253" s="116" t="str">
        <f t="array" ref="C253">IFERROR(VLOOKUP(E253,'RT-C'!$A:$I,9,FALSE),"")</f>
        <v/>
      </c>
      <c r="D253" s="117"/>
      <c r="E253" s="113"/>
      <c r="F253" s="118"/>
      <c r="G253" s="119"/>
      <c r="H253" s="120"/>
      <c r="I253" s="153" t="str">
        <f t="array" ref="I253">IFERROR(VLOOKUP(E253,'RT-C'!$A:$J,10,FALSE),"")</f>
        <v/>
      </c>
      <c r="J253" s="151" t="str">
        <f t="array" ref="J253">IFERROR(VLOOKUP(E253,'RT-C'!$A:$AE,31,FALSE),"")</f>
        <v/>
      </c>
      <c r="K253" s="152" t="str">
        <f t="array" ref="K253">IFERROR(IF(VLOOKUP(E253,'RT-C'!$A:$AG,29,FALSE)=0,"",VLOOKUP(E253,'RT-C'!$A:$AG,33,FALSE)),"")</f>
        <v/>
      </c>
      <c r="L253" s="151" t="str">
        <f t="array" ref="L253">IFERROR(VLOOKUP('RT-C'!$A:$AF,32,FALSE),"")</f>
        <v/>
      </c>
      <c r="M253" s="323" t="str">
        <f t="array" ref="M253">IFERROR(VLOOKUP(E253,'RT-C'!$A:$H,8,FALSE),"")</f>
        <v/>
      </c>
      <c r="N253" s="151" t="str">
        <f t="array" ref="N253">IFERROR(VLOOKUP(E253,'RT-C'!$A:$G,7,FALSE),"")</f>
        <v/>
      </c>
      <c r="O253" s="150" t="str">
        <f t="array" ref="O253">IFERROR(VLOOKUP(E253,'RT-C'!$A:$R,18,FALSE),"")</f>
        <v/>
      </c>
      <c r="P253" s="147" t="str">
        <f t="shared" si="12"/>
        <v/>
      </c>
      <c r="Q253" s="119" t="str">
        <f t="shared" si="13"/>
        <v/>
      </c>
      <c r="R253" s="149" t="str">
        <f t="shared" si="14"/>
        <v/>
      </c>
      <c r="S253" s="148"/>
      <c r="T253" s="148" t="str">
        <f t="shared" si="15"/>
        <v/>
      </c>
      <c r="U253" s="118" t="e">
        <f>IF(AND(D253&lt;&gt;"",I253="OUI",#REF!="OUI"),60,"")</f>
        <v>#REF!</v>
      </c>
      <c r="V253" s="147"/>
      <c r="W253" s="118"/>
      <c r="X253" s="118"/>
      <c r="Y253" s="120"/>
      <c r="Z253" s="117"/>
    </row>
    <row r="254" spans="1:26" x14ac:dyDescent="0.25">
      <c r="A254" s="114">
        <v>12</v>
      </c>
      <c r="B254" s="115" t="s">
        <v>5724</v>
      </c>
      <c r="C254" s="116" t="str">
        <f t="array" ref="C254">IFERROR(VLOOKUP(E254,'RT-C'!$A:$I,9,FALSE),"")</f>
        <v/>
      </c>
      <c r="D254" s="117"/>
      <c r="E254" s="113"/>
      <c r="F254" s="118"/>
      <c r="G254" s="119"/>
      <c r="H254" s="120"/>
      <c r="I254" s="153" t="str">
        <f t="array" ref="I254">IFERROR(VLOOKUP(E254,'RT-C'!$A:$J,10,FALSE),"")</f>
        <v/>
      </c>
      <c r="J254" s="151" t="str">
        <f t="array" ref="J254">IFERROR(VLOOKUP(E254,'RT-C'!$A:$AE,31,FALSE),"")</f>
        <v/>
      </c>
      <c r="K254" s="152" t="str">
        <f t="array" ref="K254">IFERROR(IF(VLOOKUP(E254,'RT-C'!$A:$AG,29,FALSE)=0,"",VLOOKUP(E254,'RT-C'!$A:$AG,33,FALSE)),"")</f>
        <v/>
      </c>
      <c r="L254" s="151" t="str">
        <f t="array" ref="L254">IFERROR(VLOOKUP('RT-C'!$A:$AF,32,FALSE),"")</f>
        <v/>
      </c>
      <c r="M254" s="323" t="str">
        <f t="array" ref="M254">IFERROR(VLOOKUP(E254,'RT-C'!$A:$H,8,FALSE),"")</f>
        <v/>
      </c>
      <c r="N254" s="151" t="str">
        <f t="array" ref="N254">IFERROR(VLOOKUP(E254,'RT-C'!$A:$G,7,FALSE),"")</f>
        <v/>
      </c>
      <c r="O254" s="150" t="str">
        <f t="array" ref="O254">IFERROR(VLOOKUP(E254,'RT-C'!$A:$R,18,FALSE),"")</f>
        <v/>
      </c>
      <c r="P254" s="147" t="str">
        <f t="shared" si="12"/>
        <v/>
      </c>
      <c r="Q254" s="119" t="str">
        <f t="shared" si="13"/>
        <v/>
      </c>
      <c r="R254" s="149" t="str">
        <f t="shared" si="14"/>
        <v/>
      </c>
      <c r="S254" s="148"/>
      <c r="T254" s="148" t="str">
        <f t="shared" si="15"/>
        <v/>
      </c>
      <c r="U254" s="118" t="e">
        <f>IF(AND(D254&lt;&gt;"",I254="OUI",#REF!="OUI"),60,"")</f>
        <v>#REF!</v>
      </c>
      <c r="V254" s="147"/>
      <c r="W254" s="118"/>
      <c r="X254" s="118"/>
      <c r="Y254" s="120"/>
      <c r="Z254" s="117"/>
    </row>
    <row r="255" spans="1:26" x14ac:dyDescent="0.25">
      <c r="A255" s="114">
        <v>12</v>
      </c>
      <c r="B255" s="115" t="s">
        <v>5724</v>
      </c>
      <c r="C255" s="116" t="str">
        <f t="array" ref="C255">IFERROR(VLOOKUP(E255,'RT-C'!$A:$I,9,FALSE),"")</f>
        <v/>
      </c>
      <c r="D255" s="117"/>
      <c r="E255" s="113"/>
      <c r="F255" s="118"/>
      <c r="G255" s="119"/>
      <c r="H255" s="120"/>
      <c r="I255" s="153" t="str">
        <f t="array" ref="I255">IFERROR(VLOOKUP(E255,'RT-C'!$A:$J,10,FALSE),"")</f>
        <v/>
      </c>
      <c r="J255" s="151" t="str">
        <f t="array" ref="J255">IFERROR(VLOOKUP(E255,'RT-C'!$A:$AE,31,FALSE),"")</f>
        <v/>
      </c>
      <c r="K255" s="152" t="str">
        <f t="array" ref="K255">IFERROR(IF(VLOOKUP(E255,'RT-C'!$A:$AG,29,FALSE)=0,"",VLOOKUP(E255,'RT-C'!$A:$AG,33,FALSE)),"")</f>
        <v/>
      </c>
      <c r="L255" s="151" t="str">
        <f t="array" ref="L255">IFERROR(VLOOKUP('RT-C'!$A:$AF,32,FALSE),"")</f>
        <v/>
      </c>
      <c r="M255" s="323" t="str">
        <f t="array" ref="M255">IFERROR(VLOOKUP(E255,'RT-C'!$A:$H,8,FALSE),"")</f>
        <v/>
      </c>
      <c r="N255" s="151" t="str">
        <f t="array" ref="N255">IFERROR(VLOOKUP(E255,'RT-C'!$A:$G,7,FALSE),"")</f>
        <v/>
      </c>
      <c r="O255" s="150" t="str">
        <f t="array" ref="O255">IFERROR(VLOOKUP(E255,'RT-C'!$A:$R,18,FALSE),"")</f>
        <v/>
      </c>
      <c r="P255" s="147" t="str">
        <f t="shared" si="12"/>
        <v/>
      </c>
      <c r="Q255" s="119" t="str">
        <f t="shared" si="13"/>
        <v/>
      </c>
      <c r="R255" s="149" t="str">
        <f t="shared" si="14"/>
        <v/>
      </c>
      <c r="S255" s="148"/>
      <c r="T255" s="148" t="str">
        <f t="shared" si="15"/>
        <v/>
      </c>
      <c r="U255" s="118" t="e">
        <f>IF(AND(D255&lt;&gt;"",I255="OUI",#REF!="OUI"),60,"")</f>
        <v>#REF!</v>
      </c>
      <c r="V255" s="147"/>
      <c r="W255" s="118"/>
      <c r="X255" s="118"/>
      <c r="Y255" s="120"/>
      <c r="Z255" s="117"/>
    </row>
    <row r="256" spans="1:26" x14ac:dyDescent="0.25">
      <c r="A256" s="114">
        <v>12</v>
      </c>
      <c r="B256" s="115" t="s">
        <v>5724</v>
      </c>
      <c r="C256" s="116" t="str">
        <f t="array" ref="C256">IFERROR(VLOOKUP(E256,'RT-C'!$A:$I,9,FALSE),"")</f>
        <v/>
      </c>
      <c r="D256" s="117"/>
      <c r="E256" s="113"/>
      <c r="F256" s="118"/>
      <c r="G256" s="119"/>
      <c r="H256" s="120"/>
      <c r="I256" s="153" t="str">
        <f t="array" ref="I256">IFERROR(VLOOKUP(E256,'RT-C'!$A:$J,10,FALSE),"")</f>
        <v/>
      </c>
      <c r="J256" s="151" t="str">
        <f t="array" ref="J256">IFERROR(VLOOKUP(E256,'RT-C'!$A:$AE,31,FALSE),"")</f>
        <v/>
      </c>
      <c r="K256" s="152" t="str">
        <f t="array" ref="K256">IFERROR(IF(VLOOKUP(E256,'RT-C'!$A:$AG,29,FALSE)=0,"",VLOOKUP(E256,'RT-C'!$A:$AG,33,FALSE)),"")</f>
        <v/>
      </c>
      <c r="L256" s="151" t="str">
        <f t="array" ref="L256">IFERROR(VLOOKUP('RT-C'!$A:$AF,32,FALSE),"")</f>
        <v/>
      </c>
      <c r="M256" s="323" t="str">
        <f t="array" ref="M256">IFERROR(VLOOKUP(E256,'RT-C'!$A:$H,8,FALSE),"")</f>
        <v/>
      </c>
      <c r="N256" s="151" t="str">
        <f t="array" ref="N256">IFERROR(VLOOKUP(E256,'RT-C'!$A:$G,7,FALSE),"")</f>
        <v/>
      </c>
      <c r="O256" s="150" t="str">
        <f t="array" ref="O256">IFERROR(VLOOKUP(E256,'RT-C'!$A:$R,18,FALSE),"")</f>
        <v/>
      </c>
      <c r="P256" s="147" t="str">
        <f t="shared" si="12"/>
        <v/>
      </c>
      <c r="Q256" s="119" t="str">
        <f t="shared" si="13"/>
        <v/>
      </c>
      <c r="R256" s="149" t="str">
        <f t="shared" si="14"/>
        <v/>
      </c>
      <c r="S256" s="148"/>
      <c r="T256" s="148" t="str">
        <f t="shared" si="15"/>
        <v/>
      </c>
      <c r="U256" s="118" t="e">
        <f>IF(AND(D256&lt;&gt;"",I256="OUI",#REF!="OUI"),60,"")</f>
        <v>#REF!</v>
      </c>
      <c r="V256" s="147"/>
      <c r="W256" s="118"/>
      <c r="X256" s="118"/>
      <c r="Y256" s="120"/>
      <c r="Z256" s="117"/>
    </row>
    <row r="257" spans="1:26" x14ac:dyDescent="0.25">
      <c r="A257" s="114">
        <v>12</v>
      </c>
      <c r="B257" s="115" t="s">
        <v>5724</v>
      </c>
      <c r="C257" s="116" t="str">
        <f t="array" ref="C257">IFERROR(VLOOKUP(E257,'RT-C'!$A:$I,9,FALSE),"")</f>
        <v/>
      </c>
      <c r="D257" s="117"/>
      <c r="E257" s="113"/>
      <c r="F257" s="118"/>
      <c r="G257" s="119"/>
      <c r="H257" s="120"/>
      <c r="I257" s="153" t="str">
        <f t="array" ref="I257">IFERROR(VLOOKUP(E257,'RT-C'!$A:$J,10,FALSE),"")</f>
        <v/>
      </c>
      <c r="J257" s="151" t="str">
        <f t="array" ref="J257">IFERROR(VLOOKUP(E257,'RT-C'!$A:$AE,31,FALSE),"")</f>
        <v/>
      </c>
      <c r="K257" s="152" t="str">
        <f t="array" ref="K257">IFERROR(IF(VLOOKUP(E257,'RT-C'!$A:$AG,29,FALSE)=0,"",VLOOKUP(E257,'RT-C'!$A:$AG,33,FALSE)),"")</f>
        <v/>
      </c>
      <c r="L257" s="151" t="str">
        <f t="array" ref="L257">IFERROR(VLOOKUP('RT-C'!$A:$AF,32,FALSE),"")</f>
        <v/>
      </c>
      <c r="M257" s="323" t="str">
        <f t="array" ref="M257">IFERROR(VLOOKUP(E257,'RT-C'!$A:$H,8,FALSE),"")</f>
        <v/>
      </c>
      <c r="N257" s="151" t="str">
        <f t="array" ref="N257">IFERROR(VLOOKUP(E257,'RT-C'!$A:$G,7,FALSE),"")</f>
        <v/>
      </c>
      <c r="O257" s="150" t="str">
        <f t="array" ref="O257">IFERROR(VLOOKUP(E257,'RT-C'!$A:$R,18,FALSE),"")</f>
        <v/>
      </c>
      <c r="P257" s="147" t="str">
        <f t="shared" si="12"/>
        <v/>
      </c>
      <c r="Q257" s="119" t="str">
        <f t="shared" si="13"/>
        <v/>
      </c>
      <c r="R257" s="149" t="str">
        <f t="shared" si="14"/>
        <v/>
      </c>
      <c r="S257" s="148"/>
      <c r="T257" s="148" t="str">
        <f t="shared" si="15"/>
        <v/>
      </c>
      <c r="U257" s="118" t="e">
        <f>IF(AND(D257&lt;&gt;"",I257="OUI",#REF!="OUI"),60,"")</f>
        <v>#REF!</v>
      </c>
      <c r="V257" s="147"/>
      <c r="W257" s="118"/>
      <c r="X257" s="118"/>
      <c r="Y257" s="120"/>
      <c r="Z257" s="117"/>
    </row>
    <row r="258" spans="1:26" x14ac:dyDescent="0.25">
      <c r="A258" s="114">
        <v>12</v>
      </c>
      <c r="B258" s="115" t="s">
        <v>5724</v>
      </c>
      <c r="C258" s="116" t="str">
        <f t="array" ref="C258">IFERROR(VLOOKUP(E258,'RT-C'!$A:$I,9,FALSE),"")</f>
        <v/>
      </c>
      <c r="D258" s="117"/>
      <c r="E258" s="113"/>
      <c r="F258" s="118"/>
      <c r="G258" s="119"/>
      <c r="H258" s="120"/>
      <c r="I258" s="153" t="str">
        <f t="array" ref="I258">IFERROR(VLOOKUP(E258,'RT-C'!$A:$J,10,FALSE),"")</f>
        <v/>
      </c>
      <c r="J258" s="151" t="str">
        <f t="array" ref="J258">IFERROR(VLOOKUP(E258,'RT-C'!$A:$AE,31,FALSE),"")</f>
        <v/>
      </c>
      <c r="K258" s="152" t="str">
        <f t="array" ref="K258">IFERROR(IF(VLOOKUP(E258,'RT-C'!$A:$AG,29,FALSE)=0,"",VLOOKUP(E258,'RT-C'!$A:$AG,33,FALSE)),"")</f>
        <v/>
      </c>
      <c r="L258" s="151" t="str">
        <f t="array" ref="L258">IFERROR(VLOOKUP('RT-C'!$A:$AF,32,FALSE),"")</f>
        <v/>
      </c>
      <c r="M258" s="323" t="str">
        <f t="array" ref="M258">IFERROR(VLOOKUP(E258,'RT-C'!$A:$H,8,FALSE),"")</f>
        <v/>
      </c>
      <c r="N258" s="151" t="str">
        <f t="array" ref="N258">IFERROR(VLOOKUP(E258,'RT-C'!$A:$G,7,FALSE),"")</f>
        <v/>
      </c>
      <c r="O258" s="150" t="str">
        <f t="array" ref="O258">IFERROR(VLOOKUP(E258,'RT-C'!$A:$R,18,FALSE),"")</f>
        <v/>
      </c>
      <c r="P258" s="147" t="str">
        <f t="shared" si="12"/>
        <v/>
      </c>
      <c r="Q258" s="119" t="str">
        <f t="shared" si="13"/>
        <v/>
      </c>
      <c r="R258" s="149" t="str">
        <f t="shared" si="14"/>
        <v/>
      </c>
      <c r="S258" s="148"/>
      <c r="T258" s="148" t="str">
        <f t="shared" si="15"/>
        <v/>
      </c>
      <c r="U258" s="118" t="e">
        <f>IF(AND(D258&lt;&gt;"",I258="OUI",#REF!="OUI"),60,"")</f>
        <v>#REF!</v>
      </c>
      <c r="V258" s="147"/>
      <c r="W258" s="118"/>
      <c r="X258" s="118"/>
      <c r="Y258" s="120"/>
      <c r="Z258" s="117"/>
    </row>
    <row r="259" spans="1:26" x14ac:dyDescent="0.25">
      <c r="A259" s="114">
        <v>12</v>
      </c>
      <c r="B259" s="115" t="s">
        <v>5724</v>
      </c>
      <c r="C259" s="116" t="str">
        <f t="array" ref="C259">IFERROR(VLOOKUP(E259,'RT-C'!$A:$I,9,FALSE),"")</f>
        <v/>
      </c>
      <c r="D259" s="117"/>
      <c r="E259" s="113"/>
      <c r="F259" s="118"/>
      <c r="G259" s="119"/>
      <c r="H259" s="120"/>
      <c r="I259" s="153" t="str">
        <f t="array" ref="I259">IFERROR(VLOOKUP(E259,'RT-C'!$A:$J,10,FALSE),"")</f>
        <v/>
      </c>
      <c r="J259" s="151" t="str">
        <f t="array" ref="J259">IFERROR(VLOOKUP(E259,'RT-C'!$A:$AE,31,FALSE),"")</f>
        <v/>
      </c>
      <c r="K259" s="152" t="str">
        <f t="array" ref="K259">IFERROR(IF(VLOOKUP(E259,'RT-C'!$A:$AG,29,FALSE)=0,"",VLOOKUP(E259,'RT-C'!$A:$AG,33,FALSE)),"")</f>
        <v/>
      </c>
      <c r="L259" s="151" t="str">
        <f t="array" ref="L259">IFERROR(VLOOKUP('RT-C'!$A:$AF,32,FALSE),"")</f>
        <v/>
      </c>
      <c r="M259" s="323" t="str">
        <f t="array" ref="M259">IFERROR(VLOOKUP(E259,'RT-C'!$A:$H,8,FALSE),"")</f>
        <v/>
      </c>
      <c r="N259" s="151" t="str">
        <f t="array" ref="N259">IFERROR(VLOOKUP(E259,'RT-C'!$A:$G,7,FALSE),"")</f>
        <v/>
      </c>
      <c r="O259" s="150" t="str">
        <f t="array" ref="O259">IFERROR(VLOOKUP(E259,'RT-C'!$A:$R,18,FALSE),"")</f>
        <v/>
      </c>
      <c r="P259" s="147" t="str">
        <f t="shared" ref="P259:P322" si="16">IF(AND(D259&lt;&gt;"",F259="INS",I259="OUI",K259&gt;0),K259*IF($M259&gt;41790,5.94,5.65),"")</f>
        <v/>
      </c>
      <c r="Q259" s="119" t="str">
        <f t="shared" ref="Q259:Q322" si="17">IF(AND(D259&lt;&gt;"",F259="REV",I259="OUI",K259&gt;0),K259*IF($M259&gt;41790,6.2,5.9),"")</f>
        <v/>
      </c>
      <c r="R259" s="149" t="str">
        <f t="shared" ref="R259:R322" si="18">IF(AND(D259&lt;&gt;"",I259="NON",OR(J259="Branchement individuel",J259="Batiment détruit")),3,"")</f>
        <v/>
      </c>
      <c r="S259" s="148"/>
      <c r="T259" s="148" t="str">
        <f t="shared" ref="T259:T322" si="19">IF(AND(D259&lt;&gt;"",I259="OUI",O259="OUI"),18,"")</f>
        <v/>
      </c>
      <c r="U259" s="118" t="e">
        <f>IF(AND(D259&lt;&gt;"",I259="OUI",#REF!="OUI"),60,"")</f>
        <v>#REF!</v>
      </c>
      <c r="V259" s="147"/>
      <c r="W259" s="118"/>
      <c r="X259" s="118"/>
      <c r="Y259" s="120"/>
      <c r="Z259" s="117"/>
    </row>
    <row r="260" spans="1:26" x14ac:dyDescent="0.25">
      <c r="A260" s="114">
        <v>9</v>
      </c>
      <c r="B260" s="115" t="s">
        <v>5720</v>
      </c>
      <c r="C260" s="116" t="str">
        <f t="array" ref="C260">IFERROR(VLOOKUP(E260,'RT-C'!$A:$I,9,FALSE),"")</f>
        <v/>
      </c>
      <c r="D260" s="117"/>
      <c r="E260" s="113"/>
      <c r="F260" s="118"/>
      <c r="G260" s="119"/>
      <c r="H260" s="120"/>
      <c r="I260" s="153" t="str">
        <f t="array" ref="I260">IFERROR(VLOOKUP(E260,'RT-C'!$A:$J,10,FALSE),"")</f>
        <v/>
      </c>
      <c r="J260" s="151" t="str">
        <f t="array" ref="J260">IFERROR(VLOOKUP(E260,'RT-C'!$A:$AE,31,FALSE),"")</f>
        <v/>
      </c>
      <c r="K260" s="152" t="str">
        <f t="array" ref="K260">IFERROR(IF(VLOOKUP(E260,'RT-C'!$A:$AG,29,FALSE)=0,"",VLOOKUP(E260,'RT-C'!$A:$AG,33,FALSE)),"")</f>
        <v/>
      </c>
      <c r="L260" s="151" t="str">
        <f t="array" ref="L260">IFERROR(VLOOKUP('RT-C'!$A:$AF,32,FALSE),"")</f>
        <v/>
      </c>
      <c r="M260" s="323" t="str">
        <f t="array" ref="M260">IFERROR(VLOOKUP(E260,'RT-C'!$A:$H,8,FALSE),"")</f>
        <v/>
      </c>
      <c r="N260" s="151" t="str">
        <f t="array" ref="N260">IFERROR(VLOOKUP(E260,'RT-C'!$A:$G,7,FALSE),"")</f>
        <v/>
      </c>
      <c r="O260" s="150" t="str">
        <f t="array" ref="O260">IFERROR(VLOOKUP(E260,'RT-C'!$A:$R,18,FALSE),"")</f>
        <v/>
      </c>
      <c r="P260" s="147" t="str">
        <f t="shared" si="16"/>
        <v/>
      </c>
      <c r="Q260" s="119" t="str">
        <f t="shared" si="17"/>
        <v/>
      </c>
      <c r="R260" s="149" t="str">
        <f t="shared" si="18"/>
        <v/>
      </c>
      <c r="S260" s="148"/>
      <c r="T260" s="148" t="str">
        <f t="shared" si="19"/>
        <v/>
      </c>
      <c r="U260" s="118" t="e">
        <f>IF(AND(D260&lt;&gt;"",I260="OUI",#REF!="OUI"),60,"")</f>
        <v>#REF!</v>
      </c>
      <c r="V260" s="147"/>
      <c r="W260" s="118"/>
      <c r="X260" s="118"/>
      <c r="Y260" s="120"/>
      <c r="Z260" s="117"/>
    </row>
    <row r="261" spans="1:26" x14ac:dyDescent="0.25">
      <c r="A261" s="114">
        <v>9</v>
      </c>
      <c r="B261" s="115" t="s">
        <v>5720</v>
      </c>
      <c r="C261" s="116" t="str">
        <f t="array" ref="C261">IFERROR(VLOOKUP(E261,'RT-C'!$A:$I,9,FALSE),"")</f>
        <v/>
      </c>
      <c r="D261" s="117"/>
      <c r="E261" s="113"/>
      <c r="F261" s="118"/>
      <c r="G261" s="119"/>
      <c r="H261" s="120"/>
      <c r="I261" s="153" t="str">
        <f t="array" ref="I261">IFERROR(VLOOKUP(E261,'RT-C'!$A:$J,10,FALSE),"")</f>
        <v/>
      </c>
      <c r="J261" s="151" t="str">
        <f t="array" ref="J261">IFERROR(VLOOKUP(E261,'RT-C'!$A:$AE,31,FALSE),"")</f>
        <v/>
      </c>
      <c r="K261" s="152" t="str">
        <f t="array" ref="K261">IFERROR(IF(VLOOKUP(E261,'RT-C'!$A:$AG,29,FALSE)=0,"",VLOOKUP(E261,'RT-C'!$A:$AG,33,FALSE)),"")</f>
        <v/>
      </c>
      <c r="L261" s="151" t="str">
        <f t="array" ref="L261">IFERROR(VLOOKUP('RT-C'!$A:$AF,32,FALSE),"")</f>
        <v/>
      </c>
      <c r="M261" s="323" t="str">
        <f t="array" ref="M261">IFERROR(VLOOKUP(E261,'RT-C'!$A:$H,8,FALSE),"")</f>
        <v/>
      </c>
      <c r="N261" s="151" t="str">
        <f t="array" ref="N261">IFERROR(VLOOKUP(E261,'RT-C'!$A:$G,7,FALSE),"")</f>
        <v/>
      </c>
      <c r="O261" s="150" t="str">
        <f t="array" ref="O261">IFERROR(VLOOKUP(E261,'RT-C'!$A:$R,18,FALSE),"")</f>
        <v/>
      </c>
      <c r="P261" s="147" t="str">
        <f t="shared" si="16"/>
        <v/>
      </c>
      <c r="Q261" s="119" t="str">
        <f t="shared" si="17"/>
        <v/>
      </c>
      <c r="R261" s="149" t="str">
        <f t="shared" si="18"/>
        <v/>
      </c>
      <c r="S261" s="148"/>
      <c r="T261" s="148" t="str">
        <f t="shared" si="19"/>
        <v/>
      </c>
      <c r="U261" s="118" t="e">
        <f>IF(AND(D261&lt;&gt;"",I261="OUI",#REF!="OUI"),60,"")</f>
        <v>#REF!</v>
      </c>
      <c r="V261" s="147"/>
      <c r="W261" s="118"/>
      <c r="X261" s="118"/>
      <c r="Y261" s="120"/>
      <c r="Z261" s="117"/>
    </row>
    <row r="262" spans="1:26" x14ac:dyDescent="0.25">
      <c r="A262" s="114">
        <v>7</v>
      </c>
      <c r="B262" s="115" t="s">
        <v>5719</v>
      </c>
      <c r="C262" s="116" t="str">
        <f t="array" ref="C262">IFERROR(VLOOKUP(E262,'RT-C'!$A:$I,9,FALSE),"")</f>
        <v/>
      </c>
      <c r="D262" s="117"/>
      <c r="E262" s="113"/>
      <c r="F262" s="118"/>
      <c r="G262" s="119"/>
      <c r="H262" s="120"/>
      <c r="I262" s="153" t="str">
        <f t="array" ref="I262">IFERROR(VLOOKUP(E262,'RT-C'!$A:$J,10,FALSE),"")</f>
        <v/>
      </c>
      <c r="J262" s="151" t="str">
        <f t="array" ref="J262">IFERROR(VLOOKUP(E262,'RT-C'!$A:$AE,31,FALSE),"")</f>
        <v/>
      </c>
      <c r="K262" s="152" t="str">
        <f t="array" ref="K262">IFERROR(IF(VLOOKUP(E262,'RT-C'!$A:$AG,29,FALSE)=0,"",VLOOKUP(E262,'RT-C'!$A:$AG,33,FALSE)),"")</f>
        <v/>
      </c>
      <c r="L262" s="151" t="str">
        <f t="array" ref="L262">IFERROR(VLOOKUP('RT-C'!$A:$AF,32,FALSE),"")</f>
        <v/>
      </c>
      <c r="M262" s="323" t="str">
        <f t="array" ref="M262">IFERROR(VLOOKUP(E262,'RT-C'!$A:$H,8,FALSE),"")</f>
        <v/>
      </c>
      <c r="N262" s="151" t="str">
        <f t="array" ref="N262">IFERROR(VLOOKUP(E262,'RT-C'!$A:$G,7,FALSE),"")</f>
        <v/>
      </c>
      <c r="O262" s="150" t="str">
        <f t="array" ref="O262">IFERROR(VLOOKUP(E262,'RT-C'!$A:$R,18,FALSE),"")</f>
        <v/>
      </c>
      <c r="P262" s="147" t="str">
        <f t="shared" si="16"/>
        <v/>
      </c>
      <c r="Q262" s="119" t="str">
        <f t="shared" si="17"/>
        <v/>
      </c>
      <c r="R262" s="149" t="str">
        <f t="shared" si="18"/>
        <v/>
      </c>
      <c r="S262" s="148"/>
      <c r="T262" s="148" t="str">
        <f t="shared" si="19"/>
        <v/>
      </c>
      <c r="U262" s="118" t="e">
        <f>IF(AND(D262&lt;&gt;"",I262="OUI",#REF!="OUI"),60,"")</f>
        <v>#REF!</v>
      </c>
      <c r="V262" s="147"/>
      <c r="W262" s="118"/>
      <c r="X262" s="118"/>
      <c r="Y262" s="120"/>
      <c r="Z262" s="117"/>
    </row>
    <row r="263" spans="1:26" x14ac:dyDescent="0.25">
      <c r="A263" s="114">
        <v>7</v>
      </c>
      <c r="B263" s="115" t="s">
        <v>5719</v>
      </c>
      <c r="C263" s="116" t="str">
        <f t="array" ref="C263">IFERROR(VLOOKUP(E263,'RT-C'!$A:$I,9,FALSE),"")</f>
        <v/>
      </c>
      <c r="D263" s="117"/>
      <c r="E263" s="113"/>
      <c r="F263" s="118"/>
      <c r="G263" s="119"/>
      <c r="H263" s="120"/>
      <c r="I263" s="153" t="str">
        <f t="array" ref="I263">IFERROR(VLOOKUP(E263,'RT-C'!$A:$J,10,FALSE),"")</f>
        <v/>
      </c>
      <c r="J263" s="151" t="str">
        <f t="array" ref="J263">IFERROR(VLOOKUP(E263,'RT-C'!$A:$AE,31,FALSE),"")</f>
        <v/>
      </c>
      <c r="K263" s="152" t="str">
        <f t="array" ref="K263">IFERROR(IF(VLOOKUP(E263,'RT-C'!$A:$AG,29,FALSE)=0,"",VLOOKUP(E263,'RT-C'!$A:$AG,33,FALSE)),"")</f>
        <v/>
      </c>
      <c r="L263" s="151" t="str">
        <f t="array" ref="L263">IFERROR(VLOOKUP('RT-C'!$A:$AF,32,FALSE),"")</f>
        <v/>
      </c>
      <c r="M263" s="323" t="str">
        <f t="array" ref="M263">IFERROR(VLOOKUP(E263,'RT-C'!$A:$H,8,FALSE),"")</f>
        <v/>
      </c>
      <c r="N263" s="151" t="str">
        <f t="array" ref="N263">IFERROR(VLOOKUP(E263,'RT-C'!$A:$G,7,FALSE),"")</f>
        <v/>
      </c>
      <c r="O263" s="150" t="str">
        <f t="array" ref="O263">IFERROR(VLOOKUP(E263,'RT-C'!$A:$R,18,FALSE),"")</f>
        <v/>
      </c>
      <c r="P263" s="147" t="str">
        <f t="shared" si="16"/>
        <v/>
      </c>
      <c r="Q263" s="119" t="str">
        <f t="shared" si="17"/>
        <v/>
      </c>
      <c r="R263" s="149" t="str">
        <f t="shared" si="18"/>
        <v/>
      </c>
      <c r="S263" s="148"/>
      <c r="T263" s="148" t="str">
        <f t="shared" si="19"/>
        <v/>
      </c>
      <c r="U263" s="118" t="e">
        <f>IF(AND(D263&lt;&gt;"",I263="OUI",#REF!="OUI"),60,"")</f>
        <v>#REF!</v>
      </c>
      <c r="V263" s="147"/>
      <c r="W263" s="118"/>
      <c r="X263" s="118"/>
      <c r="Y263" s="120"/>
      <c r="Z263" s="117"/>
    </row>
    <row r="264" spans="1:26" x14ac:dyDescent="0.25">
      <c r="A264" s="114">
        <v>7</v>
      </c>
      <c r="B264" s="115" t="s">
        <v>5719</v>
      </c>
      <c r="C264" s="116" t="str">
        <f t="array" ref="C264">IFERROR(VLOOKUP(E264,'RT-C'!$A:$I,9,FALSE),"")</f>
        <v/>
      </c>
      <c r="D264" s="117"/>
      <c r="E264" s="113"/>
      <c r="F264" s="118"/>
      <c r="G264" s="119"/>
      <c r="H264" s="120"/>
      <c r="I264" s="153" t="str">
        <f t="array" ref="I264">IFERROR(VLOOKUP(E264,'RT-C'!$A:$J,10,FALSE),"")</f>
        <v/>
      </c>
      <c r="J264" s="151" t="str">
        <f t="array" ref="J264">IFERROR(VLOOKUP(E264,'RT-C'!$A:$AE,31,FALSE),"")</f>
        <v/>
      </c>
      <c r="K264" s="152" t="str">
        <f t="array" ref="K264">IFERROR(IF(VLOOKUP(E264,'RT-C'!$A:$AG,29,FALSE)=0,"",VLOOKUP(E264,'RT-C'!$A:$AG,33,FALSE)),"")</f>
        <v/>
      </c>
      <c r="L264" s="151" t="str">
        <f t="array" ref="L264">IFERROR(VLOOKUP('RT-C'!$A:$AF,32,FALSE),"")</f>
        <v/>
      </c>
      <c r="M264" s="323" t="str">
        <f t="array" ref="M264">IFERROR(VLOOKUP(E264,'RT-C'!$A:$H,8,FALSE),"")</f>
        <v/>
      </c>
      <c r="N264" s="151" t="str">
        <f t="array" ref="N264">IFERROR(VLOOKUP(E264,'RT-C'!$A:$G,7,FALSE),"")</f>
        <v/>
      </c>
      <c r="O264" s="150" t="str">
        <f t="array" ref="O264">IFERROR(VLOOKUP(E264,'RT-C'!$A:$R,18,FALSE),"")</f>
        <v/>
      </c>
      <c r="P264" s="147" t="str">
        <f t="shared" si="16"/>
        <v/>
      </c>
      <c r="Q264" s="119" t="str">
        <f t="shared" si="17"/>
        <v/>
      </c>
      <c r="R264" s="149" t="str">
        <f t="shared" si="18"/>
        <v/>
      </c>
      <c r="S264" s="148"/>
      <c r="T264" s="148" t="str">
        <f t="shared" si="19"/>
        <v/>
      </c>
      <c r="U264" s="118" t="e">
        <f>IF(AND(D264&lt;&gt;"",I264="OUI",#REF!="OUI"),60,"")</f>
        <v>#REF!</v>
      </c>
      <c r="V264" s="147"/>
      <c r="W264" s="118"/>
      <c r="X264" s="118"/>
      <c r="Y264" s="120"/>
      <c r="Z264" s="117"/>
    </row>
    <row r="265" spans="1:26" x14ac:dyDescent="0.25">
      <c r="A265" s="114">
        <v>7</v>
      </c>
      <c r="B265" s="115" t="s">
        <v>5719</v>
      </c>
      <c r="C265" s="116" t="str">
        <f t="array" ref="C265">IFERROR(VLOOKUP(E265,'RT-C'!$A:$I,9,FALSE),"")</f>
        <v/>
      </c>
      <c r="D265" s="117"/>
      <c r="E265" s="113"/>
      <c r="F265" s="118"/>
      <c r="G265" s="119"/>
      <c r="H265" s="120"/>
      <c r="I265" s="153" t="str">
        <f t="array" ref="I265">IFERROR(VLOOKUP(E265,'RT-C'!$A:$J,10,FALSE),"")</f>
        <v/>
      </c>
      <c r="J265" s="151" t="str">
        <f t="array" ref="J265">IFERROR(VLOOKUP(E265,'RT-C'!$A:$AE,31,FALSE),"")</f>
        <v/>
      </c>
      <c r="K265" s="152" t="str">
        <f t="array" ref="K265">IFERROR(IF(VLOOKUP(E265,'RT-C'!$A:$AG,29,FALSE)=0,"",VLOOKUP(E265,'RT-C'!$A:$AG,33,FALSE)),"")</f>
        <v/>
      </c>
      <c r="L265" s="151" t="str">
        <f t="array" ref="L265">IFERROR(VLOOKUP('RT-C'!$A:$AF,32,FALSE),"")</f>
        <v/>
      </c>
      <c r="M265" s="323" t="str">
        <f t="array" ref="M265">IFERROR(VLOOKUP(E265,'RT-C'!$A:$H,8,FALSE),"")</f>
        <v/>
      </c>
      <c r="N265" s="151" t="str">
        <f t="array" ref="N265">IFERROR(VLOOKUP(E265,'RT-C'!$A:$G,7,FALSE),"")</f>
        <v/>
      </c>
      <c r="O265" s="150" t="str">
        <f t="array" ref="O265">IFERROR(VLOOKUP(E265,'RT-C'!$A:$R,18,FALSE),"")</f>
        <v/>
      </c>
      <c r="P265" s="147" t="str">
        <f t="shared" si="16"/>
        <v/>
      </c>
      <c r="Q265" s="119" t="str">
        <f t="shared" si="17"/>
        <v/>
      </c>
      <c r="R265" s="149" t="str">
        <f t="shared" si="18"/>
        <v/>
      </c>
      <c r="S265" s="148"/>
      <c r="T265" s="148" t="str">
        <f t="shared" si="19"/>
        <v/>
      </c>
      <c r="U265" s="118" t="e">
        <f>IF(AND(D265&lt;&gt;"",I265="OUI",#REF!="OUI"),60,"")</f>
        <v>#REF!</v>
      </c>
      <c r="V265" s="147"/>
      <c r="W265" s="118"/>
      <c r="X265" s="118"/>
      <c r="Y265" s="120"/>
      <c r="Z265" s="117"/>
    </row>
    <row r="266" spans="1:26" x14ac:dyDescent="0.25">
      <c r="A266" s="114">
        <v>7</v>
      </c>
      <c r="B266" s="115" t="s">
        <v>5719</v>
      </c>
      <c r="C266" s="116" t="str">
        <f t="array" ref="C266">IFERROR(VLOOKUP(E266,'RT-C'!$A:$I,9,FALSE),"")</f>
        <v/>
      </c>
      <c r="D266" s="117"/>
      <c r="E266" s="113"/>
      <c r="F266" s="118"/>
      <c r="G266" s="119"/>
      <c r="H266" s="120"/>
      <c r="I266" s="153" t="str">
        <f t="array" ref="I266">IFERROR(VLOOKUP(E266,'RT-C'!$A:$J,10,FALSE),"")</f>
        <v/>
      </c>
      <c r="J266" s="151" t="str">
        <f t="array" ref="J266">IFERROR(VLOOKUP(E266,'RT-C'!$A:$AE,31,FALSE),"")</f>
        <v/>
      </c>
      <c r="K266" s="152" t="str">
        <f t="array" ref="K266">IFERROR(IF(VLOOKUP(E266,'RT-C'!$A:$AG,29,FALSE)=0,"",VLOOKUP(E266,'RT-C'!$A:$AG,33,FALSE)),"")</f>
        <v/>
      </c>
      <c r="L266" s="151" t="str">
        <f t="array" ref="L266">IFERROR(VLOOKUP('RT-C'!$A:$AF,32,FALSE),"")</f>
        <v/>
      </c>
      <c r="M266" s="323" t="str">
        <f t="array" ref="M266">IFERROR(VLOOKUP(E266,'RT-C'!$A:$H,8,FALSE),"")</f>
        <v/>
      </c>
      <c r="N266" s="151" t="str">
        <f t="array" ref="N266">IFERROR(VLOOKUP(E266,'RT-C'!$A:$G,7,FALSE),"")</f>
        <v/>
      </c>
      <c r="O266" s="150" t="str">
        <f t="array" ref="O266">IFERROR(VLOOKUP(E266,'RT-C'!$A:$R,18,FALSE),"")</f>
        <v/>
      </c>
      <c r="P266" s="147" t="str">
        <f t="shared" si="16"/>
        <v/>
      </c>
      <c r="Q266" s="119" t="str">
        <f t="shared" si="17"/>
        <v/>
      </c>
      <c r="R266" s="149" t="str">
        <f t="shared" si="18"/>
        <v/>
      </c>
      <c r="S266" s="148"/>
      <c r="T266" s="148" t="str">
        <f t="shared" si="19"/>
        <v/>
      </c>
      <c r="U266" s="118" t="e">
        <f>IF(AND(D266&lt;&gt;"",I266="OUI",#REF!="OUI"),60,"")</f>
        <v>#REF!</v>
      </c>
      <c r="V266" s="147"/>
      <c r="W266" s="118"/>
      <c r="X266" s="118"/>
      <c r="Y266" s="120"/>
      <c r="Z266" s="117"/>
    </row>
    <row r="267" spans="1:26" x14ac:dyDescent="0.25">
      <c r="A267" s="114">
        <v>7</v>
      </c>
      <c r="B267" s="115" t="s">
        <v>5719</v>
      </c>
      <c r="C267" s="116" t="str">
        <f t="array" ref="C267">IFERROR(VLOOKUP(E267,'RT-C'!$A:$I,9,FALSE),"")</f>
        <v/>
      </c>
      <c r="D267" s="117"/>
      <c r="E267" s="113"/>
      <c r="F267" s="118"/>
      <c r="G267" s="119"/>
      <c r="H267" s="120"/>
      <c r="I267" s="153" t="str">
        <f t="array" ref="I267">IFERROR(VLOOKUP(E267,'RT-C'!$A:$J,10,FALSE),"")</f>
        <v/>
      </c>
      <c r="J267" s="151" t="str">
        <f t="array" ref="J267">IFERROR(VLOOKUP(E267,'RT-C'!$A:$AE,31,FALSE),"")</f>
        <v/>
      </c>
      <c r="K267" s="152" t="str">
        <f t="array" ref="K267">IFERROR(IF(VLOOKUP(E267,'RT-C'!$A:$AG,29,FALSE)=0,"",VLOOKUP(E267,'RT-C'!$A:$AG,33,FALSE)),"")</f>
        <v/>
      </c>
      <c r="L267" s="151" t="str">
        <f t="array" ref="L267">IFERROR(VLOOKUP('RT-C'!$A:$AF,32,FALSE),"")</f>
        <v/>
      </c>
      <c r="M267" s="323" t="str">
        <f t="array" ref="M267">IFERROR(VLOOKUP(E267,'RT-C'!$A:$H,8,FALSE),"")</f>
        <v/>
      </c>
      <c r="N267" s="151" t="str">
        <f t="array" ref="N267">IFERROR(VLOOKUP(E267,'RT-C'!$A:$G,7,FALSE),"")</f>
        <v/>
      </c>
      <c r="O267" s="150" t="str">
        <f t="array" ref="O267">IFERROR(VLOOKUP(E267,'RT-C'!$A:$R,18,FALSE),"")</f>
        <v/>
      </c>
      <c r="P267" s="147" t="str">
        <f t="shared" si="16"/>
        <v/>
      </c>
      <c r="Q267" s="119" t="str">
        <f t="shared" si="17"/>
        <v/>
      </c>
      <c r="R267" s="149" t="str">
        <f t="shared" si="18"/>
        <v/>
      </c>
      <c r="S267" s="148"/>
      <c r="T267" s="148" t="str">
        <f t="shared" si="19"/>
        <v/>
      </c>
      <c r="U267" s="118" t="e">
        <f>IF(AND(D267&lt;&gt;"",I267="OUI",#REF!="OUI"),60,"")</f>
        <v>#REF!</v>
      </c>
      <c r="V267" s="147"/>
      <c r="W267" s="118"/>
      <c r="X267" s="118"/>
      <c r="Y267" s="120"/>
      <c r="Z267" s="117"/>
    </row>
    <row r="268" spans="1:26" x14ac:dyDescent="0.25">
      <c r="A268" s="114">
        <v>7</v>
      </c>
      <c r="B268" s="115" t="s">
        <v>5719</v>
      </c>
      <c r="C268" s="116" t="str">
        <f t="array" ref="C268">IFERROR(VLOOKUP(E268,'RT-C'!$A:$I,9,FALSE),"")</f>
        <v/>
      </c>
      <c r="D268" s="117"/>
      <c r="E268" s="113"/>
      <c r="F268" s="118"/>
      <c r="G268" s="119"/>
      <c r="H268" s="120"/>
      <c r="I268" s="153" t="str">
        <f t="array" ref="I268">IFERROR(VLOOKUP(E268,'RT-C'!$A:$J,10,FALSE),"")</f>
        <v/>
      </c>
      <c r="J268" s="151" t="str">
        <f t="array" ref="J268">IFERROR(VLOOKUP(E268,'RT-C'!$A:$AE,31,FALSE),"")</f>
        <v/>
      </c>
      <c r="K268" s="152" t="str">
        <f t="array" ref="K268">IFERROR(IF(VLOOKUP(E268,'RT-C'!$A:$AG,29,FALSE)=0,"",VLOOKUP(E268,'RT-C'!$A:$AG,33,FALSE)),"")</f>
        <v/>
      </c>
      <c r="L268" s="151" t="str">
        <f t="array" ref="L268">IFERROR(VLOOKUP('RT-C'!$A:$AF,32,FALSE),"")</f>
        <v/>
      </c>
      <c r="M268" s="323" t="str">
        <f t="array" ref="M268">IFERROR(VLOOKUP(E268,'RT-C'!$A:$H,8,FALSE),"")</f>
        <v/>
      </c>
      <c r="N268" s="151" t="str">
        <f t="array" ref="N268">IFERROR(VLOOKUP(E268,'RT-C'!$A:$G,7,FALSE),"")</f>
        <v/>
      </c>
      <c r="O268" s="150" t="str">
        <f t="array" ref="O268">IFERROR(VLOOKUP(E268,'RT-C'!$A:$R,18,FALSE),"")</f>
        <v/>
      </c>
      <c r="P268" s="147" t="str">
        <f t="shared" si="16"/>
        <v/>
      </c>
      <c r="Q268" s="119" t="str">
        <f t="shared" si="17"/>
        <v/>
      </c>
      <c r="R268" s="149" t="str">
        <f t="shared" si="18"/>
        <v/>
      </c>
      <c r="S268" s="148"/>
      <c r="T268" s="148" t="str">
        <f t="shared" si="19"/>
        <v/>
      </c>
      <c r="U268" s="118" t="e">
        <f>IF(AND(D268&lt;&gt;"",I268="OUI",#REF!="OUI"),60,"")</f>
        <v>#REF!</v>
      </c>
      <c r="V268" s="147"/>
      <c r="W268" s="118"/>
      <c r="X268" s="118"/>
      <c r="Y268" s="120"/>
      <c r="Z268" s="117"/>
    </row>
    <row r="269" spans="1:26" x14ac:dyDescent="0.25">
      <c r="A269" s="114">
        <v>7</v>
      </c>
      <c r="B269" s="115" t="s">
        <v>5719</v>
      </c>
      <c r="C269" s="116" t="str">
        <f t="array" ref="C269">IFERROR(VLOOKUP(E269,'RT-C'!$A:$I,9,FALSE),"")</f>
        <v/>
      </c>
      <c r="D269" s="117"/>
      <c r="E269" s="113"/>
      <c r="F269" s="118"/>
      <c r="G269" s="119"/>
      <c r="H269" s="120"/>
      <c r="I269" s="153" t="str">
        <f t="array" ref="I269">IFERROR(VLOOKUP(E269,'RT-C'!$A:$J,10,FALSE),"")</f>
        <v/>
      </c>
      <c r="J269" s="151" t="str">
        <f t="array" ref="J269">IFERROR(VLOOKUP(E269,'RT-C'!$A:$AE,31,FALSE),"")</f>
        <v/>
      </c>
      <c r="K269" s="152" t="str">
        <f t="array" ref="K269">IFERROR(IF(VLOOKUP(E269,'RT-C'!$A:$AG,29,FALSE)=0,"",VLOOKUP(E269,'RT-C'!$A:$AG,33,FALSE)),"")</f>
        <v/>
      </c>
      <c r="L269" s="151" t="str">
        <f t="array" ref="L269">IFERROR(VLOOKUP('RT-C'!$A:$AF,32,FALSE),"")</f>
        <v/>
      </c>
      <c r="M269" s="323" t="str">
        <f t="array" ref="M269">IFERROR(VLOOKUP(E269,'RT-C'!$A:$H,8,FALSE),"")</f>
        <v/>
      </c>
      <c r="N269" s="151" t="str">
        <f t="array" ref="N269">IFERROR(VLOOKUP(E269,'RT-C'!$A:$G,7,FALSE),"")</f>
        <v/>
      </c>
      <c r="O269" s="150" t="str">
        <f t="array" ref="O269">IFERROR(VLOOKUP(E269,'RT-C'!$A:$R,18,FALSE),"")</f>
        <v/>
      </c>
      <c r="P269" s="147" t="str">
        <f t="shared" si="16"/>
        <v/>
      </c>
      <c r="Q269" s="119" t="str">
        <f t="shared" si="17"/>
        <v/>
      </c>
      <c r="R269" s="149" t="str">
        <f t="shared" si="18"/>
        <v/>
      </c>
      <c r="S269" s="148"/>
      <c r="T269" s="148" t="str">
        <f t="shared" si="19"/>
        <v/>
      </c>
      <c r="U269" s="118" t="e">
        <f>IF(AND(D269&lt;&gt;"",I269="OUI",#REF!="OUI"),60,"")</f>
        <v>#REF!</v>
      </c>
      <c r="V269" s="147"/>
      <c r="W269" s="118"/>
      <c r="X269" s="118"/>
      <c r="Y269" s="120"/>
      <c r="Z269" s="117"/>
    </row>
    <row r="270" spans="1:26" x14ac:dyDescent="0.25">
      <c r="A270" s="114">
        <v>7</v>
      </c>
      <c r="B270" s="115" t="s">
        <v>5719</v>
      </c>
      <c r="C270" s="116" t="str">
        <f t="array" ref="C270">IFERROR(VLOOKUP(E270,'RT-C'!$A:$I,9,FALSE),"")</f>
        <v/>
      </c>
      <c r="D270" s="117"/>
      <c r="E270" s="113"/>
      <c r="F270" s="118"/>
      <c r="G270" s="119"/>
      <c r="H270" s="120"/>
      <c r="I270" s="153" t="str">
        <f t="array" ref="I270">IFERROR(VLOOKUP(E270,'RT-C'!$A:$J,10,FALSE),"")</f>
        <v/>
      </c>
      <c r="J270" s="151" t="str">
        <f t="array" ref="J270">IFERROR(VLOOKUP(E270,'RT-C'!$A:$AE,31,FALSE),"")</f>
        <v/>
      </c>
      <c r="K270" s="152" t="str">
        <f t="array" ref="K270">IFERROR(IF(VLOOKUP(E270,'RT-C'!$A:$AG,29,FALSE)=0,"",VLOOKUP(E270,'RT-C'!$A:$AG,33,FALSE)),"")</f>
        <v/>
      </c>
      <c r="L270" s="151" t="str">
        <f t="array" ref="L270">IFERROR(VLOOKUP('RT-C'!$A:$AF,32,FALSE),"")</f>
        <v/>
      </c>
      <c r="M270" s="323" t="str">
        <f t="array" ref="M270">IFERROR(VLOOKUP(E270,'RT-C'!$A:$H,8,FALSE),"")</f>
        <v/>
      </c>
      <c r="N270" s="151" t="str">
        <f t="array" ref="N270">IFERROR(VLOOKUP(E270,'RT-C'!$A:$G,7,FALSE),"")</f>
        <v/>
      </c>
      <c r="O270" s="150" t="str">
        <f t="array" ref="O270">IFERROR(VLOOKUP(E270,'RT-C'!$A:$R,18,FALSE),"")</f>
        <v/>
      </c>
      <c r="P270" s="147" t="str">
        <f t="shared" si="16"/>
        <v/>
      </c>
      <c r="Q270" s="119" t="str">
        <f t="shared" si="17"/>
        <v/>
      </c>
      <c r="R270" s="149" t="str">
        <f t="shared" si="18"/>
        <v/>
      </c>
      <c r="S270" s="148"/>
      <c r="T270" s="148" t="str">
        <f t="shared" si="19"/>
        <v/>
      </c>
      <c r="U270" s="118" t="e">
        <f>IF(AND(D270&lt;&gt;"",I270="OUI",#REF!="OUI"),60,"")</f>
        <v>#REF!</v>
      </c>
      <c r="V270" s="147"/>
      <c r="W270" s="118"/>
      <c r="X270" s="118"/>
      <c r="Y270" s="120"/>
      <c r="Z270" s="117"/>
    </row>
    <row r="271" spans="1:26" x14ac:dyDescent="0.25">
      <c r="A271" s="114">
        <v>1</v>
      </c>
      <c r="B271" s="115" t="s">
        <v>5718</v>
      </c>
      <c r="C271" s="116" t="str">
        <f t="array" ref="C271">IFERROR(VLOOKUP(E271,'RT-C'!$A:$I,9,FALSE),"")</f>
        <v/>
      </c>
      <c r="D271" s="117"/>
      <c r="E271" s="113"/>
      <c r="F271" s="118"/>
      <c r="G271" s="119"/>
      <c r="H271" s="120"/>
      <c r="I271" s="153" t="str">
        <f t="array" ref="I271">IFERROR(VLOOKUP(E271,'RT-C'!$A:$J,10,FALSE),"")</f>
        <v/>
      </c>
      <c r="J271" s="151" t="str">
        <f t="array" ref="J271">IFERROR(VLOOKUP(E271,'RT-C'!$A:$AE,31,FALSE),"")</f>
        <v/>
      </c>
      <c r="K271" s="152" t="str">
        <f t="array" ref="K271">IFERROR(IF(VLOOKUP(E271,'RT-C'!$A:$AG,29,FALSE)=0,"",VLOOKUP(E271,'RT-C'!$A:$AG,33,FALSE)),"")</f>
        <v/>
      </c>
      <c r="L271" s="151" t="str">
        <f t="array" ref="L271">IFERROR(VLOOKUP('RT-C'!$A:$AF,32,FALSE),"")</f>
        <v/>
      </c>
      <c r="M271" s="323" t="str">
        <f t="array" ref="M271">IFERROR(VLOOKUP(E271,'RT-C'!$A:$H,8,FALSE),"")</f>
        <v/>
      </c>
      <c r="N271" s="151" t="str">
        <f t="array" ref="N271">IFERROR(VLOOKUP(E271,'RT-C'!$A:$G,7,FALSE),"")</f>
        <v/>
      </c>
      <c r="O271" s="150" t="str">
        <f t="array" ref="O271">IFERROR(VLOOKUP(E271,'RT-C'!$A:$R,18,FALSE),"")</f>
        <v/>
      </c>
      <c r="P271" s="147" t="str">
        <f t="shared" si="16"/>
        <v/>
      </c>
      <c r="Q271" s="119" t="str">
        <f t="shared" si="17"/>
        <v/>
      </c>
      <c r="R271" s="149" t="str">
        <f t="shared" si="18"/>
        <v/>
      </c>
      <c r="S271" s="148"/>
      <c r="T271" s="148" t="str">
        <f t="shared" si="19"/>
        <v/>
      </c>
      <c r="U271" s="118" t="e">
        <f>IF(AND(D271&lt;&gt;"",I271="OUI",#REF!="OUI"),60,"")</f>
        <v>#REF!</v>
      </c>
      <c r="V271" s="147"/>
      <c r="W271" s="118"/>
      <c r="X271" s="118"/>
      <c r="Y271" s="120"/>
      <c r="Z271" s="117"/>
    </row>
    <row r="272" spans="1:26" x14ac:dyDescent="0.25">
      <c r="A272" s="114">
        <v>7</v>
      </c>
      <c r="B272" s="115" t="s">
        <v>5719</v>
      </c>
      <c r="C272" s="116" t="str">
        <f t="array" ref="C272">IFERROR(VLOOKUP(E272,'RT-C'!$A:$I,9,FALSE),"")</f>
        <v/>
      </c>
      <c r="D272" s="117"/>
      <c r="E272" s="113"/>
      <c r="F272" s="118"/>
      <c r="G272" s="119"/>
      <c r="H272" s="120"/>
      <c r="I272" s="153" t="str">
        <f t="array" ref="I272">IFERROR(VLOOKUP(E272,'RT-C'!$A:$J,10,FALSE),"")</f>
        <v/>
      </c>
      <c r="J272" s="151" t="str">
        <f t="array" ref="J272">IFERROR(VLOOKUP(E272,'RT-C'!$A:$AE,31,FALSE),"")</f>
        <v/>
      </c>
      <c r="K272" s="152" t="str">
        <f t="array" ref="K272">IFERROR(IF(VLOOKUP(E272,'RT-C'!$A:$AG,29,FALSE)=0,"",VLOOKUP(E272,'RT-C'!$A:$AG,33,FALSE)),"")</f>
        <v/>
      </c>
      <c r="L272" s="151" t="str">
        <f t="array" ref="L272">IFERROR(VLOOKUP('RT-C'!$A:$AF,32,FALSE),"")</f>
        <v/>
      </c>
      <c r="M272" s="323" t="str">
        <f t="array" ref="M272">IFERROR(VLOOKUP(E272,'RT-C'!$A:$H,8,FALSE),"")</f>
        <v/>
      </c>
      <c r="N272" s="151" t="str">
        <f t="array" ref="N272">IFERROR(VLOOKUP(E272,'RT-C'!$A:$G,7,FALSE),"")</f>
        <v/>
      </c>
      <c r="O272" s="150" t="str">
        <f t="array" ref="O272">IFERROR(VLOOKUP(E272,'RT-C'!$A:$R,18,FALSE),"")</f>
        <v/>
      </c>
      <c r="P272" s="147" t="str">
        <f t="shared" si="16"/>
        <v/>
      </c>
      <c r="Q272" s="119" t="str">
        <f t="shared" si="17"/>
        <v/>
      </c>
      <c r="R272" s="149" t="str">
        <f t="shared" si="18"/>
        <v/>
      </c>
      <c r="S272" s="148"/>
      <c r="T272" s="148" t="str">
        <f t="shared" si="19"/>
        <v/>
      </c>
      <c r="U272" s="118" t="e">
        <f>IF(AND(D272&lt;&gt;"",I272="OUI",#REF!="OUI"),60,"")</f>
        <v>#REF!</v>
      </c>
      <c r="V272" s="147"/>
      <c r="W272" s="118"/>
      <c r="X272" s="118"/>
      <c r="Y272" s="120"/>
      <c r="Z272" s="117"/>
    </row>
    <row r="273" spans="1:26" x14ac:dyDescent="0.25">
      <c r="A273" s="114">
        <v>6</v>
      </c>
      <c r="B273" s="115" t="s">
        <v>5721</v>
      </c>
      <c r="C273" s="116" t="str">
        <f t="array" ref="C273">IFERROR(VLOOKUP(E273,'RT-C'!$A:$I,9,FALSE),"")</f>
        <v/>
      </c>
      <c r="D273" s="117"/>
      <c r="E273" s="113"/>
      <c r="F273" s="118"/>
      <c r="G273" s="119"/>
      <c r="H273" s="120"/>
      <c r="I273" s="153" t="str">
        <f t="array" ref="I273">IFERROR(VLOOKUP(E273,'RT-C'!$A:$J,10,FALSE),"")</f>
        <v/>
      </c>
      <c r="J273" s="151" t="str">
        <f t="array" ref="J273">IFERROR(VLOOKUP(E273,'RT-C'!$A:$AE,31,FALSE),"")</f>
        <v/>
      </c>
      <c r="K273" s="152" t="str">
        <f t="array" ref="K273">IFERROR(IF(VLOOKUP(E273,'RT-C'!$A:$AG,29,FALSE)=0,"",VLOOKUP(E273,'RT-C'!$A:$AG,33,FALSE)),"")</f>
        <v/>
      </c>
      <c r="L273" s="151" t="str">
        <f t="array" ref="L273">IFERROR(VLOOKUP('RT-C'!$A:$AF,32,FALSE),"")</f>
        <v/>
      </c>
      <c r="M273" s="323" t="str">
        <f t="array" ref="M273">IFERROR(VLOOKUP(E273,'RT-C'!$A:$H,8,FALSE),"")</f>
        <v/>
      </c>
      <c r="N273" s="151" t="str">
        <f t="array" ref="N273">IFERROR(VLOOKUP(E273,'RT-C'!$A:$G,7,FALSE),"")</f>
        <v/>
      </c>
      <c r="O273" s="150" t="str">
        <f t="array" ref="O273">IFERROR(VLOOKUP(E273,'RT-C'!$A:$R,18,FALSE),"")</f>
        <v/>
      </c>
      <c r="P273" s="147" t="str">
        <f t="shared" si="16"/>
        <v/>
      </c>
      <c r="Q273" s="119" t="str">
        <f t="shared" si="17"/>
        <v/>
      </c>
      <c r="R273" s="149" t="str">
        <f t="shared" si="18"/>
        <v/>
      </c>
      <c r="S273" s="148"/>
      <c r="T273" s="148" t="str">
        <f t="shared" si="19"/>
        <v/>
      </c>
      <c r="U273" s="118" t="e">
        <f>IF(AND(D273&lt;&gt;"",I273="OUI",#REF!="OUI"),60,"")</f>
        <v>#REF!</v>
      </c>
      <c r="V273" s="147"/>
      <c r="W273" s="118"/>
      <c r="X273" s="118"/>
      <c r="Y273" s="120"/>
      <c r="Z273" s="117"/>
    </row>
    <row r="274" spans="1:26" x14ac:dyDescent="0.25">
      <c r="A274" s="114">
        <v>6</v>
      </c>
      <c r="B274" s="115" t="s">
        <v>5721</v>
      </c>
      <c r="C274" s="116" t="str">
        <f t="array" ref="C274">IFERROR(VLOOKUP(E274,'RT-C'!$A:$I,9,FALSE),"")</f>
        <v/>
      </c>
      <c r="D274" s="117"/>
      <c r="E274" s="113"/>
      <c r="F274" s="118"/>
      <c r="G274" s="119"/>
      <c r="H274" s="120"/>
      <c r="I274" s="153" t="str">
        <f t="array" ref="I274">IFERROR(VLOOKUP(E274,'RT-C'!$A:$J,10,FALSE),"")</f>
        <v/>
      </c>
      <c r="J274" s="151" t="str">
        <f t="array" ref="J274">IFERROR(VLOOKUP(E274,'RT-C'!$A:$AE,31,FALSE),"")</f>
        <v/>
      </c>
      <c r="K274" s="152" t="str">
        <f t="array" ref="K274">IFERROR(IF(VLOOKUP(E274,'RT-C'!$A:$AG,29,FALSE)=0,"",VLOOKUP(E274,'RT-C'!$A:$AG,33,FALSE)),"")</f>
        <v/>
      </c>
      <c r="L274" s="151" t="str">
        <f t="array" ref="L274">IFERROR(VLOOKUP('RT-C'!$A:$AF,32,FALSE),"")</f>
        <v/>
      </c>
      <c r="M274" s="323" t="str">
        <f t="array" ref="M274">IFERROR(VLOOKUP(E274,'RT-C'!$A:$H,8,FALSE),"")</f>
        <v/>
      </c>
      <c r="N274" s="151" t="str">
        <f t="array" ref="N274">IFERROR(VLOOKUP(E274,'RT-C'!$A:$G,7,FALSE),"")</f>
        <v/>
      </c>
      <c r="O274" s="150" t="str">
        <f t="array" ref="O274">IFERROR(VLOOKUP(E274,'RT-C'!$A:$R,18,FALSE),"")</f>
        <v/>
      </c>
      <c r="P274" s="147" t="str">
        <f t="shared" si="16"/>
        <v/>
      </c>
      <c r="Q274" s="119" t="str">
        <f t="shared" si="17"/>
        <v/>
      </c>
      <c r="R274" s="149" t="str">
        <f t="shared" si="18"/>
        <v/>
      </c>
      <c r="S274" s="148"/>
      <c r="T274" s="148" t="str">
        <f t="shared" si="19"/>
        <v/>
      </c>
      <c r="U274" s="118" t="e">
        <f>IF(AND(D274&lt;&gt;"",I274="OUI",#REF!="OUI"),60,"")</f>
        <v>#REF!</v>
      </c>
      <c r="V274" s="147"/>
      <c r="W274" s="118"/>
      <c r="X274" s="118"/>
      <c r="Y274" s="120"/>
      <c r="Z274" s="117"/>
    </row>
    <row r="275" spans="1:26" x14ac:dyDescent="0.25">
      <c r="A275" s="114">
        <v>6</v>
      </c>
      <c r="B275" s="115" t="s">
        <v>5721</v>
      </c>
      <c r="C275" s="116" t="str">
        <f t="array" ref="C275">IFERROR(VLOOKUP(E275,'RT-C'!$A:$I,9,FALSE),"")</f>
        <v/>
      </c>
      <c r="D275" s="117"/>
      <c r="E275" s="113"/>
      <c r="F275" s="118"/>
      <c r="G275" s="119"/>
      <c r="H275" s="120"/>
      <c r="I275" s="153" t="str">
        <f t="array" ref="I275">IFERROR(VLOOKUP(E275,'RT-C'!$A:$J,10,FALSE),"")</f>
        <v/>
      </c>
      <c r="J275" s="151" t="str">
        <f t="array" ref="J275">IFERROR(VLOOKUP(E275,'RT-C'!$A:$AE,31,FALSE),"")</f>
        <v/>
      </c>
      <c r="K275" s="152" t="str">
        <f t="array" ref="K275">IFERROR(IF(VLOOKUP(E275,'RT-C'!$A:$AG,29,FALSE)=0,"",VLOOKUP(E275,'RT-C'!$A:$AG,33,FALSE)),"")</f>
        <v/>
      </c>
      <c r="L275" s="151" t="str">
        <f t="array" ref="L275">IFERROR(VLOOKUP('RT-C'!$A:$AF,32,FALSE),"")</f>
        <v/>
      </c>
      <c r="M275" s="323" t="str">
        <f t="array" ref="M275">IFERROR(VLOOKUP(E275,'RT-C'!$A:$H,8,FALSE),"")</f>
        <v/>
      </c>
      <c r="N275" s="151" t="str">
        <f t="array" ref="N275">IFERROR(VLOOKUP(E275,'RT-C'!$A:$G,7,FALSE),"")</f>
        <v/>
      </c>
      <c r="O275" s="150" t="str">
        <f t="array" ref="O275">IFERROR(VLOOKUP(E275,'RT-C'!$A:$R,18,FALSE),"")</f>
        <v/>
      </c>
      <c r="P275" s="147" t="str">
        <f t="shared" si="16"/>
        <v/>
      </c>
      <c r="Q275" s="119" t="str">
        <f t="shared" si="17"/>
        <v/>
      </c>
      <c r="R275" s="149" t="str">
        <f t="shared" si="18"/>
        <v/>
      </c>
      <c r="S275" s="148"/>
      <c r="T275" s="148" t="str">
        <f t="shared" si="19"/>
        <v/>
      </c>
      <c r="U275" s="118" t="e">
        <f>IF(AND(D275&lt;&gt;"",I275="OUI",#REF!="OUI"),60,"")</f>
        <v>#REF!</v>
      </c>
      <c r="V275" s="147"/>
      <c r="W275" s="118"/>
      <c r="X275" s="118"/>
      <c r="Y275" s="120"/>
      <c r="Z275" s="117"/>
    </row>
    <row r="276" spans="1:26" x14ac:dyDescent="0.25">
      <c r="A276" s="114">
        <v>1</v>
      </c>
      <c r="B276" s="115" t="s">
        <v>5718</v>
      </c>
      <c r="C276" s="116" t="str">
        <f t="array" ref="C276">IFERROR(VLOOKUP(E276,'RT-C'!$A:$I,9,FALSE),"")</f>
        <v/>
      </c>
      <c r="D276" s="117"/>
      <c r="E276" s="113"/>
      <c r="F276" s="118"/>
      <c r="G276" s="119"/>
      <c r="H276" s="120"/>
      <c r="I276" s="153" t="str">
        <f t="array" ref="I276">IFERROR(VLOOKUP(E276,'RT-C'!$A:$J,10,FALSE),"")</f>
        <v/>
      </c>
      <c r="J276" s="151" t="str">
        <f t="array" ref="J276">IFERROR(VLOOKUP(E276,'RT-C'!$A:$AE,31,FALSE),"")</f>
        <v/>
      </c>
      <c r="K276" s="152" t="str">
        <f t="array" ref="K276">IFERROR(IF(VLOOKUP(E276,'RT-C'!$A:$AG,29,FALSE)=0,"",VLOOKUP(E276,'RT-C'!$A:$AG,33,FALSE)),"")</f>
        <v/>
      </c>
      <c r="L276" s="151" t="str">
        <f t="array" ref="L276">IFERROR(VLOOKUP('RT-C'!$A:$AF,32,FALSE),"")</f>
        <v/>
      </c>
      <c r="M276" s="323" t="str">
        <f t="array" ref="M276">IFERROR(VLOOKUP(E276,'RT-C'!$A:$H,8,FALSE),"")</f>
        <v/>
      </c>
      <c r="N276" s="151" t="str">
        <f t="array" ref="N276">IFERROR(VLOOKUP(E276,'RT-C'!$A:$G,7,FALSE),"")</f>
        <v/>
      </c>
      <c r="O276" s="150" t="str">
        <f t="array" ref="O276">IFERROR(VLOOKUP(E276,'RT-C'!$A:$R,18,FALSE),"")</f>
        <v/>
      </c>
      <c r="P276" s="147" t="str">
        <f t="shared" si="16"/>
        <v/>
      </c>
      <c r="Q276" s="119" t="str">
        <f t="shared" si="17"/>
        <v/>
      </c>
      <c r="R276" s="149" t="str">
        <f t="shared" si="18"/>
        <v/>
      </c>
      <c r="S276" s="148"/>
      <c r="T276" s="148" t="str">
        <f t="shared" si="19"/>
        <v/>
      </c>
      <c r="U276" s="118" t="e">
        <f>IF(AND(D276&lt;&gt;"",I276="OUI",#REF!="OUI"),60,"")</f>
        <v>#REF!</v>
      </c>
      <c r="V276" s="147"/>
      <c r="W276" s="118"/>
      <c r="X276" s="118"/>
      <c r="Y276" s="120"/>
      <c r="Z276" s="117"/>
    </row>
    <row r="277" spans="1:26" x14ac:dyDescent="0.25">
      <c r="A277" s="114">
        <v>6</v>
      </c>
      <c r="B277" s="115" t="s">
        <v>5721</v>
      </c>
      <c r="C277" s="116" t="str">
        <f t="array" ref="C277">IFERROR(VLOOKUP(E277,'RT-C'!$A:$I,9,FALSE),"")</f>
        <v/>
      </c>
      <c r="D277" s="117"/>
      <c r="E277" s="113"/>
      <c r="F277" s="118"/>
      <c r="G277" s="119"/>
      <c r="H277" s="120"/>
      <c r="I277" s="153" t="str">
        <f t="array" ref="I277">IFERROR(VLOOKUP(E277,'RT-C'!$A:$J,10,FALSE),"")</f>
        <v/>
      </c>
      <c r="J277" s="151" t="str">
        <f t="array" ref="J277">IFERROR(VLOOKUP(E277,'RT-C'!$A:$AE,31,FALSE),"")</f>
        <v/>
      </c>
      <c r="K277" s="152" t="str">
        <f t="array" ref="K277">IFERROR(IF(VLOOKUP(E277,'RT-C'!$A:$AG,29,FALSE)=0,"",VLOOKUP(E277,'RT-C'!$A:$AG,33,FALSE)),"")</f>
        <v/>
      </c>
      <c r="L277" s="151" t="str">
        <f t="array" ref="L277">IFERROR(VLOOKUP('RT-C'!$A:$AF,32,FALSE),"")</f>
        <v/>
      </c>
      <c r="M277" s="323" t="str">
        <f t="array" ref="M277">IFERROR(VLOOKUP(E277,'RT-C'!$A:$H,8,FALSE),"")</f>
        <v/>
      </c>
      <c r="N277" s="151" t="str">
        <f t="array" ref="N277">IFERROR(VLOOKUP(E277,'RT-C'!$A:$G,7,FALSE),"")</f>
        <v/>
      </c>
      <c r="O277" s="150" t="str">
        <f t="array" ref="O277">IFERROR(VLOOKUP(E277,'RT-C'!$A:$R,18,FALSE),"")</f>
        <v/>
      </c>
      <c r="P277" s="147" t="str">
        <f t="shared" si="16"/>
        <v/>
      </c>
      <c r="Q277" s="119" t="str">
        <f t="shared" si="17"/>
        <v/>
      </c>
      <c r="R277" s="149" t="str">
        <f t="shared" si="18"/>
        <v/>
      </c>
      <c r="S277" s="148"/>
      <c r="T277" s="148" t="str">
        <f t="shared" si="19"/>
        <v/>
      </c>
      <c r="U277" s="118" t="e">
        <f>IF(AND(D277&lt;&gt;"",I277="OUI",#REF!="OUI"),60,"")</f>
        <v>#REF!</v>
      </c>
      <c r="V277" s="147"/>
      <c r="W277" s="118"/>
      <c r="X277" s="118"/>
      <c r="Y277" s="120"/>
      <c r="Z277" s="117"/>
    </row>
    <row r="278" spans="1:26" x14ac:dyDescent="0.25">
      <c r="A278" s="114">
        <v>6</v>
      </c>
      <c r="B278" s="115" t="s">
        <v>5721</v>
      </c>
      <c r="C278" s="116" t="str">
        <f t="array" ref="C278">IFERROR(VLOOKUP(E278,'RT-C'!$A:$I,9,FALSE),"")</f>
        <v/>
      </c>
      <c r="D278" s="117"/>
      <c r="E278" s="113"/>
      <c r="F278" s="118"/>
      <c r="G278" s="119"/>
      <c r="H278" s="120"/>
      <c r="I278" s="153" t="str">
        <f t="array" ref="I278">IFERROR(VLOOKUP(E278,'RT-C'!$A:$J,10,FALSE),"")</f>
        <v/>
      </c>
      <c r="J278" s="151" t="str">
        <f t="array" ref="J278">IFERROR(VLOOKUP(E278,'RT-C'!$A:$AE,31,FALSE),"")</f>
        <v/>
      </c>
      <c r="K278" s="152" t="str">
        <f t="array" ref="K278">IFERROR(IF(VLOOKUP(E278,'RT-C'!$A:$AG,29,FALSE)=0,"",VLOOKUP(E278,'RT-C'!$A:$AG,33,FALSE)),"")</f>
        <v/>
      </c>
      <c r="L278" s="151" t="str">
        <f t="array" ref="L278">IFERROR(VLOOKUP('RT-C'!$A:$AF,32,FALSE),"")</f>
        <v/>
      </c>
      <c r="M278" s="323" t="str">
        <f t="array" ref="M278">IFERROR(VLOOKUP(E278,'RT-C'!$A:$H,8,FALSE),"")</f>
        <v/>
      </c>
      <c r="N278" s="151" t="str">
        <f t="array" ref="N278">IFERROR(VLOOKUP(E278,'RT-C'!$A:$G,7,FALSE),"")</f>
        <v/>
      </c>
      <c r="O278" s="150" t="str">
        <f t="array" ref="O278">IFERROR(VLOOKUP(E278,'RT-C'!$A:$R,18,FALSE),"")</f>
        <v/>
      </c>
      <c r="P278" s="147" t="str">
        <f t="shared" si="16"/>
        <v/>
      </c>
      <c r="Q278" s="119" t="str">
        <f t="shared" si="17"/>
        <v/>
      </c>
      <c r="R278" s="149" t="str">
        <f t="shared" si="18"/>
        <v/>
      </c>
      <c r="S278" s="148"/>
      <c r="T278" s="148" t="str">
        <f t="shared" si="19"/>
        <v/>
      </c>
      <c r="U278" s="118" t="e">
        <f>IF(AND(D278&lt;&gt;"",I278="OUI",#REF!="OUI"),60,"")</f>
        <v>#REF!</v>
      </c>
      <c r="V278" s="147"/>
      <c r="W278" s="118"/>
      <c r="X278" s="118"/>
      <c r="Y278" s="120"/>
      <c r="Z278" s="117"/>
    </row>
    <row r="279" spans="1:26" x14ac:dyDescent="0.25">
      <c r="A279" s="114">
        <v>6</v>
      </c>
      <c r="B279" s="115" t="s">
        <v>5721</v>
      </c>
      <c r="C279" s="116" t="str">
        <f t="array" ref="C279">IFERROR(VLOOKUP(E279,'RT-C'!$A:$I,9,FALSE),"")</f>
        <v/>
      </c>
      <c r="D279" s="117"/>
      <c r="E279" s="113"/>
      <c r="F279" s="118"/>
      <c r="G279" s="119"/>
      <c r="H279" s="120"/>
      <c r="I279" s="153" t="str">
        <f t="array" ref="I279">IFERROR(VLOOKUP(E279,'RT-C'!$A:$J,10,FALSE),"")</f>
        <v/>
      </c>
      <c r="J279" s="151" t="str">
        <f t="array" ref="J279">IFERROR(VLOOKUP(E279,'RT-C'!$A:$AE,31,FALSE),"")</f>
        <v/>
      </c>
      <c r="K279" s="152" t="str">
        <f t="array" ref="K279">IFERROR(IF(VLOOKUP(E279,'RT-C'!$A:$AG,29,FALSE)=0,"",VLOOKUP(E279,'RT-C'!$A:$AG,33,FALSE)),"")</f>
        <v/>
      </c>
      <c r="L279" s="151" t="str">
        <f t="array" ref="L279">IFERROR(VLOOKUP('RT-C'!$A:$AF,32,FALSE),"")</f>
        <v/>
      </c>
      <c r="M279" s="323" t="str">
        <f t="array" ref="M279">IFERROR(VLOOKUP(E279,'RT-C'!$A:$H,8,FALSE),"")</f>
        <v/>
      </c>
      <c r="N279" s="151" t="str">
        <f t="array" ref="N279">IFERROR(VLOOKUP(E279,'RT-C'!$A:$G,7,FALSE),"")</f>
        <v/>
      </c>
      <c r="O279" s="150" t="str">
        <f t="array" ref="O279">IFERROR(VLOOKUP(E279,'RT-C'!$A:$R,18,FALSE),"")</f>
        <v/>
      </c>
      <c r="P279" s="147" t="str">
        <f t="shared" si="16"/>
        <v/>
      </c>
      <c r="Q279" s="119" t="str">
        <f t="shared" si="17"/>
        <v/>
      </c>
      <c r="R279" s="149" t="str">
        <f t="shared" si="18"/>
        <v/>
      </c>
      <c r="S279" s="148"/>
      <c r="T279" s="148" t="str">
        <f t="shared" si="19"/>
        <v/>
      </c>
      <c r="U279" s="118" t="e">
        <f>IF(AND(D279&lt;&gt;"",I279="OUI",#REF!="OUI"),60,"")</f>
        <v>#REF!</v>
      </c>
      <c r="V279" s="147"/>
      <c r="W279" s="118"/>
      <c r="X279" s="118"/>
      <c r="Y279" s="120"/>
      <c r="Z279" s="117"/>
    </row>
    <row r="280" spans="1:26" x14ac:dyDescent="0.25">
      <c r="A280" s="114">
        <v>6</v>
      </c>
      <c r="B280" s="115" t="s">
        <v>5721</v>
      </c>
      <c r="C280" s="116" t="str">
        <f t="array" ref="C280">IFERROR(VLOOKUP(E280,'RT-C'!$A:$I,9,FALSE),"")</f>
        <v/>
      </c>
      <c r="D280" s="117"/>
      <c r="E280" s="113"/>
      <c r="F280" s="118"/>
      <c r="G280" s="119"/>
      <c r="H280" s="120"/>
      <c r="I280" s="153" t="str">
        <f t="array" ref="I280">IFERROR(VLOOKUP(E280,'RT-C'!$A:$J,10,FALSE),"")</f>
        <v/>
      </c>
      <c r="J280" s="151" t="str">
        <f t="array" ref="J280">IFERROR(VLOOKUP(E280,'RT-C'!$A:$AE,31,FALSE),"")</f>
        <v/>
      </c>
      <c r="K280" s="152" t="str">
        <f t="array" ref="K280">IFERROR(IF(VLOOKUP(E280,'RT-C'!$A:$AG,29,FALSE)=0,"",VLOOKUP(E280,'RT-C'!$A:$AG,33,FALSE)),"")</f>
        <v/>
      </c>
      <c r="L280" s="151" t="str">
        <f t="array" ref="L280">IFERROR(VLOOKUP('RT-C'!$A:$AF,32,FALSE),"")</f>
        <v/>
      </c>
      <c r="M280" s="323" t="str">
        <f t="array" ref="M280">IFERROR(VLOOKUP(E280,'RT-C'!$A:$H,8,FALSE),"")</f>
        <v/>
      </c>
      <c r="N280" s="151" t="str">
        <f t="array" ref="N280">IFERROR(VLOOKUP(E280,'RT-C'!$A:$G,7,FALSE),"")</f>
        <v/>
      </c>
      <c r="O280" s="150" t="str">
        <f t="array" ref="O280">IFERROR(VLOOKUP(E280,'RT-C'!$A:$R,18,FALSE),"")</f>
        <v/>
      </c>
      <c r="P280" s="147" t="str">
        <f t="shared" si="16"/>
        <v/>
      </c>
      <c r="Q280" s="119" t="str">
        <f t="shared" si="17"/>
        <v/>
      </c>
      <c r="R280" s="149" t="str">
        <f t="shared" si="18"/>
        <v/>
      </c>
      <c r="S280" s="148"/>
      <c r="T280" s="148" t="str">
        <f t="shared" si="19"/>
        <v/>
      </c>
      <c r="U280" s="118" t="e">
        <f>IF(AND(D280&lt;&gt;"",I280="OUI",#REF!="OUI"),60,"")</f>
        <v>#REF!</v>
      </c>
      <c r="V280" s="147"/>
      <c r="W280" s="118"/>
      <c r="X280" s="118"/>
      <c r="Y280" s="120"/>
      <c r="Z280" s="117"/>
    </row>
    <row r="281" spans="1:26" x14ac:dyDescent="0.25">
      <c r="A281" s="114">
        <v>6</v>
      </c>
      <c r="B281" s="115" t="s">
        <v>5721</v>
      </c>
      <c r="C281" s="116" t="str">
        <f t="array" ref="C281">IFERROR(VLOOKUP(E281,'RT-C'!$A:$I,9,FALSE),"")</f>
        <v/>
      </c>
      <c r="D281" s="117"/>
      <c r="E281" s="113"/>
      <c r="F281" s="118"/>
      <c r="G281" s="119"/>
      <c r="H281" s="120"/>
      <c r="I281" s="153" t="str">
        <f t="array" ref="I281">IFERROR(VLOOKUP(E281,'RT-C'!$A:$J,10,FALSE),"")</f>
        <v/>
      </c>
      <c r="J281" s="151" t="str">
        <f t="array" ref="J281">IFERROR(VLOOKUP(E281,'RT-C'!$A:$AE,31,FALSE),"")</f>
        <v/>
      </c>
      <c r="K281" s="152" t="str">
        <f t="array" ref="K281">IFERROR(IF(VLOOKUP(E281,'RT-C'!$A:$AG,29,FALSE)=0,"",VLOOKUP(E281,'RT-C'!$A:$AG,33,FALSE)),"")</f>
        <v/>
      </c>
      <c r="L281" s="151" t="str">
        <f t="array" ref="L281">IFERROR(VLOOKUP('RT-C'!$A:$AF,32,FALSE),"")</f>
        <v/>
      </c>
      <c r="M281" s="323" t="str">
        <f t="array" ref="M281">IFERROR(VLOOKUP(E281,'RT-C'!$A:$H,8,FALSE),"")</f>
        <v/>
      </c>
      <c r="N281" s="151" t="str">
        <f t="array" ref="N281">IFERROR(VLOOKUP(E281,'RT-C'!$A:$G,7,FALSE),"")</f>
        <v/>
      </c>
      <c r="O281" s="150" t="str">
        <f t="array" ref="O281">IFERROR(VLOOKUP(E281,'RT-C'!$A:$R,18,FALSE),"")</f>
        <v/>
      </c>
      <c r="P281" s="147" t="str">
        <f t="shared" si="16"/>
        <v/>
      </c>
      <c r="Q281" s="119" t="str">
        <f t="shared" si="17"/>
        <v/>
      </c>
      <c r="R281" s="149" t="str">
        <f t="shared" si="18"/>
        <v/>
      </c>
      <c r="S281" s="148"/>
      <c r="T281" s="148" t="str">
        <f t="shared" si="19"/>
        <v/>
      </c>
      <c r="U281" s="118" t="e">
        <f>IF(AND(D281&lt;&gt;"",I281="OUI",#REF!="OUI"),60,"")</f>
        <v>#REF!</v>
      </c>
      <c r="V281" s="147"/>
      <c r="W281" s="118"/>
      <c r="X281" s="118"/>
      <c r="Y281" s="120"/>
      <c r="Z281" s="117"/>
    </row>
    <row r="282" spans="1:26" x14ac:dyDescent="0.25">
      <c r="A282" s="114">
        <v>6</v>
      </c>
      <c r="B282" s="115" t="s">
        <v>5721</v>
      </c>
      <c r="C282" s="116" t="str">
        <f t="array" ref="C282">IFERROR(VLOOKUP(E282,'RT-C'!$A:$I,9,FALSE),"")</f>
        <v/>
      </c>
      <c r="D282" s="117"/>
      <c r="E282" s="113"/>
      <c r="F282" s="118"/>
      <c r="G282" s="119"/>
      <c r="H282" s="120"/>
      <c r="I282" s="153" t="str">
        <f t="array" ref="I282">IFERROR(VLOOKUP(E282,'RT-C'!$A:$J,10,FALSE),"")</f>
        <v/>
      </c>
      <c r="J282" s="151" t="str">
        <f t="array" ref="J282">IFERROR(VLOOKUP(E282,'RT-C'!$A:$AE,31,FALSE),"")</f>
        <v/>
      </c>
      <c r="K282" s="152" t="str">
        <f t="array" ref="K282">IFERROR(IF(VLOOKUP(E282,'RT-C'!$A:$AG,29,FALSE)=0,"",VLOOKUP(E282,'RT-C'!$A:$AG,33,FALSE)),"")</f>
        <v/>
      </c>
      <c r="L282" s="151" t="str">
        <f t="array" ref="L282">IFERROR(VLOOKUP('RT-C'!$A:$AF,32,FALSE),"")</f>
        <v/>
      </c>
      <c r="M282" s="323" t="str">
        <f t="array" ref="M282">IFERROR(VLOOKUP(E282,'RT-C'!$A:$H,8,FALSE),"")</f>
        <v/>
      </c>
      <c r="N282" s="151" t="str">
        <f t="array" ref="N282">IFERROR(VLOOKUP(E282,'RT-C'!$A:$G,7,FALSE),"")</f>
        <v/>
      </c>
      <c r="O282" s="150" t="str">
        <f t="array" ref="O282">IFERROR(VLOOKUP(E282,'RT-C'!$A:$R,18,FALSE),"")</f>
        <v/>
      </c>
      <c r="P282" s="147" t="str">
        <f t="shared" si="16"/>
        <v/>
      </c>
      <c r="Q282" s="119" t="str">
        <f t="shared" si="17"/>
        <v/>
      </c>
      <c r="R282" s="149" t="str">
        <f t="shared" si="18"/>
        <v/>
      </c>
      <c r="S282" s="148"/>
      <c r="T282" s="148" t="str">
        <f t="shared" si="19"/>
        <v/>
      </c>
      <c r="U282" s="118" t="e">
        <f>IF(AND(D282&lt;&gt;"",I282="OUI",#REF!="OUI"),60,"")</f>
        <v>#REF!</v>
      </c>
      <c r="V282" s="147"/>
      <c r="W282" s="118"/>
      <c r="X282" s="118"/>
      <c r="Y282" s="120"/>
      <c r="Z282" s="117"/>
    </row>
    <row r="283" spans="1:26" x14ac:dyDescent="0.25">
      <c r="A283" s="114">
        <v>6</v>
      </c>
      <c r="B283" s="115" t="s">
        <v>5721</v>
      </c>
      <c r="C283" s="116" t="str">
        <f t="array" ref="C283">IFERROR(VLOOKUP(E283,'RT-C'!$A:$I,9,FALSE),"")</f>
        <v/>
      </c>
      <c r="D283" s="117"/>
      <c r="E283" s="113"/>
      <c r="F283" s="118"/>
      <c r="G283" s="119"/>
      <c r="H283" s="120"/>
      <c r="I283" s="153" t="str">
        <f t="array" ref="I283">IFERROR(VLOOKUP(E283,'RT-C'!$A:$J,10,FALSE),"")</f>
        <v/>
      </c>
      <c r="J283" s="151" t="str">
        <f t="array" ref="J283">IFERROR(VLOOKUP(E283,'RT-C'!$A:$AE,31,FALSE),"")</f>
        <v/>
      </c>
      <c r="K283" s="152" t="str">
        <f t="array" ref="K283">IFERROR(IF(VLOOKUP(E283,'RT-C'!$A:$AG,29,FALSE)=0,"",VLOOKUP(E283,'RT-C'!$A:$AG,33,FALSE)),"")</f>
        <v/>
      </c>
      <c r="L283" s="151" t="str">
        <f t="array" ref="L283">IFERROR(VLOOKUP('RT-C'!$A:$AF,32,FALSE),"")</f>
        <v/>
      </c>
      <c r="M283" s="323" t="str">
        <f t="array" ref="M283">IFERROR(VLOOKUP(E283,'RT-C'!$A:$H,8,FALSE),"")</f>
        <v/>
      </c>
      <c r="N283" s="151" t="str">
        <f t="array" ref="N283">IFERROR(VLOOKUP(E283,'RT-C'!$A:$G,7,FALSE),"")</f>
        <v/>
      </c>
      <c r="O283" s="150" t="str">
        <f t="array" ref="O283">IFERROR(VLOOKUP(E283,'RT-C'!$A:$R,18,FALSE),"")</f>
        <v/>
      </c>
      <c r="P283" s="147" t="str">
        <f t="shared" si="16"/>
        <v/>
      </c>
      <c r="Q283" s="119" t="str">
        <f t="shared" si="17"/>
        <v/>
      </c>
      <c r="R283" s="149" t="str">
        <f t="shared" si="18"/>
        <v/>
      </c>
      <c r="S283" s="148"/>
      <c r="T283" s="148" t="str">
        <f t="shared" si="19"/>
        <v/>
      </c>
      <c r="U283" s="118" t="e">
        <f>IF(AND(D283&lt;&gt;"",I283="OUI",#REF!="OUI"),60,"")</f>
        <v>#REF!</v>
      </c>
      <c r="V283" s="147"/>
      <c r="W283" s="118"/>
      <c r="X283" s="118"/>
      <c r="Y283" s="120"/>
      <c r="Z283" s="117"/>
    </row>
    <row r="284" spans="1:26" x14ac:dyDescent="0.25">
      <c r="A284" s="114">
        <v>6</v>
      </c>
      <c r="B284" s="115" t="s">
        <v>5721</v>
      </c>
      <c r="C284" s="116" t="str">
        <f t="array" ref="C284">IFERROR(VLOOKUP(E284,'RT-C'!$A:$I,9,FALSE),"")</f>
        <v/>
      </c>
      <c r="D284" s="117"/>
      <c r="E284" s="113"/>
      <c r="F284" s="118"/>
      <c r="G284" s="119"/>
      <c r="H284" s="120"/>
      <c r="I284" s="153" t="str">
        <f t="array" ref="I284">IFERROR(VLOOKUP(E284,'RT-C'!$A:$J,10,FALSE),"")</f>
        <v/>
      </c>
      <c r="J284" s="151" t="str">
        <f t="array" ref="J284">IFERROR(VLOOKUP(E284,'RT-C'!$A:$AE,31,FALSE),"")</f>
        <v/>
      </c>
      <c r="K284" s="152" t="str">
        <f t="array" ref="K284">IFERROR(IF(VLOOKUP(E284,'RT-C'!$A:$AG,29,FALSE)=0,"",VLOOKUP(E284,'RT-C'!$A:$AG,33,FALSE)),"")</f>
        <v/>
      </c>
      <c r="L284" s="151" t="str">
        <f t="array" ref="L284">IFERROR(VLOOKUP('RT-C'!$A:$AF,32,FALSE),"")</f>
        <v/>
      </c>
      <c r="M284" s="323" t="str">
        <f t="array" ref="M284">IFERROR(VLOOKUP(E284,'RT-C'!$A:$H,8,FALSE),"")</f>
        <v/>
      </c>
      <c r="N284" s="151" t="str">
        <f t="array" ref="N284">IFERROR(VLOOKUP(E284,'RT-C'!$A:$G,7,FALSE),"")</f>
        <v/>
      </c>
      <c r="O284" s="150" t="str">
        <f t="array" ref="O284">IFERROR(VLOOKUP(E284,'RT-C'!$A:$R,18,FALSE),"")</f>
        <v/>
      </c>
      <c r="P284" s="147" t="str">
        <f t="shared" si="16"/>
        <v/>
      </c>
      <c r="Q284" s="119" t="str">
        <f t="shared" si="17"/>
        <v/>
      </c>
      <c r="R284" s="149" t="str">
        <f t="shared" si="18"/>
        <v/>
      </c>
      <c r="S284" s="148"/>
      <c r="T284" s="148" t="str">
        <f t="shared" si="19"/>
        <v/>
      </c>
      <c r="U284" s="118" t="e">
        <f>IF(AND(D284&lt;&gt;"",I284="OUI",#REF!="OUI"),60,"")</f>
        <v>#REF!</v>
      </c>
      <c r="V284" s="147"/>
      <c r="W284" s="118"/>
      <c r="X284" s="118"/>
      <c r="Y284" s="120"/>
      <c r="Z284" s="117"/>
    </row>
    <row r="285" spans="1:26" x14ac:dyDescent="0.25">
      <c r="A285" s="114">
        <v>6</v>
      </c>
      <c r="B285" s="115" t="s">
        <v>5721</v>
      </c>
      <c r="C285" s="116" t="str">
        <f t="array" ref="C285">IFERROR(VLOOKUP(E285,'RT-C'!$A:$I,9,FALSE),"")</f>
        <v/>
      </c>
      <c r="D285" s="117"/>
      <c r="E285" s="113"/>
      <c r="F285" s="118"/>
      <c r="G285" s="119"/>
      <c r="H285" s="120"/>
      <c r="I285" s="153" t="str">
        <f t="array" ref="I285">IFERROR(VLOOKUP(E285,'RT-C'!$A:$J,10,FALSE),"")</f>
        <v/>
      </c>
      <c r="J285" s="151" t="str">
        <f t="array" ref="J285">IFERROR(VLOOKUP(E285,'RT-C'!$A:$AE,31,FALSE),"")</f>
        <v/>
      </c>
      <c r="K285" s="152" t="str">
        <f t="array" ref="K285">IFERROR(IF(VLOOKUP(E285,'RT-C'!$A:$AG,29,FALSE)=0,"",VLOOKUP(E285,'RT-C'!$A:$AG,33,FALSE)),"")</f>
        <v/>
      </c>
      <c r="L285" s="151" t="str">
        <f t="array" ref="L285">IFERROR(VLOOKUP('RT-C'!$A:$AF,32,FALSE),"")</f>
        <v/>
      </c>
      <c r="M285" s="323" t="str">
        <f t="array" ref="M285">IFERROR(VLOOKUP(E285,'RT-C'!$A:$H,8,FALSE),"")</f>
        <v/>
      </c>
      <c r="N285" s="151" t="str">
        <f t="array" ref="N285">IFERROR(VLOOKUP(E285,'RT-C'!$A:$G,7,FALSE),"")</f>
        <v/>
      </c>
      <c r="O285" s="150" t="str">
        <f t="array" ref="O285">IFERROR(VLOOKUP(E285,'RT-C'!$A:$R,18,FALSE),"")</f>
        <v/>
      </c>
      <c r="P285" s="147" t="str">
        <f t="shared" si="16"/>
        <v/>
      </c>
      <c r="Q285" s="119" t="str">
        <f t="shared" si="17"/>
        <v/>
      </c>
      <c r="R285" s="149" t="str">
        <f t="shared" si="18"/>
        <v/>
      </c>
      <c r="S285" s="148"/>
      <c r="T285" s="148" t="str">
        <f t="shared" si="19"/>
        <v/>
      </c>
      <c r="U285" s="118" t="e">
        <f>IF(AND(D285&lt;&gt;"",I285="OUI",#REF!="OUI"),60,"")</f>
        <v>#REF!</v>
      </c>
      <c r="V285" s="147"/>
      <c r="W285" s="118"/>
      <c r="X285" s="118"/>
      <c r="Y285" s="120"/>
      <c r="Z285" s="117"/>
    </row>
    <row r="286" spans="1:26" x14ac:dyDescent="0.25">
      <c r="A286" s="114">
        <v>6</v>
      </c>
      <c r="B286" s="115" t="s">
        <v>5721</v>
      </c>
      <c r="C286" s="116" t="str">
        <f t="array" ref="C286">IFERROR(VLOOKUP(E286,'RT-C'!$A:$I,9,FALSE),"")</f>
        <v/>
      </c>
      <c r="D286" s="117"/>
      <c r="E286" s="113"/>
      <c r="F286" s="118"/>
      <c r="G286" s="119"/>
      <c r="H286" s="120"/>
      <c r="I286" s="153" t="str">
        <f t="array" ref="I286">IFERROR(VLOOKUP(E286,'RT-C'!$A:$J,10,FALSE),"")</f>
        <v/>
      </c>
      <c r="J286" s="151" t="str">
        <f t="array" ref="J286">IFERROR(VLOOKUP(E286,'RT-C'!$A:$AE,31,FALSE),"")</f>
        <v/>
      </c>
      <c r="K286" s="152" t="str">
        <f t="array" ref="K286">IFERROR(IF(VLOOKUP(E286,'RT-C'!$A:$AG,29,FALSE)=0,"",VLOOKUP(E286,'RT-C'!$A:$AG,33,FALSE)),"")</f>
        <v/>
      </c>
      <c r="L286" s="151" t="str">
        <f t="array" ref="L286">IFERROR(VLOOKUP('RT-C'!$A:$AF,32,FALSE),"")</f>
        <v/>
      </c>
      <c r="M286" s="323" t="str">
        <f t="array" ref="M286">IFERROR(VLOOKUP(E286,'RT-C'!$A:$H,8,FALSE),"")</f>
        <v/>
      </c>
      <c r="N286" s="151" t="str">
        <f t="array" ref="N286">IFERROR(VLOOKUP(E286,'RT-C'!$A:$G,7,FALSE),"")</f>
        <v/>
      </c>
      <c r="O286" s="150" t="str">
        <f t="array" ref="O286">IFERROR(VLOOKUP(E286,'RT-C'!$A:$R,18,FALSE),"")</f>
        <v/>
      </c>
      <c r="P286" s="147" t="str">
        <f t="shared" si="16"/>
        <v/>
      </c>
      <c r="Q286" s="119" t="str">
        <f t="shared" si="17"/>
        <v/>
      </c>
      <c r="R286" s="149" t="str">
        <f t="shared" si="18"/>
        <v/>
      </c>
      <c r="S286" s="148"/>
      <c r="T286" s="148" t="str">
        <f t="shared" si="19"/>
        <v/>
      </c>
      <c r="U286" s="118" t="e">
        <f>IF(AND(D286&lt;&gt;"",I286="OUI",#REF!="OUI"),60,"")</f>
        <v>#REF!</v>
      </c>
      <c r="V286" s="147"/>
      <c r="W286" s="118"/>
      <c r="X286" s="118"/>
      <c r="Y286" s="120"/>
      <c r="Z286" s="117"/>
    </row>
    <row r="287" spans="1:26" x14ac:dyDescent="0.25">
      <c r="A287" s="114">
        <v>6</v>
      </c>
      <c r="B287" s="115" t="s">
        <v>5721</v>
      </c>
      <c r="C287" s="116" t="str">
        <f t="array" ref="C287">IFERROR(VLOOKUP(E287,'RT-C'!$A:$I,9,FALSE),"")</f>
        <v/>
      </c>
      <c r="D287" s="117"/>
      <c r="E287" s="113"/>
      <c r="F287" s="118"/>
      <c r="G287" s="119"/>
      <c r="H287" s="120"/>
      <c r="I287" s="153" t="str">
        <f t="array" ref="I287">IFERROR(VLOOKUP(E287,'RT-C'!$A:$J,10,FALSE),"")</f>
        <v/>
      </c>
      <c r="J287" s="151" t="str">
        <f t="array" ref="J287">IFERROR(VLOOKUP(E287,'RT-C'!$A:$AE,31,FALSE),"")</f>
        <v/>
      </c>
      <c r="K287" s="152" t="str">
        <f t="array" ref="K287">IFERROR(IF(VLOOKUP(E287,'RT-C'!$A:$AG,29,FALSE)=0,"",VLOOKUP(E287,'RT-C'!$A:$AG,33,FALSE)),"")</f>
        <v/>
      </c>
      <c r="L287" s="151" t="str">
        <f t="array" ref="L287">IFERROR(VLOOKUP('RT-C'!$A:$AF,32,FALSE),"")</f>
        <v/>
      </c>
      <c r="M287" s="323" t="str">
        <f t="array" ref="M287">IFERROR(VLOOKUP(E287,'RT-C'!$A:$H,8,FALSE),"")</f>
        <v/>
      </c>
      <c r="N287" s="151" t="str">
        <f t="array" ref="N287">IFERROR(VLOOKUP(E287,'RT-C'!$A:$G,7,FALSE),"")</f>
        <v/>
      </c>
      <c r="O287" s="150" t="str">
        <f t="array" ref="O287">IFERROR(VLOOKUP(E287,'RT-C'!$A:$R,18,FALSE),"")</f>
        <v/>
      </c>
      <c r="P287" s="147" t="str">
        <f t="shared" si="16"/>
        <v/>
      </c>
      <c r="Q287" s="119" t="str">
        <f t="shared" si="17"/>
        <v/>
      </c>
      <c r="R287" s="149" t="str">
        <f t="shared" si="18"/>
        <v/>
      </c>
      <c r="S287" s="148"/>
      <c r="T287" s="148" t="str">
        <f t="shared" si="19"/>
        <v/>
      </c>
      <c r="U287" s="118" t="e">
        <f>IF(AND(D287&lt;&gt;"",I287="OUI",#REF!="OUI"),60,"")</f>
        <v>#REF!</v>
      </c>
      <c r="V287" s="147"/>
      <c r="W287" s="118"/>
      <c r="X287" s="118"/>
      <c r="Y287" s="120"/>
      <c r="Z287" s="117"/>
    </row>
    <row r="288" spans="1:26" x14ac:dyDescent="0.25">
      <c r="A288" s="114">
        <v>6</v>
      </c>
      <c r="B288" s="115" t="s">
        <v>5721</v>
      </c>
      <c r="C288" s="116" t="str">
        <f t="array" ref="C288">IFERROR(VLOOKUP(E288,'RT-C'!$A:$I,9,FALSE),"")</f>
        <v/>
      </c>
      <c r="D288" s="117"/>
      <c r="E288" s="113"/>
      <c r="F288" s="118"/>
      <c r="G288" s="119"/>
      <c r="H288" s="120"/>
      <c r="I288" s="153" t="str">
        <f t="array" ref="I288">IFERROR(VLOOKUP(E288,'RT-C'!$A:$J,10,FALSE),"")</f>
        <v/>
      </c>
      <c r="J288" s="151" t="str">
        <f t="array" ref="J288">IFERROR(VLOOKUP(E288,'RT-C'!$A:$AE,31,FALSE),"")</f>
        <v/>
      </c>
      <c r="K288" s="152" t="str">
        <f t="array" ref="K288">IFERROR(IF(VLOOKUP(E288,'RT-C'!$A:$AG,29,FALSE)=0,"",VLOOKUP(E288,'RT-C'!$A:$AG,33,FALSE)),"")</f>
        <v/>
      </c>
      <c r="L288" s="151" t="str">
        <f t="array" ref="L288">IFERROR(VLOOKUP('RT-C'!$A:$AF,32,FALSE),"")</f>
        <v/>
      </c>
      <c r="M288" s="323" t="str">
        <f t="array" ref="M288">IFERROR(VLOOKUP(E288,'RT-C'!$A:$H,8,FALSE),"")</f>
        <v/>
      </c>
      <c r="N288" s="151" t="str">
        <f t="array" ref="N288">IFERROR(VLOOKUP(E288,'RT-C'!$A:$G,7,FALSE),"")</f>
        <v/>
      </c>
      <c r="O288" s="150" t="str">
        <f t="array" ref="O288">IFERROR(VLOOKUP(E288,'RT-C'!$A:$R,18,FALSE),"")</f>
        <v/>
      </c>
      <c r="P288" s="147" t="str">
        <f t="shared" si="16"/>
        <v/>
      </c>
      <c r="Q288" s="119" t="str">
        <f t="shared" si="17"/>
        <v/>
      </c>
      <c r="R288" s="149" t="str">
        <f t="shared" si="18"/>
        <v/>
      </c>
      <c r="S288" s="148"/>
      <c r="T288" s="148" t="str">
        <f t="shared" si="19"/>
        <v/>
      </c>
      <c r="U288" s="118" t="e">
        <f>IF(AND(D288&lt;&gt;"",I288="OUI",#REF!="OUI"),60,"")</f>
        <v>#REF!</v>
      </c>
      <c r="V288" s="147"/>
      <c r="W288" s="118"/>
      <c r="X288" s="118"/>
      <c r="Y288" s="120"/>
      <c r="Z288" s="117"/>
    </row>
    <row r="289" spans="1:26" x14ac:dyDescent="0.25">
      <c r="A289" s="114">
        <v>6</v>
      </c>
      <c r="B289" s="115" t="s">
        <v>5721</v>
      </c>
      <c r="C289" s="116" t="str">
        <f t="array" ref="C289">IFERROR(VLOOKUP(E289,'RT-C'!$A:$I,9,FALSE),"")</f>
        <v/>
      </c>
      <c r="D289" s="117"/>
      <c r="E289" s="113"/>
      <c r="F289" s="118"/>
      <c r="G289" s="119"/>
      <c r="H289" s="120"/>
      <c r="I289" s="153" t="str">
        <f t="array" ref="I289">IFERROR(VLOOKUP(E289,'RT-C'!$A:$J,10,FALSE),"")</f>
        <v/>
      </c>
      <c r="J289" s="151" t="str">
        <f t="array" ref="J289">IFERROR(VLOOKUP(E289,'RT-C'!$A:$AE,31,FALSE),"")</f>
        <v/>
      </c>
      <c r="K289" s="152" t="str">
        <f t="array" ref="K289">IFERROR(IF(VLOOKUP(E289,'RT-C'!$A:$AG,29,FALSE)=0,"",VLOOKUP(E289,'RT-C'!$A:$AG,33,FALSE)),"")</f>
        <v/>
      </c>
      <c r="L289" s="151" t="str">
        <f t="array" ref="L289">IFERROR(VLOOKUP('RT-C'!$A:$AF,32,FALSE),"")</f>
        <v/>
      </c>
      <c r="M289" s="323" t="str">
        <f t="array" ref="M289">IFERROR(VLOOKUP(E289,'RT-C'!$A:$H,8,FALSE),"")</f>
        <v/>
      </c>
      <c r="N289" s="151" t="str">
        <f t="array" ref="N289">IFERROR(VLOOKUP(E289,'RT-C'!$A:$G,7,FALSE),"")</f>
        <v/>
      </c>
      <c r="O289" s="150" t="str">
        <f t="array" ref="O289">IFERROR(VLOOKUP(E289,'RT-C'!$A:$R,18,FALSE),"")</f>
        <v/>
      </c>
      <c r="P289" s="147" t="str">
        <f t="shared" si="16"/>
        <v/>
      </c>
      <c r="Q289" s="119" t="str">
        <f t="shared" si="17"/>
        <v/>
      </c>
      <c r="R289" s="149" t="str">
        <f t="shared" si="18"/>
        <v/>
      </c>
      <c r="S289" s="148"/>
      <c r="T289" s="148" t="str">
        <f t="shared" si="19"/>
        <v/>
      </c>
      <c r="U289" s="118" t="e">
        <f>IF(AND(D289&lt;&gt;"",I289="OUI",#REF!="OUI"),60,"")</f>
        <v>#REF!</v>
      </c>
      <c r="V289" s="147"/>
      <c r="W289" s="118"/>
      <c r="X289" s="118"/>
      <c r="Y289" s="120"/>
      <c r="Z289" s="117"/>
    </row>
    <row r="290" spans="1:26" x14ac:dyDescent="0.25">
      <c r="A290" s="114">
        <v>6</v>
      </c>
      <c r="B290" s="115" t="s">
        <v>5721</v>
      </c>
      <c r="C290" s="116" t="str">
        <f t="array" ref="C290">IFERROR(VLOOKUP(E290,'RT-C'!$A:$I,9,FALSE),"")</f>
        <v/>
      </c>
      <c r="D290" s="117"/>
      <c r="E290" s="113"/>
      <c r="F290" s="118"/>
      <c r="G290" s="119"/>
      <c r="H290" s="120"/>
      <c r="I290" s="153" t="str">
        <f t="array" ref="I290">IFERROR(VLOOKUP(E290,'RT-C'!$A:$J,10,FALSE),"")</f>
        <v/>
      </c>
      <c r="J290" s="151" t="str">
        <f t="array" ref="J290">IFERROR(VLOOKUP(E290,'RT-C'!$A:$AE,31,FALSE),"")</f>
        <v/>
      </c>
      <c r="K290" s="152" t="str">
        <f t="array" ref="K290">IFERROR(IF(VLOOKUP(E290,'RT-C'!$A:$AG,29,FALSE)=0,"",VLOOKUP(E290,'RT-C'!$A:$AG,33,FALSE)),"")</f>
        <v/>
      </c>
      <c r="L290" s="151" t="str">
        <f t="array" ref="L290">IFERROR(VLOOKUP('RT-C'!$A:$AF,32,FALSE),"")</f>
        <v/>
      </c>
      <c r="M290" s="323" t="str">
        <f t="array" ref="M290">IFERROR(VLOOKUP(E290,'RT-C'!$A:$H,8,FALSE),"")</f>
        <v/>
      </c>
      <c r="N290" s="151" t="str">
        <f t="array" ref="N290">IFERROR(VLOOKUP(E290,'RT-C'!$A:$G,7,FALSE),"")</f>
        <v/>
      </c>
      <c r="O290" s="150" t="str">
        <f t="array" ref="O290">IFERROR(VLOOKUP(E290,'RT-C'!$A:$R,18,FALSE),"")</f>
        <v/>
      </c>
      <c r="P290" s="147" t="str">
        <f t="shared" si="16"/>
        <v/>
      </c>
      <c r="Q290" s="119" t="str">
        <f t="shared" si="17"/>
        <v/>
      </c>
      <c r="R290" s="149" t="str">
        <f t="shared" si="18"/>
        <v/>
      </c>
      <c r="S290" s="148"/>
      <c r="T290" s="148" t="str">
        <f t="shared" si="19"/>
        <v/>
      </c>
      <c r="U290" s="118" t="e">
        <f>IF(AND(D290&lt;&gt;"",I290="OUI",#REF!="OUI"),60,"")</f>
        <v>#REF!</v>
      </c>
      <c r="V290" s="147"/>
      <c r="W290" s="118"/>
      <c r="X290" s="118"/>
      <c r="Y290" s="120"/>
      <c r="Z290" s="117"/>
    </row>
    <row r="291" spans="1:26" x14ac:dyDescent="0.25">
      <c r="A291" s="114">
        <v>6</v>
      </c>
      <c r="B291" s="115" t="s">
        <v>5721</v>
      </c>
      <c r="C291" s="116" t="str">
        <f t="array" ref="C291">IFERROR(VLOOKUP(E291,'RT-C'!$A:$I,9,FALSE),"")</f>
        <v/>
      </c>
      <c r="D291" s="117"/>
      <c r="E291" s="113"/>
      <c r="F291" s="118"/>
      <c r="G291" s="119"/>
      <c r="H291" s="120"/>
      <c r="I291" s="153" t="str">
        <f t="array" ref="I291">IFERROR(VLOOKUP(E291,'RT-C'!$A:$J,10,FALSE),"")</f>
        <v/>
      </c>
      <c r="J291" s="151" t="str">
        <f t="array" ref="J291">IFERROR(VLOOKUP(E291,'RT-C'!$A:$AE,31,FALSE),"")</f>
        <v/>
      </c>
      <c r="K291" s="152" t="str">
        <f t="array" ref="K291">IFERROR(IF(VLOOKUP(E291,'RT-C'!$A:$AG,29,FALSE)=0,"",VLOOKUP(E291,'RT-C'!$A:$AG,33,FALSE)),"")</f>
        <v/>
      </c>
      <c r="L291" s="151" t="str">
        <f t="array" ref="L291">IFERROR(VLOOKUP('RT-C'!$A:$AF,32,FALSE),"")</f>
        <v/>
      </c>
      <c r="M291" s="323" t="str">
        <f t="array" ref="M291">IFERROR(VLOOKUP(E291,'RT-C'!$A:$H,8,FALSE),"")</f>
        <v/>
      </c>
      <c r="N291" s="151" t="str">
        <f t="array" ref="N291">IFERROR(VLOOKUP(E291,'RT-C'!$A:$G,7,FALSE),"")</f>
        <v/>
      </c>
      <c r="O291" s="150" t="str">
        <f t="array" ref="O291">IFERROR(VLOOKUP(E291,'RT-C'!$A:$R,18,FALSE),"")</f>
        <v/>
      </c>
      <c r="P291" s="147" t="str">
        <f t="shared" si="16"/>
        <v/>
      </c>
      <c r="Q291" s="119" t="str">
        <f t="shared" si="17"/>
        <v/>
      </c>
      <c r="R291" s="149" t="str">
        <f t="shared" si="18"/>
        <v/>
      </c>
      <c r="S291" s="148"/>
      <c r="T291" s="148" t="str">
        <f t="shared" si="19"/>
        <v/>
      </c>
      <c r="U291" s="118" t="e">
        <f>IF(AND(D291&lt;&gt;"",I291="OUI",#REF!="OUI"),60,"")</f>
        <v>#REF!</v>
      </c>
      <c r="V291" s="147"/>
      <c r="W291" s="118"/>
      <c r="X291" s="118"/>
      <c r="Y291" s="120"/>
      <c r="Z291" s="117"/>
    </row>
    <row r="292" spans="1:26" x14ac:dyDescent="0.25">
      <c r="A292" s="114">
        <v>6</v>
      </c>
      <c r="B292" s="115" t="s">
        <v>5721</v>
      </c>
      <c r="C292" s="116" t="str">
        <f t="array" ref="C292">IFERROR(VLOOKUP(E292,'RT-C'!$A:$I,9,FALSE),"")</f>
        <v/>
      </c>
      <c r="D292" s="117"/>
      <c r="E292" s="113"/>
      <c r="F292" s="118"/>
      <c r="G292" s="119"/>
      <c r="H292" s="120"/>
      <c r="I292" s="153" t="str">
        <f t="array" ref="I292">IFERROR(VLOOKUP(E292,'RT-C'!$A:$J,10,FALSE),"")</f>
        <v/>
      </c>
      <c r="J292" s="151" t="str">
        <f t="array" ref="J292">IFERROR(VLOOKUP(E292,'RT-C'!$A:$AE,31,FALSE),"")</f>
        <v/>
      </c>
      <c r="K292" s="152" t="str">
        <f t="array" ref="K292">IFERROR(IF(VLOOKUP(E292,'RT-C'!$A:$AG,29,FALSE)=0,"",VLOOKUP(E292,'RT-C'!$A:$AG,33,FALSE)),"")</f>
        <v/>
      </c>
      <c r="L292" s="151" t="str">
        <f t="array" ref="L292">IFERROR(VLOOKUP('RT-C'!$A:$AF,32,FALSE),"")</f>
        <v/>
      </c>
      <c r="M292" s="323" t="str">
        <f t="array" ref="M292">IFERROR(VLOOKUP(E292,'RT-C'!$A:$H,8,FALSE),"")</f>
        <v/>
      </c>
      <c r="N292" s="151" t="str">
        <f t="array" ref="N292">IFERROR(VLOOKUP(E292,'RT-C'!$A:$G,7,FALSE),"")</f>
        <v/>
      </c>
      <c r="O292" s="150" t="str">
        <f t="array" ref="O292">IFERROR(VLOOKUP(E292,'RT-C'!$A:$R,18,FALSE),"")</f>
        <v/>
      </c>
      <c r="P292" s="147" t="str">
        <f t="shared" si="16"/>
        <v/>
      </c>
      <c r="Q292" s="119" t="str">
        <f t="shared" si="17"/>
        <v/>
      </c>
      <c r="R292" s="149" t="str">
        <f t="shared" si="18"/>
        <v/>
      </c>
      <c r="S292" s="148"/>
      <c r="T292" s="148" t="str">
        <f t="shared" si="19"/>
        <v/>
      </c>
      <c r="U292" s="118" t="e">
        <f>IF(AND(D292&lt;&gt;"",I292="OUI",#REF!="OUI"),60,"")</f>
        <v>#REF!</v>
      </c>
      <c r="V292" s="147"/>
      <c r="W292" s="118"/>
      <c r="X292" s="118"/>
      <c r="Y292" s="120"/>
      <c r="Z292" s="117"/>
    </row>
    <row r="293" spans="1:26" x14ac:dyDescent="0.25">
      <c r="A293" s="114">
        <v>6</v>
      </c>
      <c r="B293" s="115" t="s">
        <v>5721</v>
      </c>
      <c r="C293" s="116" t="str">
        <f t="array" ref="C293">IFERROR(VLOOKUP(E293,'RT-C'!$A:$I,9,FALSE),"")</f>
        <v/>
      </c>
      <c r="D293" s="117"/>
      <c r="E293" s="113"/>
      <c r="F293" s="118"/>
      <c r="G293" s="119"/>
      <c r="H293" s="120"/>
      <c r="I293" s="153" t="str">
        <f t="array" ref="I293">IFERROR(VLOOKUP(E293,'RT-C'!$A:$J,10,FALSE),"")</f>
        <v/>
      </c>
      <c r="J293" s="151" t="str">
        <f t="array" ref="J293">IFERROR(VLOOKUP(E293,'RT-C'!$A:$AE,31,FALSE),"")</f>
        <v/>
      </c>
      <c r="K293" s="152" t="str">
        <f t="array" ref="K293">IFERROR(IF(VLOOKUP(E293,'RT-C'!$A:$AG,29,FALSE)=0,"",VLOOKUP(E293,'RT-C'!$A:$AG,33,FALSE)),"")</f>
        <v/>
      </c>
      <c r="L293" s="151" t="str">
        <f t="array" ref="L293">IFERROR(VLOOKUP('RT-C'!$A:$AF,32,FALSE),"")</f>
        <v/>
      </c>
      <c r="M293" s="323" t="str">
        <f t="array" ref="M293">IFERROR(VLOOKUP(E293,'RT-C'!$A:$H,8,FALSE),"")</f>
        <v/>
      </c>
      <c r="N293" s="151" t="str">
        <f t="array" ref="N293">IFERROR(VLOOKUP(E293,'RT-C'!$A:$G,7,FALSE),"")</f>
        <v/>
      </c>
      <c r="O293" s="150" t="str">
        <f t="array" ref="O293">IFERROR(VLOOKUP(E293,'RT-C'!$A:$R,18,FALSE),"")</f>
        <v/>
      </c>
      <c r="P293" s="147" t="str">
        <f t="shared" si="16"/>
        <v/>
      </c>
      <c r="Q293" s="119" t="str">
        <f t="shared" si="17"/>
        <v/>
      </c>
      <c r="R293" s="149" t="str">
        <f t="shared" si="18"/>
        <v/>
      </c>
      <c r="S293" s="148"/>
      <c r="T293" s="148" t="str">
        <f t="shared" si="19"/>
        <v/>
      </c>
      <c r="U293" s="118" t="e">
        <f>IF(AND(D293&lt;&gt;"",I293="OUI",#REF!="OUI"),60,"")</f>
        <v>#REF!</v>
      </c>
      <c r="V293" s="147"/>
      <c r="W293" s="118"/>
      <c r="X293" s="118"/>
      <c r="Y293" s="120"/>
      <c r="Z293" s="117"/>
    </row>
    <row r="294" spans="1:26" x14ac:dyDescent="0.25">
      <c r="A294" s="114">
        <v>6</v>
      </c>
      <c r="B294" s="115" t="s">
        <v>5721</v>
      </c>
      <c r="C294" s="116" t="str">
        <f t="array" ref="C294">IFERROR(VLOOKUP(E294,'RT-C'!$A:$I,9,FALSE),"")</f>
        <v/>
      </c>
      <c r="D294" s="117"/>
      <c r="E294" s="113"/>
      <c r="F294" s="118"/>
      <c r="G294" s="119"/>
      <c r="H294" s="120"/>
      <c r="I294" s="153" t="str">
        <f t="array" ref="I294">IFERROR(VLOOKUP(E294,'RT-C'!$A:$J,10,FALSE),"")</f>
        <v/>
      </c>
      <c r="J294" s="151" t="str">
        <f t="array" ref="J294">IFERROR(VLOOKUP(E294,'RT-C'!$A:$AE,31,FALSE),"")</f>
        <v/>
      </c>
      <c r="K294" s="152" t="str">
        <f t="array" ref="K294">IFERROR(IF(VLOOKUP(E294,'RT-C'!$A:$AG,29,FALSE)=0,"",VLOOKUP(E294,'RT-C'!$A:$AG,33,FALSE)),"")</f>
        <v/>
      </c>
      <c r="L294" s="151" t="str">
        <f t="array" ref="L294">IFERROR(VLOOKUP('RT-C'!$A:$AF,32,FALSE),"")</f>
        <v/>
      </c>
      <c r="M294" s="323" t="str">
        <f t="array" ref="M294">IFERROR(VLOOKUP(E294,'RT-C'!$A:$H,8,FALSE),"")</f>
        <v/>
      </c>
      <c r="N294" s="151" t="str">
        <f t="array" ref="N294">IFERROR(VLOOKUP(E294,'RT-C'!$A:$G,7,FALSE),"")</f>
        <v/>
      </c>
      <c r="O294" s="150" t="str">
        <f t="array" ref="O294">IFERROR(VLOOKUP(E294,'RT-C'!$A:$R,18,FALSE),"")</f>
        <v/>
      </c>
      <c r="P294" s="147" t="str">
        <f t="shared" si="16"/>
        <v/>
      </c>
      <c r="Q294" s="119" t="str">
        <f t="shared" si="17"/>
        <v/>
      </c>
      <c r="R294" s="149" t="str">
        <f t="shared" si="18"/>
        <v/>
      </c>
      <c r="S294" s="148"/>
      <c r="T294" s="148" t="str">
        <f t="shared" si="19"/>
        <v/>
      </c>
      <c r="U294" s="118" t="e">
        <f>IF(AND(D294&lt;&gt;"",I294="OUI",#REF!="OUI"),60,"")</f>
        <v>#REF!</v>
      </c>
      <c r="V294" s="147"/>
      <c r="W294" s="118"/>
      <c r="X294" s="118"/>
      <c r="Y294" s="120"/>
      <c r="Z294" s="117"/>
    </row>
    <row r="295" spans="1:26" x14ac:dyDescent="0.25">
      <c r="A295" s="114">
        <v>6</v>
      </c>
      <c r="B295" s="115" t="s">
        <v>5721</v>
      </c>
      <c r="C295" s="116" t="str">
        <f t="array" ref="C295">IFERROR(VLOOKUP(E295,'RT-C'!$A:$I,9,FALSE),"")</f>
        <v/>
      </c>
      <c r="D295" s="117"/>
      <c r="E295" s="113"/>
      <c r="F295" s="118"/>
      <c r="G295" s="119"/>
      <c r="H295" s="120"/>
      <c r="I295" s="153" t="str">
        <f t="array" ref="I295">IFERROR(VLOOKUP(E295,'RT-C'!$A:$J,10,FALSE),"")</f>
        <v/>
      </c>
      <c r="J295" s="151" t="str">
        <f t="array" ref="J295">IFERROR(VLOOKUP(E295,'RT-C'!$A:$AE,31,FALSE),"")</f>
        <v/>
      </c>
      <c r="K295" s="152" t="str">
        <f t="array" ref="K295">IFERROR(IF(VLOOKUP(E295,'RT-C'!$A:$AG,29,FALSE)=0,"",VLOOKUP(E295,'RT-C'!$A:$AG,33,FALSE)),"")</f>
        <v/>
      </c>
      <c r="L295" s="151" t="str">
        <f t="array" ref="L295">IFERROR(VLOOKUP('RT-C'!$A:$AF,32,FALSE),"")</f>
        <v/>
      </c>
      <c r="M295" s="323" t="str">
        <f t="array" ref="M295">IFERROR(VLOOKUP(E295,'RT-C'!$A:$H,8,FALSE),"")</f>
        <v/>
      </c>
      <c r="N295" s="151" t="str">
        <f t="array" ref="N295">IFERROR(VLOOKUP(E295,'RT-C'!$A:$G,7,FALSE),"")</f>
        <v/>
      </c>
      <c r="O295" s="150" t="str">
        <f t="array" ref="O295">IFERROR(VLOOKUP(E295,'RT-C'!$A:$R,18,FALSE),"")</f>
        <v/>
      </c>
      <c r="P295" s="147" t="str">
        <f t="shared" si="16"/>
        <v/>
      </c>
      <c r="Q295" s="119" t="str">
        <f t="shared" si="17"/>
        <v/>
      </c>
      <c r="R295" s="149" t="str">
        <f t="shared" si="18"/>
        <v/>
      </c>
      <c r="S295" s="148"/>
      <c r="T295" s="148" t="str">
        <f t="shared" si="19"/>
        <v/>
      </c>
      <c r="U295" s="118" t="e">
        <f>IF(AND(D295&lt;&gt;"",I295="OUI",#REF!="OUI"),60,"")</f>
        <v>#REF!</v>
      </c>
      <c r="V295" s="147"/>
      <c r="W295" s="118"/>
      <c r="X295" s="118"/>
      <c r="Y295" s="120"/>
      <c r="Z295" s="117"/>
    </row>
    <row r="296" spans="1:26" x14ac:dyDescent="0.25">
      <c r="A296" s="114">
        <v>6</v>
      </c>
      <c r="B296" s="115" t="s">
        <v>5721</v>
      </c>
      <c r="C296" s="116" t="str">
        <f t="array" ref="C296">IFERROR(VLOOKUP(E296,'RT-C'!$A:$I,9,FALSE),"")</f>
        <v/>
      </c>
      <c r="D296" s="117"/>
      <c r="E296" s="113"/>
      <c r="F296" s="118"/>
      <c r="G296" s="119"/>
      <c r="H296" s="120"/>
      <c r="I296" s="153" t="str">
        <f t="array" ref="I296">IFERROR(VLOOKUP(E296,'RT-C'!$A:$J,10,FALSE),"")</f>
        <v/>
      </c>
      <c r="J296" s="151" t="str">
        <f t="array" ref="J296">IFERROR(VLOOKUP(E296,'RT-C'!$A:$AE,31,FALSE),"")</f>
        <v/>
      </c>
      <c r="K296" s="152" t="str">
        <f t="array" ref="K296">IFERROR(IF(VLOOKUP(E296,'RT-C'!$A:$AG,29,FALSE)=0,"",VLOOKUP(E296,'RT-C'!$A:$AG,33,FALSE)),"")</f>
        <v/>
      </c>
      <c r="L296" s="151" t="str">
        <f t="array" ref="L296">IFERROR(VLOOKUP('RT-C'!$A:$AF,32,FALSE),"")</f>
        <v/>
      </c>
      <c r="M296" s="323" t="str">
        <f t="array" ref="M296">IFERROR(VLOOKUP(E296,'RT-C'!$A:$H,8,FALSE),"")</f>
        <v/>
      </c>
      <c r="N296" s="151" t="str">
        <f t="array" ref="N296">IFERROR(VLOOKUP(E296,'RT-C'!$A:$G,7,FALSE),"")</f>
        <v/>
      </c>
      <c r="O296" s="150" t="str">
        <f t="array" ref="O296">IFERROR(VLOOKUP(E296,'RT-C'!$A:$R,18,FALSE),"")</f>
        <v/>
      </c>
      <c r="P296" s="147" t="str">
        <f t="shared" si="16"/>
        <v/>
      </c>
      <c r="Q296" s="119" t="str">
        <f t="shared" si="17"/>
        <v/>
      </c>
      <c r="R296" s="149" t="str">
        <f t="shared" si="18"/>
        <v/>
      </c>
      <c r="S296" s="148"/>
      <c r="T296" s="148" t="str">
        <f t="shared" si="19"/>
        <v/>
      </c>
      <c r="U296" s="118" t="e">
        <f>IF(AND(D296&lt;&gt;"",I296="OUI",#REF!="OUI"),60,"")</f>
        <v>#REF!</v>
      </c>
      <c r="V296" s="147"/>
      <c r="W296" s="118"/>
      <c r="X296" s="118"/>
      <c r="Y296" s="120"/>
      <c r="Z296" s="117"/>
    </row>
    <row r="297" spans="1:26" x14ac:dyDescent="0.25">
      <c r="A297" s="114">
        <v>6</v>
      </c>
      <c r="B297" s="115" t="s">
        <v>5721</v>
      </c>
      <c r="C297" s="116" t="str">
        <f t="array" ref="C297">IFERROR(VLOOKUP(E297,'RT-C'!$A:$I,9,FALSE),"")</f>
        <v/>
      </c>
      <c r="D297" s="117"/>
      <c r="E297" s="113"/>
      <c r="F297" s="118"/>
      <c r="G297" s="119"/>
      <c r="H297" s="120"/>
      <c r="I297" s="153" t="str">
        <f t="array" ref="I297">IFERROR(VLOOKUP(E297,'RT-C'!$A:$J,10,FALSE),"")</f>
        <v/>
      </c>
      <c r="J297" s="151" t="str">
        <f t="array" ref="J297">IFERROR(VLOOKUP(E297,'RT-C'!$A:$AE,31,FALSE),"")</f>
        <v/>
      </c>
      <c r="K297" s="152" t="str">
        <f t="array" ref="K297">IFERROR(IF(VLOOKUP(E297,'RT-C'!$A:$AG,29,FALSE)=0,"",VLOOKUP(E297,'RT-C'!$A:$AG,33,FALSE)),"")</f>
        <v/>
      </c>
      <c r="L297" s="151" t="str">
        <f t="array" ref="L297">IFERROR(VLOOKUP('RT-C'!$A:$AF,32,FALSE),"")</f>
        <v/>
      </c>
      <c r="M297" s="323" t="str">
        <f t="array" ref="M297">IFERROR(VLOOKUP(E297,'RT-C'!$A:$H,8,FALSE),"")</f>
        <v/>
      </c>
      <c r="N297" s="151" t="str">
        <f t="array" ref="N297">IFERROR(VLOOKUP(E297,'RT-C'!$A:$G,7,FALSE),"")</f>
        <v/>
      </c>
      <c r="O297" s="150" t="str">
        <f t="array" ref="O297">IFERROR(VLOOKUP(E297,'RT-C'!$A:$R,18,FALSE),"")</f>
        <v/>
      </c>
      <c r="P297" s="147" t="str">
        <f t="shared" si="16"/>
        <v/>
      </c>
      <c r="Q297" s="119" t="str">
        <f t="shared" si="17"/>
        <v/>
      </c>
      <c r="R297" s="149" t="str">
        <f t="shared" si="18"/>
        <v/>
      </c>
      <c r="S297" s="148"/>
      <c r="T297" s="148" t="str">
        <f t="shared" si="19"/>
        <v/>
      </c>
      <c r="U297" s="118" t="e">
        <f>IF(AND(D297&lt;&gt;"",I297="OUI",#REF!="OUI"),60,"")</f>
        <v>#REF!</v>
      </c>
      <c r="V297" s="147"/>
      <c r="W297" s="118"/>
      <c r="X297" s="118"/>
      <c r="Y297" s="120"/>
      <c r="Z297" s="117"/>
    </row>
    <row r="298" spans="1:26" x14ac:dyDescent="0.25">
      <c r="A298" s="114">
        <v>6</v>
      </c>
      <c r="B298" s="115" t="s">
        <v>5721</v>
      </c>
      <c r="C298" s="116" t="str">
        <f t="array" ref="C298">IFERROR(VLOOKUP(E298,'RT-C'!$A:$I,9,FALSE),"")</f>
        <v/>
      </c>
      <c r="D298" s="117"/>
      <c r="E298" s="113"/>
      <c r="F298" s="118"/>
      <c r="G298" s="119"/>
      <c r="H298" s="120"/>
      <c r="I298" s="153" t="str">
        <f t="array" ref="I298">IFERROR(VLOOKUP(E298,'RT-C'!$A:$J,10,FALSE),"")</f>
        <v/>
      </c>
      <c r="J298" s="151" t="str">
        <f t="array" ref="J298">IFERROR(VLOOKUP(E298,'RT-C'!$A:$AE,31,FALSE),"")</f>
        <v/>
      </c>
      <c r="K298" s="152" t="str">
        <f t="array" ref="K298">IFERROR(IF(VLOOKUP(E298,'RT-C'!$A:$AG,29,FALSE)=0,"",VLOOKUP(E298,'RT-C'!$A:$AG,33,FALSE)),"")</f>
        <v/>
      </c>
      <c r="L298" s="151" t="str">
        <f t="array" ref="L298">IFERROR(VLOOKUP('RT-C'!$A:$AF,32,FALSE),"")</f>
        <v/>
      </c>
      <c r="M298" s="323" t="str">
        <f t="array" ref="M298">IFERROR(VLOOKUP(E298,'RT-C'!$A:$H,8,FALSE),"")</f>
        <v/>
      </c>
      <c r="N298" s="151" t="str">
        <f t="array" ref="N298">IFERROR(VLOOKUP(E298,'RT-C'!$A:$G,7,FALSE),"")</f>
        <v/>
      </c>
      <c r="O298" s="150" t="str">
        <f t="array" ref="O298">IFERROR(VLOOKUP(E298,'RT-C'!$A:$R,18,FALSE),"")</f>
        <v/>
      </c>
      <c r="P298" s="147" t="str">
        <f t="shared" si="16"/>
        <v/>
      </c>
      <c r="Q298" s="119" t="str">
        <f t="shared" si="17"/>
        <v/>
      </c>
      <c r="R298" s="149" t="str">
        <f t="shared" si="18"/>
        <v/>
      </c>
      <c r="S298" s="148"/>
      <c r="T298" s="148" t="str">
        <f t="shared" si="19"/>
        <v/>
      </c>
      <c r="U298" s="118" t="e">
        <f>IF(AND(D298&lt;&gt;"",I298="OUI",#REF!="OUI"),60,"")</f>
        <v>#REF!</v>
      </c>
      <c r="V298" s="147"/>
      <c r="W298" s="118"/>
      <c r="X298" s="118"/>
      <c r="Y298" s="120"/>
      <c r="Z298" s="117"/>
    </row>
    <row r="299" spans="1:26" x14ac:dyDescent="0.25">
      <c r="A299" s="114">
        <v>6</v>
      </c>
      <c r="B299" s="115" t="s">
        <v>5721</v>
      </c>
      <c r="C299" s="116" t="str">
        <f t="array" ref="C299">IFERROR(VLOOKUP(E299,'RT-C'!$A:$I,9,FALSE),"")</f>
        <v/>
      </c>
      <c r="D299" s="117"/>
      <c r="E299" s="113"/>
      <c r="F299" s="118"/>
      <c r="G299" s="119"/>
      <c r="H299" s="120"/>
      <c r="I299" s="153" t="str">
        <f t="array" ref="I299">IFERROR(VLOOKUP(E299,'RT-C'!$A:$J,10,FALSE),"")</f>
        <v/>
      </c>
      <c r="J299" s="151" t="str">
        <f t="array" ref="J299">IFERROR(VLOOKUP(E299,'RT-C'!$A:$AE,31,FALSE),"")</f>
        <v/>
      </c>
      <c r="K299" s="152" t="str">
        <f t="array" ref="K299">IFERROR(IF(VLOOKUP(E299,'RT-C'!$A:$AG,29,FALSE)=0,"",VLOOKUP(E299,'RT-C'!$A:$AG,33,FALSE)),"")</f>
        <v/>
      </c>
      <c r="L299" s="151" t="str">
        <f t="array" ref="L299">IFERROR(VLOOKUP('RT-C'!$A:$AF,32,FALSE),"")</f>
        <v/>
      </c>
      <c r="M299" s="323" t="str">
        <f t="array" ref="M299">IFERROR(VLOOKUP(E299,'RT-C'!$A:$H,8,FALSE),"")</f>
        <v/>
      </c>
      <c r="N299" s="151" t="str">
        <f t="array" ref="N299">IFERROR(VLOOKUP(E299,'RT-C'!$A:$G,7,FALSE),"")</f>
        <v/>
      </c>
      <c r="O299" s="150" t="str">
        <f t="array" ref="O299">IFERROR(VLOOKUP(E299,'RT-C'!$A:$R,18,FALSE),"")</f>
        <v/>
      </c>
      <c r="P299" s="147" t="str">
        <f t="shared" si="16"/>
        <v/>
      </c>
      <c r="Q299" s="119" t="str">
        <f t="shared" si="17"/>
        <v/>
      </c>
      <c r="R299" s="149" t="str">
        <f t="shared" si="18"/>
        <v/>
      </c>
      <c r="S299" s="148"/>
      <c r="T299" s="148" t="str">
        <f t="shared" si="19"/>
        <v/>
      </c>
      <c r="U299" s="118" t="e">
        <f>IF(AND(D299&lt;&gt;"",I299="OUI",#REF!="OUI"),60,"")</f>
        <v>#REF!</v>
      </c>
      <c r="V299" s="147"/>
      <c r="W299" s="118"/>
      <c r="X299" s="118"/>
      <c r="Y299" s="120"/>
      <c r="Z299" s="117"/>
    </row>
    <row r="300" spans="1:26" x14ac:dyDescent="0.25">
      <c r="A300" s="114">
        <v>6</v>
      </c>
      <c r="B300" s="115" t="s">
        <v>5721</v>
      </c>
      <c r="C300" s="116" t="str">
        <f t="array" ref="C300">IFERROR(VLOOKUP(E300,'RT-C'!$A:$I,9,FALSE),"")</f>
        <v/>
      </c>
      <c r="D300" s="117"/>
      <c r="E300" s="113"/>
      <c r="F300" s="118"/>
      <c r="G300" s="119"/>
      <c r="H300" s="120"/>
      <c r="I300" s="153" t="str">
        <f t="array" ref="I300">IFERROR(VLOOKUP(E300,'RT-C'!$A:$J,10,FALSE),"")</f>
        <v/>
      </c>
      <c r="J300" s="151" t="str">
        <f t="array" ref="J300">IFERROR(VLOOKUP(E300,'RT-C'!$A:$AE,31,FALSE),"")</f>
        <v/>
      </c>
      <c r="K300" s="152" t="str">
        <f t="array" ref="K300">IFERROR(IF(VLOOKUP(E300,'RT-C'!$A:$AG,29,FALSE)=0,"",VLOOKUP(E300,'RT-C'!$A:$AG,33,FALSE)),"")</f>
        <v/>
      </c>
      <c r="L300" s="151" t="str">
        <f t="array" ref="L300">IFERROR(VLOOKUP('RT-C'!$A:$AF,32,FALSE),"")</f>
        <v/>
      </c>
      <c r="M300" s="323" t="str">
        <f t="array" ref="M300">IFERROR(VLOOKUP(E300,'RT-C'!$A:$H,8,FALSE),"")</f>
        <v/>
      </c>
      <c r="N300" s="151" t="str">
        <f t="array" ref="N300">IFERROR(VLOOKUP(E300,'RT-C'!$A:$G,7,FALSE),"")</f>
        <v/>
      </c>
      <c r="O300" s="150" t="str">
        <f t="array" ref="O300">IFERROR(VLOOKUP(E300,'RT-C'!$A:$R,18,FALSE),"")</f>
        <v/>
      </c>
      <c r="P300" s="147" t="str">
        <f t="shared" si="16"/>
        <v/>
      </c>
      <c r="Q300" s="119" t="str">
        <f t="shared" si="17"/>
        <v/>
      </c>
      <c r="R300" s="149" t="str">
        <f t="shared" si="18"/>
        <v/>
      </c>
      <c r="S300" s="148"/>
      <c r="T300" s="148" t="str">
        <f t="shared" si="19"/>
        <v/>
      </c>
      <c r="U300" s="118" t="e">
        <f>IF(AND(D300&lt;&gt;"",I300="OUI",#REF!="OUI"),60,"")</f>
        <v>#REF!</v>
      </c>
      <c r="V300" s="147"/>
      <c r="W300" s="118"/>
      <c r="X300" s="118"/>
      <c r="Y300" s="120"/>
      <c r="Z300" s="117"/>
    </row>
    <row r="301" spans="1:26" x14ac:dyDescent="0.25">
      <c r="A301" s="114">
        <v>6</v>
      </c>
      <c r="B301" s="115" t="s">
        <v>5721</v>
      </c>
      <c r="C301" s="116" t="str">
        <f t="array" ref="C301">IFERROR(VLOOKUP(E301,'RT-C'!$A:$I,9,FALSE),"")</f>
        <v/>
      </c>
      <c r="D301" s="117"/>
      <c r="E301" s="113"/>
      <c r="F301" s="118"/>
      <c r="G301" s="119"/>
      <c r="H301" s="120"/>
      <c r="I301" s="153" t="str">
        <f t="array" ref="I301">IFERROR(VLOOKUP(E301,'RT-C'!$A:$J,10,FALSE),"")</f>
        <v/>
      </c>
      <c r="J301" s="151" t="str">
        <f t="array" ref="J301">IFERROR(VLOOKUP(E301,'RT-C'!$A:$AE,31,FALSE),"")</f>
        <v/>
      </c>
      <c r="K301" s="152" t="str">
        <f t="array" ref="K301">IFERROR(IF(VLOOKUP(E301,'RT-C'!$A:$AG,29,FALSE)=0,"",VLOOKUP(E301,'RT-C'!$A:$AG,33,FALSE)),"")</f>
        <v/>
      </c>
      <c r="L301" s="151" t="str">
        <f t="array" ref="L301">IFERROR(VLOOKUP('RT-C'!$A:$AF,32,FALSE),"")</f>
        <v/>
      </c>
      <c r="M301" s="323" t="str">
        <f t="array" ref="M301">IFERROR(VLOOKUP(E301,'RT-C'!$A:$H,8,FALSE),"")</f>
        <v/>
      </c>
      <c r="N301" s="151" t="str">
        <f t="array" ref="N301">IFERROR(VLOOKUP(E301,'RT-C'!$A:$G,7,FALSE),"")</f>
        <v/>
      </c>
      <c r="O301" s="150" t="str">
        <f t="array" ref="O301">IFERROR(VLOOKUP(E301,'RT-C'!$A:$R,18,FALSE),"")</f>
        <v/>
      </c>
      <c r="P301" s="147" t="str">
        <f t="shared" si="16"/>
        <v/>
      </c>
      <c r="Q301" s="119" t="str">
        <f t="shared" si="17"/>
        <v/>
      </c>
      <c r="R301" s="149" t="str">
        <f t="shared" si="18"/>
        <v/>
      </c>
      <c r="S301" s="148"/>
      <c r="T301" s="148" t="str">
        <f t="shared" si="19"/>
        <v/>
      </c>
      <c r="U301" s="118" t="e">
        <f>IF(AND(D301&lt;&gt;"",I301="OUI",#REF!="OUI"),60,"")</f>
        <v>#REF!</v>
      </c>
      <c r="V301" s="147"/>
      <c r="W301" s="118"/>
      <c r="X301" s="118"/>
      <c r="Y301" s="120"/>
      <c r="Z301" s="117"/>
    </row>
    <row r="302" spans="1:26" x14ac:dyDescent="0.25">
      <c r="A302" s="114">
        <v>6</v>
      </c>
      <c r="B302" s="115" t="s">
        <v>5721</v>
      </c>
      <c r="C302" s="116" t="str">
        <f t="array" ref="C302">IFERROR(VLOOKUP(E302,'RT-C'!$A:$I,9,FALSE),"")</f>
        <v/>
      </c>
      <c r="D302" s="117"/>
      <c r="E302" s="113"/>
      <c r="F302" s="118"/>
      <c r="G302" s="119"/>
      <c r="H302" s="120"/>
      <c r="I302" s="153" t="str">
        <f t="array" ref="I302">IFERROR(VLOOKUP(E302,'RT-C'!$A:$J,10,FALSE),"")</f>
        <v/>
      </c>
      <c r="J302" s="151" t="str">
        <f t="array" ref="J302">IFERROR(VLOOKUP(E302,'RT-C'!$A:$AE,31,FALSE),"")</f>
        <v/>
      </c>
      <c r="K302" s="152" t="str">
        <f t="array" ref="K302">IFERROR(IF(VLOOKUP(E302,'RT-C'!$A:$AG,29,FALSE)=0,"",VLOOKUP(E302,'RT-C'!$A:$AG,33,FALSE)),"")</f>
        <v/>
      </c>
      <c r="L302" s="151" t="str">
        <f t="array" ref="L302">IFERROR(VLOOKUP('RT-C'!$A:$AF,32,FALSE),"")</f>
        <v/>
      </c>
      <c r="M302" s="323" t="str">
        <f t="array" ref="M302">IFERROR(VLOOKUP(E302,'RT-C'!$A:$H,8,FALSE),"")</f>
        <v/>
      </c>
      <c r="N302" s="151" t="str">
        <f t="array" ref="N302">IFERROR(VLOOKUP(E302,'RT-C'!$A:$G,7,FALSE),"")</f>
        <v/>
      </c>
      <c r="O302" s="150" t="str">
        <f t="array" ref="O302">IFERROR(VLOOKUP(E302,'RT-C'!$A:$R,18,FALSE),"")</f>
        <v/>
      </c>
      <c r="P302" s="147" t="str">
        <f t="shared" si="16"/>
        <v/>
      </c>
      <c r="Q302" s="119" t="str">
        <f t="shared" si="17"/>
        <v/>
      </c>
      <c r="R302" s="149" t="str">
        <f t="shared" si="18"/>
        <v/>
      </c>
      <c r="S302" s="148"/>
      <c r="T302" s="148" t="str">
        <f t="shared" si="19"/>
        <v/>
      </c>
      <c r="U302" s="118" t="e">
        <f>IF(AND(D302&lt;&gt;"",I302="OUI",#REF!="OUI"),60,"")</f>
        <v>#REF!</v>
      </c>
      <c r="V302" s="147"/>
      <c r="W302" s="118"/>
      <c r="X302" s="118"/>
      <c r="Y302" s="120"/>
      <c r="Z302" s="117"/>
    </row>
    <row r="303" spans="1:26" x14ac:dyDescent="0.25">
      <c r="A303" s="114">
        <v>6</v>
      </c>
      <c r="B303" s="115" t="s">
        <v>5721</v>
      </c>
      <c r="C303" s="116" t="str">
        <f t="array" ref="C303">IFERROR(VLOOKUP(E303,'RT-C'!$A:$I,9,FALSE),"")</f>
        <v/>
      </c>
      <c r="D303" s="117"/>
      <c r="E303" s="113"/>
      <c r="F303" s="118"/>
      <c r="G303" s="119"/>
      <c r="H303" s="120"/>
      <c r="I303" s="153" t="str">
        <f t="array" ref="I303">IFERROR(VLOOKUP(E303,'RT-C'!$A:$J,10,FALSE),"")</f>
        <v/>
      </c>
      <c r="J303" s="151" t="str">
        <f t="array" ref="J303">IFERROR(VLOOKUP(E303,'RT-C'!$A:$AE,31,FALSE),"")</f>
        <v/>
      </c>
      <c r="K303" s="152" t="str">
        <f t="array" ref="K303">IFERROR(IF(VLOOKUP(E303,'RT-C'!$A:$AG,29,FALSE)=0,"",VLOOKUP(E303,'RT-C'!$A:$AG,33,FALSE)),"")</f>
        <v/>
      </c>
      <c r="L303" s="151" t="str">
        <f t="array" ref="L303">IFERROR(VLOOKUP('RT-C'!$A:$AF,32,FALSE),"")</f>
        <v/>
      </c>
      <c r="M303" s="323" t="str">
        <f t="array" ref="M303">IFERROR(VLOOKUP(E303,'RT-C'!$A:$H,8,FALSE),"")</f>
        <v/>
      </c>
      <c r="N303" s="151" t="str">
        <f t="array" ref="N303">IFERROR(VLOOKUP(E303,'RT-C'!$A:$G,7,FALSE),"")</f>
        <v/>
      </c>
      <c r="O303" s="150" t="str">
        <f t="array" ref="O303">IFERROR(VLOOKUP(E303,'RT-C'!$A:$R,18,FALSE),"")</f>
        <v/>
      </c>
      <c r="P303" s="147" t="str">
        <f t="shared" si="16"/>
        <v/>
      </c>
      <c r="Q303" s="119" t="str">
        <f t="shared" si="17"/>
        <v/>
      </c>
      <c r="R303" s="149" t="str">
        <f t="shared" si="18"/>
        <v/>
      </c>
      <c r="S303" s="148"/>
      <c r="T303" s="148" t="str">
        <f t="shared" si="19"/>
        <v/>
      </c>
      <c r="U303" s="118" t="e">
        <f>IF(AND(D303&lt;&gt;"",I303="OUI",#REF!="OUI"),60,"")</f>
        <v>#REF!</v>
      </c>
      <c r="V303" s="147"/>
      <c r="W303" s="118"/>
      <c r="X303" s="118"/>
      <c r="Y303" s="120"/>
      <c r="Z303" s="117"/>
    </row>
    <row r="304" spans="1:26" x14ac:dyDescent="0.25">
      <c r="A304" s="114">
        <v>6</v>
      </c>
      <c r="B304" s="115" t="s">
        <v>5721</v>
      </c>
      <c r="C304" s="116" t="str">
        <f t="array" ref="C304">IFERROR(VLOOKUP(E304,'RT-C'!$A:$I,9,FALSE),"")</f>
        <v/>
      </c>
      <c r="D304" s="117"/>
      <c r="E304" s="113"/>
      <c r="F304" s="118"/>
      <c r="G304" s="119"/>
      <c r="H304" s="120"/>
      <c r="I304" s="153" t="str">
        <f t="array" ref="I304">IFERROR(VLOOKUP(E304,'RT-C'!$A:$J,10,FALSE),"")</f>
        <v/>
      </c>
      <c r="J304" s="151" t="str">
        <f t="array" ref="J304">IFERROR(VLOOKUP(E304,'RT-C'!$A:$AE,31,FALSE),"")</f>
        <v/>
      </c>
      <c r="K304" s="152" t="str">
        <f t="array" ref="K304">IFERROR(IF(VLOOKUP(E304,'RT-C'!$A:$AG,29,FALSE)=0,"",VLOOKUP(E304,'RT-C'!$A:$AG,33,FALSE)),"")</f>
        <v/>
      </c>
      <c r="L304" s="151" t="str">
        <f t="array" ref="L304">IFERROR(VLOOKUP('RT-C'!$A:$AF,32,FALSE),"")</f>
        <v/>
      </c>
      <c r="M304" s="323" t="str">
        <f t="array" ref="M304">IFERROR(VLOOKUP(E304,'RT-C'!$A:$H,8,FALSE),"")</f>
        <v/>
      </c>
      <c r="N304" s="151" t="str">
        <f t="array" ref="N304">IFERROR(VLOOKUP(E304,'RT-C'!$A:$G,7,FALSE),"")</f>
        <v/>
      </c>
      <c r="O304" s="150" t="str">
        <f t="array" ref="O304">IFERROR(VLOOKUP(E304,'RT-C'!$A:$R,18,FALSE),"")</f>
        <v/>
      </c>
      <c r="P304" s="147" t="str">
        <f t="shared" si="16"/>
        <v/>
      </c>
      <c r="Q304" s="119" t="str">
        <f t="shared" si="17"/>
        <v/>
      </c>
      <c r="R304" s="149" t="str">
        <f t="shared" si="18"/>
        <v/>
      </c>
      <c r="S304" s="148"/>
      <c r="T304" s="148" t="str">
        <f t="shared" si="19"/>
        <v/>
      </c>
      <c r="U304" s="118" t="e">
        <f>IF(AND(D304&lt;&gt;"",I304="OUI",#REF!="OUI"),60,"")</f>
        <v>#REF!</v>
      </c>
      <c r="V304" s="147"/>
      <c r="W304" s="118"/>
      <c r="X304" s="118"/>
      <c r="Y304" s="120"/>
      <c r="Z304" s="117"/>
    </row>
    <row r="305" spans="1:26" x14ac:dyDescent="0.25">
      <c r="A305" s="114">
        <v>6</v>
      </c>
      <c r="B305" s="115" t="s">
        <v>5721</v>
      </c>
      <c r="C305" s="116" t="str">
        <f t="array" ref="C305">IFERROR(VLOOKUP(E305,'RT-C'!$A:$I,9,FALSE),"")</f>
        <v/>
      </c>
      <c r="D305" s="117"/>
      <c r="E305" s="113"/>
      <c r="F305" s="118"/>
      <c r="G305" s="119"/>
      <c r="H305" s="120"/>
      <c r="I305" s="153" t="str">
        <f t="array" ref="I305">IFERROR(VLOOKUP(E305,'RT-C'!$A:$J,10,FALSE),"")</f>
        <v/>
      </c>
      <c r="J305" s="151" t="str">
        <f t="array" ref="J305">IFERROR(VLOOKUP(E305,'RT-C'!$A:$AE,31,FALSE),"")</f>
        <v/>
      </c>
      <c r="K305" s="152" t="str">
        <f t="array" ref="K305">IFERROR(IF(VLOOKUP(E305,'RT-C'!$A:$AG,29,FALSE)=0,"",VLOOKUP(E305,'RT-C'!$A:$AG,33,FALSE)),"")</f>
        <v/>
      </c>
      <c r="L305" s="151" t="str">
        <f t="array" ref="L305">IFERROR(VLOOKUP('RT-C'!$A:$AF,32,FALSE),"")</f>
        <v/>
      </c>
      <c r="M305" s="323" t="str">
        <f t="array" ref="M305">IFERROR(VLOOKUP(E305,'RT-C'!$A:$H,8,FALSE),"")</f>
        <v/>
      </c>
      <c r="N305" s="151" t="str">
        <f t="array" ref="N305">IFERROR(VLOOKUP(E305,'RT-C'!$A:$G,7,FALSE),"")</f>
        <v/>
      </c>
      <c r="O305" s="150" t="str">
        <f t="array" ref="O305">IFERROR(VLOOKUP(E305,'RT-C'!$A:$R,18,FALSE),"")</f>
        <v/>
      </c>
      <c r="P305" s="147" t="str">
        <f t="shared" si="16"/>
        <v/>
      </c>
      <c r="Q305" s="119" t="str">
        <f t="shared" si="17"/>
        <v/>
      </c>
      <c r="R305" s="149" t="str">
        <f t="shared" si="18"/>
        <v/>
      </c>
      <c r="S305" s="148"/>
      <c r="T305" s="148" t="str">
        <f t="shared" si="19"/>
        <v/>
      </c>
      <c r="U305" s="118" t="e">
        <f>IF(AND(D305&lt;&gt;"",I305="OUI",#REF!="OUI"),60,"")</f>
        <v>#REF!</v>
      </c>
      <c r="V305" s="147"/>
      <c r="W305" s="118"/>
      <c r="X305" s="118"/>
      <c r="Y305" s="120"/>
      <c r="Z305" s="117"/>
    </row>
    <row r="306" spans="1:26" x14ac:dyDescent="0.25">
      <c r="A306" s="114">
        <v>6</v>
      </c>
      <c r="B306" s="115" t="s">
        <v>5721</v>
      </c>
      <c r="C306" s="116" t="str">
        <f t="array" ref="C306">IFERROR(VLOOKUP(E306,'RT-C'!$A:$I,9,FALSE),"")</f>
        <v/>
      </c>
      <c r="D306" s="117"/>
      <c r="E306" s="113"/>
      <c r="F306" s="118"/>
      <c r="G306" s="119"/>
      <c r="H306" s="120"/>
      <c r="I306" s="153" t="str">
        <f t="array" ref="I306">IFERROR(VLOOKUP(E306,'RT-C'!$A:$J,10,FALSE),"")</f>
        <v/>
      </c>
      <c r="J306" s="151" t="str">
        <f t="array" ref="J306">IFERROR(VLOOKUP(E306,'RT-C'!$A:$AE,31,FALSE),"")</f>
        <v/>
      </c>
      <c r="K306" s="152" t="str">
        <f t="array" ref="K306">IFERROR(IF(VLOOKUP(E306,'RT-C'!$A:$AG,29,FALSE)=0,"",VLOOKUP(E306,'RT-C'!$A:$AG,33,FALSE)),"")</f>
        <v/>
      </c>
      <c r="L306" s="151" t="str">
        <f t="array" ref="L306">IFERROR(VLOOKUP('RT-C'!$A:$AF,32,FALSE),"")</f>
        <v/>
      </c>
      <c r="M306" s="323" t="str">
        <f t="array" ref="M306">IFERROR(VLOOKUP(E306,'RT-C'!$A:$H,8,FALSE),"")</f>
        <v/>
      </c>
      <c r="N306" s="151" t="str">
        <f t="array" ref="N306">IFERROR(VLOOKUP(E306,'RT-C'!$A:$G,7,FALSE),"")</f>
        <v/>
      </c>
      <c r="O306" s="150" t="str">
        <f t="array" ref="O306">IFERROR(VLOOKUP(E306,'RT-C'!$A:$R,18,FALSE),"")</f>
        <v/>
      </c>
      <c r="P306" s="147" t="str">
        <f t="shared" si="16"/>
        <v/>
      </c>
      <c r="Q306" s="119" t="str">
        <f t="shared" si="17"/>
        <v/>
      </c>
      <c r="R306" s="149" t="str">
        <f t="shared" si="18"/>
        <v/>
      </c>
      <c r="S306" s="148"/>
      <c r="T306" s="148" t="str">
        <f t="shared" si="19"/>
        <v/>
      </c>
      <c r="U306" s="118" t="e">
        <f>IF(AND(D306&lt;&gt;"",I306="OUI",#REF!="OUI"),60,"")</f>
        <v>#REF!</v>
      </c>
      <c r="V306" s="147"/>
      <c r="W306" s="118"/>
      <c r="X306" s="118"/>
      <c r="Y306" s="120"/>
      <c r="Z306" s="117"/>
    </row>
    <row r="307" spans="1:26" x14ac:dyDescent="0.25">
      <c r="A307" s="114">
        <v>6</v>
      </c>
      <c r="B307" s="115" t="s">
        <v>5721</v>
      </c>
      <c r="C307" s="116" t="str">
        <f t="array" ref="C307">IFERROR(VLOOKUP(E307,'RT-C'!$A:$I,9,FALSE),"")</f>
        <v/>
      </c>
      <c r="D307" s="117"/>
      <c r="E307" s="113"/>
      <c r="F307" s="118"/>
      <c r="G307" s="119"/>
      <c r="H307" s="120"/>
      <c r="I307" s="153" t="str">
        <f t="array" ref="I307">IFERROR(VLOOKUP(E307,'RT-C'!$A:$J,10,FALSE),"")</f>
        <v/>
      </c>
      <c r="J307" s="151" t="str">
        <f t="array" ref="J307">IFERROR(VLOOKUP(E307,'RT-C'!$A:$AE,31,FALSE),"")</f>
        <v/>
      </c>
      <c r="K307" s="152" t="str">
        <f t="array" ref="K307">IFERROR(IF(VLOOKUP(E307,'RT-C'!$A:$AG,29,FALSE)=0,"",VLOOKUP(E307,'RT-C'!$A:$AG,33,FALSE)),"")</f>
        <v/>
      </c>
      <c r="L307" s="151" t="str">
        <f t="array" ref="L307">IFERROR(VLOOKUP('RT-C'!$A:$AF,32,FALSE),"")</f>
        <v/>
      </c>
      <c r="M307" s="323" t="str">
        <f t="array" ref="M307">IFERROR(VLOOKUP(E307,'RT-C'!$A:$H,8,FALSE),"")</f>
        <v/>
      </c>
      <c r="N307" s="151" t="str">
        <f t="array" ref="N307">IFERROR(VLOOKUP(E307,'RT-C'!$A:$G,7,FALSE),"")</f>
        <v/>
      </c>
      <c r="O307" s="150" t="str">
        <f t="array" ref="O307">IFERROR(VLOOKUP(E307,'RT-C'!$A:$R,18,FALSE),"")</f>
        <v/>
      </c>
      <c r="P307" s="147" t="str">
        <f t="shared" si="16"/>
        <v/>
      </c>
      <c r="Q307" s="119" t="str">
        <f t="shared" si="17"/>
        <v/>
      </c>
      <c r="R307" s="149" t="str">
        <f t="shared" si="18"/>
        <v/>
      </c>
      <c r="S307" s="148"/>
      <c r="T307" s="148" t="str">
        <f t="shared" si="19"/>
        <v/>
      </c>
      <c r="U307" s="118" t="e">
        <f>IF(AND(D307&lt;&gt;"",I307="OUI",#REF!="OUI"),60,"")</f>
        <v>#REF!</v>
      </c>
      <c r="V307" s="147"/>
      <c r="W307" s="118"/>
      <c r="X307" s="118"/>
      <c r="Y307" s="120"/>
      <c r="Z307" s="117"/>
    </row>
    <row r="308" spans="1:26" x14ac:dyDescent="0.25">
      <c r="A308" s="114">
        <v>6</v>
      </c>
      <c r="B308" s="115" t="s">
        <v>5721</v>
      </c>
      <c r="C308" s="116" t="str">
        <f t="array" ref="C308">IFERROR(VLOOKUP(E308,'RT-C'!$A:$I,9,FALSE),"")</f>
        <v/>
      </c>
      <c r="D308" s="117"/>
      <c r="E308" s="113"/>
      <c r="F308" s="118"/>
      <c r="G308" s="119"/>
      <c r="H308" s="120"/>
      <c r="I308" s="153" t="str">
        <f t="array" ref="I308">IFERROR(VLOOKUP(E308,'RT-C'!$A:$J,10,FALSE),"")</f>
        <v/>
      </c>
      <c r="J308" s="151" t="str">
        <f t="array" ref="J308">IFERROR(VLOOKUP(E308,'RT-C'!$A:$AE,31,FALSE),"")</f>
        <v/>
      </c>
      <c r="K308" s="152" t="str">
        <f t="array" ref="K308">IFERROR(IF(VLOOKUP(E308,'RT-C'!$A:$AG,29,FALSE)=0,"",VLOOKUP(E308,'RT-C'!$A:$AG,33,FALSE)),"")</f>
        <v/>
      </c>
      <c r="L308" s="151" t="str">
        <f t="array" ref="L308">IFERROR(VLOOKUP('RT-C'!$A:$AF,32,FALSE),"")</f>
        <v/>
      </c>
      <c r="M308" s="323" t="str">
        <f t="array" ref="M308">IFERROR(VLOOKUP(E308,'RT-C'!$A:$H,8,FALSE),"")</f>
        <v/>
      </c>
      <c r="N308" s="151" t="str">
        <f t="array" ref="N308">IFERROR(VLOOKUP(E308,'RT-C'!$A:$G,7,FALSE),"")</f>
        <v/>
      </c>
      <c r="O308" s="150" t="str">
        <f t="array" ref="O308">IFERROR(VLOOKUP(E308,'RT-C'!$A:$R,18,FALSE),"")</f>
        <v/>
      </c>
      <c r="P308" s="147" t="str">
        <f t="shared" si="16"/>
        <v/>
      </c>
      <c r="Q308" s="119" t="str">
        <f t="shared" si="17"/>
        <v/>
      </c>
      <c r="R308" s="149" t="str">
        <f t="shared" si="18"/>
        <v/>
      </c>
      <c r="S308" s="148"/>
      <c r="T308" s="148" t="str">
        <f t="shared" si="19"/>
        <v/>
      </c>
      <c r="U308" s="118" t="e">
        <f>IF(AND(D308&lt;&gt;"",I308="OUI",#REF!="OUI"),60,"")</f>
        <v>#REF!</v>
      </c>
      <c r="V308" s="147"/>
      <c r="W308" s="118"/>
      <c r="X308" s="118"/>
      <c r="Y308" s="120"/>
      <c r="Z308" s="117"/>
    </row>
    <row r="309" spans="1:26" x14ac:dyDescent="0.25">
      <c r="A309" s="114">
        <v>6</v>
      </c>
      <c r="B309" s="115" t="s">
        <v>5721</v>
      </c>
      <c r="C309" s="116" t="str">
        <f t="array" ref="C309">IFERROR(VLOOKUP(E309,'RT-C'!$A:$I,9,FALSE),"")</f>
        <v/>
      </c>
      <c r="D309" s="117"/>
      <c r="E309" s="113"/>
      <c r="F309" s="118"/>
      <c r="G309" s="119"/>
      <c r="H309" s="120"/>
      <c r="I309" s="153" t="str">
        <f t="array" ref="I309">IFERROR(VLOOKUP(E309,'RT-C'!$A:$J,10,FALSE),"")</f>
        <v/>
      </c>
      <c r="J309" s="151" t="str">
        <f t="array" ref="J309">IFERROR(VLOOKUP(E309,'RT-C'!$A:$AE,31,FALSE),"")</f>
        <v/>
      </c>
      <c r="K309" s="152" t="str">
        <f t="array" ref="K309">IFERROR(IF(VLOOKUP(E309,'RT-C'!$A:$AG,29,FALSE)=0,"",VLOOKUP(E309,'RT-C'!$A:$AG,33,FALSE)),"")</f>
        <v/>
      </c>
      <c r="L309" s="151" t="str">
        <f t="array" ref="L309">IFERROR(VLOOKUP('RT-C'!$A:$AF,32,FALSE),"")</f>
        <v/>
      </c>
      <c r="M309" s="323" t="str">
        <f t="array" ref="M309">IFERROR(VLOOKUP(E309,'RT-C'!$A:$H,8,FALSE),"")</f>
        <v/>
      </c>
      <c r="N309" s="151" t="str">
        <f t="array" ref="N309">IFERROR(VLOOKUP(E309,'RT-C'!$A:$G,7,FALSE),"")</f>
        <v/>
      </c>
      <c r="O309" s="150" t="str">
        <f t="array" ref="O309">IFERROR(VLOOKUP(E309,'RT-C'!$A:$R,18,FALSE),"")</f>
        <v/>
      </c>
      <c r="P309" s="147" t="str">
        <f t="shared" si="16"/>
        <v/>
      </c>
      <c r="Q309" s="119" t="str">
        <f t="shared" si="17"/>
        <v/>
      </c>
      <c r="R309" s="149" t="str">
        <f t="shared" si="18"/>
        <v/>
      </c>
      <c r="S309" s="148"/>
      <c r="T309" s="148" t="str">
        <f t="shared" si="19"/>
        <v/>
      </c>
      <c r="U309" s="118" t="e">
        <f>IF(AND(D309&lt;&gt;"",I309="OUI",#REF!="OUI"),60,"")</f>
        <v>#REF!</v>
      </c>
      <c r="V309" s="147"/>
      <c r="W309" s="118"/>
      <c r="X309" s="118"/>
      <c r="Y309" s="120"/>
      <c r="Z309" s="117"/>
    </row>
    <row r="310" spans="1:26" x14ac:dyDescent="0.25">
      <c r="A310" s="114">
        <v>6</v>
      </c>
      <c r="B310" s="115" t="s">
        <v>5721</v>
      </c>
      <c r="C310" s="116" t="str">
        <f t="array" ref="C310">IFERROR(VLOOKUP(E310,'RT-C'!$A:$I,9,FALSE),"")</f>
        <v/>
      </c>
      <c r="D310" s="117"/>
      <c r="E310" s="113"/>
      <c r="F310" s="118"/>
      <c r="G310" s="119"/>
      <c r="H310" s="120"/>
      <c r="I310" s="153" t="str">
        <f t="array" ref="I310">IFERROR(VLOOKUP(E310,'RT-C'!$A:$J,10,FALSE),"")</f>
        <v/>
      </c>
      <c r="J310" s="151" t="str">
        <f t="array" ref="J310">IFERROR(VLOOKUP(E310,'RT-C'!$A:$AE,31,FALSE),"")</f>
        <v/>
      </c>
      <c r="K310" s="152" t="str">
        <f t="array" ref="K310">IFERROR(IF(VLOOKUP(E310,'RT-C'!$A:$AG,29,FALSE)=0,"",VLOOKUP(E310,'RT-C'!$A:$AG,33,FALSE)),"")</f>
        <v/>
      </c>
      <c r="L310" s="151" t="str">
        <f t="array" ref="L310">IFERROR(VLOOKUP('RT-C'!$A:$AF,32,FALSE),"")</f>
        <v/>
      </c>
      <c r="M310" s="323" t="str">
        <f t="array" ref="M310">IFERROR(VLOOKUP(E310,'RT-C'!$A:$H,8,FALSE),"")</f>
        <v/>
      </c>
      <c r="N310" s="151" t="str">
        <f t="array" ref="N310">IFERROR(VLOOKUP(E310,'RT-C'!$A:$G,7,FALSE),"")</f>
        <v/>
      </c>
      <c r="O310" s="150" t="str">
        <f t="array" ref="O310">IFERROR(VLOOKUP(E310,'RT-C'!$A:$R,18,FALSE),"")</f>
        <v/>
      </c>
      <c r="P310" s="147" t="str">
        <f t="shared" si="16"/>
        <v/>
      </c>
      <c r="Q310" s="119" t="str">
        <f t="shared" si="17"/>
        <v/>
      </c>
      <c r="R310" s="149" t="str">
        <f t="shared" si="18"/>
        <v/>
      </c>
      <c r="S310" s="148"/>
      <c r="T310" s="148" t="str">
        <f t="shared" si="19"/>
        <v/>
      </c>
      <c r="U310" s="118" t="e">
        <f>IF(AND(D310&lt;&gt;"",I310="OUI",#REF!="OUI"),60,"")</f>
        <v>#REF!</v>
      </c>
      <c r="V310" s="147"/>
      <c r="W310" s="118"/>
      <c r="X310" s="118"/>
      <c r="Y310" s="120"/>
      <c r="Z310" s="117"/>
    </row>
    <row r="311" spans="1:26" x14ac:dyDescent="0.25">
      <c r="A311" s="114">
        <v>6</v>
      </c>
      <c r="B311" s="115" t="s">
        <v>5721</v>
      </c>
      <c r="C311" s="116" t="str">
        <f t="array" ref="C311">IFERROR(VLOOKUP(E311,'RT-C'!$A:$I,9,FALSE),"")</f>
        <v/>
      </c>
      <c r="D311" s="117"/>
      <c r="E311" s="113"/>
      <c r="F311" s="118"/>
      <c r="G311" s="119"/>
      <c r="H311" s="120"/>
      <c r="I311" s="153" t="str">
        <f t="array" ref="I311">IFERROR(VLOOKUP(E311,'RT-C'!$A:$J,10,FALSE),"")</f>
        <v/>
      </c>
      <c r="J311" s="151" t="str">
        <f t="array" ref="J311">IFERROR(VLOOKUP(E311,'RT-C'!$A:$AE,31,FALSE),"")</f>
        <v/>
      </c>
      <c r="K311" s="152" t="str">
        <f t="array" ref="K311">IFERROR(IF(VLOOKUP(E311,'RT-C'!$A:$AG,29,FALSE)=0,"",VLOOKUP(E311,'RT-C'!$A:$AG,33,FALSE)),"")</f>
        <v/>
      </c>
      <c r="L311" s="151" t="str">
        <f t="array" ref="L311">IFERROR(VLOOKUP('RT-C'!$A:$AF,32,FALSE),"")</f>
        <v/>
      </c>
      <c r="M311" s="323" t="str">
        <f t="array" ref="M311">IFERROR(VLOOKUP(E311,'RT-C'!$A:$H,8,FALSE),"")</f>
        <v/>
      </c>
      <c r="N311" s="151" t="str">
        <f t="array" ref="N311">IFERROR(VLOOKUP(E311,'RT-C'!$A:$G,7,FALSE),"")</f>
        <v/>
      </c>
      <c r="O311" s="150" t="str">
        <f t="array" ref="O311">IFERROR(VLOOKUP(E311,'RT-C'!$A:$R,18,FALSE),"")</f>
        <v/>
      </c>
      <c r="P311" s="147" t="str">
        <f t="shared" si="16"/>
        <v/>
      </c>
      <c r="Q311" s="119" t="str">
        <f t="shared" si="17"/>
        <v/>
      </c>
      <c r="R311" s="149" t="str">
        <f t="shared" si="18"/>
        <v/>
      </c>
      <c r="S311" s="148"/>
      <c r="T311" s="148" t="str">
        <f t="shared" si="19"/>
        <v/>
      </c>
      <c r="U311" s="118" t="e">
        <f>IF(AND(D311&lt;&gt;"",I311="OUI",#REF!="OUI"),60,"")</f>
        <v>#REF!</v>
      </c>
      <c r="V311" s="147"/>
      <c r="W311" s="118"/>
      <c r="X311" s="118"/>
      <c r="Y311" s="120"/>
      <c r="Z311" s="117"/>
    </row>
    <row r="312" spans="1:26" x14ac:dyDescent="0.25">
      <c r="A312" s="114">
        <v>6</v>
      </c>
      <c r="B312" s="115" t="s">
        <v>5721</v>
      </c>
      <c r="C312" s="116" t="str">
        <f t="array" ref="C312">IFERROR(VLOOKUP(E312,'RT-C'!$A:$I,9,FALSE),"")</f>
        <v/>
      </c>
      <c r="D312" s="117"/>
      <c r="E312" s="113"/>
      <c r="F312" s="118"/>
      <c r="G312" s="119"/>
      <c r="H312" s="120"/>
      <c r="I312" s="153" t="str">
        <f t="array" ref="I312">IFERROR(VLOOKUP(E312,'RT-C'!$A:$J,10,FALSE),"")</f>
        <v/>
      </c>
      <c r="J312" s="151" t="str">
        <f t="array" ref="J312">IFERROR(VLOOKUP(E312,'RT-C'!$A:$AE,31,FALSE),"")</f>
        <v/>
      </c>
      <c r="K312" s="152" t="str">
        <f t="array" ref="K312">IFERROR(IF(VLOOKUP(E312,'RT-C'!$A:$AG,29,FALSE)=0,"",VLOOKUP(E312,'RT-C'!$A:$AG,33,FALSE)),"")</f>
        <v/>
      </c>
      <c r="L312" s="151" t="str">
        <f t="array" ref="L312">IFERROR(VLOOKUP('RT-C'!$A:$AF,32,FALSE),"")</f>
        <v/>
      </c>
      <c r="M312" s="323" t="str">
        <f t="array" ref="M312">IFERROR(VLOOKUP(E312,'RT-C'!$A:$H,8,FALSE),"")</f>
        <v/>
      </c>
      <c r="N312" s="151" t="str">
        <f t="array" ref="N312">IFERROR(VLOOKUP(E312,'RT-C'!$A:$G,7,FALSE),"")</f>
        <v/>
      </c>
      <c r="O312" s="150" t="str">
        <f t="array" ref="O312">IFERROR(VLOOKUP(E312,'RT-C'!$A:$R,18,FALSE),"")</f>
        <v/>
      </c>
      <c r="P312" s="147" t="str">
        <f t="shared" si="16"/>
        <v/>
      </c>
      <c r="Q312" s="119" t="str">
        <f t="shared" si="17"/>
        <v/>
      </c>
      <c r="R312" s="149" t="str">
        <f t="shared" si="18"/>
        <v/>
      </c>
      <c r="S312" s="148"/>
      <c r="T312" s="148" t="str">
        <f t="shared" si="19"/>
        <v/>
      </c>
      <c r="U312" s="118" t="e">
        <f>IF(AND(D312&lt;&gt;"",I312="OUI",#REF!="OUI"),60,"")</f>
        <v>#REF!</v>
      </c>
      <c r="V312" s="147"/>
      <c r="W312" s="118"/>
      <c r="X312" s="118"/>
      <c r="Y312" s="120"/>
      <c r="Z312" s="117"/>
    </row>
    <row r="313" spans="1:26" x14ac:dyDescent="0.25">
      <c r="A313" s="114">
        <v>6</v>
      </c>
      <c r="B313" s="115" t="s">
        <v>5721</v>
      </c>
      <c r="C313" s="116" t="str">
        <f t="array" ref="C313">IFERROR(VLOOKUP(E313,'RT-C'!$A:$I,9,FALSE),"")</f>
        <v/>
      </c>
      <c r="D313" s="117"/>
      <c r="E313" s="113"/>
      <c r="F313" s="118"/>
      <c r="G313" s="119"/>
      <c r="H313" s="120"/>
      <c r="I313" s="153" t="str">
        <f t="array" ref="I313">IFERROR(VLOOKUP(E313,'RT-C'!$A:$J,10,FALSE),"")</f>
        <v/>
      </c>
      <c r="J313" s="151" t="str">
        <f t="array" ref="J313">IFERROR(VLOOKUP(E313,'RT-C'!$A:$AE,31,FALSE),"")</f>
        <v/>
      </c>
      <c r="K313" s="152" t="str">
        <f t="array" ref="K313">IFERROR(IF(VLOOKUP(E313,'RT-C'!$A:$AG,29,FALSE)=0,"",VLOOKUP(E313,'RT-C'!$A:$AG,33,FALSE)),"")</f>
        <v/>
      </c>
      <c r="L313" s="151" t="str">
        <f t="array" ref="L313">IFERROR(VLOOKUP('RT-C'!$A:$AF,32,FALSE),"")</f>
        <v/>
      </c>
      <c r="M313" s="323" t="str">
        <f t="array" ref="M313">IFERROR(VLOOKUP(E313,'RT-C'!$A:$H,8,FALSE),"")</f>
        <v/>
      </c>
      <c r="N313" s="151" t="str">
        <f t="array" ref="N313">IFERROR(VLOOKUP(E313,'RT-C'!$A:$G,7,FALSE),"")</f>
        <v/>
      </c>
      <c r="O313" s="150" t="str">
        <f t="array" ref="O313">IFERROR(VLOOKUP(E313,'RT-C'!$A:$R,18,FALSE),"")</f>
        <v/>
      </c>
      <c r="P313" s="147" t="str">
        <f t="shared" si="16"/>
        <v/>
      </c>
      <c r="Q313" s="119" t="str">
        <f t="shared" si="17"/>
        <v/>
      </c>
      <c r="R313" s="149" t="str">
        <f t="shared" si="18"/>
        <v/>
      </c>
      <c r="S313" s="148"/>
      <c r="T313" s="148" t="str">
        <f t="shared" si="19"/>
        <v/>
      </c>
      <c r="U313" s="118" t="e">
        <f>IF(AND(D313&lt;&gt;"",I313="OUI",#REF!="OUI"),60,"")</f>
        <v>#REF!</v>
      </c>
      <c r="V313" s="147"/>
      <c r="W313" s="118"/>
      <c r="X313" s="118"/>
      <c r="Y313" s="120"/>
      <c r="Z313" s="117"/>
    </row>
    <row r="314" spans="1:26" x14ac:dyDescent="0.25">
      <c r="A314" s="114">
        <v>6</v>
      </c>
      <c r="B314" s="115" t="s">
        <v>5721</v>
      </c>
      <c r="C314" s="116" t="str">
        <f t="array" ref="C314">IFERROR(VLOOKUP(E314,'RT-C'!$A:$I,9,FALSE),"")</f>
        <v/>
      </c>
      <c r="D314" s="117"/>
      <c r="E314" s="113"/>
      <c r="F314" s="118"/>
      <c r="G314" s="119"/>
      <c r="H314" s="120"/>
      <c r="I314" s="153" t="str">
        <f t="array" ref="I314">IFERROR(VLOOKUP(E314,'RT-C'!$A:$J,10,FALSE),"")</f>
        <v/>
      </c>
      <c r="J314" s="151" t="str">
        <f t="array" ref="J314">IFERROR(VLOOKUP(E314,'RT-C'!$A:$AE,31,FALSE),"")</f>
        <v/>
      </c>
      <c r="K314" s="152" t="str">
        <f t="array" ref="K314">IFERROR(IF(VLOOKUP(E314,'RT-C'!$A:$AG,29,FALSE)=0,"",VLOOKUP(E314,'RT-C'!$A:$AG,33,FALSE)),"")</f>
        <v/>
      </c>
      <c r="L314" s="151" t="str">
        <f t="array" ref="L314">IFERROR(VLOOKUP('RT-C'!$A:$AF,32,FALSE),"")</f>
        <v/>
      </c>
      <c r="M314" s="323" t="str">
        <f t="array" ref="M314">IFERROR(VLOOKUP(E314,'RT-C'!$A:$H,8,FALSE),"")</f>
        <v/>
      </c>
      <c r="N314" s="151" t="str">
        <f t="array" ref="N314">IFERROR(VLOOKUP(E314,'RT-C'!$A:$G,7,FALSE),"")</f>
        <v/>
      </c>
      <c r="O314" s="150" t="str">
        <f t="array" ref="O314">IFERROR(VLOOKUP(E314,'RT-C'!$A:$R,18,FALSE),"")</f>
        <v/>
      </c>
      <c r="P314" s="147" t="str">
        <f t="shared" si="16"/>
        <v/>
      </c>
      <c r="Q314" s="119" t="str">
        <f t="shared" si="17"/>
        <v/>
      </c>
      <c r="R314" s="149" t="str">
        <f t="shared" si="18"/>
        <v/>
      </c>
      <c r="S314" s="148"/>
      <c r="T314" s="148" t="str">
        <f t="shared" si="19"/>
        <v/>
      </c>
      <c r="U314" s="118" t="e">
        <f>IF(AND(D314&lt;&gt;"",I314="OUI",#REF!="OUI"),60,"")</f>
        <v>#REF!</v>
      </c>
      <c r="V314" s="147"/>
      <c r="W314" s="118"/>
      <c r="X314" s="118"/>
      <c r="Y314" s="120"/>
      <c r="Z314" s="117"/>
    </row>
    <row r="315" spans="1:26" x14ac:dyDescent="0.25">
      <c r="A315" s="114">
        <v>6</v>
      </c>
      <c r="B315" s="115" t="s">
        <v>5721</v>
      </c>
      <c r="C315" s="116" t="str">
        <f t="array" ref="C315">IFERROR(VLOOKUP(E315,'RT-C'!$A:$I,9,FALSE),"")</f>
        <v/>
      </c>
      <c r="D315" s="117"/>
      <c r="E315" s="113"/>
      <c r="F315" s="118"/>
      <c r="G315" s="119"/>
      <c r="H315" s="120"/>
      <c r="I315" s="153" t="str">
        <f t="array" ref="I315">IFERROR(VLOOKUP(E315,'RT-C'!$A:$J,10,FALSE),"")</f>
        <v/>
      </c>
      <c r="J315" s="151" t="str">
        <f t="array" ref="J315">IFERROR(VLOOKUP(E315,'RT-C'!$A:$AE,31,FALSE),"")</f>
        <v/>
      </c>
      <c r="K315" s="152" t="str">
        <f t="array" ref="K315">IFERROR(IF(VLOOKUP(E315,'RT-C'!$A:$AG,29,FALSE)=0,"",VLOOKUP(E315,'RT-C'!$A:$AG,33,FALSE)),"")</f>
        <v/>
      </c>
      <c r="L315" s="151" t="str">
        <f t="array" ref="L315">IFERROR(VLOOKUP('RT-C'!$A:$AF,32,FALSE),"")</f>
        <v/>
      </c>
      <c r="M315" s="323" t="str">
        <f t="array" ref="M315">IFERROR(VLOOKUP(E315,'RT-C'!$A:$H,8,FALSE),"")</f>
        <v/>
      </c>
      <c r="N315" s="151" t="str">
        <f t="array" ref="N315">IFERROR(VLOOKUP(E315,'RT-C'!$A:$G,7,FALSE),"")</f>
        <v/>
      </c>
      <c r="O315" s="150" t="str">
        <f t="array" ref="O315">IFERROR(VLOOKUP(E315,'RT-C'!$A:$R,18,FALSE),"")</f>
        <v/>
      </c>
      <c r="P315" s="147" t="str">
        <f t="shared" si="16"/>
        <v/>
      </c>
      <c r="Q315" s="119" t="str">
        <f t="shared" si="17"/>
        <v/>
      </c>
      <c r="R315" s="149" t="str">
        <f t="shared" si="18"/>
        <v/>
      </c>
      <c r="S315" s="148"/>
      <c r="T315" s="148" t="str">
        <f t="shared" si="19"/>
        <v/>
      </c>
      <c r="U315" s="118" t="e">
        <f>IF(AND(D315&lt;&gt;"",I315="OUI",#REF!="OUI"),60,"")</f>
        <v>#REF!</v>
      </c>
      <c r="V315" s="147"/>
      <c r="W315" s="118"/>
      <c r="X315" s="118"/>
      <c r="Y315" s="120"/>
      <c r="Z315" s="117"/>
    </row>
    <row r="316" spans="1:26" x14ac:dyDescent="0.25">
      <c r="A316" s="114">
        <v>6</v>
      </c>
      <c r="B316" s="115" t="s">
        <v>5721</v>
      </c>
      <c r="C316" s="116" t="str">
        <f t="array" ref="C316">IFERROR(VLOOKUP(E316,'RT-C'!$A:$I,9,FALSE),"")</f>
        <v/>
      </c>
      <c r="D316" s="117"/>
      <c r="E316" s="113"/>
      <c r="F316" s="118"/>
      <c r="G316" s="119"/>
      <c r="H316" s="120"/>
      <c r="I316" s="153" t="str">
        <f t="array" ref="I316">IFERROR(VLOOKUP(E316,'RT-C'!$A:$J,10,FALSE),"")</f>
        <v/>
      </c>
      <c r="J316" s="151" t="str">
        <f t="array" ref="J316">IFERROR(VLOOKUP(E316,'RT-C'!$A:$AE,31,FALSE),"")</f>
        <v/>
      </c>
      <c r="K316" s="152" t="str">
        <f t="array" ref="K316">IFERROR(IF(VLOOKUP(E316,'RT-C'!$A:$AG,29,FALSE)=0,"",VLOOKUP(E316,'RT-C'!$A:$AG,33,FALSE)),"")</f>
        <v/>
      </c>
      <c r="L316" s="151" t="str">
        <f t="array" ref="L316">IFERROR(VLOOKUP('RT-C'!$A:$AF,32,FALSE),"")</f>
        <v/>
      </c>
      <c r="M316" s="323" t="str">
        <f t="array" ref="M316">IFERROR(VLOOKUP(E316,'RT-C'!$A:$H,8,FALSE),"")</f>
        <v/>
      </c>
      <c r="N316" s="151" t="str">
        <f t="array" ref="N316">IFERROR(VLOOKUP(E316,'RT-C'!$A:$G,7,FALSE),"")</f>
        <v/>
      </c>
      <c r="O316" s="150" t="str">
        <f t="array" ref="O316">IFERROR(VLOOKUP(E316,'RT-C'!$A:$R,18,FALSE),"")</f>
        <v/>
      </c>
      <c r="P316" s="147" t="str">
        <f t="shared" si="16"/>
        <v/>
      </c>
      <c r="Q316" s="119" t="str">
        <f t="shared" si="17"/>
        <v/>
      </c>
      <c r="R316" s="149" t="str">
        <f t="shared" si="18"/>
        <v/>
      </c>
      <c r="S316" s="148"/>
      <c r="T316" s="148" t="str">
        <f t="shared" si="19"/>
        <v/>
      </c>
      <c r="U316" s="118" t="e">
        <f>IF(AND(D316&lt;&gt;"",I316="OUI",#REF!="OUI"),60,"")</f>
        <v>#REF!</v>
      </c>
      <c r="V316" s="147"/>
      <c r="W316" s="118"/>
      <c r="X316" s="118"/>
      <c r="Y316" s="120"/>
      <c r="Z316" s="117"/>
    </row>
    <row r="317" spans="1:26" x14ac:dyDescent="0.25">
      <c r="A317" s="114">
        <v>6</v>
      </c>
      <c r="B317" s="115" t="s">
        <v>5721</v>
      </c>
      <c r="C317" s="116" t="str">
        <f t="array" ref="C317">IFERROR(VLOOKUP(E317,'RT-C'!$A:$I,9,FALSE),"")</f>
        <v/>
      </c>
      <c r="D317" s="117"/>
      <c r="E317" s="113"/>
      <c r="F317" s="118"/>
      <c r="G317" s="119"/>
      <c r="H317" s="120"/>
      <c r="I317" s="153" t="str">
        <f t="array" ref="I317">IFERROR(VLOOKUP(E317,'RT-C'!$A:$J,10,FALSE),"")</f>
        <v/>
      </c>
      <c r="J317" s="151" t="str">
        <f t="array" ref="J317">IFERROR(VLOOKUP(E317,'RT-C'!$A:$AE,31,FALSE),"")</f>
        <v/>
      </c>
      <c r="K317" s="152" t="str">
        <f t="array" ref="K317">IFERROR(IF(VLOOKUP(E317,'RT-C'!$A:$AG,29,FALSE)=0,"",VLOOKUP(E317,'RT-C'!$A:$AG,33,FALSE)),"")</f>
        <v/>
      </c>
      <c r="L317" s="151" t="str">
        <f t="array" ref="L317">IFERROR(VLOOKUP('RT-C'!$A:$AF,32,FALSE),"")</f>
        <v/>
      </c>
      <c r="M317" s="323" t="str">
        <f t="array" ref="M317">IFERROR(VLOOKUP(E317,'RT-C'!$A:$H,8,FALSE),"")</f>
        <v/>
      </c>
      <c r="N317" s="151" t="str">
        <f t="array" ref="N317">IFERROR(VLOOKUP(E317,'RT-C'!$A:$G,7,FALSE),"")</f>
        <v/>
      </c>
      <c r="O317" s="150" t="str">
        <f t="array" ref="O317">IFERROR(VLOOKUP(E317,'RT-C'!$A:$R,18,FALSE),"")</f>
        <v/>
      </c>
      <c r="P317" s="147" t="str">
        <f t="shared" si="16"/>
        <v/>
      </c>
      <c r="Q317" s="119" t="str">
        <f t="shared" si="17"/>
        <v/>
      </c>
      <c r="R317" s="149" t="str">
        <f t="shared" si="18"/>
        <v/>
      </c>
      <c r="S317" s="148"/>
      <c r="T317" s="148" t="str">
        <f t="shared" si="19"/>
        <v/>
      </c>
      <c r="U317" s="118" t="e">
        <f>IF(AND(D317&lt;&gt;"",I317="OUI",#REF!="OUI"),60,"")</f>
        <v>#REF!</v>
      </c>
      <c r="V317" s="147"/>
      <c r="W317" s="118"/>
      <c r="X317" s="118"/>
      <c r="Y317" s="120"/>
      <c r="Z317" s="117"/>
    </row>
    <row r="318" spans="1:26" x14ac:dyDescent="0.25">
      <c r="A318" s="114">
        <v>6</v>
      </c>
      <c r="B318" s="115" t="s">
        <v>5721</v>
      </c>
      <c r="C318" s="116" t="str">
        <f t="array" ref="C318">IFERROR(VLOOKUP(E318,'RT-C'!$A:$I,9,FALSE),"")</f>
        <v/>
      </c>
      <c r="D318" s="117"/>
      <c r="E318" s="113"/>
      <c r="F318" s="118"/>
      <c r="G318" s="119"/>
      <c r="H318" s="120"/>
      <c r="I318" s="153" t="str">
        <f t="array" ref="I318">IFERROR(VLOOKUP(E318,'RT-C'!$A:$J,10,FALSE),"")</f>
        <v/>
      </c>
      <c r="J318" s="151" t="str">
        <f t="array" ref="J318">IFERROR(VLOOKUP(E318,'RT-C'!$A:$AE,31,FALSE),"")</f>
        <v/>
      </c>
      <c r="K318" s="152" t="str">
        <f t="array" ref="K318">IFERROR(IF(VLOOKUP(E318,'RT-C'!$A:$AG,29,FALSE)=0,"",VLOOKUP(E318,'RT-C'!$A:$AG,33,FALSE)),"")</f>
        <v/>
      </c>
      <c r="L318" s="151" t="str">
        <f t="array" ref="L318">IFERROR(VLOOKUP('RT-C'!$A:$AF,32,FALSE),"")</f>
        <v/>
      </c>
      <c r="M318" s="323" t="str">
        <f t="array" ref="M318">IFERROR(VLOOKUP(E318,'RT-C'!$A:$H,8,FALSE),"")</f>
        <v/>
      </c>
      <c r="N318" s="151" t="str">
        <f t="array" ref="N318">IFERROR(VLOOKUP(E318,'RT-C'!$A:$G,7,FALSE),"")</f>
        <v/>
      </c>
      <c r="O318" s="150" t="str">
        <f t="array" ref="O318">IFERROR(VLOOKUP(E318,'RT-C'!$A:$R,18,FALSE),"")</f>
        <v/>
      </c>
      <c r="P318" s="147" t="str">
        <f t="shared" si="16"/>
        <v/>
      </c>
      <c r="Q318" s="119" t="str">
        <f t="shared" si="17"/>
        <v/>
      </c>
      <c r="R318" s="149" t="str">
        <f t="shared" si="18"/>
        <v/>
      </c>
      <c r="S318" s="148"/>
      <c r="T318" s="148" t="str">
        <f t="shared" si="19"/>
        <v/>
      </c>
      <c r="U318" s="118" t="e">
        <f>IF(AND(D318&lt;&gt;"",I318="OUI",#REF!="OUI"),60,"")</f>
        <v>#REF!</v>
      </c>
      <c r="V318" s="147"/>
      <c r="W318" s="118"/>
      <c r="X318" s="118"/>
      <c r="Y318" s="120"/>
      <c r="Z318" s="117"/>
    </row>
    <row r="319" spans="1:26" x14ac:dyDescent="0.25">
      <c r="A319" s="114">
        <v>6</v>
      </c>
      <c r="B319" s="115" t="s">
        <v>5721</v>
      </c>
      <c r="C319" s="116" t="str">
        <f t="array" ref="C319">IFERROR(VLOOKUP(E319,'RT-C'!$A:$I,9,FALSE),"")</f>
        <v/>
      </c>
      <c r="D319" s="117"/>
      <c r="E319" s="113"/>
      <c r="F319" s="118"/>
      <c r="G319" s="119"/>
      <c r="H319" s="120"/>
      <c r="I319" s="153" t="str">
        <f t="array" ref="I319">IFERROR(VLOOKUP(E319,'RT-C'!$A:$J,10,FALSE),"")</f>
        <v/>
      </c>
      <c r="J319" s="151" t="str">
        <f t="array" ref="J319">IFERROR(VLOOKUP(E319,'RT-C'!$A:$AE,31,FALSE),"")</f>
        <v/>
      </c>
      <c r="K319" s="152" t="str">
        <f t="array" ref="K319">IFERROR(IF(VLOOKUP(E319,'RT-C'!$A:$AG,29,FALSE)=0,"",VLOOKUP(E319,'RT-C'!$A:$AG,33,FALSE)),"")</f>
        <v/>
      </c>
      <c r="L319" s="151" t="str">
        <f t="array" ref="L319">IFERROR(VLOOKUP('RT-C'!$A:$AF,32,FALSE),"")</f>
        <v/>
      </c>
      <c r="M319" s="323" t="str">
        <f t="array" ref="M319">IFERROR(VLOOKUP(E319,'RT-C'!$A:$H,8,FALSE),"")</f>
        <v/>
      </c>
      <c r="N319" s="151" t="str">
        <f t="array" ref="N319">IFERROR(VLOOKUP(E319,'RT-C'!$A:$G,7,FALSE),"")</f>
        <v/>
      </c>
      <c r="O319" s="150" t="str">
        <f t="array" ref="O319">IFERROR(VLOOKUP(E319,'RT-C'!$A:$R,18,FALSE),"")</f>
        <v/>
      </c>
      <c r="P319" s="147" t="str">
        <f t="shared" si="16"/>
        <v/>
      </c>
      <c r="Q319" s="119" t="str">
        <f t="shared" si="17"/>
        <v/>
      </c>
      <c r="R319" s="149" t="str">
        <f t="shared" si="18"/>
        <v/>
      </c>
      <c r="S319" s="148"/>
      <c r="T319" s="148" t="str">
        <f t="shared" si="19"/>
        <v/>
      </c>
      <c r="U319" s="118" t="e">
        <f>IF(AND(D319&lt;&gt;"",I319="OUI",#REF!="OUI"),60,"")</f>
        <v>#REF!</v>
      </c>
      <c r="V319" s="147"/>
      <c r="W319" s="118"/>
      <c r="X319" s="118"/>
      <c r="Y319" s="120"/>
      <c r="Z319" s="117"/>
    </row>
    <row r="320" spans="1:26" x14ac:dyDescent="0.25">
      <c r="A320" s="114">
        <v>6</v>
      </c>
      <c r="B320" s="115" t="s">
        <v>5721</v>
      </c>
      <c r="C320" s="116" t="str">
        <f t="array" ref="C320">IFERROR(VLOOKUP(E320,'RT-C'!$A:$I,9,FALSE),"")</f>
        <v/>
      </c>
      <c r="D320" s="117"/>
      <c r="E320" s="113"/>
      <c r="F320" s="118"/>
      <c r="G320" s="119"/>
      <c r="H320" s="120"/>
      <c r="I320" s="153" t="str">
        <f t="array" ref="I320">IFERROR(VLOOKUP(E320,'RT-C'!$A:$J,10,FALSE),"")</f>
        <v/>
      </c>
      <c r="J320" s="151" t="str">
        <f t="array" ref="J320">IFERROR(VLOOKUP(E320,'RT-C'!$A:$AE,31,FALSE),"")</f>
        <v/>
      </c>
      <c r="K320" s="152" t="str">
        <f t="array" ref="K320">IFERROR(IF(VLOOKUP(E320,'RT-C'!$A:$AG,29,FALSE)=0,"",VLOOKUP(E320,'RT-C'!$A:$AG,33,FALSE)),"")</f>
        <v/>
      </c>
      <c r="L320" s="151" t="str">
        <f t="array" ref="L320">IFERROR(VLOOKUP('RT-C'!$A:$AF,32,FALSE),"")</f>
        <v/>
      </c>
      <c r="M320" s="323" t="str">
        <f t="array" ref="M320">IFERROR(VLOOKUP(E320,'RT-C'!$A:$H,8,FALSE),"")</f>
        <v/>
      </c>
      <c r="N320" s="151" t="str">
        <f t="array" ref="N320">IFERROR(VLOOKUP(E320,'RT-C'!$A:$G,7,FALSE),"")</f>
        <v/>
      </c>
      <c r="O320" s="150" t="str">
        <f t="array" ref="O320">IFERROR(VLOOKUP(E320,'RT-C'!$A:$R,18,FALSE),"")</f>
        <v/>
      </c>
      <c r="P320" s="147" t="str">
        <f t="shared" si="16"/>
        <v/>
      </c>
      <c r="Q320" s="119" t="str">
        <f t="shared" si="17"/>
        <v/>
      </c>
      <c r="R320" s="149" t="str">
        <f t="shared" si="18"/>
        <v/>
      </c>
      <c r="S320" s="148"/>
      <c r="T320" s="148" t="str">
        <f t="shared" si="19"/>
        <v/>
      </c>
      <c r="U320" s="118" t="e">
        <f>IF(AND(D320&lt;&gt;"",I320="OUI",#REF!="OUI"),60,"")</f>
        <v>#REF!</v>
      </c>
      <c r="V320" s="147"/>
      <c r="W320" s="118"/>
      <c r="X320" s="118"/>
      <c r="Y320" s="120"/>
      <c r="Z320" s="117"/>
    </row>
    <row r="321" spans="1:26" x14ac:dyDescent="0.25">
      <c r="A321" s="114">
        <v>6</v>
      </c>
      <c r="B321" s="115" t="s">
        <v>5721</v>
      </c>
      <c r="C321" s="116" t="str">
        <f t="array" ref="C321">IFERROR(VLOOKUP(E321,'RT-C'!$A:$I,9,FALSE),"")</f>
        <v/>
      </c>
      <c r="D321" s="117"/>
      <c r="E321" s="113"/>
      <c r="F321" s="118"/>
      <c r="G321" s="119"/>
      <c r="H321" s="120"/>
      <c r="I321" s="153" t="str">
        <f t="array" ref="I321">IFERROR(VLOOKUP(E321,'RT-C'!$A:$J,10,FALSE),"")</f>
        <v/>
      </c>
      <c r="J321" s="151" t="str">
        <f t="array" ref="J321">IFERROR(VLOOKUP(E321,'RT-C'!$A:$AE,31,FALSE),"")</f>
        <v/>
      </c>
      <c r="K321" s="152" t="str">
        <f t="array" ref="K321">IFERROR(IF(VLOOKUP(E321,'RT-C'!$A:$AG,29,FALSE)=0,"",VLOOKUP(E321,'RT-C'!$A:$AG,33,FALSE)),"")</f>
        <v/>
      </c>
      <c r="L321" s="151" t="str">
        <f t="array" ref="L321">IFERROR(VLOOKUP('RT-C'!$A:$AF,32,FALSE),"")</f>
        <v/>
      </c>
      <c r="M321" s="323" t="str">
        <f t="array" ref="M321">IFERROR(VLOOKUP(E321,'RT-C'!$A:$H,8,FALSE),"")</f>
        <v/>
      </c>
      <c r="N321" s="151" t="str">
        <f t="array" ref="N321">IFERROR(VLOOKUP(E321,'RT-C'!$A:$G,7,FALSE),"")</f>
        <v/>
      </c>
      <c r="O321" s="150" t="str">
        <f t="array" ref="O321">IFERROR(VLOOKUP(E321,'RT-C'!$A:$R,18,FALSE),"")</f>
        <v/>
      </c>
      <c r="P321" s="147" t="str">
        <f t="shared" si="16"/>
        <v/>
      </c>
      <c r="Q321" s="119" t="str">
        <f t="shared" si="17"/>
        <v/>
      </c>
      <c r="R321" s="149" t="str">
        <f t="shared" si="18"/>
        <v/>
      </c>
      <c r="S321" s="148"/>
      <c r="T321" s="148" t="str">
        <f t="shared" si="19"/>
        <v/>
      </c>
      <c r="U321" s="118" t="e">
        <f>IF(AND(D321&lt;&gt;"",I321="OUI",#REF!="OUI"),60,"")</f>
        <v>#REF!</v>
      </c>
      <c r="V321" s="147"/>
      <c r="W321" s="118"/>
      <c r="X321" s="118"/>
      <c r="Y321" s="120"/>
      <c r="Z321" s="117"/>
    </row>
    <row r="322" spans="1:26" x14ac:dyDescent="0.25">
      <c r="A322" s="114">
        <v>6</v>
      </c>
      <c r="B322" s="115" t="s">
        <v>5721</v>
      </c>
      <c r="C322" s="116" t="str">
        <f t="array" ref="C322">IFERROR(VLOOKUP(E322,'RT-C'!$A:$I,9,FALSE),"")</f>
        <v/>
      </c>
      <c r="D322" s="117"/>
      <c r="E322" s="113"/>
      <c r="F322" s="118"/>
      <c r="G322" s="119"/>
      <c r="H322" s="120"/>
      <c r="I322" s="153" t="str">
        <f t="array" ref="I322">IFERROR(VLOOKUP(E322,'RT-C'!$A:$J,10,FALSE),"")</f>
        <v/>
      </c>
      <c r="J322" s="151" t="str">
        <f t="array" ref="J322">IFERROR(VLOOKUP(E322,'RT-C'!$A:$AE,31,FALSE),"")</f>
        <v/>
      </c>
      <c r="K322" s="152" t="str">
        <f t="array" ref="K322">IFERROR(IF(VLOOKUP(E322,'RT-C'!$A:$AG,29,FALSE)=0,"",VLOOKUP(E322,'RT-C'!$A:$AG,33,FALSE)),"")</f>
        <v/>
      </c>
      <c r="L322" s="151" t="str">
        <f t="array" ref="L322">IFERROR(VLOOKUP('RT-C'!$A:$AF,32,FALSE),"")</f>
        <v/>
      </c>
      <c r="M322" s="323" t="str">
        <f t="array" ref="M322">IFERROR(VLOOKUP(E322,'RT-C'!$A:$H,8,FALSE),"")</f>
        <v/>
      </c>
      <c r="N322" s="151" t="str">
        <f t="array" ref="N322">IFERROR(VLOOKUP(E322,'RT-C'!$A:$G,7,FALSE),"")</f>
        <v/>
      </c>
      <c r="O322" s="150" t="str">
        <f t="array" ref="O322">IFERROR(VLOOKUP(E322,'RT-C'!$A:$R,18,FALSE),"")</f>
        <v/>
      </c>
      <c r="P322" s="147" t="str">
        <f t="shared" si="16"/>
        <v/>
      </c>
      <c r="Q322" s="119" t="str">
        <f t="shared" si="17"/>
        <v/>
      </c>
      <c r="R322" s="149" t="str">
        <f t="shared" si="18"/>
        <v/>
      </c>
      <c r="S322" s="148"/>
      <c r="T322" s="148" t="str">
        <f t="shared" si="19"/>
        <v/>
      </c>
      <c r="U322" s="118" t="e">
        <f>IF(AND(D322&lt;&gt;"",I322="OUI",#REF!="OUI"),60,"")</f>
        <v>#REF!</v>
      </c>
      <c r="V322" s="147"/>
      <c r="W322" s="118"/>
      <c r="X322" s="118"/>
      <c r="Y322" s="120"/>
      <c r="Z322" s="117"/>
    </row>
    <row r="323" spans="1:26" x14ac:dyDescent="0.25">
      <c r="A323" s="114">
        <v>6</v>
      </c>
      <c r="B323" s="115" t="s">
        <v>5721</v>
      </c>
      <c r="C323" s="116" t="str">
        <f t="array" ref="C323">IFERROR(VLOOKUP(E323,'RT-C'!$A:$I,9,FALSE),"")</f>
        <v/>
      </c>
      <c r="D323" s="117"/>
      <c r="E323" s="113"/>
      <c r="F323" s="118"/>
      <c r="G323" s="119"/>
      <c r="H323" s="120"/>
      <c r="I323" s="153" t="str">
        <f t="array" ref="I323">IFERROR(VLOOKUP(E323,'RT-C'!$A:$J,10,FALSE),"")</f>
        <v/>
      </c>
      <c r="J323" s="151" t="str">
        <f t="array" ref="J323">IFERROR(VLOOKUP(E323,'RT-C'!$A:$AE,31,FALSE),"")</f>
        <v/>
      </c>
      <c r="K323" s="152" t="str">
        <f t="array" ref="K323">IFERROR(IF(VLOOKUP(E323,'RT-C'!$A:$AG,29,FALSE)=0,"",VLOOKUP(E323,'RT-C'!$A:$AG,33,FALSE)),"")</f>
        <v/>
      </c>
      <c r="L323" s="151" t="str">
        <f t="array" ref="L323">IFERROR(VLOOKUP('RT-C'!$A:$AF,32,FALSE),"")</f>
        <v/>
      </c>
      <c r="M323" s="323" t="str">
        <f t="array" ref="M323">IFERROR(VLOOKUP(E323,'RT-C'!$A:$H,8,FALSE),"")</f>
        <v/>
      </c>
      <c r="N323" s="151" t="str">
        <f t="array" ref="N323">IFERROR(VLOOKUP(E323,'RT-C'!$A:$G,7,FALSE),"")</f>
        <v/>
      </c>
      <c r="O323" s="150" t="str">
        <f t="array" ref="O323">IFERROR(VLOOKUP(E323,'RT-C'!$A:$R,18,FALSE),"")</f>
        <v/>
      </c>
      <c r="P323" s="147" t="str">
        <f t="shared" ref="P323:P386" si="20">IF(AND(D323&lt;&gt;"",F323="INS",I323="OUI",K323&gt;0),K323*IF($M323&gt;41790,5.94,5.65),"")</f>
        <v/>
      </c>
      <c r="Q323" s="119" t="str">
        <f t="shared" ref="Q323:Q386" si="21">IF(AND(D323&lt;&gt;"",F323="REV",I323="OUI",K323&gt;0),K323*IF($M323&gt;41790,6.2,5.9),"")</f>
        <v/>
      </c>
      <c r="R323" s="149" t="str">
        <f t="shared" ref="R323:R386" si="22">IF(AND(D323&lt;&gt;"",I323="NON",OR(J323="Branchement individuel",J323="Batiment détruit")),3,"")</f>
        <v/>
      </c>
      <c r="S323" s="148"/>
      <c r="T323" s="148" t="str">
        <f t="shared" ref="T323:T386" si="23">IF(AND(D323&lt;&gt;"",I323="OUI",O323="OUI"),18,"")</f>
        <v/>
      </c>
      <c r="U323" s="118" t="e">
        <f>IF(AND(D323&lt;&gt;"",I323="OUI",#REF!="OUI"),60,"")</f>
        <v>#REF!</v>
      </c>
      <c r="V323" s="147"/>
      <c r="W323" s="118"/>
      <c r="X323" s="118"/>
      <c r="Y323" s="120"/>
      <c r="Z323" s="117"/>
    </row>
    <row r="324" spans="1:26" x14ac:dyDescent="0.25">
      <c r="A324" s="114">
        <v>6</v>
      </c>
      <c r="B324" s="115" t="s">
        <v>5721</v>
      </c>
      <c r="C324" s="116" t="str">
        <f t="array" ref="C324">IFERROR(VLOOKUP(E324,'RT-C'!$A:$I,9,FALSE),"")</f>
        <v/>
      </c>
      <c r="D324" s="117"/>
      <c r="E324" s="113"/>
      <c r="F324" s="118"/>
      <c r="G324" s="119"/>
      <c r="H324" s="120"/>
      <c r="I324" s="153" t="str">
        <f t="array" ref="I324">IFERROR(VLOOKUP(E324,'RT-C'!$A:$J,10,FALSE),"")</f>
        <v/>
      </c>
      <c r="J324" s="151" t="str">
        <f t="array" ref="J324">IFERROR(VLOOKUP(E324,'RT-C'!$A:$AE,31,FALSE),"")</f>
        <v/>
      </c>
      <c r="K324" s="152" t="str">
        <f t="array" ref="K324">IFERROR(IF(VLOOKUP(E324,'RT-C'!$A:$AG,29,FALSE)=0,"",VLOOKUP(E324,'RT-C'!$A:$AG,33,FALSE)),"")</f>
        <v/>
      </c>
      <c r="L324" s="151" t="str">
        <f t="array" ref="L324">IFERROR(VLOOKUP('RT-C'!$A:$AF,32,FALSE),"")</f>
        <v/>
      </c>
      <c r="M324" s="323" t="str">
        <f t="array" ref="M324">IFERROR(VLOOKUP(E324,'RT-C'!$A:$H,8,FALSE),"")</f>
        <v/>
      </c>
      <c r="N324" s="151" t="str">
        <f t="array" ref="N324">IFERROR(VLOOKUP(E324,'RT-C'!$A:$G,7,FALSE),"")</f>
        <v/>
      </c>
      <c r="O324" s="150" t="str">
        <f t="array" ref="O324">IFERROR(VLOOKUP(E324,'RT-C'!$A:$R,18,FALSE),"")</f>
        <v/>
      </c>
      <c r="P324" s="147" t="str">
        <f t="shared" si="20"/>
        <v/>
      </c>
      <c r="Q324" s="119" t="str">
        <f t="shared" si="21"/>
        <v/>
      </c>
      <c r="R324" s="149" t="str">
        <f t="shared" si="22"/>
        <v/>
      </c>
      <c r="S324" s="148"/>
      <c r="T324" s="148" t="str">
        <f t="shared" si="23"/>
        <v/>
      </c>
      <c r="U324" s="118" t="e">
        <f>IF(AND(D324&lt;&gt;"",I324="OUI",#REF!="OUI"),60,"")</f>
        <v>#REF!</v>
      </c>
      <c r="V324" s="147"/>
      <c r="W324" s="118"/>
      <c r="X324" s="118"/>
      <c r="Y324" s="120"/>
      <c r="Z324" s="117"/>
    </row>
    <row r="325" spans="1:26" x14ac:dyDescent="0.25">
      <c r="A325" s="114">
        <v>6</v>
      </c>
      <c r="B325" s="115" t="s">
        <v>5721</v>
      </c>
      <c r="C325" s="116" t="str">
        <f t="array" ref="C325">IFERROR(VLOOKUP(E325,'RT-C'!$A:$I,9,FALSE),"")</f>
        <v/>
      </c>
      <c r="D325" s="117"/>
      <c r="E325" s="113"/>
      <c r="F325" s="118"/>
      <c r="G325" s="119"/>
      <c r="H325" s="120"/>
      <c r="I325" s="153" t="str">
        <f t="array" ref="I325">IFERROR(VLOOKUP(E325,'RT-C'!$A:$J,10,FALSE),"")</f>
        <v/>
      </c>
      <c r="J325" s="151" t="str">
        <f t="array" ref="J325">IFERROR(VLOOKUP(E325,'RT-C'!$A:$AE,31,FALSE),"")</f>
        <v/>
      </c>
      <c r="K325" s="152" t="str">
        <f t="array" ref="K325">IFERROR(IF(VLOOKUP(E325,'RT-C'!$A:$AG,29,FALSE)=0,"",VLOOKUP(E325,'RT-C'!$A:$AG,33,FALSE)),"")</f>
        <v/>
      </c>
      <c r="L325" s="151" t="str">
        <f t="array" ref="L325">IFERROR(VLOOKUP('RT-C'!$A:$AF,32,FALSE),"")</f>
        <v/>
      </c>
      <c r="M325" s="323" t="str">
        <f t="array" ref="M325">IFERROR(VLOOKUP(E325,'RT-C'!$A:$H,8,FALSE),"")</f>
        <v/>
      </c>
      <c r="N325" s="151" t="str">
        <f t="array" ref="N325">IFERROR(VLOOKUP(E325,'RT-C'!$A:$G,7,FALSE),"")</f>
        <v/>
      </c>
      <c r="O325" s="150" t="str">
        <f t="array" ref="O325">IFERROR(VLOOKUP(E325,'RT-C'!$A:$R,18,FALSE),"")</f>
        <v/>
      </c>
      <c r="P325" s="147" t="str">
        <f t="shared" si="20"/>
        <v/>
      </c>
      <c r="Q325" s="119" t="str">
        <f t="shared" si="21"/>
        <v/>
      </c>
      <c r="R325" s="149" t="str">
        <f t="shared" si="22"/>
        <v/>
      </c>
      <c r="S325" s="148"/>
      <c r="T325" s="148" t="str">
        <f t="shared" si="23"/>
        <v/>
      </c>
      <c r="U325" s="118" t="e">
        <f>IF(AND(D325&lt;&gt;"",I325="OUI",#REF!="OUI"),60,"")</f>
        <v>#REF!</v>
      </c>
      <c r="V325" s="147"/>
      <c r="W325" s="118"/>
      <c r="X325" s="118"/>
      <c r="Y325" s="120"/>
      <c r="Z325" s="117"/>
    </row>
    <row r="326" spans="1:26" x14ac:dyDescent="0.25">
      <c r="A326" s="114">
        <v>6</v>
      </c>
      <c r="B326" s="115" t="s">
        <v>5721</v>
      </c>
      <c r="C326" s="116" t="str">
        <f t="array" ref="C326">IFERROR(VLOOKUP(E326,'RT-C'!$A:$I,9,FALSE),"")</f>
        <v/>
      </c>
      <c r="D326" s="117"/>
      <c r="E326" s="113"/>
      <c r="F326" s="118"/>
      <c r="G326" s="119"/>
      <c r="H326" s="120"/>
      <c r="I326" s="153" t="str">
        <f t="array" ref="I326">IFERROR(VLOOKUP(E326,'RT-C'!$A:$J,10,FALSE),"")</f>
        <v/>
      </c>
      <c r="J326" s="151" t="str">
        <f t="array" ref="J326">IFERROR(VLOOKUP(E326,'RT-C'!$A:$AE,31,FALSE),"")</f>
        <v/>
      </c>
      <c r="K326" s="152" t="str">
        <f t="array" ref="K326">IFERROR(IF(VLOOKUP(E326,'RT-C'!$A:$AG,29,FALSE)=0,"",VLOOKUP(E326,'RT-C'!$A:$AG,33,FALSE)),"")</f>
        <v/>
      </c>
      <c r="L326" s="151" t="str">
        <f t="array" ref="L326">IFERROR(VLOOKUP('RT-C'!$A:$AF,32,FALSE),"")</f>
        <v/>
      </c>
      <c r="M326" s="323" t="str">
        <f t="array" ref="M326">IFERROR(VLOOKUP(E326,'RT-C'!$A:$H,8,FALSE),"")</f>
        <v/>
      </c>
      <c r="N326" s="151" t="str">
        <f t="array" ref="N326">IFERROR(VLOOKUP(E326,'RT-C'!$A:$G,7,FALSE),"")</f>
        <v/>
      </c>
      <c r="O326" s="150" t="str">
        <f t="array" ref="O326">IFERROR(VLOOKUP(E326,'RT-C'!$A:$R,18,FALSE),"")</f>
        <v/>
      </c>
      <c r="P326" s="147" t="str">
        <f t="shared" si="20"/>
        <v/>
      </c>
      <c r="Q326" s="119" t="str">
        <f t="shared" si="21"/>
        <v/>
      </c>
      <c r="R326" s="149" t="str">
        <f t="shared" si="22"/>
        <v/>
      </c>
      <c r="S326" s="148"/>
      <c r="T326" s="148" t="str">
        <f t="shared" si="23"/>
        <v/>
      </c>
      <c r="U326" s="118" t="e">
        <f>IF(AND(D326&lt;&gt;"",I326="OUI",#REF!="OUI"),60,"")</f>
        <v>#REF!</v>
      </c>
      <c r="V326" s="147"/>
      <c r="W326" s="118"/>
      <c r="X326" s="118"/>
      <c r="Y326" s="120"/>
      <c r="Z326" s="117"/>
    </row>
    <row r="327" spans="1:26" x14ac:dyDescent="0.25">
      <c r="A327" s="114">
        <v>6</v>
      </c>
      <c r="B327" s="115" t="s">
        <v>5721</v>
      </c>
      <c r="C327" s="116" t="str">
        <f t="array" ref="C327">IFERROR(VLOOKUP(E327,'RT-C'!$A:$I,9,FALSE),"")</f>
        <v/>
      </c>
      <c r="D327" s="117"/>
      <c r="E327" s="113"/>
      <c r="F327" s="118"/>
      <c r="G327" s="119"/>
      <c r="H327" s="120"/>
      <c r="I327" s="153" t="str">
        <f t="array" ref="I327">IFERROR(VLOOKUP(E327,'RT-C'!$A:$J,10,FALSE),"")</f>
        <v/>
      </c>
      <c r="J327" s="151" t="str">
        <f t="array" ref="J327">IFERROR(VLOOKUP(E327,'RT-C'!$A:$AE,31,FALSE),"")</f>
        <v/>
      </c>
      <c r="K327" s="152" t="str">
        <f t="array" ref="K327">IFERROR(IF(VLOOKUP(E327,'RT-C'!$A:$AG,29,FALSE)=0,"",VLOOKUP(E327,'RT-C'!$A:$AG,33,FALSE)),"")</f>
        <v/>
      </c>
      <c r="L327" s="151" t="str">
        <f t="array" ref="L327">IFERROR(VLOOKUP('RT-C'!$A:$AF,32,FALSE),"")</f>
        <v/>
      </c>
      <c r="M327" s="323" t="str">
        <f t="array" ref="M327">IFERROR(VLOOKUP(E327,'RT-C'!$A:$H,8,FALSE),"")</f>
        <v/>
      </c>
      <c r="N327" s="151" t="str">
        <f t="array" ref="N327">IFERROR(VLOOKUP(E327,'RT-C'!$A:$G,7,FALSE),"")</f>
        <v/>
      </c>
      <c r="O327" s="150" t="str">
        <f t="array" ref="O327">IFERROR(VLOOKUP(E327,'RT-C'!$A:$R,18,FALSE),"")</f>
        <v/>
      </c>
      <c r="P327" s="147" t="str">
        <f t="shared" si="20"/>
        <v/>
      </c>
      <c r="Q327" s="119" t="str">
        <f t="shared" si="21"/>
        <v/>
      </c>
      <c r="R327" s="149" t="str">
        <f t="shared" si="22"/>
        <v/>
      </c>
      <c r="S327" s="148"/>
      <c r="T327" s="148" t="str">
        <f t="shared" si="23"/>
        <v/>
      </c>
      <c r="U327" s="118" t="e">
        <f>IF(AND(D327&lt;&gt;"",I327="OUI",#REF!="OUI"),60,"")</f>
        <v>#REF!</v>
      </c>
      <c r="V327" s="147"/>
      <c r="W327" s="118"/>
      <c r="X327" s="118"/>
      <c r="Y327" s="120"/>
      <c r="Z327" s="117"/>
    </row>
    <row r="328" spans="1:26" x14ac:dyDescent="0.25">
      <c r="A328" s="114">
        <v>6</v>
      </c>
      <c r="B328" s="115" t="s">
        <v>5721</v>
      </c>
      <c r="C328" s="116" t="str">
        <f t="array" ref="C328">IFERROR(VLOOKUP(E328,'RT-C'!$A:$I,9,FALSE),"")</f>
        <v/>
      </c>
      <c r="D328" s="117"/>
      <c r="E328" s="113"/>
      <c r="F328" s="118"/>
      <c r="G328" s="119"/>
      <c r="H328" s="120"/>
      <c r="I328" s="153" t="str">
        <f t="array" ref="I328">IFERROR(VLOOKUP(E328,'RT-C'!$A:$J,10,FALSE),"")</f>
        <v/>
      </c>
      <c r="J328" s="151" t="str">
        <f t="array" ref="J328">IFERROR(VLOOKUP(E328,'RT-C'!$A:$AE,31,FALSE),"")</f>
        <v/>
      </c>
      <c r="K328" s="152" t="str">
        <f t="array" ref="K328">IFERROR(IF(VLOOKUP(E328,'RT-C'!$A:$AG,29,FALSE)=0,"",VLOOKUP(E328,'RT-C'!$A:$AG,33,FALSE)),"")</f>
        <v/>
      </c>
      <c r="L328" s="151" t="str">
        <f t="array" ref="L328">IFERROR(VLOOKUP('RT-C'!$A:$AF,32,FALSE),"")</f>
        <v/>
      </c>
      <c r="M328" s="323" t="str">
        <f t="array" ref="M328">IFERROR(VLOOKUP(E328,'RT-C'!$A:$H,8,FALSE),"")</f>
        <v/>
      </c>
      <c r="N328" s="151" t="str">
        <f t="array" ref="N328">IFERROR(VLOOKUP(E328,'RT-C'!$A:$G,7,FALSE),"")</f>
        <v/>
      </c>
      <c r="O328" s="150" t="str">
        <f t="array" ref="O328">IFERROR(VLOOKUP(E328,'RT-C'!$A:$R,18,FALSE),"")</f>
        <v/>
      </c>
      <c r="P328" s="147" t="str">
        <f t="shared" si="20"/>
        <v/>
      </c>
      <c r="Q328" s="119" t="str">
        <f t="shared" si="21"/>
        <v/>
      </c>
      <c r="R328" s="149" t="str">
        <f t="shared" si="22"/>
        <v/>
      </c>
      <c r="S328" s="148"/>
      <c r="T328" s="148" t="str">
        <f t="shared" si="23"/>
        <v/>
      </c>
      <c r="U328" s="118" t="e">
        <f>IF(AND(D328&lt;&gt;"",I328="OUI",#REF!="OUI"),60,"")</f>
        <v>#REF!</v>
      </c>
      <c r="V328" s="147"/>
      <c r="W328" s="118"/>
      <c r="X328" s="118"/>
      <c r="Y328" s="120"/>
      <c r="Z328" s="117"/>
    </row>
    <row r="329" spans="1:26" x14ac:dyDescent="0.25">
      <c r="A329" s="114">
        <v>6</v>
      </c>
      <c r="B329" s="115" t="s">
        <v>5721</v>
      </c>
      <c r="C329" s="116" t="str">
        <f t="array" ref="C329">IFERROR(VLOOKUP(E329,'RT-C'!$A:$I,9,FALSE),"")</f>
        <v/>
      </c>
      <c r="D329" s="117"/>
      <c r="E329" s="113"/>
      <c r="F329" s="118"/>
      <c r="G329" s="119"/>
      <c r="H329" s="120"/>
      <c r="I329" s="153" t="str">
        <f t="array" ref="I329">IFERROR(VLOOKUP(E329,'RT-C'!$A:$J,10,FALSE),"")</f>
        <v/>
      </c>
      <c r="J329" s="151" t="str">
        <f t="array" ref="J329">IFERROR(VLOOKUP(E329,'RT-C'!$A:$AE,31,FALSE),"")</f>
        <v/>
      </c>
      <c r="K329" s="152" t="str">
        <f t="array" ref="K329">IFERROR(IF(VLOOKUP(E329,'RT-C'!$A:$AG,29,FALSE)=0,"",VLOOKUP(E329,'RT-C'!$A:$AG,33,FALSE)),"")</f>
        <v/>
      </c>
      <c r="L329" s="151" t="str">
        <f t="array" ref="L329">IFERROR(VLOOKUP('RT-C'!$A:$AF,32,FALSE),"")</f>
        <v/>
      </c>
      <c r="M329" s="323" t="str">
        <f t="array" ref="M329">IFERROR(VLOOKUP(E329,'RT-C'!$A:$H,8,FALSE),"")</f>
        <v/>
      </c>
      <c r="N329" s="151" t="str">
        <f t="array" ref="N329">IFERROR(VLOOKUP(E329,'RT-C'!$A:$G,7,FALSE),"")</f>
        <v/>
      </c>
      <c r="O329" s="150" t="str">
        <f t="array" ref="O329">IFERROR(VLOOKUP(E329,'RT-C'!$A:$R,18,FALSE),"")</f>
        <v/>
      </c>
      <c r="P329" s="147" t="str">
        <f t="shared" si="20"/>
        <v/>
      </c>
      <c r="Q329" s="119" t="str">
        <f t="shared" si="21"/>
        <v/>
      </c>
      <c r="R329" s="149" t="str">
        <f t="shared" si="22"/>
        <v/>
      </c>
      <c r="S329" s="148"/>
      <c r="T329" s="148" t="str">
        <f t="shared" si="23"/>
        <v/>
      </c>
      <c r="U329" s="118" t="e">
        <f>IF(AND(D329&lt;&gt;"",I329="OUI",#REF!="OUI"),60,"")</f>
        <v>#REF!</v>
      </c>
      <c r="V329" s="147"/>
      <c r="W329" s="118"/>
      <c r="X329" s="118"/>
      <c r="Y329" s="120"/>
      <c r="Z329" s="117"/>
    </row>
    <row r="330" spans="1:26" x14ac:dyDescent="0.25">
      <c r="A330" s="114">
        <v>6</v>
      </c>
      <c r="B330" s="115" t="s">
        <v>5721</v>
      </c>
      <c r="C330" s="116" t="str">
        <f t="array" ref="C330">IFERROR(VLOOKUP(E330,'RT-C'!$A:$I,9,FALSE),"")</f>
        <v/>
      </c>
      <c r="D330" s="117"/>
      <c r="E330" s="113"/>
      <c r="F330" s="118"/>
      <c r="G330" s="119"/>
      <c r="H330" s="120"/>
      <c r="I330" s="153" t="str">
        <f t="array" ref="I330">IFERROR(VLOOKUP(E330,'RT-C'!$A:$J,10,FALSE),"")</f>
        <v/>
      </c>
      <c r="J330" s="151" t="str">
        <f t="array" ref="J330">IFERROR(VLOOKUP(E330,'RT-C'!$A:$AE,31,FALSE),"")</f>
        <v/>
      </c>
      <c r="K330" s="152" t="str">
        <f t="array" ref="K330">IFERROR(IF(VLOOKUP(E330,'RT-C'!$A:$AG,29,FALSE)=0,"",VLOOKUP(E330,'RT-C'!$A:$AG,33,FALSE)),"")</f>
        <v/>
      </c>
      <c r="L330" s="151" t="str">
        <f t="array" ref="L330">IFERROR(VLOOKUP('RT-C'!$A:$AF,32,FALSE),"")</f>
        <v/>
      </c>
      <c r="M330" s="323" t="str">
        <f t="array" ref="M330">IFERROR(VLOOKUP(E330,'RT-C'!$A:$H,8,FALSE),"")</f>
        <v/>
      </c>
      <c r="N330" s="151" t="str">
        <f t="array" ref="N330">IFERROR(VLOOKUP(E330,'RT-C'!$A:$G,7,FALSE),"")</f>
        <v/>
      </c>
      <c r="O330" s="150" t="str">
        <f t="array" ref="O330">IFERROR(VLOOKUP(E330,'RT-C'!$A:$R,18,FALSE),"")</f>
        <v/>
      </c>
      <c r="P330" s="147" t="str">
        <f t="shared" si="20"/>
        <v/>
      </c>
      <c r="Q330" s="119" t="str">
        <f t="shared" si="21"/>
        <v/>
      </c>
      <c r="R330" s="149" t="str">
        <f t="shared" si="22"/>
        <v/>
      </c>
      <c r="S330" s="148"/>
      <c r="T330" s="148" t="str">
        <f t="shared" si="23"/>
        <v/>
      </c>
      <c r="U330" s="118" t="e">
        <f>IF(AND(D330&lt;&gt;"",I330="OUI",#REF!="OUI"),60,"")</f>
        <v>#REF!</v>
      </c>
      <c r="V330" s="147"/>
      <c r="W330" s="118"/>
      <c r="X330" s="118"/>
      <c r="Y330" s="120"/>
      <c r="Z330" s="117"/>
    </row>
    <row r="331" spans="1:26" x14ac:dyDescent="0.25">
      <c r="A331" s="114">
        <v>6</v>
      </c>
      <c r="B331" s="115" t="s">
        <v>5721</v>
      </c>
      <c r="C331" s="116" t="str">
        <f t="array" ref="C331">IFERROR(VLOOKUP(E331,'RT-C'!$A:$I,9,FALSE),"")</f>
        <v/>
      </c>
      <c r="D331" s="117"/>
      <c r="E331" s="113"/>
      <c r="F331" s="118"/>
      <c r="G331" s="119"/>
      <c r="H331" s="120"/>
      <c r="I331" s="153" t="str">
        <f t="array" ref="I331">IFERROR(VLOOKUP(E331,'RT-C'!$A:$J,10,FALSE),"")</f>
        <v/>
      </c>
      <c r="J331" s="151" t="str">
        <f t="array" ref="J331">IFERROR(VLOOKUP(E331,'RT-C'!$A:$AE,31,FALSE),"")</f>
        <v/>
      </c>
      <c r="K331" s="152" t="str">
        <f t="array" ref="K331">IFERROR(IF(VLOOKUP(E331,'RT-C'!$A:$AG,29,FALSE)=0,"",VLOOKUP(E331,'RT-C'!$A:$AG,33,FALSE)),"")</f>
        <v/>
      </c>
      <c r="L331" s="151" t="str">
        <f t="array" ref="L331">IFERROR(VLOOKUP('RT-C'!$A:$AF,32,FALSE),"")</f>
        <v/>
      </c>
      <c r="M331" s="323" t="str">
        <f t="array" ref="M331">IFERROR(VLOOKUP(E331,'RT-C'!$A:$H,8,FALSE),"")</f>
        <v/>
      </c>
      <c r="N331" s="151" t="str">
        <f t="array" ref="N331">IFERROR(VLOOKUP(E331,'RT-C'!$A:$G,7,FALSE),"")</f>
        <v/>
      </c>
      <c r="O331" s="150" t="str">
        <f t="array" ref="O331">IFERROR(VLOOKUP(E331,'RT-C'!$A:$R,18,FALSE),"")</f>
        <v/>
      </c>
      <c r="P331" s="147" t="str">
        <f t="shared" si="20"/>
        <v/>
      </c>
      <c r="Q331" s="119" t="str">
        <f t="shared" si="21"/>
        <v/>
      </c>
      <c r="R331" s="149" t="str">
        <f t="shared" si="22"/>
        <v/>
      </c>
      <c r="S331" s="148"/>
      <c r="T331" s="148" t="str">
        <f t="shared" si="23"/>
        <v/>
      </c>
      <c r="U331" s="118" t="e">
        <f>IF(AND(D331&lt;&gt;"",I331="OUI",#REF!="OUI"),60,"")</f>
        <v>#REF!</v>
      </c>
      <c r="V331" s="147"/>
      <c r="W331" s="118"/>
      <c r="X331" s="118"/>
      <c r="Y331" s="120"/>
      <c r="Z331" s="117"/>
    </row>
    <row r="332" spans="1:26" x14ac:dyDescent="0.25">
      <c r="A332" s="114">
        <v>6</v>
      </c>
      <c r="B332" s="115" t="s">
        <v>5721</v>
      </c>
      <c r="C332" s="116" t="str">
        <f t="array" ref="C332">IFERROR(VLOOKUP(E332,'RT-C'!$A:$I,9,FALSE),"")</f>
        <v/>
      </c>
      <c r="D332" s="117"/>
      <c r="E332" s="113"/>
      <c r="F332" s="118"/>
      <c r="G332" s="119"/>
      <c r="H332" s="120"/>
      <c r="I332" s="153" t="str">
        <f t="array" ref="I332">IFERROR(VLOOKUP(E332,'RT-C'!$A:$J,10,FALSE),"")</f>
        <v/>
      </c>
      <c r="J332" s="151" t="str">
        <f t="array" ref="J332">IFERROR(VLOOKUP(E332,'RT-C'!$A:$AE,31,FALSE),"")</f>
        <v/>
      </c>
      <c r="K332" s="152" t="str">
        <f t="array" ref="K332">IFERROR(IF(VLOOKUP(E332,'RT-C'!$A:$AG,29,FALSE)=0,"",VLOOKUP(E332,'RT-C'!$A:$AG,33,FALSE)),"")</f>
        <v/>
      </c>
      <c r="L332" s="151" t="str">
        <f t="array" ref="L332">IFERROR(VLOOKUP('RT-C'!$A:$AF,32,FALSE),"")</f>
        <v/>
      </c>
      <c r="M332" s="323" t="str">
        <f t="array" ref="M332">IFERROR(VLOOKUP(E332,'RT-C'!$A:$H,8,FALSE),"")</f>
        <v/>
      </c>
      <c r="N332" s="151" t="str">
        <f t="array" ref="N332">IFERROR(VLOOKUP(E332,'RT-C'!$A:$G,7,FALSE),"")</f>
        <v/>
      </c>
      <c r="O332" s="150" t="str">
        <f t="array" ref="O332">IFERROR(VLOOKUP(E332,'RT-C'!$A:$R,18,FALSE),"")</f>
        <v/>
      </c>
      <c r="P332" s="147" t="str">
        <f t="shared" si="20"/>
        <v/>
      </c>
      <c r="Q332" s="119" t="str">
        <f t="shared" si="21"/>
        <v/>
      </c>
      <c r="R332" s="149" t="str">
        <f t="shared" si="22"/>
        <v/>
      </c>
      <c r="S332" s="148"/>
      <c r="T332" s="148" t="str">
        <f t="shared" si="23"/>
        <v/>
      </c>
      <c r="U332" s="118" t="e">
        <f>IF(AND(D332&lt;&gt;"",I332="OUI",#REF!="OUI"),60,"")</f>
        <v>#REF!</v>
      </c>
      <c r="V332" s="147"/>
      <c r="W332" s="118"/>
      <c r="X332" s="118"/>
      <c r="Y332" s="120"/>
      <c r="Z332" s="117"/>
    </row>
    <row r="333" spans="1:26" x14ac:dyDescent="0.25">
      <c r="A333" s="114">
        <v>6</v>
      </c>
      <c r="B333" s="115" t="s">
        <v>5721</v>
      </c>
      <c r="C333" s="116" t="str">
        <f t="array" ref="C333">IFERROR(VLOOKUP(E333,'RT-C'!$A:$I,9,FALSE),"")</f>
        <v/>
      </c>
      <c r="D333" s="117"/>
      <c r="E333" s="113"/>
      <c r="F333" s="118"/>
      <c r="G333" s="119"/>
      <c r="H333" s="120"/>
      <c r="I333" s="153" t="str">
        <f t="array" ref="I333">IFERROR(VLOOKUP(E333,'RT-C'!$A:$J,10,FALSE),"")</f>
        <v/>
      </c>
      <c r="J333" s="151" t="str">
        <f t="array" ref="J333">IFERROR(VLOOKUP(E333,'RT-C'!$A:$AE,31,FALSE),"")</f>
        <v/>
      </c>
      <c r="K333" s="152" t="str">
        <f t="array" ref="K333">IFERROR(IF(VLOOKUP(E333,'RT-C'!$A:$AG,29,FALSE)=0,"",VLOOKUP(E333,'RT-C'!$A:$AG,33,FALSE)),"")</f>
        <v/>
      </c>
      <c r="L333" s="151" t="str">
        <f t="array" ref="L333">IFERROR(VLOOKUP('RT-C'!$A:$AF,32,FALSE),"")</f>
        <v/>
      </c>
      <c r="M333" s="323" t="str">
        <f t="array" ref="M333">IFERROR(VLOOKUP(E333,'RT-C'!$A:$H,8,FALSE),"")</f>
        <v/>
      </c>
      <c r="N333" s="151" t="str">
        <f t="array" ref="N333">IFERROR(VLOOKUP(E333,'RT-C'!$A:$G,7,FALSE),"")</f>
        <v/>
      </c>
      <c r="O333" s="150" t="str">
        <f t="array" ref="O333">IFERROR(VLOOKUP(E333,'RT-C'!$A:$R,18,FALSE),"")</f>
        <v/>
      </c>
      <c r="P333" s="147" t="str">
        <f t="shared" si="20"/>
        <v/>
      </c>
      <c r="Q333" s="119" t="str">
        <f t="shared" si="21"/>
        <v/>
      </c>
      <c r="R333" s="149" t="str">
        <f t="shared" si="22"/>
        <v/>
      </c>
      <c r="S333" s="148"/>
      <c r="T333" s="148" t="str">
        <f t="shared" si="23"/>
        <v/>
      </c>
      <c r="U333" s="118" t="e">
        <f>IF(AND(D333&lt;&gt;"",I333="OUI",#REF!="OUI"),60,"")</f>
        <v>#REF!</v>
      </c>
      <c r="V333" s="147"/>
      <c r="W333" s="118"/>
      <c r="X333" s="118"/>
      <c r="Y333" s="120"/>
      <c r="Z333" s="117"/>
    </row>
    <row r="334" spans="1:26" x14ac:dyDescent="0.25">
      <c r="A334" s="114">
        <v>6</v>
      </c>
      <c r="B334" s="115" t="s">
        <v>5721</v>
      </c>
      <c r="C334" s="116" t="str">
        <f t="array" ref="C334">IFERROR(VLOOKUP(E334,'RT-C'!$A:$I,9,FALSE),"")</f>
        <v/>
      </c>
      <c r="D334" s="117"/>
      <c r="E334" s="113"/>
      <c r="F334" s="118"/>
      <c r="G334" s="119"/>
      <c r="H334" s="120"/>
      <c r="I334" s="153" t="str">
        <f t="array" ref="I334">IFERROR(VLOOKUP(E334,'RT-C'!$A:$J,10,FALSE),"")</f>
        <v/>
      </c>
      <c r="J334" s="151" t="str">
        <f t="array" ref="J334">IFERROR(VLOOKUP(E334,'RT-C'!$A:$AE,31,FALSE),"")</f>
        <v/>
      </c>
      <c r="K334" s="152" t="str">
        <f t="array" ref="K334">IFERROR(IF(VLOOKUP(E334,'RT-C'!$A:$AG,29,FALSE)=0,"",VLOOKUP(E334,'RT-C'!$A:$AG,33,FALSE)),"")</f>
        <v/>
      </c>
      <c r="L334" s="151" t="str">
        <f t="array" ref="L334">IFERROR(VLOOKUP('RT-C'!$A:$AF,32,FALSE),"")</f>
        <v/>
      </c>
      <c r="M334" s="323" t="str">
        <f t="array" ref="M334">IFERROR(VLOOKUP(E334,'RT-C'!$A:$H,8,FALSE),"")</f>
        <v/>
      </c>
      <c r="N334" s="151" t="str">
        <f t="array" ref="N334">IFERROR(VLOOKUP(E334,'RT-C'!$A:$G,7,FALSE),"")</f>
        <v/>
      </c>
      <c r="O334" s="150" t="str">
        <f t="array" ref="O334">IFERROR(VLOOKUP(E334,'RT-C'!$A:$R,18,FALSE),"")</f>
        <v/>
      </c>
      <c r="P334" s="147" t="str">
        <f t="shared" si="20"/>
        <v/>
      </c>
      <c r="Q334" s="119" t="str">
        <f t="shared" si="21"/>
        <v/>
      </c>
      <c r="R334" s="149" t="str">
        <f t="shared" si="22"/>
        <v/>
      </c>
      <c r="S334" s="148"/>
      <c r="T334" s="148" t="str">
        <f t="shared" si="23"/>
        <v/>
      </c>
      <c r="U334" s="118" t="e">
        <f>IF(AND(D334&lt;&gt;"",I334="OUI",#REF!="OUI"),60,"")</f>
        <v>#REF!</v>
      </c>
      <c r="V334" s="147"/>
      <c r="W334" s="118"/>
      <c r="X334" s="118"/>
      <c r="Y334" s="120"/>
      <c r="Z334" s="117"/>
    </row>
    <row r="335" spans="1:26" x14ac:dyDescent="0.25">
      <c r="A335" s="114">
        <v>7</v>
      </c>
      <c r="B335" s="115" t="s">
        <v>5719</v>
      </c>
      <c r="C335" s="116" t="str">
        <f t="array" ref="C335">IFERROR(VLOOKUP(E335,'RT-C'!$A:$I,9,FALSE),"")</f>
        <v/>
      </c>
      <c r="D335" s="117"/>
      <c r="E335" s="113"/>
      <c r="F335" s="118"/>
      <c r="G335" s="119"/>
      <c r="H335" s="120"/>
      <c r="I335" s="153" t="str">
        <f t="array" ref="I335">IFERROR(VLOOKUP(E335,'RT-C'!$A:$J,10,FALSE),"")</f>
        <v/>
      </c>
      <c r="J335" s="151" t="str">
        <f t="array" ref="J335">IFERROR(VLOOKUP(E335,'RT-C'!$A:$AE,31,FALSE),"")</f>
        <v/>
      </c>
      <c r="K335" s="152" t="str">
        <f t="array" ref="K335">IFERROR(IF(VLOOKUP(E335,'RT-C'!$A:$AG,29,FALSE)=0,"",VLOOKUP(E335,'RT-C'!$A:$AG,33,FALSE)),"")</f>
        <v/>
      </c>
      <c r="L335" s="151" t="str">
        <f t="array" ref="L335">IFERROR(VLOOKUP('RT-C'!$A:$AF,32,FALSE),"")</f>
        <v/>
      </c>
      <c r="M335" s="323" t="str">
        <f t="array" ref="M335">IFERROR(VLOOKUP(E335,'RT-C'!$A:$H,8,FALSE),"")</f>
        <v/>
      </c>
      <c r="N335" s="151" t="str">
        <f t="array" ref="N335">IFERROR(VLOOKUP(E335,'RT-C'!$A:$G,7,FALSE),"")</f>
        <v/>
      </c>
      <c r="O335" s="150" t="str">
        <f t="array" ref="O335">IFERROR(VLOOKUP(E335,'RT-C'!$A:$R,18,FALSE),"")</f>
        <v/>
      </c>
      <c r="P335" s="147" t="str">
        <f t="shared" si="20"/>
        <v/>
      </c>
      <c r="Q335" s="119" t="str">
        <f t="shared" si="21"/>
        <v/>
      </c>
      <c r="R335" s="149" t="str">
        <f t="shared" si="22"/>
        <v/>
      </c>
      <c r="S335" s="148"/>
      <c r="T335" s="148" t="str">
        <f t="shared" si="23"/>
        <v/>
      </c>
      <c r="U335" s="118" t="e">
        <f>IF(AND(D335&lt;&gt;"",I335="OUI",#REF!="OUI"),60,"")</f>
        <v>#REF!</v>
      </c>
      <c r="V335" s="147"/>
      <c r="W335" s="118"/>
      <c r="X335" s="118"/>
      <c r="Y335" s="120"/>
      <c r="Z335" s="117"/>
    </row>
    <row r="336" spans="1:26" x14ac:dyDescent="0.25">
      <c r="A336" s="114">
        <v>9</v>
      </c>
      <c r="B336" s="115" t="s">
        <v>5720</v>
      </c>
      <c r="C336" s="116" t="str">
        <f t="array" ref="C336">IFERROR(VLOOKUP(E336,'RT-C'!$A:$I,9,FALSE),"")</f>
        <v/>
      </c>
      <c r="D336" s="117"/>
      <c r="E336" s="113"/>
      <c r="F336" s="118"/>
      <c r="G336" s="119"/>
      <c r="H336" s="120"/>
      <c r="I336" s="153" t="str">
        <f t="array" ref="I336">IFERROR(VLOOKUP(E336,'RT-C'!$A:$J,10,FALSE),"")</f>
        <v/>
      </c>
      <c r="J336" s="151" t="str">
        <f t="array" ref="J336">IFERROR(VLOOKUP(E336,'RT-C'!$A:$AE,31,FALSE),"")</f>
        <v/>
      </c>
      <c r="K336" s="152" t="str">
        <f t="array" ref="K336">IFERROR(IF(VLOOKUP(E336,'RT-C'!$A:$AG,29,FALSE)=0,"",VLOOKUP(E336,'RT-C'!$A:$AG,33,FALSE)),"")</f>
        <v/>
      </c>
      <c r="L336" s="151" t="str">
        <f t="array" ref="L336">IFERROR(VLOOKUP('RT-C'!$A:$AF,32,FALSE),"")</f>
        <v/>
      </c>
      <c r="M336" s="323" t="str">
        <f t="array" ref="M336">IFERROR(VLOOKUP(E336,'RT-C'!$A:$H,8,FALSE),"")</f>
        <v/>
      </c>
      <c r="N336" s="151" t="str">
        <f t="array" ref="N336">IFERROR(VLOOKUP(E336,'RT-C'!$A:$G,7,FALSE),"")</f>
        <v/>
      </c>
      <c r="O336" s="150" t="str">
        <f t="array" ref="O336">IFERROR(VLOOKUP(E336,'RT-C'!$A:$R,18,FALSE),"")</f>
        <v/>
      </c>
      <c r="P336" s="147" t="str">
        <f t="shared" si="20"/>
        <v/>
      </c>
      <c r="Q336" s="119" t="str">
        <f t="shared" si="21"/>
        <v/>
      </c>
      <c r="R336" s="149" t="str">
        <f t="shared" si="22"/>
        <v/>
      </c>
      <c r="S336" s="148"/>
      <c r="T336" s="148" t="str">
        <f t="shared" si="23"/>
        <v/>
      </c>
      <c r="U336" s="118" t="e">
        <f>IF(AND(D336&lt;&gt;"",I336="OUI",#REF!="OUI"),60,"")</f>
        <v>#REF!</v>
      </c>
      <c r="V336" s="147"/>
      <c r="W336" s="118"/>
      <c r="X336" s="118"/>
      <c r="Y336" s="120"/>
      <c r="Z336" s="117"/>
    </row>
    <row r="337" spans="1:26" x14ac:dyDescent="0.25">
      <c r="A337" s="114">
        <v>11</v>
      </c>
      <c r="B337" s="115" t="s">
        <v>5722</v>
      </c>
      <c r="C337" s="116" t="str">
        <f t="array" ref="C337">IFERROR(VLOOKUP(E337,'RT-C'!$A:$I,9,FALSE),"")</f>
        <v/>
      </c>
      <c r="D337" s="117"/>
      <c r="E337" s="113"/>
      <c r="F337" s="118"/>
      <c r="G337" s="119"/>
      <c r="H337" s="120"/>
      <c r="I337" s="153" t="str">
        <f t="array" ref="I337">IFERROR(VLOOKUP(E337,'RT-C'!$A:$J,10,FALSE),"")</f>
        <v/>
      </c>
      <c r="J337" s="151" t="str">
        <f t="array" ref="J337">IFERROR(VLOOKUP(E337,'RT-C'!$A:$AE,31,FALSE),"")</f>
        <v/>
      </c>
      <c r="K337" s="152" t="str">
        <f t="array" ref="K337">IFERROR(IF(VLOOKUP(E337,'RT-C'!$A:$AG,29,FALSE)=0,"",VLOOKUP(E337,'RT-C'!$A:$AG,33,FALSE)),"")</f>
        <v/>
      </c>
      <c r="L337" s="151" t="str">
        <f t="array" ref="L337">IFERROR(VLOOKUP('RT-C'!$A:$AF,32,FALSE),"")</f>
        <v/>
      </c>
      <c r="M337" s="323" t="str">
        <f t="array" ref="M337">IFERROR(VLOOKUP(E337,'RT-C'!$A:$H,8,FALSE),"")</f>
        <v/>
      </c>
      <c r="N337" s="151" t="str">
        <f t="array" ref="N337">IFERROR(VLOOKUP(E337,'RT-C'!$A:$G,7,FALSE),"")</f>
        <v/>
      </c>
      <c r="O337" s="150" t="str">
        <f t="array" ref="O337">IFERROR(VLOOKUP(E337,'RT-C'!$A:$R,18,FALSE),"")</f>
        <v/>
      </c>
      <c r="P337" s="147" t="str">
        <f t="shared" si="20"/>
        <v/>
      </c>
      <c r="Q337" s="119" t="str">
        <f t="shared" si="21"/>
        <v/>
      </c>
      <c r="R337" s="149" t="str">
        <f t="shared" si="22"/>
        <v/>
      </c>
      <c r="S337" s="148"/>
      <c r="T337" s="148" t="str">
        <f t="shared" si="23"/>
        <v/>
      </c>
      <c r="U337" s="118" t="e">
        <f>IF(AND(D337&lt;&gt;"",I337="OUI",#REF!="OUI"),60,"")</f>
        <v>#REF!</v>
      </c>
      <c r="V337" s="147"/>
      <c r="W337" s="118"/>
      <c r="X337" s="118"/>
      <c r="Y337" s="120"/>
      <c r="Z337" s="117"/>
    </row>
    <row r="338" spans="1:26" x14ac:dyDescent="0.25">
      <c r="A338" s="114">
        <v>11</v>
      </c>
      <c r="B338" s="115" t="s">
        <v>5722</v>
      </c>
      <c r="C338" s="116" t="str">
        <f t="array" ref="C338">IFERROR(VLOOKUP(E338,'RT-C'!$A:$I,9,FALSE),"")</f>
        <v/>
      </c>
      <c r="D338" s="117"/>
      <c r="E338" s="113"/>
      <c r="F338" s="118"/>
      <c r="G338" s="119"/>
      <c r="H338" s="120"/>
      <c r="I338" s="153" t="str">
        <f t="array" ref="I338">IFERROR(VLOOKUP(E338,'RT-C'!$A:$J,10,FALSE),"")</f>
        <v/>
      </c>
      <c r="J338" s="151" t="str">
        <f t="array" ref="J338">IFERROR(VLOOKUP(E338,'RT-C'!$A:$AE,31,FALSE),"")</f>
        <v/>
      </c>
      <c r="K338" s="152" t="str">
        <f t="array" ref="K338">IFERROR(IF(VLOOKUP(E338,'RT-C'!$A:$AG,29,FALSE)=0,"",VLOOKUP(E338,'RT-C'!$A:$AG,33,FALSE)),"")</f>
        <v/>
      </c>
      <c r="L338" s="151" t="str">
        <f t="array" ref="L338">IFERROR(VLOOKUP('RT-C'!$A:$AF,32,FALSE),"")</f>
        <v/>
      </c>
      <c r="M338" s="323" t="str">
        <f t="array" ref="M338">IFERROR(VLOOKUP(E338,'RT-C'!$A:$H,8,FALSE),"")</f>
        <v/>
      </c>
      <c r="N338" s="151" t="str">
        <f t="array" ref="N338">IFERROR(VLOOKUP(E338,'RT-C'!$A:$G,7,FALSE),"")</f>
        <v/>
      </c>
      <c r="O338" s="150" t="str">
        <f t="array" ref="O338">IFERROR(VLOOKUP(E338,'RT-C'!$A:$R,18,FALSE),"")</f>
        <v/>
      </c>
      <c r="P338" s="147" t="str">
        <f t="shared" si="20"/>
        <v/>
      </c>
      <c r="Q338" s="119" t="str">
        <f t="shared" si="21"/>
        <v/>
      </c>
      <c r="R338" s="149" t="str">
        <f t="shared" si="22"/>
        <v/>
      </c>
      <c r="S338" s="148"/>
      <c r="T338" s="148" t="str">
        <f t="shared" si="23"/>
        <v/>
      </c>
      <c r="U338" s="118" t="e">
        <f>IF(AND(D338&lt;&gt;"",I338="OUI",#REF!="OUI"),60,"")</f>
        <v>#REF!</v>
      </c>
      <c r="V338" s="147"/>
      <c r="W338" s="118"/>
      <c r="X338" s="118"/>
      <c r="Y338" s="120"/>
      <c r="Z338" s="117"/>
    </row>
    <row r="339" spans="1:26" x14ac:dyDescent="0.25">
      <c r="A339" s="114">
        <v>11</v>
      </c>
      <c r="B339" s="115" t="s">
        <v>5722</v>
      </c>
      <c r="C339" s="116" t="str">
        <f t="array" ref="C339">IFERROR(VLOOKUP(E339,'RT-C'!$A:$I,9,FALSE),"")</f>
        <v/>
      </c>
      <c r="D339" s="117"/>
      <c r="E339" s="113"/>
      <c r="F339" s="118"/>
      <c r="G339" s="119"/>
      <c r="H339" s="120"/>
      <c r="I339" s="153" t="str">
        <f t="array" ref="I339">IFERROR(VLOOKUP(E339,'RT-C'!$A:$J,10,FALSE),"")</f>
        <v/>
      </c>
      <c r="J339" s="151" t="str">
        <f t="array" ref="J339">IFERROR(VLOOKUP(E339,'RT-C'!$A:$AE,31,FALSE),"")</f>
        <v/>
      </c>
      <c r="K339" s="152" t="str">
        <f t="array" ref="K339">IFERROR(IF(VLOOKUP(E339,'RT-C'!$A:$AG,29,FALSE)=0,"",VLOOKUP(E339,'RT-C'!$A:$AG,33,FALSE)),"")</f>
        <v/>
      </c>
      <c r="L339" s="151" t="str">
        <f t="array" ref="L339">IFERROR(VLOOKUP('RT-C'!$A:$AF,32,FALSE),"")</f>
        <v/>
      </c>
      <c r="M339" s="323" t="str">
        <f t="array" ref="M339">IFERROR(VLOOKUP(E339,'RT-C'!$A:$H,8,FALSE),"")</f>
        <v/>
      </c>
      <c r="N339" s="151" t="str">
        <f t="array" ref="N339">IFERROR(VLOOKUP(E339,'RT-C'!$A:$G,7,FALSE),"")</f>
        <v/>
      </c>
      <c r="O339" s="150" t="str">
        <f t="array" ref="O339">IFERROR(VLOOKUP(E339,'RT-C'!$A:$R,18,FALSE),"")</f>
        <v/>
      </c>
      <c r="P339" s="147" t="str">
        <f t="shared" si="20"/>
        <v/>
      </c>
      <c r="Q339" s="119" t="str">
        <f t="shared" si="21"/>
        <v/>
      </c>
      <c r="R339" s="149" t="str">
        <f t="shared" si="22"/>
        <v/>
      </c>
      <c r="S339" s="148"/>
      <c r="T339" s="148" t="str">
        <f t="shared" si="23"/>
        <v/>
      </c>
      <c r="U339" s="118" t="e">
        <f>IF(AND(D339&lt;&gt;"",I339="OUI",#REF!="OUI"),60,"")</f>
        <v>#REF!</v>
      </c>
      <c r="V339" s="147"/>
      <c r="W339" s="118"/>
      <c r="X339" s="118"/>
      <c r="Y339" s="120"/>
      <c r="Z339" s="117"/>
    </row>
    <row r="340" spans="1:26" x14ac:dyDescent="0.25">
      <c r="A340" s="114">
        <v>11</v>
      </c>
      <c r="B340" s="115" t="s">
        <v>5722</v>
      </c>
      <c r="C340" s="116" t="str">
        <f t="array" ref="C340">IFERROR(VLOOKUP(E340,'RT-C'!$A:$I,9,FALSE),"")</f>
        <v/>
      </c>
      <c r="D340" s="117"/>
      <c r="E340" s="113"/>
      <c r="F340" s="118"/>
      <c r="G340" s="119"/>
      <c r="H340" s="120"/>
      <c r="I340" s="153" t="str">
        <f t="array" ref="I340">IFERROR(VLOOKUP(E340,'RT-C'!$A:$J,10,FALSE),"")</f>
        <v/>
      </c>
      <c r="J340" s="151" t="str">
        <f t="array" ref="J340">IFERROR(VLOOKUP(E340,'RT-C'!$A:$AE,31,FALSE),"")</f>
        <v/>
      </c>
      <c r="K340" s="152" t="str">
        <f t="array" ref="K340">IFERROR(IF(VLOOKUP(E340,'RT-C'!$A:$AG,29,FALSE)=0,"",VLOOKUP(E340,'RT-C'!$A:$AG,33,FALSE)),"")</f>
        <v/>
      </c>
      <c r="L340" s="151" t="str">
        <f t="array" ref="L340">IFERROR(VLOOKUP('RT-C'!$A:$AF,32,FALSE),"")</f>
        <v/>
      </c>
      <c r="M340" s="323" t="str">
        <f t="array" ref="M340">IFERROR(VLOOKUP(E340,'RT-C'!$A:$H,8,FALSE),"")</f>
        <v/>
      </c>
      <c r="N340" s="151" t="str">
        <f t="array" ref="N340">IFERROR(VLOOKUP(E340,'RT-C'!$A:$G,7,FALSE),"")</f>
        <v/>
      </c>
      <c r="O340" s="150" t="str">
        <f t="array" ref="O340">IFERROR(VLOOKUP(E340,'RT-C'!$A:$R,18,FALSE),"")</f>
        <v/>
      </c>
      <c r="P340" s="147" t="str">
        <f t="shared" si="20"/>
        <v/>
      </c>
      <c r="Q340" s="119" t="str">
        <f t="shared" si="21"/>
        <v/>
      </c>
      <c r="R340" s="149" t="str">
        <f t="shared" si="22"/>
        <v/>
      </c>
      <c r="S340" s="148"/>
      <c r="T340" s="148" t="str">
        <f t="shared" si="23"/>
        <v/>
      </c>
      <c r="U340" s="118" t="e">
        <f>IF(AND(D340&lt;&gt;"",I340="OUI",#REF!="OUI"),60,"")</f>
        <v>#REF!</v>
      </c>
      <c r="V340" s="147"/>
      <c r="W340" s="118"/>
      <c r="X340" s="118"/>
      <c r="Y340" s="120"/>
      <c r="Z340" s="117"/>
    </row>
    <row r="341" spans="1:26" x14ac:dyDescent="0.25">
      <c r="A341" s="114">
        <v>11</v>
      </c>
      <c r="B341" s="115" t="s">
        <v>5722</v>
      </c>
      <c r="C341" s="116" t="str">
        <f t="array" ref="C341">IFERROR(VLOOKUP(E341,'RT-C'!$A:$I,9,FALSE),"")</f>
        <v/>
      </c>
      <c r="D341" s="117"/>
      <c r="E341" s="113"/>
      <c r="F341" s="118"/>
      <c r="G341" s="119"/>
      <c r="H341" s="120"/>
      <c r="I341" s="153" t="str">
        <f t="array" ref="I341">IFERROR(VLOOKUP(E341,'RT-C'!$A:$J,10,FALSE),"")</f>
        <v/>
      </c>
      <c r="J341" s="151" t="str">
        <f t="array" ref="J341">IFERROR(VLOOKUP(E341,'RT-C'!$A:$AE,31,FALSE),"")</f>
        <v/>
      </c>
      <c r="K341" s="152" t="str">
        <f t="array" ref="K341">IFERROR(IF(VLOOKUP(E341,'RT-C'!$A:$AG,29,FALSE)=0,"",VLOOKUP(E341,'RT-C'!$A:$AG,33,FALSE)),"")</f>
        <v/>
      </c>
      <c r="L341" s="151" t="str">
        <f t="array" ref="L341">IFERROR(VLOOKUP('RT-C'!$A:$AF,32,FALSE),"")</f>
        <v/>
      </c>
      <c r="M341" s="323" t="str">
        <f t="array" ref="M341">IFERROR(VLOOKUP(E341,'RT-C'!$A:$H,8,FALSE),"")</f>
        <v/>
      </c>
      <c r="N341" s="151" t="str">
        <f t="array" ref="N341">IFERROR(VLOOKUP(E341,'RT-C'!$A:$G,7,FALSE),"")</f>
        <v/>
      </c>
      <c r="O341" s="150" t="str">
        <f t="array" ref="O341">IFERROR(VLOOKUP(E341,'RT-C'!$A:$R,18,FALSE),"")</f>
        <v/>
      </c>
      <c r="P341" s="147" t="str">
        <f t="shared" si="20"/>
        <v/>
      </c>
      <c r="Q341" s="119" t="str">
        <f t="shared" si="21"/>
        <v/>
      </c>
      <c r="R341" s="149" t="str">
        <f t="shared" si="22"/>
        <v/>
      </c>
      <c r="S341" s="148"/>
      <c r="T341" s="148" t="str">
        <f t="shared" si="23"/>
        <v/>
      </c>
      <c r="U341" s="118" t="e">
        <f>IF(AND(D341&lt;&gt;"",I341="OUI",#REF!="OUI"),60,"")</f>
        <v>#REF!</v>
      </c>
      <c r="V341" s="147"/>
      <c r="W341" s="118"/>
      <c r="X341" s="118"/>
      <c r="Y341" s="120"/>
      <c r="Z341" s="117"/>
    </row>
    <row r="342" spans="1:26" x14ac:dyDescent="0.25">
      <c r="A342" s="114">
        <v>11</v>
      </c>
      <c r="B342" s="115" t="s">
        <v>5722</v>
      </c>
      <c r="C342" s="116" t="str">
        <f t="array" ref="C342">IFERROR(VLOOKUP(E342,'RT-C'!$A:$I,9,FALSE),"")</f>
        <v/>
      </c>
      <c r="D342" s="117"/>
      <c r="E342" s="113"/>
      <c r="F342" s="118"/>
      <c r="G342" s="119"/>
      <c r="H342" s="120"/>
      <c r="I342" s="153" t="str">
        <f t="array" ref="I342">IFERROR(VLOOKUP(E342,'RT-C'!$A:$J,10,FALSE),"")</f>
        <v/>
      </c>
      <c r="J342" s="151" t="str">
        <f t="array" ref="J342">IFERROR(VLOOKUP(E342,'RT-C'!$A:$AE,31,FALSE),"")</f>
        <v/>
      </c>
      <c r="K342" s="152" t="str">
        <f t="array" ref="K342">IFERROR(IF(VLOOKUP(E342,'RT-C'!$A:$AG,29,FALSE)=0,"",VLOOKUP(E342,'RT-C'!$A:$AG,33,FALSE)),"")</f>
        <v/>
      </c>
      <c r="L342" s="151" t="str">
        <f t="array" ref="L342">IFERROR(VLOOKUP('RT-C'!$A:$AF,32,FALSE),"")</f>
        <v/>
      </c>
      <c r="M342" s="323" t="str">
        <f t="array" ref="M342">IFERROR(VLOOKUP(E342,'RT-C'!$A:$H,8,FALSE),"")</f>
        <v/>
      </c>
      <c r="N342" s="151" t="str">
        <f t="array" ref="N342">IFERROR(VLOOKUP(E342,'RT-C'!$A:$G,7,FALSE),"")</f>
        <v/>
      </c>
      <c r="O342" s="150" t="str">
        <f t="array" ref="O342">IFERROR(VLOOKUP(E342,'RT-C'!$A:$R,18,FALSE),"")</f>
        <v/>
      </c>
      <c r="P342" s="147" t="str">
        <f t="shared" si="20"/>
        <v/>
      </c>
      <c r="Q342" s="119" t="str">
        <f t="shared" si="21"/>
        <v/>
      </c>
      <c r="R342" s="149" t="str">
        <f t="shared" si="22"/>
        <v/>
      </c>
      <c r="S342" s="148"/>
      <c r="T342" s="148" t="str">
        <f t="shared" si="23"/>
        <v/>
      </c>
      <c r="U342" s="118" t="e">
        <f>IF(AND(D342&lt;&gt;"",I342="OUI",#REF!="OUI"),60,"")</f>
        <v>#REF!</v>
      </c>
      <c r="V342" s="147"/>
      <c r="W342" s="118"/>
      <c r="X342" s="118"/>
      <c r="Y342" s="120"/>
      <c r="Z342" s="117"/>
    </row>
    <row r="343" spans="1:26" x14ac:dyDescent="0.25">
      <c r="A343" s="114">
        <v>11</v>
      </c>
      <c r="B343" s="115" t="s">
        <v>5722</v>
      </c>
      <c r="C343" s="116" t="str">
        <f t="array" ref="C343">IFERROR(VLOOKUP(E343,'RT-C'!$A:$I,9,FALSE),"")</f>
        <v/>
      </c>
      <c r="D343" s="117"/>
      <c r="E343" s="113"/>
      <c r="F343" s="118"/>
      <c r="G343" s="119"/>
      <c r="H343" s="120"/>
      <c r="I343" s="153" t="str">
        <f t="array" ref="I343">IFERROR(VLOOKUP(E343,'RT-C'!$A:$J,10,FALSE),"")</f>
        <v/>
      </c>
      <c r="J343" s="151" t="str">
        <f t="array" ref="J343">IFERROR(VLOOKUP(E343,'RT-C'!$A:$AE,31,FALSE),"")</f>
        <v/>
      </c>
      <c r="K343" s="152" t="str">
        <f t="array" ref="K343">IFERROR(IF(VLOOKUP(E343,'RT-C'!$A:$AG,29,FALSE)=0,"",VLOOKUP(E343,'RT-C'!$A:$AG,33,FALSE)),"")</f>
        <v/>
      </c>
      <c r="L343" s="151" t="str">
        <f t="array" ref="L343">IFERROR(VLOOKUP('RT-C'!$A:$AF,32,FALSE),"")</f>
        <v/>
      </c>
      <c r="M343" s="323" t="str">
        <f t="array" ref="M343">IFERROR(VLOOKUP(E343,'RT-C'!$A:$H,8,FALSE),"")</f>
        <v/>
      </c>
      <c r="N343" s="151" t="str">
        <f t="array" ref="N343">IFERROR(VLOOKUP(E343,'RT-C'!$A:$G,7,FALSE),"")</f>
        <v/>
      </c>
      <c r="O343" s="150" t="str">
        <f t="array" ref="O343">IFERROR(VLOOKUP(E343,'RT-C'!$A:$R,18,FALSE),"")</f>
        <v/>
      </c>
      <c r="P343" s="147" t="str">
        <f t="shared" si="20"/>
        <v/>
      </c>
      <c r="Q343" s="119" t="str">
        <f t="shared" si="21"/>
        <v/>
      </c>
      <c r="R343" s="149" t="str">
        <f t="shared" si="22"/>
        <v/>
      </c>
      <c r="S343" s="148"/>
      <c r="T343" s="148" t="str">
        <f t="shared" si="23"/>
        <v/>
      </c>
      <c r="U343" s="118" t="e">
        <f>IF(AND(D343&lt;&gt;"",I343="OUI",#REF!="OUI"),60,"")</f>
        <v>#REF!</v>
      </c>
      <c r="V343" s="147"/>
      <c r="W343" s="118"/>
      <c r="X343" s="118"/>
      <c r="Y343" s="120"/>
      <c r="Z343" s="117"/>
    </row>
    <row r="344" spans="1:26" x14ac:dyDescent="0.25">
      <c r="A344" s="114">
        <v>11</v>
      </c>
      <c r="B344" s="115" t="s">
        <v>5722</v>
      </c>
      <c r="C344" s="116" t="str">
        <f t="array" ref="C344">IFERROR(VLOOKUP(E344,'RT-C'!$A:$I,9,FALSE),"")</f>
        <v/>
      </c>
      <c r="D344" s="117"/>
      <c r="E344" s="113"/>
      <c r="F344" s="118"/>
      <c r="G344" s="119"/>
      <c r="H344" s="120"/>
      <c r="I344" s="153" t="str">
        <f t="array" ref="I344">IFERROR(VLOOKUP(E344,'RT-C'!$A:$J,10,FALSE),"")</f>
        <v/>
      </c>
      <c r="J344" s="151" t="str">
        <f t="array" ref="J344">IFERROR(VLOOKUP(E344,'RT-C'!$A:$AE,31,FALSE),"")</f>
        <v/>
      </c>
      <c r="K344" s="152" t="str">
        <f t="array" ref="K344">IFERROR(IF(VLOOKUP(E344,'RT-C'!$A:$AG,29,FALSE)=0,"",VLOOKUP(E344,'RT-C'!$A:$AG,33,FALSE)),"")</f>
        <v/>
      </c>
      <c r="L344" s="151" t="str">
        <f t="array" ref="L344">IFERROR(VLOOKUP('RT-C'!$A:$AF,32,FALSE),"")</f>
        <v/>
      </c>
      <c r="M344" s="323" t="str">
        <f t="array" ref="M344">IFERROR(VLOOKUP(E344,'RT-C'!$A:$H,8,FALSE),"")</f>
        <v/>
      </c>
      <c r="N344" s="151" t="str">
        <f t="array" ref="N344">IFERROR(VLOOKUP(E344,'RT-C'!$A:$G,7,FALSE),"")</f>
        <v/>
      </c>
      <c r="O344" s="150" t="str">
        <f t="array" ref="O344">IFERROR(VLOOKUP(E344,'RT-C'!$A:$R,18,FALSE),"")</f>
        <v/>
      </c>
      <c r="P344" s="147" t="str">
        <f t="shared" si="20"/>
        <v/>
      </c>
      <c r="Q344" s="119" t="str">
        <f t="shared" si="21"/>
        <v/>
      </c>
      <c r="R344" s="149" t="str">
        <f t="shared" si="22"/>
        <v/>
      </c>
      <c r="S344" s="148"/>
      <c r="T344" s="148" t="str">
        <f t="shared" si="23"/>
        <v/>
      </c>
      <c r="U344" s="118" t="e">
        <f>IF(AND(D344&lt;&gt;"",I344="OUI",#REF!="OUI"),60,"")</f>
        <v>#REF!</v>
      </c>
      <c r="V344" s="147"/>
      <c r="W344" s="118"/>
      <c r="X344" s="118"/>
      <c r="Y344" s="120"/>
      <c r="Z344" s="117"/>
    </row>
    <row r="345" spans="1:26" x14ac:dyDescent="0.25">
      <c r="A345" s="114">
        <v>10</v>
      </c>
      <c r="B345" s="115" t="s">
        <v>5723</v>
      </c>
      <c r="C345" s="116" t="str">
        <f t="array" ref="C345">IFERROR(VLOOKUP(E345,'RT-C'!$A:$I,9,FALSE),"")</f>
        <v/>
      </c>
      <c r="D345" s="117"/>
      <c r="E345" s="113"/>
      <c r="F345" s="118"/>
      <c r="G345" s="119"/>
      <c r="H345" s="120"/>
      <c r="I345" s="153" t="str">
        <f t="array" ref="I345">IFERROR(VLOOKUP(E345,'RT-C'!$A:$J,10,FALSE),"")</f>
        <v/>
      </c>
      <c r="J345" s="151" t="str">
        <f t="array" ref="J345">IFERROR(VLOOKUP(E345,'RT-C'!$A:$AE,31,FALSE),"")</f>
        <v/>
      </c>
      <c r="K345" s="152" t="str">
        <f t="array" ref="K345">IFERROR(IF(VLOOKUP(E345,'RT-C'!$A:$AG,29,FALSE)=0,"",VLOOKUP(E345,'RT-C'!$A:$AG,33,FALSE)),"")</f>
        <v/>
      </c>
      <c r="L345" s="151" t="str">
        <f t="array" ref="L345">IFERROR(VLOOKUP('RT-C'!$A:$AF,32,FALSE),"")</f>
        <v/>
      </c>
      <c r="M345" s="323" t="str">
        <f t="array" ref="M345">IFERROR(VLOOKUP(E345,'RT-C'!$A:$H,8,FALSE),"")</f>
        <v/>
      </c>
      <c r="N345" s="151" t="str">
        <f t="array" ref="N345">IFERROR(VLOOKUP(E345,'RT-C'!$A:$G,7,FALSE),"")</f>
        <v/>
      </c>
      <c r="O345" s="150" t="str">
        <f t="array" ref="O345">IFERROR(VLOOKUP(E345,'RT-C'!$A:$R,18,FALSE),"")</f>
        <v/>
      </c>
      <c r="P345" s="147" t="str">
        <f t="shared" si="20"/>
        <v/>
      </c>
      <c r="Q345" s="119" t="str">
        <f t="shared" si="21"/>
        <v/>
      </c>
      <c r="R345" s="149" t="str">
        <f t="shared" si="22"/>
        <v/>
      </c>
      <c r="S345" s="148"/>
      <c r="T345" s="148" t="str">
        <f t="shared" si="23"/>
        <v/>
      </c>
      <c r="U345" s="118" t="e">
        <f>IF(AND(D345&lt;&gt;"",I345="OUI",#REF!="OUI"),60,"")</f>
        <v>#REF!</v>
      </c>
      <c r="V345" s="147"/>
      <c r="W345" s="118"/>
      <c r="X345" s="118"/>
      <c r="Y345" s="120"/>
      <c r="Z345" s="117"/>
    </row>
    <row r="346" spans="1:26" x14ac:dyDescent="0.25">
      <c r="A346" s="114">
        <v>10</v>
      </c>
      <c r="B346" s="115" t="s">
        <v>5723</v>
      </c>
      <c r="C346" s="116" t="str">
        <f t="array" ref="C346">IFERROR(VLOOKUP(E346,'RT-C'!$A:$I,9,FALSE),"")</f>
        <v/>
      </c>
      <c r="D346" s="117"/>
      <c r="E346" s="113"/>
      <c r="F346" s="118"/>
      <c r="G346" s="119"/>
      <c r="H346" s="120"/>
      <c r="I346" s="153" t="str">
        <f t="array" ref="I346">IFERROR(VLOOKUP(E346,'RT-C'!$A:$J,10,FALSE),"")</f>
        <v/>
      </c>
      <c r="J346" s="151" t="str">
        <f t="array" ref="J346">IFERROR(VLOOKUP(E346,'RT-C'!$A:$AE,31,FALSE),"")</f>
        <v/>
      </c>
      <c r="K346" s="152" t="str">
        <f t="array" ref="K346">IFERROR(IF(VLOOKUP(E346,'RT-C'!$A:$AG,29,FALSE)=0,"",VLOOKUP(E346,'RT-C'!$A:$AG,33,FALSE)),"")</f>
        <v/>
      </c>
      <c r="L346" s="151" t="str">
        <f t="array" ref="L346">IFERROR(VLOOKUP('RT-C'!$A:$AF,32,FALSE),"")</f>
        <v/>
      </c>
      <c r="M346" s="323" t="str">
        <f t="array" ref="M346">IFERROR(VLOOKUP(E346,'RT-C'!$A:$H,8,FALSE),"")</f>
        <v/>
      </c>
      <c r="N346" s="151" t="str">
        <f t="array" ref="N346">IFERROR(VLOOKUP(E346,'RT-C'!$A:$G,7,FALSE),"")</f>
        <v/>
      </c>
      <c r="O346" s="150" t="str">
        <f t="array" ref="O346">IFERROR(VLOOKUP(E346,'RT-C'!$A:$R,18,FALSE),"")</f>
        <v/>
      </c>
      <c r="P346" s="147" t="str">
        <f t="shared" si="20"/>
        <v/>
      </c>
      <c r="Q346" s="119" t="str">
        <f t="shared" si="21"/>
        <v/>
      </c>
      <c r="R346" s="149" t="str">
        <f t="shared" si="22"/>
        <v/>
      </c>
      <c r="S346" s="148"/>
      <c r="T346" s="148" t="str">
        <f t="shared" si="23"/>
        <v/>
      </c>
      <c r="U346" s="118" t="e">
        <f>IF(AND(D346&lt;&gt;"",I346="OUI",#REF!="OUI"),60,"")</f>
        <v>#REF!</v>
      </c>
      <c r="V346" s="147"/>
      <c r="W346" s="118"/>
      <c r="X346" s="118"/>
      <c r="Y346" s="120"/>
      <c r="Z346" s="117"/>
    </row>
    <row r="347" spans="1:26" x14ac:dyDescent="0.25">
      <c r="A347" s="114">
        <v>10</v>
      </c>
      <c r="B347" s="115" t="s">
        <v>5723</v>
      </c>
      <c r="C347" s="116" t="str">
        <f t="array" ref="C347">IFERROR(VLOOKUP(E347,'RT-C'!$A:$I,9,FALSE),"")</f>
        <v/>
      </c>
      <c r="D347" s="117"/>
      <c r="E347" s="113"/>
      <c r="F347" s="118"/>
      <c r="G347" s="119"/>
      <c r="H347" s="120"/>
      <c r="I347" s="153" t="str">
        <f t="array" ref="I347">IFERROR(VLOOKUP(E347,'RT-C'!$A:$J,10,FALSE),"")</f>
        <v/>
      </c>
      <c r="J347" s="151" t="str">
        <f t="array" ref="J347">IFERROR(VLOOKUP(E347,'RT-C'!$A:$AE,31,FALSE),"")</f>
        <v/>
      </c>
      <c r="K347" s="152" t="str">
        <f t="array" ref="K347">IFERROR(IF(VLOOKUP(E347,'RT-C'!$A:$AG,29,FALSE)=0,"",VLOOKUP(E347,'RT-C'!$A:$AG,33,FALSE)),"")</f>
        <v/>
      </c>
      <c r="L347" s="151" t="str">
        <f t="array" ref="L347">IFERROR(VLOOKUP('RT-C'!$A:$AF,32,FALSE),"")</f>
        <v/>
      </c>
      <c r="M347" s="323" t="str">
        <f t="array" ref="M347">IFERROR(VLOOKUP(E347,'RT-C'!$A:$H,8,FALSE),"")</f>
        <v/>
      </c>
      <c r="N347" s="151" t="str">
        <f t="array" ref="N347">IFERROR(VLOOKUP(E347,'RT-C'!$A:$G,7,FALSE),"")</f>
        <v/>
      </c>
      <c r="O347" s="150" t="str">
        <f t="array" ref="O347">IFERROR(VLOOKUP(E347,'RT-C'!$A:$R,18,FALSE),"")</f>
        <v/>
      </c>
      <c r="P347" s="147" t="str">
        <f t="shared" si="20"/>
        <v/>
      </c>
      <c r="Q347" s="119" t="str">
        <f t="shared" si="21"/>
        <v/>
      </c>
      <c r="R347" s="149" t="str">
        <f t="shared" si="22"/>
        <v/>
      </c>
      <c r="S347" s="148"/>
      <c r="T347" s="148" t="str">
        <f t="shared" si="23"/>
        <v/>
      </c>
      <c r="U347" s="118" t="e">
        <f>IF(AND(D347&lt;&gt;"",I347="OUI",#REF!="OUI"),60,"")</f>
        <v>#REF!</v>
      </c>
      <c r="V347" s="147"/>
      <c r="W347" s="118"/>
      <c r="X347" s="118"/>
      <c r="Y347" s="120"/>
      <c r="Z347" s="117"/>
    </row>
    <row r="348" spans="1:26" x14ac:dyDescent="0.25">
      <c r="A348" s="114">
        <v>10</v>
      </c>
      <c r="B348" s="115" t="s">
        <v>5723</v>
      </c>
      <c r="C348" s="116" t="str">
        <f t="array" ref="C348">IFERROR(VLOOKUP(E348,'RT-C'!$A:$I,9,FALSE),"")</f>
        <v/>
      </c>
      <c r="D348" s="117"/>
      <c r="E348" s="113"/>
      <c r="F348" s="118"/>
      <c r="G348" s="119"/>
      <c r="H348" s="120"/>
      <c r="I348" s="153" t="str">
        <f t="array" ref="I348">IFERROR(VLOOKUP(E348,'RT-C'!$A:$J,10,FALSE),"")</f>
        <v/>
      </c>
      <c r="J348" s="151" t="str">
        <f t="array" ref="J348">IFERROR(VLOOKUP(E348,'RT-C'!$A:$AE,31,FALSE),"")</f>
        <v/>
      </c>
      <c r="K348" s="152" t="str">
        <f t="array" ref="K348">IFERROR(IF(VLOOKUP(E348,'RT-C'!$A:$AG,29,FALSE)=0,"",VLOOKUP(E348,'RT-C'!$A:$AG,33,FALSE)),"")</f>
        <v/>
      </c>
      <c r="L348" s="151" t="str">
        <f t="array" ref="L348">IFERROR(VLOOKUP('RT-C'!$A:$AF,32,FALSE),"")</f>
        <v/>
      </c>
      <c r="M348" s="323" t="str">
        <f t="array" ref="M348">IFERROR(VLOOKUP(E348,'RT-C'!$A:$H,8,FALSE),"")</f>
        <v/>
      </c>
      <c r="N348" s="151" t="str">
        <f t="array" ref="N348">IFERROR(VLOOKUP(E348,'RT-C'!$A:$G,7,FALSE),"")</f>
        <v/>
      </c>
      <c r="O348" s="150" t="str">
        <f t="array" ref="O348">IFERROR(VLOOKUP(E348,'RT-C'!$A:$R,18,FALSE),"")</f>
        <v/>
      </c>
      <c r="P348" s="147" t="str">
        <f t="shared" si="20"/>
        <v/>
      </c>
      <c r="Q348" s="119" t="str">
        <f t="shared" si="21"/>
        <v/>
      </c>
      <c r="R348" s="149" t="str">
        <f t="shared" si="22"/>
        <v/>
      </c>
      <c r="S348" s="148"/>
      <c r="T348" s="148" t="str">
        <f t="shared" si="23"/>
        <v/>
      </c>
      <c r="U348" s="118" t="e">
        <f>IF(AND(D348&lt;&gt;"",I348="OUI",#REF!="OUI"),60,"")</f>
        <v>#REF!</v>
      </c>
      <c r="V348" s="147"/>
      <c r="W348" s="118"/>
      <c r="X348" s="118"/>
      <c r="Y348" s="120"/>
      <c r="Z348" s="117"/>
    </row>
    <row r="349" spans="1:26" x14ac:dyDescent="0.25">
      <c r="A349" s="114">
        <v>10</v>
      </c>
      <c r="B349" s="115" t="s">
        <v>5723</v>
      </c>
      <c r="C349" s="116" t="str">
        <f t="array" ref="C349">IFERROR(VLOOKUP(E349,'RT-C'!$A:$I,9,FALSE),"")</f>
        <v/>
      </c>
      <c r="D349" s="117"/>
      <c r="E349" s="113"/>
      <c r="F349" s="118"/>
      <c r="G349" s="119"/>
      <c r="H349" s="120"/>
      <c r="I349" s="153" t="str">
        <f t="array" ref="I349">IFERROR(VLOOKUP(E349,'RT-C'!$A:$J,10,FALSE),"")</f>
        <v/>
      </c>
      <c r="J349" s="151" t="str">
        <f t="array" ref="J349">IFERROR(VLOOKUP(E349,'RT-C'!$A:$AE,31,FALSE),"")</f>
        <v/>
      </c>
      <c r="K349" s="152" t="str">
        <f t="array" ref="K349">IFERROR(IF(VLOOKUP(E349,'RT-C'!$A:$AG,29,FALSE)=0,"",VLOOKUP(E349,'RT-C'!$A:$AG,33,FALSE)),"")</f>
        <v/>
      </c>
      <c r="L349" s="151" t="str">
        <f t="array" ref="L349">IFERROR(VLOOKUP('RT-C'!$A:$AF,32,FALSE),"")</f>
        <v/>
      </c>
      <c r="M349" s="323" t="str">
        <f t="array" ref="M349">IFERROR(VLOOKUP(E349,'RT-C'!$A:$H,8,FALSE),"")</f>
        <v/>
      </c>
      <c r="N349" s="151" t="str">
        <f t="array" ref="N349">IFERROR(VLOOKUP(E349,'RT-C'!$A:$G,7,FALSE),"")</f>
        <v/>
      </c>
      <c r="O349" s="150" t="str">
        <f t="array" ref="O349">IFERROR(VLOOKUP(E349,'RT-C'!$A:$R,18,FALSE),"")</f>
        <v/>
      </c>
      <c r="P349" s="147" t="str">
        <f t="shared" si="20"/>
        <v/>
      </c>
      <c r="Q349" s="119" t="str">
        <f t="shared" si="21"/>
        <v/>
      </c>
      <c r="R349" s="149" t="str">
        <f t="shared" si="22"/>
        <v/>
      </c>
      <c r="S349" s="148"/>
      <c r="T349" s="148" t="str">
        <f t="shared" si="23"/>
        <v/>
      </c>
      <c r="U349" s="118" t="e">
        <f>IF(AND(D349&lt;&gt;"",I349="OUI",#REF!="OUI"),60,"")</f>
        <v>#REF!</v>
      </c>
      <c r="V349" s="147"/>
      <c r="W349" s="118"/>
      <c r="X349" s="118"/>
      <c r="Y349" s="120"/>
      <c r="Z349" s="117"/>
    </row>
    <row r="350" spans="1:26" x14ac:dyDescent="0.25">
      <c r="A350" s="114">
        <v>10</v>
      </c>
      <c r="B350" s="115" t="s">
        <v>5723</v>
      </c>
      <c r="C350" s="116" t="str">
        <f t="array" ref="C350">IFERROR(VLOOKUP(E350,'RT-C'!$A:$I,9,FALSE),"")</f>
        <v/>
      </c>
      <c r="D350" s="117"/>
      <c r="E350" s="113"/>
      <c r="F350" s="118"/>
      <c r="G350" s="119"/>
      <c r="H350" s="120"/>
      <c r="I350" s="153" t="str">
        <f t="array" ref="I350">IFERROR(VLOOKUP(E350,'RT-C'!$A:$J,10,FALSE),"")</f>
        <v/>
      </c>
      <c r="J350" s="151" t="str">
        <f t="array" ref="J350">IFERROR(VLOOKUP(E350,'RT-C'!$A:$AE,31,FALSE),"")</f>
        <v/>
      </c>
      <c r="K350" s="152" t="str">
        <f t="array" ref="K350">IFERROR(IF(VLOOKUP(E350,'RT-C'!$A:$AG,29,FALSE)=0,"",VLOOKUP(E350,'RT-C'!$A:$AG,33,FALSE)),"")</f>
        <v/>
      </c>
      <c r="L350" s="151" t="str">
        <f t="array" ref="L350">IFERROR(VLOOKUP('RT-C'!$A:$AF,32,FALSE),"")</f>
        <v/>
      </c>
      <c r="M350" s="323" t="str">
        <f t="array" ref="M350">IFERROR(VLOOKUP(E350,'RT-C'!$A:$H,8,FALSE),"")</f>
        <v/>
      </c>
      <c r="N350" s="151" t="str">
        <f t="array" ref="N350">IFERROR(VLOOKUP(E350,'RT-C'!$A:$G,7,FALSE),"")</f>
        <v/>
      </c>
      <c r="O350" s="150" t="str">
        <f t="array" ref="O350">IFERROR(VLOOKUP(E350,'RT-C'!$A:$R,18,FALSE),"")</f>
        <v/>
      </c>
      <c r="P350" s="147" t="str">
        <f t="shared" si="20"/>
        <v/>
      </c>
      <c r="Q350" s="119" t="str">
        <f t="shared" si="21"/>
        <v/>
      </c>
      <c r="R350" s="149" t="str">
        <f t="shared" si="22"/>
        <v/>
      </c>
      <c r="S350" s="148"/>
      <c r="T350" s="148" t="str">
        <f t="shared" si="23"/>
        <v/>
      </c>
      <c r="U350" s="118" t="e">
        <f>IF(AND(D350&lt;&gt;"",I350="OUI",#REF!="OUI"),60,"")</f>
        <v>#REF!</v>
      </c>
      <c r="V350" s="147"/>
      <c r="W350" s="118"/>
      <c r="X350" s="118"/>
      <c r="Y350" s="120"/>
      <c r="Z350" s="117"/>
    </row>
    <row r="351" spans="1:26" x14ac:dyDescent="0.25">
      <c r="A351" s="114">
        <v>10</v>
      </c>
      <c r="B351" s="115" t="s">
        <v>5723</v>
      </c>
      <c r="C351" s="116" t="str">
        <f t="array" ref="C351">IFERROR(VLOOKUP(E351,'RT-C'!$A:$I,9,FALSE),"")</f>
        <v/>
      </c>
      <c r="D351" s="117"/>
      <c r="E351" s="113"/>
      <c r="F351" s="118"/>
      <c r="G351" s="119"/>
      <c r="H351" s="120"/>
      <c r="I351" s="153" t="str">
        <f t="array" ref="I351">IFERROR(VLOOKUP(E351,'RT-C'!$A:$J,10,FALSE),"")</f>
        <v/>
      </c>
      <c r="J351" s="151" t="str">
        <f t="array" ref="J351">IFERROR(VLOOKUP(E351,'RT-C'!$A:$AE,31,FALSE),"")</f>
        <v/>
      </c>
      <c r="K351" s="152" t="str">
        <f t="array" ref="K351">IFERROR(IF(VLOOKUP(E351,'RT-C'!$A:$AG,29,FALSE)=0,"",VLOOKUP(E351,'RT-C'!$A:$AG,33,FALSE)),"")</f>
        <v/>
      </c>
      <c r="L351" s="151" t="str">
        <f t="array" ref="L351">IFERROR(VLOOKUP('RT-C'!$A:$AF,32,FALSE),"")</f>
        <v/>
      </c>
      <c r="M351" s="323" t="str">
        <f t="array" ref="M351">IFERROR(VLOOKUP(E351,'RT-C'!$A:$H,8,FALSE),"")</f>
        <v/>
      </c>
      <c r="N351" s="151" t="str">
        <f t="array" ref="N351">IFERROR(VLOOKUP(E351,'RT-C'!$A:$G,7,FALSE),"")</f>
        <v/>
      </c>
      <c r="O351" s="150" t="str">
        <f t="array" ref="O351">IFERROR(VLOOKUP(E351,'RT-C'!$A:$R,18,FALSE),"")</f>
        <v/>
      </c>
      <c r="P351" s="147" t="str">
        <f t="shared" si="20"/>
        <v/>
      </c>
      <c r="Q351" s="119" t="str">
        <f t="shared" si="21"/>
        <v/>
      </c>
      <c r="R351" s="149" t="str">
        <f t="shared" si="22"/>
        <v/>
      </c>
      <c r="S351" s="148"/>
      <c r="T351" s="148" t="str">
        <f t="shared" si="23"/>
        <v/>
      </c>
      <c r="U351" s="118" t="e">
        <f>IF(AND(D351&lt;&gt;"",I351="OUI",#REF!="OUI"),60,"")</f>
        <v>#REF!</v>
      </c>
      <c r="V351" s="147"/>
      <c r="W351" s="118"/>
      <c r="X351" s="118"/>
      <c r="Y351" s="120"/>
      <c r="Z351" s="117"/>
    </row>
    <row r="352" spans="1:26" x14ac:dyDescent="0.25">
      <c r="A352" s="114">
        <v>10</v>
      </c>
      <c r="B352" s="115" t="s">
        <v>5723</v>
      </c>
      <c r="C352" s="116" t="str">
        <f t="array" ref="C352">IFERROR(VLOOKUP(E352,'RT-C'!$A:$I,9,FALSE),"")</f>
        <v/>
      </c>
      <c r="D352" s="117"/>
      <c r="E352" s="113"/>
      <c r="F352" s="118"/>
      <c r="G352" s="119"/>
      <c r="H352" s="120"/>
      <c r="I352" s="153" t="str">
        <f t="array" ref="I352">IFERROR(VLOOKUP(E352,'RT-C'!$A:$J,10,FALSE),"")</f>
        <v/>
      </c>
      <c r="J352" s="151" t="str">
        <f t="array" ref="J352">IFERROR(VLOOKUP(E352,'RT-C'!$A:$AE,31,FALSE),"")</f>
        <v/>
      </c>
      <c r="K352" s="152" t="str">
        <f t="array" ref="K352">IFERROR(IF(VLOOKUP(E352,'RT-C'!$A:$AG,29,FALSE)=0,"",VLOOKUP(E352,'RT-C'!$A:$AG,33,FALSE)),"")</f>
        <v/>
      </c>
      <c r="L352" s="151" t="str">
        <f t="array" ref="L352">IFERROR(VLOOKUP('RT-C'!$A:$AF,32,FALSE),"")</f>
        <v/>
      </c>
      <c r="M352" s="323" t="str">
        <f t="array" ref="M352">IFERROR(VLOOKUP(E352,'RT-C'!$A:$H,8,FALSE),"")</f>
        <v/>
      </c>
      <c r="N352" s="151" t="str">
        <f t="array" ref="N352">IFERROR(VLOOKUP(E352,'RT-C'!$A:$G,7,FALSE),"")</f>
        <v/>
      </c>
      <c r="O352" s="150" t="str">
        <f t="array" ref="O352">IFERROR(VLOOKUP(E352,'RT-C'!$A:$R,18,FALSE),"")</f>
        <v/>
      </c>
      <c r="P352" s="147" t="str">
        <f t="shared" si="20"/>
        <v/>
      </c>
      <c r="Q352" s="119" t="str">
        <f t="shared" si="21"/>
        <v/>
      </c>
      <c r="R352" s="149" t="str">
        <f t="shared" si="22"/>
        <v/>
      </c>
      <c r="S352" s="148"/>
      <c r="T352" s="148" t="str">
        <f t="shared" si="23"/>
        <v/>
      </c>
      <c r="U352" s="118" t="e">
        <f>IF(AND(D352&lt;&gt;"",I352="OUI",#REF!="OUI"),60,"")</f>
        <v>#REF!</v>
      </c>
      <c r="V352" s="147"/>
      <c r="W352" s="118"/>
      <c r="X352" s="118"/>
      <c r="Y352" s="120"/>
      <c r="Z352" s="117"/>
    </row>
    <row r="353" spans="1:26" x14ac:dyDescent="0.25">
      <c r="A353" s="114">
        <v>10</v>
      </c>
      <c r="B353" s="115" t="s">
        <v>5723</v>
      </c>
      <c r="C353" s="116" t="str">
        <f t="array" ref="C353">IFERROR(VLOOKUP(E353,'RT-C'!$A:$I,9,FALSE),"")</f>
        <v/>
      </c>
      <c r="D353" s="117"/>
      <c r="E353" s="113"/>
      <c r="F353" s="118"/>
      <c r="G353" s="119"/>
      <c r="H353" s="120"/>
      <c r="I353" s="153" t="str">
        <f t="array" ref="I353">IFERROR(VLOOKUP(E353,'RT-C'!$A:$J,10,FALSE),"")</f>
        <v/>
      </c>
      <c r="J353" s="151" t="str">
        <f t="array" ref="J353">IFERROR(VLOOKUP(E353,'RT-C'!$A:$AE,31,FALSE),"")</f>
        <v/>
      </c>
      <c r="K353" s="152" t="str">
        <f t="array" ref="K353">IFERROR(IF(VLOOKUP(E353,'RT-C'!$A:$AG,29,FALSE)=0,"",VLOOKUP(E353,'RT-C'!$A:$AG,33,FALSE)),"")</f>
        <v/>
      </c>
      <c r="L353" s="151" t="str">
        <f t="array" ref="L353">IFERROR(VLOOKUP('RT-C'!$A:$AF,32,FALSE),"")</f>
        <v/>
      </c>
      <c r="M353" s="323" t="str">
        <f t="array" ref="M353">IFERROR(VLOOKUP(E353,'RT-C'!$A:$H,8,FALSE),"")</f>
        <v/>
      </c>
      <c r="N353" s="151" t="str">
        <f t="array" ref="N353">IFERROR(VLOOKUP(E353,'RT-C'!$A:$G,7,FALSE),"")</f>
        <v/>
      </c>
      <c r="O353" s="150" t="str">
        <f t="array" ref="O353">IFERROR(VLOOKUP(E353,'RT-C'!$A:$R,18,FALSE),"")</f>
        <v/>
      </c>
      <c r="P353" s="147" t="str">
        <f t="shared" si="20"/>
        <v/>
      </c>
      <c r="Q353" s="119" t="str">
        <f t="shared" si="21"/>
        <v/>
      </c>
      <c r="R353" s="149" t="str">
        <f t="shared" si="22"/>
        <v/>
      </c>
      <c r="S353" s="148"/>
      <c r="T353" s="148" t="str">
        <f t="shared" si="23"/>
        <v/>
      </c>
      <c r="U353" s="118" t="e">
        <f>IF(AND(D353&lt;&gt;"",I353="OUI",#REF!="OUI"),60,"")</f>
        <v>#REF!</v>
      </c>
      <c r="V353" s="147"/>
      <c r="W353" s="118"/>
      <c r="X353" s="118"/>
      <c r="Y353" s="120"/>
      <c r="Z353" s="117"/>
    </row>
    <row r="354" spans="1:26" x14ac:dyDescent="0.25">
      <c r="A354" s="114">
        <v>10</v>
      </c>
      <c r="B354" s="115" t="s">
        <v>5723</v>
      </c>
      <c r="C354" s="116" t="str">
        <f t="array" ref="C354">IFERROR(VLOOKUP(E354,'RT-C'!$A:$I,9,FALSE),"")</f>
        <v/>
      </c>
      <c r="D354" s="117"/>
      <c r="E354" s="113"/>
      <c r="F354" s="118"/>
      <c r="G354" s="119"/>
      <c r="H354" s="120"/>
      <c r="I354" s="153" t="str">
        <f t="array" ref="I354">IFERROR(VLOOKUP(E354,'RT-C'!$A:$J,10,FALSE),"")</f>
        <v/>
      </c>
      <c r="J354" s="151" t="str">
        <f t="array" ref="J354">IFERROR(VLOOKUP(E354,'RT-C'!$A:$AE,31,FALSE),"")</f>
        <v/>
      </c>
      <c r="K354" s="152" t="str">
        <f t="array" ref="K354">IFERROR(IF(VLOOKUP(E354,'RT-C'!$A:$AG,29,FALSE)=0,"",VLOOKUP(E354,'RT-C'!$A:$AG,33,FALSE)),"")</f>
        <v/>
      </c>
      <c r="L354" s="151" t="str">
        <f t="array" ref="L354">IFERROR(VLOOKUP('RT-C'!$A:$AF,32,FALSE),"")</f>
        <v/>
      </c>
      <c r="M354" s="323" t="str">
        <f t="array" ref="M354">IFERROR(VLOOKUP(E354,'RT-C'!$A:$H,8,FALSE),"")</f>
        <v/>
      </c>
      <c r="N354" s="151" t="str">
        <f t="array" ref="N354">IFERROR(VLOOKUP(E354,'RT-C'!$A:$G,7,FALSE),"")</f>
        <v/>
      </c>
      <c r="O354" s="150" t="str">
        <f t="array" ref="O354">IFERROR(VLOOKUP(E354,'RT-C'!$A:$R,18,FALSE),"")</f>
        <v/>
      </c>
      <c r="P354" s="147" t="str">
        <f t="shared" si="20"/>
        <v/>
      </c>
      <c r="Q354" s="119" t="str">
        <f t="shared" si="21"/>
        <v/>
      </c>
      <c r="R354" s="149" t="str">
        <f t="shared" si="22"/>
        <v/>
      </c>
      <c r="S354" s="148"/>
      <c r="T354" s="148" t="str">
        <f t="shared" si="23"/>
        <v/>
      </c>
      <c r="U354" s="118" t="e">
        <f>IF(AND(D354&lt;&gt;"",I354="OUI",#REF!="OUI"),60,"")</f>
        <v>#REF!</v>
      </c>
      <c r="V354" s="147"/>
      <c r="W354" s="118"/>
      <c r="X354" s="118"/>
      <c r="Y354" s="120"/>
      <c r="Z354" s="117"/>
    </row>
    <row r="355" spans="1:26" x14ac:dyDescent="0.25">
      <c r="A355" s="114">
        <v>10</v>
      </c>
      <c r="B355" s="115" t="s">
        <v>5723</v>
      </c>
      <c r="C355" s="116" t="str">
        <f t="array" ref="C355">IFERROR(VLOOKUP(E355,'RT-C'!$A:$I,9,FALSE),"")</f>
        <v/>
      </c>
      <c r="D355" s="117"/>
      <c r="E355" s="113"/>
      <c r="F355" s="118"/>
      <c r="G355" s="119"/>
      <c r="H355" s="120"/>
      <c r="I355" s="153" t="str">
        <f t="array" ref="I355">IFERROR(VLOOKUP(E355,'RT-C'!$A:$J,10,FALSE),"")</f>
        <v/>
      </c>
      <c r="J355" s="151" t="str">
        <f t="array" ref="J355">IFERROR(VLOOKUP(E355,'RT-C'!$A:$AE,31,FALSE),"")</f>
        <v/>
      </c>
      <c r="K355" s="152" t="str">
        <f t="array" ref="K355">IFERROR(IF(VLOOKUP(E355,'RT-C'!$A:$AG,29,FALSE)=0,"",VLOOKUP(E355,'RT-C'!$A:$AG,33,FALSE)),"")</f>
        <v/>
      </c>
      <c r="L355" s="151" t="str">
        <f t="array" ref="L355">IFERROR(VLOOKUP('RT-C'!$A:$AF,32,FALSE),"")</f>
        <v/>
      </c>
      <c r="M355" s="323" t="str">
        <f t="array" ref="M355">IFERROR(VLOOKUP(E355,'RT-C'!$A:$H,8,FALSE),"")</f>
        <v/>
      </c>
      <c r="N355" s="151" t="str">
        <f t="array" ref="N355">IFERROR(VLOOKUP(E355,'RT-C'!$A:$G,7,FALSE),"")</f>
        <v/>
      </c>
      <c r="O355" s="150" t="str">
        <f t="array" ref="O355">IFERROR(VLOOKUP(E355,'RT-C'!$A:$R,18,FALSE),"")</f>
        <v/>
      </c>
      <c r="P355" s="147" t="str">
        <f t="shared" si="20"/>
        <v/>
      </c>
      <c r="Q355" s="119" t="str">
        <f t="shared" si="21"/>
        <v/>
      </c>
      <c r="R355" s="149" t="str">
        <f t="shared" si="22"/>
        <v/>
      </c>
      <c r="S355" s="148"/>
      <c r="T355" s="148" t="str">
        <f t="shared" si="23"/>
        <v/>
      </c>
      <c r="U355" s="118" t="e">
        <f>IF(AND(D355&lt;&gt;"",I355="OUI",#REF!="OUI"),60,"")</f>
        <v>#REF!</v>
      </c>
      <c r="V355" s="147"/>
      <c r="W355" s="118"/>
      <c r="X355" s="118"/>
      <c r="Y355" s="120"/>
      <c r="Z355" s="117"/>
    </row>
    <row r="356" spans="1:26" x14ac:dyDescent="0.25">
      <c r="A356" s="114">
        <v>10</v>
      </c>
      <c r="B356" s="115" t="s">
        <v>5723</v>
      </c>
      <c r="C356" s="116" t="str">
        <f t="array" ref="C356">IFERROR(VLOOKUP(E356,'RT-C'!$A:$I,9,FALSE),"")</f>
        <v/>
      </c>
      <c r="D356" s="117"/>
      <c r="E356" s="113"/>
      <c r="F356" s="118"/>
      <c r="G356" s="119"/>
      <c r="H356" s="120"/>
      <c r="I356" s="153" t="str">
        <f t="array" ref="I356">IFERROR(VLOOKUP(E356,'RT-C'!$A:$J,10,FALSE),"")</f>
        <v/>
      </c>
      <c r="J356" s="151" t="str">
        <f t="array" ref="J356">IFERROR(VLOOKUP(E356,'RT-C'!$A:$AE,31,FALSE),"")</f>
        <v/>
      </c>
      <c r="K356" s="152" t="str">
        <f t="array" ref="K356">IFERROR(IF(VLOOKUP(E356,'RT-C'!$A:$AG,29,FALSE)=0,"",VLOOKUP(E356,'RT-C'!$A:$AG,33,FALSE)),"")</f>
        <v/>
      </c>
      <c r="L356" s="151" t="str">
        <f t="array" ref="L356">IFERROR(VLOOKUP('RT-C'!$A:$AF,32,FALSE),"")</f>
        <v/>
      </c>
      <c r="M356" s="323" t="str">
        <f t="array" ref="M356">IFERROR(VLOOKUP(E356,'RT-C'!$A:$H,8,FALSE),"")</f>
        <v/>
      </c>
      <c r="N356" s="151" t="str">
        <f t="array" ref="N356">IFERROR(VLOOKUP(E356,'RT-C'!$A:$G,7,FALSE),"")</f>
        <v/>
      </c>
      <c r="O356" s="150" t="str">
        <f t="array" ref="O356">IFERROR(VLOOKUP(E356,'RT-C'!$A:$R,18,FALSE),"")</f>
        <v/>
      </c>
      <c r="P356" s="147" t="str">
        <f t="shared" si="20"/>
        <v/>
      </c>
      <c r="Q356" s="119" t="str">
        <f t="shared" si="21"/>
        <v/>
      </c>
      <c r="R356" s="149" t="str">
        <f t="shared" si="22"/>
        <v/>
      </c>
      <c r="S356" s="148"/>
      <c r="T356" s="148" t="str">
        <f t="shared" si="23"/>
        <v/>
      </c>
      <c r="U356" s="118" t="e">
        <f>IF(AND(D356&lt;&gt;"",I356="OUI",#REF!="OUI"),60,"")</f>
        <v>#REF!</v>
      </c>
      <c r="V356" s="147"/>
      <c r="W356" s="118"/>
      <c r="X356" s="118"/>
      <c r="Y356" s="120"/>
      <c r="Z356" s="117"/>
    </row>
    <row r="357" spans="1:26" x14ac:dyDescent="0.25">
      <c r="A357" s="114">
        <v>10</v>
      </c>
      <c r="B357" s="115" t="s">
        <v>5723</v>
      </c>
      <c r="C357" s="116" t="str">
        <f t="array" ref="C357">IFERROR(VLOOKUP(E357,'RT-C'!$A:$I,9,FALSE),"")</f>
        <v/>
      </c>
      <c r="D357" s="117"/>
      <c r="E357" s="113"/>
      <c r="F357" s="118"/>
      <c r="G357" s="119"/>
      <c r="H357" s="120"/>
      <c r="I357" s="153" t="str">
        <f t="array" ref="I357">IFERROR(VLOOKUP(E357,'RT-C'!$A:$J,10,FALSE),"")</f>
        <v/>
      </c>
      <c r="J357" s="151" t="str">
        <f t="array" ref="J357">IFERROR(VLOOKUP(E357,'RT-C'!$A:$AE,31,FALSE),"")</f>
        <v/>
      </c>
      <c r="K357" s="152" t="str">
        <f t="array" ref="K357">IFERROR(IF(VLOOKUP(E357,'RT-C'!$A:$AG,29,FALSE)=0,"",VLOOKUP(E357,'RT-C'!$A:$AG,33,FALSE)),"")</f>
        <v/>
      </c>
      <c r="L357" s="151" t="str">
        <f t="array" ref="L357">IFERROR(VLOOKUP('RT-C'!$A:$AF,32,FALSE),"")</f>
        <v/>
      </c>
      <c r="M357" s="323" t="str">
        <f t="array" ref="M357">IFERROR(VLOOKUP(E357,'RT-C'!$A:$H,8,FALSE),"")</f>
        <v/>
      </c>
      <c r="N357" s="151" t="str">
        <f t="array" ref="N357">IFERROR(VLOOKUP(E357,'RT-C'!$A:$G,7,FALSE),"")</f>
        <v/>
      </c>
      <c r="O357" s="150" t="str">
        <f t="array" ref="O357">IFERROR(VLOOKUP(E357,'RT-C'!$A:$R,18,FALSE),"")</f>
        <v/>
      </c>
      <c r="P357" s="147" t="str">
        <f t="shared" si="20"/>
        <v/>
      </c>
      <c r="Q357" s="119" t="str">
        <f t="shared" si="21"/>
        <v/>
      </c>
      <c r="R357" s="149" t="str">
        <f t="shared" si="22"/>
        <v/>
      </c>
      <c r="S357" s="148"/>
      <c r="T357" s="148" t="str">
        <f t="shared" si="23"/>
        <v/>
      </c>
      <c r="U357" s="118" t="e">
        <f>IF(AND(D357&lt;&gt;"",I357="OUI",#REF!="OUI"),60,"")</f>
        <v>#REF!</v>
      </c>
      <c r="V357" s="147"/>
      <c r="W357" s="118"/>
      <c r="X357" s="118"/>
      <c r="Y357" s="120"/>
      <c r="Z357" s="117"/>
    </row>
    <row r="358" spans="1:26" x14ac:dyDescent="0.25">
      <c r="A358" s="114">
        <v>10</v>
      </c>
      <c r="B358" s="115" t="s">
        <v>5723</v>
      </c>
      <c r="C358" s="116" t="str">
        <f t="array" ref="C358">IFERROR(VLOOKUP(E358,'RT-C'!$A:$I,9,FALSE),"")</f>
        <v/>
      </c>
      <c r="D358" s="117"/>
      <c r="E358" s="113"/>
      <c r="F358" s="118"/>
      <c r="G358" s="119"/>
      <c r="H358" s="120"/>
      <c r="I358" s="153" t="str">
        <f t="array" ref="I358">IFERROR(VLOOKUP(E358,'RT-C'!$A:$J,10,FALSE),"")</f>
        <v/>
      </c>
      <c r="J358" s="151" t="str">
        <f t="array" ref="J358">IFERROR(VLOOKUP(E358,'RT-C'!$A:$AE,31,FALSE),"")</f>
        <v/>
      </c>
      <c r="K358" s="152" t="str">
        <f t="array" ref="K358">IFERROR(IF(VLOOKUP(E358,'RT-C'!$A:$AG,29,FALSE)=0,"",VLOOKUP(E358,'RT-C'!$A:$AG,33,FALSE)),"")</f>
        <v/>
      </c>
      <c r="L358" s="151" t="str">
        <f t="array" ref="L358">IFERROR(VLOOKUP('RT-C'!$A:$AF,32,FALSE),"")</f>
        <v/>
      </c>
      <c r="M358" s="323" t="str">
        <f t="array" ref="M358">IFERROR(VLOOKUP(E358,'RT-C'!$A:$H,8,FALSE),"")</f>
        <v/>
      </c>
      <c r="N358" s="151" t="str">
        <f t="array" ref="N358">IFERROR(VLOOKUP(E358,'RT-C'!$A:$G,7,FALSE),"")</f>
        <v/>
      </c>
      <c r="O358" s="150" t="str">
        <f t="array" ref="O358">IFERROR(VLOOKUP(E358,'RT-C'!$A:$R,18,FALSE),"")</f>
        <v/>
      </c>
      <c r="P358" s="147" t="str">
        <f t="shared" si="20"/>
        <v/>
      </c>
      <c r="Q358" s="119" t="str">
        <f t="shared" si="21"/>
        <v/>
      </c>
      <c r="R358" s="149" t="str">
        <f t="shared" si="22"/>
        <v/>
      </c>
      <c r="S358" s="148"/>
      <c r="T358" s="148" t="str">
        <f t="shared" si="23"/>
        <v/>
      </c>
      <c r="U358" s="118" t="e">
        <f>IF(AND(D358&lt;&gt;"",I358="OUI",#REF!="OUI"),60,"")</f>
        <v>#REF!</v>
      </c>
      <c r="V358" s="147"/>
      <c r="W358" s="118"/>
      <c r="X358" s="118"/>
      <c r="Y358" s="120"/>
      <c r="Z358" s="117"/>
    </row>
    <row r="359" spans="1:26" x14ac:dyDescent="0.25">
      <c r="A359" s="114">
        <v>10</v>
      </c>
      <c r="B359" s="115" t="s">
        <v>5723</v>
      </c>
      <c r="C359" s="116" t="str">
        <f t="array" ref="C359">IFERROR(VLOOKUP(E359,'RT-C'!$A:$I,9,FALSE),"")</f>
        <v/>
      </c>
      <c r="D359" s="117"/>
      <c r="E359" s="113"/>
      <c r="F359" s="118"/>
      <c r="G359" s="119"/>
      <c r="H359" s="120"/>
      <c r="I359" s="153" t="str">
        <f t="array" ref="I359">IFERROR(VLOOKUP(E359,'RT-C'!$A:$J,10,FALSE),"")</f>
        <v/>
      </c>
      <c r="J359" s="151" t="str">
        <f t="array" ref="J359">IFERROR(VLOOKUP(E359,'RT-C'!$A:$AE,31,FALSE),"")</f>
        <v/>
      </c>
      <c r="K359" s="152" t="str">
        <f t="array" ref="K359">IFERROR(IF(VLOOKUP(E359,'RT-C'!$A:$AG,29,FALSE)=0,"",VLOOKUP(E359,'RT-C'!$A:$AG,33,FALSE)),"")</f>
        <v/>
      </c>
      <c r="L359" s="151" t="str">
        <f t="array" ref="L359">IFERROR(VLOOKUP('RT-C'!$A:$AF,32,FALSE),"")</f>
        <v/>
      </c>
      <c r="M359" s="323" t="str">
        <f t="array" ref="M359">IFERROR(VLOOKUP(E359,'RT-C'!$A:$H,8,FALSE),"")</f>
        <v/>
      </c>
      <c r="N359" s="151" t="str">
        <f t="array" ref="N359">IFERROR(VLOOKUP(E359,'RT-C'!$A:$G,7,FALSE),"")</f>
        <v/>
      </c>
      <c r="O359" s="150" t="str">
        <f t="array" ref="O359">IFERROR(VLOOKUP(E359,'RT-C'!$A:$R,18,FALSE),"")</f>
        <v/>
      </c>
      <c r="P359" s="147" t="str">
        <f t="shared" si="20"/>
        <v/>
      </c>
      <c r="Q359" s="119" t="str">
        <f t="shared" si="21"/>
        <v/>
      </c>
      <c r="R359" s="149" t="str">
        <f t="shared" si="22"/>
        <v/>
      </c>
      <c r="S359" s="148"/>
      <c r="T359" s="148" t="str">
        <f t="shared" si="23"/>
        <v/>
      </c>
      <c r="U359" s="118" t="e">
        <f>IF(AND(D359&lt;&gt;"",I359="OUI",#REF!="OUI"),60,"")</f>
        <v>#REF!</v>
      </c>
      <c r="V359" s="147"/>
      <c r="W359" s="118"/>
      <c r="X359" s="118"/>
      <c r="Y359" s="120"/>
      <c r="Z359" s="117"/>
    </row>
    <row r="360" spans="1:26" x14ac:dyDescent="0.25">
      <c r="A360" s="114">
        <v>10</v>
      </c>
      <c r="B360" s="115" t="s">
        <v>5723</v>
      </c>
      <c r="C360" s="116" t="str">
        <f t="array" ref="C360">IFERROR(VLOOKUP(E360,'RT-C'!$A:$I,9,FALSE),"")</f>
        <v/>
      </c>
      <c r="D360" s="117"/>
      <c r="E360" s="113"/>
      <c r="F360" s="118"/>
      <c r="G360" s="119"/>
      <c r="H360" s="120"/>
      <c r="I360" s="153" t="str">
        <f t="array" ref="I360">IFERROR(VLOOKUP(E360,'RT-C'!$A:$J,10,FALSE),"")</f>
        <v/>
      </c>
      <c r="J360" s="151" t="str">
        <f t="array" ref="J360">IFERROR(VLOOKUP(E360,'RT-C'!$A:$AE,31,FALSE),"")</f>
        <v/>
      </c>
      <c r="K360" s="152" t="str">
        <f t="array" ref="K360">IFERROR(IF(VLOOKUP(E360,'RT-C'!$A:$AG,29,FALSE)=0,"",VLOOKUP(E360,'RT-C'!$A:$AG,33,FALSE)),"")</f>
        <v/>
      </c>
      <c r="L360" s="151" t="str">
        <f t="array" ref="L360">IFERROR(VLOOKUP('RT-C'!$A:$AF,32,FALSE),"")</f>
        <v/>
      </c>
      <c r="M360" s="323" t="str">
        <f t="array" ref="M360">IFERROR(VLOOKUP(E360,'RT-C'!$A:$H,8,FALSE),"")</f>
        <v/>
      </c>
      <c r="N360" s="151" t="str">
        <f t="array" ref="N360">IFERROR(VLOOKUP(E360,'RT-C'!$A:$G,7,FALSE),"")</f>
        <v/>
      </c>
      <c r="O360" s="150" t="str">
        <f t="array" ref="O360">IFERROR(VLOOKUP(E360,'RT-C'!$A:$R,18,FALSE),"")</f>
        <v/>
      </c>
      <c r="P360" s="147" t="str">
        <f t="shared" si="20"/>
        <v/>
      </c>
      <c r="Q360" s="119" t="str">
        <f t="shared" si="21"/>
        <v/>
      </c>
      <c r="R360" s="149" t="str">
        <f t="shared" si="22"/>
        <v/>
      </c>
      <c r="S360" s="148"/>
      <c r="T360" s="148" t="str">
        <f t="shared" si="23"/>
        <v/>
      </c>
      <c r="U360" s="118" t="e">
        <f>IF(AND(D360&lt;&gt;"",I360="OUI",#REF!="OUI"),60,"")</f>
        <v>#REF!</v>
      </c>
      <c r="V360" s="147"/>
      <c r="W360" s="118"/>
      <c r="X360" s="118"/>
      <c r="Y360" s="120"/>
      <c r="Z360" s="117"/>
    </row>
    <row r="361" spans="1:26" x14ac:dyDescent="0.25">
      <c r="A361" s="114">
        <v>10</v>
      </c>
      <c r="B361" s="115" t="s">
        <v>5723</v>
      </c>
      <c r="C361" s="116" t="str">
        <f t="array" ref="C361">IFERROR(VLOOKUP(E361,'RT-C'!$A:$I,9,FALSE),"")</f>
        <v/>
      </c>
      <c r="D361" s="117"/>
      <c r="E361" s="113"/>
      <c r="F361" s="118"/>
      <c r="G361" s="119"/>
      <c r="H361" s="120"/>
      <c r="I361" s="153" t="str">
        <f t="array" ref="I361">IFERROR(VLOOKUP(E361,'RT-C'!$A:$J,10,FALSE),"")</f>
        <v/>
      </c>
      <c r="J361" s="151" t="str">
        <f t="array" ref="J361">IFERROR(VLOOKUP(E361,'RT-C'!$A:$AE,31,FALSE),"")</f>
        <v/>
      </c>
      <c r="K361" s="152" t="str">
        <f t="array" ref="K361">IFERROR(IF(VLOOKUP(E361,'RT-C'!$A:$AG,29,FALSE)=0,"",VLOOKUP(E361,'RT-C'!$A:$AG,33,FALSE)),"")</f>
        <v/>
      </c>
      <c r="L361" s="151" t="str">
        <f t="array" ref="L361">IFERROR(VLOOKUP('RT-C'!$A:$AF,32,FALSE),"")</f>
        <v/>
      </c>
      <c r="M361" s="323" t="str">
        <f t="array" ref="M361">IFERROR(VLOOKUP(E361,'RT-C'!$A:$H,8,FALSE),"")</f>
        <v/>
      </c>
      <c r="N361" s="151" t="str">
        <f t="array" ref="N361">IFERROR(VLOOKUP(E361,'RT-C'!$A:$G,7,FALSE),"")</f>
        <v/>
      </c>
      <c r="O361" s="150" t="str">
        <f t="array" ref="O361">IFERROR(VLOOKUP(E361,'RT-C'!$A:$R,18,FALSE),"")</f>
        <v/>
      </c>
      <c r="P361" s="147" t="str">
        <f t="shared" si="20"/>
        <v/>
      </c>
      <c r="Q361" s="119" t="str">
        <f t="shared" si="21"/>
        <v/>
      </c>
      <c r="R361" s="149" t="str">
        <f t="shared" si="22"/>
        <v/>
      </c>
      <c r="S361" s="148"/>
      <c r="T361" s="148" t="str">
        <f t="shared" si="23"/>
        <v/>
      </c>
      <c r="U361" s="118" t="e">
        <f>IF(AND(D361&lt;&gt;"",I361="OUI",#REF!="OUI"),60,"")</f>
        <v>#REF!</v>
      </c>
      <c r="V361" s="147"/>
      <c r="W361" s="118"/>
      <c r="X361" s="118"/>
      <c r="Y361" s="120"/>
      <c r="Z361" s="117"/>
    </row>
    <row r="362" spans="1:26" x14ac:dyDescent="0.25">
      <c r="A362" s="114">
        <v>10</v>
      </c>
      <c r="B362" s="115" t="s">
        <v>5723</v>
      </c>
      <c r="C362" s="116" t="str">
        <f t="array" ref="C362">IFERROR(VLOOKUP(E362,'RT-C'!$A:$I,9,FALSE),"")</f>
        <v/>
      </c>
      <c r="D362" s="117"/>
      <c r="E362" s="113"/>
      <c r="F362" s="118"/>
      <c r="G362" s="119"/>
      <c r="H362" s="120"/>
      <c r="I362" s="153" t="str">
        <f t="array" ref="I362">IFERROR(VLOOKUP(E362,'RT-C'!$A:$J,10,FALSE),"")</f>
        <v/>
      </c>
      <c r="J362" s="151" t="str">
        <f t="array" ref="J362">IFERROR(VLOOKUP(E362,'RT-C'!$A:$AE,31,FALSE),"")</f>
        <v/>
      </c>
      <c r="K362" s="152" t="str">
        <f t="array" ref="K362">IFERROR(IF(VLOOKUP(E362,'RT-C'!$A:$AG,29,FALSE)=0,"",VLOOKUP(E362,'RT-C'!$A:$AG,33,FALSE)),"")</f>
        <v/>
      </c>
      <c r="L362" s="151" t="str">
        <f t="array" ref="L362">IFERROR(VLOOKUP('RT-C'!$A:$AF,32,FALSE),"")</f>
        <v/>
      </c>
      <c r="M362" s="323" t="str">
        <f t="array" ref="M362">IFERROR(VLOOKUP(E362,'RT-C'!$A:$H,8,FALSE),"")</f>
        <v/>
      </c>
      <c r="N362" s="151" t="str">
        <f t="array" ref="N362">IFERROR(VLOOKUP(E362,'RT-C'!$A:$G,7,FALSE),"")</f>
        <v/>
      </c>
      <c r="O362" s="150" t="str">
        <f t="array" ref="O362">IFERROR(VLOOKUP(E362,'RT-C'!$A:$R,18,FALSE),"")</f>
        <v/>
      </c>
      <c r="P362" s="147" t="str">
        <f t="shared" si="20"/>
        <v/>
      </c>
      <c r="Q362" s="119" t="str">
        <f t="shared" si="21"/>
        <v/>
      </c>
      <c r="R362" s="149" t="str">
        <f t="shared" si="22"/>
        <v/>
      </c>
      <c r="S362" s="148"/>
      <c r="T362" s="148" t="str">
        <f t="shared" si="23"/>
        <v/>
      </c>
      <c r="U362" s="118" t="e">
        <f>IF(AND(D362&lt;&gt;"",I362="OUI",#REF!="OUI"),60,"")</f>
        <v>#REF!</v>
      </c>
      <c r="V362" s="147"/>
      <c r="W362" s="118"/>
      <c r="X362" s="118"/>
      <c r="Y362" s="120"/>
      <c r="Z362" s="117"/>
    </row>
    <row r="363" spans="1:26" x14ac:dyDescent="0.25">
      <c r="A363" s="114">
        <v>10</v>
      </c>
      <c r="B363" s="115" t="s">
        <v>5723</v>
      </c>
      <c r="C363" s="116" t="str">
        <f t="array" ref="C363">IFERROR(VLOOKUP(E363,'RT-C'!$A:$I,9,FALSE),"")</f>
        <v/>
      </c>
      <c r="D363" s="117"/>
      <c r="E363" s="113"/>
      <c r="F363" s="118"/>
      <c r="G363" s="119"/>
      <c r="H363" s="120"/>
      <c r="I363" s="153" t="str">
        <f t="array" ref="I363">IFERROR(VLOOKUP(E363,'RT-C'!$A:$J,10,FALSE),"")</f>
        <v/>
      </c>
      <c r="J363" s="151" t="str">
        <f t="array" ref="J363">IFERROR(VLOOKUP(E363,'RT-C'!$A:$AE,31,FALSE),"")</f>
        <v/>
      </c>
      <c r="K363" s="152" t="str">
        <f t="array" ref="K363">IFERROR(IF(VLOOKUP(E363,'RT-C'!$A:$AG,29,FALSE)=0,"",VLOOKUP(E363,'RT-C'!$A:$AG,33,FALSE)),"")</f>
        <v/>
      </c>
      <c r="L363" s="151" t="str">
        <f t="array" ref="L363">IFERROR(VLOOKUP('RT-C'!$A:$AF,32,FALSE),"")</f>
        <v/>
      </c>
      <c r="M363" s="323" t="str">
        <f t="array" ref="M363">IFERROR(VLOOKUP(E363,'RT-C'!$A:$H,8,FALSE),"")</f>
        <v/>
      </c>
      <c r="N363" s="151" t="str">
        <f t="array" ref="N363">IFERROR(VLOOKUP(E363,'RT-C'!$A:$G,7,FALSE),"")</f>
        <v/>
      </c>
      <c r="O363" s="150" t="str">
        <f t="array" ref="O363">IFERROR(VLOOKUP(E363,'RT-C'!$A:$R,18,FALSE),"")</f>
        <v/>
      </c>
      <c r="P363" s="147" t="str">
        <f t="shared" si="20"/>
        <v/>
      </c>
      <c r="Q363" s="119" t="str">
        <f t="shared" si="21"/>
        <v/>
      </c>
      <c r="R363" s="149" t="str">
        <f t="shared" si="22"/>
        <v/>
      </c>
      <c r="S363" s="148"/>
      <c r="T363" s="148" t="str">
        <f t="shared" si="23"/>
        <v/>
      </c>
      <c r="U363" s="118" t="e">
        <f>IF(AND(D363&lt;&gt;"",I363="OUI",#REF!="OUI"),60,"")</f>
        <v>#REF!</v>
      </c>
      <c r="V363" s="147"/>
      <c r="W363" s="118"/>
      <c r="X363" s="118"/>
      <c r="Y363" s="120"/>
      <c r="Z363" s="117"/>
    </row>
    <row r="364" spans="1:26" x14ac:dyDescent="0.25">
      <c r="A364" s="114">
        <v>10</v>
      </c>
      <c r="B364" s="115" t="s">
        <v>5723</v>
      </c>
      <c r="C364" s="116" t="str">
        <f t="array" ref="C364">IFERROR(VLOOKUP(E364,'RT-C'!$A:$I,9,FALSE),"")</f>
        <v/>
      </c>
      <c r="D364" s="117"/>
      <c r="E364" s="113"/>
      <c r="F364" s="118"/>
      <c r="G364" s="119"/>
      <c r="H364" s="120"/>
      <c r="I364" s="153" t="str">
        <f t="array" ref="I364">IFERROR(VLOOKUP(E364,'RT-C'!$A:$J,10,FALSE),"")</f>
        <v/>
      </c>
      <c r="J364" s="151" t="str">
        <f t="array" ref="J364">IFERROR(VLOOKUP(E364,'RT-C'!$A:$AE,31,FALSE),"")</f>
        <v/>
      </c>
      <c r="K364" s="152" t="str">
        <f t="array" ref="K364">IFERROR(IF(VLOOKUP(E364,'RT-C'!$A:$AG,29,FALSE)=0,"",VLOOKUP(E364,'RT-C'!$A:$AG,33,FALSE)),"")</f>
        <v/>
      </c>
      <c r="L364" s="151" t="str">
        <f t="array" ref="L364">IFERROR(VLOOKUP('RT-C'!$A:$AF,32,FALSE),"")</f>
        <v/>
      </c>
      <c r="M364" s="323" t="str">
        <f t="array" ref="M364">IFERROR(VLOOKUP(E364,'RT-C'!$A:$H,8,FALSE),"")</f>
        <v/>
      </c>
      <c r="N364" s="151" t="str">
        <f t="array" ref="N364">IFERROR(VLOOKUP(E364,'RT-C'!$A:$G,7,FALSE),"")</f>
        <v/>
      </c>
      <c r="O364" s="150" t="str">
        <f t="array" ref="O364">IFERROR(VLOOKUP(E364,'RT-C'!$A:$R,18,FALSE),"")</f>
        <v/>
      </c>
      <c r="P364" s="147" t="str">
        <f t="shared" si="20"/>
        <v/>
      </c>
      <c r="Q364" s="119" t="str">
        <f t="shared" si="21"/>
        <v/>
      </c>
      <c r="R364" s="149" t="str">
        <f t="shared" si="22"/>
        <v/>
      </c>
      <c r="S364" s="148"/>
      <c r="T364" s="148" t="str">
        <f t="shared" si="23"/>
        <v/>
      </c>
      <c r="U364" s="118" t="e">
        <f>IF(AND(D364&lt;&gt;"",I364="OUI",#REF!="OUI"),60,"")</f>
        <v>#REF!</v>
      </c>
      <c r="V364" s="147"/>
      <c r="W364" s="118"/>
      <c r="X364" s="118"/>
      <c r="Y364" s="120"/>
      <c r="Z364" s="117"/>
    </row>
    <row r="365" spans="1:26" x14ac:dyDescent="0.25">
      <c r="A365" s="114">
        <v>10</v>
      </c>
      <c r="B365" s="115" t="s">
        <v>5723</v>
      </c>
      <c r="C365" s="116" t="str">
        <f t="array" ref="C365">IFERROR(VLOOKUP(E365,'RT-C'!$A:$I,9,FALSE),"")</f>
        <v/>
      </c>
      <c r="D365" s="117"/>
      <c r="E365" s="113"/>
      <c r="F365" s="118"/>
      <c r="G365" s="119"/>
      <c r="H365" s="120"/>
      <c r="I365" s="153" t="str">
        <f t="array" ref="I365">IFERROR(VLOOKUP(E365,'RT-C'!$A:$J,10,FALSE),"")</f>
        <v/>
      </c>
      <c r="J365" s="151" t="str">
        <f t="array" ref="J365">IFERROR(VLOOKUP(E365,'RT-C'!$A:$AE,31,FALSE),"")</f>
        <v/>
      </c>
      <c r="K365" s="152" t="str">
        <f t="array" ref="K365">IFERROR(IF(VLOOKUP(E365,'RT-C'!$A:$AG,29,FALSE)=0,"",VLOOKUP(E365,'RT-C'!$A:$AG,33,FALSE)),"")</f>
        <v/>
      </c>
      <c r="L365" s="151" t="str">
        <f t="array" ref="L365">IFERROR(VLOOKUP('RT-C'!$A:$AF,32,FALSE),"")</f>
        <v/>
      </c>
      <c r="M365" s="323" t="str">
        <f t="array" ref="M365">IFERROR(VLOOKUP(E365,'RT-C'!$A:$H,8,FALSE),"")</f>
        <v/>
      </c>
      <c r="N365" s="151" t="str">
        <f t="array" ref="N365">IFERROR(VLOOKUP(E365,'RT-C'!$A:$G,7,FALSE),"")</f>
        <v/>
      </c>
      <c r="O365" s="150" t="str">
        <f t="array" ref="O365">IFERROR(VLOOKUP(E365,'RT-C'!$A:$R,18,FALSE),"")</f>
        <v/>
      </c>
      <c r="P365" s="147" t="str">
        <f t="shared" si="20"/>
        <v/>
      </c>
      <c r="Q365" s="119" t="str">
        <f t="shared" si="21"/>
        <v/>
      </c>
      <c r="R365" s="149" t="str">
        <f t="shared" si="22"/>
        <v/>
      </c>
      <c r="S365" s="148"/>
      <c r="T365" s="148" t="str">
        <f t="shared" si="23"/>
        <v/>
      </c>
      <c r="U365" s="118" t="e">
        <f>IF(AND(D365&lt;&gt;"",I365="OUI",#REF!="OUI"),60,"")</f>
        <v>#REF!</v>
      </c>
      <c r="V365" s="147"/>
      <c r="W365" s="118"/>
      <c r="X365" s="118"/>
      <c r="Y365" s="120"/>
      <c r="Z365" s="117"/>
    </row>
    <row r="366" spans="1:26" x14ac:dyDescent="0.25">
      <c r="A366" s="114">
        <v>10</v>
      </c>
      <c r="B366" s="115" t="s">
        <v>5723</v>
      </c>
      <c r="C366" s="116" t="str">
        <f t="array" ref="C366">IFERROR(VLOOKUP(E366,'RT-C'!$A:$I,9,FALSE),"")</f>
        <v/>
      </c>
      <c r="D366" s="117"/>
      <c r="E366" s="113"/>
      <c r="F366" s="118"/>
      <c r="G366" s="119"/>
      <c r="H366" s="120"/>
      <c r="I366" s="153" t="str">
        <f t="array" ref="I366">IFERROR(VLOOKUP(E366,'RT-C'!$A:$J,10,FALSE),"")</f>
        <v/>
      </c>
      <c r="J366" s="151" t="str">
        <f t="array" ref="J366">IFERROR(VLOOKUP(E366,'RT-C'!$A:$AE,31,FALSE),"")</f>
        <v/>
      </c>
      <c r="K366" s="152" t="str">
        <f t="array" ref="K366">IFERROR(IF(VLOOKUP(E366,'RT-C'!$A:$AG,29,FALSE)=0,"",VLOOKUP(E366,'RT-C'!$A:$AG,33,FALSE)),"")</f>
        <v/>
      </c>
      <c r="L366" s="151" t="str">
        <f t="array" ref="L366">IFERROR(VLOOKUP('RT-C'!$A:$AF,32,FALSE),"")</f>
        <v/>
      </c>
      <c r="M366" s="323" t="str">
        <f t="array" ref="M366">IFERROR(VLOOKUP(E366,'RT-C'!$A:$H,8,FALSE),"")</f>
        <v/>
      </c>
      <c r="N366" s="151" t="str">
        <f t="array" ref="N366">IFERROR(VLOOKUP(E366,'RT-C'!$A:$G,7,FALSE),"")</f>
        <v/>
      </c>
      <c r="O366" s="150" t="str">
        <f t="array" ref="O366">IFERROR(VLOOKUP(E366,'RT-C'!$A:$R,18,FALSE),"")</f>
        <v/>
      </c>
      <c r="P366" s="147" t="str">
        <f t="shared" si="20"/>
        <v/>
      </c>
      <c r="Q366" s="119" t="str">
        <f t="shared" si="21"/>
        <v/>
      </c>
      <c r="R366" s="149" t="str">
        <f t="shared" si="22"/>
        <v/>
      </c>
      <c r="S366" s="148"/>
      <c r="T366" s="148" t="str">
        <f t="shared" si="23"/>
        <v/>
      </c>
      <c r="U366" s="118" t="e">
        <f>IF(AND(D366&lt;&gt;"",I366="OUI",#REF!="OUI"),60,"")</f>
        <v>#REF!</v>
      </c>
      <c r="V366" s="147"/>
      <c r="W366" s="118"/>
      <c r="X366" s="118"/>
      <c r="Y366" s="120"/>
      <c r="Z366" s="117"/>
    </row>
    <row r="367" spans="1:26" x14ac:dyDescent="0.25">
      <c r="A367" s="114">
        <v>10</v>
      </c>
      <c r="B367" s="115" t="s">
        <v>5723</v>
      </c>
      <c r="C367" s="116" t="str">
        <f t="array" ref="C367">IFERROR(VLOOKUP(E367,'RT-C'!$A:$I,9,FALSE),"")</f>
        <v/>
      </c>
      <c r="D367" s="117"/>
      <c r="E367" s="113"/>
      <c r="F367" s="118"/>
      <c r="G367" s="119"/>
      <c r="H367" s="120"/>
      <c r="I367" s="153" t="str">
        <f t="array" ref="I367">IFERROR(VLOOKUP(E367,'RT-C'!$A:$J,10,FALSE),"")</f>
        <v/>
      </c>
      <c r="J367" s="151" t="str">
        <f t="array" ref="J367">IFERROR(VLOOKUP(E367,'RT-C'!$A:$AE,31,FALSE),"")</f>
        <v/>
      </c>
      <c r="K367" s="152" t="str">
        <f t="array" ref="K367">IFERROR(IF(VLOOKUP(E367,'RT-C'!$A:$AG,29,FALSE)=0,"",VLOOKUP(E367,'RT-C'!$A:$AG,33,FALSE)),"")</f>
        <v/>
      </c>
      <c r="L367" s="151" t="str">
        <f t="array" ref="L367">IFERROR(VLOOKUP('RT-C'!$A:$AF,32,FALSE),"")</f>
        <v/>
      </c>
      <c r="M367" s="323" t="str">
        <f t="array" ref="M367">IFERROR(VLOOKUP(E367,'RT-C'!$A:$H,8,FALSE),"")</f>
        <v/>
      </c>
      <c r="N367" s="151" t="str">
        <f t="array" ref="N367">IFERROR(VLOOKUP(E367,'RT-C'!$A:$G,7,FALSE),"")</f>
        <v/>
      </c>
      <c r="O367" s="150" t="str">
        <f t="array" ref="O367">IFERROR(VLOOKUP(E367,'RT-C'!$A:$R,18,FALSE),"")</f>
        <v/>
      </c>
      <c r="P367" s="147" t="str">
        <f t="shared" si="20"/>
        <v/>
      </c>
      <c r="Q367" s="119" t="str">
        <f t="shared" si="21"/>
        <v/>
      </c>
      <c r="R367" s="149" t="str">
        <f t="shared" si="22"/>
        <v/>
      </c>
      <c r="S367" s="148"/>
      <c r="T367" s="148" t="str">
        <f t="shared" si="23"/>
        <v/>
      </c>
      <c r="U367" s="118" t="e">
        <f>IF(AND(D367&lt;&gt;"",I367="OUI",#REF!="OUI"),60,"")</f>
        <v>#REF!</v>
      </c>
      <c r="V367" s="147"/>
      <c r="W367" s="118"/>
      <c r="X367" s="118"/>
      <c r="Y367" s="120"/>
      <c r="Z367" s="117"/>
    </row>
    <row r="368" spans="1:26" x14ac:dyDescent="0.25">
      <c r="A368" s="114">
        <v>10</v>
      </c>
      <c r="B368" s="115" t="s">
        <v>5723</v>
      </c>
      <c r="C368" s="116" t="str">
        <f t="array" ref="C368">IFERROR(VLOOKUP(E368,'RT-C'!$A:$I,9,FALSE),"")</f>
        <v/>
      </c>
      <c r="D368" s="117"/>
      <c r="E368" s="113"/>
      <c r="F368" s="118"/>
      <c r="G368" s="119"/>
      <c r="H368" s="120"/>
      <c r="I368" s="153" t="str">
        <f t="array" ref="I368">IFERROR(VLOOKUP(E368,'RT-C'!$A:$J,10,FALSE),"")</f>
        <v/>
      </c>
      <c r="J368" s="151" t="str">
        <f t="array" ref="J368">IFERROR(VLOOKUP(E368,'RT-C'!$A:$AE,31,FALSE),"")</f>
        <v/>
      </c>
      <c r="K368" s="152" t="str">
        <f t="array" ref="K368">IFERROR(IF(VLOOKUP(E368,'RT-C'!$A:$AG,29,FALSE)=0,"",VLOOKUP(E368,'RT-C'!$A:$AG,33,FALSE)),"")</f>
        <v/>
      </c>
      <c r="L368" s="151" t="str">
        <f t="array" ref="L368">IFERROR(VLOOKUP('RT-C'!$A:$AF,32,FALSE),"")</f>
        <v/>
      </c>
      <c r="M368" s="323" t="str">
        <f t="array" ref="M368">IFERROR(VLOOKUP(E368,'RT-C'!$A:$H,8,FALSE),"")</f>
        <v/>
      </c>
      <c r="N368" s="151" t="str">
        <f t="array" ref="N368">IFERROR(VLOOKUP(E368,'RT-C'!$A:$G,7,FALSE),"")</f>
        <v/>
      </c>
      <c r="O368" s="150" t="str">
        <f t="array" ref="O368">IFERROR(VLOOKUP(E368,'RT-C'!$A:$R,18,FALSE),"")</f>
        <v/>
      </c>
      <c r="P368" s="147" t="str">
        <f t="shared" si="20"/>
        <v/>
      </c>
      <c r="Q368" s="119" t="str">
        <f t="shared" si="21"/>
        <v/>
      </c>
      <c r="R368" s="149" t="str">
        <f t="shared" si="22"/>
        <v/>
      </c>
      <c r="S368" s="148"/>
      <c r="T368" s="148" t="str">
        <f t="shared" si="23"/>
        <v/>
      </c>
      <c r="U368" s="118" t="e">
        <f>IF(AND(D368&lt;&gt;"",I368="OUI",#REF!="OUI"),60,"")</f>
        <v>#REF!</v>
      </c>
      <c r="V368" s="147"/>
      <c r="W368" s="118"/>
      <c r="X368" s="118"/>
      <c r="Y368" s="120"/>
      <c r="Z368" s="117"/>
    </row>
    <row r="369" spans="1:26" x14ac:dyDescent="0.25">
      <c r="A369" s="114">
        <v>10</v>
      </c>
      <c r="B369" s="115" t="s">
        <v>5723</v>
      </c>
      <c r="C369" s="116" t="str">
        <f t="array" ref="C369">IFERROR(VLOOKUP(E369,'RT-C'!$A:$I,9,FALSE),"")</f>
        <v/>
      </c>
      <c r="D369" s="117"/>
      <c r="E369" s="113"/>
      <c r="F369" s="118"/>
      <c r="G369" s="119"/>
      <c r="H369" s="120"/>
      <c r="I369" s="153" t="str">
        <f t="array" ref="I369">IFERROR(VLOOKUP(E369,'RT-C'!$A:$J,10,FALSE),"")</f>
        <v/>
      </c>
      <c r="J369" s="151" t="str">
        <f t="array" ref="J369">IFERROR(VLOOKUP(E369,'RT-C'!$A:$AE,31,FALSE),"")</f>
        <v/>
      </c>
      <c r="K369" s="152" t="str">
        <f t="array" ref="K369">IFERROR(IF(VLOOKUP(E369,'RT-C'!$A:$AG,29,FALSE)=0,"",VLOOKUP(E369,'RT-C'!$A:$AG,33,FALSE)),"")</f>
        <v/>
      </c>
      <c r="L369" s="151" t="str">
        <f t="array" ref="L369">IFERROR(VLOOKUP('RT-C'!$A:$AF,32,FALSE),"")</f>
        <v/>
      </c>
      <c r="M369" s="323" t="str">
        <f t="array" ref="M369">IFERROR(VLOOKUP(E369,'RT-C'!$A:$H,8,FALSE),"")</f>
        <v/>
      </c>
      <c r="N369" s="151" t="str">
        <f t="array" ref="N369">IFERROR(VLOOKUP(E369,'RT-C'!$A:$G,7,FALSE),"")</f>
        <v/>
      </c>
      <c r="O369" s="150" t="str">
        <f t="array" ref="O369">IFERROR(VLOOKUP(E369,'RT-C'!$A:$R,18,FALSE),"")</f>
        <v/>
      </c>
      <c r="P369" s="147" t="str">
        <f t="shared" si="20"/>
        <v/>
      </c>
      <c r="Q369" s="119" t="str">
        <f t="shared" si="21"/>
        <v/>
      </c>
      <c r="R369" s="149" t="str">
        <f t="shared" si="22"/>
        <v/>
      </c>
      <c r="S369" s="148"/>
      <c r="T369" s="148" t="str">
        <f t="shared" si="23"/>
        <v/>
      </c>
      <c r="U369" s="118" t="e">
        <f>IF(AND(D369&lt;&gt;"",I369="OUI",#REF!="OUI"),60,"")</f>
        <v>#REF!</v>
      </c>
      <c r="V369" s="147"/>
      <c r="W369" s="118"/>
      <c r="X369" s="118"/>
      <c r="Y369" s="120"/>
      <c r="Z369" s="117"/>
    </row>
    <row r="370" spans="1:26" x14ac:dyDescent="0.25">
      <c r="A370" s="114">
        <v>10</v>
      </c>
      <c r="B370" s="115" t="s">
        <v>5723</v>
      </c>
      <c r="C370" s="116" t="str">
        <f t="array" ref="C370">IFERROR(VLOOKUP(E370,'RT-C'!$A:$I,9,FALSE),"")</f>
        <v/>
      </c>
      <c r="D370" s="117"/>
      <c r="E370" s="113"/>
      <c r="F370" s="118"/>
      <c r="G370" s="119"/>
      <c r="H370" s="120"/>
      <c r="I370" s="153" t="str">
        <f t="array" ref="I370">IFERROR(VLOOKUP(E370,'RT-C'!$A:$J,10,FALSE),"")</f>
        <v/>
      </c>
      <c r="J370" s="151" t="str">
        <f t="array" ref="J370">IFERROR(VLOOKUP(E370,'RT-C'!$A:$AE,31,FALSE),"")</f>
        <v/>
      </c>
      <c r="K370" s="152" t="str">
        <f t="array" ref="K370">IFERROR(IF(VLOOKUP(E370,'RT-C'!$A:$AG,29,FALSE)=0,"",VLOOKUP(E370,'RT-C'!$A:$AG,33,FALSE)),"")</f>
        <v/>
      </c>
      <c r="L370" s="151" t="str">
        <f t="array" ref="L370">IFERROR(VLOOKUP('RT-C'!$A:$AF,32,FALSE),"")</f>
        <v/>
      </c>
      <c r="M370" s="323" t="str">
        <f t="array" ref="M370">IFERROR(VLOOKUP(E370,'RT-C'!$A:$H,8,FALSE),"")</f>
        <v/>
      </c>
      <c r="N370" s="151" t="str">
        <f t="array" ref="N370">IFERROR(VLOOKUP(E370,'RT-C'!$A:$G,7,FALSE),"")</f>
        <v/>
      </c>
      <c r="O370" s="150" t="str">
        <f t="array" ref="O370">IFERROR(VLOOKUP(E370,'RT-C'!$A:$R,18,FALSE),"")</f>
        <v/>
      </c>
      <c r="P370" s="147" t="str">
        <f t="shared" si="20"/>
        <v/>
      </c>
      <c r="Q370" s="119" t="str">
        <f t="shared" si="21"/>
        <v/>
      </c>
      <c r="R370" s="149" t="str">
        <f t="shared" si="22"/>
        <v/>
      </c>
      <c r="S370" s="148"/>
      <c r="T370" s="148" t="str">
        <f t="shared" si="23"/>
        <v/>
      </c>
      <c r="U370" s="118" t="e">
        <f>IF(AND(D370&lt;&gt;"",I370="OUI",#REF!="OUI"),60,"")</f>
        <v>#REF!</v>
      </c>
      <c r="V370" s="147"/>
      <c r="W370" s="118"/>
      <c r="X370" s="118"/>
      <c r="Y370" s="120"/>
      <c r="Z370" s="117"/>
    </row>
    <row r="371" spans="1:26" x14ac:dyDescent="0.25">
      <c r="A371" s="114">
        <v>10</v>
      </c>
      <c r="B371" s="115" t="s">
        <v>5723</v>
      </c>
      <c r="C371" s="116" t="str">
        <f t="array" ref="C371">IFERROR(VLOOKUP(E371,'RT-C'!$A:$I,9,FALSE),"")</f>
        <v/>
      </c>
      <c r="D371" s="117"/>
      <c r="E371" s="113"/>
      <c r="F371" s="118"/>
      <c r="G371" s="119"/>
      <c r="H371" s="120"/>
      <c r="I371" s="153" t="str">
        <f t="array" ref="I371">IFERROR(VLOOKUP(E371,'RT-C'!$A:$J,10,FALSE),"")</f>
        <v/>
      </c>
      <c r="J371" s="151" t="str">
        <f t="array" ref="J371">IFERROR(VLOOKUP(E371,'RT-C'!$A:$AE,31,FALSE),"")</f>
        <v/>
      </c>
      <c r="K371" s="152" t="str">
        <f t="array" ref="K371">IFERROR(IF(VLOOKUP(E371,'RT-C'!$A:$AG,29,FALSE)=0,"",VLOOKUP(E371,'RT-C'!$A:$AG,33,FALSE)),"")</f>
        <v/>
      </c>
      <c r="L371" s="151" t="str">
        <f t="array" ref="L371">IFERROR(VLOOKUP('RT-C'!$A:$AF,32,FALSE),"")</f>
        <v/>
      </c>
      <c r="M371" s="323" t="str">
        <f t="array" ref="M371">IFERROR(VLOOKUP(E371,'RT-C'!$A:$H,8,FALSE),"")</f>
        <v/>
      </c>
      <c r="N371" s="151" t="str">
        <f t="array" ref="N371">IFERROR(VLOOKUP(E371,'RT-C'!$A:$G,7,FALSE),"")</f>
        <v/>
      </c>
      <c r="O371" s="150" t="str">
        <f t="array" ref="O371">IFERROR(VLOOKUP(E371,'RT-C'!$A:$R,18,FALSE),"")</f>
        <v/>
      </c>
      <c r="P371" s="147" t="str">
        <f t="shared" si="20"/>
        <v/>
      </c>
      <c r="Q371" s="119" t="str">
        <f t="shared" si="21"/>
        <v/>
      </c>
      <c r="R371" s="149" t="str">
        <f t="shared" si="22"/>
        <v/>
      </c>
      <c r="S371" s="148"/>
      <c r="T371" s="148" t="str">
        <f t="shared" si="23"/>
        <v/>
      </c>
      <c r="U371" s="118" t="e">
        <f>IF(AND(D371&lt;&gt;"",I371="OUI",#REF!="OUI"),60,"")</f>
        <v>#REF!</v>
      </c>
      <c r="V371" s="147"/>
      <c r="W371" s="118"/>
      <c r="X371" s="118"/>
      <c r="Y371" s="120"/>
      <c r="Z371" s="117"/>
    </row>
    <row r="372" spans="1:26" x14ac:dyDescent="0.25">
      <c r="A372" s="114">
        <v>10</v>
      </c>
      <c r="B372" s="115" t="s">
        <v>5723</v>
      </c>
      <c r="C372" s="116" t="str">
        <f t="array" ref="C372">IFERROR(VLOOKUP(E372,'RT-C'!$A:$I,9,FALSE),"")</f>
        <v/>
      </c>
      <c r="D372" s="117"/>
      <c r="E372" s="113"/>
      <c r="F372" s="118"/>
      <c r="G372" s="119"/>
      <c r="H372" s="120"/>
      <c r="I372" s="153" t="str">
        <f t="array" ref="I372">IFERROR(VLOOKUP(E372,'RT-C'!$A:$J,10,FALSE),"")</f>
        <v/>
      </c>
      <c r="J372" s="151" t="str">
        <f t="array" ref="J372">IFERROR(VLOOKUP(E372,'RT-C'!$A:$AE,31,FALSE),"")</f>
        <v/>
      </c>
      <c r="K372" s="152" t="str">
        <f t="array" ref="K372">IFERROR(IF(VLOOKUP(E372,'RT-C'!$A:$AG,29,FALSE)=0,"",VLOOKUP(E372,'RT-C'!$A:$AG,33,FALSE)),"")</f>
        <v/>
      </c>
      <c r="L372" s="151" t="str">
        <f t="array" ref="L372">IFERROR(VLOOKUP('RT-C'!$A:$AF,32,FALSE),"")</f>
        <v/>
      </c>
      <c r="M372" s="323" t="str">
        <f t="array" ref="M372">IFERROR(VLOOKUP(E372,'RT-C'!$A:$H,8,FALSE),"")</f>
        <v/>
      </c>
      <c r="N372" s="151" t="str">
        <f t="array" ref="N372">IFERROR(VLOOKUP(E372,'RT-C'!$A:$G,7,FALSE),"")</f>
        <v/>
      </c>
      <c r="O372" s="150" t="str">
        <f t="array" ref="O372">IFERROR(VLOOKUP(E372,'RT-C'!$A:$R,18,FALSE),"")</f>
        <v/>
      </c>
      <c r="P372" s="147" t="str">
        <f t="shared" si="20"/>
        <v/>
      </c>
      <c r="Q372" s="119" t="str">
        <f t="shared" si="21"/>
        <v/>
      </c>
      <c r="R372" s="149" t="str">
        <f t="shared" si="22"/>
        <v/>
      </c>
      <c r="S372" s="148"/>
      <c r="T372" s="148" t="str">
        <f t="shared" si="23"/>
        <v/>
      </c>
      <c r="U372" s="118" t="e">
        <f>IF(AND(D372&lt;&gt;"",I372="OUI",#REF!="OUI"),60,"")</f>
        <v>#REF!</v>
      </c>
      <c r="V372" s="147"/>
      <c r="W372" s="118"/>
      <c r="X372" s="118"/>
      <c r="Y372" s="120"/>
      <c r="Z372" s="117"/>
    </row>
    <row r="373" spans="1:26" x14ac:dyDescent="0.25">
      <c r="A373" s="114">
        <v>10</v>
      </c>
      <c r="B373" s="115" t="s">
        <v>5723</v>
      </c>
      <c r="C373" s="116" t="str">
        <f t="array" ref="C373">IFERROR(VLOOKUP(E373,'RT-C'!$A:$I,9,FALSE),"")</f>
        <v/>
      </c>
      <c r="D373" s="117"/>
      <c r="E373" s="113"/>
      <c r="F373" s="118"/>
      <c r="G373" s="119"/>
      <c r="H373" s="120"/>
      <c r="I373" s="153" t="str">
        <f t="array" ref="I373">IFERROR(VLOOKUP(E373,'RT-C'!$A:$J,10,FALSE),"")</f>
        <v/>
      </c>
      <c r="J373" s="151" t="str">
        <f t="array" ref="J373">IFERROR(VLOOKUP(E373,'RT-C'!$A:$AE,31,FALSE),"")</f>
        <v/>
      </c>
      <c r="K373" s="152" t="str">
        <f t="array" ref="K373">IFERROR(IF(VLOOKUP(E373,'RT-C'!$A:$AG,29,FALSE)=0,"",VLOOKUP(E373,'RT-C'!$A:$AG,33,FALSE)),"")</f>
        <v/>
      </c>
      <c r="L373" s="151" t="str">
        <f t="array" ref="L373">IFERROR(VLOOKUP('RT-C'!$A:$AF,32,FALSE),"")</f>
        <v/>
      </c>
      <c r="M373" s="323" t="str">
        <f t="array" ref="M373">IFERROR(VLOOKUP(E373,'RT-C'!$A:$H,8,FALSE),"")</f>
        <v/>
      </c>
      <c r="N373" s="151" t="str">
        <f t="array" ref="N373">IFERROR(VLOOKUP(E373,'RT-C'!$A:$G,7,FALSE),"")</f>
        <v/>
      </c>
      <c r="O373" s="150" t="str">
        <f t="array" ref="O373">IFERROR(VLOOKUP(E373,'RT-C'!$A:$R,18,FALSE),"")</f>
        <v/>
      </c>
      <c r="P373" s="147" t="str">
        <f t="shared" si="20"/>
        <v/>
      </c>
      <c r="Q373" s="119" t="str">
        <f t="shared" si="21"/>
        <v/>
      </c>
      <c r="R373" s="149" t="str">
        <f t="shared" si="22"/>
        <v/>
      </c>
      <c r="S373" s="148"/>
      <c r="T373" s="148" t="str">
        <f t="shared" si="23"/>
        <v/>
      </c>
      <c r="U373" s="118" t="e">
        <f>IF(AND(D373&lt;&gt;"",I373="OUI",#REF!="OUI"),60,"")</f>
        <v>#REF!</v>
      </c>
      <c r="V373" s="147"/>
      <c r="W373" s="118"/>
      <c r="X373" s="118"/>
      <c r="Y373" s="120"/>
      <c r="Z373" s="117"/>
    </row>
    <row r="374" spans="1:26" x14ac:dyDescent="0.25">
      <c r="A374" s="114">
        <v>10</v>
      </c>
      <c r="B374" s="115" t="s">
        <v>5723</v>
      </c>
      <c r="C374" s="116" t="str">
        <f t="array" ref="C374">IFERROR(VLOOKUP(E374,'RT-C'!$A:$I,9,FALSE),"")</f>
        <v/>
      </c>
      <c r="D374" s="117"/>
      <c r="E374" s="113"/>
      <c r="F374" s="118"/>
      <c r="G374" s="119"/>
      <c r="H374" s="120"/>
      <c r="I374" s="153" t="str">
        <f t="array" ref="I374">IFERROR(VLOOKUP(E374,'RT-C'!$A:$J,10,FALSE),"")</f>
        <v/>
      </c>
      <c r="J374" s="151" t="str">
        <f t="array" ref="J374">IFERROR(VLOOKUP(E374,'RT-C'!$A:$AE,31,FALSE),"")</f>
        <v/>
      </c>
      <c r="K374" s="152" t="str">
        <f t="array" ref="K374">IFERROR(IF(VLOOKUP(E374,'RT-C'!$A:$AG,29,FALSE)=0,"",VLOOKUP(E374,'RT-C'!$A:$AG,33,FALSE)),"")</f>
        <v/>
      </c>
      <c r="L374" s="151" t="str">
        <f t="array" ref="L374">IFERROR(VLOOKUP('RT-C'!$A:$AF,32,FALSE),"")</f>
        <v/>
      </c>
      <c r="M374" s="323" t="str">
        <f t="array" ref="M374">IFERROR(VLOOKUP(E374,'RT-C'!$A:$H,8,FALSE),"")</f>
        <v/>
      </c>
      <c r="N374" s="151" t="str">
        <f t="array" ref="N374">IFERROR(VLOOKUP(E374,'RT-C'!$A:$G,7,FALSE),"")</f>
        <v/>
      </c>
      <c r="O374" s="150" t="str">
        <f t="array" ref="O374">IFERROR(VLOOKUP(E374,'RT-C'!$A:$R,18,FALSE),"")</f>
        <v/>
      </c>
      <c r="P374" s="147" t="str">
        <f t="shared" si="20"/>
        <v/>
      </c>
      <c r="Q374" s="119" t="str">
        <f t="shared" si="21"/>
        <v/>
      </c>
      <c r="R374" s="149" t="str">
        <f t="shared" si="22"/>
        <v/>
      </c>
      <c r="S374" s="148"/>
      <c r="T374" s="148" t="str">
        <f t="shared" si="23"/>
        <v/>
      </c>
      <c r="U374" s="118" t="e">
        <f>IF(AND(D374&lt;&gt;"",I374="OUI",#REF!="OUI"),60,"")</f>
        <v>#REF!</v>
      </c>
      <c r="V374" s="147"/>
      <c r="W374" s="118"/>
      <c r="X374" s="118"/>
      <c r="Y374" s="120"/>
      <c r="Z374" s="117"/>
    </row>
    <row r="375" spans="1:26" x14ac:dyDescent="0.25">
      <c r="A375" s="114">
        <v>10</v>
      </c>
      <c r="B375" s="115" t="s">
        <v>5723</v>
      </c>
      <c r="C375" s="116" t="str">
        <f t="array" ref="C375">IFERROR(VLOOKUP(E375,'RT-C'!$A:$I,9,FALSE),"")</f>
        <v/>
      </c>
      <c r="D375" s="117"/>
      <c r="E375" s="113"/>
      <c r="F375" s="118"/>
      <c r="G375" s="119"/>
      <c r="H375" s="120"/>
      <c r="I375" s="153" t="str">
        <f t="array" ref="I375">IFERROR(VLOOKUP(E375,'RT-C'!$A:$J,10,FALSE),"")</f>
        <v/>
      </c>
      <c r="J375" s="151" t="str">
        <f t="array" ref="J375">IFERROR(VLOOKUP(E375,'RT-C'!$A:$AE,31,FALSE),"")</f>
        <v/>
      </c>
      <c r="K375" s="152" t="str">
        <f t="array" ref="K375">IFERROR(IF(VLOOKUP(E375,'RT-C'!$A:$AG,29,FALSE)=0,"",VLOOKUP(E375,'RT-C'!$A:$AG,33,FALSE)),"")</f>
        <v/>
      </c>
      <c r="L375" s="151" t="str">
        <f t="array" ref="L375">IFERROR(VLOOKUP('RT-C'!$A:$AF,32,FALSE),"")</f>
        <v/>
      </c>
      <c r="M375" s="323" t="str">
        <f t="array" ref="M375">IFERROR(VLOOKUP(E375,'RT-C'!$A:$H,8,FALSE),"")</f>
        <v/>
      </c>
      <c r="N375" s="151" t="str">
        <f t="array" ref="N375">IFERROR(VLOOKUP(E375,'RT-C'!$A:$G,7,FALSE),"")</f>
        <v/>
      </c>
      <c r="O375" s="150" t="str">
        <f t="array" ref="O375">IFERROR(VLOOKUP(E375,'RT-C'!$A:$R,18,FALSE),"")</f>
        <v/>
      </c>
      <c r="P375" s="147" t="str">
        <f t="shared" si="20"/>
        <v/>
      </c>
      <c r="Q375" s="119" t="str">
        <f t="shared" si="21"/>
        <v/>
      </c>
      <c r="R375" s="149" t="str">
        <f t="shared" si="22"/>
        <v/>
      </c>
      <c r="S375" s="148"/>
      <c r="T375" s="148" t="str">
        <f t="shared" si="23"/>
        <v/>
      </c>
      <c r="U375" s="118" t="e">
        <f>IF(AND(D375&lt;&gt;"",I375="OUI",#REF!="OUI"),60,"")</f>
        <v>#REF!</v>
      </c>
      <c r="V375" s="147"/>
      <c r="W375" s="118"/>
      <c r="X375" s="118"/>
      <c r="Y375" s="120"/>
      <c r="Z375" s="117"/>
    </row>
    <row r="376" spans="1:26" x14ac:dyDescent="0.25">
      <c r="A376" s="114">
        <v>10</v>
      </c>
      <c r="B376" s="115" t="s">
        <v>5723</v>
      </c>
      <c r="C376" s="116" t="str">
        <f t="array" ref="C376">IFERROR(VLOOKUP(E376,'RT-C'!$A:$I,9,FALSE),"")</f>
        <v/>
      </c>
      <c r="D376" s="117"/>
      <c r="E376" s="113"/>
      <c r="F376" s="118"/>
      <c r="G376" s="119"/>
      <c r="H376" s="120"/>
      <c r="I376" s="153" t="str">
        <f t="array" ref="I376">IFERROR(VLOOKUP(E376,'RT-C'!$A:$J,10,FALSE),"")</f>
        <v/>
      </c>
      <c r="J376" s="151" t="str">
        <f t="array" ref="J376">IFERROR(VLOOKUP(E376,'RT-C'!$A:$AE,31,FALSE),"")</f>
        <v/>
      </c>
      <c r="K376" s="152" t="str">
        <f t="array" ref="K376">IFERROR(IF(VLOOKUP(E376,'RT-C'!$A:$AG,29,FALSE)=0,"",VLOOKUP(E376,'RT-C'!$A:$AG,33,FALSE)),"")</f>
        <v/>
      </c>
      <c r="L376" s="151" t="str">
        <f t="array" ref="L376">IFERROR(VLOOKUP('RT-C'!$A:$AF,32,FALSE),"")</f>
        <v/>
      </c>
      <c r="M376" s="323" t="str">
        <f t="array" ref="M376">IFERROR(VLOOKUP(E376,'RT-C'!$A:$H,8,FALSE),"")</f>
        <v/>
      </c>
      <c r="N376" s="151" t="str">
        <f t="array" ref="N376">IFERROR(VLOOKUP(E376,'RT-C'!$A:$G,7,FALSE),"")</f>
        <v/>
      </c>
      <c r="O376" s="150" t="str">
        <f t="array" ref="O376">IFERROR(VLOOKUP(E376,'RT-C'!$A:$R,18,FALSE),"")</f>
        <v/>
      </c>
      <c r="P376" s="147" t="str">
        <f t="shared" si="20"/>
        <v/>
      </c>
      <c r="Q376" s="119" t="str">
        <f t="shared" si="21"/>
        <v/>
      </c>
      <c r="R376" s="149" t="str">
        <f t="shared" si="22"/>
        <v/>
      </c>
      <c r="S376" s="148"/>
      <c r="T376" s="148" t="str">
        <f t="shared" si="23"/>
        <v/>
      </c>
      <c r="U376" s="118" t="e">
        <f>IF(AND(D376&lt;&gt;"",I376="OUI",#REF!="OUI"),60,"")</f>
        <v>#REF!</v>
      </c>
      <c r="V376" s="147"/>
      <c r="W376" s="118"/>
      <c r="X376" s="118"/>
      <c r="Y376" s="120"/>
      <c r="Z376" s="117"/>
    </row>
    <row r="377" spans="1:26" x14ac:dyDescent="0.25">
      <c r="A377" s="114">
        <v>10</v>
      </c>
      <c r="B377" s="115" t="s">
        <v>5723</v>
      </c>
      <c r="C377" s="116" t="str">
        <f t="array" ref="C377">IFERROR(VLOOKUP(E377,'RT-C'!$A:$I,9,FALSE),"")</f>
        <v/>
      </c>
      <c r="D377" s="117"/>
      <c r="E377" s="113"/>
      <c r="F377" s="118"/>
      <c r="G377" s="119"/>
      <c r="H377" s="120"/>
      <c r="I377" s="153" t="str">
        <f t="array" ref="I377">IFERROR(VLOOKUP(E377,'RT-C'!$A:$J,10,FALSE),"")</f>
        <v/>
      </c>
      <c r="J377" s="151" t="str">
        <f t="array" ref="J377">IFERROR(VLOOKUP(E377,'RT-C'!$A:$AE,31,FALSE),"")</f>
        <v/>
      </c>
      <c r="K377" s="152" t="str">
        <f t="array" ref="K377">IFERROR(IF(VLOOKUP(E377,'RT-C'!$A:$AG,29,FALSE)=0,"",VLOOKUP(E377,'RT-C'!$A:$AG,33,FALSE)),"")</f>
        <v/>
      </c>
      <c r="L377" s="151" t="str">
        <f t="array" ref="L377">IFERROR(VLOOKUP('RT-C'!$A:$AF,32,FALSE),"")</f>
        <v/>
      </c>
      <c r="M377" s="323" t="str">
        <f t="array" ref="M377">IFERROR(VLOOKUP(E377,'RT-C'!$A:$H,8,FALSE),"")</f>
        <v/>
      </c>
      <c r="N377" s="151" t="str">
        <f t="array" ref="N377">IFERROR(VLOOKUP(E377,'RT-C'!$A:$G,7,FALSE),"")</f>
        <v/>
      </c>
      <c r="O377" s="150" t="str">
        <f t="array" ref="O377">IFERROR(VLOOKUP(E377,'RT-C'!$A:$R,18,FALSE),"")</f>
        <v/>
      </c>
      <c r="P377" s="147" t="str">
        <f t="shared" si="20"/>
        <v/>
      </c>
      <c r="Q377" s="119" t="str">
        <f t="shared" si="21"/>
        <v/>
      </c>
      <c r="R377" s="149" t="str">
        <f t="shared" si="22"/>
        <v/>
      </c>
      <c r="S377" s="148"/>
      <c r="T377" s="148" t="str">
        <f t="shared" si="23"/>
        <v/>
      </c>
      <c r="U377" s="118" t="e">
        <f>IF(AND(D377&lt;&gt;"",I377="OUI",#REF!="OUI"),60,"")</f>
        <v>#REF!</v>
      </c>
      <c r="V377" s="147"/>
      <c r="W377" s="118"/>
      <c r="X377" s="118"/>
      <c r="Y377" s="120"/>
      <c r="Z377" s="117"/>
    </row>
    <row r="378" spans="1:26" x14ac:dyDescent="0.25">
      <c r="A378" s="114">
        <v>10</v>
      </c>
      <c r="B378" s="115" t="s">
        <v>5723</v>
      </c>
      <c r="C378" s="116" t="str">
        <f t="array" ref="C378">IFERROR(VLOOKUP(E378,'RT-C'!$A:$I,9,FALSE),"")</f>
        <v/>
      </c>
      <c r="D378" s="117"/>
      <c r="E378" s="113"/>
      <c r="F378" s="118"/>
      <c r="G378" s="119"/>
      <c r="H378" s="120"/>
      <c r="I378" s="153" t="str">
        <f t="array" ref="I378">IFERROR(VLOOKUP(E378,'RT-C'!$A:$J,10,FALSE),"")</f>
        <v/>
      </c>
      <c r="J378" s="151" t="str">
        <f t="array" ref="J378">IFERROR(VLOOKUP(E378,'RT-C'!$A:$AE,31,FALSE),"")</f>
        <v/>
      </c>
      <c r="K378" s="152" t="str">
        <f t="array" ref="K378">IFERROR(IF(VLOOKUP(E378,'RT-C'!$A:$AG,29,FALSE)=0,"",VLOOKUP(E378,'RT-C'!$A:$AG,33,FALSE)),"")</f>
        <v/>
      </c>
      <c r="L378" s="151" t="str">
        <f t="array" ref="L378">IFERROR(VLOOKUP('RT-C'!$A:$AF,32,FALSE),"")</f>
        <v/>
      </c>
      <c r="M378" s="323" t="str">
        <f t="array" ref="M378">IFERROR(VLOOKUP(E378,'RT-C'!$A:$H,8,FALSE),"")</f>
        <v/>
      </c>
      <c r="N378" s="151" t="str">
        <f t="array" ref="N378">IFERROR(VLOOKUP(E378,'RT-C'!$A:$G,7,FALSE),"")</f>
        <v/>
      </c>
      <c r="O378" s="150" t="str">
        <f t="array" ref="O378">IFERROR(VLOOKUP(E378,'RT-C'!$A:$R,18,FALSE),"")</f>
        <v/>
      </c>
      <c r="P378" s="147" t="str">
        <f t="shared" si="20"/>
        <v/>
      </c>
      <c r="Q378" s="119" t="str">
        <f t="shared" si="21"/>
        <v/>
      </c>
      <c r="R378" s="149" t="str">
        <f t="shared" si="22"/>
        <v/>
      </c>
      <c r="S378" s="148"/>
      <c r="T378" s="148" t="str">
        <f t="shared" si="23"/>
        <v/>
      </c>
      <c r="U378" s="118" t="e">
        <f>IF(AND(D378&lt;&gt;"",I378="OUI",#REF!="OUI"),60,"")</f>
        <v>#REF!</v>
      </c>
      <c r="V378" s="147"/>
      <c r="W378" s="118"/>
      <c r="X378" s="118"/>
      <c r="Y378" s="120"/>
      <c r="Z378" s="117"/>
    </row>
    <row r="379" spans="1:26" x14ac:dyDescent="0.25">
      <c r="A379" s="114">
        <v>10</v>
      </c>
      <c r="B379" s="115" t="s">
        <v>5723</v>
      </c>
      <c r="C379" s="116" t="str">
        <f t="array" ref="C379">IFERROR(VLOOKUP(E379,'RT-C'!$A:$I,9,FALSE),"")</f>
        <v/>
      </c>
      <c r="D379" s="117"/>
      <c r="E379" s="113"/>
      <c r="F379" s="118"/>
      <c r="G379" s="119"/>
      <c r="H379" s="120"/>
      <c r="I379" s="153" t="str">
        <f t="array" ref="I379">IFERROR(VLOOKUP(E379,'RT-C'!$A:$J,10,FALSE),"")</f>
        <v/>
      </c>
      <c r="J379" s="151" t="str">
        <f t="array" ref="J379">IFERROR(VLOOKUP(E379,'RT-C'!$A:$AE,31,FALSE),"")</f>
        <v/>
      </c>
      <c r="K379" s="152" t="str">
        <f t="array" ref="K379">IFERROR(IF(VLOOKUP(E379,'RT-C'!$A:$AG,29,FALSE)=0,"",VLOOKUP(E379,'RT-C'!$A:$AG,33,FALSE)),"")</f>
        <v/>
      </c>
      <c r="L379" s="151" t="str">
        <f t="array" ref="L379">IFERROR(VLOOKUP('RT-C'!$A:$AF,32,FALSE),"")</f>
        <v/>
      </c>
      <c r="M379" s="323" t="str">
        <f t="array" ref="M379">IFERROR(VLOOKUP(E379,'RT-C'!$A:$H,8,FALSE),"")</f>
        <v/>
      </c>
      <c r="N379" s="151" t="str">
        <f t="array" ref="N379">IFERROR(VLOOKUP(E379,'RT-C'!$A:$G,7,FALSE),"")</f>
        <v/>
      </c>
      <c r="O379" s="150" t="str">
        <f t="array" ref="O379">IFERROR(VLOOKUP(E379,'RT-C'!$A:$R,18,FALSE),"")</f>
        <v/>
      </c>
      <c r="P379" s="147" t="str">
        <f t="shared" si="20"/>
        <v/>
      </c>
      <c r="Q379" s="119" t="str">
        <f t="shared" si="21"/>
        <v/>
      </c>
      <c r="R379" s="149" t="str">
        <f t="shared" si="22"/>
        <v/>
      </c>
      <c r="S379" s="148"/>
      <c r="T379" s="148" t="str">
        <f t="shared" si="23"/>
        <v/>
      </c>
      <c r="U379" s="118" t="e">
        <f>IF(AND(D379&lt;&gt;"",I379="OUI",#REF!="OUI"),60,"")</f>
        <v>#REF!</v>
      </c>
      <c r="V379" s="147"/>
      <c r="W379" s="118"/>
      <c r="X379" s="118"/>
      <c r="Y379" s="120"/>
      <c r="Z379" s="117"/>
    </row>
    <row r="380" spans="1:26" x14ac:dyDescent="0.25">
      <c r="A380" s="114">
        <v>10</v>
      </c>
      <c r="B380" s="115" t="s">
        <v>5723</v>
      </c>
      <c r="C380" s="116" t="str">
        <f t="array" ref="C380">IFERROR(VLOOKUP(E380,'RT-C'!$A:$I,9,FALSE),"")</f>
        <v/>
      </c>
      <c r="D380" s="117"/>
      <c r="E380" s="113"/>
      <c r="F380" s="118"/>
      <c r="G380" s="119"/>
      <c r="H380" s="120"/>
      <c r="I380" s="153" t="str">
        <f t="array" ref="I380">IFERROR(VLOOKUP(E380,'RT-C'!$A:$J,10,FALSE),"")</f>
        <v/>
      </c>
      <c r="J380" s="151" t="str">
        <f t="array" ref="J380">IFERROR(VLOOKUP(E380,'RT-C'!$A:$AE,31,FALSE),"")</f>
        <v/>
      </c>
      <c r="K380" s="152" t="str">
        <f t="array" ref="K380">IFERROR(IF(VLOOKUP(E380,'RT-C'!$A:$AG,29,FALSE)=0,"",VLOOKUP(E380,'RT-C'!$A:$AG,33,FALSE)),"")</f>
        <v/>
      </c>
      <c r="L380" s="151" t="str">
        <f t="array" ref="L380">IFERROR(VLOOKUP('RT-C'!$A:$AF,32,FALSE),"")</f>
        <v/>
      </c>
      <c r="M380" s="323" t="str">
        <f t="array" ref="M380">IFERROR(VLOOKUP(E380,'RT-C'!$A:$H,8,FALSE),"")</f>
        <v/>
      </c>
      <c r="N380" s="151" t="str">
        <f t="array" ref="N380">IFERROR(VLOOKUP(E380,'RT-C'!$A:$G,7,FALSE),"")</f>
        <v/>
      </c>
      <c r="O380" s="150" t="str">
        <f t="array" ref="O380">IFERROR(VLOOKUP(E380,'RT-C'!$A:$R,18,FALSE),"")</f>
        <v/>
      </c>
      <c r="P380" s="147" t="str">
        <f t="shared" si="20"/>
        <v/>
      </c>
      <c r="Q380" s="119" t="str">
        <f t="shared" si="21"/>
        <v/>
      </c>
      <c r="R380" s="149" t="str">
        <f t="shared" si="22"/>
        <v/>
      </c>
      <c r="S380" s="148"/>
      <c r="T380" s="148" t="str">
        <f t="shared" si="23"/>
        <v/>
      </c>
      <c r="U380" s="118" t="e">
        <f>IF(AND(D380&lt;&gt;"",I380="OUI",#REF!="OUI"),60,"")</f>
        <v>#REF!</v>
      </c>
      <c r="V380" s="147"/>
      <c r="W380" s="118"/>
      <c r="X380" s="118"/>
      <c r="Y380" s="120"/>
      <c r="Z380" s="117"/>
    </row>
    <row r="381" spans="1:26" x14ac:dyDescent="0.25">
      <c r="A381" s="114">
        <v>10</v>
      </c>
      <c r="B381" s="115" t="s">
        <v>5723</v>
      </c>
      <c r="C381" s="116" t="str">
        <f t="array" ref="C381">IFERROR(VLOOKUP(E381,'RT-C'!$A:$I,9,FALSE),"")</f>
        <v/>
      </c>
      <c r="D381" s="117"/>
      <c r="E381" s="113"/>
      <c r="F381" s="118"/>
      <c r="G381" s="119"/>
      <c r="H381" s="120"/>
      <c r="I381" s="153" t="str">
        <f t="array" ref="I381">IFERROR(VLOOKUP(E381,'RT-C'!$A:$J,10,FALSE),"")</f>
        <v/>
      </c>
      <c r="J381" s="151" t="str">
        <f t="array" ref="J381">IFERROR(VLOOKUP(E381,'RT-C'!$A:$AE,31,FALSE),"")</f>
        <v/>
      </c>
      <c r="K381" s="152" t="str">
        <f t="array" ref="K381">IFERROR(IF(VLOOKUP(E381,'RT-C'!$A:$AG,29,FALSE)=0,"",VLOOKUP(E381,'RT-C'!$A:$AG,33,FALSE)),"")</f>
        <v/>
      </c>
      <c r="L381" s="151" t="str">
        <f t="array" ref="L381">IFERROR(VLOOKUP('RT-C'!$A:$AF,32,FALSE),"")</f>
        <v/>
      </c>
      <c r="M381" s="323" t="str">
        <f t="array" ref="M381">IFERROR(VLOOKUP(E381,'RT-C'!$A:$H,8,FALSE),"")</f>
        <v/>
      </c>
      <c r="N381" s="151" t="str">
        <f t="array" ref="N381">IFERROR(VLOOKUP(E381,'RT-C'!$A:$G,7,FALSE),"")</f>
        <v/>
      </c>
      <c r="O381" s="150" t="str">
        <f t="array" ref="O381">IFERROR(VLOOKUP(E381,'RT-C'!$A:$R,18,FALSE),"")</f>
        <v/>
      </c>
      <c r="P381" s="147" t="str">
        <f t="shared" si="20"/>
        <v/>
      </c>
      <c r="Q381" s="119" t="str">
        <f t="shared" si="21"/>
        <v/>
      </c>
      <c r="R381" s="149" t="str">
        <f t="shared" si="22"/>
        <v/>
      </c>
      <c r="S381" s="148"/>
      <c r="T381" s="148" t="str">
        <f t="shared" si="23"/>
        <v/>
      </c>
      <c r="U381" s="118" t="e">
        <f>IF(AND(D381&lt;&gt;"",I381="OUI",#REF!="OUI"),60,"")</f>
        <v>#REF!</v>
      </c>
      <c r="V381" s="147"/>
      <c r="W381" s="118"/>
      <c r="X381" s="118"/>
      <c r="Y381" s="120"/>
      <c r="Z381" s="117"/>
    </row>
    <row r="382" spans="1:26" x14ac:dyDescent="0.25">
      <c r="A382" s="114">
        <v>10</v>
      </c>
      <c r="B382" s="115" t="s">
        <v>5723</v>
      </c>
      <c r="C382" s="116" t="str">
        <f t="array" ref="C382">IFERROR(VLOOKUP(E382,'RT-C'!$A:$I,9,FALSE),"")</f>
        <v/>
      </c>
      <c r="D382" s="117"/>
      <c r="E382" s="113"/>
      <c r="F382" s="118"/>
      <c r="G382" s="119"/>
      <c r="H382" s="120"/>
      <c r="I382" s="153" t="str">
        <f t="array" ref="I382">IFERROR(VLOOKUP(E382,'RT-C'!$A:$J,10,FALSE),"")</f>
        <v/>
      </c>
      <c r="J382" s="151" t="str">
        <f t="array" ref="J382">IFERROR(VLOOKUP(E382,'RT-C'!$A:$AE,31,FALSE),"")</f>
        <v/>
      </c>
      <c r="K382" s="152" t="str">
        <f t="array" ref="K382">IFERROR(IF(VLOOKUP(E382,'RT-C'!$A:$AG,29,FALSE)=0,"",VLOOKUP(E382,'RT-C'!$A:$AG,33,FALSE)),"")</f>
        <v/>
      </c>
      <c r="L382" s="151" t="str">
        <f t="array" ref="L382">IFERROR(VLOOKUP('RT-C'!$A:$AF,32,FALSE),"")</f>
        <v/>
      </c>
      <c r="M382" s="323" t="str">
        <f t="array" ref="M382">IFERROR(VLOOKUP(E382,'RT-C'!$A:$H,8,FALSE),"")</f>
        <v/>
      </c>
      <c r="N382" s="151" t="str">
        <f t="array" ref="N382">IFERROR(VLOOKUP(E382,'RT-C'!$A:$G,7,FALSE),"")</f>
        <v/>
      </c>
      <c r="O382" s="150" t="str">
        <f t="array" ref="O382">IFERROR(VLOOKUP(E382,'RT-C'!$A:$R,18,FALSE),"")</f>
        <v/>
      </c>
      <c r="P382" s="147" t="str">
        <f t="shared" si="20"/>
        <v/>
      </c>
      <c r="Q382" s="119" t="str">
        <f t="shared" si="21"/>
        <v/>
      </c>
      <c r="R382" s="149" t="str">
        <f t="shared" si="22"/>
        <v/>
      </c>
      <c r="S382" s="148"/>
      <c r="T382" s="148" t="str">
        <f t="shared" si="23"/>
        <v/>
      </c>
      <c r="U382" s="118" t="e">
        <f>IF(AND(D382&lt;&gt;"",I382="OUI",#REF!="OUI"),60,"")</f>
        <v>#REF!</v>
      </c>
      <c r="V382" s="147"/>
      <c r="W382" s="118"/>
      <c r="X382" s="118"/>
      <c r="Y382" s="120"/>
      <c r="Z382" s="117"/>
    </row>
    <row r="383" spans="1:26" x14ac:dyDescent="0.25">
      <c r="A383" s="114">
        <v>10</v>
      </c>
      <c r="B383" s="115" t="s">
        <v>5723</v>
      </c>
      <c r="C383" s="116" t="str">
        <f t="array" ref="C383">IFERROR(VLOOKUP(E383,'RT-C'!$A:$I,9,FALSE),"")</f>
        <v/>
      </c>
      <c r="D383" s="117"/>
      <c r="E383" s="113"/>
      <c r="F383" s="118"/>
      <c r="G383" s="119"/>
      <c r="H383" s="120"/>
      <c r="I383" s="153" t="str">
        <f t="array" ref="I383">IFERROR(VLOOKUP(E383,'RT-C'!$A:$J,10,FALSE),"")</f>
        <v/>
      </c>
      <c r="J383" s="151" t="str">
        <f t="array" ref="J383">IFERROR(VLOOKUP(E383,'RT-C'!$A:$AE,31,FALSE),"")</f>
        <v/>
      </c>
      <c r="K383" s="152" t="str">
        <f t="array" ref="K383">IFERROR(IF(VLOOKUP(E383,'RT-C'!$A:$AG,29,FALSE)=0,"",VLOOKUP(E383,'RT-C'!$A:$AG,33,FALSE)),"")</f>
        <v/>
      </c>
      <c r="L383" s="151" t="str">
        <f t="array" ref="L383">IFERROR(VLOOKUP('RT-C'!$A:$AF,32,FALSE),"")</f>
        <v/>
      </c>
      <c r="M383" s="323" t="str">
        <f t="array" ref="M383">IFERROR(VLOOKUP(E383,'RT-C'!$A:$H,8,FALSE),"")</f>
        <v/>
      </c>
      <c r="N383" s="151" t="str">
        <f t="array" ref="N383">IFERROR(VLOOKUP(E383,'RT-C'!$A:$G,7,FALSE),"")</f>
        <v/>
      </c>
      <c r="O383" s="150" t="str">
        <f t="array" ref="O383">IFERROR(VLOOKUP(E383,'RT-C'!$A:$R,18,FALSE),"")</f>
        <v/>
      </c>
      <c r="P383" s="147" t="str">
        <f t="shared" si="20"/>
        <v/>
      </c>
      <c r="Q383" s="119" t="str">
        <f t="shared" si="21"/>
        <v/>
      </c>
      <c r="R383" s="149" t="str">
        <f t="shared" si="22"/>
        <v/>
      </c>
      <c r="S383" s="148"/>
      <c r="T383" s="148" t="str">
        <f t="shared" si="23"/>
        <v/>
      </c>
      <c r="U383" s="118" t="e">
        <f>IF(AND(D383&lt;&gt;"",I383="OUI",#REF!="OUI"),60,"")</f>
        <v>#REF!</v>
      </c>
      <c r="V383" s="147"/>
      <c r="W383" s="118"/>
      <c r="X383" s="118"/>
      <c r="Y383" s="120"/>
      <c r="Z383" s="117"/>
    </row>
    <row r="384" spans="1:26" x14ac:dyDescent="0.25">
      <c r="A384" s="114">
        <v>10</v>
      </c>
      <c r="B384" s="115" t="s">
        <v>5723</v>
      </c>
      <c r="C384" s="116" t="str">
        <f t="array" ref="C384">IFERROR(VLOOKUP(E384,'RT-C'!$A:$I,9,FALSE),"")</f>
        <v/>
      </c>
      <c r="D384" s="117"/>
      <c r="E384" s="113"/>
      <c r="F384" s="118"/>
      <c r="G384" s="119"/>
      <c r="H384" s="120"/>
      <c r="I384" s="153" t="str">
        <f t="array" ref="I384">IFERROR(VLOOKUP(E384,'RT-C'!$A:$J,10,FALSE),"")</f>
        <v/>
      </c>
      <c r="J384" s="151" t="str">
        <f t="array" ref="J384">IFERROR(VLOOKUP(E384,'RT-C'!$A:$AE,31,FALSE),"")</f>
        <v/>
      </c>
      <c r="K384" s="152" t="str">
        <f t="array" ref="K384">IFERROR(IF(VLOOKUP(E384,'RT-C'!$A:$AG,29,FALSE)=0,"",VLOOKUP(E384,'RT-C'!$A:$AG,33,FALSE)),"")</f>
        <v/>
      </c>
      <c r="L384" s="151" t="str">
        <f t="array" ref="L384">IFERROR(VLOOKUP('RT-C'!$A:$AF,32,FALSE),"")</f>
        <v/>
      </c>
      <c r="M384" s="323" t="str">
        <f t="array" ref="M384">IFERROR(VLOOKUP(E384,'RT-C'!$A:$H,8,FALSE),"")</f>
        <v/>
      </c>
      <c r="N384" s="151" t="str">
        <f t="array" ref="N384">IFERROR(VLOOKUP(E384,'RT-C'!$A:$G,7,FALSE),"")</f>
        <v/>
      </c>
      <c r="O384" s="150" t="str">
        <f t="array" ref="O384">IFERROR(VLOOKUP(E384,'RT-C'!$A:$R,18,FALSE),"")</f>
        <v/>
      </c>
      <c r="P384" s="147" t="str">
        <f t="shared" si="20"/>
        <v/>
      </c>
      <c r="Q384" s="119" t="str">
        <f t="shared" si="21"/>
        <v/>
      </c>
      <c r="R384" s="149" t="str">
        <f t="shared" si="22"/>
        <v/>
      </c>
      <c r="S384" s="148"/>
      <c r="T384" s="148" t="str">
        <f t="shared" si="23"/>
        <v/>
      </c>
      <c r="U384" s="118" t="e">
        <f>IF(AND(D384&lt;&gt;"",I384="OUI",#REF!="OUI"),60,"")</f>
        <v>#REF!</v>
      </c>
      <c r="V384" s="147"/>
      <c r="W384" s="118"/>
      <c r="X384" s="118"/>
      <c r="Y384" s="120"/>
      <c r="Z384" s="117"/>
    </row>
    <row r="385" spans="1:26" x14ac:dyDescent="0.25">
      <c r="A385" s="114">
        <v>10</v>
      </c>
      <c r="B385" s="115" t="s">
        <v>5723</v>
      </c>
      <c r="C385" s="116" t="str">
        <f t="array" ref="C385">IFERROR(VLOOKUP(E385,'RT-C'!$A:$I,9,FALSE),"")</f>
        <v/>
      </c>
      <c r="D385" s="117"/>
      <c r="E385" s="113"/>
      <c r="F385" s="118"/>
      <c r="G385" s="119"/>
      <c r="H385" s="120"/>
      <c r="I385" s="153" t="str">
        <f t="array" ref="I385">IFERROR(VLOOKUP(E385,'RT-C'!$A:$J,10,FALSE),"")</f>
        <v/>
      </c>
      <c r="J385" s="151" t="str">
        <f t="array" ref="J385">IFERROR(VLOOKUP(E385,'RT-C'!$A:$AE,31,FALSE),"")</f>
        <v/>
      </c>
      <c r="K385" s="152" t="str">
        <f t="array" ref="K385">IFERROR(IF(VLOOKUP(E385,'RT-C'!$A:$AG,29,FALSE)=0,"",VLOOKUP(E385,'RT-C'!$A:$AG,33,FALSE)),"")</f>
        <v/>
      </c>
      <c r="L385" s="151" t="str">
        <f t="array" ref="L385">IFERROR(VLOOKUP('RT-C'!$A:$AF,32,FALSE),"")</f>
        <v/>
      </c>
      <c r="M385" s="323" t="str">
        <f t="array" ref="M385">IFERROR(VLOOKUP(E385,'RT-C'!$A:$H,8,FALSE),"")</f>
        <v/>
      </c>
      <c r="N385" s="151" t="str">
        <f t="array" ref="N385">IFERROR(VLOOKUP(E385,'RT-C'!$A:$G,7,FALSE),"")</f>
        <v/>
      </c>
      <c r="O385" s="150" t="str">
        <f t="array" ref="O385">IFERROR(VLOOKUP(E385,'RT-C'!$A:$R,18,FALSE),"")</f>
        <v/>
      </c>
      <c r="P385" s="147" t="str">
        <f t="shared" si="20"/>
        <v/>
      </c>
      <c r="Q385" s="119" t="str">
        <f t="shared" si="21"/>
        <v/>
      </c>
      <c r="R385" s="149" t="str">
        <f t="shared" si="22"/>
        <v/>
      </c>
      <c r="S385" s="148"/>
      <c r="T385" s="148" t="str">
        <f t="shared" si="23"/>
        <v/>
      </c>
      <c r="U385" s="118" t="e">
        <f>IF(AND(D385&lt;&gt;"",I385="OUI",#REF!="OUI"),60,"")</f>
        <v>#REF!</v>
      </c>
      <c r="V385" s="147"/>
      <c r="W385" s="118"/>
      <c r="X385" s="118"/>
      <c r="Y385" s="120"/>
      <c r="Z385" s="117"/>
    </row>
    <row r="386" spans="1:26" x14ac:dyDescent="0.25">
      <c r="A386" s="114">
        <v>10</v>
      </c>
      <c r="B386" s="115" t="s">
        <v>5723</v>
      </c>
      <c r="C386" s="116" t="str">
        <f t="array" ref="C386">IFERROR(VLOOKUP(E386,'RT-C'!$A:$I,9,FALSE),"")</f>
        <v/>
      </c>
      <c r="D386" s="117"/>
      <c r="E386" s="113"/>
      <c r="F386" s="118"/>
      <c r="G386" s="119"/>
      <c r="H386" s="120"/>
      <c r="I386" s="153" t="str">
        <f t="array" ref="I386">IFERROR(VLOOKUP(E386,'RT-C'!$A:$J,10,FALSE),"")</f>
        <v/>
      </c>
      <c r="J386" s="151" t="str">
        <f t="array" ref="J386">IFERROR(VLOOKUP(E386,'RT-C'!$A:$AE,31,FALSE),"")</f>
        <v/>
      </c>
      <c r="K386" s="152" t="str">
        <f t="array" ref="K386">IFERROR(IF(VLOOKUP(E386,'RT-C'!$A:$AG,29,FALSE)=0,"",VLOOKUP(E386,'RT-C'!$A:$AG,33,FALSE)),"")</f>
        <v/>
      </c>
      <c r="L386" s="151" t="str">
        <f t="array" ref="L386">IFERROR(VLOOKUP('RT-C'!$A:$AF,32,FALSE),"")</f>
        <v/>
      </c>
      <c r="M386" s="323" t="str">
        <f t="array" ref="M386">IFERROR(VLOOKUP(E386,'RT-C'!$A:$H,8,FALSE),"")</f>
        <v/>
      </c>
      <c r="N386" s="151" t="str">
        <f t="array" ref="N386">IFERROR(VLOOKUP(E386,'RT-C'!$A:$G,7,FALSE),"")</f>
        <v/>
      </c>
      <c r="O386" s="150" t="str">
        <f t="array" ref="O386">IFERROR(VLOOKUP(E386,'RT-C'!$A:$R,18,FALSE),"")</f>
        <v/>
      </c>
      <c r="P386" s="147" t="str">
        <f t="shared" si="20"/>
        <v/>
      </c>
      <c r="Q386" s="119" t="str">
        <f t="shared" si="21"/>
        <v/>
      </c>
      <c r="R386" s="149" t="str">
        <f t="shared" si="22"/>
        <v/>
      </c>
      <c r="S386" s="148"/>
      <c r="T386" s="148" t="str">
        <f t="shared" si="23"/>
        <v/>
      </c>
      <c r="U386" s="118" t="e">
        <f>IF(AND(D386&lt;&gt;"",I386="OUI",#REF!="OUI"),60,"")</f>
        <v>#REF!</v>
      </c>
      <c r="V386" s="147"/>
      <c r="W386" s="118"/>
      <c r="X386" s="118"/>
      <c r="Y386" s="120"/>
      <c r="Z386" s="117"/>
    </row>
    <row r="387" spans="1:26" x14ac:dyDescent="0.25">
      <c r="A387" s="114">
        <v>10</v>
      </c>
      <c r="B387" s="115" t="s">
        <v>5723</v>
      </c>
      <c r="C387" s="116" t="str">
        <f t="array" ref="C387">IFERROR(VLOOKUP(E387,'RT-C'!$A:$I,9,FALSE),"")</f>
        <v/>
      </c>
      <c r="D387" s="117"/>
      <c r="E387" s="113"/>
      <c r="F387" s="118"/>
      <c r="G387" s="119"/>
      <c r="H387" s="120"/>
      <c r="I387" s="153" t="str">
        <f t="array" ref="I387">IFERROR(VLOOKUP(E387,'RT-C'!$A:$J,10,FALSE),"")</f>
        <v/>
      </c>
      <c r="J387" s="151" t="str">
        <f t="array" ref="J387">IFERROR(VLOOKUP(E387,'RT-C'!$A:$AE,31,FALSE),"")</f>
        <v/>
      </c>
      <c r="K387" s="152" t="str">
        <f t="array" ref="K387">IFERROR(IF(VLOOKUP(E387,'RT-C'!$A:$AG,29,FALSE)=0,"",VLOOKUP(E387,'RT-C'!$A:$AG,33,FALSE)),"")</f>
        <v/>
      </c>
      <c r="L387" s="151" t="str">
        <f t="array" ref="L387">IFERROR(VLOOKUP('RT-C'!$A:$AF,32,FALSE),"")</f>
        <v/>
      </c>
      <c r="M387" s="323" t="str">
        <f t="array" ref="M387">IFERROR(VLOOKUP(E387,'RT-C'!$A:$H,8,FALSE),"")</f>
        <v/>
      </c>
      <c r="N387" s="151" t="str">
        <f t="array" ref="N387">IFERROR(VLOOKUP(E387,'RT-C'!$A:$G,7,FALSE),"")</f>
        <v/>
      </c>
      <c r="O387" s="150" t="str">
        <f t="array" ref="O387">IFERROR(VLOOKUP(E387,'RT-C'!$A:$R,18,FALSE),"")</f>
        <v/>
      </c>
      <c r="P387" s="147" t="str">
        <f t="shared" ref="P387:P450" si="24">IF(AND(D387&lt;&gt;"",F387="INS",I387="OUI",K387&gt;0),K387*IF($M387&gt;41790,5.94,5.65),"")</f>
        <v/>
      </c>
      <c r="Q387" s="119" t="str">
        <f t="shared" ref="Q387:Q450" si="25">IF(AND(D387&lt;&gt;"",F387="REV",I387="OUI",K387&gt;0),K387*IF($M387&gt;41790,6.2,5.9),"")</f>
        <v/>
      </c>
      <c r="R387" s="149" t="str">
        <f t="shared" ref="R387:R450" si="26">IF(AND(D387&lt;&gt;"",I387="NON",OR(J387="Branchement individuel",J387="Batiment détruit")),3,"")</f>
        <v/>
      </c>
      <c r="S387" s="148"/>
      <c r="T387" s="148" t="str">
        <f t="shared" ref="T387:T450" si="27">IF(AND(D387&lt;&gt;"",I387="OUI",O387="OUI"),18,"")</f>
        <v/>
      </c>
      <c r="U387" s="118" t="e">
        <f>IF(AND(D387&lt;&gt;"",I387="OUI",#REF!="OUI"),60,"")</f>
        <v>#REF!</v>
      </c>
      <c r="V387" s="147"/>
      <c r="W387" s="118"/>
      <c r="X387" s="118"/>
      <c r="Y387" s="120"/>
      <c r="Z387" s="117"/>
    </row>
    <row r="388" spans="1:26" x14ac:dyDescent="0.25">
      <c r="A388" s="114">
        <v>10</v>
      </c>
      <c r="B388" s="115" t="s">
        <v>5723</v>
      </c>
      <c r="C388" s="116" t="str">
        <f t="array" ref="C388">IFERROR(VLOOKUP(E388,'RT-C'!$A:$I,9,FALSE),"")</f>
        <v/>
      </c>
      <c r="D388" s="117"/>
      <c r="E388" s="113"/>
      <c r="F388" s="118"/>
      <c r="G388" s="119"/>
      <c r="H388" s="120"/>
      <c r="I388" s="153" t="str">
        <f t="array" ref="I388">IFERROR(VLOOKUP(E388,'RT-C'!$A:$J,10,FALSE),"")</f>
        <v/>
      </c>
      <c r="J388" s="151" t="str">
        <f t="array" ref="J388">IFERROR(VLOOKUP(E388,'RT-C'!$A:$AE,31,FALSE),"")</f>
        <v/>
      </c>
      <c r="K388" s="152" t="str">
        <f t="array" ref="K388">IFERROR(IF(VLOOKUP(E388,'RT-C'!$A:$AG,29,FALSE)=0,"",VLOOKUP(E388,'RT-C'!$A:$AG,33,FALSE)),"")</f>
        <v/>
      </c>
      <c r="L388" s="151" t="str">
        <f t="array" ref="L388">IFERROR(VLOOKUP('RT-C'!$A:$AF,32,FALSE),"")</f>
        <v/>
      </c>
      <c r="M388" s="323" t="str">
        <f t="array" ref="M388">IFERROR(VLOOKUP(E388,'RT-C'!$A:$H,8,FALSE),"")</f>
        <v/>
      </c>
      <c r="N388" s="151" t="str">
        <f t="array" ref="N388">IFERROR(VLOOKUP(E388,'RT-C'!$A:$G,7,FALSE),"")</f>
        <v/>
      </c>
      <c r="O388" s="150" t="str">
        <f t="array" ref="O388">IFERROR(VLOOKUP(E388,'RT-C'!$A:$R,18,FALSE),"")</f>
        <v/>
      </c>
      <c r="P388" s="147" t="str">
        <f t="shared" si="24"/>
        <v/>
      </c>
      <c r="Q388" s="119" t="str">
        <f t="shared" si="25"/>
        <v/>
      </c>
      <c r="R388" s="149" t="str">
        <f t="shared" si="26"/>
        <v/>
      </c>
      <c r="S388" s="148"/>
      <c r="T388" s="148" t="str">
        <f t="shared" si="27"/>
        <v/>
      </c>
      <c r="U388" s="118" t="e">
        <f>IF(AND(D388&lt;&gt;"",I388="OUI",#REF!="OUI"),60,"")</f>
        <v>#REF!</v>
      </c>
      <c r="V388" s="147"/>
      <c r="W388" s="118"/>
      <c r="X388" s="118"/>
      <c r="Y388" s="120"/>
      <c r="Z388" s="117"/>
    </row>
    <row r="389" spans="1:26" x14ac:dyDescent="0.25">
      <c r="A389" s="114">
        <v>10</v>
      </c>
      <c r="B389" s="115" t="s">
        <v>5723</v>
      </c>
      <c r="C389" s="116" t="str">
        <f t="array" ref="C389">IFERROR(VLOOKUP(E389,'RT-C'!$A:$I,9,FALSE),"")</f>
        <v/>
      </c>
      <c r="D389" s="117"/>
      <c r="E389" s="113"/>
      <c r="F389" s="118"/>
      <c r="G389" s="119"/>
      <c r="H389" s="120"/>
      <c r="I389" s="153" t="str">
        <f t="array" ref="I389">IFERROR(VLOOKUP(E389,'RT-C'!$A:$J,10,FALSE),"")</f>
        <v/>
      </c>
      <c r="J389" s="151" t="str">
        <f t="array" ref="J389">IFERROR(VLOOKUP(E389,'RT-C'!$A:$AE,31,FALSE),"")</f>
        <v/>
      </c>
      <c r="K389" s="152" t="str">
        <f t="array" ref="K389">IFERROR(IF(VLOOKUP(E389,'RT-C'!$A:$AG,29,FALSE)=0,"",VLOOKUP(E389,'RT-C'!$A:$AG,33,FALSE)),"")</f>
        <v/>
      </c>
      <c r="L389" s="151" t="str">
        <f t="array" ref="L389">IFERROR(VLOOKUP('RT-C'!$A:$AF,32,FALSE),"")</f>
        <v/>
      </c>
      <c r="M389" s="323" t="str">
        <f t="array" ref="M389">IFERROR(VLOOKUP(E389,'RT-C'!$A:$H,8,FALSE),"")</f>
        <v/>
      </c>
      <c r="N389" s="151" t="str">
        <f t="array" ref="N389">IFERROR(VLOOKUP(E389,'RT-C'!$A:$G,7,FALSE),"")</f>
        <v/>
      </c>
      <c r="O389" s="150" t="str">
        <f t="array" ref="O389">IFERROR(VLOOKUP(E389,'RT-C'!$A:$R,18,FALSE),"")</f>
        <v/>
      </c>
      <c r="P389" s="147" t="str">
        <f t="shared" si="24"/>
        <v/>
      </c>
      <c r="Q389" s="119" t="str">
        <f t="shared" si="25"/>
        <v/>
      </c>
      <c r="R389" s="149" t="str">
        <f t="shared" si="26"/>
        <v/>
      </c>
      <c r="S389" s="148"/>
      <c r="T389" s="148" t="str">
        <f t="shared" si="27"/>
        <v/>
      </c>
      <c r="U389" s="118" t="e">
        <f>IF(AND(D389&lt;&gt;"",I389="OUI",#REF!="OUI"),60,"")</f>
        <v>#REF!</v>
      </c>
      <c r="V389" s="147"/>
      <c r="W389" s="118"/>
      <c r="X389" s="118"/>
      <c r="Y389" s="120"/>
      <c r="Z389" s="117"/>
    </row>
    <row r="390" spans="1:26" x14ac:dyDescent="0.25">
      <c r="A390" s="114">
        <v>10</v>
      </c>
      <c r="B390" s="115" t="s">
        <v>5723</v>
      </c>
      <c r="C390" s="116" t="str">
        <f t="array" ref="C390">IFERROR(VLOOKUP(E390,'RT-C'!$A:$I,9,FALSE),"")</f>
        <v/>
      </c>
      <c r="D390" s="117"/>
      <c r="E390" s="113"/>
      <c r="F390" s="118"/>
      <c r="G390" s="119"/>
      <c r="H390" s="120"/>
      <c r="I390" s="153" t="str">
        <f t="array" ref="I390">IFERROR(VLOOKUP(E390,'RT-C'!$A:$J,10,FALSE),"")</f>
        <v/>
      </c>
      <c r="J390" s="151" t="str">
        <f t="array" ref="J390">IFERROR(VLOOKUP(E390,'RT-C'!$A:$AE,31,FALSE),"")</f>
        <v/>
      </c>
      <c r="K390" s="152" t="str">
        <f t="array" ref="K390">IFERROR(IF(VLOOKUP(E390,'RT-C'!$A:$AG,29,FALSE)=0,"",VLOOKUP(E390,'RT-C'!$A:$AG,33,FALSE)),"")</f>
        <v/>
      </c>
      <c r="L390" s="151" t="str">
        <f t="array" ref="L390">IFERROR(VLOOKUP('RT-C'!$A:$AF,32,FALSE),"")</f>
        <v/>
      </c>
      <c r="M390" s="323" t="str">
        <f t="array" ref="M390">IFERROR(VLOOKUP(E390,'RT-C'!$A:$H,8,FALSE),"")</f>
        <v/>
      </c>
      <c r="N390" s="151" t="str">
        <f t="array" ref="N390">IFERROR(VLOOKUP(E390,'RT-C'!$A:$G,7,FALSE),"")</f>
        <v/>
      </c>
      <c r="O390" s="150" t="str">
        <f t="array" ref="O390">IFERROR(VLOOKUP(E390,'RT-C'!$A:$R,18,FALSE),"")</f>
        <v/>
      </c>
      <c r="P390" s="147" t="str">
        <f t="shared" si="24"/>
        <v/>
      </c>
      <c r="Q390" s="119" t="str">
        <f t="shared" si="25"/>
        <v/>
      </c>
      <c r="R390" s="149" t="str">
        <f t="shared" si="26"/>
        <v/>
      </c>
      <c r="S390" s="148"/>
      <c r="T390" s="148" t="str">
        <f t="shared" si="27"/>
        <v/>
      </c>
      <c r="U390" s="118" t="e">
        <f>IF(AND(D390&lt;&gt;"",I390="OUI",#REF!="OUI"),60,"")</f>
        <v>#REF!</v>
      </c>
      <c r="V390" s="147"/>
      <c r="W390" s="118"/>
      <c r="X390" s="118"/>
      <c r="Y390" s="120"/>
      <c r="Z390" s="117"/>
    </row>
    <row r="391" spans="1:26" x14ac:dyDescent="0.25">
      <c r="A391" s="114">
        <v>10</v>
      </c>
      <c r="B391" s="115" t="s">
        <v>5723</v>
      </c>
      <c r="C391" s="116" t="str">
        <f t="array" ref="C391">IFERROR(VLOOKUP(E391,'RT-C'!$A:$I,9,FALSE),"")</f>
        <v/>
      </c>
      <c r="D391" s="117"/>
      <c r="E391" s="113"/>
      <c r="F391" s="118"/>
      <c r="G391" s="119"/>
      <c r="H391" s="120"/>
      <c r="I391" s="153" t="str">
        <f t="array" ref="I391">IFERROR(VLOOKUP(E391,'RT-C'!$A:$J,10,FALSE),"")</f>
        <v/>
      </c>
      <c r="J391" s="151" t="str">
        <f t="array" ref="J391">IFERROR(VLOOKUP(E391,'RT-C'!$A:$AE,31,FALSE),"")</f>
        <v/>
      </c>
      <c r="K391" s="152" t="str">
        <f t="array" ref="K391">IFERROR(IF(VLOOKUP(E391,'RT-C'!$A:$AG,29,FALSE)=0,"",VLOOKUP(E391,'RT-C'!$A:$AG,33,FALSE)),"")</f>
        <v/>
      </c>
      <c r="L391" s="151" t="str">
        <f t="array" ref="L391">IFERROR(VLOOKUP('RT-C'!$A:$AF,32,FALSE),"")</f>
        <v/>
      </c>
      <c r="M391" s="323" t="str">
        <f t="array" ref="M391">IFERROR(VLOOKUP(E391,'RT-C'!$A:$H,8,FALSE),"")</f>
        <v/>
      </c>
      <c r="N391" s="151" t="str">
        <f t="array" ref="N391">IFERROR(VLOOKUP(E391,'RT-C'!$A:$G,7,FALSE),"")</f>
        <v/>
      </c>
      <c r="O391" s="150" t="str">
        <f t="array" ref="O391">IFERROR(VLOOKUP(E391,'RT-C'!$A:$R,18,FALSE),"")</f>
        <v/>
      </c>
      <c r="P391" s="147" t="str">
        <f t="shared" si="24"/>
        <v/>
      </c>
      <c r="Q391" s="119" t="str">
        <f t="shared" si="25"/>
        <v/>
      </c>
      <c r="R391" s="149" t="str">
        <f t="shared" si="26"/>
        <v/>
      </c>
      <c r="S391" s="148"/>
      <c r="T391" s="148" t="str">
        <f t="shared" si="27"/>
        <v/>
      </c>
      <c r="U391" s="118" t="e">
        <f>IF(AND(D391&lt;&gt;"",I391="OUI",#REF!="OUI"),60,"")</f>
        <v>#REF!</v>
      </c>
      <c r="V391" s="147"/>
      <c r="W391" s="118"/>
      <c r="X391" s="118"/>
      <c r="Y391" s="120"/>
      <c r="Z391" s="117"/>
    </row>
    <row r="392" spans="1:26" x14ac:dyDescent="0.25">
      <c r="A392" s="114">
        <v>10</v>
      </c>
      <c r="B392" s="115" t="s">
        <v>5723</v>
      </c>
      <c r="C392" s="116" t="str">
        <f t="array" ref="C392">IFERROR(VLOOKUP(E392,'RT-C'!$A:$I,9,FALSE),"")</f>
        <v/>
      </c>
      <c r="D392" s="117"/>
      <c r="E392" s="113"/>
      <c r="F392" s="118"/>
      <c r="G392" s="119"/>
      <c r="H392" s="120"/>
      <c r="I392" s="153" t="str">
        <f t="array" ref="I392">IFERROR(VLOOKUP(E392,'RT-C'!$A:$J,10,FALSE),"")</f>
        <v/>
      </c>
      <c r="J392" s="151" t="str">
        <f t="array" ref="J392">IFERROR(VLOOKUP(E392,'RT-C'!$A:$AE,31,FALSE),"")</f>
        <v/>
      </c>
      <c r="K392" s="152" t="str">
        <f t="array" ref="K392">IFERROR(IF(VLOOKUP(E392,'RT-C'!$A:$AG,29,FALSE)=0,"",VLOOKUP(E392,'RT-C'!$A:$AG,33,FALSE)),"")</f>
        <v/>
      </c>
      <c r="L392" s="151" t="str">
        <f t="array" ref="L392">IFERROR(VLOOKUP('RT-C'!$A:$AF,32,FALSE),"")</f>
        <v/>
      </c>
      <c r="M392" s="323" t="str">
        <f t="array" ref="M392">IFERROR(VLOOKUP(E392,'RT-C'!$A:$H,8,FALSE),"")</f>
        <v/>
      </c>
      <c r="N392" s="151" t="str">
        <f t="array" ref="N392">IFERROR(VLOOKUP(E392,'RT-C'!$A:$G,7,FALSE),"")</f>
        <v/>
      </c>
      <c r="O392" s="150" t="str">
        <f t="array" ref="O392">IFERROR(VLOOKUP(E392,'RT-C'!$A:$R,18,FALSE),"")</f>
        <v/>
      </c>
      <c r="P392" s="147" t="str">
        <f t="shared" si="24"/>
        <v/>
      </c>
      <c r="Q392" s="119" t="str">
        <f t="shared" si="25"/>
        <v/>
      </c>
      <c r="R392" s="149" t="str">
        <f t="shared" si="26"/>
        <v/>
      </c>
      <c r="S392" s="148"/>
      <c r="T392" s="148" t="str">
        <f t="shared" si="27"/>
        <v/>
      </c>
      <c r="U392" s="118" t="e">
        <f>IF(AND(D392&lt;&gt;"",I392="OUI",#REF!="OUI"),60,"")</f>
        <v>#REF!</v>
      </c>
      <c r="V392" s="147"/>
      <c r="W392" s="118"/>
      <c r="X392" s="118"/>
      <c r="Y392" s="120"/>
      <c r="Z392" s="117"/>
    </row>
    <row r="393" spans="1:26" x14ac:dyDescent="0.25">
      <c r="A393" s="114">
        <v>10</v>
      </c>
      <c r="B393" s="115" t="s">
        <v>5723</v>
      </c>
      <c r="C393" s="116" t="str">
        <f t="array" ref="C393">IFERROR(VLOOKUP(E393,'RT-C'!$A:$I,9,FALSE),"")</f>
        <v/>
      </c>
      <c r="D393" s="117"/>
      <c r="E393" s="113"/>
      <c r="F393" s="118"/>
      <c r="G393" s="119"/>
      <c r="H393" s="120"/>
      <c r="I393" s="153" t="str">
        <f t="array" ref="I393">IFERROR(VLOOKUP(E393,'RT-C'!$A:$J,10,FALSE),"")</f>
        <v/>
      </c>
      <c r="J393" s="151" t="str">
        <f t="array" ref="J393">IFERROR(VLOOKUP(E393,'RT-C'!$A:$AE,31,FALSE),"")</f>
        <v/>
      </c>
      <c r="K393" s="152" t="str">
        <f t="array" ref="K393">IFERROR(IF(VLOOKUP(E393,'RT-C'!$A:$AG,29,FALSE)=0,"",VLOOKUP(E393,'RT-C'!$A:$AG,33,FALSE)),"")</f>
        <v/>
      </c>
      <c r="L393" s="151" t="str">
        <f t="array" ref="L393">IFERROR(VLOOKUP('RT-C'!$A:$AF,32,FALSE),"")</f>
        <v/>
      </c>
      <c r="M393" s="323" t="str">
        <f t="array" ref="M393">IFERROR(VLOOKUP(E393,'RT-C'!$A:$H,8,FALSE),"")</f>
        <v/>
      </c>
      <c r="N393" s="151" t="str">
        <f t="array" ref="N393">IFERROR(VLOOKUP(E393,'RT-C'!$A:$G,7,FALSE),"")</f>
        <v/>
      </c>
      <c r="O393" s="150" t="str">
        <f t="array" ref="O393">IFERROR(VLOOKUP(E393,'RT-C'!$A:$R,18,FALSE),"")</f>
        <v/>
      </c>
      <c r="P393" s="147" t="str">
        <f t="shared" si="24"/>
        <v/>
      </c>
      <c r="Q393" s="119" t="str">
        <f t="shared" si="25"/>
        <v/>
      </c>
      <c r="R393" s="149" t="str">
        <f t="shared" si="26"/>
        <v/>
      </c>
      <c r="S393" s="148"/>
      <c r="T393" s="148" t="str">
        <f t="shared" si="27"/>
        <v/>
      </c>
      <c r="U393" s="118" t="e">
        <f>IF(AND(D393&lt;&gt;"",I393="OUI",#REF!="OUI"),60,"")</f>
        <v>#REF!</v>
      </c>
      <c r="V393" s="147"/>
      <c r="W393" s="118"/>
      <c r="X393" s="118"/>
      <c r="Y393" s="120"/>
      <c r="Z393" s="117"/>
    </row>
    <row r="394" spans="1:26" x14ac:dyDescent="0.25">
      <c r="A394" s="114">
        <v>10</v>
      </c>
      <c r="B394" s="115" t="s">
        <v>5723</v>
      </c>
      <c r="C394" s="116" t="str">
        <f t="array" ref="C394">IFERROR(VLOOKUP(E394,'RT-C'!$A:$I,9,FALSE),"")</f>
        <v/>
      </c>
      <c r="D394" s="117"/>
      <c r="E394" s="113"/>
      <c r="F394" s="118"/>
      <c r="G394" s="119"/>
      <c r="H394" s="120"/>
      <c r="I394" s="153" t="str">
        <f t="array" ref="I394">IFERROR(VLOOKUP(E394,'RT-C'!$A:$J,10,FALSE),"")</f>
        <v/>
      </c>
      <c r="J394" s="151" t="str">
        <f t="array" ref="J394">IFERROR(VLOOKUP(E394,'RT-C'!$A:$AE,31,FALSE),"")</f>
        <v/>
      </c>
      <c r="K394" s="152" t="str">
        <f t="array" ref="K394">IFERROR(IF(VLOOKUP(E394,'RT-C'!$A:$AG,29,FALSE)=0,"",VLOOKUP(E394,'RT-C'!$A:$AG,33,FALSE)),"")</f>
        <v/>
      </c>
      <c r="L394" s="151" t="str">
        <f t="array" ref="L394">IFERROR(VLOOKUP('RT-C'!$A:$AF,32,FALSE),"")</f>
        <v/>
      </c>
      <c r="M394" s="323" t="str">
        <f t="array" ref="M394">IFERROR(VLOOKUP(E394,'RT-C'!$A:$H,8,FALSE),"")</f>
        <v/>
      </c>
      <c r="N394" s="151" t="str">
        <f t="array" ref="N394">IFERROR(VLOOKUP(E394,'RT-C'!$A:$G,7,FALSE),"")</f>
        <v/>
      </c>
      <c r="O394" s="150" t="str">
        <f t="array" ref="O394">IFERROR(VLOOKUP(E394,'RT-C'!$A:$R,18,FALSE),"")</f>
        <v/>
      </c>
      <c r="P394" s="147" t="str">
        <f t="shared" si="24"/>
        <v/>
      </c>
      <c r="Q394" s="119" t="str">
        <f t="shared" si="25"/>
        <v/>
      </c>
      <c r="R394" s="149" t="str">
        <f t="shared" si="26"/>
        <v/>
      </c>
      <c r="S394" s="148"/>
      <c r="T394" s="148" t="str">
        <f t="shared" si="27"/>
        <v/>
      </c>
      <c r="U394" s="118" t="e">
        <f>IF(AND(D394&lt;&gt;"",I394="OUI",#REF!="OUI"),60,"")</f>
        <v>#REF!</v>
      </c>
      <c r="V394" s="147"/>
      <c r="W394" s="118"/>
      <c r="X394" s="118"/>
      <c r="Y394" s="120"/>
      <c r="Z394" s="117"/>
    </row>
    <row r="395" spans="1:26" x14ac:dyDescent="0.25">
      <c r="A395" s="114">
        <v>10</v>
      </c>
      <c r="B395" s="115" t="s">
        <v>5723</v>
      </c>
      <c r="C395" s="116" t="str">
        <f t="array" ref="C395">IFERROR(VLOOKUP(E395,'RT-C'!$A:$I,9,FALSE),"")</f>
        <v/>
      </c>
      <c r="D395" s="117"/>
      <c r="E395" s="113"/>
      <c r="F395" s="118"/>
      <c r="G395" s="119"/>
      <c r="H395" s="120"/>
      <c r="I395" s="153" t="str">
        <f t="array" ref="I395">IFERROR(VLOOKUP(E395,'RT-C'!$A:$J,10,FALSE),"")</f>
        <v/>
      </c>
      <c r="J395" s="151" t="str">
        <f t="array" ref="J395">IFERROR(VLOOKUP(E395,'RT-C'!$A:$AE,31,FALSE),"")</f>
        <v/>
      </c>
      <c r="K395" s="152" t="str">
        <f t="array" ref="K395">IFERROR(IF(VLOOKUP(E395,'RT-C'!$A:$AG,29,FALSE)=0,"",VLOOKUP(E395,'RT-C'!$A:$AG,33,FALSE)),"")</f>
        <v/>
      </c>
      <c r="L395" s="151" t="str">
        <f t="array" ref="L395">IFERROR(VLOOKUP('RT-C'!$A:$AF,32,FALSE),"")</f>
        <v/>
      </c>
      <c r="M395" s="323" t="str">
        <f t="array" ref="M395">IFERROR(VLOOKUP(E395,'RT-C'!$A:$H,8,FALSE),"")</f>
        <v/>
      </c>
      <c r="N395" s="151" t="str">
        <f t="array" ref="N395">IFERROR(VLOOKUP(E395,'RT-C'!$A:$G,7,FALSE),"")</f>
        <v/>
      </c>
      <c r="O395" s="150" t="str">
        <f t="array" ref="O395">IFERROR(VLOOKUP(E395,'RT-C'!$A:$R,18,FALSE),"")</f>
        <v/>
      </c>
      <c r="P395" s="147" t="str">
        <f t="shared" si="24"/>
        <v/>
      </c>
      <c r="Q395" s="119" t="str">
        <f t="shared" si="25"/>
        <v/>
      </c>
      <c r="R395" s="149" t="str">
        <f t="shared" si="26"/>
        <v/>
      </c>
      <c r="S395" s="148"/>
      <c r="T395" s="148" t="str">
        <f t="shared" si="27"/>
        <v/>
      </c>
      <c r="U395" s="118" t="e">
        <f>IF(AND(D395&lt;&gt;"",I395="OUI",#REF!="OUI"),60,"")</f>
        <v>#REF!</v>
      </c>
      <c r="V395" s="147"/>
      <c r="W395" s="118"/>
      <c r="X395" s="118"/>
      <c r="Y395" s="120"/>
      <c r="Z395" s="117"/>
    </row>
    <row r="396" spans="1:26" x14ac:dyDescent="0.25">
      <c r="A396" s="114">
        <v>10</v>
      </c>
      <c r="B396" s="115" t="s">
        <v>5723</v>
      </c>
      <c r="C396" s="116" t="str">
        <f t="array" ref="C396">IFERROR(VLOOKUP(E396,'RT-C'!$A:$I,9,FALSE),"")</f>
        <v/>
      </c>
      <c r="D396" s="117"/>
      <c r="E396" s="113"/>
      <c r="F396" s="118"/>
      <c r="G396" s="119"/>
      <c r="H396" s="120"/>
      <c r="I396" s="153" t="str">
        <f t="array" ref="I396">IFERROR(VLOOKUP(E396,'RT-C'!$A:$J,10,FALSE),"")</f>
        <v/>
      </c>
      <c r="J396" s="151" t="str">
        <f t="array" ref="J396">IFERROR(VLOOKUP(E396,'RT-C'!$A:$AE,31,FALSE),"")</f>
        <v/>
      </c>
      <c r="K396" s="152" t="str">
        <f t="array" ref="K396">IFERROR(IF(VLOOKUP(E396,'RT-C'!$A:$AG,29,FALSE)=0,"",VLOOKUP(E396,'RT-C'!$A:$AG,33,FALSE)),"")</f>
        <v/>
      </c>
      <c r="L396" s="151" t="str">
        <f t="array" ref="L396">IFERROR(VLOOKUP('RT-C'!$A:$AF,32,FALSE),"")</f>
        <v/>
      </c>
      <c r="M396" s="323" t="str">
        <f t="array" ref="M396">IFERROR(VLOOKUP(E396,'RT-C'!$A:$H,8,FALSE),"")</f>
        <v/>
      </c>
      <c r="N396" s="151" t="str">
        <f t="array" ref="N396">IFERROR(VLOOKUP(E396,'RT-C'!$A:$G,7,FALSE),"")</f>
        <v/>
      </c>
      <c r="O396" s="150" t="str">
        <f t="array" ref="O396">IFERROR(VLOOKUP(E396,'RT-C'!$A:$R,18,FALSE),"")</f>
        <v/>
      </c>
      <c r="P396" s="147" t="str">
        <f t="shared" si="24"/>
        <v/>
      </c>
      <c r="Q396" s="119" t="str">
        <f t="shared" si="25"/>
        <v/>
      </c>
      <c r="R396" s="149" t="str">
        <f t="shared" si="26"/>
        <v/>
      </c>
      <c r="S396" s="148"/>
      <c r="T396" s="148" t="str">
        <f t="shared" si="27"/>
        <v/>
      </c>
      <c r="U396" s="118" t="e">
        <f>IF(AND(D396&lt;&gt;"",I396="OUI",#REF!="OUI"),60,"")</f>
        <v>#REF!</v>
      </c>
      <c r="V396" s="147"/>
      <c r="W396" s="118"/>
      <c r="X396" s="118"/>
      <c r="Y396" s="120"/>
      <c r="Z396" s="117"/>
    </row>
    <row r="397" spans="1:26" x14ac:dyDescent="0.25">
      <c r="A397" s="114">
        <v>10</v>
      </c>
      <c r="B397" s="115" t="s">
        <v>5723</v>
      </c>
      <c r="C397" s="116" t="str">
        <f t="array" ref="C397">IFERROR(VLOOKUP(E397,'RT-C'!$A:$I,9,FALSE),"")</f>
        <v/>
      </c>
      <c r="D397" s="117"/>
      <c r="E397" s="113"/>
      <c r="F397" s="118"/>
      <c r="G397" s="119"/>
      <c r="H397" s="120"/>
      <c r="I397" s="153" t="str">
        <f t="array" ref="I397">IFERROR(VLOOKUP(E397,'RT-C'!$A:$J,10,FALSE),"")</f>
        <v/>
      </c>
      <c r="J397" s="151" t="str">
        <f t="array" ref="J397">IFERROR(VLOOKUP(E397,'RT-C'!$A:$AE,31,FALSE),"")</f>
        <v/>
      </c>
      <c r="K397" s="152" t="str">
        <f t="array" ref="K397">IFERROR(IF(VLOOKUP(E397,'RT-C'!$A:$AG,29,FALSE)=0,"",VLOOKUP(E397,'RT-C'!$A:$AG,33,FALSE)),"")</f>
        <v/>
      </c>
      <c r="L397" s="151" t="str">
        <f t="array" ref="L397">IFERROR(VLOOKUP('RT-C'!$A:$AF,32,FALSE),"")</f>
        <v/>
      </c>
      <c r="M397" s="323" t="str">
        <f t="array" ref="M397">IFERROR(VLOOKUP(E397,'RT-C'!$A:$H,8,FALSE),"")</f>
        <v/>
      </c>
      <c r="N397" s="151" t="str">
        <f t="array" ref="N397">IFERROR(VLOOKUP(E397,'RT-C'!$A:$G,7,FALSE),"")</f>
        <v/>
      </c>
      <c r="O397" s="150" t="str">
        <f t="array" ref="O397">IFERROR(VLOOKUP(E397,'RT-C'!$A:$R,18,FALSE),"")</f>
        <v/>
      </c>
      <c r="P397" s="147" t="str">
        <f t="shared" si="24"/>
        <v/>
      </c>
      <c r="Q397" s="119" t="str">
        <f t="shared" si="25"/>
        <v/>
      </c>
      <c r="R397" s="149" t="str">
        <f t="shared" si="26"/>
        <v/>
      </c>
      <c r="S397" s="148"/>
      <c r="T397" s="148" t="str">
        <f t="shared" si="27"/>
        <v/>
      </c>
      <c r="U397" s="118" t="e">
        <f>IF(AND(D397&lt;&gt;"",I397="OUI",#REF!="OUI"),60,"")</f>
        <v>#REF!</v>
      </c>
      <c r="V397" s="147"/>
      <c r="W397" s="118"/>
      <c r="X397" s="118"/>
      <c r="Y397" s="120"/>
      <c r="Z397" s="117"/>
    </row>
    <row r="398" spans="1:26" x14ac:dyDescent="0.25">
      <c r="A398" s="114">
        <v>10</v>
      </c>
      <c r="B398" s="115" t="s">
        <v>5723</v>
      </c>
      <c r="C398" s="116" t="str">
        <f t="array" ref="C398">IFERROR(VLOOKUP(E398,'RT-C'!$A:$I,9,FALSE),"")</f>
        <v/>
      </c>
      <c r="D398" s="117"/>
      <c r="E398" s="113"/>
      <c r="F398" s="118"/>
      <c r="G398" s="119"/>
      <c r="H398" s="120"/>
      <c r="I398" s="153" t="str">
        <f t="array" ref="I398">IFERROR(VLOOKUP(E398,'RT-C'!$A:$J,10,FALSE),"")</f>
        <v/>
      </c>
      <c r="J398" s="151" t="str">
        <f t="array" ref="J398">IFERROR(VLOOKUP(E398,'RT-C'!$A:$AE,31,FALSE),"")</f>
        <v/>
      </c>
      <c r="K398" s="152" t="str">
        <f t="array" ref="K398">IFERROR(IF(VLOOKUP(E398,'RT-C'!$A:$AG,29,FALSE)=0,"",VLOOKUP(E398,'RT-C'!$A:$AG,33,FALSE)),"")</f>
        <v/>
      </c>
      <c r="L398" s="151" t="str">
        <f t="array" ref="L398">IFERROR(VLOOKUP('RT-C'!$A:$AF,32,FALSE),"")</f>
        <v/>
      </c>
      <c r="M398" s="323" t="str">
        <f t="array" ref="M398">IFERROR(VLOOKUP(E398,'RT-C'!$A:$H,8,FALSE),"")</f>
        <v/>
      </c>
      <c r="N398" s="151" t="str">
        <f t="array" ref="N398">IFERROR(VLOOKUP(E398,'RT-C'!$A:$G,7,FALSE),"")</f>
        <v/>
      </c>
      <c r="O398" s="150" t="str">
        <f t="array" ref="O398">IFERROR(VLOOKUP(E398,'RT-C'!$A:$R,18,FALSE),"")</f>
        <v/>
      </c>
      <c r="P398" s="147" t="str">
        <f t="shared" si="24"/>
        <v/>
      </c>
      <c r="Q398" s="119" t="str">
        <f t="shared" si="25"/>
        <v/>
      </c>
      <c r="R398" s="149" t="str">
        <f t="shared" si="26"/>
        <v/>
      </c>
      <c r="S398" s="148"/>
      <c r="T398" s="148" t="str">
        <f t="shared" si="27"/>
        <v/>
      </c>
      <c r="U398" s="118" t="e">
        <f>IF(AND(D398&lt;&gt;"",I398="OUI",#REF!="OUI"),60,"")</f>
        <v>#REF!</v>
      </c>
      <c r="V398" s="147"/>
      <c r="W398" s="118"/>
      <c r="X398" s="118"/>
      <c r="Y398" s="120"/>
      <c r="Z398" s="117"/>
    </row>
    <row r="399" spans="1:26" x14ac:dyDescent="0.25">
      <c r="A399" s="114">
        <v>10</v>
      </c>
      <c r="B399" s="115" t="s">
        <v>5723</v>
      </c>
      <c r="C399" s="116" t="str">
        <f t="array" ref="C399">IFERROR(VLOOKUP(E399,'RT-C'!$A:$I,9,FALSE),"")</f>
        <v/>
      </c>
      <c r="D399" s="117"/>
      <c r="E399" s="113"/>
      <c r="F399" s="118"/>
      <c r="G399" s="119"/>
      <c r="H399" s="120"/>
      <c r="I399" s="153" t="str">
        <f t="array" ref="I399">IFERROR(VLOOKUP(E399,'RT-C'!$A:$J,10,FALSE),"")</f>
        <v/>
      </c>
      <c r="J399" s="151" t="str">
        <f t="array" ref="J399">IFERROR(VLOOKUP(E399,'RT-C'!$A:$AE,31,FALSE),"")</f>
        <v/>
      </c>
      <c r="K399" s="152" t="str">
        <f t="array" ref="K399">IFERROR(IF(VLOOKUP(E399,'RT-C'!$A:$AG,29,FALSE)=0,"",VLOOKUP(E399,'RT-C'!$A:$AG,33,FALSE)),"")</f>
        <v/>
      </c>
      <c r="L399" s="151" t="str">
        <f t="array" ref="L399">IFERROR(VLOOKUP('RT-C'!$A:$AF,32,FALSE),"")</f>
        <v/>
      </c>
      <c r="M399" s="323" t="str">
        <f t="array" ref="M399">IFERROR(VLOOKUP(E399,'RT-C'!$A:$H,8,FALSE),"")</f>
        <v/>
      </c>
      <c r="N399" s="151" t="str">
        <f t="array" ref="N399">IFERROR(VLOOKUP(E399,'RT-C'!$A:$G,7,FALSE),"")</f>
        <v/>
      </c>
      <c r="O399" s="150" t="str">
        <f t="array" ref="O399">IFERROR(VLOOKUP(E399,'RT-C'!$A:$R,18,FALSE),"")</f>
        <v/>
      </c>
      <c r="P399" s="147" t="str">
        <f t="shared" si="24"/>
        <v/>
      </c>
      <c r="Q399" s="119" t="str">
        <f t="shared" si="25"/>
        <v/>
      </c>
      <c r="R399" s="149" t="str">
        <f t="shared" si="26"/>
        <v/>
      </c>
      <c r="S399" s="148"/>
      <c r="T399" s="148" t="str">
        <f t="shared" si="27"/>
        <v/>
      </c>
      <c r="U399" s="118" t="e">
        <f>IF(AND(D399&lt;&gt;"",I399="OUI",#REF!="OUI"),60,"")</f>
        <v>#REF!</v>
      </c>
      <c r="V399" s="147"/>
      <c r="W399" s="118"/>
      <c r="X399" s="118"/>
      <c r="Y399" s="120"/>
      <c r="Z399" s="117"/>
    </row>
    <row r="400" spans="1:26" x14ac:dyDescent="0.25">
      <c r="A400" s="114">
        <v>10</v>
      </c>
      <c r="B400" s="115" t="s">
        <v>5723</v>
      </c>
      <c r="C400" s="116" t="str">
        <f t="array" ref="C400">IFERROR(VLOOKUP(E400,'RT-C'!$A:$I,9,FALSE),"")</f>
        <v/>
      </c>
      <c r="D400" s="117"/>
      <c r="E400" s="113"/>
      <c r="F400" s="118"/>
      <c r="G400" s="119"/>
      <c r="H400" s="120"/>
      <c r="I400" s="153" t="str">
        <f t="array" ref="I400">IFERROR(VLOOKUP(E400,'RT-C'!$A:$J,10,FALSE),"")</f>
        <v/>
      </c>
      <c r="J400" s="151" t="str">
        <f t="array" ref="J400">IFERROR(VLOOKUP(E400,'RT-C'!$A:$AE,31,FALSE),"")</f>
        <v/>
      </c>
      <c r="K400" s="152" t="str">
        <f t="array" ref="K400">IFERROR(IF(VLOOKUP(E400,'RT-C'!$A:$AG,29,FALSE)=0,"",VLOOKUP(E400,'RT-C'!$A:$AG,33,FALSE)),"")</f>
        <v/>
      </c>
      <c r="L400" s="151" t="str">
        <f t="array" ref="L400">IFERROR(VLOOKUP('RT-C'!$A:$AF,32,FALSE),"")</f>
        <v/>
      </c>
      <c r="M400" s="323" t="str">
        <f t="array" ref="M400">IFERROR(VLOOKUP(E400,'RT-C'!$A:$H,8,FALSE),"")</f>
        <v/>
      </c>
      <c r="N400" s="151" t="str">
        <f t="array" ref="N400">IFERROR(VLOOKUP(E400,'RT-C'!$A:$G,7,FALSE),"")</f>
        <v/>
      </c>
      <c r="O400" s="150" t="str">
        <f t="array" ref="O400">IFERROR(VLOOKUP(E400,'RT-C'!$A:$R,18,FALSE),"")</f>
        <v/>
      </c>
      <c r="P400" s="147" t="str">
        <f t="shared" si="24"/>
        <v/>
      </c>
      <c r="Q400" s="119" t="str">
        <f t="shared" si="25"/>
        <v/>
      </c>
      <c r="R400" s="149" t="str">
        <f t="shared" si="26"/>
        <v/>
      </c>
      <c r="S400" s="148"/>
      <c r="T400" s="148" t="str">
        <f t="shared" si="27"/>
        <v/>
      </c>
      <c r="U400" s="118" t="e">
        <f>IF(AND(D400&lt;&gt;"",I400="OUI",#REF!="OUI"),60,"")</f>
        <v>#REF!</v>
      </c>
      <c r="V400" s="147"/>
      <c r="W400" s="118"/>
      <c r="X400" s="118"/>
      <c r="Y400" s="120"/>
      <c r="Z400" s="117"/>
    </row>
    <row r="401" spans="1:26" x14ac:dyDescent="0.25">
      <c r="A401" s="114">
        <v>10</v>
      </c>
      <c r="B401" s="115" t="s">
        <v>5723</v>
      </c>
      <c r="C401" s="116" t="str">
        <f t="array" ref="C401">IFERROR(VLOOKUP(E401,'RT-C'!$A:$I,9,FALSE),"")</f>
        <v/>
      </c>
      <c r="D401" s="117"/>
      <c r="E401" s="113"/>
      <c r="F401" s="118"/>
      <c r="G401" s="119"/>
      <c r="H401" s="120"/>
      <c r="I401" s="153" t="str">
        <f t="array" ref="I401">IFERROR(VLOOKUP(E401,'RT-C'!$A:$J,10,FALSE),"")</f>
        <v/>
      </c>
      <c r="J401" s="151" t="str">
        <f t="array" ref="J401">IFERROR(VLOOKUP(E401,'RT-C'!$A:$AE,31,FALSE),"")</f>
        <v/>
      </c>
      <c r="K401" s="152" t="str">
        <f t="array" ref="K401">IFERROR(IF(VLOOKUP(E401,'RT-C'!$A:$AG,29,FALSE)=0,"",VLOOKUP(E401,'RT-C'!$A:$AG,33,FALSE)),"")</f>
        <v/>
      </c>
      <c r="L401" s="151" t="str">
        <f t="array" ref="L401">IFERROR(VLOOKUP('RT-C'!$A:$AF,32,FALSE),"")</f>
        <v/>
      </c>
      <c r="M401" s="323" t="str">
        <f t="array" ref="M401">IFERROR(VLOOKUP(E401,'RT-C'!$A:$H,8,FALSE),"")</f>
        <v/>
      </c>
      <c r="N401" s="151" t="str">
        <f t="array" ref="N401">IFERROR(VLOOKUP(E401,'RT-C'!$A:$G,7,FALSE),"")</f>
        <v/>
      </c>
      <c r="O401" s="150" t="str">
        <f t="array" ref="O401">IFERROR(VLOOKUP(E401,'RT-C'!$A:$R,18,FALSE),"")</f>
        <v/>
      </c>
      <c r="P401" s="147" t="str">
        <f t="shared" si="24"/>
        <v/>
      </c>
      <c r="Q401" s="119" t="str">
        <f t="shared" si="25"/>
        <v/>
      </c>
      <c r="R401" s="149" t="str">
        <f t="shared" si="26"/>
        <v/>
      </c>
      <c r="S401" s="148"/>
      <c r="T401" s="148" t="str">
        <f t="shared" si="27"/>
        <v/>
      </c>
      <c r="U401" s="118" t="e">
        <f>IF(AND(D401&lt;&gt;"",I401="OUI",#REF!="OUI"),60,"")</f>
        <v>#REF!</v>
      </c>
      <c r="V401" s="147"/>
      <c r="W401" s="118"/>
      <c r="X401" s="118"/>
      <c r="Y401" s="120"/>
      <c r="Z401" s="117"/>
    </row>
    <row r="402" spans="1:26" x14ac:dyDescent="0.25">
      <c r="A402" s="114">
        <v>10</v>
      </c>
      <c r="B402" s="115" t="s">
        <v>5723</v>
      </c>
      <c r="C402" s="116" t="str">
        <f t="array" ref="C402">IFERROR(VLOOKUP(E402,'RT-C'!$A:$I,9,FALSE),"")</f>
        <v/>
      </c>
      <c r="D402" s="117"/>
      <c r="E402" s="113"/>
      <c r="F402" s="118"/>
      <c r="G402" s="119"/>
      <c r="H402" s="120"/>
      <c r="I402" s="153" t="str">
        <f t="array" ref="I402">IFERROR(VLOOKUP(E402,'RT-C'!$A:$J,10,FALSE),"")</f>
        <v/>
      </c>
      <c r="J402" s="151" t="str">
        <f t="array" ref="J402">IFERROR(VLOOKUP(E402,'RT-C'!$A:$AE,31,FALSE),"")</f>
        <v/>
      </c>
      <c r="K402" s="152" t="str">
        <f t="array" ref="K402">IFERROR(IF(VLOOKUP(E402,'RT-C'!$A:$AG,29,FALSE)=0,"",VLOOKUP(E402,'RT-C'!$A:$AG,33,FALSE)),"")</f>
        <v/>
      </c>
      <c r="L402" s="151" t="str">
        <f t="array" ref="L402">IFERROR(VLOOKUP('RT-C'!$A:$AF,32,FALSE),"")</f>
        <v/>
      </c>
      <c r="M402" s="323" t="str">
        <f t="array" ref="M402">IFERROR(VLOOKUP(E402,'RT-C'!$A:$H,8,FALSE),"")</f>
        <v/>
      </c>
      <c r="N402" s="151" t="str">
        <f t="array" ref="N402">IFERROR(VLOOKUP(E402,'RT-C'!$A:$G,7,FALSE),"")</f>
        <v/>
      </c>
      <c r="O402" s="150" t="str">
        <f t="array" ref="O402">IFERROR(VLOOKUP(E402,'RT-C'!$A:$R,18,FALSE),"")</f>
        <v/>
      </c>
      <c r="P402" s="147" t="str">
        <f t="shared" si="24"/>
        <v/>
      </c>
      <c r="Q402" s="119" t="str">
        <f t="shared" si="25"/>
        <v/>
      </c>
      <c r="R402" s="149" t="str">
        <f t="shared" si="26"/>
        <v/>
      </c>
      <c r="S402" s="148"/>
      <c r="T402" s="148" t="str">
        <f t="shared" si="27"/>
        <v/>
      </c>
      <c r="U402" s="118" t="e">
        <f>IF(AND(D402&lt;&gt;"",I402="OUI",#REF!="OUI"),60,"")</f>
        <v>#REF!</v>
      </c>
      <c r="V402" s="147"/>
      <c r="W402" s="118"/>
      <c r="X402" s="118"/>
      <c r="Y402" s="120"/>
      <c r="Z402" s="117"/>
    </row>
    <row r="403" spans="1:26" x14ac:dyDescent="0.25">
      <c r="A403" s="114">
        <v>10</v>
      </c>
      <c r="B403" s="115" t="s">
        <v>5723</v>
      </c>
      <c r="C403" s="116" t="str">
        <f t="array" ref="C403">IFERROR(VLOOKUP(E403,'RT-C'!$A:$I,9,FALSE),"")</f>
        <v/>
      </c>
      <c r="D403" s="117"/>
      <c r="E403" s="113"/>
      <c r="F403" s="118"/>
      <c r="G403" s="119"/>
      <c r="H403" s="120"/>
      <c r="I403" s="153" t="str">
        <f t="array" ref="I403">IFERROR(VLOOKUP(E403,'RT-C'!$A:$J,10,FALSE),"")</f>
        <v/>
      </c>
      <c r="J403" s="151" t="str">
        <f t="array" ref="J403">IFERROR(VLOOKUP(E403,'RT-C'!$A:$AE,31,FALSE),"")</f>
        <v/>
      </c>
      <c r="K403" s="152" t="str">
        <f t="array" ref="K403">IFERROR(IF(VLOOKUP(E403,'RT-C'!$A:$AG,29,FALSE)=0,"",VLOOKUP(E403,'RT-C'!$A:$AG,33,FALSE)),"")</f>
        <v/>
      </c>
      <c r="L403" s="151" t="str">
        <f t="array" ref="L403">IFERROR(VLOOKUP('RT-C'!$A:$AF,32,FALSE),"")</f>
        <v/>
      </c>
      <c r="M403" s="323" t="str">
        <f t="array" ref="M403">IFERROR(VLOOKUP(E403,'RT-C'!$A:$H,8,FALSE),"")</f>
        <v/>
      </c>
      <c r="N403" s="151" t="str">
        <f t="array" ref="N403">IFERROR(VLOOKUP(E403,'RT-C'!$A:$G,7,FALSE),"")</f>
        <v/>
      </c>
      <c r="O403" s="150" t="str">
        <f t="array" ref="O403">IFERROR(VLOOKUP(E403,'RT-C'!$A:$R,18,FALSE),"")</f>
        <v/>
      </c>
      <c r="P403" s="147" t="str">
        <f t="shared" si="24"/>
        <v/>
      </c>
      <c r="Q403" s="119" t="str">
        <f t="shared" si="25"/>
        <v/>
      </c>
      <c r="R403" s="149" t="str">
        <f t="shared" si="26"/>
        <v/>
      </c>
      <c r="S403" s="148"/>
      <c r="T403" s="148" t="str">
        <f t="shared" si="27"/>
        <v/>
      </c>
      <c r="U403" s="118" t="e">
        <f>IF(AND(D403&lt;&gt;"",I403="OUI",#REF!="OUI"),60,"")</f>
        <v>#REF!</v>
      </c>
      <c r="V403" s="147"/>
      <c r="W403" s="118"/>
      <c r="X403" s="118"/>
      <c r="Y403" s="120"/>
      <c r="Z403" s="117"/>
    </row>
    <row r="404" spans="1:26" x14ac:dyDescent="0.25">
      <c r="A404" s="114">
        <v>10</v>
      </c>
      <c r="B404" s="115" t="s">
        <v>5723</v>
      </c>
      <c r="C404" s="116" t="str">
        <f t="array" ref="C404">IFERROR(VLOOKUP(E404,'RT-C'!$A:$I,9,FALSE),"")</f>
        <v/>
      </c>
      <c r="D404" s="117"/>
      <c r="E404" s="113"/>
      <c r="F404" s="118"/>
      <c r="G404" s="119"/>
      <c r="H404" s="120"/>
      <c r="I404" s="153" t="str">
        <f t="array" ref="I404">IFERROR(VLOOKUP(E404,'RT-C'!$A:$J,10,FALSE),"")</f>
        <v/>
      </c>
      <c r="J404" s="151" t="str">
        <f t="array" ref="J404">IFERROR(VLOOKUP(E404,'RT-C'!$A:$AE,31,FALSE),"")</f>
        <v/>
      </c>
      <c r="K404" s="152" t="str">
        <f t="array" ref="K404">IFERROR(IF(VLOOKUP(E404,'RT-C'!$A:$AG,29,FALSE)=0,"",VLOOKUP(E404,'RT-C'!$A:$AG,33,FALSE)),"")</f>
        <v/>
      </c>
      <c r="L404" s="151" t="str">
        <f t="array" ref="L404">IFERROR(VLOOKUP('RT-C'!$A:$AF,32,FALSE),"")</f>
        <v/>
      </c>
      <c r="M404" s="323" t="str">
        <f t="array" ref="M404">IFERROR(VLOOKUP(E404,'RT-C'!$A:$H,8,FALSE),"")</f>
        <v/>
      </c>
      <c r="N404" s="151" t="str">
        <f t="array" ref="N404">IFERROR(VLOOKUP(E404,'RT-C'!$A:$G,7,FALSE),"")</f>
        <v/>
      </c>
      <c r="O404" s="150" t="str">
        <f t="array" ref="O404">IFERROR(VLOOKUP(E404,'RT-C'!$A:$R,18,FALSE),"")</f>
        <v/>
      </c>
      <c r="P404" s="147" t="str">
        <f t="shared" si="24"/>
        <v/>
      </c>
      <c r="Q404" s="119" t="str">
        <f t="shared" si="25"/>
        <v/>
      </c>
      <c r="R404" s="149" t="str">
        <f t="shared" si="26"/>
        <v/>
      </c>
      <c r="S404" s="148"/>
      <c r="T404" s="148" t="str">
        <f t="shared" si="27"/>
        <v/>
      </c>
      <c r="U404" s="118" t="e">
        <f>IF(AND(D404&lt;&gt;"",I404="OUI",#REF!="OUI"),60,"")</f>
        <v>#REF!</v>
      </c>
      <c r="V404" s="147"/>
      <c r="W404" s="118"/>
      <c r="X404" s="118"/>
      <c r="Y404" s="120"/>
      <c r="Z404" s="117"/>
    </row>
    <row r="405" spans="1:26" x14ac:dyDescent="0.25">
      <c r="A405" s="114">
        <v>10</v>
      </c>
      <c r="B405" s="115" t="s">
        <v>5723</v>
      </c>
      <c r="C405" s="116" t="str">
        <f t="array" ref="C405">IFERROR(VLOOKUP(E405,'RT-C'!$A:$I,9,FALSE),"")</f>
        <v/>
      </c>
      <c r="D405" s="117"/>
      <c r="E405" s="113"/>
      <c r="F405" s="118"/>
      <c r="G405" s="119"/>
      <c r="H405" s="120"/>
      <c r="I405" s="153" t="str">
        <f t="array" ref="I405">IFERROR(VLOOKUP(E405,'RT-C'!$A:$J,10,FALSE),"")</f>
        <v/>
      </c>
      <c r="J405" s="151" t="str">
        <f t="array" ref="J405">IFERROR(VLOOKUP(E405,'RT-C'!$A:$AE,31,FALSE),"")</f>
        <v/>
      </c>
      <c r="K405" s="152" t="str">
        <f t="array" ref="K405">IFERROR(IF(VLOOKUP(E405,'RT-C'!$A:$AG,29,FALSE)=0,"",VLOOKUP(E405,'RT-C'!$A:$AG,33,FALSE)),"")</f>
        <v/>
      </c>
      <c r="L405" s="151" t="str">
        <f t="array" ref="L405">IFERROR(VLOOKUP('RT-C'!$A:$AF,32,FALSE),"")</f>
        <v/>
      </c>
      <c r="M405" s="323" t="str">
        <f t="array" ref="M405">IFERROR(VLOOKUP(E405,'RT-C'!$A:$H,8,FALSE),"")</f>
        <v/>
      </c>
      <c r="N405" s="151" t="str">
        <f t="array" ref="N405">IFERROR(VLOOKUP(E405,'RT-C'!$A:$G,7,FALSE),"")</f>
        <v/>
      </c>
      <c r="O405" s="150" t="str">
        <f t="array" ref="O405">IFERROR(VLOOKUP(E405,'RT-C'!$A:$R,18,FALSE),"")</f>
        <v/>
      </c>
      <c r="P405" s="147" t="str">
        <f t="shared" si="24"/>
        <v/>
      </c>
      <c r="Q405" s="119" t="str">
        <f t="shared" si="25"/>
        <v/>
      </c>
      <c r="R405" s="149" t="str">
        <f t="shared" si="26"/>
        <v/>
      </c>
      <c r="S405" s="148"/>
      <c r="T405" s="148" t="str">
        <f t="shared" si="27"/>
        <v/>
      </c>
      <c r="U405" s="118" t="e">
        <f>IF(AND(D405&lt;&gt;"",I405="OUI",#REF!="OUI"),60,"")</f>
        <v>#REF!</v>
      </c>
      <c r="V405" s="147"/>
      <c r="W405" s="118"/>
      <c r="X405" s="118"/>
      <c r="Y405" s="120"/>
      <c r="Z405" s="117"/>
    </row>
    <row r="406" spans="1:26" x14ac:dyDescent="0.25">
      <c r="A406" s="114">
        <v>10</v>
      </c>
      <c r="B406" s="115" t="s">
        <v>5723</v>
      </c>
      <c r="C406" s="116" t="str">
        <f t="array" ref="C406">IFERROR(VLOOKUP(E406,'RT-C'!$A:$I,9,FALSE),"")</f>
        <v/>
      </c>
      <c r="D406" s="117"/>
      <c r="E406" s="113"/>
      <c r="F406" s="118"/>
      <c r="G406" s="119"/>
      <c r="H406" s="120"/>
      <c r="I406" s="153" t="str">
        <f t="array" ref="I406">IFERROR(VLOOKUP(E406,'RT-C'!$A:$J,10,FALSE),"")</f>
        <v/>
      </c>
      <c r="J406" s="151" t="str">
        <f t="array" ref="J406">IFERROR(VLOOKUP(E406,'RT-C'!$A:$AE,31,FALSE),"")</f>
        <v/>
      </c>
      <c r="K406" s="152" t="str">
        <f t="array" ref="K406">IFERROR(IF(VLOOKUP(E406,'RT-C'!$A:$AG,29,FALSE)=0,"",VLOOKUP(E406,'RT-C'!$A:$AG,33,FALSE)),"")</f>
        <v/>
      </c>
      <c r="L406" s="151" t="str">
        <f t="array" ref="L406">IFERROR(VLOOKUP('RT-C'!$A:$AF,32,FALSE),"")</f>
        <v/>
      </c>
      <c r="M406" s="323" t="str">
        <f t="array" ref="M406">IFERROR(VLOOKUP(E406,'RT-C'!$A:$H,8,FALSE),"")</f>
        <v/>
      </c>
      <c r="N406" s="151" t="str">
        <f t="array" ref="N406">IFERROR(VLOOKUP(E406,'RT-C'!$A:$G,7,FALSE),"")</f>
        <v/>
      </c>
      <c r="O406" s="150" t="str">
        <f t="array" ref="O406">IFERROR(VLOOKUP(E406,'RT-C'!$A:$R,18,FALSE),"")</f>
        <v/>
      </c>
      <c r="P406" s="147" t="str">
        <f t="shared" si="24"/>
        <v/>
      </c>
      <c r="Q406" s="119" t="str">
        <f t="shared" si="25"/>
        <v/>
      </c>
      <c r="R406" s="149" t="str">
        <f t="shared" si="26"/>
        <v/>
      </c>
      <c r="S406" s="148"/>
      <c r="T406" s="148" t="str">
        <f t="shared" si="27"/>
        <v/>
      </c>
      <c r="U406" s="118" t="e">
        <f>IF(AND(D406&lt;&gt;"",I406="OUI",#REF!="OUI"),60,"")</f>
        <v>#REF!</v>
      </c>
      <c r="V406" s="147"/>
      <c r="W406" s="118"/>
      <c r="X406" s="118"/>
      <c r="Y406" s="120"/>
      <c r="Z406" s="117"/>
    </row>
    <row r="407" spans="1:26" x14ac:dyDescent="0.25">
      <c r="A407" s="114">
        <v>10</v>
      </c>
      <c r="B407" s="115" t="s">
        <v>5723</v>
      </c>
      <c r="C407" s="116" t="str">
        <f t="array" ref="C407">IFERROR(VLOOKUP(E407,'RT-C'!$A:$I,9,FALSE),"")</f>
        <v/>
      </c>
      <c r="D407" s="117"/>
      <c r="E407" s="113"/>
      <c r="F407" s="118"/>
      <c r="G407" s="119"/>
      <c r="H407" s="120"/>
      <c r="I407" s="153" t="str">
        <f t="array" ref="I407">IFERROR(VLOOKUP(E407,'RT-C'!$A:$J,10,FALSE),"")</f>
        <v/>
      </c>
      <c r="J407" s="151" t="str">
        <f t="array" ref="J407">IFERROR(VLOOKUP(E407,'RT-C'!$A:$AE,31,FALSE),"")</f>
        <v/>
      </c>
      <c r="K407" s="152" t="str">
        <f t="array" ref="K407">IFERROR(IF(VLOOKUP(E407,'RT-C'!$A:$AG,29,FALSE)=0,"",VLOOKUP(E407,'RT-C'!$A:$AG,33,FALSE)),"")</f>
        <v/>
      </c>
      <c r="L407" s="151" t="str">
        <f t="array" ref="L407">IFERROR(VLOOKUP('RT-C'!$A:$AF,32,FALSE),"")</f>
        <v/>
      </c>
      <c r="M407" s="323" t="str">
        <f t="array" ref="M407">IFERROR(VLOOKUP(E407,'RT-C'!$A:$H,8,FALSE),"")</f>
        <v/>
      </c>
      <c r="N407" s="151" t="str">
        <f t="array" ref="N407">IFERROR(VLOOKUP(E407,'RT-C'!$A:$G,7,FALSE),"")</f>
        <v/>
      </c>
      <c r="O407" s="150" t="str">
        <f t="array" ref="O407">IFERROR(VLOOKUP(E407,'RT-C'!$A:$R,18,FALSE),"")</f>
        <v/>
      </c>
      <c r="P407" s="147" t="str">
        <f t="shared" si="24"/>
        <v/>
      </c>
      <c r="Q407" s="119" t="str">
        <f t="shared" si="25"/>
        <v/>
      </c>
      <c r="R407" s="149" t="str">
        <f t="shared" si="26"/>
        <v/>
      </c>
      <c r="S407" s="148"/>
      <c r="T407" s="148" t="str">
        <f t="shared" si="27"/>
        <v/>
      </c>
      <c r="U407" s="118" t="e">
        <f>IF(AND(D407&lt;&gt;"",I407="OUI",#REF!="OUI"),60,"")</f>
        <v>#REF!</v>
      </c>
      <c r="V407" s="147"/>
      <c r="W407" s="118"/>
      <c r="X407" s="118"/>
      <c r="Y407" s="120"/>
      <c r="Z407" s="117"/>
    </row>
    <row r="408" spans="1:26" x14ac:dyDescent="0.25">
      <c r="A408" s="114">
        <v>10</v>
      </c>
      <c r="B408" s="115" t="s">
        <v>5723</v>
      </c>
      <c r="C408" s="116" t="str">
        <f t="array" ref="C408">IFERROR(VLOOKUP(E408,'RT-C'!$A:$I,9,FALSE),"")</f>
        <v/>
      </c>
      <c r="D408" s="117"/>
      <c r="E408" s="113"/>
      <c r="F408" s="118"/>
      <c r="G408" s="119"/>
      <c r="H408" s="120"/>
      <c r="I408" s="153" t="str">
        <f t="array" ref="I408">IFERROR(VLOOKUP(E408,'RT-C'!$A:$J,10,FALSE),"")</f>
        <v/>
      </c>
      <c r="J408" s="151" t="str">
        <f t="array" ref="J408">IFERROR(VLOOKUP(E408,'RT-C'!$A:$AE,31,FALSE),"")</f>
        <v/>
      </c>
      <c r="K408" s="152" t="str">
        <f t="array" ref="K408">IFERROR(IF(VLOOKUP(E408,'RT-C'!$A:$AG,29,FALSE)=0,"",VLOOKUP(E408,'RT-C'!$A:$AG,33,FALSE)),"")</f>
        <v/>
      </c>
      <c r="L408" s="151" t="str">
        <f t="array" ref="L408">IFERROR(VLOOKUP('RT-C'!$A:$AF,32,FALSE),"")</f>
        <v/>
      </c>
      <c r="M408" s="323" t="str">
        <f t="array" ref="M408">IFERROR(VLOOKUP(E408,'RT-C'!$A:$H,8,FALSE),"")</f>
        <v/>
      </c>
      <c r="N408" s="151" t="str">
        <f t="array" ref="N408">IFERROR(VLOOKUP(E408,'RT-C'!$A:$G,7,FALSE),"")</f>
        <v/>
      </c>
      <c r="O408" s="150" t="str">
        <f t="array" ref="O408">IFERROR(VLOOKUP(E408,'RT-C'!$A:$R,18,FALSE),"")</f>
        <v/>
      </c>
      <c r="P408" s="147" t="str">
        <f t="shared" si="24"/>
        <v/>
      </c>
      <c r="Q408" s="119" t="str">
        <f t="shared" si="25"/>
        <v/>
      </c>
      <c r="R408" s="149" t="str">
        <f t="shared" si="26"/>
        <v/>
      </c>
      <c r="S408" s="148"/>
      <c r="T408" s="148" t="str">
        <f t="shared" si="27"/>
        <v/>
      </c>
      <c r="U408" s="118" t="e">
        <f>IF(AND(D408&lt;&gt;"",I408="OUI",#REF!="OUI"),60,"")</f>
        <v>#REF!</v>
      </c>
      <c r="V408" s="147"/>
      <c r="W408" s="118"/>
      <c r="X408" s="118"/>
      <c r="Y408" s="120"/>
      <c r="Z408" s="117"/>
    </row>
    <row r="409" spans="1:26" x14ac:dyDescent="0.25">
      <c r="A409" s="114">
        <v>10</v>
      </c>
      <c r="B409" s="115" t="s">
        <v>5723</v>
      </c>
      <c r="C409" s="116" t="str">
        <f t="array" ref="C409">IFERROR(VLOOKUP(E409,'RT-C'!$A:$I,9,FALSE),"")</f>
        <v/>
      </c>
      <c r="D409" s="117"/>
      <c r="E409" s="113"/>
      <c r="F409" s="118"/>
      <c r="G409" s="119"/>
      <c r="H409" s="120"/>
      <c r="I409" s="153" t="str">
        <f t="array" ref="I409">IFERROR(VLOOKUP(E409,'RT-C'!$A:$J,10,FALSE),"")</f>
        <v/>
      </c>
      <c r="J409" s="151" t="str">
        <f t="array" ref="J409">IFERROR(VLOOKUP(E409,'RT-C'!$A:$AE,31,FALSE),"")</f>
        <v/>
      </c>
      <c r="K409" s="152" t="str">
        <f t="array" ref="K409">IFERROR(IF(VLOOKUP(E409,'RT-C'!$A:$AG,29,FALSE)=0,"",VLOOKUP(E409,'RT-C'!$A:$AG,33,FALSE)),"")</f>
        <v/>
      </c>
      <c r="L409" s="151" t="str">
        <f t="array" ref="L409">IFERROR(VLOOKUP('RT-C'!$A:$AF,32,FALSE),"")</f>
        <v/>
      </c>
      <c r="M409" s="323" t="str">
        <f t="array" ref="M409">IFERROR(VLOOKUP(E409,'RT-C'!$A:$H,8,FALSE),"")</f>
        <v/>
      </c>
      <c r="N409" s="151" t="str">
        <f t="array" ref="N409">IFERROR(VLOOKUP(E409,'RT-C'!$A:$G,7,FALSE),"")</f>
        <v/>
      </c>
      <c r="O409" s="150" t="str">
        <f t="array" ref="O409">IFERROR(VLOOKUP(E409,'RT-C'!$A:$R,18,FALSE),"")</f>
        <v/>
      </c>
      <c r="P409" s="147" t="str">
        <f t="shared" si="24"/>
        <v/>
      </c>
      <c r="Q409" s="119" t="str">
        <f t="shared" si="25"/>
        <v/>
      </c>
      <c r="R409" s="149" t="str">
        <f t="shared" si="26"/>
        <v/>
      </c>
      <c r="S409" s="148"/>
      <c r="T409" s="148" t="str">
        <f t="shared" si="27"/>
        <v/>
      </c>
      <c r="U409" s="118" t="e">
        <f>IF(AND(D409&lt;&gt;"",I409="OUI",#REF!="OUI"),60,"")</f>
        <v>#REF!</v>
      </c>
      <c r="V409" s="147"/>
      <c r="W409" s="118"/>
      <c r="X409" s="118"/>
      <c r="Y409" s="120"/>
      <c r="Z409" s="117"/>
    </row>
    <row r="410" spans="1:26" x14ac:dyDescent="0.25">
      <c r="A410" s="114">
        <v>10</v>
      </c>
      <c r="B410" s="115" t="s">
        <v>5723</v>
      </c>
      <c r="C410" s="116" t="str">
        <f t="array" ref="C410">IFERROR(VLOOKUP(E410,'RT-C'!$A:$I,9,FALSE),"")</f>
        <v/>
      </c>
      <c r="D410" s="117"/>
      <c r="E410" s="113"/>
      <c r="F410" s="118"/>
      <c r="G410" s="119"/>
      <c r="H410" s="120"/>
      <c r="I410" s="153" t="str">
        <f t="array" ref="I410">IFERROR(VLOOKUP(E410,'RT-C'!$A:$J,10,FALSE),"")</f>
        <v/>
      </c>
      <c r="J410" s="151" t="str">
        <f t="array" ref="J410">IFERROR(VLOOKUP(E410,'RT-C'!$A:$AE,31,FALSE),"")</f>
        <v/>
      </c>
      <c r="K410" s="152" t="str">
        <f t="array" ref="K410">IFERROR(IF(VLOOKUP(E410,'RT-C'!$A:$AG,29,FALSE)=0,"",VLOOKUP(E410,'RT-C'!$A:$AG,33,FALSE)),"")</f>
        <v/>
      </c>
      <c r="L410" s="151" t="str">
        <f t="array" ref="L410">IFERROR(VLOOKUP('RT-C'!$A:$AF,32,FALSE),"")</f>
        <v/>
      </c>
      <c r="M410" s="323" t="str">
        <f t="array" ref="M410">IFERROR(VLOOKUP(E410,'RT-C'!$A:$H,8,FALSE),"")</f>
        <v/>
      </c>
      <c r="N410" s="151" t="str">
        <f t="array" ref="N410">IFERROR(VLOOKUP(E410,'RT-C'!$A:$G,7,FALSE),"")</f>
        <v/>
      </c>
      <c r="O410" s="150" t="str">
        <f t="array" ref="O410">IFERROR(VLOOKUP(E410,'RT-C'!$A:$R,18,FALSE),"")</f>
        <v/>
      </c>
      <c r="P410" s="147" t="str">
        <f t="shared" si="24"/>
        <v/>
      </c>
      <c r="Q410" s="119" t="str">
        <f t="shared" si="25"/>
        <v/>
      </c>
      <c r="R410" s="149" t="str">
        <f t="shared" si="26"/>
        <v/>
      </c>
      <c r="S410" s="148"/>
      <c r="T410" s="148" t="str">
        <f t="shared" si="27"/>
        <v/>
      </c>
      <c r="U410" s="118" t="e">
        <f>IF(AND(D410&lt;&gt;"",I410="OUI",#REF!="OUI"),60,"")</f>
        <v>#REF!</v>
      </c>
      <c r="V410" s="147"/>
      <c r="W410" s="118"/>
      <c r="X410" s="118"/>
      <c r="Y410" s="120"/>
      <c r="Z410" s="117"/>
    </row>
    <row r="411" spans="1:26" x14ac:dyDescent="0.25">
      <c r="A411" s="114">
        <v>10</v>
      </c>
      <c r="B411" s="115" t="s">
        <v>5723</v>
      </c>
      <c r="C411" s="116" t="str">
        <f t="array" ref="C411">IFERROR(VLOOKUP(E411,'RT-C'!$A:$I,9,FALSE),"")</f>
        <v/>
      </c>
      <c r="D411" s="117"/>
      <c r="E411" s="113"/>
      <c r="F411" s="118"/>
      <c r="G411" s="119"/>
      <c r="H411" s="120"/>
      <c r="I411" s="153" t="str">
        <f t="array" ref="I411">IFERROR(VLOOKUP(E411,'RT-C'!$A:$J,10,FALSE),"")</f>
        <v/>
      </c>
      <c r="J411" s="151" t="str">
        <f t="array" ref="J411">IFERROR(VLOOKUP(E411,'RT-C'!$A:$AE,31,FALSE),"")</f>
        <v/>
      </c>
      <c r="K411" s="152" t="str">
        <f t="array" ref="K411">IFERROR(IF(VLOOKUP(E411,'RT-C'!$A:$AG,29,FALSE)=0,"",VLOOKUP(E411,'RT-C'!$A:$AG,33,FALSE)),"")</f>
        <v/>
      </c>
      <c r="L411" s="151" t="str">
        <f t="array" ref="L411">IFERROR(VLOOKUP('RT-C'!$A:$AF,32,FALSE),"")</f>
        <v/>
      </c>
      <c r="M411" s="323" t="str">
        <f t="array" ref="M411">IFERROR(VLOOKUP(E411,'RT-C'!$A:$H,8,FALSE),"")</f>
        <v/>
      </c>
      <c r="N411" s="151" t="str">
        <f t="array" ref="N411">IFERROR(VLOOKUP(E411,'RT-C'!$A:$G,7,FALSE),"")</f>
        <v/>
      </c>
      <c r="O411" s="150" t="str">
        <f t="array" ref="O411">IFERROR(VLOOKUP(E411,'RT-C'!$A:$R,18,FALSE),"")</f>
        <v/>
      </c>
      <c r="P411" s="147" t="str">
        <f t="shared" si="24"/>
        <v/>
      </c>
      <c r="Q411" s="119" t="str">
        <f t="shared" si="25"/>
        <v/>
      </c>
      <c r="R411" s="149" t="str">
        <f t="shared" si="26"/>
        <v/>
      </c>
      <c r="S411" s="148"/>
      <c r="T411" s="148" t="str">
        <f t="shared" si="27"/>
        <v/>
      </c>
      <c r="U411" s="118" t="e">
        <f>IF(AND(D411&lt;&gt;"",I411="OUI",#REF!="OUI"),60,"")</f>
        <v>#REF!</v>
      </c>
      <c r="V411" s="147"/>
      <c r="W411" s="118"/>
      <c r="X411" s="118"/>
      <c r="Y411" s="120"/>
      <c r="Z411" s="117"/>
    </row>
    <row r="412" spans="1:26" x14ac:dyDescent="0.25">
      <c r="A412" s="114">
        <v>10</v>
      </c>
      <c r="B412" s="115" t="s">
        <v>5723</v>
      </c>
      <c r="C412" s="116" t="str">
        <f t="array" ref="C412">IFERROR(VLOOKUP(E412,'RT-C'!$A:$I,9,FALSE),"")</f>
        <v/>
      </c>
      <c r="D412" s="117"/>
      <c r="E412" s="113"/>
      <c r="F412" s="118"/>
      <c r="G412" s="119"/>
      <c r="H412" s="120"/>
      <c r="I412" s="153" t="str">
        <f t="array" ref="I412">IFERROR(VLOOKUP(E412,'RT-C'!$A:$J,10,FALSE),"")</f>
        <v/>
      </c>
      <c r="J412" s="151" t="str">
        <f t="array" ref="J412">IFERROR(VLOOKUP(E412,'RT-C'!$A:$AE,31,FALSE),"")</f>
        <v/>
      </c>
      <c r="K412" s="152" t="str">
        <f t="array" ref="K412">IFERROR(IF(VLOOKUP(E412,'RT-C'!$A:$AG,29,FALSE)=0,"",VLOOKUP(E412,'RT-C'!$A:$AG,33,FALSE)),"")</f>
        <v/>
      </c>
      <c r="L412" s="151" t="str">
        <f t="array" ref="L412">IFERROR(VLOOKUP('RT-C'!$A:$AF,32,FALSE),"")</f>
        <v/>
      </c>
      <c r="M412" s="323" t="str">
        <f t="array" ref="M412">IFERROR(VLOOKUP(E412,'RT-C'!$A:$H,8,FALSE),"")</f>
        <v/>
      </c>
      <c r="N412" s="151" t="str">
        <f t="array" ref="N412">IFERROR(VLOOKUP(E412,'RT-C'!$A:$G,7,FALSE),"")</f>
        <v/>
      </c>
      <c r="O412" s="150" t="str">
        <f t="array" ref="O412">IFERROR(VLOOKUP(E412,'RT-C'!$A:$R,18,FALSE),"")</f>
        <v/>
      </c>
      <c r="P412" s="147" t="str">
        <f t="shared" si="24"/>
        <v/>
      </c>
      <c r="Q412" s="119" t="str">
        <f t="shared" si="25"/>
        <v/>
      </c>
      <c r="R412" s="149" t="str">
        <f t="shared" si="26"/>
        <v/>
      </c>
      <c r="S412" s="148"/>
      <c r="T412" s="148" t="str">
        <f t="shared" si="27"/>
        <v/>
      </c>
      <c r="U412" s="118" t="e">
        <f>IF(AND(D412&lt;&gt;"",I412="OUI",#REF!="OUI"),60,"")</f>
        <v>#REF!</v>
      </c>
      <c r="V412" s="147"/>
      <c r="W412" s="118"/>
      <c r="X412" s="118"/>
      <c r="Y412" s="120"/>
      <c r="Z412" s="117"/>
    </row>
    <row r="413" spans="1:26" x14ac:dyDescent="0.25">
      <c r="A413" s="114">
        <v>10</v>
      </c>
      <c r="B413" s="115" t="s">
        <v>5723</v>
      </c>
      <c r="C413" s="116" t="str">
        <f t="array" ref="C413">IFERROR(VLOOKUP(E413,'RT-C'!$A:$I,9,FALSE),"")</f>
        <v/>
      </c>
      <c r="D413" s="117"/>
      <c r="E413" s="113"/>
      <c r="F413" s="118"/>
      <c r="G413" s="119"/>
      <c r="H413" s="120"/>
      <c r="I413" s="153" t="str">
        <f t="array" ref="I413">IFERROR(VLOOKUP(E413,'RT-C'!$A:$J,10,FALSE),"")</f>
        <v/>
      </c>
      <c r="J413" s="151" t="str">
        <f t="array" ref="J413">IFERROR(VLOOKUP(E413,'RT-C'!$A:$AE,31,FALSE),"")</f>
        <v/>
      </c>
      <c r="K413" s="152" t="str">
        <f t="array" ref="K413">IFERROR(IF(VLOOKUP(E413,'RT-C'!$A:$AG,29,FALSE)=0,"",VLOOKUP(E413,'RT-C'!$A:$AG,33,FALSE)),"")</f>
        <v/>
      </c>
      <c r="L413" s="151" t="str">
        <f t="array" ref="L413">IFERROR(VLOOKUP('RT-C'!$A:$AF,32,FALSE),"")</f>
        <v/>
      </c>
      <c r="M413" s="323" t="str">
        <f t="array" ref="M413">IFERROR(VLOOKUP(E413,'RT-C'!$A:$H,8,FALSE),"")</f>
        <v/>
      </c>
      <c r="N413" s="151" t="str">
        <f t="array" ref="N413">IFERROR(VLOOKUP(E413,'RT-C'!$A:$G,7,FALSE),"")</f>
        <v/>
      </c>
      <c r="O413" s="150" t="str">
        <f t="array" ref="O413">IFERROR(VLOOKUP(E413,'RT-C'!$A:$R,18,FALSE),"")</f>
        <v/>
      </c>
      <c r="P413" s="147" t="str">
        <f t="shared" si="24"/>
        <v/>
      </c>
      <c r="Q413" s="119" t="str">
        <f t="shared" si="25"/>
        <v/>
      </c>
      <c r="R413" s="149" t="str">
        <f t="shared" si="26"/>
        <v/>
      </c>
      <c r="S413" s="148"/>
      <c r="T413" s="148" t="str">
        <f t="shared" si="27"/>
        <v/>
      </c>
      <c r="U413" s="118" t="e">
        <f>IF(AND(D413&lt;&gt;"",I413="OUI",#REF!="OUI"),60,"")</f>
        <v>#REF!</v>
      </c>
      <c r="V413" s="147"/>
      <c r="W413" s="118"/>
      <c r="X413" s="118"/>
      <c r="Y413" s="120"/>
      <c r="Z413" s="117"/>
    </row>
    <row r="414" spans="1:26" x14ac:dyDescent="0.25">
      <c r="A414" s="114">
        <v>10</v>
      </c>
      <c r="B414" s="115" t="s">
        <v>5723</v>
      </c>
      <c r="C414" s="116" t="str">
        <f t="array" ref="C414">IFERROR(VLOOKUP(E414,'RT-C'!$A:$I,9,FALSE),"")</f>
        <v/>
      </c>
      <c r="D414" s="117"/>
      <c r="E414" s="113"/>
      <c r="F414" s="118"/>
      <c r="G414" s="119"/>
      <c r="H414" s="120"/>
      <c r="I414" s="153" t="str">
        <f t="array" ref="I414">IFERROR(VLOOKUP(E414,'RT-C'!$A:$J,10,FALSE),"")</f>
        <v/>
      </c>
      <c r="J414" s="151" t="str">
        <f t="array" ref="J414">IFERROR(VLOOKUP(E414,'RT-C'!$A:$AE,31,FALSE),"")</f>
        <v/>
      </c>
      <c r="K414" s="152" t="str">
        <f t="array" ref="K414">IFERROR(IF(VLOOKUP(E414,'RT-C'!$A:$AG,29,FALSE)=0,"",VLOOKUP(E414,'RT-C'!$A:$AG,33,FALSE)),"")</f>
        <v/>
      </c>
      <c r="L414" s="151" t="str">
        <f t="array" ref="L414">IFERROR(VLOOKUP('RT-C'!$A:$AF,32,FALSE),"")</f>
        <v/>
      </c>
      <c r="M414" s="323" t="str">
        <f t="array" ref="M414">IFERROR(VLOOKUP(E414,'RT-C'!$A:$H,8,FALSE),"")</f>
        <v/>
      </c>
      <c r="N414" s="151" t="str">
        <f t="array" ref="N414">IFERROR(VLOOKUP(E414,'RT-C'!$A:$G,7,FALSE),"")</f>
        <v/>
      </c>
      <c r="O414" s="150" t="str">
        <f t="array" ref="O414">IFERROR(VLOOKUP(E414,'RT-C'!$A:$R,18,FALSE),"")</f>
        <v/>
      </c>
      <c r="P414" s="147" t="str">
        <f t="shared" si="24"/>
        <v/>
      </c>
      <c r="Q414" s="119" t="str">
        <f t="shared" si="25"/>
        <v/>
      </c>
      <c r="R414" s="149" t="str">
        <f t="shared" si="26"/>
        <v/>
      </c>
      <c r="S414" s="148"/>
      <c r="T414" s="148" t="str">
        <f t="shared" si="27"/>
        <v/>
      </c>
      <c r="U414" s="118" t="e">
        <f>IF(AND(D414&lt;&gt;"",I414="OUI",#REF!="OUI"),60,"")</f>
        <v>#REF!</v>
      </c>
      <c r="V414" s="147"/>
      <c r="W414" s="118"/>
      <c r="X414" s="118"/>
      <c r="Y414" s="120"/>
      <c r="Z414" s="117"/>
    </row>
    <row r="415" spans="1:26" x14ac:dyDescent="0.25">
      <c r="A415" s="114">
        <v>10</v>
      </c>
      <c r="B415" s="115" t="s">
        <v>5723</v>
      </c>
      <c r="C415" s="116" t="str">
        <f t="array" ref="C415">IFERROR(VLOOKUP(E415,'RT-C'!$A:$I,9,FALSE),"")</f>
        <v/>
      </c>
      <c r="D415" s="117"/>
      <c r="E415" s="113"/>
      <c r="F415" s="118"/>
      <c r="G415" s="119"/>
      <c r="H415" s="120"/>
      <c r="I415" s="153" t="str">
        <f t="array" ref="I415">IFERROR(VLOOKUP(E415,'RT-C'!$A:$J,10,FALSE),"")</f>
        <v/>
      </c>
      <c r="J415" s="151" t="str">
        <f t="array" ref="J415">IFERROR(VLOOKUP(E415,'RT-C'!$A:$AE,31,FALSE),"")</f>
        <v/>
      </c>
      <c r="K415" s="152" t="str">
        <f t="array" ref="K415">IFERROR(IF(VLOOKUP(E415,'RT-C'!$A:$AG,29,FALSE)=0,"",VLOOKUP(E415,'RT-C'!$A:$AG,33,FALSE)),"")</f>
        <v/>
      </c>
      <c r="L415" s="151" t="str">
        <f t="array" ref="L415">IFERROR(VLOOKUP('RT-C'!$A:$AF,32,FALSE),"")</f>
        <v/>
      </c>
      <c r="M415" s="323" t="str">
        <f t="array" ref="M415">IFERROR(VLOOKUP(E415,'RT-C'!$A:$H,8,FALSE),"")</f>
        <v/>
      </c>
      <c r="N415" s="151" t="str">
        <f t="array" ref="N415">IFERROR(VLOOKUP(E415,'RT-C'!$A:$G,7,FALSE),"")</f>
        <v/>
      </c>
      <c r="O415" s="150" t="str">
        <f t="array" ref="O415">IFERROR(VLOOKUP(E415,'RT-C'!$A:$R,18,FALSE),"")</f>
        <v/>
      </c>
      <c r="P415" s="147" t="str">
        <f t="shared" si="24"/>
        <v/>
      </c>
      <c r="Q415" s="119" t="str">
        <f t="shared" si="25"/>
        <v/>
      </c>
      <c r="R415" s="149" t="str">
        <f t="shared" si="26"/>
        <v/>
      </c>
      <c r="S415" s="148"/>
      <c r="T415" s="148" t="str">
        <f t="shared" si="27"/>
        <v/>
      </c>
      <c r="U415" s="118" t="e">
        <f>IF(AND(D415&lt;&gt;"",I415="OUI",#REF!="OUI"),60,"")</f>
        <v>#REF!</v>
      </c>
      <c r="V415" s="147"/>
      <c r="W415" s="118"/>
      <c r="X415" s="118"/>
      <c r="Y415" s="120"/>
      <c r="Z415" s="117"/>
    </row>
    <row r="416" spans="1:26" x14ac:dyDescent="0.25">
      <c r="A416" s="114">
        <v>10</v>
      </c>
      <c r="B416" s="115" t="s">
        <v>5723</v>
      </c>
      <c r="C416" s="116" t="str">
        <f t="array" ref="C416">IFERROR(VLOOKUP(E416,'RT-C'!$A:$I,9,FALSE),"")</f>
        <v/>
      </c>
      <c r="D416" s="117"/>
      <c r="E416" s="113"/>
      <c r="F416" s="118"/>
      <c r="G416" s="119"/>
      <c r="H416" s="120"/>
      <c r="I416" s="153" t="str">
        <f t="array" ref="I416">IFERROR(VLOOKUP(E416,'RT-C'!$A:$J,10,FALSE),"")</f>
        <v/>
      </c>
      <c r="J416" s="151" t="str">
        <f t="array" ref="J416">IFERROR(VLOOKUP(E416,'RT-C'!$A:$AE,31,FALSE),"")</f>
        <v/>
      </c>
      <c r="K416" s="152" t="str">
        <f t="array" ref="K416">IFERROR(IF(VLOOKUP(E416,'RT-C'!$A:$AG,29,FALSE)=0,"",VLOOKUP(E416,'RT-C'!$A:$AG,33,FALSE)),"")</f>
        <v/>
      </c>
      <c r="L416" s="151" t="str">
        <f t="array" ref="L416">IFERROR(VLOOKUP('RT-C'!$A:$AF,32,FALSE),"")</f>
        <v/>
      </c>
      <c r="M416" s="323" t="str">
        <f t="array" ref="M416">IFERROR(VLOOKUP(E416,'RT-C'!$A:$H,8,FALSE),"")</f>
        <v/>
      </c>
      <c r="N416" s="151" t="str">
        <f t="array" ref="N416">IFERROR(VLOOKUP(E416,'RT-C'!$A:$G,7,FALSE),"")</f>
        <v/>
      </c>
      <c r="O416" s="150" t="str">
        <f t="array" ref="O416">IFERROR(VLOOKUP(E416,'RT-C'!$A:$R,18,FALSE),"")</f>
        <v/>
      </c>
      <c r="P416" s="147" t="str">
        <f t="shared" si="24"/>
        <v/>
      </c>
      <c r="Q416" s="119" t="str">
        <f t="shared" si="25"/>
        <v/>
      </c>
      <c r="R416" s="149" t="str">
        <f t="shared" si="26"/>
        <v/>
      </c>
      <c r="S416" s="148"/>
      <c r="T416" s="148" t="str">
        <f t="shared" si="27"/>
        <v/>
      </c>
      <c r="U416" s="118" t="e">
        <f>IF(AND(D416&lt;&gt;"",I416="OUI",#REF!="OUI"),60,"")</f>
        <v>#REF!</v>
      </c>
      <c r="V416" s="147"/>
      <c r="W416" s="118"/>
      <c r="X416" s="118"/>
      <c r="Y416" s="120"/>
      <c r="Z416" s="117"/>
    </row>
    <row r="417" spans="1:26" x14ac:dyDescent="0.25">
      <c r="A417" s="114">
        <v>10</v>
      </c>
      <c r="B417" s="115" t="s">
        <v>5723</v>
      </c>
      <c r="C417" s="116" t="str">
        <f t="array" ref="C417">IFERROR(VLOOKUP(E417,'RT-C'!$A:$I,9,FALSE),"")</f>
        <v/>
      </c>
      <c r="D417" s="117"/>
      <c r="E417" s="113"/>
      <c r="F417" s="118"/>
      <c r="G417" s="119"/>
      <c r="H417" s="120"/>
      <c r="I417" s="153" t="str">
        <f t="array" ref="I417">IFERROR(VLOOKUP(E417,'RT-C'!$A:$J,10,FALSE),"")</f>
        <v/>
      </c>
      <c r="J417" s="151" t="str">
        <f t="array" ref="J417">IFERROR(VLOOKUP(E417,'RT-C'!$A:$AE,31,FALSE),"")</f>
        <v/>
      </c>
      <c r="K417" s="152" t="str">
        <f t="array" ref="K417">IFERROR(IF(VLOOKUP(E417,'RT-C'!$A:$AG,29,FALSE)=0,"",VLOOKUP(E417,'RT-C'!$A:$AG,33,FALSE)),"")</f>
        <v/>
      </c>
      <c r="L417" s="151" t="str">
        <f t="array" ref="L417">IFERROR(VLOOKUP('RT-C'!$A:$AF,32,FALSE),"")</f>
        <v/>
      </c>
      <c r="M417" s="323" t="str">
        <f t="array" ref="M417">IFERROR(VLOOKUP(E417,'RT-C'!$A:$H,8,FALSE),"")</f>
        <v/>
      </c>
      <c r="N417" s="151" t="str">
        <f t="array" ref="N417">IFERROR(VLOOKUP(E417,'RT-C'!$A:$G,7,FALSE),"")</f>
        <v/>
      </c>
      <c r="O417" s="150" t="str">
        <f t="array" ref="O417">IFERROR(VLOOKUP(E417,'RT-C'!$A:$R,18,FALSE),"")</f>
        <v/>
      </c>
      <c r="P417" s="147" t="str">
        <f t="shared" si="24"/>
        <v/>
      </c>
      <c r="Q417" s="119" t="str">
        <f t="shared" si="25"/>
        <v/>
      </c>
      <c r="R417" s="149" t="str">
        <f t="shared" si="26"/>
        <v/>
      </c>
      <c r="S417" s="148"/>
      <c r="T417" s="148" t="str">
        <f t="shared" si="27"/>
        <v/>
      </c>
      <c r="U417" s="118" t="e">
        <f>IF(AND(D417&lt;&gt;"",I417="OUI",#REF!="OUI"),60,"")</f>
        <v>#REF!</v>
      </c>
      <c r="V417" s="147"/>
      <c r="W417" s="118"/>
      <c r="X417" s="118"/>
      <c r="Y417" s="120"/>
      <c r="Z417" s="117"/>
    </row>
    <row r="418" spans="1:26" x14ac:dyDescent="0.25">
      <c r="A418" s="114">
        <v>10</v>
      </c>
      <c r="B418" s="115" t="s">
        <v>5723</v>
      </c>
      <c r="C418" s="116" t="str">
        <f t="array" ref="C418">IFERROR(VLOOKUP(E418,'RT-C'!$A:$I,9,FALSE),"")</f>
        <v/>
      </c>
      <c r="D418" s="117"/>
      <c r="E418" s="113"/>
      <c r="F418" s="118"/>
      <c r="G418" s="119"/>
      <c r="H418" s="120"/>
      <c r="I418" s="153" t="str">
        <f t="array" ref="I418">IFERROR(VLOOKUP(E418,'RT-C'!$A:$J,10,FALSE),"")</f>
        <v/>
      </c>
      <c r="J418" s="151" t="str">
        <f t="array" ref="J418">IFERROR(VLOOKUP(E418,'RT-C'!$A:$AE,31,FALSE),"")</f>
        <v/>
      </c>
      <c r="K418" s="152" t="str">
        <f t="array" ref="K418">IFERROR(IF(VLOOKUP(E418,'RT-C'!$A:$AG,29,FALSE)=0,"",VLOOKUP(E418,'RT-C'!$A:$AG,33,FALSE)),"")</f>
        <v/>
      </c>
      <c r="L418" s="151" t="str">
        <f t="array" ref="L418">IFERROR(VLOOKUP('RT-C'!$A:$AF,32,FALSE),"")</f>
        <v/>
      </c>
      <c r="M418" s="323" t="str">
        <f t="array" ref="M418">IFERROR(VLOOKUP(E418,'RT-C'!$A:$H,8,FALSE),"")</f>
        <v/>
      </c>
      <c r="N418" s="151" t="str">
        <f t="array" ref="N418">IFERROR(VLOOKUP(E418,'RT-C'!$A:$G,7,FALSE),"")</f>
        <v/>
      </c>
      <c r="O418" s="150" t="str">
        <f t="array" ref="O418">IFERROR(VLOOKUP(E418,'RT-C'!$A:$R,18,FALSE),"")</f>
        <v/>
      </c>
      <c r="P418" s="147" t="str">
        <f t="shared" si="24"/>
        <v/>
      </c>
      <c r="Q418" s="119" t="str">
        <f t="shared" si="25"/>
        <v/>
      </c>
      <c r="R418" s="149" t="str">
        <f t="shared" si="26"/>
        <v/>
      </c>
      <c r="S418" s="148"/>
      <c r="T418" s="148" t="str">
        <f t="shared" si="27"/>
        <v/>
      </c>
      <c r="U418" s="118" t="e">
        <f>IF(AND(D418&lt;&gt;"",I418="OUI",#REF!="OUI"),60,"")</f>
        <v>#REF!</v>
      </c>
      <c r="V418" s="147"/>
      <c r="W418" s="118"/>
      <c r="X418" s="118"/>
      <c r="Y418" s="120"/>
      <c r="Z418" s="117"/>
    </row>
    <row r="419" spans="1:26" x14ac:dyDescent="0.25">
      <c r="A419" s="114">
        <v>10</v>
      </c>
      <c r="B419" s="115" t="s">
        <v>5723</v>
      </c>
      <c r="C419" s="116" t="str">
        <f t="array" ref="C419">IFERROR(VLOOKUP(E419,'RT-C'!$A:$I,9,FALSE),"")</f>
        <v/>
      </c>
      <c r="D419" s="117"/>
      <c r="E419" s="113"/>
      <c r="F419" s="118"/>
      <c r="G419" s="119"/>
      <c r="H419" s="120"/>
      <c r="I419" s="153" t="str">
        <f t="array" ref="I419">IFERROR(VLOOKUP(E419,'RT-C'!$A:$J,10,FALSE),"")</f>
        <v/>
      </c>
      <c r="J419" s="151" t="str">
        <f t="array" ref="J419">IFERROR(VLOOKUP(E419,'RT-C'!$A:$AE,31,FALSE),"")</f>
        <v/>
      </c>
      <c r="K419" s="152" t="str">
        <f t="array" ref="K419">IFERROR(IF(VLOOKUP(E419,'RT-C'!$A:$AG,29,FALSE)=0,"",VLOOKUP(E419,'RT-C'!$A:$AG,33,FALSE)),"")</f>
        <v/>
      </c>
      <c r="L419" s="151" t="str">
        <f t="array" ref="L419">IFERROR(VLOOKUP('RT-C'!$A:$AF,32,FALSE),"")</f>
        <v/>
      </c>
      <c r="M419" s="323" t="str">
        <f t="array" ref="M419">IFERROR(VLOOKUP(E419,'RT-C'!$A:$H,8,FALSE),"")</f>
        <v/>
      </c>
      <c r="N419" s="151" t="str">
        <f t="array" ref="N419">IFERROR(VLOOKUP(E419,'RT-C'!$A:$G,7,FALSE),"")</f>
        <v/>
      </c>
      <c r="O419" s="150" t="str">
        <f t="array" ref="O419">IFERROR(VLOOKUP(E419,'RT-C'!$A:$R,18,FALSE),"")</f>
        <v/>
      </c>
      <c r="P419" s="147" t="str">
        <f t="shared" si="24"/>
        <v/>
      </c>
      <c r="Q419" s="119" t="str">
        <f t="shared" si="25"/>
        <v/>
      </c>
      <c r="R419" s="149" t="str">
        <f t="shared" si="26"/>
        <v/>
      </c>
      <c r="S419" s="148"/>
      <c r="T419" s="148" t="str">
        <f t="shared" si="27"/>
        <v/>
      </c>
      <c r="U419" s="118" t="e">
        <f>IF(AND(D419&lt;&gt;"",I419="OUI",#REF!="OUI"),60,"")</f>
        <v>#REF!</v>
      </c>
      <c r="V419" s="147"/>
      <c r="W419" s="118"/>
      <c r="X419" s="118"/>
      <c r="Y419" s="120"/>
      <c r="Z419" s="117"/>
    </row>
    <row r="420" spans="1:26" x14ac:dyDescent="0.25">
      <c r="A420" s="114">
        <v>10</v>
      </c>
      <c r="B420" s="115" t="s">
        <v>5723</v>
      </c>
      <c r="C420" s="116" t="str">
        <f t="array" ref="C420">IFERROR(VLOOKUP(E420,'RT-C'!$A:$I,9,FALSE),"")</f>
        <v/>
      </c>
      <c r="D420" s="117"/>
      <c r="E420" s="113"/>
      <c r="F420" s="118"/>
      <c r="G420" s="119"/>
      <c r="H420" s="120"/>
      <c r="I420" s="153" t="str">
        <f t="array" ref="I420">IFERROR(VLOOKUP(E420,'RT-C'!$A:$J,10,FALSE),"")</f>
        <v/>
      </c>
      <c r="J420" s="151" t="str">
        <f t="array" ref="J420">IFERROR(VLOOKUP(E420,'RT-C'!$A:$AE,31,FALSE),"")</f>
        <v/>
      </c>
      <c r="K420" s="152" t="str">
        <f t="array" ref="K420">IFERROR(IF(VLOOKUP(E420,'RT-C'!$A:$AG,29,FALSE)=0,"",VLOOKUP(E420,'RT-C'!$A:$AG,33,FALSE)),"")</f>
        <v/>
      </c>
      <c r="L420" s="151" t="str">
        <f t="array" ref="L420">IFERROR(VLOOKUP('RT-C'!$A:$AF,32,FALSE),"")</f>
        <v/>
      </c>
      <c r="M420" s="323" t="str">
        <f t="array" ref="M420">IFERROR(VLOOKUP(E420,'RT-C'!$A:$H,8,FALSE),"")</f>
        <v/>
      </c>
      <c r="N420" s="151" t="str">
        <f t="array" ref="N420">IFERROR(VLOOKUP(E420,'RT-C'!$A:$G,7,FALSE),"")</f>
        <v/>
      </c>
      <c r="O420" s="150" t="str">
        <f t="array" ref="O420">IFERROR(VLOOKUP(E420,'RT-C'!$A:$R,18,FALSE),"")</f>
        <v/>
      </c>
      <c r="P420" s="147" t="str">
        <f t="shared" si="24"/>
        <v/>
      </c>
      <c r="Q420" s="119" t="str">
        <f t="shared" si="25"/>
        <v/>
      </c>
      <c r="R420" s="149" t="str">
        <f t="shared" si="26"/>
        <v/>
      </c>
      <c r="S420" s="148"/>
      <c r="T420" s="148" t="str">
        <f t="shared" si="27"/>
        <v/>
      </c>
      <c r="U420" s="118" t="e">
        <f>IF(AND(D420&lt;&gt;"",I420="OUI",#REF!="OUI"),60,"")</f>
        <v>#REF!</v>
      </c>
      <c r="V420" s="147"/>
      <c r="W420" s="118"/>
      <c r="X420" s="118"/>
      <c r="Y420" s="120"/>
      <c r="Z420" s="117"/>
    </row>
    <row r="421" spans="1:26" x14ac:dyDescent="0.25">
      <c r="A421" s="114">
        <v>10</v>
      </c>
      <c r="B421" s="115" t="s">
        <v>5723</v>
      </c>
      <c r="C421" s="116" t="str">
        <f t="array" ref="C421">IFERROR(VLOOKUP(E421,'RT-C'!$A:$I,9,FALSE),"")</f>
        <v/>
      </c>
      <c r="D421" s="117"/>
      <c r="E421" s="113"/>
      <c r="F421" s="118"/>
      <c r="G421" s="119"/>
      <c r="H421" s="120"/>
      <c r="I421" s="153" t="str">
        <f t="array" ref="I421">IFERROR(VLOOKUP(E421,'RT-C'!$A:$J,10,FALSE),"")</f>
        <v/>
      </c>
      <c r="J421" s="151" t="str">
        <f t="array" ref="J421">IFERROR(VLOOKUP(E421,'RT-C'!$A:$AE,31,FALSE),"")</f>
        <v/>
      </c>
      <c r="K421" s="152" t="str">
        <f t="array" ref="K421">IFERROR(IF(VLOOKUP(E421,'RT-C'!$A:$AG,29,FALSE)=0,"",VLOOKUP(E421,'RT-C'!$A:$AG,33,FALSE)),"")</f>
        <v/>
      </c>
      <c r="L421" s="151" t="str">
        <f t="array" ref="L421">IFERROR(VLOOKUP('RT-C'!$A:$AF,32,FALSE),"")</f>
        <v/>
      </c>
      <c r="M421" s="323" t="str">
        <f t="array" ref="M421">IFERROR(VLOOKUP(E421,'RT-C'!$A:$H,8,FALSE),"")</f>
        <v/>
      </c>
      <c r="N421" s="151" t="str">
        <f t="array" ref="N421">IFERROR(VLOOKUP(E421,'RT-C'!$A:$G,7,FALSE),"")</f>
        <v/>
      </c>
      <c r="O421" s="150" t="str">
        <f t="array" ref="O421">IFERROR(VLOOKUP(E421,'RT-C'!$A:$R,18,FALSE),"")</f>
        <v/>
      </c>
      <c r="P421" s="147" t="str">
        <f t="shared" si="24"/>
        <v/>
      </c>
      <c r="Q421" s="119" t="str">
        <f t="shared" si="25"/>
        <v/>
      </c>
      <c r="R421" s="149" t="str">
        <f t="shared" si="26"/>
        <v/>
      </c>
      <c r="S421" s="148"/>
      <c r="T421" s="148" t="str">
        <f t="shared" si="27"/>
        <v/>
      </c>
      <c r="U421" s="118" t="e">
        <f>IF(AND(D421&lt;&gt;"",I421="OUI",#REF!="OUI"),60,"")</f>
        <v>#REF!</v>
      </c>
      <c r="V421" s="147"/>
      <c r="W421" s="118"/>
      <c r="X421" s="118"/>
      <c r="Y421" s="120"/>
      <c r="Z421" s="117"/>
    </row>
    <row r="422" spans="1:26" x14ac:dyDescent="0.25">
      <c r="A422" s="114">
        <v>10</v>
      </c>
      <c r="B422" s="115" t="s">
        <v>5723</v>
      </c>
      <c r="C422" s="116" t="str">
        <f t="array" ref="C422">IFERROR(VLOOKUP(E422,'RT-C'!$A:$I,9,FALSE),"")</f>
        <v/>
      </c>
      <c r="D422" s="117"/>
      <c r="E422" s="113"/>
      <c r="F422" s="118"/>
      <c r="G422" s="119"/>
      <c r="H422" s="120"/>
      <c r="I422" s="153" t="str">
        <f t="array" ref="I422">IFERROR(VLOOKUP(E422,'RT-C'!$A:$J,10,FALSE),"")</f>
        <v/>
      </c>
      <c r="J422" s="151" t="str">
        <f t="array" ref="J422">IFERROR(VLOOKUP(E422,'RT-C'!$A:$AE,31,FALSE),"")</f>
        <v/>
      </c>
      <c r="K422" s="152" t="str">
        <f t="array" ref="K422">IFERROR(IF(VLOOKUP(E422,'RT-C'!$A:$AG,29,FALSE)=0,"",VLOOKUP(E422,'RT-C'!$A:$AG,33,FALSE)),"")</f>
        <v/>
      </c>
      <c r="L422" s="151" t="str">
        <f t="array" ref="L422">IFERROR(VLOOKUP('RT-C'!$A:$AF,32,FALSE),"")</f>
        <v/>
      </c>
      <c r="M422" s="323" t="str">
        <f t="array" ref="M422">IFERROR(VLOOKUP(E422,'RT-C'!$A:$H,8,FALSE),"")</f>
        <v/>
      </c>
      <c r="N422" s="151" t="str">
        <f t="array" ref="N422">IFERROR(VLOOKUP(E422,'RT-C'!$A:$G,7,FALSE),"")</f>
        <v/>
      </c>
      <c r="O422" s="150" t="str">
        <f t="array" ref="O422">IFERROR(VLOOKUP(E422,'RT-C'!$A:$R,18,FALSE),"")</f>
        <v/>
      </c>
      <c r="P422" s="147" t="str">
        <f t="shared" si="24"/>
        <v/>
      </c>
      <c r="Q422" s="119" t="str">
        <f t="shared" si="25"/>
        <v/>
      </c>
      <c r="R422" s="149" t="str">
        <f t="shared" si="26"/>
        <v/>
      </c>
      <c r="S422" s="148"/>
      <c r="T422" s="148" t="str">
        <f t="shared" si="27"/>
        <v/>
      </c>
      <c r="U422" s="118" t="e">
        <f>IF(AND(D422&lt;&gt;"",I422="OUI",#REF!="OUI"),60,"")</f>
        <v>#REF!</v>
      </c>
      <c r="V422" s="147"/>
      <c r="W422" s="118"/>
      <c r="X422" s="118"/>
      <c r="Y422" s="120"/>
      <c r="Z422" s="117"/>
    </row>
    <row r="423" spans="1:26" x14ac:dyDescent="0.25">
      <c r="A423" s="114">
        <v>10</v>
      </c>
      <c r="B423" s="115" t="s">
        <v>5723</v>
      </c>
      <c r="C423" s="116" t="str">
        <f t="array" ref="C423">IFERROR(VLOOKUP(E423,'RT-C'!$A:$I,9,FALSE),"")</f>
        <v/>
      </c>
      <c r="D423" s="117"/>
      <c r="E423" s="113"/>
      <c r="F423" s="118"/>
      <c r="G423" s="119"/>
      <c r="H423" s="120"/>
      <c r="I423" s="153" t="str">
        <f t="array" ref="I423">IFERROR(VLOOKUP(E423,'RT-C'!$A:$J,10,FALSE),"")</f>
        <v/>
      </c>
      <c r="J423" s="151" t="str">
        <f t="array" ref="J423">IFERROR(VLOOKUP(E423,'RT-C'!$A:$AE,31,FALSE),"")</f>
        <v/>
      </c>
      <c r="K423" s="152" t="str">
        <f t="array" ref="K423">IFERROR(IF(VLOOKUP(E423,'RT-C'!$A:$AG,29,FALSE)=0,"",VLOOKUP(E423,'RT-C'!$A:$AG,33,FALSE)),"")</f>
        <v/>
      </c>
      <c r="L423" s="151" t="str">
        <f t="array" ref="L423">IFERROR(VLOOKUP('RT-C'!$A:$AF,32,FALSE),"")</f>
        <v/>
      </c>
      <c r="M423" s="323" t="str">
        <f t="array" ref="M423">IFERROR(VLOOKUP(E423,'RT-C'!$A:$H,8,FALSE),"")</f>
        <v/>
      </c>
      <c r="N423" s="151" t="str">
        <f t="array" ref="N423">IFERROR(VLOOKUP(E423,'RT-C'!$A:$G,7,FALSE),"")</f>
        <v/>
      </c>
      <c r="O423" s="150" t="str">
        <f t="array" ref="O423">IFERROR(VLOOKUP(E423,'RT-C'!$A:$R,18,FALSE),"")</f>
        <v/>
      </c>
      <c r="P423" s="147" t="str">
        <f t="shared" si="24"/>
        <v/>
      </c>
      <c r="Q423" s="119" t="str">
        <f t="shared" si="25"/>
        <v/>
      </c>
      <c r="R423" s="149" t="str">
        <f t="shared" si="26"/>
        <v/>
      </c>
      <c r="S423" s="148"/>
      <c r="T423" s="148" t="str">
        <f t="shared" si="27"/>
        <v/>
      </c>
      <c r="U423" s="118" t="e">
        <f>IF(AND(D423&lt;&gt;"",I423="OUI",#REF!="OUI"),60,"")</f>
        <v>#REF!</v>
      </c>
      <c r="V423" s="147"/>
      <c r="W423" s="118"/>
      <c r="X423" s="118"/>
      <c r="Y423" s="120"/>
      <c r="Z423" s="117"/>
    </row>
    <row r="424" spans="1:26" x14ac:dyDescent="0.25">
      <c r="A424" s="114">
        <v>10</v>
      </c>
      <c r="B424" s="115" t="s">
        <v>5723</v>
      </c>
      <c r="C424" s="116" t="str">
        <f t="array" ref="C424">IFERROR(VLOOKUP(E424,'RT-C'!$A:$I,9,FALSE),"")</f>
        <v/>
      </c>
      <c r="D424" s="117"/>
      <c r="E424" s="113"/>
      <c r="F424" s="118"/>
      <c r="G424" s="119"/>
      <c r="H424" s="120"/>
      <c r="I424" s="153" t="str">
        <f t="array" ref="I424">IFERROR(VLOOKUP(E424,'RT-C'!$A:$J,10,FALSE),"")</f>
        <v/>
      </c>
      <c r="J424" s="151" t="str">
        <f t="array" ref="J424">IFERROR(VLOOKUP(E424,'RT-C'!$A:$AE,31,FALSE),"")</f>
        <v/>
      </c>
      <c r="K424" s="152" t="str">
        <f t="array" ref="K424">IFERROR(IF(VLOOKUP(E424,'RT-C'!$A:$AG,29,FALSE)=0,"",VLOOKUP(E424,'RT-C'!$A:$AG,33,FALSE)),"")</f>
        <v/>
      </c>
      <c r="L424" s="151" t="str">
        <f t="array" ref="L424">IFERROR(VLOOKUP('RT-C'!$A:$AF,32,FALSE),"")</f>
        <v/>
      </c>
      <c r="M424" s="323" t="str">
        <f t="array" ref="M424">IFERROR(VLOOKUP(E424,'RT-C'!$A:$H,8,FALSE),"")</f>
        <v/>
      </c>
      <c r="N424" s="151" t="str">
        <f t="array" ref="N424">IFERROR(VLOOKUP(E424,'RT-C'!$A:$G,7,FALSE),"")</f>
        <v/>
      </c>
      <c r="O424" s="150" t="str">
        <f t="array" ref="O424">IFERROR(VLOOKUP(E424,'RT-C'!$A:$R,18,FALSE),"")</f>
        <v/>
      </c>
      <c r="P424" s="147" t="str">
        <f t="shared" si="24"/>
        <v/>
      </c>
      <c r="Q424" s="119" t="str">
        <f t="shared" si="25"/>
        <v/>
      </c>
      <c r="R424" s="149" t="str">
        <f t="shared" si="26"/>
        <v/>
      </c>
      <c r="S424" s="148"/>
      <c r="T424" s="148" t="str">
        <f t="shared" si="27"/>
        <v/>
      </c>
      <c r="U424" s="118" t="e">
        <f>IF(AND(D424&lt;&gt;"",I424="OUI",#REF!="OUI"),60,"")</f>
        <v>#REF!</v>
      </c>
      <c r="V424" s="147"/>
      <c r="W424" s="118"/>
      <c r="X424" s="118"/>
      <c r="Y424" s="120"/>
      <c r="Z424" s="117"/>
    </row>
    <row r="425" spans="1:26" x14ac:dyDescent="0.25">
      <c r="A425" s="114">
        <v>10</v>
      </c>
      <c r="B425" s="115" t="s">
        <v>5723</v>
      </c>
      <c r="C425" s="116" t="str">
        <f t="array" ref="C425">IFERROR(VLOOKUP(E425,'RT-C'!$A:$I,9,FALSE),"")</f>
        <v/>
      </c>
      <c r="D425" s="117"/>
      <c r="E425" s="113"/>
      <c r="F425" s="118"/>
      <c r="G425" s="119"/>
      <c r="H425" s="120"/>
      <c r="I425" s="153" t="str">
        <f t="array" ref="I425">IFERROR(VLOOKUP(E425,'RT-C'!$A:$J,10,FALSE),"")</f>
        <v/>
      </c>
      <c r="J425" s="151" t="str">
        <f t="array" ref="J425">IFERROR(VLOOKUP(E425,'RT-C'!$A:$AE,31,FALSE),"")</f>
        <v/>
      </c>
      <c r="K425" s="152" t="str">
        <f t="array" ref="K425">IFERROR(IF(VLOOKUP(E425,'RT-C'!$A:$AG,29,FALSE)=0,"",VLOOKUP(E425,'RT-C'!$A:$AG,33,FALSE)),"")</f>
        <v/>
      </c>
      <c r="L425" s="151" t="str">
        <f t="array" ref="L425">IFERROR(VLOOKUP('RT-C'!$A:$AF,32,FALSE),"")</f>
        <v/>
      </c>
      <c r="M425" s="323" t="str">
        <f t="array" ref="M425">IFERROR(VLOOKUP(E425,'RT-C'!$A:$H,8,FALSE),"")</f>
        <v/>
      </c>
      <c r="N425" s="151" t="str">
        <f t="array" ref="N425">IFERROR(VLOOKUP(E425,'RT-C'!$A:$G,7,FALSE),"")</f>
        <v/>
      </c>
      <c r="O425" s="150" t="str">
        <f t="array" ref="O425">IFERROR(VLOOKUP(E425,'RT-C'!$A:$R,18,FALSE),"")</f>
        <v/>
      </c>
      <c r="P425" s="147" t="str">
        <f t="shared" si="24"/>
        <v/>
      </c>
      <c r="Q425" s="119" t="str">
        <f t="shared" si="25"/>
        <v/>
      </c>
      <c r="R425" s="149" t="str">
        <f t="shared" si="26"/>
        <v/>
      </c>
      <c r="S425" s="148"/>
      <c r="T425" s="148" t="str">
        <f t="shared" si="27"/>
        <v/>
      </c>
      <c r="U425" s="118" t="e">
        <f>IF(AND(D425&lt;&gt;"",I425="OUI",#REF!="OUI"),60,"")</f>
        <v>#REF!</v>
      </c>
      <c r="V425" s="147"/>
      <c r="W425" s="118"/>
      <c r="X425" s="118"/>
      <c r="Y425" s="120"/>
      <c r="Z425" s="117"/>
    </row>
    <row r="426" spans="1:26" x14ac:dyDescent="0.25">
      <c r="A426" s="114">
        <v>10</v>
      </c>
      <c r="B426" s="115" t="s">
        <v>5723</v>
      </c>
      <c r="C426" s="116" t="str">
        <f t="array" ref="C426">IFERROR(VLOOKUP(E426,'RT-C'!$A:$I,9,FALSE),"")</f>
        <v/>
      </c>
      <c r="D426" s="117"/>
      <c r="E426" s="113"/>
      <c r="F426" s="118"/>
      <c r="G426" s="119"/>
      <c r="H426" s="120"/>
      <c r="I426" s="153" t="str">
        <f t="array" ref="I426">IFERROR(VLOOKUP(E426,'RT-C'!$A:$J,10,FALSE),"")</f>
        <v/>
      </c>
      <c r="J426" s="151" t="str">
        <f t="array" ref="J426">IFERROR(VLOOKUP(E426,'RT-C'!$A:$AE,31,FALSE),"")</f>
        <v/>
      </c>
      <c r="K426" s="152" t="str">
        <f t="array" ref="K426">IFERROR(IF(VLOOKUP(E426,'RT-C'!$A:$AG,29,FALSE)=0,"",VLOOKUP(E426,'RT-C'!$A:$AG,33,FALSE)),"")</f>
        <v/>
      </c>
      <c r="L426" s="151" t="str">
        <f t="array" ref="L426">IFERROR(VLOOKUP('RT-C'!$A:$AF,32,FALSE),"")</f>
        <v/>
      </c>
      <c r="M426" s="323" t="str">
        <f t="array" ref="M426">IFERROR(VLOOKUP(E426,'RT-C'!$A:$H,8,FALSE),"")</f>
        <v/>
      </c>
      <c r="N426" s="151" t="str">
        <f t="array" ref="N426">IFERROR(VLOOKUP(E426,'RT-C'!$A:$G,7,FALSE),"")</f>
        <v/>
      </c>
      <c r="O426" s="150" t="str">
        <f t="array" ref="O426">IFERROR(VLOOKUP(E426,'RT-C'!$A:$R,18,FALSE),"")</f>
        <v/>
      </c>
      <c r="P426" s="147" t="str">
        <f t="shared" si="24"/>
        <v/>
      </c>
      <c r="Q426" s="119" t="str">
        <f t="shared" si="25"/>
        <v/>
      </c>
      <c r="R426" s="149" t="str">
        <f t="shared" si="26"/>
        <v/>
      </c>
      <c r="S426" s="148"/>
      <c r="T426" s="148" t="str">
        <f t="shared" si="27"/>
        <v/>
      </c>
      <c r="U426" s="118" t="e">
        <f>IF(AND(D426&lt;&gt;"",I426="OUI",#REF!="OUI"),60,"")</f>
        <v>#REF!</v>
      </c>
      <c r="V426" s="147"/>
      <c r="W426" s="118"/>
      <c r="X426" s="118"/>
      <c r="Y426" s="120"/>
      <c r="Z426" s="117"/>
    </row>
    <row r="427" spans="1:26" x14ac:dyDescent="0.25">
      <c r="A427" s="114">
        <v>10</v>
      </c>
      <c r="B427" s="115" t="s">
        <v>5723</v>
      </c>
      <c r="C427" s="116" t="str">
        <f t="array" ref="C427">IFERROR(VLOOKUP(E427,'RT-C'!$A:$I,9,FALSE),"")</f>
        <v/>
      </c>
      <c r="D427" s="117"/>
      <c r="E427" s="113"/>
      <c r="F427" s="118"/>
      <c r="G427" s="119"/>
      <c r="H427" s="120"/>
      <c r="I427" s="153" t="str">
        <f t="array" ref="I427">IFERROR(VLOOKUP(E427,'RT-C'!$A:$J,10,FALSE),"")</f>
        <v/>
      </c>
      <c r="J427" s="151" t="str">
        <f t="array" ref="J427">IFERROR(VLOOKUP(E427,'RT-C'!$A:$AE,31,FALSE),"")</f>
        <v/>
      </c>
      <c r="K427" s="152" t="str">
        <f t="array" ref="K427">IFERROR(IF(VLOOKUP(E427,'RT-C'!$A:$AG,29,FALSE)=0,"",VLOOKUP(E427,'RT-C'!$A:$AG,33,FALSE)),"")</f>
        <v/>
      </c>
      <c r="L427" s="151" t="str">
        <f t="array" ref="L427">IFERROR(VLOOKUP('RT-C'!$A:$AF,32,FALSE),"")</f>
        <v/>
      </c>
      <c r="M427" s="323" t="str">
        <f t="array" ref="M427">IFERROR(VLOOKUP(E427,'RT-C'!$A:$H,8,FALSE),"")</f>
        <v/>
      </c>
      <c r="N427" s="151" t="str">
        <f t="array" ref="N427">IFERROR(VLOOKUP(E427,'RT-C'!$A:$G,7,FALSE),"")</f>
        <v/>
      </c>
      <c r="O427" s="150" t="str">
        <f t="array" ref="O427">IFERROR(VLOOKUP(E427,'RT-C'!$A:$R,18,FALSE),"")</f>
        <v/>
      </c>
      <c r="P427" s="147" t="str">
        <f t="shared" si="24"/>
        <v/>
      </c>
      <c r="Q427" s="119" t="str">
        <f t="shared" si="25"/>
        <v/>
      </c>
      <c r="R427" s="149" t="str">
        <f t="shared" si="26"/>
        <v/>
      </c>
      <c r="S427" s="148"/>
      <c r="T427" s="148" t="str">
        <f t="shared" si="27"/>
        <v/>
      </c>
      <c r="U427" s="118" t="e">
        <f>IF(AND(D427&lt;&gt;"",I427="OUI",#REF!="OUI"),60,"")</f>
        <v>#REF!</v>
      </c>
      <c r="V427" s="147"/>
      <c r="W427" s="118"/>
      <c r="X427" s="118"/>
      <c r="Y427" s="120"/>
      <c r="Z427" s="117"/>
    </row>
    <row r="428" spans="1:26" x14ac:dyDescent="0.25">
      <c r="A428" s="114">
        <v>10</v>
      </c>
      <c r="B428" s="115" t="s">
        <v>5723</v>
      </c>
      <c r="C428" s="116" t="str">
        <f t="array" ref="C428">IFERROR(VLOOKUP(E428,'RT-C'!$A:$I,9,FALSE),"")</f>
        <v/>
      </c>
      <c r="D428" s="117"/>
      <c r="E428" s="113"/>
      <c r="F428" s="118"/>
      <c r="G428" s="119"/>
      <c r="H428" s="120"/>
      <c r="I428" s="153" t="str">
        <f t="array" ref="I428">IFERROR(VLOOKUP(E428,'RT-C'!$A:$J,10,FALSE),"")</f>
        <v/>
      </c>
      <c r="J428" s="151" t="str">
        <f t="array" ref="J428">IFERROR(VLOOKUP(E428,'RT-C'!$A:$AE,31,FALSE),"")</f>
        <v/>
      </c>
      <c r="K428" s="152" t="str">
        <f t="array" ref="K428">IFERROR(IF(VLOOKUP(E428,'RT-C'!$A:$AG,29,FALSE)=0,"",VLOOKUP(E428,'RT-C'!$A:$AG,33,FALSE)),"")</f>
        <v/>
      </c>
      <c r="L428" s="151" t="str">
        <f t="array" ref="L428">IFERROR(VLOOKUP('RT-C'!$A:$AF,32,FALSE),"")</f>
        <v/>
      </c>
      <c r="M428" s="323" t="str">
        <f t="array" ref="M428">IFERROR(VLOOKUP(E428,'RT-C'!$A:$H,8,FALSE),"")</f>
        <v/>
      </c>
      <c r="N428" s="151" t="str">
        <f t="array" ref="N428">IFERROR(VLOOKUP(E428,'RT-C'!$A:$G,7,FALSE),"")</f>
        <v/>
      </c>
      <c r="O428" s="150" t="str">
        <f t="array" ref="O428">IFERROR(VLOOKUP(E428,'RT-C'!$A:$R,18,FALSE),"")</f>
        <v/>
      </c>
      <c r="P428" s="147" t="str">
        <f t="shared" si="24"/>
        <v/>
      </c>
      <c r="Q428" s="119" t="str">
        <f t="shared" si="25"/>
        <v/>
      </c>
      <c r="R428" s="149" t="str">
        <f t="shared" si="26"/>
        <v/>
      </c>
      <c r="S428" s="148"/>
      <c r="T428" s="148" t="str">
        <f t="shared" si="27"/>
        <v/>
      </c>
      <c r="U428" s="118" t="e">
        <f>IF(AND(D428&lt;&gt;"",I428="OUI",#REF!="OUI"),60,"")</f>
        <v>#REF!</v>
      </c>
      <c r="V428" s="147"/>
      <c r="W428" s="118"/>
      <c r="X428" s="118"/>
      <c r="Y428" s="120"/>
      <c r="Z428" s="117"/>
    </row>
    <row r="429" spans="1:26" x14ac:dyDescent="0.25">
      <c r="A429" s="114">
        <v>10</v>
      </c>
      <c r="B429" s="115" t="s">
        <v>5723</v>
      </c>
      <c r="C429" s="116" t="str">
        <f t="array" ref="C429">IFERROR(VLOOKUP(E429,'RT-C'!$A:$I,9,FALSE),"")</f>
        <v/>
      </c>
      <c r="D429" s="117"/>
      <c r="E429" s="113"/>
      <c r="F429" s="118"/>
      <c r="G429" s="119"/>
      <c r="H429" s="120"/>
      <c r="I429" s="153" t="str">
        <f t="array" ref="I429">IFERROR(VLOOKUP(E429,'RT-C'!$A:$J,10,FALSE),"")</f>
        <v/>
      </c>
      <c r="J429" s="151" t="str">
        <f t="array" ref="J429">IFERROR(VLOOKUP(E429,'RT-C'!$A:$AE,31,FALSE),"")</f>
        <v/>
      </c>
      <c r="K429" s="152" t="str">
        <f t="array" ref="K429">IFERROR(IF(VLOOKUP(E429,'RT-C'!$A:$AG,29,FALSE)=0,"",VLOOKUP(E429,'RT-C'!$A:$AG,33,FALSE)),"")</f>
        <v/>
      </c>
      <c r="L429" s="151" t="str">
        <f t="array" ref="L429">IFERROR(VLOOKUP('RT-C'!$A:$AF,32,FALSE),"")</f>
        <v/>
      </c>
      <c r="M429" s="323" t="str">
        <f t="array" ref="M429">IFERROR(VLOOKUP(E429,'RT-C'!$A:$H,8,FALSE),"")</f>
        <v/>
      </c>
      <c r="N429" s="151" t="str">
        <f t="array" ref="N429">IFERROR(VLOOKUP(E429,'RT-C'!$A:$G,7,FALSE),"")</f>
        <v/>
      </c>
      <c r="O429" s="150" t="str">
        <f t="array" ref="O429">IFERROR(VLOOKUP(E429,'RT-C'!$A:$R,18,FALSE),"")</f>
        <v/>
      </c>
      <c r="P429" s="147" t="str">
        <f t="shared" si="24"/>
        <v/>
      </c>
      <c r="Q429" s="119" t="str">
        <f t="shared" si="25"/>
        <v/>
      </c>
      <c r="R429" s="149" t="str">
        <f t="shared" si="26"/>
        <v/>
      </c>
      <c r="S429" s="148"/>
      <c r="T429" s="148" t="str">
        <f t="shared" si="27"/>
        <v/>
      </c>
      <c r="U429" s="118" t="e">
        <f>IF(AND(D429&lt;&gt;"",I429="OUI",#REF!="OUI"),60,"")</f>
        <v>#REF!</v>
      </c>
      <c r="V429" s="147"/>
      <c r="W429" s="118"/>
      <c r="X429" s="118"/>
      <c r="Y429" s="120"/>
      <c r="Z429" s="117"/>
    </row>
    <row r="430" spans="1:26" x14ac:dyDescent="0.25">
      <c r="A430" s="114">
        <v>10</v>
      </c>
      <c r="B430" s="115" t="s">
        <v>5723</v>
      </c>
      <c r="C430" s="116" t="str">
        <f t="array" ref="C430">IFERROR(VLOOKUP(E430,'RT-C'!$A:$I,9,FALSE),"")</f>
        <v/>
      </c>
      <c r="D430" s="117"/>
      <c r="E430" s="113"/>
      <c r="F430" s="118"/>
      <c r="G430" s="119"/>
      <c r="H430" s="120"/>
      <c r="I430" s="153" t="str">
        <f t="array" ref="I430">IFERROR(VLOOKUP(E430,'RT-C'!$A:$J,10,FALSE),"")</f>
        <v/>
      </c>
      <c r="J430" s="151" t="str">
        <f t="array" ref="J430">IFERROR(VLOOKUP(E430,'RT-C'!$A:$AE,31,FALSE),"")</f>
        <v/>
      </c>
      <c r="K430" s="152" t="str">
        <f t="array" ref="K430">IFERROR(IF(VLOOKUP(E430,'RT-C'!$A:$AG,29,FALSE)=0,"",VLOOKUP(E430,'RT-C'!$A:$AG,33,FALSE)),"")</f>
        <v/>
      </c>
      <c r="L430" s="151" t="str">
        <f t="array" ref="L430">IFERROR(VLOOKUP('RT-C'!$A:$AF,32,FALSE),"")</f>
        <v/>
      </c>
      <c r="M430" s="323" t="str">
        <f t="array" ref="M430">IFERROR(VLOOKUP(E430,'RT-C'!$A:$H,8,FALSE),"")</f>
        <v/>
      </c>
      <c r="N430" s="151" t="str">
        <f t="array" ref="N430">IFERROR(VLOOKUP(E430,'RT-C'!$A:$G,7,FALSE),"")</f>
        <v/>
      </c>
      <c r="O430" s="150" t="str">
        <f t="array" ref="O430">IFERROR(VLOOKUP(E430,'RT-C'!$A:$R,18,FALSE),"")</f>
        <v/>
      </c>
      <c r="P430" s="147" t="str">
        <f t="shared" si="24"/>
        <v/>
      </c>
      <c r="Q430" s="119" t="str">
        <f t="shared" si="25"/>
        <v/>
      </c>
      <c r="R430" s="149" t="str">
        <f t="shared" si="26"/>
        <v/>
      </c>
      <c r="S430" s="148"/>
      <c r="T430" s="148" t="str">
        <f t="shared" si="27"/>
        <v/>
      </c>
      <c r="U430" s="118" t="e">
        <f>IF(AND(D430&lt;&gt;"",I430="OUI",#REF!="OUI"),60,"")</f>
        <v>#REF!</v>
      </c>
      <c r="V430" s="147"/>
      <c r="W430" s="118"/>
      <c r="X430" s="118"/>
      <c r="Y430" s="120"/>
      <c r="Z430" s="117"/>
    </row>
    <row r="431" spans="1:26" x14ac:dyDescent="0.25">
      <c r="A431" s="114">
        <v>10</v>
      </c>
      <c r="B431" s="115" t="s">
        <v>5723</v>
      </c>
      <c r="C431" s="116" t="str">
        <f t="array" ref="C431">IFERROR(VLOOKUP(E431,'RT-C'!$A:$I,9,FALSE),"")</f>
        <v/>
      </c>
      <c r="D431" s="117"/>
      <c r="E431" s="113"/>
      <c r="F431" s="118"/>
      <c r="G431" s="119"/>
      <c r="H431" s="120"/>
      <c r="I431" s="153" t="str">
        <f t="array" ref="I431">IFERROR(VLOOKUP(E431,'RT-C'!$A:$J,10,FALSE),"")</f>
        <v/>
      </c>
      <c r="J431" s="151" t="str">
        <f t="array" ref="J431">IFERROR(VLOOKUP(E431,'RT-C'!$A:$AE,31,FALSE),"")</f>
        <v/>
      </c>
      <c r="K431" s="152" t="str">
        <f t="array" ref="K431">IFERROR(IF(VLOOKUP(E431,'RT-C'!$A:$AG,29,FALSE)=0,"",VLOOKUP(E431,'RT-C'!$A:$AG,33,FALSE)),"")</f>
        <v/>
      </c>
      <c r="L431" s="151" t="str">
        <f t="array" ref="L431">IFERROR(VLOOKUP('RT-C'!$A:$AF,32,FALSE),"")</f>
        <v/>
      </c>
      <c r="M431" s="323" t="str">
        <f t="array" ref="M431">IFERROR(VLOOKUP(E431,'RT-C'!$A:$H,8,FALSE),"")</f>
        <v/>
      </c>
      <c r="N431" s="151" t="str">
        <f t="array" ref="N431">IFERROR(VLOOKUP(E431,'RT-C'!$A:$G,7,FALSE),"")</f>
        <v/>
      </c>
      <c r="O431" s="150" t="str">
        <f t="array" ref="O431">IFERROR(VLOOKUP(E431,'RT-C'!$A:$R,18,FALSE),"")</f>
        <v/>
      </c>
      <c r="P431" s="147" t="str">
        <f t="shared" si="24"/>
        <v/>
      </c>
      <c r="Q431" s="119" t="str">
        <f t="shared" si="25"/>
        <v/>
      </c>
      <c r="R431" s="149" t="str">
        <f t="shared" si="26"/>
        <v/>
      </c>
      <c r="S431" s="148"/>
      <c r="T431" s="148" t="str">
        <f t="shared" si="27"/>
        <v/>
      </c>
      <c r="U431" s="118" t="e">
        <f>IF(AND(D431&lt;&gt;"",I431="OUI",#REF!="OUI"),60,"")</f>
        <v>#REF!</v>
      </c>
      <c r="V431" s="147"/>
      <c r="W431" s="118"/>
      <c r="X431" s="118"/>
      <c r="Y431" s="120"/>
      <c r="Z431" s="117"/>
    </row>
    <row r="432" spans="1:26" x14ac:dyDescent="0.25">
      <c r="A432" s="114">
        <v>10</v>
      </c>
      <c r="B432" s="115" t="s">
        <v>5723</v>
      </c>
      <c r="C432" s="116" t="str">
        <f t="array" ref="C432">IFERROR(VLOOKUP(E432,'RT-C'!$A:$I,9,FALSE),"")</f>
        <v/>
      </c>
      <c r="D432" s="117"/>
      <c r="E432" s="113"/>
      <c r="F432" s="118"/>
      <c r="G432" s="119"/>
      <c r="H432" s="120"/>
      <c r="I432" s="153" t="str">
        <f t="array" ref="I432">IFERROR(VLOOKUP(E432,'RT-C'!$A:$J,10,FALSE),"")</f>
        <v/>
      </c>
      <c r="J432" s="151" t="str">
        <f t="array" ref="J432">IFERROR(VLOOKUP(E432,'RT-C'!$A:$AE,31,FALSE),"")</f>
        <v/>
      </c>
      <c r="K432" s="152" t="str">
        <f t="array" ref="K432">IFERROR(IF(VLOOKUP(E432,'RT-C'!$A:$AG,29,FALSE)=0,"",VLOOKUP(E432,'RT-C'!$A:$AG,33,FALSE)),"")</f>
        <v/>
      </c>
      <c r="L432" s="151" t="str">
        <f t="array" ref="L432">IFERROR(VLOOKUP('RT-C'!$A:$AF,32,FALSE),"")</f>
        <v/>
      </c>
      <c r="M432" s="323" t="str">
        <f t="array" ref="M432">IFERROR(VLOOKUP(E432,'RT-C'!$A:$H,8,FALSE),"")</f>
        <v/>
      </c>
      <c r="N432" s="151" t="str">
        <f t="array" ref="N432">IFERROR(VLOOKUP(E432,'RT-C'!$A:$G,7,FALSE),"")</f>
        <v/>
      </c>
      <c r="O432" s="150" t="str">
        <f t="array" ref="O432">IFERROR(VLOOKUP(E432,'RT-C'!$A:$R,18,FALSE),"")</f>
        <v/>
      </c>
      <c r="P432" s="147" t="str">
        <f t="shared" si="24"/>
        <v/>
      </c>
      <c r="Q432" s="119" t="str">
        <f t="shared" si="25"/>
        <v/>
      </c>
      <c r="R432" s="149" t="str">
        <f t="shared" si="26"/>
        <v/>
      </c>
      <c r="S432" s="148"/>
      <c r="T432" s="148" t="str">
        <f t="shared" si="27"/>
        <v/>
      </c>
      <c r="U432" s="118" t="e">
        <f>IF(AND(D432&lt;&gt;"",I432="OUI",#REF!="OUI"),60,"")</f>
        <v>#REF!</v>
      </c>
      <c r="V432" s="147"/>
      <c r="W432" s="118"/>
      <c r="X432" s="118"/>
      <c r="Y432" s="120"/>
      <c r="Z432" s="117"/>
    </row>
    <row r="433" spans="1:26" x14ac:dyDescent="0.25">
      <c r="A433" s="114">
        <v>10</v>
      </c>
      <c r="B433" s="115" t="s">
        <v>5723</v>
      </c>
      <c r="C433" s="116" t="str">
        <f t="array" ref="C433">IFERROR(VLOOKUP(E433,'RT-C'!$A:$I,9,FALSE),"")</f>
        <v/>
      </c>
      <c r="D433" s="117"/>
      <c r="E433" s="113"/>
      <c r="F433" s="118"/>
      <c r="G433" s="119"/>
      <c r="H433" s="120"/>
      <c r="I433" s="153" t="str">
        <f t="array" ref="I433">IFERROR(VLOOKUP(E433,'RT-C'!$A:$J,10,FALSE),"")</f>
        <v/>
      </c>
      <c r="J433" s="151" t="str">
        <f t="array" ref="J433">IFERROR(VLOOKUP(E433,'RT-C'!$A:$AE,31,FALSE),"")</f>
        <v/>
      </c>
      <c r="K433" s="152" t="str">
        <f t="array" ref="K433">IFERROR(IF(VLOOKUP(E433,'RT-C'!$A:$AG,29,FALSE)=0,"",VLOOKUP(E433,'RT-C'!$A:$AG,33,FALSE)),"")</f>
        <v/>
      </c>
      <c r="L433" s="151" t="str">
        <f t="array" ref="L433">IFERROR(VLOOKUP('RT-C'!$A:$AF,32,FALSE),"")</f>
        <v/>
      </c>
      <c r="M433" s="323" t="str">
        <f t="array" ref="M433">IFERROR(VLOOKUP(E433,'RT-C'!$A:$H,8,FALSE),"")</f>
        <v/>
      </c>
      <c r="N433" s="151" t="str">
        <f t="array" ref="N433">IFERROR(VLOOKUP(E433,'RT-C'!$A:$G,7,FALSE),"")</f>
        <v/>
      </c>
      <c r="O433" s="150" t="str">
        <f t="array" ref="O433">IFERROR(VLOOKUP(E433,'RT-C'!$A:$R,18,FALSE),"")</f>
        <v/>
      </c>
      <c r="P433" s="147" t="str">
        <f t="shared" si="24"/>
        <v/>
      </c>
      <c r="Q433" s="119" t="str">
        <f t="shared" si="25"/>
        <v/>
      </c>
      <c r="R433" s="149" t="str">
        <f t="shared" si="26"/>
        <v/>
      </c>
      <c r="S433" s="148"/>
      <c r="T433" s="148" t="str">
        <f t="shared" si="27"/>
        <v/>
      </c>
      <c r="U433" s="118" t="e">
        <f>IF(AND(D433&lt;&gt;"",I433="OUI",#REF!="OUI"),60,"")</f>
        <v>#REF!</v>
      </c>
      <c r="V433" s="147"/>
      <c r="W433" s="118"/>
      <c r="X433" s="118"/>
      <c r="Y433" s="120"/>
      <c r="Z433" s="117"/>
    </row>
    <row r="434" spans="1:26" x14ac:dyDescent="0.25">
      <c r="A434" s="114">
        <v>10</v>
      </c>
      <c r="B434" s="115" t="s">
        <v>5723</v>
      </c>
      <c r="C434" s="116" t="str">
        <f t="array" ref="C434">IFERROR(VLOOKUP(E434,'RT-C'!$A:$I,9,FALSE),"")</f>
        <v/>
      </c>
      <c r="D434" s="117"/>
      <c r="E434" s="113"/>
      <c r="F434" s="118"/>
      <c r="G434" s="119"/>
      <c r="H434" s="120"/>
      <c r="I434" s="153" t="str">
        <f t="array" ref="I434">IFERROR(VLOOKUP(E434,'RT-C'!$A:$J,10,FALSE),"")</f>
        <v/>
      </c>
      <c r="J434" s="151" t="str">
        <f t="array" ref="J434">IFERROR(VLOOKUP(E434,'RT-C'!$A:$AE,31,FALSE),"")</f>
        <v/>
      </c>
      <c r="K434" s="152" t="str">
        <f t="array" ref="K434">IFERROR(IF(VLOOKUP(E434,'RT-C'!$A:$AG,29,FALSE)=0,"",VLOOKUP(E434,'RT-C'!$A:$AG,33,FALSE)),"")</f>
        <v/>
      </c>
      <c r="L434" s="151" t="str">
        <f t="array" ref="L434">IFERROR(VLOOKUP('RT-C'!$A:$AF,32,FALSE),"")</f>
        <v/>
      </c>
      <c r="M434" s="323" t="str">
        <f t="array" ref="M434">IFERROR(VLOOKUP(E434,'RT-C'!$A:$H,8,FALSE),"")</f>
        <v/>
      </c>
      <c r="N434" s="151" t="str">
        <f t="array" ref="N434">IFERROR(VLOOKUP(E434,'RT-C'!$A:$G,7,FALSE),"")</f>
        <v/>
      </c>
      <c r="O434" s="150" t="str">
        <f t="array" ref="O434">IFERROR(VLOOKUP(E434,'RT-C'!$A:$R,18,FALSE),"")</f>
        <v/>
      </c>
      <c r="P434" s="147" t="str">
        <f t="shared" si="24"/>
        <v/>
      </c>
      <c r="Q434" s="119" t="str">
        <f t="shared" si="25"/>
        <v/>
      </c>
      <c r="R434" s="149" t="str">
        <f t="shared" si="26"/>
        <v/>
      </c>
      <c r="S434" s="148"/>
      <c r="T434" s="148" t="str">
        <f t="shared" si="27"/>
        <v/>
      </c>
      <c r="U434" s="118" t="e">
        <f>IF(AND(D434&lt;&gt;"",I434="OUI",#REF!="OUI"),60,"")</f>
        <v>#REF!</v>
      </c>
      <c r="V434" s="147"/>
      <c r="W434" s="118"/>
      <c r="X434" s="118"/>
      <c r="Y434" s="120"/>
      <c r="Z434" s="117"/>
    </row>
    <row r="435" spans="1:26" x14ac:dyDescent="0.25">
      <c r="A435" s="114">
        <v>10</v>
      </c>
      <c r="B435" s="115" t="s">
        <v>5723</v>
      </c>
      <c r="C435" s="116" t="str">
        <f t="array" ref="C435">IFERROR(VLOOKUP(E435,'RT-C'!$A:$I,9,FALSE),"")</f>
        <v/>
      </c>
      <c r="D435" s="117"/>
      <c r="E435" s="113"/>
      <c r="F435" s="118"/>
      <c r="G435" s="119"/>
      <c r="H435" s="120"/>
      <c r="I435" s="153" t="str">
        <f t="array" ref="I435">IFERROR(VLOOKUP(E435,'RT-C'!$A:$J,10,FALSE),"")</f>
        <v/>
      </c>
      <c r="J435" s="151" t="str">
        <f t="array" ref="J435">IFERROR(VLOOKUP(E435,'RT-C'!$A:$AE,31,FALSE),"")</f>
        <v/>
      </c>
      <c r="K435" s="152" t="str">
        <f t="array" ref="K435">IFERROR(IF(VLOOKUP(E435,'RT-C'!$A:$AG,29,FALSE)=0,"",VLOOKUP(E435,'RT-C'!$A:$AG,33,FALSE)),"")</f>
        <v/>
      </c>
      <c r="L435" s="151" t="str">
        <f t="array" ref="L435">IFERROR(VLOOKUP('RT-C'!$A:$AF,32,FALSE),"")</f>
        <v/>
      </c>
      <c r="M435" s="323" t="str">
        <f t="array" ref="M435">IFERROR(VLOOKUP(E435,'RT-C'!$A:$H,8,FALSE),"")</f>
        <v/>
      </c>
      <c r="N435" s="151" t="str">
        <f t="array" ref="N435">IFERROR(VLOOKUP(E435,'RT-C'!$A:$G,7,FALSE),"")</f>
        <v/>
      </c>
      <c r="O435" s="150" t="str">
        <f t="array" ref="O435">IFERROR(VLOOKUP(E435,'RT-C'!$A:$R,18,FALSE),"")</f>
        <v/>
      </c>
      <c r="P435" s="147" t="str">
        <f t="shared" si="24"/>
        <v/>
      </c>
      <c r="Q435" s="119" t="str">
        <f t="shared" si="25"/>
        <v/>
      </c>
      <c r="R435" s="149" t="str">
        <f t="shared" si="26"/>
        <v/>
      </c>
      <c r="S435" s="148"/>
      <c r="T435" s="148" t="str">
        <f t="shared" si="27"/>
        <v/>
      </c>
      <c r="U435" s="118" t="e">
        <f>IF(AND(D435&lt;&gt;"",I435="OUI",#REF!="OUI"),60,"")</f>
        <v>#REF!</v>
      </c>
      <c r="V435" s="147"/>
      <c r="W435" s="118"/>
      <c r="X435" s="118"/>
      <c r="Y435" s="120"/>
      <c r="Z435" s="117"/>
    </row>
    <row r="436" spans="1:26" x14ac:dyDescent="0.25">
      <c r="A436" s="114">
        <v>10</v>
      </c>
      <c r="B436" s="115" t="s">
        <v>5723</v>
      </c>
      <c r="C436" s="116" t="str">
        <f t="array" ref="C436">IFERROR(VLOOKUP(E436,'RT-C'!$A:$I,9,FALSE),"")</f>
        <v/>
      </c>
      <c r="D436" s="117"/>
      <c r="E436" s="113"/>
      <c r="F436" s="118"/>
      <c r="G436" s="119"/>
      <c r="H436" s="120"/>
      <c r="I436" s="153" t="str">
        <f t="array" ref="I436">IFERROR(VLOOKUP(E436,'RT-C'!$A:$J,10,FALSE),"")</f>
        <v/>
      </c>
      <c r="J436" s="151" t="str">
        <f t="array" ref="J436">IFERROR(VLOOKUP(E436,'RT-C'!$A:$AE,31,FALSE),"")</f>
        <v/>
      </c>
      <c r="K436" s="152" t="str">
        <f t="array" ref="K436">IFERROR(IF(VLOOKUP(E436,'RT-C'!$A:$AG,29,FALSE)=0,"",VLOOKUP(E436,'RT-C'!$A:$AG,33,FALSE)),"")</f>
        <v/>
      </c>
      <c r="L436" s="151" t="str">
        <f t="array" ref="L436">IFERROR(VLOOKUP('RT-C'!$A:$AF,32,FALSE),"")</f>
        <v/>
      </c>
      <c r="M436" s="323" t="str">
        <f t="array" ref="M436">IFERROR(VLOOKUP(E436,'RT-C'!$A:$H,8,FALSE),"")</f>
        <v/>
      </c>
      <c r="N436" s="151" t="str">
        <f t="array" ref="N436">IFERROR(VLOOKUP(E436,'RT-C'!$A:$G,7,FALSE),"")</f>
        <v/>
      </c>
      <c r="O436" s="150" t="str">
        <f t="array" ref="O436">IFERROR(VLOOKUP(E436,'RT-C'!$A:$R,18,FALSE),"")</f>
        <v/>
      </c>
      <c r="P436" s="147" t="str">
        <f t="shared" si="24"/>
        <v/>
      </c>
      <c r="Q436" s="119" t="str">
        <f t="shared" si="25"/>
        <v/>
      </c>
      <c r="R436" s="149" t="str">
        <f t="shared" si="26"/>
        <v/>
      </c>
      <c r="S436" s="148"/>
      <c r="T436" s="148" t="str">
        <f t="shared" si="27"/>
        <v/>
      </c>
      <c r="U436" s="118" t="e">
        <f>IF(AND(D436&lt;&gt;"",I436="OUI",#REF!="OUI"),60,"")</f>
        <v>#REF!</v>
      </c>
      <c r="V436" s="147"/>
      <c r="W436" s="118"/>
      <c r="X436" s="118"/>
      <c r="Y436" s="120"/>
      <c r="Z436" s="117"/>
    </row>
    <row r="437" spans="1:26" x14ac:dyDescent="0.25">
      <c r="A437" s="114">
        <v>10</v>
      </c>
      <c r="B437" s="115" t="s">
        <v>5723</v>
      </c>
      <c r="C437" s="116" t="str">
        <f t="array" ref="C437">IFERROR(VLOOKUP(E437,'RT-C'!$A:$I,9,FALSE),"")</f>
        <v/>
      </c>
      <c r="D437" s="117"/>
      <c r="E437" s="113"/>
      <c r="F437" s="118"/>
      <c r="G437" s="119"/>
      <c r="H437" s="120"/>
      <c r="I437" s="153" t="str">
        <f t="array" ref="I437">IFERROR(VLOOKUP(E437,'RT-C'!$A:$J,10,FALSE),"")</f>
        <v/>
      </c>
      <c r="J437" s="151" t="str">
        <f t="array" ref="J437">IFERROR(VLOOKUP(E437,'RT-C'!$A:$AE,31,FALSE),"")</f>
        <v/>
      </c>
      <c r="K437" s="152" t="str">
        <f t="array" ref="K437">IFERROR(IF(VLOOKUP(E437,'RT-C'!$A:$AG,29,FALSE)=0,"",VLOOKUP(E437,'RT-C'!$A:$AG,33,FALSE)),"")</f>
        <v/>
      </c>
      <c r="L437" s="151" t="str">
        <f t="array" ref="L437">IFERROR(VLOOKUP('RT-C'!$A:$AF,32,FALSE),"")</f>
        <v/>
      </c>
      <c r="M437" s="323" t="str">
        <f t="array" ref="M437">IFERROR(VLOOKUP(E437,'RT-C'!$A:$H,8,FALSE),"")</f>
        <v/>
      </c>
      <c r="N437" s="151" t="str">
        <f t="array" ref="N437">IFERROR(VLOOKUP(E437,'RT-C'!$A:$G,7,FALSE),"")</f>
        <v/>
      </c>
      <c r="O437" s="150" t="str">
        <f t="array" ref="O437">IFERROR(VLOOKUP(E437,'RT-C'!$A:$R,18,FALSE),"")</f>
        <v/>
      </c>
      <c r="P437" s="147" t="str">
        <f t="shared" si="24"/>
        <v/>
      </c>
      <c r="Q437" s="119" t="str">
        <f t="shared" si="25"/>
        <v/>
      </c>
      <c r="R437" s="149" t="str">
        <f t="shared" si="26"/>
        <v/>
      </c>
      <c r="S437" s="148"/>
      <c r="T437" s="148" t="str">
        <f t="shared" si="27"/>
        <v/>
      </c>
      <c r="U437" s="118" t="e">
        <f>IF(AND(D437&lt;&gt;"",I437="OUI",#REF!="OUI"),60,"")</f>
        <v>#REF!</v>
      </c>
      <c r="V437" s="147"/>
      <c r="W437" s="118"/>
      <c r="X437" s="118"/>
      <c r="Y437" s="120"/>
      <c r="Z437" s="117"/>
    </row>
    <row r="438" spans="1:26" x14ac:dyDescent="0.25">
      <c r="A438" s="114">
        <v>10</v>
      </c>
      <c r="B438" s="115" t="s">
        <v>5723</v>
      </c>
      <c r="C438" s="116" t="str">
        <f t="array" ref="C438">IFERROR(VLOOKUP(E438,'RT-C'!$A:$I,9,FALSE),"")</f>
        <v/>
      </c>
      <c r="D438" s="117"/>
      <c r="E438" s="113"/>
      <c r="F438" s="118"/>
      <c r="G438" s="119"/>
      <c r="H438" s="120"/>
      <c r="I438" s="153" t="str">
        <f t="array" ref="I438">IFERROR(VLOOKUP(E438,'RT-C'!$A:$J,10,FALSE),"")</f>
        <v/>
      </c>
      <c r="J438" s="151" t="str">
        <f t="array" ref="J438">IFERROR(VLOOKUP(E438,'RT-C'!$A:$AE,31,FALSE),"")</f>
        <v/>
      </c>
      <c r="K438" s="152" t="str">
        <f t="array" ref="K438">IFERROR(IF(VLOOKUP(E438,'RT-C'!$A:$AG,29,FALSE)=0,"",VLOOKUP(E438,'RT-C'!$A:$AG,33,FALSE)),"")</f>
        <v/>
      </c>
      <c r="L438" s="151" t="str">
        <f t="array" ref="L438">IFERROR(VLOOKUP('RT-C'!$A:$AF,32,FALSE),"")</f>
        <v/>
      </c>
      <c r="M438" s="323" t="str">
        <f t="array" ref="M438">IFERROR(VLOOKUP(E438,'RT-C'!$A:$H,8,FALSE),"")</f>
        <v/>
      </c>
      <c r="N438" s="151" t="str">
        <f t="array" ref="N438">IFERROR(VLOOKUP(E438,'RT-C'!$A:$G,7,FALSE),"")</f>
        <v/>
      </c>
      <c r="O438" s="150" t="str">
        <f t="array" ref="O438">IFERROR(VLOOKUP(E438,'RT-C'!$A:$R,18,FALSE),"")</f>
        <v/>
      </c>
      <c r="P438" s="147" t="str">
        <f t="shared" si="24"/>
        <v/>
      </c>
      <c r="Q438" s="119" t="str">
        <f t="shared" si="25"/>
        <v/>
      </c>
      <c r="R438" s="149" t="str">
        <f t="shared" si="26"/>
        <v/>
      </c>
      <c r="S438" s="148"/>
      <c r="T438" s="148" t="str">
        <f t="shared" si="27"/>
        <v/>
      </c>
      <c r="U438" s="118" t="e">
        <f>IF(AND(D438&lt;&gt;"",I438="OUI",#REF!="OUI"),60,"")</f>
        <v>#REF!</v>
      </c>
      <c r="V438" s="147"/>
      <c r="W438" s="118"/>
      <c r="X438" s="118"/>
      <c r="Y438" s="120"/>
      <c r="Z438" s="117"/>
    </row>
    <row r="439" spans="1:26" x14ac:dyDescent="0.25">
      <c r="A439" s="114">
        <v>10</v>
      </c>
      <c r="B439" s="115" t="s">
        <v>5723</v>
      </c>
      <c r="C439" s="116" t="str">
        <f t="array" ref="C439">IFERROR(VLOOKUP(E439,'RT-C'!$A:$I,9,FALSE),"")</f>
        <v/>
      </c>
      <c r="D439" s="117"/>
      <c r="E439" s="113"/>
      <c r="F439" s="118"/>
      <c r="G439" s="119"/>
      <c r="H439" s="120"/>
      <c r="I439" s="153" t="str">
        <f t="array" ref="I439">IFERROR(VLOOKUP(E439,'RT-C'!$A:$J,10,FALSE),"")</f>
        <v/>
      </c>
      <c r="J439" s="151" t="str">
        <f t="array" ref="J439">IFERROR(VLOOKUP(E439,'RT-C'!$A:$AE,31,FALSE),"")</f>
        <v/>
      </c>
      <c r="K439" s="152" t="str">
        <f t="array" ref="K439">IFERROR(IF(VLOOKUP(E439,'RT-C'!$A:$AG,29,FALSE)=0,"",VLOOKUP(E439,'RT-C'!$A:$AG,33,FALSE)),"")</f>
        <v/>
      </c>
      <c r="L439" s="151" t="str">
        <f t="array" ref="L439">IFERROR(VLOOKUP('RT-C'!$A:$AF,32,FALSE),"")</f>
        <v/>
      </c>
      <c r="M439" s="323" t="str">
        <f t="array" ref="M439">IFERROR(VLOOKUP(E439,'RT-C'!$A:$H,8,FALSE),"")</f>
        <v/>
      </c>
      <c r="N439" s="151" t="str">
        <f t="array" ref="N439">IFERROR(VLOOKUP(E439,'RT-C'!$A:$G,7,FALSE),"")</f>
        <v/>
      </c>
      <c r="O439" s="150" t="str">
        <f t="array" ref="O439">IFERROR(VLOOKUP(E439,'RT-C'!$A:$R,18,FALSE),"")</f>
        <v/>
      </c>
      <c r="P439" s="147" t="str">
        <f t="shared" si="24"/>
        <v/>
      </c>
      <c r="Q439" s="119" t="str">
        <f t="shared" si="25"/>
        <v/>
      </c>
      <c r="R439" s="149" t="str">
        <f t="shared" si="26"/>
        <v/>
      </c>
      <c r="S439" s="148"/>
      <c r="T439" s="148" t="str">
        <f t="shared" si="27"/>
        <v/>
      </c>
      <c r="U439" s="118" t="e">
        <f>IF(AND(D439&lt;&gt;"",I439="OUI",#REF!="OUI"),60,"")</f>
        <v>#REF!</v>
      </c>
      <c r="V439" s="147"/>
      <c r="W439" s="118"/>
      <c r="X439" s="118"/>
      <c r="Y439" s="120"/>
      <c r="Z439" s="117"/>
    </row>
    <row r="440" spans="1:26" x14ac:dyDescent="0.25">
      <c r="A440" s="114">
        <v>10</v>
      </c>
      <c r="B440" s="115" t="s">
        <v>5723</v>
      </c>
      <c r="C440" s="116" t="str">
        <f t="array" ref="C440">IFERROR(VLOOKUP(E440,'RT-C'!$A:$I,9,FALSE),"")</f>
        <v/>
      </c>
      <c r="D440" s="117"/>
      <c r="E440" s="113"/>
      <c r="F440" s="118"/>
      <c r="G440" s="119"/>
      <c r="H440" s="120"/>
      <c r="I440" s="153" t="str">
        <f t="array" ref="I440">IFERROR(VLOOKUP(E440,'RT-C'!$A:$J,10,FALSE),"")</f>
        <v/>
      </c>
      <c r="J440" s="151" t="str">
        <f t="array" ref="J440">IFERROR(VLOOKUP(E440,'RT-C'!$A:$AE,31,FALSE),"")</f>
        <v/>
      </c>
      <c r="K440" s="152" t="str">
        <f t="array" ref="K440">IFERROR(IF(VLOOKUP(E440,'RT-C'!$A:$AG,29,FALSE)=0,"",VLOOKUP(E440,'RT-C'!$A:$AG,33,FALSE)),"")</f>
        <v/>
      </c>
      <c r="L440" s="151" t="str">
        <f t="array" ref="L440">IFERROR(VLOOKUP('RT-C'!$A:$AF,32,FALSE),"")</f>
        <v/>
      </c>
      <c r="M440" s="323" t="str">
        <f t="array" ref="M440">IFERROR(VLOOKUP(E440,'RT-C'!$A:$H,8,FALSE),"")</f>
        <v/>
      </c>
      <c r="N440" s="151" t="str">
        <f t="array" ref="N440">IFERROR(VLOOKUP(E440,'RT-C'!$A:$G,7,FALSE),"")</f>
        <v/>
      </c>
      <c r="O440" s="150" t="str">
        <f t="array" ref="O440">IFERROR(VLOOKUP(E440,'RT-C'!$A:$R,18,FALSE),"")</f>
        <v/>
      </c>
      <c r="P440" s="147" t="str">
        <f t="shared" si="24"/>
        <v/>
      </c>
      <c r="Q440" s="119" t="str">
        <f t="shared" si="25"/>
        <v/>
      </c>
      <c r="R440" s="149" t="str">
        <f t="shared" si="26"/>
        <v/>
      </c>
      <c r="S440" s="148"/>
      <c r="T440" s="148" t="str">
        <f t="shared" si="27"/>
        <v/>
      </c>
      <c r="U440" s="118" t="e">
        <f>IF(AND(D440&lt;&gt;"",I440="OUI",#REF!="OUI"),60,"")</f>
        <v>#REF!</v>
      </c>
      <c r="V440" s="147"/>
      <c r="W440" s="118"/>
      <c r="X440" s="118"/>
      <c r="Y440" s="120"/>
      <c r="Z440" s="117"/>
    </row>
    <row r="441" spans="1:26" x14ac:dyDescent="0.25">
      <c r="A441" s="114">
        <v>10</v>
      </c>
      <c r="B441" s="115" t="s">
        <v>5723</v>
      </c>
      <c r="C441" s="116" t="str">
        <f t="array" ref="C441">IFERROR(VLOOKUP(E441,'RT-C'!$A:$I,9,FALSE),"")</f>
        <v/>
      </c>
      <c r="D441" s="117"/>
      <c r="E441" s="113"/>
      <c r="F441" s="118"/>
      <c r="G441" s="119"/>
      <c r="H441" s="120"/>
      <c r="I441" s="153" t="str">
        <f t="array" ref="I441">IFERROR(VLOOKUP(E441,'RT-C'!$A:$J,10,FALSE),"")</f>
        <v/>
      </c>
      <c r="J441" s="151" t="str">
        <f t="array" ref="J441">IFERROR(VLOOKUP(E441,'RT-C'!$A:$AE,31,FALSE),"")</f>
        <v/>
      </c>
      <c r="K441" s="152" t="str">
        <f t="array" ref="K441">IFERROR(IF(VLOOKUP(E441,'RT-C'!$A:$AG,29,FALSE)=0,"",VLOOKUP(E441,'RT-C'!$A:$AG,33,FALSE)),"")</f>
        <v/>
      </c>
      <c r="L441" s="151" t="str">
        <f t="array" ref="L441">IFERROR(VLOOKUP('RT-C'!$A:$AF,32,FALSE),"")</f>
        <v/>
      </c>
      <c r="M441" s="323" t="str">
        <f t="array" ref="M441">IFERROR(VLOOKUP(E441,'RT-C'!$A:$H,8,FALSE),"")</f>
        <v/>
      </c>
      <c r="N441" s="151" t="str">
        <f t="array" ref="N441">IFERROR(VLOOKUP(E441,'RT-C'!$A:$G,7,FALSE),"")</f>
        <v/>
      </c>
      <c r="O441" s="150" t="str">
        <f t="array" ref="O441">IFERROR(VLOOKUP(E441,'RT-C'!$A:$R,18,FALSE),"")</f>
        <v/>
      </c>
      <c r="P441" s="147" t="str">
        <f t="shared" si="24"/>
        <v/>
      </c>
      <c r="Q441" s="119" t="str">
        <f t="shared" si="25"/>
        <v/>
      </c>
      <c r="R441" s="149" t="str">
        <f t="shared" si="26"/>
        <v/>
      </c>
      <c r="S441" s="148"/>
      <c r="T441" s="148" t="str">
        <f t="shared" si="27"/>
        <v/>
      </c>
      <c r="U441" s="118" t="e">
        <f>IF(AND(D441&lt;&gt;"",I441="OUI",#REF!="OUI"),60,"")</f>
        <v>#REF!</v>
      </c>
      <c r="V441" s="147"/>
      <c r="W441" s="118"/>
      <c r="X441" s="118"/>
      <c r="Y441" s="120"/>
      <c r="Z441" s="117"/>
    </row>
    <row r="442" spans="1:26" x14ac:dyDescent="0.25">
      <c r="A442" s="114">
        <v>10</v>
      </c>
      <c r="B442" s="115" t="s">
        <v>5723</v>
      </c>
      <c r="C442" s="116" t="str">
        <f t="array" ref="C442">IFERROR(VLOOKUP(E442,'RT-C'!$A:$I,9,FALSE),"")</f>
        <v/>
      </c>
      <c r="D442" s="117"/>
      <c r="E442" s="113"/>
      <c r="F442" s="118"/>
      <c r="G442" s="119"/>
      <c r="H442" s="120"/>
      <c r="I442" s="153" t="str">
        <f t="array" ref="I442">IFERROR(VLOOKUP(E442,'RT-C'!$A:$J,10,FALSE),"")</f>
        <v/>
      </c>
      <c r="J442" s="151" t="str">
        <f t="array" ref="J442">IFERROR(VLOOKUP(E442,'RT-C'!$A:$AE,31,FALSE),"")</f>
        <v/>
      </c>
      <c r="K442" s="152" t="str">
        <f t="array" ref="K442">IFERROR(IF(VLOOKUP(E442,'RT-C'!$A:$AG,29,FALSE)=0,"",VLOOKUP(E442,'RT-C'!$A:$AG,33,FALSE)),"")</f>
        <v/>
      </c>
      <c r="L442" s="151" t="str">
        <f t="array" ref="L442">IFERROR(VLOOKUP('RT-C'!$A:$AF,32,FALSE),"")</f>
        <v/>
      </c>
      <c r="M442" s="323" t="str">
        <f t="array" ref="M442">IFERROR(VLOOKUP(E442,'RT-C'!$A:$H,8,FALSE),"")</f>
        <v/>
      </c>
      <c r="N442" s="151" t="str">
        <f t="array" ref="N442">IFERROR(VLOOKUP(E442,'RT-C'!$A:$G,7,FALSE),"")</f>
        <v/>
      </c>
      <c r="O442" s="150" t="str">
        <f t="array" ref="O442">IFERROR(VLOOKUP(E442,'RT-C'!$A:$R,18,FALSE),"")</f>
        <v/>
      </c>
      <c r="P442" s="147" t="str">
        <f t="shared" si="24"/>
        <v/>
      </c>
      <c r="Q442" s="119" t="str">
        <f t="shared" si="25"/>
        <v/>
      </c>
      <c r="R442" s="149" t="str">
        <f t="shared" si="26"/>
        <v/>
      </c>
      <c r="S442" s="148"/>
      <c r="T442" s="148" t="str">
        <f t="shared" si="27"/>
        <v/>
      </c>
      <c r="U442" s="118" t="e">
        <f>IF(AND(D442&lt;&gt;"",I442="OUI",#REF!="OUI"),60,"")</f>
        <v>#REF!</v>
      </c>
      <c r="V442" s="147"/>
      <c r="W442" s="118"/>
      <c r="X442" s="118"/>
      <c r="Y442" s="120"/>
      <c r="Z442" s="117"/>
    </row>
    <row r="443" spans="1:26" x14ac:dyDescent="0.25">
      <c r="A443" s="114">
        <v>10</v>
      </c>
      <c r="B443" s="115" t="s">
        <v>5723</v>
      </c>
      <c r="C443" s="116" t="str">
        <f t="array" ref="C443">IFERROR(VLOOKUP(E443,'RT-C'!$A:$I,9,FALSE),"")</f>
        <v/>
      </c>
      <c r="D443" s="117"/>
      <c r="E443" s="113"/>
      <c r="F443" s="118"/>
      <c r="G443" s="119"/>
      <c r="H443" s="120"/>
      <c r="I443" s="153" t="str">
        <f t="array" ref="I443">IFERROR(VLOOKUP(E443,'RT-C'!$A:$J,10,FALSE),"")</f>
        <v/>
      </c>
      <c r="J443" s="151" t="str">
        <f t="array" ref="J443">IFERROR(VLOOKUP(E443,'RT-C'!$A:$AE,31,FALSE),"")</f>
        <v/>
      </c>
      <c r="K443" s="152" t="str">
        <f t="array" ref="K443">IFERROR(IF(VLOOKUP(E443,'RT-C'!$A:$AG,29,FALSE)=0,"",VLOOKUP(E443,'RT-C'!$A:$AG,33,FALSE)),"")</f>
        <v/>
      </c>
      <c r="L443" s="151" t="str">
        <f t="array" ref="L443">IFERROR(VLOOKUP('RT-C'!$A:$AF,32,FALSE),"")</f>
        <v/>
      </c>
      <c r="M443" s="323" t="str">
        <f t="array" ref="M443">IFERROR(VLOOKUP(E443,'RT-C'!$A:$H,8,FALSE),"")</f>
        <v/>
      </c>
      <c r="N443" s="151" t="str">
        <f t="array" ref="N443">IFERROR(VLOOKUP(E443,'RT-C'!$A:$G,7,FALSE),"")</f>
        <v/>
      </c>
      <c r="O443" s="150" t="str">
        <f t="array" ref="O443">IFERROR(VLOOKUP(E443,'RT-C'!$A:$R,18,FALSE),"")</f>
        <v/>
      </c>
      <c r="P443" s="147" t="str">
        <f t="shared" si="24"/>
        <v/>
      </c>
      <c r="Q443" s="119" t="str">
        <f t="shared" si="25"/>
        <v/>
      </c>
      <c r="R443" s="149" t="str">
        <f t="shared" si="26"/>
        <v/>
      </c>
      <c r="S443" s="148"/>
      <c r="T443" s="148" t="str">
        <f t="shared" si="27"/>
        <v/>
      </c>
      <c r="U443" s="118" t="e">
        <f>IF(AND(D443&lt;&gt;"",I443="OUI",#REF!="OUI"),60,"")</f>
        <v>#REF!</v>
      </c>
      <c r="V443" s="147"/>
      <c r="W443" s="118"/>
      <c r="X443" s="118"/>
      <c r="Y443" s="120"/>
      <c r="Z443" s="117"/>
    </row>
    <row r="444" spans="1:26" x14ac:dyDescent="0.25">
      <c r="A444" s="114">
        <v>10</v>
      </c>
      <c r="B444" s="115" t="s">
        <v>5723</v>
      </c>
      <c r="C444" s="116" t="str">
        <f t="array" ref="C444">IFERROR(VLOOKUP(E444,'RT-C'!$A:$I,9,FALSE),"")</f>
        <v/>
      </c>
      <c r="D444" s="117"/>
      <c r="E444" s="113"/>
      <c r="F444" s="118"/>
      <c r="G444" s="119"/>
      <c r="H444" s="120"/>
      <c r="I444" s="153" t="str">
        <f t="array" ref="I444">IFERROR(VLOOKUP(E444,'RT-C'!$A:$J,10,FALSE),"")</f>
        <v/>
      </c>
      <c r="J444" s="151" t="str">
        <f t="array" ref="J444">IFERROR(VLOOKUP(E444,'RT-C'!$A:$AE,31,FALSE),"")</f>
        <v/>
      </c>
      <c r="K444" s="152" t="str">
        <f t="array" ref="K444">IFERROR(IF(VLOOKUP(E444,'RT-C'!$A:$AG,29,FALSE)=0,"",VLOOKUP(E444,'RT-C'!$A:$AG,33,FALSE)),"")</f>
        <v/>
      </c>
      <c r="L444" s="151" t="str">
        <f t="array" ref="L444">IFERROR(VLOOKUP('RT-C'!$A:$AF,32,FALSE),"")</f>
        <v/>
      </c>
      <c r="M444" s="323" t="str">
        <f t="array" ref="M444">IFERROR(VLOOKUP(E444,'RT-C'!$A:$H,8,FALSE),"")</f>
        <v/>
      </c>
      <c r="N444" s="151" t="str">
        <f t="array" ref="N444">IFERROR(VLOOKUP(E444,'RT-C'!$A:$G,7,FALSE),"")</f>
        <v/>
      </c>
      <c r="O444" s="150" t="str">
        <f t="array" ref="O444">IFERROR(VLOOKUP(E444,'RT-C'!$A:$R,18,FALSE),"")</f>
        <v/>
      </c>
      <c r="P444" s="147" t="str">
        <f t="shared" si="24"/>
        <v/>
      </c>
      <c r="Q444" s="119" t="str">
        <f t="shared" si="25"/>
        <v/>
      </c>
      <c r="R444" s="149" t="str">
        <f t="shared" si="26"/>
        <v/>
      </c>
      <c r="S444" s="148"/>
      <c r="T444" s="148" t="str">
        <f t="shared" si="27"/>
        <v/>
      </c>
      <c r="U444" s="118" t="e">
        <f>IF(AND(D444&lt;&gt;"",I444="OUI",#REF!="OUI"),60,"")</f>
        <v>#REF!</v>
      </c>
      <c r="V444" s="147"/>
      <c r="W444" s="118"/>
      <c r="X444" s="118"/>
      <c r="Y444" s="120"/>
      <c r="Z444" s="117"/>
    </row>
    <row r="445" spans="1:26" x14ac:dyDescent="0.25">
      <c r="A445" s="114">
        <v>10</v>
      </c>
      <c r="B445" s="115" t="s">
        <v>5723</v>
      </c>
      <c r="C445" s="116" t="str">
        <f t="array" ref="C445">IFERROR(VLOOKUP(E445,'RT-C'!$A:$I,9,FALSE),"")</f>
        <v/>
      </c>
      <c r="D445" s="117"/>
      <c r="E445" s="113"/>
      <c r="F445" s="118"/>
      <c r="G445" s="119"/>
      <c r="H445" s="120"/>
      <c r="I445" s="153" t="str">
        <f t="array" ref="I445">IFERROR(VLOOKUP(E445,'RT-C'!$A:$J,10,FALSE),"")</f>
        <v/>
      </c>
      <c r="J445" s="151" t="str">
        <f t="array" ref="J445">IFERROR(VLOOKUP(E445,'RT-C'!$A:$AE,31,FALSE),"")</f>
        <v/>
      </c>
      <c r="K445" s="152" t="str">
        <f t="array" ref="K445">IFERROR(IF(VLOOKUP(E445,'RT-C'!$A:$AG,29,FALSE)=0,"",VLOOKUP(E445,'RT-C'!$A:$AG,33,FALSE)),"")</f>
        <v/>
      </c>
      <c r="L445" s="151" t="str">
        <f t="array" ref="L445">IFERROR(VLOOKUP('RT-C'!$A:$AF,32,FALSE),"")</f>
        <v/>
      </c>
      <c r="M445" s="323" t="str">
        <f t="array" ref="M445">IFERROR(VLOOKUP(E445,'RT-C'!$A:$H,8,FALSE),"")</f>
        <v/>
      </c>
      <c r="N445" s="151" t="str">
        <f t="array" ref="N445">IFERROR(VLOOKUP(E445,'RT-C'!$A:$G,7,FALSE),"")</f>
        <v/>
      </c>
      <c r="O445" s="150" t="str">
        <f t="array" ref="O445">IFERROR(VLOOKUP(E445,'RT-C'!$A:$R,18,FALSE),"")</f>
        <v/>
      </c>
      <c r="P445" s="147" t="str">
        <f t="shared" si="24"/>
        <v/>
      </c>
      <c r="Q445" s="119" t="str">
        <f t="shared" si="25"/>
        <v/>
      </c>
      <c r="R445" s="149" t="str">
        <f t="shared" si="26"/>
        <v/>
      </c>
      <c r="S445" s="148"/>
      <c r="T445" s="148" t="str">
        <f t="shared" si="27"/>
        <v/>
      </c>
      <c r="U445" s="118" t="e">
        <f>IF(AND(D445&lt;&gt;"",I445="OUI",#REF!="OUI"),60,"")</f>
        <v>#REF!</v>
      </c>
      <c r="V445" s="147"/>
      <c r="W445" s="118"/>
      <c r="X445" s="118"/>
      <c r="Y445" s="120"/>
      <c r="Z445" s="117"/>
    </row>
    <row r="446" spans="1:26" x14ac:dyDescent="0.25">
      <c r="A446" s="114">
        <v>10</v>
      </c>
      <c r="B446" s="115" t="s">
        <v>5723</v>
      </c>
      <c r="C446" s="116" t="str">
        <f t="array" ref="C446">IFERROR(VLOOKUP(E446,'RT-C'!$A:$I,9,FALSE),"")</f>
        <v/>
      </c>
      <c r="D446" s="117"/>
      <c r="E446" s="113"/>
      <c r="F446" s="118"/>
      <c r="G446" s="119"/>
      <c r="H446" s="120"/>
      <c r="I446" s="153" t="str">
        <f t="array" ref="I446">IFERROR(VLOOKUP(E446,'RT-C'!$A:$J,10,FALSE),"")</f>
        <v/>
      </c>
      <c r="J446" s="151" t="str">
        <f t="array" ref="J446">IFERROR(VLOOKUP(E446,'RT-C'!$A:$AE,31,FALSE),"")</f>
        <v/>
      </c>
      <c r="K446" s="152" t="str">
        <f t="array" ref="K446">IFERROR(IF(VLOOKUP(E446,'RT-C'!$A:$AG,29,FALSE)=0,"",VLOOKUP(E446,'RT-C'!$A:$AG,33,FALSE)),"")</f>
        <v/>
      </c>
      <c r="L446" s="151" t="str">
        <f t="array" ref="L446">IFERROR(VLOOKUP('RT-C'!$A:$AF,32,FALSE),"")</f>
        <v/>
      </c>
      <c r="M446" s="323" t="str">
        <f t="array" ref="M446">IFERROR(VLOOKUP(E446,'RT-C'!$A:$H,8,FALSE),"")</f>
        <v/>
      </c>
      <c r="N446" s="151" t="str">
        <f t="array" ref="N446">IFERROR(VLOOKUP(E446,'RT-C'!$A:$G,7,FALSE),"")</f>
        <v/>
      </c>
      <c r="O446" s="150" t="str">
        <f t="array" ref="O446">IFERROR(VLOOKUP(E446,'RT-C'!$A:$R,18,FALSE),"")</f>
        <v/>
      </c>
      <c r="P446" s="147" t="str">
        <f t="shared" si="24"/>
        <v/>
      </c>
      <c r="Q446" s="119" t="str">
        <f t="shared" si="25"/>
        <v/>
      </c>
      <c r="R446" s="149" t="str">
        <f t="shared" si="26"/>
        <v/>
      </c>
      <c r="S446" s="148"/>
      <c r="T446" s="148" t="str">
        <f t="shared" si="27"/>
        <v/>
      </c>
      <c r="U446" s="118" t="e">
        <f>IF(AND(D446&lt;&gt;"",I446="OUI",#REF!="OUI"),60,"")</f>
        <v>#REF!</v>
      </c>
      <c r="V446" s="147"/>
      <c r="W446" s="118"/>
      <c r="X446" s="118"/>
      <c r="Y446" s="120"/>
      <c r="Z446" s="117"/>
    </row>
    <row r="447" spans="1:26" x14ac:dyDescent="0.25">
      <c r="A447" s="114">
        <v>10</v>
      </c>
      <c r="B447" s="115" t="s">
        <v>5723</v>
      </c>
      <c r="C447" s="116" t="str">
        <f t="array" ref="C447">IFERROR(VLOOKUP(E447,'RT-C'!$A:$I,9,FALSE),"")</f>
        <v/>
      </c>
      <c r="D447" s="117"/>
      <c r="E447" s="113"/>
      <c r="F447" s="118"/>
      <c r="G447" s="119"/>
      <c r="H447" s="120"/>
      <c r="I447" s="153" t="str">
        <f t="array" ref="I447">IFERROR(VLOOKUP(E447,'RT-C'!$A:$J,10,FALSE),"")</f>
        <v/>
      </c>
      <c r="J447" s="151" t="str">
        <f t="array" ref="J447">IFERROR(VLOOKUP(E447,'RT-C'!$A:$AE,31,FALSE),"")</f>
        <v/>
      </c>
      <c r="K447" s="152" t="str">
        <f t="array" ref="K447">IFERROR(IF(VLOOKUP(E447,'RT-C'!$A:$AG,29,FALSE)=0,"",VLOOKUP(E447,'RT-C'!$A:$AG,33,FALSE)),"")</f>
        <v/>
      </c>
      <c r="L447" s="151" t="str">
        <f t="array" ref="L447">IFERROR(VLOOKUP('RT-C'!$A:$AF,32,FALSE),"")</f>
        <v/>
      </c>
      <c r="M447" s="323" t="str">
        <f t="array" ref="M447">IFERROR(VLOOKUP(E447,'RT-C'!$A:$H,8,FALSE),"")</f>
        <v/>
      </c>
      <c r="N447" s="151" t="str">
        <f t="array" ref="N447">IFERROR(VLOOKUP(E447,'RT-C'!$A:$G,7,FALSE),"")</f>
        <v/>
      </c>
      <c r="O447" s="150" t="str">
        <f t="array" ref="O447">IFERROR(VLOOKUP(E447,'RT-C'!$A:$R,18,FALSE),"")</f>
        <v/>
      </c>
      <c r="P447" s="147" t="str">
        <f t="shared" si="24"/>
        <v/>
      </c>
      <c r="Q447" s="119" t="str">
        <f t="shared" si="25"/>
        <v/>
      </c>
      <c r="R447" s="149" t="str">
        <f t="shared" si="26"/>
        <v/>
      </c>
      <c r="S447" s="148"/>
      <c r="T447" s="148" t="str">
        <f t="shared" si="27"/>
        <v/>
      </c>
      <c r="U447" s="118" t="e">
        <f>IF(AND(D447&lt;&gt;"",I447="OUI",#REF!="OUI"),60,"")</f>
        <v>#REF!</v>
      </c>
      <c r="V447" s="147"/>
      <c r="W447" s="118"/>
      <c r="X447" s="118"/>
      <c r="Y447" s="120"/>
      <c r="Z447" s="117"/>
    </row>
    <row r="448" spans="1:26" x14ac:dyDescent="0.25">
      <c r="A448" s="114">
        <v>10</v>
      </c>
      <c r="B448" s="115" t="s">
        <v>5723</v>
      </c>
      <c r="C448" s="116" t="str">
        <f t="array" ref="C448">IFERROR(VLOOKUP(E448,'RT-C'!$A:$I,9,FALSE),"")</f>
        <v/>
      </c>
      <c r="D448" s="117"/>
      <c r="E448" s="113"/>
      <c r="F448" s="118"/>
      <c r="G448" s="119"/>
      <c r="H448" s="120"/>
      <c r="I448" s="153" t="str">
        <f t="array" ref="I448">IFERROR(VLOOKUP(E448,'RT-C'!$A:$J,10,FALSE),"")</f>
        <v/>
      </c>
      <c r="J448" s="151" t="str">
        <f t="array" ref="J448">IFERROR(VLOOKUP(E448,'RT-C'!$A:$AE,31,FALSE),"")</f>
        <v/>
      </c>
      <c r="K448" s="152" t="str">
        <f t="array" ref="K448">IFERROR(IF(VLOOKUP(E448,'RT-C'!$A:$AG,29,FALSE)=0,"",VLOOKUP(E448,'RT-C'!$A:$AG,33,FALSE)),"")</f>
        <v/>
      </c>
      <c r="L448" s="151" t="str">
        <f t="array" ref="L448">IFERROR(VLOOKUP('RT-C'!$A:$AF,32,FALSE),"")</f>
        <v/>
      </c>
      <c r="M448" s="323" t="str">
        <f t="array" ref="M448">IFERROR(VLOOKUP(E448,'RT-C'!$A:$H,8,FALSE),"")</f>
        <v/>
      </c>
      <c r="N448" s="151" t="str">
        <f t="array" ref="N448">IFERROR(VLOOKUP(E448,'RT-C'!$A:$G,7,FALSE),"")</f>
        <v/>
      </c>
      <c r="O448" s="150" t="str">
        <f t="array" ref="O448">IFERROR(VLOOKUP(E448,'RT-C'!$A:$R,18,FALSE),"")</f>
        <v/>
      </c>
      <c r="P448" s="147" t="str">
        <f t="shared" si="24"/>
        <v/>
      </c>
      <c r="Q448" s="119" t="str">
        <f t="shared" si="25"/>
        <v/>
      </c>
      <c r="R448" s="149" t="str">
        <f t="shared" si="26"/>
        <v/>
      </c>
      <c r="S448" s="148"/>
      <c r="T448" s="148" t="str">
        <f t="shared" si="27"/>
        <v/>
      </c>
      <c r="U448" s="118" t="e">
        <f>IF(AND(D448&lt;&gt;"",I448="OUI",#REF!="OUI"),60,"")</f>
        <v>#REF!</v>
      </c>
      <c r="V448" s="147"/>
      <c r="W448" s="118"/>
      <c r="X448" s="118"/>
      <c r="Y448" s="120"/>
      <c r="Z448" s="117"/>
    </row>
    <row r="449" spans="1:26" x14ac:dyDescent="0.25">
      <c r="A449" s="114">
        <v>10</v>
      </c>
      <c r="B449" s="115" t="s">
        <v>5723</v>
      </c>
      <c r="C449" s="116" t="str">
        <f t="array" ref="C449">IFERROR(VLOOKUP(E449,'RT-C'!$A:$I,9,FALSE),"")</f>
        <v/>
      </c>
      <c r="D449" s="117"/>
      <c r="E449" s="113"/>
      <c r="F449" s="118"/>
      <c r="G449" s="119"/>
      <c r="H449" s="120"/>
      <c r="I449" s="153" t="str">
        <f t="array" ref="I449">IFERROR(VLOOKUP(E449,'RT-C'!$A:$J,10,FALSE),"")</f>
        <v/>
      </c>
      <c r="J449" s="151" t="str">
        <f t="array" ref="J449">IFERROR(VLOOKUP(E449,'RT-C'!$A:$AE,31,FALSE),"")</f>
        <v/>
      </c>
      <c r="K449" s="152" t="str">
        <f t="array" ref="K449">IFERROR(IF(VLOOKUP(E449,'RT-C'!$A:$AG,29,FALSE)=0,"",VLOOKUP(E449,'RT-C'!$A:$AG,33,FALSE)),"")</f>
        <v/>
      </c>
      <c r="L449" s="151" t="str">
        <f t="array" ref="L449">IFERROR(VLOOKUP('RT-C'!$A:$AF,32,FALSE),"")</f>
        <v/>
      </c>
      <c r="M449" s="323" t="str">
        <f t="array" ref="M449">IFERROR(VLOOKUP(E449,'RT-C'!$A:$H,8,FALSE),"")</f>
        <v/>
      </c>
      <c r="N449" s="151" t="str">
        <f t="array" ref="N449">IFERROR(VLOOKUP(E449,'RT-C'!$A:$G,7,FALSE),"")</f>
        <v/>
      </c>
      <c r="O449" s="150" t="str">
        <f t="array" ref="O449">IFERROR(VLOOKUP(E449,'RT-C'!$A:$R,18,FALSE),"")</f>
        <v/>
      </c>
      <c r="P449" s="147" t="str">
        <f t="shared" si="24"/>
        <v/>
      </c>
      <c r="Q449" s="119" t="str">
        <f t="shared" si="25"/>
        <v/>
      </c>
      <c r="R449" s="149" t="str">
        <f t="shared" si="26"/>
        <v/>
      </c>
      <c r="S449" s="148"/>
      <c r="T449" s="148" t="str">
        <f t="shared" si="27"/>
        <v/>
      </c>
      <c r="U449" s="118" t="e">
        <f>IF(AND(D449&lt;&gt;"",I449="OUI",#REF!="OUI"),60,"")</f>
        <v>#REF!</v>
      </c>
      <c r="V449" s="147"/>
      <c r="W449" s="118"/>
      <c r="X449" s="118"/>
      <c r="Y449" s="120"/>
      <c r="Z449" s="117"/>
    </row>
    <row r="450" spans="1:26" x14ac:dyDescent="0.25">
      <c r="A450" s="114">
        <v>10</v>
      </c>
      <c r="B450" s="115" t="s">
        <v>5723</v>
      </c>
      <c r="C450" s="116" t="str">
        <f t="array" ref="C450">IFERROR(VLOOKUP(E450,'RT-C'!$A:$I,9,FALSE),"")</f>
        <v/>
      </c>
      <c r="D450" s="117"/>
      <c r="E450" s="113"/>
      <c r="F450" s="118"/>
      <c r="G450" s="119"/>
      <c r="H450" s="120"/>
      <c r="I450" s="153" t="str">
        <f t="array" ref="I450">IFERROR(VLOOKUP(E450,'RT-C'!$A:$J,10,FALSE),"")</f>
        <v/>
      </c>
      <c r="J450" s="151" t="str">
        <f t="array" ref="J450">IFERROR(VLOOKUP(E450,'RT-C'!$A:$AE,31,FALSE),"")</f>
        <v/>
      </c>
      <c r="K450" s="152" t="str">
        <f t="array" ref="K450">IFERROR(IF(VLOOKUP(E450,'RT-C'!$A:$AG,29,FALSE)=0,"",VLOOKUP(E450,'RT-C'!$A:$AG,33,FALSE)),"")</f>
        <v/>
      </c>
      <c r="L450" s="151" t="str">
        <f t="array" ref="L450">IFERROR(VLOOKUP('RT-C'!$A:$AF,32,FALSE),"")</f>
        <v/>
      </c>
      <c r="M450" s="323" t="str">
        <f t="array" ref="M450">IFERROR(VLOOKUP(E450,'RT-C'!$A:$H,8,FALSE),"")</f>
        <v/>
      </c>
      <c r="N450" s="151" t="str">
        <f t="array" ref="N450">IFERROR(VLOOKUP(E450,'RT-C'!$A:$G,7,FALSE),"")</f>
        <v/>
      </c>
      <c r="O450" s="150" t="str">
        <f t="array" ref="O450">IFERROR(VLOOKUP(E450,'RT-C'!$A:$R,18,FALSE),"")</f>
        <v/>
      </c>
      <c r="P450" s="147" t="str">
        <f t="shared" si="24"/>
        <v/>
      </c>
      <c r="Q450" s="119" t="str">
        <f t="shared" si="25"/>
        <v/>
      </c>
      <c r="R450" s="149" t="str">
        <f t="shared" si="26"/>
        <v/>
      </c>
      <c r="S450" s="148"/>
      <c r="T450" s="148" t="str">
        <f t="shared" si="27"/>
        <v/>
      </c>
      <c r="U450" s="118" t="e">
        <f>IF(AND(D450&lt;&gt;"",I450="OUI",#REF!="OUI"),60,"")</f>
        <v>#REF!</v>
      </c>
      <c r="V450" s="147"/>
      <c r="W450" s="118"/>
      <c r="X450" s="118"/>
      <c r="Y450" s="120"/>
      <c r="Z450" s="117"/>
    </row>
    <row r="451" spans="1:26" x14ac:dyDescent="0.25">
      <c r="A451" s="114">
        <v>10</v>
      </c>
      <c r="B451" s="115" t="s">
        <v>5723</v>
      </c>
      <c r="C451" s="116" t="str">
        <f t="array" ref="C451">IFERROR(VLOOKUP(E451,'RT-C'!$A:$I,9,FALSE),"")</f>
        <v/>
      </c>
      <c r="D451" s="117"/>
      <c r="E451" s="113"/>
      <c r="F451" s="118"/>
      <c r="G451" s="119"/>
      <c r="H451" s="120"/>
      <c r="I451" s="153" t="str">
        <f t="array" ref="I451">IFERROR(VLOOKUP(E451,'RT-C'!$A:$J,10,FALSE),"")</f>
        <v/>
      </c>
      <c r="J451" s="151" t="str">
        <f t="array" ref="J451">IFERROR(VLOOKUP(E451,'RT-C'!$A:$AE,31,FALSE),"")</f>
        <v/>
      </c>
      <c r="K451" s="152" t="str">
        <f t="array" ref="K451">IFERROR(IF(VLOOKUP(E451,'RT-C'!$A:$AG,29,FALSE)=0,"",VLOOKUP(E451,'RT-C'!$A:$AG,33,FALSE)),"")</f>
        <v/>
      </c>
      <c r="L451" s="151" t="str">
        <f t="array" ref="L451">IFERROR(VLOOKUP('RT-C'!$A:$AF,32,FALSE),"")</f>
        <v/>
      </c>
      <c r="M451" s="323" t="str">
        <f t="array" ref="M451">IFERROR(VLOOKUP(E451,'RT-C'!$A:$H,8,FALSE),"")</f>
        <v/>
      </c>
      <c r="N451" s="151" t="str">
        <f t="array" ref="N451">IFERROR(VLOOKUP(E451,'RT-C'!$A:$G,7,FALSE),"")</f>
        <v/>
      </c>
      <c r="O451" s="150" t="str">
        <f t="array" ref="O451">IFERROR(VLOOKUP(E451,'RT-C'!$A:$R,18,FALSE),"")</f>
        <v/>
      </c>
      <c r="P451" s="147" t="str">
        <f t="shared" ref="P451:P514" si="28">IF(AND(D451&lt;&gt;"",F451="INS",I451="OUI",K451&gt;0),K451*IF($M451&gt;41790,5.94,5.65),"")</f>
        <v/>
      </c>
      <c r="Q451" s="119" t="str">
        <f t="shared" ref="Q451:Q514" si="29">IF(AND(D451&lt;&gt;"",F451="REV",I451="OUI",K451&gt;0),K451*IF($M451&gt;41790,6.2,5.9),"")</f>
        <v/>
      </c>
      <c r="R451" s="149" t="str">
        <f t="shared" ref="R451:R514" si="30">IF(AND(D451&lt;&gt;"",I451="NON",OR(J451="Branchement individuel",J451="Batiment détruit")),3,"")</f>
        <v/>
      </c>
      <c r="S451" s="148"/>
      <c r="T451" s="148" t="str">
        <f t="shared" ref="T451:T514" si="31">IF(AND(D451&lt;&gt;"",I451="OUI",O451="OUI"),18,"")</f>
        <v/>
      </c>
      <c r="U451" s="118" t="e">
        <f>IF(AND(D451&lt;&gt;"",I451="OUI",#REF!="OUI"),60,"")</f>
        <v>#REF!</v>
      </c>
      <c r="V451" s="147"/>
      <c r="W451" s="118"/>
      <c r="X451" s="118"/>
      <c r="Y451" s="120"/>
      <c r="Z451" s="117"/>
    </row>
    <row r="452" spans="1:26" x14ac:dyDescent="0.25">
      <c r="A452" s="114">
        <v>10</v>
      </c>
      <c r="B452" s="115" t="s">
        <v>5723</v>
      </c>
      <c r="C452" s="116" t="str">
        <f t="array" ref="C452">IFERROR(VLOOKUP(E452,'RT-C'!$A:$I,9,FALSE),"")</f>
        <v/>
      </c>
      <c r="D452" s="117"/>
      <c r="E452" s="113"/>
      <c r="F452" s="118"/>
      <c r="G452" s="119"/>
      <c r="H452" s="120"/>
      <c r="I452" s="153" t="str">
        <f t="array" ref="I452">IFERROR(VLOOKUP(E452,'RT-C'!$A:$J,10,FALSE),"")</f>
        <v/>
      </c>
      <c r="J452" s="151" t="str">
        <f t="array" ref="J452">IFERROR(VLOOKUP(E452,'RT-C'!$A:$AE,31,FALSE),"")</f>
        <v/>
      </c>
      <c r="K452" s="152" t="str">
        <f t="array" ref="K452">IFERROR(IF(VLOOKUP(E452,'RT-C'!$A:$AG,29,FALSE)=0,"",VLOOKUP(E452,'RT-C'!$A:$AG,33,FALSE)),"")</f>
        <v/>
      </c>
      <c r="L452" s="151" t="str">
        <f t="array" ref="L452">IFERROR(VLOOKUP('RT-C'!$A:$AF,32,FALSE),"")</f>
        <v/>
      </c>
      <c r="M452" s="323" t="str">
        <f t="array" ref="M452">IFERROR(VLOOKUP(E452,'RT-C'!$A:$H,8,FALSE),"")</f>
        <v/>
      </c>
      <c r="N452" s="151" t="str">
        <f t="array" ref="N452">IFERROR(VLOOKUP(E452,'RT-C'!$A:$G,7,FALSE),"")</f>
        <v/>
      </c>
      <c r="O452" s="150" t="str">
        <f t="array" ref="O452">IFERROR(VLOOKUP(E452,'RT-C'!$A:$R,18,FALSE),"")</f>
        <v/>
      </c>
      <c r="P452" s="147" t="str">
        <f t="shared" si="28"/>
        <v/>
      </c>
      <c r="Q452" s="119" t="str">
        <f t="shared" si="29"/>
        <v/>
      </c>
      <c r="R452" s="149" t="str">
        <f t="shared" si="30"/>
        <v/>
      </c>
      <c r="S452" s="148"/>
      <c r="T452" s="148" t="str">
        <f t="shared" si="31"/>
        <v/>
      </c>
      <c r="U452" s="118" t="e">
        <f>IF(AND(D452&lt;&gt;"",I452="OUI",#REF!="OUI"),60,"")</f>
        <v>#REF!</v>
      </c>
      <c r="V452" s="147"/>
      <c r="W452" s="118"/>
      <c r="X452" s="118"/>
      <c r="Y452" s="120"/>
      <c r="Z452" s="117"/>
    </row>
    <row r="453" spans="1:26" x14ac:dyDescent="0.25">
      <c r="A453" s="114">
        <v>10</v>
      </c>
      <c r="B453" s="115" t="s">
        <v>5723</v>
      </c>
      <c r="C453" s="116" t="str">
        <f t="array" ref="C453">IFERROR(VLOOKUP(E453,'RT-C'!$A:$I,9,FALSE),"")</f>
        <v/>
      </c>
      <c r="D453" s="117"/>
      <c r="E453" s="113"/>
      <c r="F453" s="118"/>
      <c r="G453" s="119"/>
      <c r="H453" s="120"/>
      <c r="I453" s="153" t="str">
        <f t="array" ref="I453">IFERROR(VLOOKUP(E453,'RT-C'!$A:$J,10,FALSE),"")</f>
        <v/>
      </c>
      <c r="J453" s="151" t="str">
        <f t="array" ref="J453">IFERROR(VLOOKUP(E453,'RT-C'!$A:$AE,31,FALSE),"")</f>
        <v/>
      </c>
      <c r="K453" s="152" t="str">
        <f t="array" ref="K453">IFERROR(IF(VLOOKUP(E453,'RT-C'!$A:$AG,29,FALSE)=0,"",VLOOKUP(E453,'RT-C'!$A:$AG,33,FALSE)),"")</f>
        <v/>
      </c>
      <c r="L453" s="151" t="str">
        <f t="array" ref="L453">IFERROR(VLOOKUP('RT-C'!$A:$AF,32,FALSE),"")</f>
        <v/>
      </c>
      <c r="M453" s="323" t="str">
        <f t="array" ref="M453">IFERROR(VLOOKUP(E453,'RT-C'!$A:$H,8,FALSE),"")</f>
        <v/>
      </c>
      <c r="N453" s="151" t="str">
        <f t="array" ref="N453">IFERROR(VLOOKUP(E453,'RT-C'!$A:$G,7,FALSE),"")</f>
        <v/>
      </c>
      <c r="O453" s="150" t="str">
        <f t="array" ref="O453">IFERROR(VLOOKUP(E453,'RT-C'!$A:$R,18,FALSE),"")</f>
        <v/>
      </c>
      <c r="P453" s="147" t="str">
        <f t="shared" si="28"/>
        <v/>
      </c>
      <c r="Q453" s="119" t="str">
        <f t="shared" si="29"/>
        <v/>
      </c>
      <c r="R453" s="149" t="str">
        <f t="shared" si="30"/>
        <v/>
      </c>
      <c r="S453" s="148"/>
      <c r="T453" s="148" t="str">
        <f t="shared" si="31"/>
        <v/>
      </c>
      <c r="U453" s="118" t="e">
        <f>IF(AND(D453&lt;&gt;"",I453="OUI",#REF!="OUI"),60,"")</f>
        <v>#REF!</v>
      </c>
      <c r="V453" s="147"/>
      <c r="W453" s="118"/>
      <c r="X453" s="118"/>
      <c r="Y453" s="120"/>
      <c r="Z453" s="117"/>
    </row>
    <row r="454" spans="1:26" x14ac:dyDescent="0.25">
      <c r="A454" s="114">
        <v>10</v>
      </c>
      <c r="B454" s="115" t="s">
        <v>5723</v>
      </c>
      <c r="C454" s="116" t="str">
        <f t="array" ref="C454">IFERROR(VLOOKUP(E454,'RT-C'!$A:$I,9,FALSE),"")</f>
        <v/>
      </c>
      <c r="D454" s="117"/>
      <c r="E454" s="113"/>
      <c r="F454" s="118"/>
      <c r="G454" s="119"/>
      <c r="H454" s="120"/>
      <c r="I454" s="153" t="str">
        <f t="array" ref="I454">IFERROR(VLOOKUP(E454,'RT-C'!$A:$J,10,FALSE),"")</f>
        <v/>
      </c>
      <c r="J454" s="151" t="str">
        <f t="array" ref="J454">IFERROR(VLOOKUP(E454,'RT-C'!$A:$AE,31,FALSE),"")</f>
        <v/>
      </c>
      <c r="K454" s="152" t="str">
        <f t="array" ref="K454">IFERROR(IF(VLOOKUP(E454,'RT-C'!$A:$AG,29,FALSE)=0,"",VLOOKUP(E454,'RT-C'!$A:$AG,33,FALSE)),"")</f>
        <v/>
      </c>
      <c r="L454" s="151" t="str">
        <f t="array" ref="L454">IFERROR(VLOOKUP('RT-C'!$A:$AF,32,FALSE),"")</f>
        <v/>
      </c>
      <c r="M454" s="323" t="str">
        <f t="array" ref="M454">IFERROR(VLOOKUP(E454,'RT-C'!$A:$H,8,FALSE),"")</f>
        <v/>
      </c>
      <c r="N454" s="151" t="str">
        <f t="array" ref="N454">IFERROR(VLOOKUP(E454,'RT-C'!$A:$G,7,FALSE),"")</f>
        <v/>
      </c>
      <c r="O454" s="150" t="str">
        <f t="array" ref="O454">IFERROR(VLOOKUP(E454,'RT-C'!$A:$R,18,FALSE),"")</f>
        <v/>
      </c>
      <c r="P454" s="147" t="str">
        <f t="shared" si="28"/>
        <v/>
      </c>
      <c r="Q454" s="119" t="str">
        <f t="shared" si="29"/>
        <v/>
      </c>
      <c r="R454" s="149" t="str">
        <f t="shared" si="30"/>
        <v/>
      </c>
      <c r="S454" s="148"/>
      <c r="T454" s="148" t="str">
        <f t="shared" si="31"/>
        <v/>
      </c>
      <c r="U454" s="118" t="e">
        <f>IF(AND(D454&lt;&gt;"",I454="OUI",#REF!="OUI"),60,"")</f>
        <v>#REF!</v>
      </c>
      <c r="V454" s="147"/>
      <c r="W454" s="118"/>
      <c r="X454" s="118"/>
      <c r="Y454" s="120"/>
      <c r="Z454" s="117"/>
    </row>
    <row r="455" spans="1:26" x14ac:dyDescent="0.25">
      <c r="A455" s="114">
        <v>10</v>
      </c>
      <c r="B455" s="115" t="s">
        <v>5723</v>
      </c>
      <c r="C455" s="116" t="str">
        <f t="array" ref="C455">IFERROR(VLOOKUP(E455,'RT-C'!$A:$I,9,FALSE),"")</f>
        <v/>
      </c>
      <c r="D455" s="117"/>
      <c r="E455" s="113"/>
      <c r="F455" s="118"/>
      <c r="G455" s="119"/>
      <c r="H455" s="120"/>
      <c r="I455" s="153" t="str">
        <f t="array" ref="I455">IFERROR(VLOOKUP(E455,'RT-C'!$A:$J,10,FALSE),"")</f>
        <v/>
      </c>
      <c r="J455" s="151" t="str">
        <f t="array" ref="J455">IFERROR(VLOOKUP(E455,'RT-C'!$A:$AE,31,FALSE),"")</f>
        <v/>
      </c>
      <c r="K455" s="152" t="str">
        <f t="array" ref="K455">IFERROR(IF(VLOOKUP(E455,'RT-C'!$A:$AG,29,FALSE)=0,"",VLOOKUP(E455,'RT-C'!$A:$AG,33,FALSE)),"")</f>
        <v/>
      </c>
      <c r="L455" s="151" t="str">
        <f t="array" ref="L455">IFERROR(VLOOKUP('RT-C'!$A:$AF,32,FALSE),"")</f>
        <v/>
      </c>
      <c r="M455" s="323" t="str">
        <f t="array" ref="M455">IFERROR(VLOOKUP(E455,'RT-C'!$A:$H,8,FALSE),"")</f>
        <v/>
      </c>
      <c r="N455" s="151" t="str">
        <f t="array" ref="N455">IFERROR(VLOOKUP(E455,'RT-C'!$A:$G,7,FALSE),"")</f>
        <v/>
      </c>
      <c r="O455" s="150" t="str">
        <f t="array" ref="O455">IFERROR(VLOOKUP(E455,'RT-C'!$A:$R,18,FALSE),"")</f>
        <v/>
      </c>
      <c r="P455" s="147" t="str">
        <f t="shared" si="28"/>
        <v/>
      </c>
      <c r="Q455" s="119" t="str">
        <f t="shared" si="29"/>
        <v/>
      </c>
      <c r="R455" s="149" t="str">
        <f t="shared" si="30"/>
        <v/>
      </c>
      <c r="S455" s="148"/>
      <c r="T455" s="148" t="str">
        <f t="shared" si="31"/>
        <v/>
      </c>
      <c r="U455" s="118" t="e">
        <f>IF(AND(D455&lt;&gt;"",I455="OUI",#REF!="OUI"),60,"")</f>
        <v>#REF!</v>
      </c>
      <c r="V455" s="147"/>
      <c r="W455" s="118"/>
      <c r="X455" s="118"/>
      <c r="Y455" s="120"/>
      <c r="Z455" s="117"/>
    </row>
    <row r="456" spans="1:26" x14ac:dyDescent="0.25">
      <c r="A456" s="114">
        <v>10</v>
      </c>
      <c r="B456" s="115" t="s">
        <v>5723</v>
      </c>
      <c r="C456" s="116" t="str">
        <f t="array" ref="C456">IFERROR(VLOOKUP(E456,'RT-C'!$A:$I,9,FALSE),"")</f>
        <v/>
      </c>
      <c r="D456" s="117"/>
      <c r="E456" s="113"/>
      <c r="F456" s="118"/>
      <c r="G456" s="119"/>
      <c r="H456" s="120"/>
      <c r="I456" s="153" t="str">
        <f t="array" ref="I456">IFERROR(VLOOKUP(E456,'RT-C'!$A:$J,10,FALSE),"")</f>
        <v/>
      </c>
      <c r="J456" s="151" t="str">
        <f t="array" ref="J456">IFERROR(VLOOKUP(E456,'RT-C'!$A:$AE,31,FALSE),"")</f>
        <v/>
      </c>
      <c r="K456" s="152" t="str">
        <f t="array" ref="K456">IFERROR(IF(VLOOKUP(E456,'RT-C'!$A:$AG,29,FALSE)=0,"",VLOOKUP(E456,'RT-C'!$A:$AG,33,FALSE)),"")</f>
        <v/>
      </c>
      <c r="L456" s="151" t="str">
        <f t="array" ref="L456">IFERROR(VLOOKUP('RT-C'!$A:$AF,32,FALSE),"")</f>
        <v/>
      </c>
      <c r="M456" s="323" t="str">
        <f t="array" ref="M456">IFERROR(VLOOKUP(E456,'RT-C'!$A:$H,8,FALSE),"")</f>
        <v/>
      </c>
      <c r="N456" s="151" t="str">
        <f t="array" ref="N456">IFERROR(VLOOKUP(E456,'RT-C'!$A:$G,7,FALSE),"")</f>
        <v/>
      </c>
      <c r="O456" s="150" t="str">
        <f t="array" ref="O456">IFERROR(VLOOKUP(E456,'RT-C'!$A:$R,18,FALSE),"")</f>
        <v/>
      </c>
      <c r="P456" s="147" t="str">
        <f t="shared" si="28"/>
        <v/>
      </c>
      <c r="Q456" s="119" t="str">
        <f t="shared" si="29"/>
        <v/>
      </c>
      <c r="R456" s="149" t="str">
        <f t="shared" si="30"/>
        <v/>
      </c>
      <c r="S456" s="148"/>
      <c r="T456" s="148" t="str">
        <f t="shared" si="31"/>
        <v/>
      </c>
      <c r="U456" s="118" t="e">
        <f>IF(AND(D456&lt;&gt;"",I456="OUI",#REF!="OUI"),60,"")</f>
        <v>#REF!</v>
      </c>
      <c r="V456" s="147"/>
      <c r="W456" s="118"/>
      <c r="X456" s="118"/>
      <c r="Y456" s="120"/>
      <c r="Z456" s="117"/>
    </row>
    <row r="457" spans="1:26" x14ac:dyDescent="0.25">
      <c r="A457" s="114">
        <v>10</v>
      </c>
      <c r="B457" s="115" t="s">
        <v>5723</v>
      </c>
      <c r="C457" s="116" t="str">
        <f t="array" ref="C457">IFERROR(VLOOKUP(E457,'RT-C'!$A:$I,9,FALSE),"")</f>
        <v/>
      </c>
      <c r="D457" s="117"/>
      <c r="E457" s="113"/>
      <c r="F457" s="118"/>
      <c r="G457" s="119"/>
      <c r="H457" s="120"/>
      <c r="I457" s="153" t="str">
        <f t="array" ref="I457">IFERROR(VLOOKUP(E457,'RT-C'!$A:$J,10,FALSE),"")</f>
        <v/>
      </c>
      <c r="J457" s="151" t="str">
        <f t="array" ref="J457">IFERROR(VLOOKUP(E457,'RT-C'!$A:$AE,31,FALSE),"")</f>
        <v/>
      </c>
      <c r="K457" s="152" t="str">
        <f t="array" ref="K457">IFERROR(IF(VLOOKUP(E457,'RT-C'!$A:$AG,29,FALSE)=0,"",VLOOKUP(E457,'RT-C'!$A:$AG,33,FALSE)),"")</f>
        <v/>
      </c>
      <c r="L457" s="151" t="str">
        <f t="array" ref="L457">IFERROR(VLOOKUP('RT-C'!$A:$AF,32,FALSE),"")</f>
        <v/>
      </c>
      <c r="M457" s="323" t="str">
        <f t="array" ref="M457">IFERROR(VLOOKUP(E457,'RT-C'!$A:$H,8,FALSE),"")</f>
        <v/>
      </c>
      <c r="N457" s="151" t="str">
        <f t="array" ref="N457">IFERROR(VLOOKUP(E457,'RT-C'!$A:$G,7,FALSE),"")</f>
        <v/>
      </c>
      <c r="O457" s="150" t="str">
        <f t="array" ref="O457">IFERROR(VLOOKUP(E457,'RT-C'!$A:$R,18,FALSE),"")</f>
        <v/>
      </c>
      <c r="P457" s="147" t="str">
        <f t="shared" si="28"/>
        <v/>
      </c>
      <c r="Q457" s="119" t="str">
        <f t="shared" si="29"/>
        <v/>
      </c>
      <c r="R457" s="149" t="str">
        <f t="shared" si="30"/>
        <v/>
      </c>
      <c r="S457" s="148"/>
      <c r="T457" s="148" t="str">
        <f t="shared" si="31"/>
        <v/>
      </c>
      <c r="U457" s="118" t="e">
        <f>IF(AND(D457&lt;&gt;"",I457="OUI",#REF!="OUI"),60,"")</f>
        <v>#REF!</v>
      </c>
      <c r="V457" s="147"/>
      <c r="W457" s="118"/>
      <c r="X457" s="118"/>
      <c r="Y457" s="120"/>
      <c r="Z457" s="117"/>
    </row>
    <row r="458" spans="1:26" x14ac:dyDescent="0.25">
      <c r="A458" s="114">
        <v>1</v>
      </c>
      <c r="B458" s="115" t="s">
        <v>5718</v>
      </c>
      <c r="C458" s="116" t="str">
        <f t="array" ref="C458">IFERROR(VLOOKUP(E458,'RT-C'!$A:$I,9,FALSE),"")</f>
        <v/>
      </c>
      <c r="D458" s="117"/>
      <c r="E458" s="113"/>
      <c r="F458" s="118"/>
      <c r="G458" s="119"/>
      <c r="H458" s="120"/>
      <c r="I458" s="153" t="str">
        <f t="array" ref="I458">IFERROR(VLOOKUP(E458,'RT-C'!$A:$J,10,FALSE),"")</f>
        <v/>
      </c>
      <c r="J458" s="151" t="str">
        <f t="array" ref="J458">IFERROR(VLOOKUP(E458,'RT-C'!$A:$AE,31,FALSE),"")</f>
        <v/>
      </c>
      <c r="K458" s="152" t="str">
        <f t="array" ref="K458">IFERROR(IF(VLOOKUP(E458,'RT-C'!$A:$AG,29,FALSE)=0,"",VLOOKUP(E458,'RT-C'!$A:$AG,33,FALSE)),"")</f>
        <v/>
      </c>
      <c r="L458" s="151" t="str">
        <f t="array" ref="L458">IFERROR(VLOOKUP('RT-C'!$A:$AF,32,FALSE),"")</f>
        <v/>
      </c>
      <c r="M458" s="323" t="str">
        <f t="array" ref="M458">IFERROR(VLOOKUP(E458,'RT-C'!$A:$H,8,FALSE),"")</f>
        <v/>
      </c>
      <c r="N458" s="151" t="str">
        <f t="array" ref="N458">IFERROR(VLOOKUP(E458,'RT-C'!$A:$G,7,FALSE),"")</f>
        <v/>
      </c>
      <c r="O458" s="150" t="str">
        <f t="array" ref="O458">IFERROR(VLOOKUP(E458,'RT-C'!$A:$R,18,FALSE),"")</f>
        <v/>
      </c>
      <c r="P458" s="147" t="str">
        <f t="shared" si="28"/>
        <v/>
      </c>
      <c r="Q458" s="119" t="str">
        <f t="shared" si="29"/>
        <v/>
      </c>
      <c r="R458" s="149" t="str">
        <f t="shared" si="30"/>
        <v/>
      </c>
      <c r="S458" s="148"/>
      <c r="T458" s="148" t="str">
        <f t="shared" si="31"/>
        <v/>
      </c>
      <c r="U458" s="118" t="e">
        <f>IF(AND(D458&lt;&gt;"",I458="OUI",#REF!="OUI"),60,"")</f>
        <v>#REF!</v>
      </c>
      <c r="V458" s="147"/>
      <c r="W458" s="118"/>
      <c r="X458" s="118"/>
      <c r="Y458" s="120"/>
      <c r="Z458" s="117"/>
    </row>
    <row r="459" spans="1:26" x14ac:dyDescent="0.25">
      <c r="A459" s="114">
        <v>1</v>
      </c>
      <c r="B459" s="115" t="s">
        <v>5718</v>
      </c>
      <c r="C459" s="116" t="str">
        <f t="array" ref="C459">IFERROR(VLOOKUP(E459,'RT-C'!$A:$I,9,FALSE),"")</f>
        <v/>
      </c>
      <c r="D459" s="117"/>
      <c r="E459" s="113"/>
      <c r="F459" s="118"/>
      <c r="G459" s="119"/>
      <c r="H459" s="120"/>
      <c r="I459" s="153" t="str">
        <f t="array" ref="I459">IFERROR(VLOOKUP(E459,'RT-C'!$A:$J,10,FALSE),"")</f>
        <v/>
      </c>
      <c r="J459" s="151" t="str">
        <f t="array" ref="J459">IFERROR(VLOOKUP(E459,'RT-C'!$A:$AE,31,FALSE),"")</f>
        <v/>
      </c>
      <c r="K459" s="152" t="str">
        <f t="array" ref="K459">IFERROR(IF(VLOOKUP(E459,'RT-C'!$A:$AG,29,FALSE)=0,"",VLOOKUP(E459,'RT-C'!$A:$AG,33,FALSE)),"")</f>
        <v/>
      </c>
      <c r="L459" s="151" t="str">
        <f t="array" ref="L459">IFERROR(VLOOKUP('RT-C'!$A:$AF,32,FALSE),"")</f>
        <v/>
      </c>
      <c r="M459" s="323" t="str">
        <f t="array" ref="M459">IFERROR(VLOOKUP(E459,'RT-C'!$A:$H,8,FALSE),"")</f>
        <v/>
      </c>
      <c r="N459" s="151" t="str">
        <f t="array" ref="N459">IFERROR(VLOOKUP(E459,'RT-C'!$A:$G,7,FALSE),"")</f>
        <v/>
      </c>
      <c r="O459" s="150" t="str">
        <f t="array" ref="O459">IFERROR(VLOOKUP(E459,'RT-C'!$A:$R,18,FALSE),"")</f>
        <v/>
      </c>
      <c r="P459" s="147" t="str">
        <f t="shared" si="28"/>
        <v/>
      </c>
      <c r="Q459" s="119" t="str">
        <f t="shared" si="29"/>
        <v/>
      </c>
      <c r="R459" s="149" t="str">
        <f t="shared" si="30"/>
        <v/>
      </c>
      <c r="S459" s="148"/>
      <c r="T459" s="148" t="str">
        <f t="shared" si="31"/>
        <v/>
      </c>
      <c r="U459" s="118" t="e">
        <f>IF(AND(D459&lt;&gt;"",I459="OUI",#REF!="OUI"),60,"")</f>
        <v>#REF!</v>
      </c>
      <c r="V459" s="147"/>
      <c r="W459" s="118"/>
      <c r="X459" s="118"/>
      <c r="Y459" s="120"/>
      <c r="Z459" s="117"/>
    </row>
    <row r="460" spans="1:26" x14ac:dyDescent="0.25">
      <c r="A460" s="114">
        <v>1</v>
      </c>
      <c r="B460" s="115" t="s">
        <v>5718</v>
      </c>
      <c r="C460" s="116" t="str">
        <f t="array" ref="C460">IFERROR(VLOOKUP(E460,'RT-C'!$A:$I,9,FALSE),"")</f>
        <v/>
      </c>
      <c r="D460" s="117"/>
      <c r="E460" s="113"/>
      <c r="F460" s="118"/>
      <c r="G460" s="119"/>
      <c r="H460" s="120"/>
      <c r="I460" s="153" t="str">
        <f t="array" ref="I460">IFERROR(VLOOKUP(E460,'RT-C'!$A:$J,10,FALSE),"")</f>
        <v/>
      </c>
      <c r="J460" s="151" t="str">
        <f t="array" ref="J460">IFERROR(VLOOKUP(E460,'RT-C'!$A:$AE,31,FALSE),"")</f>
        <v/>
      </c>
      <c r="K460" s="152" t="str">
        <f t="array" ref="K460">IFERROR(IF(VLOOKUP(E460,'RT-C'!$A:$AG,29,FALSE)=0,"",VLOOKUP(E460,'RT-C'!$A:$AG,33,FALSE)),"")</f>
        <v/>
      </c>
      <c r="L460" s="151" t="str">
        <f t="array" ref="L460">IFERROR(VLOOKUP('RT-C'!$A:$AF,32,FALSE),"")</f>
        <v/>
      </c>
      <c r="M460" s="323" t="str">
        <f t="array" ref="M460">IFERROR(VLOOKUP(E460,'RT-C'!$A:$H,8,FALSE),"")</f>
        <v/>
      </c>
      <c r="N460" s="151" t="str">
        <f t="array" ref="N460">IFERROR(VLOOKUP(E460,'RT-C'!$A:$G,7,FALSE),"")</f>
        <v/>
      </c>
      <c r="O460" s="150" t="str">
        <f t="array" ref="O460">IFERROR(VLOOKUP(E460,'RT-C'!$A:$R,18,FALSE),"")</f>
        <v/>
      </c>
      <c r="P460" s="147" t="str">
        <f t="shared" si="28"/>
        <v/>
      </c>
      <c r="Q460" s="119" t="str">
        <f t="shared" si="29"/>
        <v/>
      </c>
      <c r="R460" s="149" t="str">
        <f t="shared" si="30"/>
        <v/>
      </c>
      <c r="S460" s="148"/>
      <c r="T460" s="148" t="str">
        <f t="shared" si="31"/>
        <v/>
      </c>
      <c r="U460" s="118" t="e">
        <f>IF(AND(D460&lt;&gt;"",I460="OUI",#REF!="OUI"),60,"")</f>
        <v>#REF!</v>
      </c>
      <c r="V460" s="147"/>
      <c r="W460" s="118"/>
      <c r="X460" s="118"/>
      <c r="Y460" s="120"/>
      <c r="Z460" s="117"/>
    </row>
    <row r="461" spans="1:26" x14ac:dyDescent="0.25">
      <c r="A461" s="114">
        <v>1</v>
      </c>
      <c r="B461" s="115" t="s">
        <v>5718</v>
      </c>
      <c r="C461" s="116" t="str">
        <f t="array" ref="C461">IFERROR(VLOOKUP(E461,'RT-C'!$A:$I,9,FALSE),"")</f>
        <v/>
      </c>
      <c r="D461" s="117"/>
      <c r="E461" s="113"/>
      <c r="F461" s="118"/>
      <c r="G461" s="119"/>
      <c r="H461" s="120"/>
      <c r="I461" s="153" t="str">
        <f t="array" ref="I461">IFERROR(VLOOKUP(E461,'RT-C'!$A:$J,10,FALSE),"")</f>
        <v/>
      </c>
      <c r="J461" s="151" t="str">
        <f t="array" ref="J461">IFERROR(VLOOKUP(E461,'RT-C'!$A:$AE,31,FALSE),"")</f>
        <v/>
      </c>
      <c r="K461" s="152" t="str">
        <f t="array" ref="K461">IFERROR(IF(VLOOKUP(E461,'RT-C'!$A:$AG,29,FALSE)=0,"",VLOOKUP(E461,'RT-C'!$A:$AG,33,FALSE)),"")</f>
        <v/>
      </c>
      <c r="L461" s="151" t="str">
        <f t="array" ref="L461">IFERROR(VLOOKUP('RT-C'!$A:$AF,32,FALSE),"")</f>
        <v/>
      </c>
      <c r="M461" s="323" t="str">
        <f t="array" ref="M461">IFERROR(VLOOKUP(E461,'RT-C'!$A:$H,8,FALSE),"")</f>
        <v/>
      </c>
      <c r="N461" s="151" t="str">
        <f t="array" ref="N461">IFERROR(VLOOKUP(E461,'RT-C'!$A:$G,7,FALSE),"")</f>
        <v/>
      </c>
      <c r="O461" s="150" t="str">
        <f t="array" ref="O461">IFERROR(VLOOKUP(E461,'RT-C'!$A:$R,18,FALSE),"")</f>
        <v/>
      </c>
      <c r="P461" s="147" t="str">
        <f t="shared" si="28"/>
        <v/>
      </c>
      <c r="Q461" s="119" t="str">
        <f t="shared" si="29"/>
        <v/>
      </c>
      <c r="R461" s="149" t="str">
        <f t="shared" si="30"/>
        <v/>
      </c>
      <c r="S461" s="148"/>
      <c r="T461" s="148" t="str">
        <f t="shared" si="31"/>
        <v/>
      </c>
      <c r="U461" s="118" t="e">
        <f>IF(AND(D461&lt;&gt;"",I461="OUI",#REF!="OUI"),60,"")</f>
        <v>#REF!</v>
      </c>
      <c r="V461" s="147"/>
      <c r="W461" s="118"/>
      <c r="X461" s="118"/>
      <c r="Y461" s="120"/>
      <c r="Z461" s="117"/>
    </row>
    <row r="462" spans="1:26" x14ac:dyDescent="0.25">
      <c r="A462" s="114">
        <v>1</v>
      </c>
      <c r="B462" s="115" t="s">
        <v>5718</v>
      </c>
      <c r="C462" s="116" t="str">
        <f t="array" ref="C462">IFERROR(VLOOKUP(E462,'RT-C'!$A:$I,9,FALSE),"")</f>
        <v/>
      </c>
      <c r="D462" s="117"/>
      <c r="E462" s="113"/>
      <c r="F462" s="118"/>
      <c r="G462" s="119"/>
      <c r="H462" s="120"/>
      <c r="I462" s="153" t="str">
        <f t="array" ref="I462">IFERROR(VLOOKUP(E462,'RT-C'!$A:$J,10,FALSE),"")</f>
        <v/>
      </c>
      <c r="J462" s="151" t="str">
        <f t="array" ref="J462">IFERROR(VLOOKUP(E462,'RT-C'!$A:$AE,31,FALSE),"")</f>
        <v/>
      </c>
      <c r="K462" s="152" t="str">
        <f t="array" ref="K462">IFERROR(IF(VLOOKUP(E462,'RT-C'!$A:$AG,29,FALSE)=0,"",VLOOKUP(E462,'RT-C'!$A:$AG,33,FALSE)),"")</f>
        <v/>
      </c>
      <c r="L462" s="151" t="str">
        <f t="array" ref="L462">IFERROR(VLOOKUP('RT-C'!$A:$AF,32,FALSE),"")</f>
        <v/>
      </c>
      <c r="M462" s="323" t="str">
        <f t="array" ref="M462">IFERROR(VLOOKUP(E462,'RT-C'!$A:$H,8,FALSE),"")</f>
        <v/>
      </c>
      <c r="N462" s="151" t="str">
        <f t="array" ref="N462">IFERROR(VLOOKUP(E462,'RT-C'!$A:$G,7,FALSE),"")</f>
        <v/>
      </c>
      <c r="O462" s="150" t="str">
        <f t="array" ref="O462">IFERROR(VLOOKUP(E462,'RT-C'!$A:$R,18,FALSE),"")</f>
        <v/>
      </c>
      <c r="P462" s="147" t="str">
        <f t="shared" si="28"/>
        <v/>
      </c>
      <c r="Q462" s="119" t="str">
        <f t="shared" si="29"/>
        <v/>
      </c>
      <c r="R462" s="149" t="str">
        <f t="shared" si="30"/>
        <v/>
      </c>
      <c r="S462" s="148"/>
      <c r="T462" s="148" t="str">
        <f t="shared" si="31"/>
        <v/>
      </c>
      <c r="U462" s="118" t="e">
        <f>IF(AND(D462&lt;&gt;"",I462="OUI",#REF!="OUI"),60,"")</f>
        <v>#REF!</v>
      </c>
      <c r="V462" s="147"/>
      <c r="W462" s="118"/>
      <c r="X462" s="118"/>
      <c r="Y462" s="120"/>
      <c r="Z462" s="117"/>
    </row>
    <row r="463" spans="1:26" x14ac:dyDescent="0.25">
      <c r="A463" s="114">
        <v>1</v>
      </c>
      <c r="B463" s="115" t="s">
        <v>5718</v>
      </c>
      <c r="C463" s="116" t="str">
        <f t="array" ref="C463">IFERROR(VLOOKUP(E463,'RT-C'!$A:$I,9,FALSE),"")</f>
        <v/>
      </c>
      <c r="D463" s="117"/>
      <c r="E463" s="113"/>
      <c r="F463" s="118"/>
      <c r="G463" s="119"/>
      <c r="H463" s="120"/>
      <c r="I463" s="153" t="str">
        <f t="array" ref="I463">IFERROR(VLOOKUP(E463,'RT-C'!$A:$J,10,FALSE),"")</f>
        <v/>
      </c>
      <c r="J463" s="151" t="str">
        <f t="array" ref="J463">IFERROR(VLOOKUP(E463,'RT-C'!$A:$AE,31,FALSE),"")</f>
        <v/>
      </c>
      <c r="K463" s="152" t="str">
        <f t="array" ref="K463">IFERROR(IF(VLOOKUP(E463,'RT-C'!$A:$AG,29,FALSE)=0,"",VLOOKUP(E463,'RT-C'!$A:$AG,33,FALSE)),"")</f>
        <v/>
      </c>
      <c r="L463" s="151" t="str">
        <f t="array" ref="L463">IFERROR(VLOOKUP('RT-C'!$A:$AF,32,FALSE),"")</f>
        <v/>
      </c>
      <c r="M463" s="323" t="str">
        <f t="array" ref="M463">IFERROR(VLOOKUP(E463,'RT-C'!$A:$H,8,FALSE),"")</f>
        <v/>
      </c>
      <c r="N463" s="151" t="str">
        <f t="array" ref="N463">IFERROR(VLOOKUP(E463,'RT-C'!$A:$G,7,FALSE),"")</f>
        <v/>
      </c>
      <c r="O463" s="150" t="str">
        <f t="array" ref="O463">IFERROR(VLOOKUP(E463,'RT-C'!$A:$R,18,FALSE),"")</f>
        <v/>
      </c>
      <c r="P463" s="147" t="str">
        <f t="shared" si="28"/>
        <v/>
      </c>
      <c r="Q463" s="119" t="str">
        <f t="shared" si="29"/>
        <v/>
      </c>
      <c r="R463" s="149" t="str">
        <f t="shared" si="30"/>
        <v/>
      </c>
      <c r="S463" s="148"/>
      <c r="T463" s="148" t="str">
        <f t="shared" si="31"/>
        <v/>
      </c>
      <c r="U463" s="118" t="e">
        <f>IF(AND(D463&lt;&gt;"",I463="OUI",#REF!="OUI"),60,"")</f>
        <v>#REF!</v>
      </c>
      <c r="V463" s="147"/>
      <c r="W463" s="118"/>
      <c r="X463" s="118"/>
      <c r="Y463" s="120"/>
      <c r="Z463" s="117"/>
    </row>
    <row r="464" spans="1:26" x14ac:dyDescent="0.25">
      <c r="A464" s="114">
        <v>1</v>
      </c>
      <c r="B464" s="115" t="s">
        <v>5718</v>
      </c>
      <c r="C464" s="116" t="str">
        <f t="array" ref="C464">IFERROR(VLOOKUP(E464,'RT-C'!$A:$I,9,FALSE),"")</f>
        <v/>
      </c>
      <c r="D464" s="117"/>
      <c r="E464" s="113"/>
      <c r="F464" s="118"/>
      <c r="G464" s="119"/>
      <c r="H464" s="120"/>
      <c r="I464" s="153" t="str">
        <f t="array" ref="I464">IFERROR(VLOOKUP(E464,'RT-C'!$A:$J,10,FALSE),"")</f>
        <v/>
      </c>
      <c r="J464" s="151" t="str">
        <f t="array" ref="J464">IFERROR(VLOOKUP(E464,'RT-C'!$A:$AE,31,FALSE),"")</f>
        <v/>
      </c>
      <c r="K464" s="152" t="str">
        <f t="array" ref="K464">IFERROR(IF(VLOOKUP(E464,'RT-C'!$A:$AG,29,FALSE)=0,"",VLOOKUP(E464,'RT-C'!$A:$AG,33,FALSE)),"")</f>
        <v/>
      </c>
      <c r="L464" s="151" t="str">
        <f t="array" ref="L464">IFERROR(VLOOKUP('RT-C'!$A:$AF,32,FALSE),"")</f>
        <v/>
      </c>
      <c r="M464" s="323" t="str">
        <f t="array" ref="M464">IFERROR(VLOOKUP(E464,'RT-C'!$A:$H,8,FALSE),"")</f>
        <v/>
      </c>
      <c r="N464" s="151" t="str">
        <f t="array" ref="N464">IFERROR(VLOOKUP(E464,'RT-C'!$A:$G,7,FALSE),"")</f>
        <v/>
      </c>
      <c r="O464" s="150" t="str">
        <f t="array" ref="O464">IFERROR(VLOOKUP(E464,'RT-C'!$A:$R,18,FALSE),"")</f>
        <v/>
      </c>
      <c r="P464" s="147" t="str">
        <f t="shared" si="28"/>
        <v/>
      </c>
      <c r="Q464" s="119" t="str">
        <f t="shared" si="29"/>
        <v/>
      </c>
      <c r="R464" s="149" t="str">
        <f t="shared" si="30"/>
        <v/>
      </c>
      <c r="S464" s="148"/>
      <c r="T464" s="148" t="str">
        <f t="shared" si="31"/>
        <v/>
      </c>
      <c r="U464" s="118" t="e">
        <f>IF(AND(D464&lt;&gt;"",I464="OUI",#REF!="OUI"),60,"")</f>
        <v>#REF!</v>
      </c>
      <c r="V464" s="147"/>
      <c r="W464" s="118"/>
      <c r="X464" s="118"/>
      <c r="Y464" s="120"/>
      <c r="Z464" s="117"/>
    </row>
    <row r="465" spans="1:26" x14ac:dyDescent="0.25">
      <c r="A465" s="114">
        <v>1</v>
      </c>
      <c r="B465" s="115" t="s">
        <v>5718</v>
      </c>
      <c r="C465" s="116" t="str">
        <f t="array" ref="C465">IFERROR(VLOOKUP(E465,'RT-C'!$A:$I,9,FALSE),"")</f>
        <v/>
      </c>
      <c r="D465" s="117"/>
      <c r="E465" s="113"/>
      <c r="F465" s="118"/>
      <c r="G465" s="119"/>
      <c r="H465" s="120"/>
      <c r="I465" s="153" t="str">
        <f t="array" ref="I465">IFERROR(VLOOKUP(E465,'RT-C'!$A:$J,10,FALSE),"")</f>
        <v/>
      </c>
      <c r="J465" s="151" t="str">
        <f t="array" ref="J465">IFERROR(VLOOKUP(E465,'RT-C'!$A:$AE,31,FALSE),"")</f>
        <v/>
      </c>
      <c r="K465" s="152" t="str">
        <f t="array" ref="K465">IFERROR(IF(VLOOKUP(E465,'RT-C'!$A:$AG,29,FALSE)=0,"",VLOOKUP(E465,'RT-C'!$A:$AG,33,FALSE)),"")</f>
        <v/>
      </c>
      <c r="L465" s="151" t="str">
        <f t="array" ref="L465">IFERROR(VLOOKUP('RT-C'!$A:$AF,32,FALSE),"")</f>
        <v/>
      </c>
      <c r="M465" s="323" t="str">
        <f t="array" ref="M465">IFERROR(VLOOKUP(E465,'RT-C'!$A:$H,8,FALSE),"")</f>
        <v/>
      </c>
      <c r="N465" s="151" t="str">
        <f t="array" ref="N465">IFERROR(VLOOKUP(E465,'RT-C'!$A:$G,7,FALSE),"")</f>
        <v/>
      </c>
      <c r="O465" s="150" t="str">
        <f t="array" ref="O465">IFERROR(VLOOKUP(E465,'RT-C'!$A:$R,18,FALSE),"")</f>
        <v/>
      </c>
      <c r="P465" s="147" t="str">
        <f t="shared" si="28"/>
        <v/>
      </c>
      <c r="Q465" s="119" t="str">
        <f t="shared" si="29"/>
        <v/>
      </c>
      <c r="R465" s="149" t="str">
        <f t="shared" si="30"/>
        <v/>
      </c>
      <c r="S465" s="148"/>
      <c r="T465" s="148" t="str">
        <f t="shared" si="31"/>
        <v/>
      </c>
      <c r="U465" s="118" t="e">
        <f>IF(AND(D465&lt;&gt;"",I465="OUI",#REF!="OUI"),60,"")</f>
        <v>#REF!</v>
      </c>
      <c r="V465" s="147"/>
      <c r="W465" s="118"/>
      <c r="X465" s="118"/>
      <c r="Y465" s="120"/>
      <c r="Z465" s="117"/>
    </row>
    <row r="466" spans="1:26" x14ac:dyDescent="0.25">
      <c r="A466" s="114">
        <v>1</v>
      </c>
      <c r="B466" s="115" t="s">
        <v>5718</v>
      </c>
      <c r="C466" s="116" t="str">
        <f t="array" ref="C466">IFERROR(VLOOKUP(E466,'RT-C'!$A:$I,9,FALSE),"")</f>
        <v/>
      </c>
      <c r="D466" s="117"/>
      <c r="E466" s="113"/>
      <c r="F466" s="118"/>
      <c r="G466" s="119"/>
      <c r="H466" s="120"/>
      <c r="I466" s="153" t="str">
        <f t="array" ref="I466">IFERROR(VLOOKUP(E466,'RT-C'!$A:$J,10,FALSE),"")</f>
        <v/>
      </c>
      <c r="J466" s="151" t="str">
        <f t="array" ref="J466">IFERROR(VLOOKUP(E466,'RT-C'!$A:$AE,31,FALSE),"")</f>
        <v/>
      </c>
      <c r="K466" s="152" t="str">
        <f t="array" ref="K466">IFERROR(IF(VLOOKUP(E466,'RT-C'!$A:$AG,29,FALSE)=0,"",VLOOKUP(E466,'RT-C'!$A:$AG,33,FALSE)),"")</f>
        <v/>
      </c>
      <c r="L466" s="151" t="str">
        <f t="array" ref="L466">IFERROR(VLOOKUP('RT-C'!$A:$AF,32,FALSE),"")</f>
        <v/>
      </c>
      <c r="M466" s="323" t="str">
        <f t="array" ref="M466">IFERROR(VLOOKUP(E466,'RT-C'!$A:$H,8,FALSE),"")</f>
        <v/>
      </c>
      <c r="N466" s="151" t="str">
        <f t="array" ref="N466">IFERROR(VLOOKUP(E466,'RT-C'!$A:$G,7,FALSE),"")</f>
        <v/>
      </c>
      <c r="O466" s="150" t="str">
        <f t="array" ref="O466">IFERROR(VLOOKUP(E466,'RT-C'!$A:$R,18,FALSE),"")</f>
        <v/>
      </c>
      <c r="P466" s="147" t="str">
        <f t="shared" si="28"/>
        <v/>
      </c>
      <c r="Q466" s="119" t="str">
        <f t="shared" si="29"/>
        <v/>
      </c>
      <c r="R466" s="149" t="str">
        <f t="shared" si="30"/>
        <v/>
      </c>
      <c r="S466" s="148"/>
      <c r="T466" s="148" t="str">
        <f t="shared" si="31"/>
        <v/>
      </c>
      <c r="U466" s="118" t="e">
        <f>IF(AND(D466&lt;&gt;"",I466="OUI",#REF!="OUI"),60,"")</f>
        <v>#REF!</v>
      </c>
      <c r="V466" s="147"/>
      <c r="W466" s="118"/>
      <c r="X466" s="118"/>
      <c r="Y466" s="120"/>
      <c r="Z466" s="117"/>
    </row>
    <row r="467" spans="1:26" x14ac:dyDescent="0.25">
      <c r="A467" s="114">
        <v>1</v>
      </c>
      <c r="B467" s="115" t="s">
        <v>5718</v>
      </c>
      <c r="C467" s="116" t="str">
        <f t="array" ref="C467">IFERROR(VLOOKUP(E467,'RT-C'!$A:$I,9,FALSE),"")</f>
        <v/>
      </c>
      <c r="D467" s="117"/>
      <c r="E467" s="113"/>
      <c r="F467" s="118"/>
      <c r="G467" s="119"/>
      <c r="H467" s="120"/>
      <c r="I467" s="153" t="str">
        <f t="array" ref="I467">IFERROR(VLOOKUP(E467,'RT-C'!$A:$J,10,FALSE),"")</f>
        <v/>
      </c>
      <c r="J467" s="151" t="str">
        <f t="array" ref="J467">IFERROR(VLOOKUP(E467,'RT-C'!$A:$AE,31,FALSE),"")</f>
        <v/>
      </c>
      <c r="K467" s="152" t="str">
        <f t="array" ref="K467">IFERROR(IF(VLOOKUP(E467,'RT-C'!$A:$AG,29,FALSE)=0,"",VLOOKUP(E467,'RT-C'!$A:$AG,33,FALSE)),"")</f>
        <v/>
      </c>
      <c r="L467" s="151" t="str">
        <f t="array" ref="L467">IFERROR(VLOOKUP('RT-C'!$A:$AF,32,FALSE),"")</f>
        <v/>
      </c>
      <c r="M467" s="323" t="str">
        <f t="array" ref="M467">IFERROR(VLOOKUP(E467,'RT-C'!$A:$H,8,FALSE),"")</f>
        <v/>
      </c>
      <c r="N467" s="151" t="str">
        <f t="array" ref="N467">IFERROR(VLOOKUP(E467,'RT-C'!$A:$G,7,FALSE),"")</f>
        <v/>
      </c>
      <c r="O467" s="150" t="str">
        <f t="array" ref="O467">IFERROR(VLOOKUP(E467,'RT-C'!$A:$R,18,FALSE),"")</f>
        <v/>
      </c>
      <c r="P467" s="147" t="str">
        <f t="shared" si="28"/>
        <v/>
      </c>
      <c r="Q467" s="119" t="str">
        <f t="shared" si="29"/>
        <v/>
      </c>
      <c r="R467" s="149" t="str">
        <f t="shared" si="30"/>
        <v/>
      </c>
      <c r="S467" s="148"/>
      <c r="T467" s="148" t="str">
        <f t="shared" si="31"/>
        <v/>
      </c>
      <c r="U467" s="118" t="e">
        <f>IF(AND(D467&lt;&gt;"",I467="OUI",#REF!="OUI"),60,"")</f>
        <v>#REF!</v>
      </c>
      <c r="V467" s="147"/>
      <c r="W467" s="118"/>
      <c r="X467" s="118"/>
      <c r="Y467" s="120"/>
      <c r="Z467" s="117"/>
    </row>
    <row r="468" spans="1:26" x14ac:dyDescent="0.25">
      <c r="A468" s="114">
        <v>1</v>
      </c>
      <c r="B468" s="115" t="s">
        <v>5718</v>
      </c>
      <c r="C468" s="116" t="str">
        <f t="array" ref="C468">IFERROR(VLOOKUP(E468,'RT-C'!$A:$I,9,FALSE),"")</f>
        <v/>
      </c>
      <c r="D468" s="117"/>
      <c r="E468" s="113"/>
      <c r="F468" s="118"/>
      <c r="G468" s="119"/>
      <c r="H468" s="120"/>
      <c r="I468" s="153" t="str">
        <f t="array" ref="I468">IFERROR(VLOOKUP(E468,'RT-C'!$A:$J,10,FALSE),"")</f>
        <v/>
      </c>
      <c r="J468" s="151" t="str">
        <f t="array" ref="J468">IFERROR(VLOOKUP(E468,'RT-C'!$A:$AE,31,FALSE),"")</f>
        <v/>
      </c>
      <c r="K468" s="152" t="str">
        <f t="array" ref="K468">IFERROR(IF(VLOOKUP(E468,'RT-C'!$A:$AG,29,FALSE)=0,"",VLOOKUP(E468,'RT-C'!$A:$AG,33,FALSE)),"")</f>
        <v/>
      </c>
      <c r="L468" s="151" t="str">
        <f t="array" ref="L468">IFERROR(VLOOKUP('RT-C'!$A:$AF,32,FALSE),"")</f>
        <v/>
      </c>
      <c r="M468" s="323" t="str">
        <f t="array" ref="M468">IFERROR(VLOOKUP(E468,'RT-C'!$A:$H,8,FALSE),"")</f>
        <v/>
      </c>
      <c r="N468" s="151" t="str">
        <f t="array" ref="N468">IFERROR(VLOOKUP(E468,'RT-C'!$A:$G,7,FALSE),"")</f>
        <v/>
      </c>
      <c r="O468" s="150" t="str">
        <f t="array" ref="O468">IFERROR(VLOOKUP(E468,'RT-C'!$A:$R,18,FALSE),"")</f>
        <v/>
      </c>
      <c r="P468" s="147" t="str">
        <f t="shared" si="28"/>
        <v/>
      </c>
      <c r="Q468" s="119" t="str">
        <f t="shared" si="29"/>
        <v/>
      </c>
      <c r="R468" s="149" t="str">
        <f t="shared" si="30"/>
        <v/>
      </c>
      <c r="S468" s="148"/>
      <c r="T468" s="148" t="str">
        <f t="shared" si="31"/>
        <v/>
      </c>
      <c r="U468" s="118" t="e">
        <f>IF(AND(D468&lt;&gt;"",I468="OUI",#REF!="OUI"),60,"")</f>
        <v>#REF!</v>
      </c>
      <c r="V468" s="147"/>
      <c r="W468" s="118"/>
      <c r="X468" s="118"/>
      <c r="Y468" s="120"/>
      <c r="Z468" s="117"/>
    </row>
    <row r="469" spans="1:26" x14ac:dyDescent="0.25">
      <c r="A469" s="114">
        <v>1</v>
      </c>
      <c r="B469" s="115" t="s">
        <v>5718</v>
      </c>
      <c r="C469" s="116" t="str">
        <f t="array" ref="C469">IFERROR(VLOOKUP(E469,'RT-C'!$A:$I,9,FALSE),"")</f>
        <v/>
      </c>
      <c r="D469" s="117"/>
      <c r="E469" s="113"/>
      <c r="F469" s="118"/>
      <c r="G469" s="119"/>
      <c r="H469" s="120"/>
      <c r="I469" s="153" t="str">
        <f t="array" ref="I469">IFERROR(VLOOKUP(E469,'RT-C'!$A:$J,10,FALSE),"")</f>
        <v/>
      </c>
      <c r="J469" s="151" t="str">
        <f t="array" ref="J469">IFERROR(VLOOKUP(E469,'RT-C'!$A:$AE,31,FALSE),"")</f>
        <v/>
      </c>
      <c r="K469" s="152" t="str">
        <f t="array" ref="K469">IFERROR(IF(VLOOKUP(E469,'RT-C'!$A:$AG,29,FALSE)=0,"",VLOOKUP(E469,'RT-C'!$A:$AG,33,FALSE)),"")</f>
        <v/>
      </c>
      <c r="L469" s="151" t="str">
        <f t="array" ref="L469">IFERROR(VLOOKUP('RT-C'!$A:$AF,32,FALSE),"")</f>
        <v/>
      </c>
      <c r="M469" s="323" t="str">
        <f t="array" ref="M469">IFERROR(VLOOKUP(E469,'RT-C'!$A:$H,8,FALSE),"")</f>
        <v/>
      </c>
      <c r="N469" s="151" t="str">
        <f t="array" ref="N469">IFERROR(VLOOKUP(E469,'RT-C'!$A:$G,7,FALSE),"")</f>
        <v/>
      </c>
      <c r="O469" s="150" t="str">
        <f t="array" ref="O469">IFERROR(VLOOKUP(E469,'RT-C'!$A:$R,18,FALSE),"")</f>
        <v/>
      </c>
      <c r="P469" s="147" t="str">
        <f t="shared" si="28"/>
        <v/>
      </c>
      <c r="Q469" s="119" t="str">
        <f t="shared" si="29"/>
        <v/>
      </c>
      <c r="R469" s="149" t="str">
        <f t="shared" si="30"/>
        <v/>
      </c>
      <c r="S469" s="148"/>
      <c r="T469" s="148" t="str">
        <f t="shared" si="31"/>
        <v/>
      </c>
      <c r="U469" s="118" t="e">
        <f>IF(AND(D469&lt;&gt;"",I469="OUI",#REF!="OUI"),60,"")</f>
        <v>#REF!</v>
      </c>
      <c r="V469" s="147"/>
      <c r="W469" s="118"/>
      <c r="X469" s="118"/>
      <c r="Y469" s="120"/>
      <c r="Z469" s="117"/>
    </row>
    <row r="470" spans="1:26" x14ac:dyDescent="0.25">
      <c r="A470" s="114">
        <v>1</v>
      </c>
      <c r="B470" s="115" t="s">
        <v>5718</v>
      </c>
      <c r="C470" s="116" t="str">
        <f t="array" ref="C470">IFERROR(VLOOKUP(E470,'RT-C'!$A:$I,9,FALSE),"")</f>
        <v/>
      </c>
      <c r="D470" s="117"/>
      <c r="E470" s="113"/>
      <c r="F470" s="118"/>
      <c r="G470" s="119"/>
      <c r="H470" s="120"/>
      <c r="I470" s="153" t="str">
        <f t="array" ref="I470">IFERROR(VLOOKUP(E470,'RT-C'!$A:$J,10,FALSE),"")</f>
        <v/>
      </c>
      <c r="J470" s="151" t="str">
        <f t="array" ref="J470">IFERROR(VLOOKUP(E470,'RT-C'!$A:$AE,31,FALSE),"")</f>
        <v/>
      </c>
      <c r="K470" s="152" t="str">
        <f t="array" ref="K470">IFERROR(IF(VLOOKUP(E470,'RT-C'!$A:$AG,29,FALSE)=0,"",VLOOKUP(E470,'RT-C'!$A:$AG,33,FALSE)),"")</f>
        <v/>
      </c>
      <c r="L470" s="151" t="str">
        <f t="array" ref="L470">IFERROR(VLOOKUP('RT-C'!$A:$AF,32,FALSE),"")</f>
        <v/>
      </c>
      <c r="M470" s="323" t="str">
        <f t="array" ref="M470">IFERROR(VLOOKUP(E470,'RT-C'!$A:$H,8,FALSE),"")</f>
        <v/>
      </c>
      <c r="N470" s="151" t="str">
        <f t="array" ref="N470">IFERROR(VLOOKUP(E470,'RT-C'!$A:$G,7,FALSE),"")</f>
        <v/>
      </c>
      <c r="O470" s="150" t="str">
        <f t="array" ref="O470">IFERROR(VLOOKUP(E470,'RT-C'!$A:$R,18,FALSE),"")</f>
        <v/>
      </c>
      <c r="P470" s="147" t="str">
        <f t="shared" si="28"/>
        <v/>
      </c>
      <c r="Q470" s="119" t="str">
        <f t="shared" si="29"/>
        <v/>
      </c>
      <c r="R470" s="149" t="str">
        <f t="shared" si="30"/>
        <v/>
      </c>
      <c r="S470" s="148"/>
      <c r="T470" s="148" t="str">
        <f t="shared" si="31"/>
        <v/>
      </c>
      <c r="U470" s="118" t="e">
        <f>IF(AND(D470&lt;&gt;"",I470="OUI",#REF!="OUI"),60,"")</f>
        <v>#REF!</v>
      </c>
      <c r="V470" s="147"/>
      <c r="W470" s="118"/>
      <c r="X470" s="118"/>
      <c r="Y470" s="120"/>
      <c r="Z470" s="117"/>
    </row>
    <row r="471" spans="1:26" x14ac:dyDescent="0.25">
      <c r="A471" s="114">
        <v>1</v>
      </c>
      <c r="B471" s="115" t="s">
        <v>5718</v>
      </c>
      <c r="C471" s="116" t="str">
        <f t="array" ref="C471">IFERROR(VLOOKUP(E471,'RT-C'!$A:$I,9,FALSE),"")</f>
        <v/>
      </c>
      <c r="D471" s="117"/>
      <c r="E471" s="113"/>
      <c r="F471" s="118"/>
      <c r="G471" s="119"/>
      <c r="H471" s="120"/>
      <c r="I471" s="153" t="str">
        <f t="array" ref="I471">IFERROR(VLOOKUP(E471,'RT-C'!$A:$J,10,FALSE),"")</f>
        <v/>
      </c>
      <c r="J471" s="151" t="str">
        <f t="array" ref="J471">IFERROR(VLOOKUP(E471,'RT-C'!$A:$AE,31,FALSE),"")</f>
        <v/>
      </c>
      <c r="K471" s="152" t="str">
        <f t="array" ref="K471">IFERROR(IF(VLOOKUP(E471,'RT-C'!$A:$AG,29,FALSE)=0,"",VLOOKUP(E471,'RT-C'!$A:$AG,33,FALSE)),"")</f>
        <v/>
      </c>
      <c r="L471" s="151" t="str">
        <f t="array" ref="L471">IFERROR(VLOOKUP('RT-C'!$A:$AF,32,FALSE),"")</f>
        <v/>
      </c>
      <c r="M471" s="323" t="str">
        <f t="array" ref="M471">IFERROR(VLOOKUP(E471,'RT-C'!$A:$H,8,FALSE),"")</f>
        <v/>
      </c>
      <c r="N471" s="151" t="str">
        <f t="array" ref="N471">IFERROR(VLOOKUP(E471,'RT-C'!$A:$G,7,FALSE),"")</f>
        <v/>
      </c>
      <c r="O471" s="150" t="str">
        <f t="array" ref="O471">IFERROR(VLOOKUP(E471,'RT-C'!$A:$R,18,FALSE),"")</f>
        <v/>
      </c>
      <c r="P471" s="147" t="str">
        <f t="shared" si="28"/>
        <v/>
      </c>
      <c r="Q471" s="119" t="str">
        <f t="shared" si="29"/>
        <v/>
      </c>
      <c r="R471" s="149" t="str">
        <f t="shared" si="30"/>
        <v/>
      </c>
      <c r="S471" s="148"/>
      <c r="T471" s="148" t="str">
        <f t="shared" si="31"/>
        <v/>
      </c>
      <c r="U471" s="118" t="e">
        <f>IF(AND(D471&lt;&gt;"",I471="OUI",#REF!="OUI"),60,"")</f>
        <v>#REF!</v>
      </c>
      <c r="V471" s="147"/>
      <c r="W471" s="118"/>
      <c r="X471" s="118"/>
      <c r="Y471" s="120"/>
      <c r="Z471" s="117"/>
    </row>
    <row r="472" spans="1:26" x14ac:dyDescent="0.25">
      <c r="A472" s="114">
        <v>1</v>
      </c>
      <c r="B472" s="115" t="s">
        <v>5718</v>
      </c>
      <c r="C472" s="116" t="str">
        <f t="array" ref="C472">IFERROR(VLOOKUP(E472,'RT-C'!$A:$I,9,FALSE),"")</f>
        <v/>
      </c>
      <c r="D472" s="117"/>
      <c r="E472" s="113"/>
      <c r="F472" s="118"/>
      <c r="G472" s="119"/>
      <c r="H472" s="120"/>
      <c r="I472" s="153" t="str">
        <f t="array" ref="I472">IFERROR(VLOOKUP(E472,'RT-C'!$A:$J,10,FALSE),"")</f>
        <v/>
      </c>
      <c r="J472" s="151" t="str">
        <f t="array" ref="J472">IFERROR(VLOOKUP(E472,'RT-C'!$A:$AE,31,FALSE),"")</f>
        <v/>
      </c>
      <c r="K472" s="152" t="str">
        <f t="array" ref="K472">IFERROR(IF(VLOOKUP(E472,'RT-C'!$A:$AG,29,FALSE)=0,"",VLOOKUP(E472,'RT-C'!$A:$AG,33,FALSE)),"")</f>
        <v/>
      </c>
      <c r="L472" s="151" t="str">
        <f t="array" ref="L472">IFERROR(VLOOKUP('RT-C'!$A:$AF,32,FALSE),"")</f>
        <v/>
      </c>
      <c r="M472" s="323" t="str">
        <f t="array" ref="M472">IFERROR(VLOOKUP(E472,'RT-C'!$A:$H,8,FALSE),"")</f>
        <v/>
      </c>
      <c r="N472" s="151" t="str">
        <f t="array" ref="N472">IFERROR(VLOOKUP(E472,'RT-C'!$A:$G,7,FALSE),"")</f>
        <v/>
      </c>
      <c r="O472" s="150" t="str">
        <f t="array" ref="O472">IFERROR(VLOOKUP(E472,'RT-C'!$A:$R,18,FALSE),"")</f>
        <v/>
      </c>
      <c r="P472" s="147" t="str">
        <f t="shared" si="28"/>
        <v/>
      </c>
      <c r="Q472" s="119" t="str">
        <f t="shared" si="29"/>
        <v/>
      </c>
      <c r="R472" s="149" t="str">
        <f t="shared" si="30"/>
        <v/>
      </c>
      <c r="S472" s="148"/>
      <c r="T472" s="148" t="str">
        <f t="shared" si="31"/>
        <v/>
      </c>
      <c r="U472" s="118" t="e">
        <f>IF(AND(D472&lt;&gt;"",I472="OUI",#REF!="OUI"),60,"")</f>
        <v>#REF!</v>
      </c>
      <c r="V472" s="147"/>
      <c r="W472" s="118"/>
      <c r="X472" s="118"/>
      <c r="Y472" s="120"/>
      <c r="Z472" s="117"/>
    </row>
    <row r="473" spans="1:26" x14ac:dyDescent="0.25">
      <c r="A473" s="114">
        <v>1</v>
      </c>
      <c r="B473" s="115" t="s">
        <v>5718</v>
      </c>
      <c r="C473" s="116" t="str">
        <f t="array" ref="C473">IFERROR(VLOOKUP(E473,'RT-C'!$A:$I,9,FALSE),"")</f>
        <v/>
      </c>
      <c r="D473" s="117"/>
      <c r="E473" s="113"/>
      <c r="F473" s="118"/>
      <c r="G473" s="119"/>
      <c r="H473" s="120"/>
      <c r="I473" s="153" t="str">
        <f t="array" ref="I473">IFERROR(VLOOKUP(E473,'RT-C'!$A:$J,10,FALSE),"")</f>
        <v/>
      </c>
      <c r="J473" s="151" t="str">
        <f t="array" ref="J473">IFERROR(VLOOKUP(E473,'RT-C'!$A:$AE,31,FALSE),"")</f>
        <v/>
      </c>
      <c r="K473" s="152" t="str">
        <f t="array" ref="K473">IFERROR(IF(VLOOKUP(E473,'RT-C'!$A:$AG,29,FALSE)=0,"",VLOOKUP(E473,'RT-C'!$A:$AG,33,FALSE)),"")</f>
        <v/>
      </c>
      <c r="L473" s="151" t="str">
        <f t="array" ref="L473">IFERROR(VLOOKUP('RT-C'!$A:$AF,32,FALSE),"")</f>
        <v/>
      </c>
      <c r="M473" s="323" t="str">
        <f t="array" ref="M473">IFERROR(VLOOKUP(E473,'RT-C'!$A:$H,8,FALSE),"")</f>
        <v/>
      </c>
      <c r="N473" s="151" t="str">
        <f t="array" ref="N473">IFERROR(VLOOKUP(E473,'RT-C'!$A:$G,7,FALSE),"")</f>
        <v/>
      </c>
      <c r="O473" s="150" t="str">
        <f t="array" ref="O473">IFERROR(VLOOKUP(E473,'RT-C'!$A:$R,18,FALSE),"")</f>
        <v/>
      </c>
      <c r="P473" s="147" t="str">
        <f t="shared" si="28"/>
        <v/>
      </c>
      <c r="Q473" s="119" t="str">
        <f t="shared" si="29"/>
        <v/>
      </c>
      <c r="R473" s="149" t="str">
        <f t="shared" si="30"/>
        <v/>
      </c>
      <c r="S473" s="148"/>
      <c r="T473" s="148" t="str">
        <f t="shared" si="31"/>
        <v/>
      </c>
      <c r="U473" s="118" t="e">
        <f>IF(AND(D473&lt;&gt;"",I473="OUI",#REF!="OUI"),60,"")</f>
        <v>#REF!</v>
      </c>
      <c r="V473" s="147"/>
      <c r="W473" s="118"/>
      <c r="X473" s="118"/>
      <c r="Y473" s="120"/>
      <c r="Z473" s="117"/>
    </row>
    <row r="474" spans="1:26" x14ac:dyDescent="0.25">
      <c r="A474" s="114">
        <v>1</v>
      </c>
      <c r="B474" s="115" t="s">
        <v>5718</v>
      </c>
      <c r="C474" s="116" t="str">
        <f t="array" ref="C474">IFERROR(VLOOKUP(E474,'RT-C'!$A:$I,9,FALSE),"")</f>
        <v/>
      </c>
      <c r="D474" s="117"/>
      <c r="E474" s="113"/>
      <c r="F474" s="118"/>
      <c r="G474" s="119"/>
      <c r="H474" s="120"/>
      <c r="I474" s="153" t="str">
        <f t="array" ref="I474">IFERROR(VLOOKUP(E474,'RT-C'!$A:$J,10,FALSE),"")</f>
        <v/>
      </c>
      <c r="J474" s="151" t="str">
        <f t="array" ref="J474">IFERROR(VLOOKUP(E474,'RT-C'!$A:$AE,31,FALSE),"")</f>
        <v/>
      </c>
      <c r="K474" s="152" t="str">
        <f t="array" ref="K474">IFERROR(IF(VLOOKUP(E474,'RT-C'!$A:$AG,29,FALSE)=0,"",VLOOKUP(E474,'RT-C'!$A:$AG,33,FALSE)),"")</f>
        <v/>
      </c>
      <c r="L474" s="151" t="str">
        <f t="array" ref="L474">IFERROR(VLOOKUP('RT-C'!$A:$AF,32,FALSE),"")</f>
        <v/>
      </c>
      <c r="M474" s="323" t="str">
        <f t="array" ref="M474">IFERROR(VLOOKUP(E474,'RT-C'!$A:$H,8,FALSE),"")</f>
        <v/>
      </c>
      <c r="N474" s="151" t="str">
        <f t="array" ref="N474">IFERROR(VLOOKUP(E474,'RT-C'!$A:$G,7,FALSE),"")</f>
        <v/>
      </c>
      <c r="O474" s="150" t="str">
        <f t="array" ref="O474">IFERROR(VLOOKUP(E474,'RT-C'!$A:$R,18,FALSE),"")</f>
        <v/>
      </c>
      <c r="P474" s="147" t="str">
        <f t="shared" si="28"/>
        <v/>
      </c>
      <c r="Q474" s="119" t="str">
        <f t="shared" si="29"/>
        <v/>
      </c>
      <c r="R474" s="149" t="str">
        <f t="shared" si="30"/>
        <v/>
      </c>
      <c r="S474" s="148"/>
      <c r="T474" s="148" t="str">
        <f t="shared" si="31"/>
        <v/>
      </c>
      <c r="U474" s="118" t="e">
        <f>IF(AND(D474&lt;&gt;"",I474="OUI",#REF!="OUI"),60,"")</f>
        <v>#REF!</v>
      </c>
      <c r="V474" s="147"/>
      <c r="W474" s="118"/>
      <c r="X474" s="118"/>
      <c r="Y474" s="120"/>
      <c r="Z474" s="117"/>
    </row>
    <row r="475" spans="1:26" x14ac:dyDescent="0.25">
      <c r="A475" s="114">
        <v>1</v>
      </c>
      <c r="B475" s="115" t="s">
        <v>5718</v>
      </c>
      <c r="C475" s="116" t="str">
        <f t="array" ref="C475">IFERROR(VLOOKUP(E475,'RT-C'!$A:$I,9,FALSE),"")</f>
        <v/>
      </c>
      <c r="D475" s="117"/>
      <c r="E475" s="113"/>
      <c r="F475" s="118"/>
      <c r="G475" s="119"/>
      <c r="H475" s="120"/>
      <c r="I475" s="153" t="str">
        <f t="array" ref="I475">IFERROR(VLOOKUP(E475,'RT-C'!$A:$J,10,FALSE),"")</f>
        <v/>
      </c>
      <c r="J475" s="151" t="str">
        <f t="array" ref="J475">IFERROR(VLOOKUP(E475,'RT-C'!$A:$AE,31,FALSE),"")</f>
        <v/>
      </c>
      <c r="K475" s="152" t="str">
        <f t="array" ref="K475">IFERROR(IF(VLOOKUP(E475,'RT-C'!$A:$AG,29,FALSE)=0,"",VLOOKUP(E475,'RT-C'!$A:$AG,33,FALSE)),"")</f>
        <v/>
      </c>
      <c r="L475" s="151" t="str">
        <f t="array" ref="L475">IFERROR(VLOOKUP('RT-C'!$A:$AF,32,FALSE),"")</f>
        <v/>
      </c>
      <c r="M475" s="323" t="str">
        <f t="array" ref="M475">IFERROR(VLOOKUP(E475,'RT-C'!$A:$H,8,FALSE),"")</f>
        <v/>
      </c>
      <c r="N475" s="151" t="str">
        <f t="array" ref="N475">IFERROR(VLOOKUP(E475,'RT-C'!$A:$G,7,FALSE),"")</f>
        <v/>
      </c>
      <c r="O475" s="150" t="str">
        <f t="array" ref="O475">IFERROR(VLOOKUP(E475,'RT-C'!$A:$R,18,FALSE),"")</f>
        <v/>
      </c>
      <c r="P475" s="147" t="str">
        <f t="shared" si="28"/>
        <v/>
      </c>
      <c r="Q475" s="119" t="str">
        <f t="shared" si="29"/>
        <v/>
      </c>
      <c r="R475" s="149" t="str">
        <f t="shared" si="30"/>
        <v/>
      </c>
      <c r="S475" s="148"/>
      <c r="T475" s="148" t="str">
        <f t="shared" si="31"/>
        <v/>
      </c>
      <c r="U475" s="118" t="e">
        <f>IF(AND(D475&lt;&gt;"",I475="OUI",#REF!="OUI"),60,"")</f>
        <v>#REF!</v>
      </c>
      <c r="V475" s="147"/>
      <c r="W475" s="118"/>
      <c r="X475" s="118"/>
      <c r="Y475" s="120"/>
      <c r="Z475" s="117"/>
    </row>
    <row r="476" spans="1:26" x14ac:dyDescent="0.25">
      <c r="A476" s="114">
        <v>1</v>
      </c>
      <c r="B476" s="115" t="s">
        <v>5718</v>
      </c>
      <c r="C476" s="116" t="str">
        <f t="array" ref="C476">IFERROR(VLOOKUP(E476,'RT-C'!$A:$I,9,FALSE),"")</f>
        <v/>
      </c>
      <c r="D476" s="117"/>
      <c r="E476" s="113"/>
      <c r="F476" s="118"/>
      <c r="G476" s="119"/>
      <c r="H476" s="120"/>
      <c r="I476" s="153" t="str">
        <f t="array" ref="I476">IFERROR(VLOOKUP(E476,'RT-C'!$A:$J,10,FALSE),"")</f>
        <v/>
      </c>
      <c r="J476" s="151" t="str">
        <f t="array" ref="J476">IFERROR(VLOOKUP(E476,'RT-C'!$A:$AE,31,FALSE),"")</f>
        <v/>
      </c>
      <c r="K476" s="152" t="str">
        <f t="array" ref="K476">IFERROR(IF(VLOOKUP(E476,'RT-C'!$A:$AG,29,FALSE)=0,"",VLOOKUP(E476,'RT-C'!$A:$AG,33,FALSE)),"")</f>
        <v/>
      </c>
      <c r="L476" s="151" t="str">
        <f t="array" ref="L476">IFERROR(VLOOKUP('RT-C'!$A:$AF,32,FALSE),"")</f>
        <v/>
      </c>
      <c r="M476" s="323" t="str">
        <f t="array" ref="M476">IFERROR(VLOOKUP(E476,'RT-C'!$A:$H,8,FALSE),"")</f>
        <v/>
      </c>
      <c r="N476" s="151" t="str">
        <f t="array" ref="N476">IFERROR(VLOOKUP(E476,'RT-C'!$A:$G,7,FALSE),"")</f>
        <v/>
      </c>
      <c r="O476" s="150" t="str">
        <f t="array" ref="O476">IFERROR(VLOOKUP(E476,'RT-C'!$A:$R,18,FALSE),"")</f>
        <v/>
      </c>
      <c r="P476" s="147" t="str">
        <f t="shared" si="28"/>
        <v/>
      </c>
      <c r="Q476" s="119" t="str">
        <f t="shared" si="29"/>
        <v/>
      </c>
      <c r="R476" s="149" t="str">
        <f t="shared" si="30"/>
        <v/>
      </c>
      <c r="S476" s="148"/>
      <c r="T476" s="148" t="str">
        <f t="shared" si="31"/>
        <v/>
      </c>
      <c r="U476" s="118" t="e">
        <f>IF(AND(D476&lt;&gt;"",I476="OUI",#REF!="OUI"),60,"")</f>
        <v>#REF!</v>
      </c>
      <c r="V476" s="147"/>
      <c r="W476" s="118"/>
      <c r="X476" s="118"/>
      <c r="Y476" s="120"/>
      <c r="Z476" s="117"/>
    </row>
    <row r="477" spans="1:26" x14ac:dyDescent="0.25">
      <c r="A477" s="114">
        <v>1</v>
      </c>
      <c r="B477" s="115" t="s">
        <v>5718</v>
      </c>
      <c r="C477" s="116" t="str">
        <f t="array" ref="C477">IFERROR(VLOOKUP(E477,'RT-C'!$A:$I,9,FALSE),"")</f>
        <v/>
      </c>
      <c r="D477" s="117"/>
      <c r="E477" s="113"/>
      <c r="F477" s="118"/>
      <c r="G477" s="119"/>
      <c r="H477" s="120"/>
      <c r="I477" s="153" t="str">
        <f t="array" ref="I477">IFERROR(VLOOKUP(E477,'RT-C'!$A:$J,10,FALSE),"")</f>
        <v/>
      </c>
      <c r="J477" s="151" t="str">
        <f t="array" ref="J477">IFERROR(VLOOKUP(E477,'RT-C'!$A:$AE,31,FALSE),"")</f>
        <v/>
      </c>
      <c r="K477" s="152" t="str">
        <f t="array" ref="K477">IFERROR(IF(VLOOKUP(E477,'RT-C'!$A:$AG,29,FALSE)=0,"",VLOOKUP(E477,'RT-C'!$A:$AG,33,FALSE)),"")</f>
        <v/>
      </c>
      <c r="L477" s="151" t="str">
        <f t="array" ref="L477">IFERROR(VLOOKUP('RT-C'!$A:$AF,32,FALSE),"")</f>
        <v/>
      </c>
      <c r="M477" s="323" t="str">
        <f t="array" ref="M477">IFERROR(VLOOKUP(E477,'RT-C'!$A:$H,8,FALSE),"")</f>
        <v/>
      </c>
      <c r="N477" s="151" t="str">
        <f t="array" ref="N477">IFERROR(VLOOKUP(E477,'RT-C'!$A:$G,7,FALSE),"")</f>
        <v/>
      </c>
      <c r="O477" s="150" t="str">
        <f t="array" ref="O477">IFERROR(VLOOKUP(E477,'RT-C'!$A:$R,18,FALSE),"")</f>
        <v/>
      </c>
      <c r="P477" s="147" t="str">
        <f t="shared" si="28"/>
        <v/>
      </c>
      <c r="Q477" s="119" t="str">
        <f t="shared" si="29"/>
        <v/>
      </c>
      <c r="R477" s="149" t="str">
        <f t="shared" si="30"/>
        <v/>
      </c>
      <c r="S477" s="148"/>
      <c r="T477" s="148" t="str">
        <f t="shared" si="31"/>
        <v/>
      </c>
      <c r="U477" s="118" t="e">
        <f>IF(AND(D477&lt;&gt;"",I477="OUI",#REF!="OUI"),60,"")</f>
        <v>#REF!</v>
      </c>
      <c r="V477" s="147"/>
      <c r="W477" s="118"/>
      <c r="X477" s="118"/>
      <c r="Y477" s="120"/>
      <c r="Z477" s="117"/>
    </row>
    <row r="478" spans="1:26" x14ac:dyDescent="0.25">
      <c r="A478" s="114">
        <v>1</v>
      </c>
      <c r="B478" s="115" t="s">
        <v>5718</v>
      </c>
      <c r="C478" s="116" t="str">
        <f t="array" ref="C478">IFERROR(VLOOKUP(E478,'RT-C'!$A:$I,9,FALSE),"")</f>
        <v/>
      </c>
      <c r="D478" s="117"/>
      <c r="E478" s="113"/>
      <c r="F478" s="118"/>
      <c r="G478" s="119"/>
      <c r="H478" s="120"/>
      <c r="I478" s="153" t="str">
        <f t="array" ref="I478">IFERROR(VLOOKUP(E478,'RT-C'!$A:$J,10,FALSE),"")</f>
        <v/>
      </c>
      <c r="J478" s="151" t="str">
        <f t="array" ref="J478">IFERROR(VLOOKUP(E478,'RT-C'!$A:$AE,31,FALSE),"")</f>
        <v/>
      </c>
      <c r="K478" s="152" t="str">
        <f t="array" ref="K478">IFERROR(IF(VLOOKUP(E478,'RT-C'!$A:$AG,29,FALSE)=0,"",VLOOKUP(E478,'RT-C'!$A:$AG,33,FALSE)),"")</f>
        <v/>
      </c>
      <c r="L478" s="151" t="str">
        <f t="array" ref="L478">IFERROR(VLOOKUP('RT-C'!$A:$AF,32,FALSE),"")</f>
        <v/>
      </c>
      <c r="M478" s="323" t="str">
        <f t="array" ref="M478">IFERROR(VLOOKUP(E478,'RT-C'!$A:$H,8,FALSE),"")</f>
        <v/>
      </c>
      <c r="N478" s="151" t="str">
        <f t="array" ref="N478">IFERROR(VLOOKUP(E478,'RT-C'!$A:$G,7,FALSE),"")</f>
        <v/>
      </c>
      <c r="O478" s="150" t="str">
        <f t="array" ref="O478">IFERROR(VLOOKUP(E478,'RT-C'!$A:$R,18,FALSE),"")</f>
        <v/>
      </c>
      <c r="P478" s="147" t="str">
        <f t="shared" si="28"/>
        <v/>
      </c>
      <c r="Q478" s="119" t="str">
        <f t="shared" si="29"/>
        <v/>
      </c>
      <c r="R478" s="149" t="str">
        <f t="shared" si="30"/>
        <v/>
      </c>
      <c r="S478" s="148"/>
      <c r="T478" s="148" t="str">
        <f t="shared" si="31"/>
        <v/>
      </c>
      <c r="U478" s="118" t="e">
        <f>IF(AND(D478&lt;&gt;"",I478="OUI",#REF!="OUI"),60,"")</f>
        <v>#REF!</v>
      </c>
      <c r="V478" s="147"/>
      <c r="W478" s="118"/>
      <c r="X478" s="118"/>
      <c r="Y478" s="120"/>
      <c r="Z478" s="117"/>
    </row>
    <row r="479" spans="1:26" x14ac:dyDescent="0.25">
      <c r="A479" s="114">
        <v>1</v>
      </c>
      <c r="B479" s="115" t="s">
        <v>5718</v>
      </c>
      <c r="C479" s="116" t="str">
        <f t="array" ref="C479">IFERROR(VLOOKUP(E479,'RT-C'!$A:$I,9,FALSE),"")</f>
        <v/>
      </c>
      <c r="D479" s="117"/>
      <c r="E479" s="113"/>
      <c r="F479" s="118"/>
      <c r="G479" s="119"/>
      <c r="H479" s="120"/>
      <c r="I479" s="153" t="str">
        <f t="array" ref="I479">IFERROR(VLOOKUP(E479,'RT-C'!$A:$J,10,FALSE),"")</f>
        <v/>
      </c>
      <c r="J479" s="151" t="str">
        <f t="array" ref="J479">IFERROR(VLOOKUP(E479,'RT-C'!$A:$AE,31,FALSE),"")</f>
        <v/>
      </c>
      <c r="K479" s="152" t="str">
        <f t="array" ref="K479">IFERROR(IF(VLOOKUP(E479,'RT-C'!$A:$AG,29,FALSE)=0,"",VLOOKUP(E479,'RT-C'!$A:$AG,33,FALSE)),"")</f>
        <v/>
      </c>
      <c r="L479" s="151" t="str">
        <f t="array" ref="L479">IFERROR(VLOOKUP('RT-C'!$A:$AF,32,FALSE),"")</f>
        <v/>
      </c>
      <c r="M479" s="323" t="str">
        <f t="array" ref="M479">IFERROR(VLOOKUP(E479,'RT-C'!$A:$H,8,FALSE),"")</f>
        <v/>
      </c>
      <c r="N479" s="151" t="str">
        <f t="array" ref="N479">IFERROR(VLOOKUP(E479,'RT-C'!$A:$G,7,FALSE),"")</f>
        <v/>
      </c>
      <c r="O479" s="150" t="str">
        <f t="array" ref="O479">IFERROR(VLOOKUP(E479,'RT-C'!$A:$R,18,FALSE),"")</f>
        <v/>
      </c>
      <c r="P479" s="147" t="str">
        <f t="shared" si="28"/>
        <v/>
      </c>
      <c r="Q479" s="119" t="str">
        <f t="shared" si="29"/>
        <v/>
      </c>
      <c r="R479" s="149" t="str">
        <f t="shared" si="30"/>
        <v/>
      </c>
      <c r="S479" s="148"/>
      <c r="T479" s="148" t="str">
        <f t="shared" si="31"/>
        <v/>
      </c>
      <c r="U479" s="118" t="e">
        <f>IF(AND(D479&lt;&gt;"",I479="OUI",#REF!="OUI"),60,"")</f>
        <v>#REF!</v>
      </c>
      <c r="V479" s="147"/>
      <c r="W479" s="118"/>
      <c r="X479" s="118"/>
      <c r="Y479" s="120"/>
      <c r="Z479" s="117"/>
    </row>
    <row r="480" spans="1:26" x14ac:dyDescent="0.25">
      <c r="A480" s="114">
        <v>1</v>
      </c>
      <c r="B480" s="115" t="s">
        <v>5718</v>
      </c>
      <c r="C480" s="116" t="str">
        <f t="array" ref="C480">IFERROR(VLOOKUP(E480,'RT-C'!$A:$I,9,FALSE),"")</f>
        <v/>
      </c>
      <c r="D480" s="117"/>
      <c r="E480" s="113"/>
      <c r="F480" s="118"/>
      <c r="G480" s="119"/>
      <c r="H480" s="120"/>
      <c r="I480" s="153" t="str">
        <f t="array" ref="I480">IFERROR(VLOOKUP(E480,'RT-C'!$A:$J,10,FALSE),"")</f>
        <v/>
      </c>
      <c r="J480" s="151" t="str">
        <f t="array" ref="J480">IFERROR(VLOOKUP(E480,'RT-C'!$A:$AE,31,FALSE),"")</f>
        <v/>
      </c>
      <c r="K480" s="152" t="str">
        <f t="array" ref="K480">IFERROR(IF(VLOOKUP(E480,'RT-C'!$A:$AG,29,FALSE)=0,"",VLOOKUP(E480,'RT-C'!$A:$AG,33,FALSE)),"")</f>
        <v/>
      </c>
      <c r="L480" s="151" t="str">
        <f t="array" ref="L480">IFERROR(VLOOKUP('RT-C'!$A:$AF,32,FALSE),"")</f>
        <v/>
      </c>
      <c r="M480" s="323" t="str">
        <f t="array" ref="M480">IFERROR(VLOOKUP(E480,'RT-C'!$A:$H,8,FALSE),"")</f>
        <v/>
      </c>
      <c r="N480" s="151" t="str">
        <f t="array" ref="N480">IFERROR(VLOOKUP(E480,'RT-C'!$A:$G,7,FALSE),"")</f>
        <v/>
      </c>
      <c r="O480" s="150" t="str">
        <f t="array" ref="O480">IFERROR(VLOOKUP(E480,'RT-C'!$A:$R,18,FALSE),"")</f>
        <v/>
      </c>
      <c r="P480" s="147" t="str">
        <f t="shared" si="28"/>
        <v/>
      </c>
      <c r="Q480" s="119" t="str">
        <f t="shared" si="29"/>
        <v/>
      </c>
      <c r="R480" s="149" t="str">
        <f t="shared" si="30"/>
        <v/>
      </c>
      <c r="S480" s="148"/>
      <c r="T480" s="148" t="str">
        <f t="shared" si="31"/>
        <v/>
      </c>
      <c r="U480" s="118" t="e">
        <f>IF(AND(D480&lt;&gt;"",I480="OUI",#REF!="OUI"),60,"")</f>
        <v>#REF!</v>
      </c>
      <c r="V480" s="147"/>
      <c r="W480" s="118"/>
      <c r="X480" s="118"/>
      <c r="Y480" s="120"/>
      <c r="Z480" s="117"/>
    </row>
    <row r="481" spans="1:26" x14ac:dyDescent="0.25">
      <c r="A481" s="114">
        <v>1</v>
      </c>
      <c r="B481" s="115" t="s">
        <v>5718</v>
      </c>
      <c r="C481" s="116" t="str">
        <f t="array" ref="C481">IFERROR(VLOOKUP(E481,'RT-C'!$A:$I,9,FALSE),"")</f>
        <v/>
      </c>
      <c r="D481" s="117"/>
      <c r="E481" s="113"/>
      <c r="F481" s="118"/>
      <c r="G481" s="119"/>
      <c r="H481" s="120"/>
      <c r="I481" s="153" t="str">
        <f t="array" ref="I481">IFERROR(VLOOKUP(E481,'RT-C'!$A:$J,10,FALSE),"")</f>
        <v/>
      </c>
      <c r="J481" s="151" t="str">
        <f t="array" ref="J481">IFERROR(VLOOKUP(E481,'RT-C'!$A:$AE,31,FALSE),"")</f>
        <v/>
      </c>
      <c r="K481" s="152" t="str">
        <f t="array" ref="K481">IFERROR(IF(VLOOKUP(E481,'RT-C'!$A:$AG,29,FALSE)=0,"",VLOOKUP(E481,'RT-C'!$A:$AG,33,FALSE)),"")</f>
        <v/>
      </c>
      <c r="L481" s="151" t="str">
        <f t="array" ref="L481">IFERROR(VLOOKUP('RT-C'!$A:$AF,32,FALSE),"")</f>
        <v/>
      </c>
      <c r="M481" s="323" t="str">
        <f t="array" ref="M481">IFERROR(VLOOKUP(E481,'RT-C'!$A:$H,8,FALSE),"")</f>
        <v/>
      </c>
      <c r="N481" s="151" t="str">
        <f t="array" ref="N481">IFERROR(VLOOKUP(E481,'RT-C'!$A:$G,7,FALSE),"")</f>
        <v/>
      </c>
      <c r="O481" s="150" t="str">
        <f t="array" ref="O481">IFERROR(VLOOKUP(E481,'RT-C'!$A:$R,18,FALSE),"")</f>
        <v/>
      </c>
      <c r="P481" s="147" t="str">
        <f t="shared" si="28"/>
        <v/>
      </c>
      <c r="Q481" s="119" t="str">
        <f t="shared" si="29"/>
        <v/>
      </c>
      <c r="R481" s="149" t="str">
        <f t="shared" si="30"/>
        <v/>
      </c>
      <c r="S481" s="148"/>
      <c r="T481" s="148" t="str">
        <f t="shared" si="31"/>
        <v/>
      </c>
      <c r="U481" s="118" t="e">
        <f>IF(AND(D481&lt;&gt;"",I481="OUI",#REF!="OUI"),60,"")</f>
        <v>#REF!</v>
      </c>
      <c r="V481" s="147"/>
      <c r="W481" s="118"/>
      <c r="X481" s="118"/>
      <c r="Y481" s="120"/>
      <c r="Z481" s="117"/>
    </row>
    <row r="482" spans="1:26" x14ac:dyDescent="0.25">
      <c r="A482" s="114">
        <v>1</v>
      </c>
      <c r="B482" s="115" t="s">
        <v>5718</v>
      </c>
      <c r="C482" s="116" t="str">
        <f t="array" ref="C482">IFERROR(VLOOKUP(E482,'RT-C'!$A:$I,9,FALSE),"")</f>
        <v/>
      </c>
      <c r="D482" s="117"/>
      <c r="E482" s="113"/>
      <c r="F482" s="118"/>
      <c r="G482" s="119"/>
      <c r="H482" s="120"/>
      <c r="I482" s="153" t="str">
        <f t="array" ref="I482">IFERROR(VLOOKUP(E482,'RT-C'!$A:$J,10,FALSE),"")</f>
        <v/>
      </c>
      <c r="J482" s="151" t="str">
        <f t="array" ref="J482">IFERROR(VLOOKUP(E482,'RT-C'!$A:$AE,31,FALSE),"")</f>
        <v/>
      </c>
      <c r="K482" s="152" t="str">
        <f t="array" ref="K482">IFERROR(IF(VLOOKUP(E482,'RT-C'!$A:$AG,29,FALSE)=0,"",VLOOKUP(E482,'RT-C'!$A:$AG,33,FALSE)),"")</f>
        <v/>
      </c>
      <c r="L482" s="151" t="str">
        <f t="array" ref="L482">IFERROR(VLOOKUP('RT-C'!$A:$AF,32,FALSE),"")</f>
        <v/>
      </c>
      <c r="M482" s="323" t="str">
        <f t="array" ref="M482">IFERROR(VLOOKUP(E482,'RT-C'!$A:$H,8,FALSE),"")</f>
        <v/>
      </c>
      <c r="N482" s="151" t="str">
        <f t="array" ref="N482">IFERROR(VLOOKUP(E482,'RT-C'!$A:$G,7,FALSE),"")</f>
        <v/>
      </c>
      <c r="O482" s="150" t="str">
        <f t="array" ref="O482">IFERROR(VLOOKUP(E482,'RT-C'!$A:$R,18,FALSE),"")</f>
        <v/>
      </c>
      <c r="P482" s="147" t="str">
        <f t="shared" si="28"/>
        <v/>
      </c>
      <c r="Q482" s="119" t="str">
        <f t="shared" si="29"/>
        <v/>
      </c>
      <c r="R482" s="149" t="str">
        <f t="shared" si="30"/>
        <v/>
      </c>
      <c r="S482" s="148"/>
      <c r="T482" s="148" t="str">
        <f t="shared" si="31"/>
        <v/>
      </c>
      <c r="U482" s="118" t="e">
        <f>IF(AND(D482&lt;&gt;"",I482="OUI",#REF!="OUI"),60,"")</f>
        <v>#REF!</v>
      </c>
      <c r="V482" s="147"/>
      <c r="W482" s="118"/>
      <c r="X482" s="118"/>
      <c r="Y482" s="120"/>
      <c r="Z482" s="117"/>
    </row>
    <row r="483" spans="1:26" x14ac:dyDescent="0.25">
      <c r="A483" s="114">
        <v>1</v>
      </c>
      <c r="B483" s="115" t="s">
        <v>5718</v>
      </c>
      <c r="C483" s="116" t="str">
        <f t="array" ref="C483">IFERROR(VLOOKUP(E483,'RT-C'!$A:$I,9,FALSE),"")</f>
        <v/>
      </c>
      <c r="D483" s="117"/>
      <c r="E483" s="113"/>
      <c r="F483" s="118"/>
      <c r="G483" s="119"/>
      <c r="H483" s="120"/>
      <c r="I483" s="153" t="str">
        <f t="array" ref="I483">IFERROR(VLOOKUP(E483,'RT-C'!$A:$J,10,FALSE),"")</f>
        <v/>
      </c>
      <c r="J483" s="151" t="str">
        <f t="array" ref="J483">IFERROR(VLOOKUP(E483,'RT-C'!$A:$AE,31,FALSE),"")</f>
        <v/>
      </c>
      <c r="K483" s="152" t="str">
        <f t="array" ref="K483">IFERROR(IF(VLOOKUP(E483,'RT-C'!$A:$AG,29,FALSE)=0,"",VLOOKUP(E483,'RT-C'!$A:$AG,33,FALSE)),"")</f>
        <v/>
      </c>
      <c r="L483" s="151" t="str">
        <f t="array" ref="L483">IFERROR(VLOOKUP('RT-C'!$A:$AF,32,FALSE),"")</f>
        <v/>
      </c>
      <c r="M483" s="323" t="str">
        <f t="array" ref="M483">IFERROR(VLOOKUP(E483,'RT-C'!$A:$H,8,FALSE),"")</f>
        <v/>
      </c>
      <c r="N483" s="151" t="str">
        <f t="array" ref="N483">IFERROR(VLOOKUP(E483,'RT-C'!$A:$G,7,FALSE),"")</f>
        <v/>
      </c>
      <c r="O483" s="150" t="str">
        <f t="array" ref="O483">IFERROR(VLOOKUP(E483,'RT-C'!$A:$R,18,FALSE),"")</f>
        <v/>
      </c>
      <c r="P483" s="147" t="str">
        <f t="shared" si="28"/>
        <v/>
      </c>
      <c r="Q483" s="119" t="str">
        <f t="shared" si="29"/>
        <v/>
      </c>
      <c r="R483" s="149" t="str">
        <f t="shared" si="30"/>
        <v/>
      </c>
      <c r="S483" s="148"/>
      <c r="T483" s="148" t="str">
        <f t="shared" si="31"/>
        <v/>
      </c>
      <c r="U483" s="118" t="e">
        <f>IF(AND(D483&lt;&gt;"",I483="OUI",#REF!="OUI"),60,"")</f>
        <v>#REF!</v>
      </c>
      <c r="V483" s="147"/>
      <c r="W483" s="118"/>
      <c r="X483" s="118"/>
      <c r="Y483" s="120"/>
      <c r="Z483" s="117"/>
    </row>
    <row r="484" spans="1:26" x14ac:dyDescent="0.25">
      <c r="A484" s="114">
        <v>1</v>
      </c>
      <c r="B484" s="115" t="s">
        <v>5718</v>
      </c>
      <c r="C484" s="116" t="str">
        <f t="array" ref="C484">IFERROR(VLOOKUP(E484,'RT-C'!$A:$I,9,FALSE),"")</f>
        <v/>
      </c>
      <c r="D484" s="117"/>
      <c r="E484" s="113"/>
      <c r="F484" s="118"/>
      <c r="G484" s="119"/>
      <c r="H484" s="120"/>
      <c r="I484" s="153" t="str">
        <f t="array" ref="I484">IFERROR(VLOOKUP(E484,'RT-C'!$A:$J,10,FALSE),"")</f>
        <v/>
      </c>
      <c r="J484" s="151" t="str">
        <f t="array" ref="J484">IFERROR(VLOOKUP(E484,'RT-C'!$A:$AE,31,FALSE),"")</f>
        <v/>
      </c>
      <c r="K484" s="152" t="str">
        <f t="array" ref="K484">IFERROR(IF(VLOOKUP(E484,'RT-C'!$A:$AG,29,FALSE)=0,"",VLOOKUP(E484,'RT-C'!$A:$AG,33,FALSE)),"")</f>
        <v/>
      </c>
      <c r="L484" s="151" t="str">
        <f t="array" ref="L484">IFERROR(VLOOKUP('RT-C'!$A:$AF,32,FALSE),"")</f>
        <v/>
      </c>
      <c r="M484" s="323" t="str">
        <f t="array" ref="M484">IFERROR(VLOOKUP(E484,'RT-C'!$A:$H,8,FALSE),"")</f>
        <v/>
      </c>
      <c r="N484" s="151" t="str">
        <f t="array" ref="N484">IFERROR(VLOOKUP(E484,'RT-C'!$A:$G,7,FALSE),"")</f>
        <v/>
      </c>
      <c r="O484" s="150" t="str">
        <f t="array" ref="O484">IFERROR(VLOOKUP(E484,'RT-C'!$A:$R,18,FALSE),"")</f>
        <v/>
      </c>
      <c r="P484" s="147" t="str">
        <f t="shared" si="28"/>
        <v/>
      </c>
      <c r="Q484" s="119" t="str">
        <f t="shared" si="29"/>
        <v/>
      </c>
      <c r="R484" s="149" t="str">
        <f t="shared" si="30"/>
        <v/>
      </c>
      <c r="S484" s="148"/>
      <c r="T484" s="148" t="str">
        <f t="shared" si="31"/>
        <v/>
      </c>
      <c r="U484" s="118" t="e">
        <f>IF(AND(D484&lt;&gt;"",I484="OUI",#REF!="OUI"),60,"")</f>
        <v>#REF!</v>
      </c>
      <c r="V484" s="147"/>
      <c r="W484" s="118"/>
      <c r="X484" s="118"/>
      <c r="Y484" s="120"/>
      <c r="Z484" s="117"/>
    </row>
    <row r="485" spans="1:26" x14ac:dyDescent="0.25">
      <c r="A485" s="114">
        <v>1</v>
      </c>
      <c r="B485" s="115" t="s">
        <v>5718</v>
      </c>
      <c r="C485" s="116" t="str">
        <f t="array" ref="C485">IFERROR(VLOOKUP(E485,'RT-C'!$A:$I,9,FALSE),"")</f>
        <v/>
      </c>
      <c r="D485" s="117"/>
      <c r="E485" s="113"/>
      <c r="F485" s="118"/>
      <c r="G485" s="119"/>
      <c r="H485" s="120"/>
      <c r="I485" s="153" t="str">
        <f t="array" ref="I485">IFERROR(VLOOKUP(E485,'RT-C'!$A:$J,10,FALSE),"")</f>
        <v/>
      </c>
      <c r="J485" s="151" t="str">
        <f t="array" ref="J485">IFERROR(VLOOKUP(E485,'RT-C'!$A:$AE,31,FALSE),"")</f>
        <v/>
      </c>
      <c r="K485" s="152" t="str">
        <f t="array" ref="K485">IFERROR(IF(VLOOKUP(E485,'RT-C'!$A:$AG,29,FALSE)=0,"",VLOOKUP(E485,'RT-C'!$A:$AG,33,FALSE)),"")</f>
        <v/>
      </c>
      <c r="L485" s="151" t="str">
        <f t="array" ref="L485">IFERROR(VLOOKUP('RT-C'!$A:$AF,32,FALSE),"")</f>
        <v/>
      </c>
      <c r="M485" s="323" t="str">
        <f t="array" ref="M485">IFERROR(VLOOKUP(E485,'RT-C'!$A:$H,8,FALSE),"")</f>
        <v/>
      </c>
      <c r="N485" s="151" t="str">
        <f t="array" ref="N485">IFERROR(VLOOKUP(E485,'RT-C'!$A:$G,7,FALSE),"")</f>
        <v/>
      </c>
      <c r="O485" s="150" t="str">
        <f t="array" ref="O485">IFERROR(VLOOKUP(E485,'RT-C'!$A:$R,18,FALSE),"")</f>
        <v/>
      </c>
      <c r="P485" s="147" t="str">
        <f t="shared" si="28"/>
        <v/>
      </c>
      <c r="Q485" s="119" t="str">
        <f t="shared" si="29"/>
        <v/>
      </c>
      <c r="R485" s="149" t="str">
        <f t="shared" si="30"/>
        <v/>
      </c>
      <c r="S485" s="148"/>
      <c r="T485" s="148" t="str">
        <f t="shared" si="31"/>
        <v/>
      </c>
      <c r="U485" s="118" t="e">
        <f>IF(AND(D485&lt;&gt;"",I485="OUI",#REF!="OUI"),60,"")</f>
        <v>#REF!</v>
      </c>
      <c r="V485" s="147"/>
      <c r="W485" s="118"/>
      <c r="X485" s="118"/>
      <c r="Y485" s="120"/>
      <c r="Z485" s="117"/>
    </row>
    <row r="486" spans="1:26" x14ac:dyDescent="0.25">
      <c r="A486" s="114">
        <v>1</v>
      </c>
      <c r="B486" s="115" t="s">
        <v>5718</v>
      </c>
      <c r="C486" s="116" t="str">
        <f t="array" ref="C486">IFERROR(VLOOKUP(E486,'RT-C'!$A:$I,9,FALSE),"")</f>
        <v/>
      </c>
      <c r="D486" s="117"/>
      <c r="E486" s="113"/>
      <c r="F486" s="118"/>
      <c r="G486" s="119"/>
      <c r="H486" s="120"/>
      <c r="I486" s="153" t="str">
        <f t="array" ref="I486">IFERROR(VLOOKUP(E486,'RT-C'!$A:$J,10,FALSE),"")</f>
        <v/>
      </c>
      <c r="J486" s="151" t="str">
        <f t="array" ref="J486">IFERROR(VLOOKUP(E486,'RT-C'!$A:$AE,31,FALSE),"")</f>
        <v/>
      </c>
      <c r="K486" s="152" t="str">
        <f t="array" ref="K486">IFERROR(IF(VLOOKUP(E486,'RT-C'!$A:$AG,29,FALSE)=0,"",VLOOKUP(E486,'RT-C'!$A:$AG,33,FALSE)),"")</f>
        <v/>
      </c>
      <c r="L486" s="151" t="str">
        <f t="array" ref="L486">IFERROR(VLOOKUP('RT-C'!$A:$AF,32,FALSE),"")</f>
        <v/>
      </c>
      <c r="M486" s="323" t="str">
        <f t="array" ref="M486">IFERROR(VLOOKUP(E486,'RT-C'!$A:$H,8,FALSE),"")</f>
        <v/>
      </c>
      <c r="N486" s="151" t="str">
        <f t="array" ref="N486">IFERROR(VLOOKUP(E486,'RT-C'!$A:$G,7,FALSE),"")</f>
        <v/>
      </c>
      <c r="O486" s="150" t="str">
        <f t="array" ref="O486">IFERROR(VLOOKUP(E486,'RT-C'!$A:$R,18,FALSE),"")</f>
        <v/>
      </c>
      <c r="P486" s="147" t="str">
        <f t="shared" si="28"/>
        <v/>
      </c>
      <c r="Q486" s="119" t="str">
        <f t="shared" si="29"/>
        <v/>
      </c>
      <c r="R486" s="149" t="str">
        <f t="shared" si="30"/>
        <v/>
      </c>
      <c r="S486" s="148"/>
      <c r="T486" s="148" t="str">
        <f t="shared" si="31"/>
        <v/>
      </c>
      <c r="U486" s="118" t="e">
        <f>IF(AND(D486&lt;&gt;"",I486="OUI",#REF!="OUI"),60,"")</f>
        <v>#REF!</v>
      </c>
      <c r="V486" s="147"/>
      <c r="W486" s="118"/>
      <c r="X486" s="118"/>
      <c r="Y486" s="120"/>
      <c r="Z486" s="117"/>
    </row>
    <row r="487" spans="1:26" x14ac:dyDescent="0.25">
      <c r="A487" s="114">
        <v>1</v>
      </c>
      <c r="B487" s="115" t="s">
        <v>5718</v>
      </c>
      <c r="C487" s="116" t="str">
        <f t="array" ref="C487">IFERROR(VLOOKUP(E487,'RT-C'!$A:$I,9,FALSE),"")</f>
        <v/>
      </c>
      <c r="D487" s="117"/>
      <c r="E487" s="113"/>
      <c r="F487" s="118"/>
      <c r="G487" s="119"/>
      <c r="H487" s="120"/>
      <c r="I487" s="153" t="str">
        <f t="array" ref="I487">IFERROR(VLOOKUP(E487,'RT-C'!$A:$J,10,FALSE),"")</f>
        <v/>
      </c>
      <c r="J487" s="151" t="str">
        <f t="array" ref="J487">IFERROR(VLOOKUP(E487,'RT-C'!$A:$AE,31,FALSE),"")</f>
        <v/>
      </c>
      <c r="K487" s="152" t="str">
        <f t="array" ref="K487">IFERROR(IF(VLOOKUP(E487,'RT-C'!$A:$AG,29,FALSE)=0,"",VLOOKUP(E487,'RT-C'!$A:$AG,33,FALSE)),"")</f>
        <v/>
      </c>
      <c r="L487" s="151" t="str">
        <f t="array" ref="L487">IFERROR(VLOOKUP('RT-C'!$A:$AF,32,FALSE),"")</f>
        <v/>
      </c>
      <c r="M487" s="323" t="str">
        <f t="array" ref="M487">IFERROR(VLOOKUP(E487,'RT-C'!$A:$H,8,FALSE),"")</f>
        <v/>
      </c>
      <c r="N487" s="151" t="str">
        <f t="array" ref="N487">IFERROR(VLOOKUP(E487,'RT-C'!$A:$G,7,FALSE),"")</f>
        <v/>
      </c>
      <c r="O487" s="150" t="str">
        <f t="array" ref="O487">IFERROR(VLOOKUP(E487,'RT-C'!$A:$R,18,FALSE),"")</f>
        <v/>
      </c>
      <c r="P487" s="147" t="str">
        <f t="shared" si="28"/>
        <v/>
      </c>
      <c r="Q487" s="119" t="str">
        <f t="shared" si="29"/>
        <v/>
      </c>
      <c r="R487" s="149" t="str">
        <f t="shared" si="30"/>
        <v/>
      </c>
      <c r="S487" s="148"/>
      <c r="T487" s="148" t="str">
        <f t="shared" si="31"/>
        <v/>
      </c>
      <c r="U487" s="118" t="e">
        <f>IF(AND(D487&lt;&gt;"",I487="OUI",#REF!="OUI"),60,"")</f>
        <v>#REF!</v>
      </c>
      <c r="V487" s="147"/>
      <c r="W487" s="118"/>
      <c r="X487" s="118"/>
      <c r="Y487" s="120"/>
      <c r="Z487" s="117"/>
    </row>
    <row r="488" spans="1:26" x14ac:dyDescent="0.25">
      <c r="A488" s="114">
        <v>1</v>
      </c>
      <c r="B488" s="115" t="s">
        <v>5718</v>
      </c>
      <c r="C488" s="116" t="str">
        <f t="array" ref="C488">IFERROR(VLOOKUP(E488,'RT-C'!$A:$I,9,FALSE),"")</f>
        <v/>
      </c>
      <c r="D488" s="117"/>
      <c r="E488" s="113"/>
      <c r="F488" s="118"/>
      <c r="G488" s="119"/>
      <c r="H488" s="120"/>
      <c r="I488" s="153" t="str">
        <f t="array" ref="I488">IFERROR(VLOOKUP(E488,'RT-C'!$A:$J,10,FALSE),"")</f>
        <v/>
      </c>
      <c r="J488" s="151" t="str">
        <f t="array" ref="J488">IFERROR(VLOOKUP(E488,'RT-C'!$A:$AE,31,FALSE),"")</f>
        <v/>
      </c>
      <c r="K488" s="152" t="str">
        <f t="array" ref="K488">IFERROR(IF(VLOOKUP(E488,'RT-C'!$A:$AG,29,FALSE)=0,"",VLOOKUP(E488,'RT-C'!$A:$AG,33,FALSE)),"")</f>
        <v/>
      </c>
      <c r="L488" s="151" t="str">
        <f t="array" ref="L488">IFERROR(VLOOKUP('RT-C'!$A:$AF,32,FALSE),"")</f>
        <v/>
      </c>
      <c r="M488" s="323" t="str">
        <f t="array" ref="M488">IFERROR(VLOOKUP(E488,'RT-C'!$A:$H,8,FALSE),"")</f>
        <v/>
      </c>
      <c r="N488" s="151" t="str">
        <f t="array" ref="N488">IFERROR(VLOOKUP(E488,'RT-C'!$A:$G,7,FALSE),"")</f>
        <v/>
      </c>
      <c r="O488" s="150" t="str">
        <f t="array" ref="O488">IFERROR(VLOOKUP(E488,'RT-C'!$A:$R,18,FALSE),"")</f>
        <v/>
      </c>
      <c r="P488" s="147" t="str">
        <f t="shared" si="28"/>
        <v/>
      </c>
      <c r="Q488" s="119" t="str">
        <f t="shared" si="29"/>
        <v/>
      </c>
      <c r="R488" s="149" t="str">
        <f t="shared" si="30"/>
        <v/>
      </c>
      <c r="S488" s="148"/>
      <c r="T488" s="148" t="str">
        <f t="shared" si="31"/>
        <v/>
      </c>
      <c r="U488" s="118" t="e">
        <f>IF(AND(D488&lt;&gt;"",I488="OUI",#REF!="OUI"),60,"")</f>
        <v>#REF!</v>
      </c>
      <c r="V488" s="147"/>
      <c r="W488" s="118"/>
      <c r="X488" s="118"/>
      <c r="Y488" s="120"/>
      <c r="Z488" s="117"/>
    </row>
    <row r="489" spans="1:26" x14ac:dyDescent="0.25">
      <c r="A489" s="114">
        <v>1</v>
      </c>
      <c r="B489" s="115" t="s">
        <v>5718</v>
      </c>
      <c r="C489" s="116" t="str">
        <f t="array" ref="C489">IFERROR(VLOOKUP(E489,'RT-C'!$A:$I,9,FALSE),"")</f>
        <v/>
      </c>
      <c r="D489" s="117"/>
      <c r="E489" s="113"/>
      <c r="F489" s="118"/>
      <c r="G489" s="119"/>
      <c r="H489" s="120"/>
      <c r="I489" s="153" t="str">
        <f t="array" ref="I489">IFERROR(VLOOKUP(E489,'RT-C'!$A:$J,10,FALSE),"")</f>
        <v/>
      </c>
      <c r="J489" s="151" t="str">
        <f t="array" ref="J489">IFERROR(VLOOKUP(E489,'RT-C'!$A:$AE,31,FALSE),"")</f>
        <v/>
      </c>
      <c r="K489" s="152" t="str">
        <f t="array" ref="K489">IFERROR(IF(VLOOKUP(E489,'RT-C'!$A:$AG,29,FALSE)=0,"",VLOOKUP(E489,'RT-C'!$A:$AG,33,FALSE)),"")</f>
        <v/>
      </c>
      <c r="L489" s="151" t="str">
        <f t="array" ref="L489">IFERROR(VLOOKUP('RT-C'!$A:$AF,32,FALSE),"")</f>
        <v/>
      </c>
      <c r="M489" s="323" t="str">
        <f t="array" ref="M489">IFERROR(VLOOKUP(E489,'RT-C'!$A:$H,8,FALSE),"")</f>
        <v/>
      </c>
      <c r="N489" s="151" t="str">
        <f t="array" ref="N489">IFERROR(VLOOKUP(E489,'RT-C'!$A:$G,7,FALSE),"")</f>
        <v/>
      </c>
      <c r="O489" s="150" t="str">
        <f t="array" ref="O489">IFERROR(VLOOKUP(E489,'RT-C'!$A:$R,18,FALSE),"")</f>
        <v/>
      </c>
      <c r="P489" s="147" t="str">
        <f t="shared" si="28"/>
        <v/>
      </c>
      <c r="Q489" s="119" t="str">
        <f t="shared" si="29"/>
        <v/>
      </c>
      <c r="R489" s="149" t="str">
        <f t="shared" si="30"/>
        <v/>
      </c>
      <c r="S489" s="148"/>
      <c r="T489" s="148" t="str">
        <f t="shared" si="31"/>
        <v/>
      </c>
      <c r="U489" s="118" t="e">
        <f>IF(AND(D489&lt;&gt;"",I489="OUI",#REF!="OUI"),60,"")</f>
        <v>#REF!</v>
      </c>
      <c r="V489" s="147"/>
      <c r="W489" s="118"/>
      <c r="X489" s="118"/>
      <c r="Y489" s="120"/>
      <c r="Z489" s="117"/>
    </row>
    <row r="490" spans="1:26" x14ac:dyDescent="0.25">
      <c r="A490" s="114">
        <v>1</v>
      </c>
      <c r="B490" s="115" t="s">
        <v>5718</v>
      </c>
      <c r="C490" s="116" t="str">
        <f t="array" ref="C490">IFERROR(VLOOKUP(E490,'RT-C'!$A:$I,9,FALSE),"")</f>
        <v/>
      </c>
      <c r="D490" s="117"/>
      <c r="E490" s="113"/>
      <c r="F490" s="118"/>
      <c r="G490" s="119"/>
      <c r="H490" s="120"/>
      <c r="I490" s="153" t="str">
        <f t="array" ref="I490">IFERROR(VLOOKUP(E490,'RT-C'!$A:$J,10,FALSE),"")</f>
        <v/>
      </c>
      <c r="J490" s="151" t="str">
        <f t="array" ref="J490">IFERROR(VLOOKUP(E490,'RT-C'!$A:$AE,31,FALSE),"")</f>
        <v/>
      </c>
      <c r="K490" s="152" t="str">
        <f t="array" ref="K490">IFERROR(IF(VLOOKUP(E490,'RT-C'!$A:$AG,29,FALSE)=0,"",VLOOKUP(E490,'RT-C'!$A:$AG,33,FALSE)),"")</f>
        <v/>
      </c>
      <c r="L490" s="151" t="str">
        <f t="array" ref="L490">IFERROR(VLOOKUP('RT-C'!$A:$AF,32,FALSE),"")</f>
        <v/>
      </c>
      <c r="M490" s="323" t="str">
        <f t="array" ref="M490">IFERROR(VLOOKUP(E490,'RT-C'!$A:$H,8,FALSE),"")</f>
        <v/>
      </c>
      <c r="N490" s="151" t="str">
        <f t="array" ref="N490">IFERROR(VLOOKUP(E490,'RT-C'!$A:$G,7,FALSE),"")</f>
        <v/>
      </c>
      <c r="O490" s="150" t="str">
        <f t="array" ref="O490">IFERROR(VLOOKUP(E490,'RT-C'!$A:$R,18,FALSE),"")</f>
        <v/>
      </c>
      <c r="P490" s="147" t="str">
        <f t="shared" si="28"/>
        <v/>
      </c>
      <c r="Q490" s="119" t="str">
        <f t="shared" si="29"/>
        <v/>
      </c>
      <c r="R490" s="149" t="str">
        <f t="shared" si="30"/>
        <v/>
      </c>
      <c r="S490" s="148"/>
      <c r="T490" s="148" t="str">
        <f t="shared" si="31"/>
        <v/>
      </c>
      <c r="U490" s="118" t="e">
        <f>IF(AND(D490&lt;&gt;"",I490="OUI",#REF!="OUI"),60,"")</f>
        <v>#REF!</v>
      </c>
      <c r="V490" s="147"/>
      <c r="W490" s="118"/>
      <c r="X490" s="118"/>
      <c r="Y490" s="120"/>
      <c r="Z490" s="117"/>
    </row>
    <row r="491" spans="1:26" x14ac:dyDescent="0.25">
      <c r="A491" s="114">
        <v>1</v>
      </c>
      <c r="B491" s="115" t="s">
        <v>5718</v>
      </c>
      <c r="C491" s="116" t="str">
        <f t="array" ref="C491">IFERROR(VLOOKUP(E491,'RT-C'!$A:$I,9,FALSE),"")</f>
        <v/>
      </c>
      <c r="D491" s="117"/>
      <c r="E491" s="113"/>
      <c r="F491" s="118"/>
      <c r="G491" s="119"/>
      <c r="H491" s="120"/>
      <c r="I491" s="153" t="str">
        <f t="array" ref="I491">IFERROR(VLOOKUP(E491,'RT-C'!$A:$J,10,FALSE),"")</f>
        <v/>
      </c>
      <c r="J491" s="151" t="str">
        <f t="array" ref="J491">IFERROR(VLOOKUP(E491,'RT-C'!$A:$AE,31,FALSE),"")</f>
        <v/>
      </c>
      <c r="K491" s="152" t="str">
        <f t="array" ref="K491">IFERROR(IF(VLOOKUP(E491,'RT-C'!$A:$AG,29,FALSE)=0,"",VLOOKUP(E491,'RT-C'!$A:$AG,33,FALSE)),"")</f>
        <v/>
      </c>
      <c r="L491" s="151" t="str">
        <f t="array" ref="L491">IFERROR(VLOOKUP('RT-C'!$A:$AF,32,FALSE),"")</f>
        <v/>
      </c>
      <c r="M491" s="323" t="str">
        <f t="array" ref="M491">IFERROR(VLOOKUP(E491,'RT-C'!$A:$H,8,FALSE),"")</f>
        <v/>
      </c>
      <c r="N491" s="151" t="str">
        <f t="array" ref="N491">IFERROR(VLOOKUP(E491,'RT-C'!$A:$G,7,FALSE),"")</f>
        <v/>
      </c>
      <c r="O491" s="150" t="str">
        <f t="array" ref="O491">IFERROR(VLOOKUP(E491,'RT-C'!$A:$R,18,FALSE),"")</f>
        <v/>
      </c>
      <c r="P491" s="147" t="str">
        <f t="shared" si="28"/>
        <v/>
      </c>
      <c r="Q491" s="119" t="str">
        <f t="shared" si="29"/>
        <v/>
      </c>
      <c r="R491" s="149" t="str">
        <f t="shared" si="30"/>
        <v/>
      </c>
      <c r="S491" s="148"/>
      <c r="T491" s="148" t="str">
        <f t="shared" si="31"/>
        <v/>
      </c>
      <c r="U491" s="118" t="e">
        <f>IF(AND(D491&lt;&gt;"",I491="OUI",#REF!="OUI"),60,"")</f>
        <v>#REF!</v>
      </c>
      <c r="V491" s="147"/>
      <c r="W491" s="118"/>
      <c r="X491" s="118"/>
      <c r="Y491" s="120"/>
      <c r="Z491" s="117"/>
    </row>
    <row r="492" spans="1:26" x14ac:dyDescent="0.25">
      <c r="A492" s="114">
        <v>1</v>
      </c>
      <c r="B492" s="115" t="s">
        <v>5718</v>
      </c>
      <c r="C492" s="116" t="str">
        <f t="array" ref="C492">IFERROR(VLOOKUP(E492,'RT-C'!$A:$I,9,FALSE),"")</f>
        <v/>
      </c>
      <c r="D492" s="117"/>
      <c r="E492" s="113"/>
      <c r="F492" s="118"/>
      <c r="G492" s="119"/>
      <c r="H492" s="120"/>
      <c r="I492" s="153" t="str">
        <f t="array" ref="I492">IFERROR(VLOOKUP(E492,'RT-C'!$A:$J,10,FALSE),"")</f>
        <v/>
      </c>
      <c r="J492" s="151" t="str">
        <f t="array" ref="J492">IFERROR(VLOOKUP(E492,'RT-C'!$A:$AE,31,FALSE),"")</f>
        <v/>
      </c>
      <c r="K492" s="152" t="str">
        <f t="array" ref="K492">IFERROR(IF(VLOOKUP(E492,'RT-C'!$A:$AG,29,FALSE)=0,"",VLOOKUP(E492,'RT-C'!$A:$AG,33,FALSE)),"")</f>
        <v/>
      </c>
      <c r="L492" s="151" t="str">
        <f t="array" ref="L492">IFERROR(VLOOKUP('RT-C'!$A:$AF,32,FALSE),"")</f>
        <v/>
      </c>
      <c r="M492" s="323" t="str">
        <f t="array" ref="M492">IFERROR(VLOOKUP(E492,'RT-C'!$A:$H,8,FALSE),"")</f>
        <v/>
      </c>
      <c r="N492" s="151" t="str">
        <f t="array" ref="N492">IFERROR(VLOOKUP(E492,'RT-C'!$A:$G,7,FALSE),"")</f>
        <v/>
      </c>
      <c r="O492" s="150" t="str">
        <f t="array" ref="O492">IFERROR(VLOOKUP(E492,'RT-C'!$A:$R,18,FALSE),"")</f>
        <v/>
      </c>
      <c r="P492" s="147" t="str">
        <f t="shared" si="28"/>
        <v/>
      </c>
      <c r="Q492" s="119" t="str">
        <f t="shared" si="29"/>
        <v/>
      </c>
      <c r="R492" s="149" t="str">
        <f t="shared" si="30"/>
        <v/>
      </c>
      <c r="S492" s="148"/>
      <c r="T492" s="148" t="str">
        <f t="shared" si="31"/>
        <v/>
      </c>
      <c r="U492" s="118" t="e">
        <f>IF(AND(D492&lt;&gt;"",I492="OUI",#REF!="OUI"),60,"")</f>
        <v>#REF!</v>
      </c>
      <c r="V492" s="147"/>
      <c r="W492" s="118"/>
      <c r="X492" s="118"/>
      <c r="Y492" s="120"/>
      <c r="Z492" s="117"/>
    </row>
    <row r="493" spans="1:26" x14ac:dyDescent="0.25">
      <c r="A493" s="114">
        <v>1</v>
      </c>
      <c r="B493" s="115" t="s">
        <v>5718</v>
      </c>
      <c r="C493" s="116" t="str">
        <f t="array" ref="C493">IFERROR(VLOOKUP(E493,'RT-C'!$A:$I,9,FALSE),"")</f>
        <v/>
      </c>
      <c r="D493" s="117"/>
      <c r="E493" s="113"/>
      <c r="F493" s="118"/>
      <c r="G493" s="119"/>
      <c r="H493" s="120"/>
      <c r="I493" s="153" t="str">
        <f t="array" ref="I493">IFERROR(VLOOKUP(E493,'RT-C'!$A:$J,10,FALSE),"")</f>
        <v/>
      </c>
      <c r="J493" s="151" t="str">
        <f t="array" ref="J493">IFERROR(VLOOKUP(E493,'RT-C'!$A:$AE,31,FALSE),"")</f>
        <v/>
      </c>
      <c r="K493" s="152" t="str">
        <f t="array" ref="K493">IFERROR(IF(VLOOKUP(E493,'RT-C'!$A:$AG,29,FALSE)=0,"",VLOOKUP(E493,'RT-C'!$A:$AG,33,FALSE)),"")</f>
        <v/>
      </c>
      <c r="L493" s="151" t="str">
        <f t="array" ref="L493">IFERROR(VLOOKUP('RT-C'!$A:$AF,32,FALSE),"")</f>
        <v/>
      </c>
      <c r="M493" s="323" t="str">
        <f t="array" ref="M493">IFERROR(VLOOKUP(E493,'RT-C'!$A:$H,8,FALSE),"")</f>
        <v/>
      </c>
      <c r="N493" s="151" t="str">
        <f t="array" ref="N493">IFERROR(VLOOKUP(E493,'RT-C'!$A:$G,7,FALSE),"")</f>
        <v/>
      </c>
      <c r="O493" s="150" t="str">
        <f t="array" ref="O493">IFERROR(VLOOKUP(E493,'RT-C'!$A:$R,18,FALSE),"")</f>
        <v/>
      </c>
      <c r="P493" s="147" t="str">
        <f t="shared" si="28"/>
        <v/>
      </c>
      <c r="Q493" s="119" t="str">
        <f t="shared" si="29"/>
        <v/>
      </c>
      <c r="R493" s="149" t="str">
        <f t="shared" si="30"/>
        <v/>
      </c>
      <c r="S493" s="148"/>
      <c r="T493" s="148" t="str">
        <f t="shared" si="31"/>
        <v/>
      </c>
      <c r="U493" s="118" t="e">
        <f>IF(AND(D493&lt;&gt;"",I493="OUI",#REF!="OUI"),60,"")</f>
        <v>#REF!</v>
      </c>
      <c r="V493" s="147"/>
      <c r="W493" s="118"/>
      <c r="X493" s="118"/>
      <c r="Y493" s="120"/>
      <c r="Z493" s="117"/>
    </row>
    <row r="494" spans="1:26" x14ac:dyDescent="0.25">
      <c r="A494" s="114">
        <v>1</v>
      </c>
      <c r="B494" s="115" t="s">
        <v>5718</v>
      </c>
      <c r="C494" s="116" t="str">
        <f t="array" ref="C494">IFERROR(VLOOKUP(E494,'RT-C'!$A:$I,9,FALSE),"")</f>
        <v/>
      </c>
      <c r="D494" s="117"/>
      <c r="E494" s="113"/>
      <c r="F494" s="118"/>
      <c r="G494" s="119"/>
      <c r="H494" s="120"/>
      <c r="I494" s="153" t="str">
        <f t="array" ref="I494">IFERROR(VLOOKUP(E494,'RT-C'!$A:$J,10,FALSE),"")</f>
        <v/>
      </c>
      <c r="J494" s="151" t="str">
        <f t="array" ref="J494">IFERROR(VLOOKUP(E494,'RT-C'!$A:$AE,31,FALSE),"")</f>
        <v/>
      </c>
      <c r="K494" s="152" t="str">
        <f t="array" ref="K494">IFERROR(IF(VLOOKUP(E494,'RT-C'!$A:$AG,29,FALSE)=0,"",VLOOKUP(E494,'RT-C'!$A:$AG,33,FALSE)),"")</f>
        <v/>
      </c>
      <c r="L494" s="151" t="str">
        <f t="array" ref="L494">IFERROR(VLOOKUP('RT-C'!$A:$AF,32,FALSE),"")</f>
        <v/>
      </c>
      <c r="M494" s="323" t="str">
        <f t="array" ref="M494">IFERROR(VLOOKUP(E494,'RT-C'!$A:$H,8,FALSE),"")</f>
        <v/>
      </c>
      <c r="N494" s="151" t="str">
        <f t="array" ref="N494">IFERROR(VLOOKUP(E494,'RT-C'!$A:$G,7,FALSE),"")</f>
        <v/>
      </c>
      <c r="O494" s="150" t="str">
        <f t="array" ref="O494">IFERROR(VLOOKUP(E494,'RT-C'!$A:$R,18,FALSE),"")</f>
        <v/>
      </c>
      <c r="P494" s="147" t="str">
        <f t="shared" si="28"/>
        <v/>
      </c>
      <c r="Q494" s="119" t="str">
        <f t="shared" si="29"/>
        <v/>
      </c>
      <c r="R494" s="149" t="str">
        <f t="shared" si="30"/>
        <v/>
      </c>
      <c r="S494" s="148"/>
      <c r="T494" s="148" t="str">
        <f t="shared" si="31"/>
        <v/>
      </c>
      <c r="U494" s="118" t="e">
        <f>IF(AND(D494&lt;&gt;"",I494="OUI",#REF!="OUI"),60,"")</f>
        <v>#REF!</v>
      </c>
      <c r="V494" s="147"/>
      <c r="W494" s="118"/>
      <c r="X494" s="118"/>
      <c r="Y494" s="120"/>
      <c r="Z494" s="117"/>
    </row>
    <row r="495" spans="1:26" x14ac:dyDescent="0.25">
      <c r="A495" s="114">
        <v>1</v>
      </c>
      <c r="B495" s="115" t="s">
        <v>5718</v>
      </c>
      <c r="C495" s="116" t="str">
        <f t="array" ref="C495">IFERROR(VLOOKUP(E495,'RT-C'!$A:$I,9,FALSE),"")</f>
        <v/>
      </c>
      <c r="D495" s="117"/>
      <c r="E495" s="113"/>
      <c r="F495" s="118"/>
      <c r="G495" s="119"/>
      <c r="H495" s="120"/>
      <c r="I495" s="153" t="str">
        <f t="array" ref="I495">IFERROR(VLOOKUP(E495,'RT-C'!$A:$J,10,FALSE),"")</f>
        <v/>
      </c>
      <c r="J495" s="151" t="str">
        <f t="array" ref="J495">IFERROR(VLOOKUP(E495,'RT-C'!$A:$AE,31,FALSE),"")</f>
        <v/>
      </c>
      <c r="K495" s="152" t="str">
        <f t="array" ref="K495">IFERROR(IF(VLOOKUP(E495,'RT-C'!$A:$AG,29,FALSE)=0,"",VLOOKUP(E495,'RT-C'!$A:$AG,33,FALSE)),"")</f>
        <v/>
      </c>
      <c r="L495" s="151" t="str">
        <f t="array" ref="L495">IFERROR(VLOOKUP('RT-C'!$A:$AF,32,FALSE),"")</f>
        <v/>
      </c>
      <c r="M495" s="323" t="str">
        <f t="array" ref="M495">IFERROR(VLOOKUP(E495,'RT-C'!$A:$H,8,FALSE),"")</f>
        <v/>
      </c>
      <c r="N495" s="151" t="str">
        <f t="array" ref="N495">IFERROR(VLOOKUP(E495,'RT-C'!$A:$G,7,FALSE),"")</f>
        <v/>
      </c>
      <c r="O495" s="150" t="str">
        <f t="array" ref="O495">IFERROR(VLOOKUP(E495,'RT-C'!$A:$R,18,FALSE),"")</f>
        <v/>
      </c>
      <c r="P495" s="147" t="str">
        <f t="shared" si="28"/>
        <v/>
      </c>
      <c r="Q495" s="119" t="str">
        <f t="shared" si="29"/>
        <v/>
      </c>
      <c r="R495" s="149" t="str">
        <f t="shared" si="30"/>
        <v/>
      </c>
      <c r="S495" s="148"/>
      <c r="T495" s="148" t="str">
        <f t="shared" si="31"/>
        <v/>
      </c>
      <c r="U495" s="118" t="e">
        <f>IF(AND(D495&lt;&gt;"",I495="OUI",#REF!="OUI"),60,"")</f>
        <v>#REF!</v>
      </c>
      <c r="V495" s="147"/>
      <c r="W495" s="118"/>
      <c r="X495" s="118"/>
      <c r="Y495" s="120"/>
      <c r="Z495" s="117"/>
    </row>
    <row r="496" spans="1:26" x14ac:dyDescent="0.25">
      <c r="A496" s="114">
        <v>1</v>
      </c>
      <c r="B496" s="115" t="s">
        <v>5718</v>
      </c>
      <c r="C496" s="116" t="str">
        <f t="array" ref="C496">IFERROR(VLOOKUP(E496,'RT-C'!$A:$I,9,FALSE),"")</f>
        <v/>
      </c>
      <c r="D496" s="117"/>
      <c r="E496" s="113"/>
      <c r="F496" s="118"/>
      <c r="G496" s="119"/>
      <c r="H496" s="120"/>
      <c r="I496" s="153" t="str">
        <f t="array" ref="I496">IFERROR(VLOOKUP(E496,'RT-C'!$A:$J,10,FALSE),"")</f>
        <v/>
      </c>
      <c r="J496" s="151" t="str">
        <f t="array" ref="J496">IFERROR(VLOOKUP(E496,'RT-C'!$A:$AE,31,FALSE),"")</f>
        <v/>
      </c>
      <c r="K496" s="152" t="str">
        <f t="array" ref="K496">IFERROR(IF(VLOOKUP(E496,'RT-C'!$A:$AG,29,FALSE)=0,"",VLOOKUP(E496,'RT-C'!$A:$AG,33,FALSE)),"")</f>
        <v/>
      </c>
      <c r="L496" s="151" t="str">
        <f t="array" ref="L496">IFERROR(VLOOKUP('RT-C'!$A:$AF,32,FALSE),"")</f>
        <v/>
      </c>
      <c r="M496" s="323" t="str">
        <f t="array" ref="M496">IFERROR(VLOOKUP(E496,'RT-C'!$A:$H,8,FALSE),"")</f>
        <v/>
      </c>
      <c r="N496" s="151" t="str">
        <f t="array" ref="N496">IFERROR(VLOOKUP(E496,'RT-C'!$A:$G,7,FALSE),"")</f>
        <v/>
      </c>
      <c r="O496" s="150" t="str">
        <f t="array" ref="O496">IFERROR(VLOOKUP(E496,'RT-C'!$A:$R,18,FALSE),"")</f>
        <v/>
      </c>
      <c r="P496" s="147" t="str">
        <f t="shared" si="28"/>
        <v/>
      </c>
      <c r="Q496" s="119" t="str">
        <f t="shared" si="29"/>
        <v/>
      </c>
      <c r="R496" s="149" t="str">
        <f t="shared" si="30"/>
        <v/>
      </c>
      <c r="S496" s="148"/>
      <c r="T496" s="148" t="str">
        <f t="shared" si="31"/>
        <v/>
      </c>
      <c r="U496" s="118" t="e">
        <f>IF(AND(D496&lt;&gt;"",I496="OUI",#REF!="OUI"),60,"")</f>
        <v>#REF!</v>
      </c>
      <c r="V496" s="147"/>
      <c r="W496" s="118"/>
      <c r="X496" s="118"/>
      <c r="Y496" s="120"/>
      <c r="Z496" s="117"/>
    </row>
    <row r="497" spans="1:26" x14ac:dyDescent="0.25">
      <c r="A497" s="114">
        <v>1</v>
      </c>
      <c r="B497" s="115" t="s">
        <v>5718</v>
      </c>
      <c r="C497" s="116" t="str">
        <f t="array" ref="C497">IFERROR(VLOOKUP(E497,'RT-C'!$A:$I,9,FALSE),"")</f>
        <v/>
      </c>
      <c r="D497" s="117"/>
      <c r="E497" s="113"/>
      <c r="F497" s="118"/>
      <c r="G497" s="119"/>
      <c r="H497" s="120"/>
      <c r="I497" s="153" t="str">
        <f t="array" ref="I497">IFERROR(VLOOKUP(E497,'RT-C'!$A:$J,10,FALSE),"")</f>
        <v/>
      </c>
      <c r="J497" s="151" t="str">
        <f t="array" ref="J497">IFERROR(VLOOKUP(E497,'RT-C'!$A:$AE,31,FALSE),"")</f>
        <v/>
      </c>
      <c r="K497" s="152" t="str">
        <f t="array" ref="K497">IFERROR(IF(VLOOKUP(E497,'RT-C'!$A:$AG,29,FALSE)=0,"",VLOOKUP(E497,'RT-C'!$A:$AG,33,FALSE)),"")</f>
        <v/>
      </c>
      <c r="L497" s="151" t="str">
        <f t="array" ref="L497">IFERROR(VLOOKUP('RT-C'!$A:$AF,32,FALSE),"")</f>
        <v/>
      </c>
      <c r="M497" s="323" t="str">
        <f t="array" ref="M497">IFERROR(VLOOKUP(E497,'RT-C'!$A:$H,8,FALSE),"")</f>
        <v/>
      </c>
      <c r="N497" s="151" t="str">
        <f t="array" ref="N497">IFERROR(VLOOKUP(E497,'RT-C'!$A:$G,7,FALSE),"")</f>
        <v/>
      </c>
      <c r="O497" s="150" t="str">
        <f t="array" ref="O497">IFERROR(VLOOKUP(E497,'RT-C'!$A:$R,18,FALSE),"")</f>
        <v/>
      </c>
      <c r="P497" s="147" t="str">
        <f t="shared" si="28"/>
        <v/>
      </c>
      <c r="Q497" s="119" t="str">
        <f t="shared" si="29"/>
        <v/>
      </c>
      <c r="R497" s="149" t="str">
        <f t="shared" si="30"/>
        <v/>
      </c>
      <c r="S497" s="148"/>
      <c r="T497" s="148" t="str">
        <f t="shared" si="31"/>
        <v/>
      </c>
      <c r="U497" s="118" t="e">
        <f>IF(AND(D497&lt;&gt;"",I497="OUI",#REF!="OUI"),60,"")</f>
        <v>#REF!</v>
      </c>
      <c r="V497" s="147"/>
      <c r="W497" s="118"/>
      <c r="X497" s="118"/>
      <c r="Y497" s="120"/>
      <c r="Z497" s="117"/>
    </row>
    <row r="498" spans="1:26" x14ac:dyDescent="0.25">
      <c r="A498" s="114">
        <v>1</v>
      </c>
      <c r="B498" s="115" t="s">
        <v>5718</v>
      </c>
      <c r="C498" s="116" t="str">
        <f t="array" ref="C498">IFERROR(VLOOKUP(E498,'RT-C'!$A:$I,9,FALSE),"")</f>
        <v/>
      </c>
      <c r="D498" s="117"/>
      <c r="E498" s="113"/>
      <c r="F498" s="118"/>
      <c r="G498" s="119"/>
      <c r="H498" s="120"/>
      <c r="I498" s="153" t="str">
        <f t="array" ref="I498">IFERROR(VLOOKUP(E498,'RT-C'!$A:$J,10,FALSE),"")</f>
        <v/>
      </c>
      <c r="J498" s="151" t="str">
        <f t="array" ref="J498">IFERROR(VLOOKUP(E498,'RT-C'!$A:$AE,31,FALSE),"")</f>
        <v/>
      </c>
      <c r="K498" s="152" t="str">
        <f t="array" ref="K498">IFERROR(IF(VLOOKUP(E498,'RT-C'!$A:$AG,29,FALSE)=0,"",VLOOKUP(E498,'RT-C'!$A:$AG,33,FALSE)),"")</f>
        <v/>
      </c>
      <c r="L498" s="151" t="str">
        <f t="array" ref="L498">IFERROR(VLOOKUP('RT-C'!$A:$AF,32,FALSE),"")</f>
        <v/>
      </c>
      <c r="M498" s="323" t="str">
        <f t="array" ref="M498">IFERROR(VLOOKUP(E498,'RT-C'!$A:$H,8,FALSE),"")</f>
        <v/>
      </c>
      <c r="N498" s="151" t="str">
        <f t="array" ref="N498">IFERROR(VLOOKUP(E498,'RT-C'!$A:$G,7,FALSE),"")</f>
        <v/>
      </c>
      <c r="O498" s="150" t="str">
        <f t="array" ref="O498">IFERROR(VLOOKUP(E498,'RT-C'!$A:$R,18,FALSE),"")</f>
        <v/>
      </c>
      <c r="P498" s="147" t="str">
        <f t="shared" si="28"/>
        <v/>
      </c>
      <c r="Q498" s="119" t="str">
        <f t="shared" si="29"/>
        <v/>
      </c>
      <c r="R498" s="149" t="str">
        <f t="shared" si="30"/>
        <v/>
      </c>
      <c r="S498" s="148"/>
      <c r="T498" s="148" t="str">
        <f t="shared" si="31"/>
        <v/>
      </c>
      <c r="U498" s="118" t="e">
        <f>IF(AND(D498&lt;&gt;"",I498="OUI",#REF!="OUI"),60,"")</f>
        <v>#REF!</v>
      </c>
      <c r="V498" s="147"/>
      <c r="W498" s="118"/>
      <c r="X498" s="118"/>
      <c r="Y498" s="120"/>
      <c r="Z498" s="117"/>
    </row>
    <row r="499" spans="1:26" x14ac:dyDescent="0.25">
      <c r="A499" s="114">
        <v>1</v>
      </c>
      <c r="B499" s="115" t="s">
        <v>5718</v>
      </c>
      <c r="C499" s="116" t="str">
        <f t="array" ref="C499">IFERROR(VLOOKUP(E499,'RT-C'!$A:$I,9,FALSE),"")</f>
        <v/>
      </c>
      <c r="D499" s="117"/>
      <c r="E499" s="113"/>
      <c r="F499" s="118"/>
      <c r="G499" s="119"/>
      <c r="H499" s="120"/>
      <c r="I499" s="153" t="str">
        <f t="array" ref="I499">IFERROR(VLOOKUP(E499,'RT-C'!$A:$J,10,FALSE),"")</f>
        <v/>
      </c>
      <c r="J499" s="151" t="str">
        <f t="array" ref="J499">IFERROR(VLOOKUP(E499,'RT-C'!$A:$AE,31,FALSE),"")</f>
        <v/>
      </c>
      <c r="K499" s="152" t="str">
        <f t="array" ref="K499">IFERROR(IF(VLOOKUP(E499,'RT-C'!$A:$AG,29,FALSE)=0,"",VLOOKUP(E499,'RT-C'!$A:$AG,33,FALSE)),"")</f>
        <v/>
      </c>
      <c r="L499" s="151" t="str">
        <f t="array" ref="L499">IFERROR(VLOOKUP('RT-C'!$A:$AF,32,FALSE),"")</f>
        <v/>
      </c>
      <c r="M499" s="323" t="str">
        <f t="array" ref="M499">IFERROR(VLOOKUP(E499,'RT-C'!$A:$H,8,FALSE),"")</f>
        <v/>
      </c>
      <c r="N499" s="151" t="str">
        <f t="array" ref="N499">IFERROR(VLOOKUP(E499,'RT-C'!$A:$G,7,FALSE),"")</f>
        <v/>
      </c>
      <c r="O499" s="150" t="str">
        <f t="array" ref="O499">IFERROR(VLOOKUP(E499,'RT-C'!$A:$R,18,FALSE),"")</f>
        <v/>
      </c>
      <c r="P499" s="147" t="str">
        <f t="shared" si="28"/>
        <v/>
      </c>
      <c r="Q499" s="119" t="str">
        <f t="shared" si="29"/>
        <v/>
      </c>
      <c r="R499" s="149" t="str">
        <f t="shared" si="30"/>
        <v/>
      </c>
      <c r="S499" s="148"/>
      <c r="T499" s="148" t="str">
        <f t="shared" si="31"/>
        <v/>
      </c>
      <c r="U499" s="118" t="e">
        <f>IF(AND(D499&lt;&gt;"",I499="OUI",#REF!="OUI"),60,"")</f>
        <v>#REF!</v>
      </c>
      <c r="V499" s="147"/>
      <c r="W499" s="118"/>
      <c r="X499" s="118"/>
      <c r="Y499" s="120"/>
      <c r="Z499" s="117"/>
    </row>
    <row r="500" spans="1:26" x14ac:dyDescent="0.25">
      <c r="A500" s="114">
        <v>1</v>
      </c>
      <c r="B500" s="115" t="s">
        <v>5718</v>
      </c>
      <c r="C500" s="116" t="str">
        <f t="array" ref="C500">IFERROR(VLOOKUP(E500,'RT-C'!$A:$I,9,FALSE),"")</f>
        <v/>
      </c>
      <c r="D500" s="117"/>
      <c r="E500" s="113"/>
      <c r="F500" s="118"/>
      <c r="G500" s="119"/>
      <c r="H500" s="120"/>
      <c r="I500" s="153" t="str">
        <f t="array" ref="I500">IFERROR(VLOOKUP(E500,'RT-C'!$A:$J,10,FALSE),"")</f>
        <v/>
      </c>
      <c r="J500" s="151" t="str">
        <f t="array" ref="J500">IFERROR(VLOOKUP(E500,'RT-C'!$A:$AE,31,FALSE),"")</f>
        <v/>
      </c>
      <c r="K500" s="152" t="str">
        <f t="array" ref="K500">IFERROR(IF(VLOOKUP(E500,'RT-C'!$A:$AG,29,FALSE)=0,"",VLOOKUP(E500,'RT-C'!$A:$AG,33,FALSE)),"")</f>
        <v/>
      </c>
      <c r="L500" s="151" t="str">
        <f t="array" ref="L500">IFERROR(VLOOKUP('RT-C'!$A:$AF,32,FALSE),"")</f>
        <v/>
      </c>
      <c r="M500" s="323" t="str">
        <f t="array" ref="M500">IFERROR(VLOOKUP(E500,'RT-C'!$A:$H,8,FALSE),"")</f>
        <v/>
      </c>
      <c r="N500" s="151" t="str">
        <f t="array" ref="N500">IFERROR(VLOOKUP(E500,'RT-C'!$A:$G,7,FALSE),"")</f>
        <v/>
      </c>
      <c r="O500" s="150" t="str">
        <f t="array" ref="O500">IFERROR(VLOOKUP(E500,'RT-C'!$A:$R,18,FALSE),"")</f>
        <v/>
      </c>
      <c r="P500" s="147" t="str">
        <f t="shared" si="28"/>
        <v/>
      </c>
      <c r="Q500" s="119" t="str">
        <f t="shared" si="29"/>
        <v/>
      </c>
      <c r="R500" s="149" t="str">
        <f t="shared" si="30"/>
        <v/>
      </c>
      <c r="S500" s="148"/>
      <c r="T500" s="148" t="str">
        <f t="shared" si="31"/>
        <v/>
      </c>
      <c r="U500" s="118" t="e">
        <f>IF(AND(D500&lt;&gt;"",I500="OUI",#REF!="OUI"),60,"")</f>
        <v>#REF!</v>
      </c>
      <c r="V500" s="147"/>
      <c r="W500" s="118"/>
      <c r="X500" s="118"/>
      <c r="Y500" s="120"/>
      <c r="Z500" s="117"/>
    </row>
    <row r="501" spans="1:26" x14ac:dyDescent="0.25">
      <c r="A501" s="114">
        <v>1</v>
      </c>
      <c r="B501" s="115" t="s">
        <v>5718</v>
      </c>
      <c r="C501" s="116" t="str">
        <f t="array" ref="C501">IFERROR(VLOOKUP(E501,'RT-C'!$A:$I,9,FALSE),"")</f>
        <v/>
      </c>
      <c r="D501" s="117"/>
      <c r="E501" s="113"/>
      <c r="F501" s="118"/>
      <c r="G501" s="119"/>
      <c r="H501" s="120"/>
      <c r="I501" s="153" t="str">
        <f t="array" ref="I501">IFERROR(VLOOKUP(E501,'RT-C'!$A:$J,10,FALSE),"")</f>
        <v/>
      </c>
      <c r="J501" s="151" t="str">
        <f t="array" ref="J501">IFERROR(VLOOKUP(E501,'RT-C'!$A:$AE,31,FALSE),"")</f>
        <v/>
      </c>
      <c r="K501" s="152" t="str">
        <f t="array" ref="K501">IFERROR(IF(VLOOKUP(E501,'RT-C'!$A:$AG,29,FALSE)=0,"",VLOOKUP(E501,'RT-C'!$A:$AG,33,FALSE)),"")</f>
        <v/>
      </c>
      <c r="L501" s="151" t="str">
        <f t="array" ref="L501">IFERROR(VLOOKUP('RT-C'!$A:$AF,32,FALSE),"")</f>
        <v/>
      </c>
      <c r="M501" s="323" t="str">
        <f t="array" ref="M501">IFERROR(VLOOKUP(E501,'RT-C'!$A:$H,8,FALSE),"")</f>
        <v/>
      </c>
      <c r="N501" s="151" t="str">
        <f t="array" ref="N501">IFERROR(VLOOKUP(E501,'RT-C'!$A:$G,7,FALSE),"")</f>
        <v/>
      </c>
      <c r="O501" s="150" t="str">
        <f t="array" ref="O501">IFERROR(VLOOKUP(E501,'RT-C'!$A:$R,18,FALSE),"")</f>
        <v/>
      </c>
      <c r="P501" s="147" t="str">
        <f t="shared" si="28"/>
        <v/>
      </c>
      <c r="Q501" s="119" t="str">
        <f t="shared" si="29"/>
        <v/>
      </c>
      <c r="R501" s="149" t="str">
        <f t="shared" si="30"/>
        <v/>
      </c>
      <c r="S501" s="148"/>
      <c r="T501" s="148" t="str">
        <f t="shared" si="31"/>
        <v/>
      </c>
      <c r="U501" s="118" t="e">
        <f>IF(AND(D501&lt;&gt;"",I501="OUI",#REF!="OUI"),60,"")</f>
        <v>#REF!</v>
      </c>
      <c r="V501" s="147"/>
      <c r="W501" s="118"/>
      <c r="X501" s="118"/>
      <c r="Y501" s="120"/>
      <c r="Z501" s="117"/>
    </row>
    <row r="502" spans="1:26" x14ac:dyDescent="0.25">
      <c r="A502" s="114">
        <v>1</v>
      </c>
      <c r="B502" s="115" t="s">
        <v>5718</v>
      </c>
      <c r="C502" s="116" t="str">
        <f t="array" ref="C502">IFERROR(VLOOKUP(E502,'RT-C'!$A:$I,9,FALSE),"")</f>
        <v/>
      </c>
      <c r="D502" s="117"/>
      <c r="E502" s="113"/>
      <c r="F502" s="118"/>
      <c r="G502" s="119"/>
      <c r="H502" s="120"/>
      <c r="I502" s="153" t="str">
        <f t="array" ref="I502">IFERROR(VLOOKUP(E502,'RT-C'!$A:$J,10,FALSE),"")</f>
        <v/>
      </c>
      <c r="J502" s="151" t="str">
        <f t="array" ref="J502">IFERROR(VLOOKUP(E502,'RT-C'!$A:$AE,31,FALSE),"")</f>
        <v/>
      </c>
      <c r="K502" s="152" t="str">
        <f t="array" ref="K502">IFERROR(IF(VLOOKUP(E502,'RT-C'!$A:$AG,29,FALSE)=0,"",VLOOKUP(E502,'RT-C'!$A:$AG,33,FALSE)),"")</f>
        <v/>
      </c>
      <c r="L502" s="151" t="str">
        <f t="array" ref="L502">IFERROR(VLOOKUP('RT-C'!$A:$AF,32,FALSE),"")</f>
        <v/>
      </c>
      <c r="M502" s="323" t="str">
        <f t="array" ref="M502">IFERROR(VLOOKUP(E502,'RT-C'!$A:$H,8,FALSE),"")</f>
        <v/>
      </c>
      <c r="N502" s="151" t="str">
        <f t="array" ref="N502">IFERROR(VLOOKUP(E502,'RT-C'!$A:$G,7,FALSE),"")</f>
        <v/>
      </c>
      <c r="O502" s="150" t="str">
        <f t="array" ref="O502">IFERROR(VLOOKUP(E502,'RT-C'!$A:$R,18,FALSE),"")</f>
        <v/>
      </c>
      <c r="P502" s="147" t="str">
        <f t="shared" si="28"/>
        <v/>
      </c>
      <c r="Q502" s="119" t="str">
        <f t="shared" si="29"/>
        <v/>
      </c>
      <c r="R502" s="149" t="str">
        <f t="shared" si="30"/>
        <v/>
      </c>
      <c r="S502" s="148"/>
      <c r="T502" s="148" t="str">
        <f t="shared" si="31"/>
        <v/>
      </c>
      <c r="U502" s="118" t="e">
        <f>IF(AND(D502&lt;&gt;"",I502="OUI",#REF!="OUI"),60,"")</f>
        <v>#REF!</v>
      </c>
      <c r="V502" s="147"/>
      <c r="W502" s="118"/>
      <c r="X502" s="118"/>
      <c r="Y502" s="120"/>
      <c r="Z502" s="117"/>
    </row>
    <row r="503" spans="1:26" x14ac:dyDescent="0.25">
      <c r="A503" s="114">
        <v>1</v>
      </c>
      <c r="B503" s="115" t="s">
        <v>5718</v>
      </c>
      <c r="C503" s="116" t="str">
        <f t="array" ref="C503">IFERROR(VLOOKUP(E503,'RT-C'!$A:$I,9,FALSE),"")</f>
        <v/>
      </c>
      <c r="D503" s="117"/>
      <c r="E503" s="113"/>
      <c r="F503" s="118"/>
      <c r="G503" s="119"/>
      <c r="H503" s="120"/>
      <c r="I503" s="153" t="str">
        <f t="array" ref="I503">IFERROR(VLOOKUP(E503,'RT-C'!$A:$J,10,FALSE),"")</f>
        <v/>
      </c>
      <c r="J503" s="151" t="str">
        <f t="array" ref="J503">IFERROR(VLOOKUP(E503,'RT-C'!$A:$AE,31,FALSE),"")</f>
        <v/>
      </c>
      <c r="K503" s="152" t="str">
        <f t="array" ref="K503">IFERROR(IF(VLOOKUP(E503,'RT-C'!$A:$AG,29,FALSE)=0,"",VLOOKUP(E503,'RT-C'!$A:$AG,33,FALSE)),"")</f>
        <v/>
      </c>
      <c r="L503" s="151" t="str">
        <f t="array" ref="L503">IFERROR(VLOOKUP('RT-C'!$A:$AF,32,FALSE),"")</f>
        <v/>
      </c>
      <c r="M503" s="323" t="str">
        <f t="array" ref="M503">IFERROR(VLOOKUP(E503,'RT-C'!$A:$H,8,FALSE),"")</f>
        <v/>
      </c>
      <c r="N503" s="151" t="str">
        <f t="array" ref="N503">IFERROR(VLOOKUP(E503,'RT-C'!$A:$G,7,FALSE),"")</f>
        <v/>
      </c>
      <c r="O503" s="150" t="str">
        <f t="array" ref="O503">IFERROR(VLOOKUP(E503,'RT-C'!$A:$R,18,FALSE),"")</f>
        <v/>
      </c>
      <c r="P503" s="147" t="str">
        <f t="shared" si="28"/>
        <v/>
      </c>
      <c r="Q503" s="119" t="str">
        <f t="shared" si="29"/>
        <v/>
      </c>
      <c r="R503" s="149" t="str">
        <f t="shared" si="30"/>
        <v/>
      </c>
      <c r="S503" s="148"/>
      <c r="T503" s="148" t="str">
        <f t="shared" si="31"/>
        <v/>
      </c>
      <c r="U503" s="118" t="e">
        <f>IF(AND(D503&lt;&gt;"",I503="OUI",#REF!="OUI"),60,"")</f>
        <v>#REF!</v>
      </c>
      <c r="V503" s="147"/>
      <c r="W503" s="118"/>
      <c r="X503" s="118"/>
      <c r="Y503" s="120"/>
      <c r="Z503" s="117"/>
    </row>
    <row r="504" spans="1:26" x14ac:dyDescent="0.25">
      <c r="A504" s="114">
        <v>1</v>
      </c>
      <c r="B504" s="115" t="s">
        <v>5718</v>
      </c>
      <c r="C504" s="116" t="str">
        <f t="array" ref="C504">IFERROR(VLOOKUP(E504,'RT-C'!$A:$I,9,FALSE),"")</f>
        <v/>
      </c>
      <c r="D504" s="117"/>
      <c r="E504" s="113"/>
      <c r="F504" s="118"/>
      <c r="G504" s="119"/>
      <c r="H504" s="120"/>
      <c r="I504" s="153" t="str">
        <f t="array" ref="I504">IFERROR(VLOOKUP(E504,'RT-C'!$A:$J,10,FALSE),"")</f>
        <v/>
      </c>
      <c r="J504" s="151" t="str">
        <f t="array" ref="J504">IFERROR(VLOOKUP(E504,'RT-C'!$A:$AE,31,FALSE),"")</f>
        <v/>
      </c>
      <c r="K504" s="152" t="str">
        <f t="array" ref="K504">IFERROR(IF(VLOOKUP(E504,'RT-C'!$A:$AG,29,FALSE)=0,"",VLOOKUP(E504,'RT-C'!$A:$AG,33,FALSE)),"")</f>
        <v/>
      </c>
      <c r="L504" s="151" t="str">
        <f t="array" ref="L504">IFERROR(VLOOKUP('RT-C'!$A:$AF,32,FALSE),"")</f>
        <v/>
      </c>
      <c r="M504" s="323" t="str">
        <f t="array" ref="M504">IFERROR(VLOOKUP(E504,'RT-C'!$A:$H,8,FALSE),"")</f>
        <v/>
      </c>
      <c r="N504" s="151" t="str">
        <f t="array" ref="N504">IFERROR(VLOOKUP(E504,'RT-C'!$A:$G,7,FALSE),"")</f>
        <v/>
      </c>
      <c r="O504" s="150" t="str">
        <f t="array" ref="O504">IFERROR(VLOOKUP(E504,'RT-C'!$A:$R,18,FALSE),"")</f>
        <v/>
      </c>
      <c r="P504" s="147" t="str">
        <f t="shared" si="28"/>
        <v/>
      </c>
      <c r="Q504" s="119" t="str">
        <f t="shared" si="29"/>
        <v/>
      </c>
      <c r="R504" s="149" t="str">
        <f t="shared" si="30"/>
        <v/>
      </c>
      <c r="S504" s="148"/>
      <c r="T504" s="148" t="str">
        <f t="shared" si="31"/>
        <v/>
      </c>
      <c r="U504" s="118" t="e">
        <f>IF(AND(D504&lt;&gt;"",I504="OUI",#REF!="OUI"),60,"")</f>
        <v>#REF!</v>
      </c>
      <c r="V504" s="147"/>
      <c r="W504" s="118"/>
      <c r="X504" s="118"/>
      <c r="Y504" s="120"/>
      <c r="Z504" s="117"/>
    </row>
    <row r="505" spans="1:26" x14ac:dyDescent="0.25">
      <c r="A505" s="114">
        <v>1</v>
      </c>
      <c r="B505" s="115" t="s">
        <v>5718</v>
      </c>
      <c r="C505" s="116" t="str">
        <f t="array" ref="C505">IFERROR(VLOOKUP(E505,'RT-C'!$A:$I,9,FALSE),"")</f>
        <v/>
      </c>
      <c r="D505" s="117"/>
      <c r="E505" s="113"/>
      <c r="F505" s="118"/>
      <c r="G505" s="119"/>
      <c r="H505" s="120"/>
      <c r="I505" s="153" t="str">
        <f t="array" ref="I505">IFERROR(VLOOKUP(E505,'RT-C'!$A:$J,10,FALSE),"")</f>
        <v/>
      </c>
      <c r="J505" s="151" t="str">
        <f t="array" ref="J505">IFERROR(VLOOKUP(E505,'RT-C'!$A:$AE,31,FALSE),"")</f>
        <v/>
      </c>
      <c r="K505" s="152" t="str">
        <f t="array" ref="K505">IFERROR(IF(VLOOKUP(E505,'RT-C'!$A:$AG,29,FALSE)=0,"",VLOOKUP(E505,'RT-C'!$A:$AG,33,FALSE)),"")</f>
        <v/>
      </c>
      <c r="L505" s="151" t="str">
        <f t="array" ref="L505">IFERROR(VLOOKUP('RT-C'!$A:$AF,32,FALSE),"")</f>
        <v/>
      </c>
      <c r="M505" s="323" t="str">
        <f t="array" ref="M505">IFERROR(VLOOKUP(E505,'RT-C'!$A:$H,8,FALSE),"")</f>
        <v/>
      </c>
      <c r="N505" s="151" t="str">
        <f t="array" ref="N505">IFERROR(VLOOKUP(E505,'RT-C'!$A:$G,7,FALSE),"")</f>
        <v/>
      </c>
      <c r="O505" s="150" t="str">
        <f t="array" ref="O505">IFERROR(VLOOKUP(E505,'RT-C'!$A:$R,18,FALSE),"")</f>
        <v/>
      </c>
      <c r="P505" s="147" t="str">
        <f t="shared" si="28"/>
        <v/>
      </c>
      <c r="Q505" s="119" t="str">
        <f t="shared" si="29"/>
        <v/>
      </c>
      <c r="R505" s="149" t="str">
        <f t="shared" si="30"/>
        <v/>
      </c>
      <c r="S505" s="148"/>
      <c r="T505" s="148" t="str">
        <f t="shared" si="31"/>
        <v/>
      </c>
      <c r="U505" s="118" t="e">
        <f>IF(AND(D505&lt;&gt;"",I505="OUI",#REF!="OUI"),60,"")</f>
        <v>#REF!</v>
      </c>
      <c r="V505" s="147"/>
      <c r="W505" s="118"/>
      <c r="X505" s="118"/>
      <c r="Y505" s="120"/>
      <c r="Z505" s="117"/>
    </row>
    <row r="506" spans="1:26" x14ac:dyDescent="0.25">
      <c r="A506" s="114">
        <v>1</v>
      </c>
      <c r="B506" s="115" t="s">
        <v>5718</v>
      </c>
      <c r="C506" s="116" t="str">
        <f t="array" ref="C506">IFERROR(VLOOKUP(E506,'RT-C'!$A:$I,9,FALSE),"")</f>
        <v/>
      </c>
      <c r="D506" s="117"/>
      <c r="E506" s="113"/>
      <c r="F506" s="118"/>
      <c r="G506" s="119"/>
      <c r="H506" s="120"/>
      <c r="I506" s="153" t="str">
        <f t="array" ref="I506">IFERROR(VLOOKUP(E506,'RT-C'!$A:$J,10,FALSE),"")</f>
        <v/>
      </c>
      <c r="J506" s="151" t="str">
        <f t="array" ref="J506">IFERROR(VLOOKUP(E506,'RT-C'!$A:$AE,31,FALSE),"")</f>
        <v/>
      </c>
      <c r="K506" s="152" t="str">
        <f t="array" ref="K506">IFERROR(IF(VLOOKUP(E506,'RT-C'!$A:$AG,29,FALSE)=0,"",VLOOKUP(E506,'RT-C'!$A:$AG,33,FALSE)),"")</f>
        <v/>
      </c>
      <c r="L506" s="151" t="str">
        <f t="array" ref="L506">IFERROR(VLOOKUP('RT-C'!$A:$AF,32,FALSE),"")</f>
        <v/>
      </c>
      <c r="M506" s="323" t="str">
        <f t="array" ref="M506">IFERROR(VLOOKUP(E506,'RT-C'!$A:$H,8,FALSE),"")</f>
        <v/>
      </c>
      <c r="N506" s="151" t="str">
        <f t="array" ref="N506">IFERROR(VLOOKUP(E506,'RT-C'!$A:$G,7,FALSE),"")</f>
        <v/>
      </c>
      <c r="O506" s="150" t="str">
        <f t="array" ref="O506">IFERROR(VLOOKUP(E506,'RT-C'!$A:$R,18,FALSE),"")</f>
        <v/>
      </c>
      <c r="P506" s="147" t="str">
        <f t="shared" si="28"/>
        <v/>
      </c>
      <c r="Q506" s="119" t="str">
        <f t="shared" si="29"/>
        <v/>
      </c>
      <c r="R506" s="149" t="str">
        <f t="shared" si="30"/>
        <v/>
      </c>
      <c r="S506" s="148"/>
      <c r="T506" s="148" t="str">
        <f t="shared" si="31"/>
        <v/>
      </c>
      <c r="U506" s="118" t="e">
        <f>IF(AND(D506&lt;&gt;"",I506="OUI",#REF!="OUI"),60,"")</f>
        <v>#REF!</v>
      </c>
      <c r="V506" s="147"/>
      <c r="W506" s="118"/>
      <c r="X506" s="118"/>
      <c r="Y506" s="120"/>
      <c r="Z506" s="117"/>
    </row>
    <row r="507" spans="1:26" x14ac:dyDescent="0.25">
      <c r="A507" s="114">
        <v>1</v>
      </c>
      <c r="B507" s="115" t="s">
        <v>5718</v>
      </c>
      <c r="C507" s="116" t="str">
        <f t="array" ref="C507">IFERROR(VLOOKUP(E507,'RT-C'!$A:$I,9,FALSE),"")</f>
        <v/>
      </c>
      <c r="D507" s="117"/>
      <c r="E507" s="113"/>
      <c r="F507" s="118"/>
      <c r="G507" s="119"/>
      <c r="H507" s="120"/>
      <c r="I507" s="153" t="str">
        <f t="array" ref="I507">IFERROR(VLOOKUP(E507,'RT-C'!$A:$J,10,FALSE),"")</f>
        <v/>
      </c>
      <c r="J507" s="151" t="str">
        <f t="array" ref="J507">IFERROR(VLOOKUP(E507,'RT-C'!$A:$AE,31,FALSE),"")</f>
        <v/>
      </c>
      <c r="K507" s="152" t="str">
        <f t="array" ref="K507">IFERROR(IF(VLOOKUP(E507,'RT-C'!$A:$AG,29,FALSE)=0,"",VLOOKUP(E507,'RT-C'!$A:$AG,33,FALSE)),"")</f>
        <v/>
      </c>
      <c r="L507" s="151" t="str">
        <f t="array" ref="L507">IFERROR(VLOOKUP('RT-C'!$A:$AF,32,FALSE),"")</f>
        <v/>
      </c>
      <c r="M507" s="323" t="str">
        <f t="array" ref="M507">IFERROR(VLOOKUP(E507,'RT-C'!$A:$H,8,FALSE),"")</f>
        <v/>
      </c>
      <c r="N507" s="151" t="str">
        <f t="array" ref="N507">IFERROR(VLOOKUP(E507,'RT-C'!$A:$G,7,FALSE),"")</f>
        <v/>
      </c>
      <c r="O507" s="150" t="str">
        <f t="array" ref="O507">IFERROR(VLOOKUP(E507,'RT-C'!$A:$R,18,FALSE),"")</f>
        <v/>
      </c>
      <c r="P507" s="147" t="str">
        <f t="shared" si="28"/>
        <v/>
      </c>
      <c r="Q507" s="119" t="str">
        <f t="shared" si="29"/>
        <v/>
      </c>
      <c r="R507" s="149" t="str">
        <f t="shared" si="30"/>
        <v/>
      </c>
      <c r="S507" s="148"/>
      <c r="T507" s="148" t="str">
        <f t="shared" si="31"/>
        <v/>
      </c>
      <c r="U507" s="118" t="e">
        <f>IF(AND(D507&lt;&gt;"",I507="OUI",#REF!="OUI"),60,"")</f>
        <v>#REF!</v>
      </c>
      <c r="V507" s="147"/>
      <c r="W507" s="118"/>
      <c r="X507" s="118"/>
      <c r="Y507" s="120"/>
      <c r="Z507" s="117"/>
    </row>
    <row r="508" spans="1:26" x14ac:dyDescent="0.25">
      <c r="A508" s="114">
        <v>1</v>
      </c>
      <c r="B508" s="115" t="s">
        <v>5718</v>
      </c>
      <c r="C508" s="116" t="str">
        <f t="array" ref="C508">IFERROR(VLOOKUP(E508,'RT-C'!$A:$I,9,FALSE),"")</f>
        <v/>
      </c>
      <c r="D508" s="117"/>
      <c r="E508" s="113"/>
      <c r="F508" s="118"/>
      <c r="G508" s="119"/>
      <c r="H508" s="120"/>
      <c r="I508" s="153" t="str">
        <f t="array" ref="I508">IFERROR(VLOOKUP(E508,'RT-C'!$A:$J,10,FALSE),"")</f>
        <v/>
      </c>
      <c r="J508" s="151" t="str">
        <f t="array" ref="J508">IFERROR(VLOOKUP(E508,'RT-C'!$A:$AE,31,FALSE),"")</f>
        <v/>
      </c>
      <c r="K508" s="152" t="str">
        <f t="array" ref="K508">IFERROR(IF(VLOOKUP(E508,'RT-C'!$A:$AG,29,FALSE)=0,"",VLOOKUP(E508,'RT-C'!$A:$AG,33,FALSE)),"")</f>
        <v/>
      </c>
      <c r="L508" s="151" t="str">
        <f t="array" ref="L508">IFERROR(VLOOKUP('RT-C'!$A:$AF,32,FALSE),"")</f>
        <v/>
      </c>
      <c r="M508" s="323" t="str">
        <f t="array" ref="M508">IFERROR(VLOOKUP(E508,'RT-C'!$A:$H,8,FALSE),"")</f>
        <v/>
      </c>
      <c r="N508" s="151" t="str">
        <f t="array" ref="N508">IFERROR(VLOOKUP(E508,'RT-C'!$A:$G,7,FALSE),"")</f>
        <v/>
      </c>
      <c r="O508" s="150" t="str">
        <f t="array" ref="O508">IFERROR(VLOOKUP(E508,'RT-C'!$A:$R,18,FALSE),"")</f>
        <v/>
      </c>
      <c r="P508" s="147" t="str">
        <f t="shared" si="28"/>
        <v/>
      </c>
      <c r="Q508" s="119" t="str">
        <f t="shared" si="29"/>
        <v/>
      </c>
      <c r="R508" s="149" t="str">
        <f t="shared" si="30"/>
        <v/>
      </c>
      <c r="S508" s="148"/>
      <c r="T508" s="148" t="str">
        <f t="shared" si="31"/>
        <v/>
      </c>
      <c r="U508" s="118" t="e">
        <f>IF(AND(D508&lt;&gt;"",I508="OUI",#REF!="OUI"),60,"")</f>
        <v>#REF!</v>
      </c>
      <c r="V508" s="147"/>
      <c r="W508" s="118"/>
      <c r="X508" s="118"/>
      <c r="Y508" s="120"/>
      <c r="Z508" s="117"/>
    </row>
    <row r="509" spans="1:26" x14ac:dyDescent="0.25">
      <c r="A509" s="114">
        <v>1</v>
      </c>
      <c r="B509" s="115" t="s">
        <v>5718</v>
      </c>
      <c r="C509" s="116" t="str">
        <f t="array" ref="C509">IFERROR(VLOOKUP(E509,'RT-C'!$A:$I,9,FALSE),"")</f>
        <v/>
      </c>
      <c r="D509" s="117"/>
      <c r="E509" s="113"/>
      <c r="F509" s="118"/>
      <c r="G509" s="119"/>
      <c r="H509" s="120"/>
      <c r="I509" s="153" t="str">
        <f t="array" ref="I509">IFERROR(VLOOKUP(E509,'RT-C'!$A:$J,10,FALSE),"")</f>
        <v/>
      </c>
      <c r="J509" s="151" t="str">
        <f t="array" ref="J509">IFERROR(VLOOKUP(E509,'RT-C'!$A:$AE,31,FALSE),"")</f>
        <v/>
      </c>
      <c r="K509" s="152" t="str">
        <f t="array" ref="K509">IFERROR(IF(VLOOKUP(E509,'RT-C'!$A:$AG,29,FALSE)=0,"",VLOOKUP(E509,'RT-C'!$A:$AG,33,FALSE)),"")</f>
        <v/>
      </c>
      <c r="L509" s="151" t="str">
        <f t="array" ref="L509">IFERROR(VLOOKUP('RT-C'!$A:$AF,32,FALSE),"")</f>
        <v/>
      </c>
      <c r="M509" s="323" t="str">
        <f t="array" ref="M509">IFERROR(VLOOKUP(E509,'RT-C'!$A:$H,8,FALSE),"")</f>
        <v/>
      </c>
      <c r="N509" s="151" t="str">
        <f t="array" ref="N509">IFERROR(VLOOKUP(E509,'RT-C'!$A:$G,7,FALSE),"")</f>
        <v/>
      </c>
      <c r="O509" s="150" t="str">
        <f t="array" ref="O509">IFERROR(VLOOKUP(E509,'RT-C'!$A:$R,18,FALSE),"")</f>
        <v/>
      </c>
      <c r="P509" s="147" t="str">
        <f t="shared" si="28"/>
        <v/>
      </c>
      <c r="Q509" s="119" t="str">
        <f t="shared" si="29"/>
        <v/>
      </c>
      <c r="R509" s="149" t="str">
        <f t="shared" si="30"/>
        <v/>
      </c>
      <c r="S509" s="148"/>
      <c r="T509" s="148" t="str">
        <f t="shared" si="31"/>
        <v/>
      </c>
      <c r="U509" s="118" t="e">
        <f>IF(AND(D509&lt;&gt;"",I509="OUI",#REF!="OUI"),60,"")</f>
        <v>#REF!</v>
      </c>
      <c r="V509" s="147"/>
      <c r="W509" s="118"/>
      <c r="X509" s="118"/>
      <c r="Y509" s="120"/>
      <c r="Z509" s="117"/>
    </row>
    <row r="510" spans="1:26" x14ac:dyDescent="0.25">
      <c r="A510" s="114">
        <v>1</v>
      </c>
      <c r="B510" s="115" t="s">
        <v>5718</v>
      </c>
      <c r="C510" s="116" t="str">
        <f t="array" ref="C510">IFERROR(VLOOKUP(E510,'RT-C'!$A:$I,9,FALSE),"")</f>
        <v/>
      </c>
      <c r="D510" s="117"/>
      <c r="E510" s="113"/>
      <c r="F510" s="118"/>
      <c r="G510" s="119"/>
      <c r="H510" s="120"/>
      <c r="I510" s="153" t="str">
        <f t="array" ref="I510">IFERROR(VLOOKUP(E510,'RT-C'!$A:$J,10,FALSE),"")</f>
        <v/>
      </c>
      <c r="J510" s="151" t="str">
        <f t="array" ref="J510">IFERROR(VLOOKUP(E510,'RT-C'!$A:$AE,31,FALSE),"")</f>
        <v/>
      </c>
      <c r="K510" s="152" t="str">
        <f t="array" ref="K510">IFERROR(IF(VLOOKUP(E510,'RT-C'!$A:$AG,29,FALSE)=0,"",VLOOKUP(E510,'RT-C'!$A:$AG,33,FALSE)),"")</f>
        <v/>
      </c>
      <c r="L510" s="151" t="str">
        <f t="array" ref="L510">IFERROR(VLOOKUP('RT-C'!$A:$AF,32,FALSE),"")</f>
        <v/>
      </c>
      <c r="M510" s="323" t="str">
        <f t="array" ref="M510">IFERROR(VLOOKUP(E510,'RT-C'!$A:$H,8,FALSE),"")</f>
        <v/>
      </c>
      <c r="N510" s="151" t="str">
        <f t="array" ref="N510">IFERROR(VLOOKUP(E510,'RT-C'!$A:$G,7,FALSE),"")</f>
        <v/>
      </c>
      <c r="O510" s="150" t="str">
        <f t="array" ref="O510">IFERROR(VLOOKUP(E510,'RT-C'!$A:$R,18,FALSE),"")</f>
        <v/>
      </c>
      <c r="P510" s="147" t="str">
        <f t="shared" si="28"/>
        <v/>
      </c>
      <c r="Q510" s="119" t="str">
        <f t="shared" si="29"/>
        <v/>
      </c>
      <c r="R510" s="149" t="str">
        <f t="shared" si="30"/>
        <v/>
      </c>
      <c r="S510" s="148"/>
      <c r="T510" s="148" t="str">
        <f t="shared" si="31"/>
        <v/>
      </c>
      <c r="U510" s="118" t="e">
        <f>IF(AND(D510&lt;&gt;"",I510="OUI",#REF!="OUI"),60,"")</f>
        <v>#REF!</v>
      </c>
      <c r="V510" s="147"/>
      <c r="W510" s="118"/>
      <c r="X510" s="118"/>
      <c r="Y510" s="120"/>
      <c r="Z510" s="117"/>
    </row>
    <row r="511" spans="1:26" x14ac:dyDescent="0.25">
      <c r="A511" s="114">
        <v>1</v>
      </c>
      <c r="B511" s="115" t="s">
        <v>5718</v>
      </c>
      <c r="C511" s="116" t="str">
        <f t="array" ref="C511">IFERROR(VLOOKUP(E511,'RT-C'!$A:$I,9,FALSE),"")</f>
        <v/>
      </c>
      <c r="D511" s="117"/>
      <c r="E511" s="113"/>
      <c r="F511" s="118"/>
      <c r="G511" s="119"/>
      <c r="H511" s="120"/>
      <c r="I511" s="153" t="str">
        <f t="array" ref="I511">IFERROR(VLOOKUP(E511,'RT-C'!$A:$J,10,FALSE),"")</f>
        <v/>
      </c>
      <c r="J511" s="151" t="str">
        <f t="array" ref="J511">IFERROR(VLOOKUP(E511,'RT-C'!$A:$AE,31,FALSE),"")</f>
        <v/>
      </c>
      <c r="K511" s="152" t="str">
        <f t="array" ref="K511">IFERROR(IF(VLOOKUP(E511,'RT-C'!$A:$AG,29,FALSE)=0,"",VLOOKUP(E511,'RT-C'!$A:$AG,33,FALSE)),"")</f>
        <v/>
      </c>
      <c r="L511" s="151" t="str">
        <f t="array" ref="L511">IFERROR(VLOOKUP('RT-C'!$A:$AF,32,FALSE),"")</f>
        <v/>
      </c>
      <c r="M511" s="323" t="str">
        <f t="array" ref="M511">IFERROR(VLOOKUP(E511,'RT-C'!$A:$H,8,FALSE),"")</f>
        <v/>
      </c>
      <c r="N511" s="151" t="str">
        <f t="array" ref="N511">IFERROR(VLOOKUP(E511,'RT-C'!$A:$G,7,FALSE),"")</f>
        <v/>
      </c>
      <c r="O511" s="150" t="str">
        <f t="array" ref="O511">IFERROR(VLOOKUP(E511,'RT-C'!$A:$R,18,FALSE),"")</f>
        <v/>
      </c>
      <c r="P511" s="147" t="str">
        <f t="shared" si="28"/>
        <v/>
      </c>
      <c r="Q511" s="119" t="str">
        <f t="shared" si="29"/>
        <v/>
      </c>
      <c r="R511" s="149" t="str">
        <f t="shared" si="30"/>
        <v/>
      </c>
      <c r="S511" s="148"/>
      <c r="T511" s="148" t="str">
        <f t="shared" si="31"/>
        <v/>
      </c>
      <c r="U511" s="118" t="e">
        <f>IF(AND(D511&lt;&gt;"",I511="OUI",#REF!="OUI"),60,"")</f>
        <v>#REF!</v>
      </c>
      <c r="V511" s="147"/>
      <c r="W511" s="118"/>
      <c r="X511" s="118"/>
      <c r="Y511" s="120"/>
      <c r="Z511" s="117"/>
    </row>
    <row r="512" spans="1:26" x14ac:dyDescent="0.25">
      <c r="A512" s="114">
        <v>1</v>
      </c>
      <c r="B512" s="115" t="s">
        <v>5718</v>
      </c>
      <c r="C512" s="116" t="str">
        <f t="array" ref="C512">IFERROR(VLOOKUP(E512,'RT-C'!$A:$I,9,FALSE),"")</f>
        <v/>
      </c>
      <c r="D512" s="117"/>
      <c r="E512" s="113"/>
      <c r="F512" s="118"/>
      <c r="G512" s="119"/>
      <c r="H512" s="120"/>
      <c r="I512" s="153" t="str">
        <f t="array" ref="I512">IFERROR(VLOOKUP(E512,'RT-C'!$A:$J,10,FALSE),"")</f>
        <v/>
      </c>
      <c r="J512" s="151" t="str">
        <f t="array" ref="J512">IFERROR(VLOOKUP(E512,'RT-C'!$A:$AE,31,FALSE),"")</f>
        <v/>
      </c>
      <c r="K512" s="152" t="str">
        <f t="array" ref="K512">IFERROR(IF(VLOOKUP(E512,'RT-C'!$A:$AG,29,FALSE)=0,"",VLOOKUP(E512,'RT-C'!$A:$AG,33,FALSE)),"")</f>
        <v/>
      </c>
      <c r="L512" s="151" t="str">
        <f t="array" ref="L512">IFERROR(VLOOKUP('RT-C'!$A:$AF,32,FALSE),"")</f>
        <v/>
      </c>
      <c r="M512" s="323" t="str">
        <f t="array" ref="M512">IFERROR(VLOOKUP(E512,'RT-C'!$A:$H,8,FALSE),"")</f>
        <v/>
      </c>
      <c r="N512" s="151" t="str">
        <f t="array" ref="N512">IFERROR(VLOOKUP(E512,'RT-C'!$A:$G,7,FALSE),"")</f>
        <v/>
      </c>
      <c r="O512" s="150" t="str">
        <f t="array" ref="O512">IFERROR(VLOOKUP(E512,'RT-C'!$A:$R,18,FALSE),"")</f>
        <v/>
      </c>
      <c r="P512" s="147" t="str">
        <f t="shared" si="28"/>
        <v/>
      </c>
      <c r="Q512" s="119" t="str">
        <f t="shared" si="29"/>
        <v/>
      </c>
      <c r="R512" s="149" t="str">
        <f t="shared" si="30"/>
        <v/>
      </c>
      <c r="S512" s="148"/>
      <c r="T512" s="148" t="str">
        <f t="shared" si="31"/>
        <v/>
      </c>
      <c r="U512" s="118" t="e">
        <f>IF(AND(D512&lt;&gt;"",I512="OUI",#REF!="OUI"),60,"")</f>
        <v>#REF!</v>
      </c>
      <c r="V512" s="147"/>
      <c r="W512" s="118"/>
      <c r="X512" s="118"/>
      <c r="Y512" s="120"/>
      <c r="Z512" s="117"/>
    </row>
    <row r="513" spans="1:26" x14ac:dyDescent="0.25">
      <c r="A513" s="114">
        <v>1</v>
      </c>
      <c r="B513" s="115" t="s">
        <v>5718</v>
      </c>
      <c r="C513" s="116" t="str">
        <f t="array" ref="C513">IFERROR(VLOOKUP(E513,'RT-C'!$A:$I,9,FALSE),"")</f>
        <v/>
      </c>
      <c r="D513" s="117"/>
      <c r="E513" s="113"/>
      <c r="F513" s="118"/>
      <c r="G513" s="119"/>
      <c r="H513" s="120"/>
      <c r="I513" s="153" t="str">
        <f t="array" ref="I513">IFERROR(VLOOKUP(E513,'RT-C'!$A:$J,10,FALSE),"")</f>
        <v/>
      </c>
      <c r="J513" s="151" t="str">
        <f t="array" ref="J513">IFERROR(VLOOKUP(E513,'RT-C'!$A:$AE,31,FALSE),"")</f>
        <v/>
      </c>
      <c r="K513" s="152" t="str">
        <f t="array" ref="K513">IFERROR(IF(VLOOKUP(E513,'RT-C'!$A:$AG,29,FALSE)=0,"",VLOOKUP(E513,'RT-C'!$A:$AG,33,FALSE)),"")</f>
        <v/>
      </c>
      <c r="L513" s="151" t="str">
        <f t="array" ref="L513">IFERROR(VLOOKUP('RT-C'!$A:$AF,32,FALSE),"")</f>
        <v/>
      </c>
      <c r="M513" s="323" t="str">
        <f t="array" ref="M513">IFERROR(VLOOKUP(E513,'RT-C'!$A:$H,8,FALSE),"")</f>
        <v/>
      </c>
      <c r="N513" s="151" t="str">
        <f t="array" ref="N513">IFERROR(VLOOKUP(E513,'RT-C'!$A:$G,7,FALSE),"")</f>
        <v/>
      </c>
      <c r="O513" s="150" t="str">
        <f t="array" ref="O513">IFERROR(VLOOKUP(E513,'RT-C'!$A:$R,18,FALSE),"")</f>
        <v/>
      </c>
      <c r="P513" s="147" t="str">
        <f t="shared" si="28"/>
        <v/>
      </c>
      <c r="Q513" s="119" t="str">
        <f t="shared" si="29"/>
        <v/>
      </c>
      <c r="R513" s="149" t="str">
        <f t="shared" si="30"/>
        <v/>
      </c>
      <c r="S513" s="148"/>
      <c r="T513" s="148" t="str">
        <f t="shared" si="31"/>
        <v/>
      </c>
      <c r="U513" s="118" t="e">
        <f>IF(AND(D513&lt;&gt;"",I513="OUI",#REF!="OUI"),60,"")</f>
        <v>#REF!</v>
      </c>
      <c r="V513" s="147"/>
      <c r="W513" s="118"/>
      <c r="X513" s="118"/>
      <c r="Y513" s="120"/>
      <c r="Z513" s="117"/>
    </row>
    <row r="514" spans="1:26" x14ac:dyDescent="0.25">
      <c r="A514" s="114">
        <v>1</v>
      </c>
      <c r="B514" s="115" t="s">
        <v>5718</v>
      </c>
      <c r="C514" s="116" t="str">
        <f t="array" ref="C514">IFERROR(VLOOKUP(E514,'RT-C'!$A:$I,9,FALSE),"")</f>
        <v/>
      </c>
      <c r="D514" s="117"/>
      <c r="E514" s="113"/>
      <c r="F514" s="118"/>
      <c r="G514" s="119"/>
      <c r="H514" s="120"/>
      <c r="I514" s="153" t="str">
        <f t="array" ref="I514">IFERROR(VLOOKUP(E514,'RT-C'!$A:$J,10,FALSE),"")</f>
        <v/>
      </c>
      <c r="J514" s="151" t="str">
        <f t="array" ref="J514">IFERROR(VLOOKUP(E514,'RT-C'!$A:$AE,31,FALSE),"")</f>
        <v/>
      </c>
      <c r="K514" s="152" t="str">
        <f t="array" ref="K514">IFERROR(IF(VLOOKUP(E514,'RT-C'!$A:$AG,29,FALSE)=0,"",VLOOKUP(E514,'RT-C'!$A:$AG,33,FALSE)),"")</f>
        <v/>
      </c>
      <c r="L514" s="151" t="str">
        <f t="array" ref="L514">IFERROR(VLOOKUP('RT-C'!$A:$AF,32,FALSE),"")</f>
        <v/>
      </c>
      <c r="M514" s="323" t="str">
        <f t="array" ref="M514">IFERROR(VLOOKUP(E514,'RT-C'!$A:$H,8,FALSE),"")</f>
        <v/>
      </c>
      <c r="N514" s="151" t="str">
        <f t="array" ref="N514">IFERROR(VLOOKUP(E514,'RT-C'!$A:$G,7,FALSE),"")</f>
        <v/>
      </c>
      <c r="O514" s="150" t="str">
        <f t="array" ref="O514">IFERROR(VLOOKUP(E514,'RT-C'!$A:$R,18,FALSE),"")</f>
        <v/>
      </c>
      <c r="P514" s="147" t="str">
        <f t="shared" si="28"/>
        <v/>
      </c>
      <c r="Q514" s="119" t="str">
        <f t="shared" si="29"/>
        <v/>
      </c>
      <c r="R514" s="149" t="str">
        <f t="shared" si="30"/>
        <v/>
      </c>
      <c r="S514" s="148"/>
      <c r="T514" s="148" t="str">
        <f t="shared" si="31"/>
        <v/>
      </c>
      <c r="U514" s="118" t="e">
        <f>IF(AND(D514&lt;&gt;"",I514="OUI",#REF!="OUI"),60,"")</f>
        <v>#REF!</v>
      </c>
      <c r="V514" s="147"/>
      <c r="W514" s="118"/>
      <c r="X514" s="118"/>
      <c r="Y514" s="120"/>
      <c r="Z514" s="117"/>
    </row>
    <row r="515" spans="1:26" x14ac:dyDescent="0.25">
      <c r="A515" s="114">
        <v>1</v>
      </c>
      <c r="B515" s="115" t="s">
        <v>5718</v>
      </c>
      <c r="C515" s="116" t="str">
        <f t="array" ref="C515">IFERROR(VLOOKUP(E515,'RT-C'!$A:$I,9,FALSE),"")</f>
        <v/>
      </c>
      <c r="D515" s="117"/>
      <c r="E515" s="113"/>
      <c r="F515" s="118"/>
      <c r="G515" s="119"/>
      <c r="H515" s="120"/>
      <c r="I515" s="153" t="str">
        <f t="array" ref="I515">IFERROR(VLOOKUP(E515,'RT-C'!$A:$J,10,FALSE),"")</f>
        <v/>
      </c>
      <c r="J515" s="151" t="str">
        <f t="array" ref="J515">IFERROR(VLOOKUP(E515,'RT-C'!$A:$AE,31,FALSE),"")</f>
        <v/>
      </c>
      <c r="K515" s="152" t="str">
        <f t="array" ref="K515">IFERROR(IF(VLOOKUP(E515,'RT-C'!$A:$AG,29,FALSE)=0,"",VLOOKUP(E515,'RT-C'!$A:$AG,33,FALSE)),"")</f>
        <v/>
      </c>
      <c r="L515" s="151" t="str">
        <f t="array" ref="L515">IFERROR(VLOOKUP('RT-C'!$A:$AF,32,FALSE),"")</f>
        <v/>
      </c>
      <c r="M515" s="323" t="str">
        <f t="array" ref="M515">IFERROR(VLOOKUP(E515,'RT-C'!$A:$H,8,FALSE),"")</f>
        <v/>
      </c>
      <c r="N515" s="151" t="str">
        <f t="array" ref="N515">IFERROR(VLOOKUP(E515,'RT-C'!$A:$G,7,FALSE),"")</f>
        <v/>
      </c>
      <c r="O515" s="150" t="str">
        <f t="array" ref="O515">IFERROR(VLOOKUP(E515,'RT-C'!$A:$R,18,FALSE),"")</f>
        <v/>
      </c>
      <c r="P515" s="147" t="str">
        <f t="shared" ref="P515:P578" si="32">IF(AND(D515&lt;&gt;"",F515="INS",I515="OUI",K515&gt;0),K515*IF($M515&gt;41790,5.94,5.65),"")</f>
        <v/>
      </c>
      <c r="Q515" s="119" t="str">
        <f t="shared" ref="Q515:Q578" si="33">IF(AND(D515&lt;&gt;"",F515="REV",I515="OUI",K515&gt;0),K515*IF($M515&gt;41790,6.2,5.9),"")</f>
        <v/>
      </c>
      <c r="R515" s="149" t="str">
        <f t="shared" ref="R515:R578" si="34">IF(AND(D515&lt;&gt;"",I515="NON",OR(J515="Branchement individuel",J515="Batiment détruit")),3,"")</f>
        <v/>
      </c>
      <c r="S515" s="148"/>
      <c r="T515" s="148" t="str">
        <f t="shared" ref="T515:T578" si="35">IF(AND(D515&lt;&gt;"",I515="OUI",O515="OUI"),18,"")</f>
        <v/>
      </c>
      <c r="U515" s="118" t="e">
        <f>IF(AND(D515&lt;&gt;"",I515="OUI",#REF!="OUI"),60,"")</f>
        <v>#REF!</v>
      </c>
      <c r="V515" s="147"/>
      <c r="W515" s="118"/>
      <c r="X515" s="118"/>
      <c r="Y515" s="120"/>
      <c r="Z515" s="117"/>
    </row>
    <row r="516" spans="1:26" x14ac:dyDescent="0.25">
      <c r="A516" s="114">
        <v>1</v>
      </c>
      <c r="B516" s="115" t="s">
        <v>5718</v>
      </c>
      <c r="C516" s="116" t="str">
        <f t="array" ref="C516">IFERROR(VLOOKUP(E516,'RT-C'!$A:$I,9,FALSE),"")</f>
        <v/>
      </c>
      <c r="D516" s="117"/>
      <c r="E516" s="113"/>
      <c r="F516" s="118"/>
      <c r="G516" s="119"/>
      <c r="H516" s="120"/>
      <c r="I516" s="153" t="str">
        <f t="array" ref="I516">IFERROR(VLOOKUP(E516,'RT-C'!$A:$J,10,FALSE),"")</f>
        <v/>
      </c>
      <c r="J516" s="151" t="str">
        <f t="array" ref="J516">IFERROR(VLOOKUP(E516,'RT-C'!$A:$AE,31,FALSE),"")</f>
        <v/>
      </c>
      <c r="K516" s="152" t="str">
        <f t="array" ref="K516">IFERROR(IF(VLOOKUP(E516,'RT-C'!$A:$AG,29,FALSE)=0,"",VLOOKUP(E516,'RT-C'!$A:$AG,33,FALSE)),"")</f>
        <v/>
      </c>
      <c r="L516" s="151" t="str">
        <f t="array" ref="L516">IFERROR(VLOOKUP('RT-C'!$A:$AF,32,FALSE),"")</f>
        <v/>
      </c>
      <c r="M516" s="323" t="str">
        <f t="array" ref="M516">IFERROR(VLOOKUP(E516,'RT-C'!$A:$H,8,FALSE),"")</f>
        <v/>
      </c>
      <c r="N516" s="151" t="str">
        <f t="array" ref="N516">IFERROR(VLOOKUP(E516,'RT-C'!$A:$G,7,FALSE),"")</f>
        <v/>
      </c>
      <c r="O516" s="150" t="str">
        <f t="array" ref="O516">IFERROR(VLOOKUP(E516,'RT-C'!$A:$R,18,FALSE),"")</f>
        <v/>
      </c>
      <c r="P516" s="147" t="str">
        <f t="shared" si="32"/>
        <v/>
      </c>
      <c r="Q516" s="119" t="str">
        <f t="shared" si="33"/>
        <v/>
      </c>
      <c r="R516" s="149" t="str">
        <f t="shared" si="34"/>
        <v/>
      </c>
      <c r="S516" s="148"/>
      <c r="T516" s="148" t="str">
        <f t="shared" si="35"/>
        <v/>
      </c>
      <c r="U516" s="118" t="e">
        <f>IF(AND(D516&lt;&gt;"",I516="OUI",#REF!="OUI"),60,"")</f>
        <v>#REF!</v>
      </c>
      <c r="V516" s="147"/>
      <c r="W516" s="118"/>
      <c r="X516" s="118"/>
      <c r="Y516" s="120"/>
      <c r="Z516" s="117"/>
    </row>
    <row r="517" spans="1:26" x14ac:dyDescent="0.25">
      <c r="A517" s="114">
        <v>1</v>
      </c>
      <c r="B517" s="115" t="s">
        <v>5718</v>
      </c>
      <c r="C517" s="116" t="str">
        <f t="array" ref="C517">IFERROR(VLOOKUP(E517,'RT-C'!$A:$I,9,FALSE),"")</f>
        <v/>
      </c>
      <c r="D517" s="117"/>
      <c r="E517" s="113"/>
      <c r="F517" s="118"/>
      <c r="G517" s="119"/>
      <c r="H517" s="120"/>
      <c r="I517" s="153" t="str">
        <f t="array" ref="I517">IFERROR(VLOOKUP(E517,'RT-C'!$A:$J,10,FALSE),"")</f>
        <v/>
      </c>
      <c r="J517" s="151" t="str">
        <f t="array" ref="J517">IFERROR(VLOOKUP(E517,'RT-C'!$A:$AE,31,FALSE),"")</f>
        <v/>
      </c>
      <c r="K517" s="152" t="str">
        <f t="array" ref="K517">IFERROR(IF(VLOOKUP(E517,'RT-C'!$A:$AG,29,FALSE)=0,"",VLOOKUP(E517,'RT-C'!$A:$AG,33,FALSE)),"")</f>
        <v/>
      </c>
      <c r="L517" s="151" t="str">
        <f t="array" ref="L517">IFERROR(VLOOKUP('RT-C'!$A:$AF,32,FALSE),"")</f>
        <v/>
      </c>
      <c r="M517" s="323" t="str">
        <f t="array" ref="M517">IFERROR(VLOOKUP(E517,'RT-C'!$A:$H,8,FALSE),"")</f>
        <v/>
      </c>
      <c r="N517" s="151" t="str">
        <f t="array" ref="N517">IFERROR(VLOOKUP(E517,'RT-C'!$A:$G,7,FALSE),"")</f>
        <v/>
      </c>
      <c r="O517" s="150" t="str">
        <f t="array" ref="O517">IFERROR(VLOOKUP(E517,'RT-C'!$A:$R,18,FALSE),"")</f>
        <v/>
      </c>
      <c r="P517" s="147" t="str">
        <f t="shared" si="32"/>
        <v/>
      </c>
      <c r="Q517" s="119" t="str">
        <f t="shared" si="33"/>
        <v/>
      </c>
      <c r="R517" s="149" t="str">
        <f t="shared" si="34"/>
        <v/>
      </c>
      <c r="S517" s="148"/>
      <c r="T517" s="148" t="str">
        <f t="shared" si="35"/>
        <v/>
      </c>
      <c r="U517" s="118" t="e">
        <f>IF(AND(D517&lt;&gt;"",I517="OUI",#REF!="OUI"),60,"")</f>
        <v>#REF!</v>
      </c>
      <c r="V517" s="147"/>
      <c r="W517" s="118"/>
      <c r="X517" s="118"/>
      <c r="Y517" s="120"/>
      <c r="Z517" s="117"/>
    </row>
    <row r="518" spans="1:26" x14ac:dyDescent="0.25">
      <c r="A518" s="114">
        <v>1</v>
      </c>
      <c r="B518" s="115" t="s">
        <v>5718</v>
      </c>
      <c r="C518" s="116" t="str">
        <f t="array" ref="C518">IFERROR(VLOOKUP(E518,'RT-C'!$A:$I,9,FALSE),"")</f>
        <v/>
      </c>
      <c r="D518" s="117"/>
      <c r="E518" s="113"/>
      <c r="F518" s="118"/>
      <c r="G518" s="119"/>
      <c r="H518" s="120"/>
      <c r="I518" s="153" t="str">
        <f t="array" ref="I518">IFERROR(VLOOKUP(E518,'RT-C'!$A:$J,10,FALSE),"")</f>
        <v/>
      </c>
      <c r="J518" s="151" t="str">
        <f t="array" ref="J518">IFERROR(VLOOKUP(E518,'RT-C'!$A:$AE,31,FALSE),"")</f>
        <v/>
      </c>
      <c r="K518" s="152" t="str">
        <f t="array" ref="K518">IFERROR(IF(VLOOKUP(E518,'RT-C'!$A:$AG,29,FALSE)=0,"",VLOOKUP(E518,'RT-C'!$A:$AG,33,FALSE)),"")</f>
        <v/>
      </c>
      <c r="L518" s="151" t="str">
        <f t="array" ref="L518">IFERROR(VLOOKUP('RT-C'!$A:$AF,32,FALSE),"")</f>
        <v/>
      </c>
      <c r="M518" s="323" t="str">
        <f t="array" ref="M518">IFERROR(VLOOKUP(E518,'RT-C'!$A:$H,8,FALSE),"")</f>
        <v/>
      </c>
      <c r="N518" s="151" t="str">
        <f t="array" ref="N518">IFERROR(VLOOKUP(E518,'RT-C'!$A:$G,7,FALSE),"")</f>
        <v/>
      </c>
      <c r="O518" s="150" t="str">
        <f t="array" ref="O518">IFERROR(VLOOKUP(E518,'RT-C'!$A:$R,18,FALSE),"")</f>
        <v/>
      </c>
      <c r="P518" s="147" t="str">
        <f t="shared" si="32"/>
        <v/>
      </c>
      <c r="Q518" s="119" t="str">
        <f t="shared" si="33"/>
        <v/>
      </c>
      <c r="R518" s="149" t="str">
        <f t="shared" si="34"/>
        <v/>
      </c>
      <c r="S518" s="148"/>
      <c r="T518" s="148" t="str">
        <f t="shared" si="35"/>
        <v/>
      </c>
      <c r="U518" s="118" t="e">
        <f>IF(AND(D518&lt;&gt;"",I518="OUI",#REF!="OUI"),60,"")</f>
        <v>#REF!</v>
      </c>
      <c r="V518" s="147"/>
      <c r="W518" s="118"/>
      <c r="X518" s="118"/>
      <c r="Y518" s="120"/>
      <c r="Z518" s="117"/>
    </row>
    <row r="519" spans="1:26" x14ac:dyDescent="0.25">
      <c r="A519" s="114">
        <v>1</v>
      </c>
      <c r="B519" s="115" t="s">
        <v>5718</v>
      </c>
      <c r="C519" s="116" t="str">
        <f t="array" ref="C519">IFERROR(VLOOKUP(E519,'RT-C'!$A:$I,9,FALSE),"")</f>
        <v/>
      </c>
      <c r="D519" s="117"/>
      <c r="E519" s="113"/>
      <c r="F519" s="118"/>
      <c r="G519" s="119"/>
      <c r="H519" s="120"/>
      <c r="I519" s="153" t="str">
        <f t="array" ref="I519">IFERROR(VLOOKUP(E519,'RT-C'!$A:$J,10,FALSE),"")</f>
        <v/>
      </c>
      <c r="J519" s="151" t="str">
        <f t="array" ref="J519">IFERROR(VLOOKUP(E519,'RT-C'!$A:$AE,31,FALSE),"")</f>
        <v/>
      </c>
      <c r="K519" s="152" t="str">
        <f t="array" ref="K519">IFERROR(IF(VLOOKUP(E519,'RT-C'!$A:$AG,29,FALSE)=0,"",VLOOKUP(E519,'RT-C'!$A:$AG,33,FALSE)),"")</f>
        <v/>
      </c>
      <c r="L519" s="151" t="str">
        <f t="array" ref="L519">IFERROR(VLOOKUP('RT-C'!$A:$AF,32,FALSE),"")</f>
        <v/>
      </c>
      <c r="M519" s="323" t="str">
        <f t="array" ref="M519">IFERROR(VLOOKUP(E519,'RT-C'!$A:$H,8,FALSE),"")</f>
        <v/>
      </c>
      <c r="N519" s="151" t="str">
        <f t="array" ref="N519">IFERROR(VLOOKUP(E519,'RT-C'!$A:$G,7,FALSE),"")</f>
        <v/>
      </c>
      <c r="O519" s="150" t="str">
        <f t="array" ref="O519">IFERROR(VLOOKUP(E519,'RT-C'!$A:$R,18,FALSE),"")</f>
        <v/>
      </c>
      <c r="P519" s="147" t="str">
        <f t="shared" si="32"/>
        <v/>
      </c>
      <c r="Q519" s="119" t="str">
        <f t="shared" si="33"/>
        <v/>
      </c>
      <c r="R519" s="149" t="str">
        <f t="shared" si="34"/>
        <v/>
      </c>
      <c r="S519" s="148"/>
      <c r="T519" s="148" t="str">
        <f t="shared" si="35"/>
        <v/>
      </c>
      <c r="U519" s="118" t="e">
        <f>IF(AND(D519&lt;&gt;"",I519="OUI",#REF!="OUI"),60,"")</f>
        <v>#REF!</v>
      </c>
      <c r="V519" s="147"/>
      <c r="W519" s="118"/>
      <c r="X519" s="118"/>
      <c r="Y519" s="120"/>
      <c r="Z519" s="117"/>
    </row>
    <row r="520" spans="1:26" x14ac:dyDescent="0.25">
      <c r="A520" s="114">
        <v>1</v>
      </c>
      <c r="B520" s="115" t="s">
        <v>5718</v>
      </c>
      <c r="C520" s="116" t="str">
        <f t="array" ref="C520">IFERROR(VLOOKUP(E520,'RT-C'!$A:$I,9,FALSE),"")</f>
        <v/>
      </c>
      <c r="D520" s="117"/>
      <c r="E520" s="113"/>
      <c r="F520" s="118"/>
      <c r="G520" s="119"/>
      <c r="H520" s="120"/>
      <c r="I520" s="153" t="str">
        <f t="array" ref="I520">IFERROR(VLOOKUP(E520,'RT-C'!$A:$J,10,FALSE),"")</f>
        <v/>
      </c>
      <c r="J520" s="151" t="str">
        <f t="array" ref="J520">IFERROR(VLOOKUP(E520,'RT-C'!$A:$AE,31,FALSE),"")</f>
        <v/>
      </c>
      <c r="K520" s="152" t="str">
        <f t="array" ref="K520">IFERROR(IF(VLOOKUP(E520,'RT-C'!$A:$AG,29,FALSE)=0,"",VLOOKUP(E520,'RT-C'!$A:$AG,33,FALSE)),"")</f>
        <v/>
      </c>
      <c r="L520" s="151" t="str">
        <f t="array" ref="L520">IFERROR(VLOOKUP('RT-C'!$A:$AF,32,FALSE),"")</f>
        <v/>
      </c>
      <c r="M520" s="323" t="str">
        <f t="array" ref="M520">IFERROR(VLOOKUP(E520,'RT-C'!$A:$H,8,FALSE),"")</f>
        <v/>
      </c>
      <c r="N520" s="151" t="str">
        <f t="array" ref="N520">IFERROR(VLOOKUP(E520,'RT-C'!$A:$G,7,FALSE),"")</f>
        <v/>
      </c>
      <c r="O520" s="150" t="str">
        <f t="array" ref="O520">IFERROR(VLOOKUP(E520,'RT-C'!$A:$R,18,FALSE),"")</f>
        <v/>
      </c>
      <c r="P520" s="147" t="str">
        <f t="shared" si="32"/>
        <v/>
      </c>
      <c r="Q520" s="119" t="str">
        <f t="shared" si="33"/>
        <v/>
      </c>
      <c r="R520" s="149" t="str">
        <f t="shared" si="34"/>
        <v/>
      </c>
      <c r="S520" s="148"/>
      <c r="T520" s="148" t="str">
        <f t="shared" si="35"/>
        <v/>
      </c>
      <c r="U520" s="118" t="e">
        <f>IF(AND(D520&lt;&gt;"",I520="OUI",#REF!="OUI"),60,"")</f>
        <v>#REF!</v>
      </c>
      <c r="V520" s="147"/>
      <c r="W520" s="118"/>
      <c r="X520" s="118"/>
      <c r="Y520" s="120"/>
      <c r="Z520" s="117"/>
    </row>
    <row r="521" spans="1:26" x14ac:dyDescent="0.25">
      <c r="A521" s="114">
        <v>1</v>
      </c>
      <c r="B521" s="115" t="s">
        <v>5718</v>
      </c>
      <c r="C521" s="116" t="str">
        <f t="array" ref="C521">IFERROR(VLOOKUP(E521,'RT-C'!$A:$I,9,FALSE),"")</f>
        <v/>
      </c>
      <c r="D521" s="117"/>
      <c r="E521" s="113"/>
      <c r="F521" s="118"/>
      <c r="G521" s="119"/>
      <c r="H521" s="120"/>
      <c r="I521" s="153" t="str">
        <f t="array" ref="I521">IFERROR(VLOOKUP(E521,'RT-C'!$A:$J,10,FALSE),"")</f>
        <v/>
      </c>
      <c r="J521" s="151" t="str">
        <f t="array" ref="J521">IFERROR(VLOOKUP(E521,'RT-C'!$A:$AE,31,FALSE),"")</f>
        <v/>
      </c>
      <c r="K521" s="152" t="str">
        <f t="array" ref="K521">IFERROR(IF(VLOOKUP(E521,'RT-C'!$A:$AG,29,FALSE)=0,"",VLOOKUP(E521,'RT-C'!$A:$AG,33,FALSE)),"")</f>
        <v/>
      </c>
      <c r="L521" s="151" t="str">
        <f t="array" ref="L521">IFERROR(VLOOKUP('RT-C'!$A:$AF,32,FALSE),"")</f>
        <v/>
      </c>
      <c r="M521" s="323" t="str">
        <f t="array" ref="M521">IFERROR(VLOOKUP(E521,'RT-C'!$A:$H,8,FALSE),"")</f>
        <v/>
      </c>
      <c r="N521" s="151" t="str">
        <f t="array" ref="N521">IFERROR(VLOOKUP(E521,'RT-C'!$A:$G,7,FALSE),"")</f>
        <v/>
      </c>
      <c r="O521" s="150" t="str">
        <f t="array" ref="O521">IFERROR(VLOOKUP(E521,'RT-C'!$A:$R,18,FALSE),"")</f>
        <v/>
      </c>
      <c r="P521" s="147" t="str">
        <f t="shared" si="32"/>
        <v/>
      </c>
      <c r="Q521" s="119" t="str">
        <f t="shared" si="33"/>
        <v/>
      </c>
      <c r="R521" s="149" t="str">
        <f t="shared" si="34"/>
        <v/>
      </c>
      <c r="S521" s="148"/>
      <c r="T521" s="148" t="str">
        <f t="shared" si="35"/>
        <v/>
      </c>
      <c r="U521" s="118" t="e">
        <f>IF(AND(D521&lt;&gt;"",I521="OUI",#REF!="OUI"),60,"")</f>
        <v>#REF!</v>
      </c>
      <c r="V521" s="147"/>
      <c r="W521" s="118"/>
      <c r="X521" s="118"/>
      <c r="Y521" s="120"/>
      <c r="Z521" s="117"/>
    </row>
    <row r="522" spans="1:26" x14ac:dyDescent="0.25">
      <c r="A522" s="114">
        <v>1</v>
      </c>
      <c r="B522" s="115" t="s">
        <v>5718</v>
      </c>
      <c r="C522" s="116" t="str">
        <f t="array" ref="C522">IFERROR(VLOOKUP(E522,'RT-C'!$A:$I,9,FALSE),"")</f>
        <v/>
      </c>
      <c r="D522" s="117"/>
      <c r="E522" s="113"/>
      <c r="F522" s="118"/>
      <c r="G522" s="119"/>
      <c r="H522" s="120"/>
      <c r="I522" s="153" t="str">
        <f t="array" ref="I522">IFERROR(VLOOKUP(E522,'RT-C'!$A:$J,10,FALSE),"")</f>
        <v/>
      </c>
      <c r="J522" s="151" t="str">
        <f t="array" ref="J522">IFERROR(VLOOKUP(E522,'RT-C'!$A:$AE,31,FALSE),"")</f>
        <v/>
      </c>
      <c r="K522" s="152" t="str">
        <f t="array" ref="K522">IFERROR(IF(VLOOKUP(E522,'RT-C'!$A:$AG,29,FALSE)=0,"",VLOOKUP(E522,'RT-C'!$A:$AG,33,FALSE)),"")</f>
        <v/>
      </c>
      <c r="L522" s="151" t="str">
        <f t="array" ref="L522">IFERROR(VLOOKUP('RT-C'!$A:$AF,32,FALSE),"")</f>
        <v/>
      </c>
      <c r="M522" s="323" t="str">
        <f t="array" ref="M522">IFERROR(VLOOKUP(E522,'RT-C'!$A:$H,8,FALSE),"")</f>
        <v/>
      </c>
      <c r="N522" s="151" t="str">
        <f t="array" ref="N522">IFERROR(VLOOKUP(E522,'RT-C'!$A:$G,7,FALSE),"")</f>
        <v/>
      </c>
      <c r="O522" s="150" t="str">
        <f t="array" ref="O522">IFERROR(VLOOKUP(E522,'RT-C'!$A:$R,18,FALSE),"")</f>
        <v/>
      </c>
      <c r="P522" s="147" t="str">
        <f t="shared" si="32"/>
        <v/>
      </c>
      <c r="Q522" s="119" t="str">
        <f t="shared" si="33"/>
        <v/>
      </c>
      <c r="R522" s="149" t="str">
        <f t="shared" si="34"/>
        <v/>
      </c>
      <c r="S522" s="148"/>
      <c r="T522" s="148" t="str">
        <f t="shared" si="35"/>
        <v/>
      </c>
      <c r="U522" s="118" t="e">
        <f>IF(AND(D522&lt;&gt;"",I522="OUI",#REF!="OUI"),60,"")</f>
        <v>#REF!</v>
      </c>
      <c r="V522" s="147"/>
      <c r="W522" s="118"/>
      <c r="X522" s="118"/>
      <c r="Y522" s="120"/>
      <c r="Z522" s="117"/>
    </row>
    <row r="523" spans="1:26" x14ac:dyDescent="0.25">
      <c r="A523" s="114">
        <v>1</v>
      </c>
      <c r="B523" s="115" t="s">
        <v>5718</v>
      </c>
      <c r="C523" s="116" t="str">
        <f t="array" ref="C523">IFERROR(VLOOKUP(E523,'RT-C'!$A:$I,9,FALSE),"")</f>
        <v/>
      </c>
      <c r="D523" s="117"/>
      <c r="E523" s="113"/>
      <c r="F523" s="118"/>
      <c r="G523" s="119"/>
      <c r="H523" s="120"/>
      <c r="I523" s="153" t="str">
        <f t="array" ref="I523">IFERROR(VLOOKUP(E523,'RT-C'!$A:$J,10,FALSE),"")</f>
        <v/>
      </c>
      <c r="J523" s="151" t="str">
        <f t="array" ref="J523">IFERROR(VLOOKUP(E523,'RT-C'!$A:$AE,31,FALSE),"")</f>
        <v/>
      </c>
      <c r="K523" s="152" t="str">
        <f t="array" ref="K523">IFERROR(IF(VLOOKUP(E523,'RT-C'!$A:$AG,29,FALSE)=0,"",VLOOKUP(E523,'RT-C'!$A:$AG,33,FALSE)),"")</f>
        <v/>
      </c>
      <c r="L523" s="151" t="str">
        <f t="array" ref="L523">IFERROR(VLOOKUP('RT-C'!$A:$AF,32,FALSE),"")</f>
        <v/>
      </c>
      <c r="M523" s="323" t="str">
        <f t="array" ref="M523">IFERROR(VLOOKUP(E523,'RT-C'!$A:$H,8,FALSE),"")</f>
        <v/>
      </c>
      <c r="N523" s="151" t="str">
        <f t="array" ref="N523">IFERROR(VLOOKUP(E523,'RT-C'!$A:$G,7,FALSE),"")</f>
        <v/>
      </c>
      <c r="O523" s="150" t="str">
        <f t="array" ref="O523">IFERROR(VLOOKUP(E523,'RT-C'!$A:$R,18,FALSE),"")</f>
        <v/>
      </c>
      <c r="P523" s="147" t="str">
        <f t="shared" si="32"/>
        <v/>
      </c>
      <c r="Q523" s="119" t="str">
        <f t="shared" si="33"/>
        <v/>
      </c>
      <c r="R523" s="149" t="str">
        <f t="shared" si="34"/>
        <v/>
      </c>
      <c r="S523" s="148"/>
      <c r="T523" s="148" t="str">
        <f t="shared" si="35"/>
        <v/>
      </c>
      <c r="U523" s="118" t="e">
        <f>IF(AND(D523&lt;&gt;"",I523="OUI",#REF!="OUI"),60,"")</f>
        <v>#REF!</v>
      </c>
      <c r="V523" s="147"/>
      <c r="W523" s="118"/>
      <c r="X523" s="118"/>
      <c r="Y523" s="120"/>
      <c r="Z523" s="117"/>
    </row>
    <row r="524" spans="1:26" x14ac:dyDescent="0.25">
      <c r="A524" s="114">
        <v>1</v>
      </c>
      <c r="B524" s="115" t="s">
        <v>5718</v>
      </c>
      <c r="C524" s="116" t="str">
        <f t="array" ref="C524">IFERROR(VLOOKUP(E524,'RT-C'!$A:$I,9,FALSE),"")</f>
        <v/>
      </c>
      <c r="D524" s="117"/>
      <c r="E524" s="113"/>
      <c r="F524" s="118"/>
      <c r="G524" s="119"/>
      <c r="H524" s="120"/>
      <c r="I524" s="153" t="str">
        <f t="array" ref="I524">IFERROR(VLOOKUP(E524,'RT-C'!$A:$J,10,FALSE),"")</f>
        <v/>
      </c>
      <c r="J524" s="151" t="str">
        <f t="array" ref="J524">IFERROR(VLOOKUP(E524,'RT-C'!$A:$AE,31,FALSE),"")</f>
        <v/>
      </c>
      <c r="K524" s="152" t="str">
        <f t="array" ref="K524">IFERROR(IF(VLOOKUP(E524,'RT-C'!$A:$AG,29,FALSE)=0,"",VLOOKUP(E524,'RT-C'!$A:$AG,33,FALSE)),"")</f>
        <v/>
      </c>
      <c r="L524" s="151" t="str">
        <f t="array" ref="L524">IFERROR(VLOOKUP('RT-C'!$A:$AF,32,FALSE),"")</f>
        <v/>
      </c>
      <c r="M524" s="323" t="str">
        <f t="array" ref="M524">IFERROR(VLOOKUP(E524,'RT-C'!$A:$H,8,FALSE),"")</f>
        <v/>
      </c>
      <c r="N524" s="151" t="str">
        <f t="array" ref="N524">IFERROR(VLOOKUP(E524,'RT-C'!$A:$G,7,FALSE),"")</f>
        <v/>
      </c>
      <c r="O524" s="150" t="str">
        <f t="array" ref="O524">IFERROR(VLOOKUP(E524,'RT-C'!$A:$R,18,FALSE),"")</f>
        <v/>
      </c>
      <c r="P524" s="147" t="str">
        <f t="shared" si="32"/>
        <v/>
      </c>
      <c r="Q524" s="119" t="str">
        <f t="shared" si="33"/>
        <v/>
      </c>
      <c r="R524" s="149" t="str">
        <f t="shared" si="34"/>
        <v/>
      </c>
      <c r="S524" s="148"/>
      <c r="T524" s="148" t="str">
        <f t="shared" si="35"/>
        <v/>
      </c>
      <c r="U524" s="118" t="e">
        <f>IF(AND(D524&lt;&gt;"",I524="OUI",#REF!="OUI"),60,"")</f>
        <v>#REF!</v>
      </c>
      <c r="V524" s="147"/>
      <c r="W524" s="118"/>
      <c r="X524" s="118"/>
      <c r="Y524" s="120"/>
      <c r="Z524" s="117"/>
    </row>
    <row r="525" spans="1:26" x14ac:dyDescent="0.25">
      <c r="A525" s="114">
        <v>1</v>
      </c>
      <c r="B525" s="115" t="s">
        <v>5718</v>
      </c>
      <c r="C525" s="116" t="str">
        <f t="array" ref="C525">IFERROR(VLOOKUP(E525,'RT-C'!$A:$I,9,FALSE),"")</f>
        <v/>
      </c>
      <c r="D525" s="117"/>
      <c r="E525" s="113"/>
      <c r="F525" s="118"/>
      <c r="G525" s="119"/>
      <c r="H525" s="120"/>
      <c r="I525" s="153" t="str">
        <f t="array" ref="I525">IFERROR(VLOOKUP(E525,'RT-C'!$A:$J,10,FALSE),"")</f>
        <v/>
      </c>
      <c r="J525" s="151" t="str">
        <f t="array" ref="J525">IFERROR(VLOOKUP(E525,'RT-C'!$A:$AE,31,FALSE),"")</f>
        <v/>
      </c>
      <c r="K525" s="152" t="str">
        <f t="array" ref="K525">IFERROR(IF(VLOOKUP(E525,'RT-C'!$A:$AG,29,FALSE)=0,"",VLOOKUP(E525,'RT-C'!$A:$AG,33,FALSE)),"")</f>
        <v/>
      </c>
      <c r="L525" s="151" t="str">
        <f t="array" ref="L525">IFERROR(VLOOKUP('RT-C'!$A:$AF,32,FALSE),"")</f>
        <v/>
      </c>
      <c r="M525" s="323" t="str">
        <f t="array" ref="M525">IFERROR(VLOOKUP(E525,'RT-C'!$A:$H,8,FALSE),"")</f>
        <v/>
      </c>
      <c r="N525" s="151" t="str">
        <f t="array" ref="N525">IFERROR(VLOOKUP(E525,'RT-C'!$A:$G,7,FALSE),"")</f>
        <v/>
      </c>
      <c r="O525" s="150" t="str">
        <f t="array" ref="O525">IFERROR(VLOOKUP(E525,'RT-C'!$A:$R,18,FALSE),"")</f>
        <v/>
      </c>
      <c r="P525" s="147" t="str">
        <f t="shared" si="32"/>
        <v/>
      </c>
      <c r="Q525" s="119" t="str">
        <f t="shared" si="33"/>
        <v/>
      </c>
      <c r="R525" s="149" t="str">
        <f t="shared" si="34"/>
        <v/>
      </c>
      <c r="S525" s="148"/>
      <c r="T525" s="148" t="str">
        <f t="shared" si="35"/>
        <v/>
      </c>
      <c r="U525" s="118" t="e">
        <f>IF(AND(D525&lt;&gt;"",I525="OUI",#REF!="OUI"),60,"")</f>
        <v>#REF!</v>
      </c>
      <c r="V525" s="147"/>
      <c r="W525" s="118"/>
      <c r="X525" s="118"/>
      <c r="Y525" s="120"/>
      <c r="Z525" s="117"/>
    </row>
    <row r="526" spans="1:26" x14ac:dyDescent="0.25">
      <c r="A526" s="114">
        <v>1</v>
      </c>
      <c r="B526" s="115" t="s">
        <v>5718</v>
      </c>
      <c r="C526" s="116" t="str">
        <f t="array" ref="C526">IFERROR(VLOOKUP(E526,'RT-C'!$A:$I,9,FALSE),"")</f>
        <v/>
      </c>
      <c r="D526" s="117"/>
      <c r="E526" s="113"/>
      <c r="F526" s="118"/>
      <c r="G526" s="119"/>
      <c r="H526" s="120"/>
      <c r="I526" s="153" t="str">
        <f t="array" ref="I526">IFERROR(VLOOKUP(E526,'RT-C'!$A:$J,10,FALSE),"")</f>
        <v/>
      </c>
      <c r="J526" s="151" t="str">
        <f t="array" ref="J526">IFERROR(VLOOKUP(E526,'RT-C'!$A:$AE,31,FALSE),"")</f>
        <v/>
      </c>
      <c r="K526" s="152" t="str">
        <f t="array" ref="K526">IFERROR(IF(VLOOKUP(E526,'RT-C'!$A:$AG,29,FALSE)=0,"",VLOOKUP(E526,'RT-C'!$A:$AG,33,FALSE)),"")</f>
        <v/>
      </c>
      <c r="L526" s="151" t="str">
        <f t="array" ref="L526">IFERROR(VLOOKUP('RT-C'!$A:$AF,32,FALSE),"")</f>
        <v/>
      </c>
      <c r="M526" s="323" t="str">
        <f t="array" ref="M526">IFERROR(VLOOKUP(E526,'RT-C'!$A:$H,8,FALSE),"")</f>
        <v/>
      </c>
      <c r="N526" s="151" t="str">
        <f t="array" ref="N526">IFERROR(VLOOKUP(E526,'RT-C'!$A:$G,7,FALSE),"")</f>
        <v/>
      </c>
      <c r="O526" s="150" t="str">
        <f t="array" ref="O526">IFERROR(VLOOKUP(E526,'RT-C'!$A:$R,18,FALSE),"")</f>
        <v/>
      </c>
      <c r="P526" s="147" t="str">
        <f t="shared" si="32"/>
        <v/>
      </c>
      <c r="Q526" s="119" t="str">
        <f t="shared" si="33"/>
        <v/>
      </c>
      <c r="R526" s="149" t="str">
        <f t="shared" si="34"/>
        <v/>
      </c>
      <c r="S526" s="148"/>
      <c r="T526" s="148" t="str">
        <f t="shared" si="35"/>
        <v/>
      </c>
      <c r="U526" s="118" t="e">
        <f>IF(AND(D526&lt;&gt;"",I526="OUI",#REF!="OUI"),60,"")</f>
        <v>#REF!</v>
      </c>
      <c r="V526" s="147"/>
      <c r="W526" s="118"/>
      <c r="X526" s="118"/>
      <c r="Y526" s="120"/>
      <c r="Z526" s="117"/>
    </row>
    <row r="527" spans="1:26" x14ac:dyDescent="0.25">
      <c r="A527" s="114">
        <v>1</v>
      </c>
      <c r="B527" s="115" t="s">
        <v>5718</v>
      </c>
      <c r="C527" s="116" t="str">
        <f t="array" ref="C527">IFERROR(VLOOKUP(E527,'RT-C'!$A:$I,9,FALSE),"")</f>
        <v/>
      </c>
      <c r="D527" s="117"/>
      <c r="E527" s="113"/>
      <c r="F527" s="118"/>
      <c r="G527" s="119"/>
      <c r="H527" s="120"/>
      <c r="I527" s="153" t="str">
        <f t="array" ref="I527">IFERROR(VLOOKUP(E527,'RT-C'!$A:$J,10,FALSE),"")</f>
        <v/>
      </c>
      <c r="J527" s="151" t="str">
        <f t="array" ref="J527">IFERROR(VLOOKUP(E527,'RT-C'!$A:$AE,31,FALSE),"")</f>
        <v/>
      </c>
      <c r="K527" s="152" t="str">
        <f t="array" ref="K527">IFERROR(IF(VLOOKUP(E527,'RT-C'!$A:$AG,29,FALSE)=0,"",VLOOKUP(E527,'RT-C'!$A:$AG,33,FALSE)),"")</f>
        <v/>
      </c>
      <c r="L527" s="151" t="str">
        <f t="array" ref="L527">IFERROR(VLOOKUP('RT-C'!$A:$AF,32,FALSE),"")</f>
        <v/>
      </c>
      <c r="M527" s="323" t="str">
        <f t="array" ref="M527">IFERROR(VLOOKUP(E527,'RT-C'!$A:$H,8,FALSE),"")</f>
        <v/>
      </c>
      <c r="N527" s="151" t="str">
        <f t="array" ref="N527">IFERROR(VLOOKUP(E527,'RT-C'!$A:$G,7,FALSE),"")</f>
        <v/>
      </c>
      <c r="O527" s="150" t="str">
        <f t="array" ref="O527">IFERROR(VLOOKUP(E527,'RT-C'!$A:$R,18,FALSE),"")</f>
        <v/>
      </c>
      <c r="P527" s="147" t="str">
        <f t="shared" si="32"/>
        <v/>
      </c>
      <c r="Q527" s="119" t="str">
        <f t="shared" si="33"/>
        <v/>
      </c>
      <c r="R527" s="149" t="str">
        <f t="shared" si="34"/>
        <v/>
      </c>
      <c r="S527" s="148"/>
      <c r="T527" s="148" t="str">
        <f t="shared" si="35"/>
        <v/>
      </c>
      <c r="U527" s="118" t="e">
        <f>IF(AND(D527&lt;&gt;"",I527="OUI",#REF!="OUI"),60,"")</f>
        <v>#REF!</v>
      </c>
      <c r="V527" s="147"/>
      <c r="W527" s="118"/>
      <c r="X527" s="118"/>
      <c r="Y527" s="120"/>
      <c r="Z527" s="117"/>
    </row>
    <row r="528" spans="1:26" x14ac:dyDescent="0.25">
      <c r="A528" s="114">
        <v>1</v>
      </c>
      <c r="B528" s="115" t="s">
        <v>5718</v>
      </c>
      <c r="C528" s="116" t="str">
        <f t="array" ref="C528">IFERROR(VLOOKUP(E528,'RT-C'!$A:$I,9,FALSE),"")</f>
        <v/>
      </c>
      <c r="D528" s="117"/>
      <c r="E528" s="113"/>
      <c r="F528" s="118"/>
      <c r="G528" s="119"/>
      <c r="H528" s="120"/>
      <c r="I528" s="153" t="str">
        <f t="array" ref="I528">IFERROR(VLOOKUP(E528,'RT-C'!$A:$J,10,FALSE),"")</f>
        <v/>
      </c>
      <c r="J528" s="151" t="str">
        <f t="array" ref="J528">IFERROR(VLOOKUP(E528,'RT-C'!$A:$AE,31,FALSE),"")</f>
        <v/>
      </c>
      <c r="K528" s="152" t="str">
        <f t="array" ref="K528">IFERROR(IF(VLOOKUP(E528,'RT-C'!$A:$AG,29,FALSE)=0,"",VLOOKUP(E528,'RT-C'!$A:$AG,33,FALSE)),"")</f>
        <v/>
      </c>
      <c r="L528" s="151" t="str">
        <f t="array" ref="L528">IFERROR(VLOOKUP('RT-C'!$A:$AF,32,FALSE),"")</f>
        <v/>
      </c>
      <c r="M528" s="323" t="str">
        <f t="array" ref="M528">IFERROR(VLOOKUP(E528,'RT-C'!$A:$H,8,FALSE),"")</f>
        <v/>
      </c>
      <c r="N528" s="151" t="str">
        <f t="array" ref="N528">IFERROR(VLOOKUP(E528,'RT-C'!$A:$G,7,FALSE),"")</f>
        <v/>
      </c>
      <c r="O528" s="150" t="str">
        <f t="array" ref="O528">IFERROR(VLOOKUP(E528,'RT-C'!$A:$R,18,FALSE),"")</f>
        <v/>
      </c>
      <c r="P528" s="147" t="str">
        <f t="shared" si="32"/>
        <v/>
      </c>
      <c r="Q528" s="119" t="str">
        <f t="shared" si="33"/>
        <v/>
      </c>
      <c r="R528" s="149" t="str">
        <f t="shared" si="34"/>
        <v/>
      </c>
      <c r="S528" s="148"/>
      <c r="T528" s="148" t="str">
        <f t="shared" si="35"/>
        <v/>
      </c>
      <c r="U528" s="118" t="e">
        <f>IF(AND(D528&lt;&gt;"",I528="OUI",#REF!="OUI"),60,"")</f>
        <v>#REF!</v>
      </c>
      <c r="V528" s="147"/>
      <c r="W528" s="118"/>
      <c r="X528" s="118"/>
      <c r="Y528" s="120"/>
      <c r="Z528" s="117"/>
    </row>
    <row r="529" spans="1:26" x14ac:dyDescent="0.25">
      <c r="A529" s="114">
        <v>1</v>
      </c>
      <c r="B529" s="115" t="s">
        <v>5718</v>
      </c>
      <c r="C529" s="116" t="str">
        <f t="array" ref="C529">IFERROR(VLOOKUP(E529,'RT-C'!$A:$I,9,FALSE),"")</f>
        <v/>
      </c>
      <c r="D529" s="117"/>
      <c r="E529" s="113"/>
      <c r="F529" s="118"/>
      <c r="G529" s="119"/>
      <c r="H529" s="120"/>
      <c r="I529" s="153" t="str">
        <f t="array" ref="I529">IFERROR(VLOOKUP(E529,'RT-C'!$A:$J,10,FALSE),"")</f>
        <v/>
      </c>
      <c r="J529" s="151" t="str">
        <f t="array" ref="J529">IFERROR(VLOOKUP(E529,'RT-C'!$A:$AE,31,FALSE),"")</f>
        <v/>
      </c>
      <c r="K529" s="152" t="str">
        <f t="array" ref="K529">IFERROR(IF(VLOOKUP(E529,'RT-C'!$A:$AG,29,FALSE)=0,"",VLOOKUP(E529,'RT-C'!$A:$AG,33,FALSE)),"")</f>
        <v/>
      </c>
      <c r="L529" s="151" t="str">
        <f t="array" ref="L529">IFERROR(VLOOKUP('RT-C'!$A:$AF,32,FALSE),"")</f>
        <v/>
      </c>
      <c r="M529" s="323" t="str">
        <f t="array" ref="M529">IFERROR(VLOOKUP(E529,'RT-C'!$A:$H,8,FALSE),"")</f>
        <v/>
      </c>
      <c r="N529" s="151" t="str">
        <f t="array" ref="N529">IFERROR(VLOOKUP(E529,'RT-C'!$A:$G,7,FALSE),"")</f>
        <v/>
      </c>
      <c r="O529" s="150" t="str">
        <f t="array" ref="O529">IFERROR(VLOOKUP(E529,'RT-C'!$A:$R,18,FALSE),"")</f>
        <v/>
      </c>
      <c r="P529" s="147" t="str">
        <f t="shared" si="32"/>
        <v/>
      </c>
      <c r="Q529" s="119" t="str">
        <f t="shared" si="33"/>
        <v/>
      </c>
      <c r="R529" s="149" t="str">
        <f t="shared" si="34"/>
        <v/>
      </c>
      <c r="S529" s="148"/>
      <c r="T529" s="148" t="str">
        <f t="shared" si="35"/>
        <v/>
      </c>
      <c r="U529" s="118" t="e">
        <f>IF(AND(D529&lt;&gt;"",I529="OUI",#REF!="OUI"),60,"")</f>
        <v>#REF!</v>
      </c>
      <c r="V529" s="147"/>
      <c r="W529" s="118"/>
      <c r="X529" s="118"/>
      <c r="Y529" s="120"/>
      <c r="Z529" s="117"/>
    </row>
    <row r="530" spans="1:26" x14ac:dyDescent="0.25">
      <c r="A530" s="114">
        <v>1</v>
      </c>
      <c r="B530" s="115" t="s">
        <v>5718</v>
      </c>
      <c r="C530" s="116" t="str">
        <f t="array" ref="C530">IFERROR(VLOOKUP(E530,'RT-C'!$A:$I,9,FALSE),"")</f>
        <v/>
      </c>
      <c r="D530" s="117"/>
      <c r="E530" s="113"/>
      <c r="F530" s="118"/>
      <c r="G530" s="119"/>
      <c r="H530" s="120"/>
      <c r="I530" s="153" t="str">
        <f t="array" ref="I530">IFERROR(VLOOKUP(E530,'RT-C'!$A:$J,10,FALSE),"")</f>
        <v/>
      </c>
      <c r="J530" s="151" t="str">
        <f t="array" ref="J530">IFERROR(VLOOKUP(E530,'RT-C'!$A:$AE,31,FALSE),"")</f>
        <v/>
      </c>
      <c r="K530" s="152" t="str">
        <f t="array" ref="K530">IFERROR(IF(VLOOKUP(E530,'RT-C'!$A:$AG,29,FALSE)=0,"",VLOOKUP(E530,'RT-C'!$A:$AG,33,FALSE)),"")</f>
        <v/>
      </c>
      <c r="L530" s="151" t="str">
        <f t="array" ref="L530">IFERROR(VLOOKUP('RT-C'!$A:$AF,32,FALSE),"")</f>
        <v/>
      </c>
      <c r="M530" s="323" t="str">
        <f t="array" ref="M530">IFERROR(VLOOKUP(E530,'RT-C'!$A:$H,8,FALSE),"")</f>
        <v/>
      </c>
      <c r="N530" s="151" t="str">
        <f t="array" ref="N530">IFERROR(VLOOKUP(E530,'RT-C'!$A:$G,7,FALSE),"")</f>
        <v/>
      </c>
      <c r="O530" s="150" t="str">
        <f t="array" ref="O530">IFERROR(VLOOKUP(E530,'RT-C'!$A:$R,18,FALSE),"")</f>
        <v/>
      </c>
      <c r="P530" s="147" t="str">
        <f t="shared" si="32"/>
        <v/>
      </c>
      <c r="Q530" s="119" t="str">
        <f t="shared" si="33"/>
        <v/>
      </c>
      <c r="R530" s="149" t="str">
        <f t="shared" si="34"/>
        <v/>
      </c>
      <c r="S530" s="148"/>
      <c r="T530" s="148" t="str">
        <f t="shared" si="35"/>
        <v/>
      </c>
      <c r="U530" s="118" t="e">
        <f>IF(AND(D530&lt;&gt;"",I530="OUI",#REF!="OUI"),60,"")</f>
        <v>#REF!</v>
      </c>
      <c r="V530" s="147"/>
      <c r="W530" s="118"/>
      <c r="X530" s="118"/>
      <c r="Y530" s="120"/>
      <c r="Z530" s="117"/>
    </row>
    <row r="531" spans="1:26" x14ac:dyDescent="0.25">
      <c r="A531" s="114">
        <v>1</v>
      </c>
      <c r="B531" s="115" t="s">
        <v>5718</v>
      </c>
      <c r="C531" s="116" t="str">
        <f t="array" ref="C531">IFERROR(VLOOKUP(E531,'RT-C'!$A:$I,9,FALSE),"")</f>
        <v/>
      </c>
      <c r="D531" s="117"/>
      <c r="E531" s="113"/>
      <c r="F531" s="118"/>
      <c r="G531" s="119"/>
      <c r="H531" s="120"/>
      <c r="I531" s="153" t="str">
        <f t="array" ref="I531">IFERROR(VLOOKUP(E531,'RT-C'!$A:$J,10,FALSE),"")</f>
        <v/>
      </c>
      <c r="J531" s="151" t="str">
        <f t="array" ref="J531">IFERROR(VLOOKUP(E531,'RT-C'!$A:$AE,31,FALSE),"")</f>
        <v/>
      </c>
      <c r="K531" s="152" t="str">
        <f t="array" ref="K531">IFERROR(IF(VLOOKUP(E531,'RT-C'!$A:$AG,29,FALSE)=0,"",VLOOKUP(E531,'RT-C'!$A:$AG,33,FALSE)),"")</f>
        <v/>
      </c>
      <c r="L531" s="151" t="str">
        <f t="array" ref="L531">IFERROR(VLOOKUP('RT-C'!$A:$AF,32,FALSE),"")</f>
        <v/>
      </c>
      <c r="M531" s="323" t="str">
        <f t="array" ref="M531">IFERROR(VLOOKUP(E531,'RT-C'!$A:$H,8,FALSE),"")</f>
        <v/>
      </c>
      <c r="N531" s="151" t="str">
        <f t="array" ref="N531">IFERROR(VLOOKUP(E531,'RT-C'!$A:$G,7,FALSE),"")</f>
        <v/>
      </c>
      <c r="O531" s="150" t="str">
        <f t="array" ref="O531">IFERROR(VLOOKUP(E531,'RT-C'!$A:$R,18,FALSE),"")</f>
        <v/>
      </c>
      <c r="P531" s="147" t="str">
        <f t="shared" si="32"/>
        <v/>
      </c>
      <c r="Q531" s="119" t="str">
        <f t="shared" si="33"/>
        <v/>
      </c>
      <c r="R531" s="149" t="str">
        <f t="shared" si="34"/>
        <v/>
      </c>
      <c r="S531" s="148"/>
      <c r="T531" s="148" t="str">
        <f t="shared" si="35"/>
        <v/>
      </c>
      <c r="U531" s="118" t="e">
        <f>IF(AND(D531&lt;&gt;"",I531="OUI",#REF!="OUI"),60,"")</f>
        <v>#REF!</v>
      </c>
      <c r="V531" s="147"/>
      <c r="W531" s="118"/>
      <c r="X531" s="118"/>
      <c r="Y531" s="120"/>
      <c r="Z531" s="117"/>
    </row>
    <row r="532" spans="1:26" x14ac:dyDescent="0.25">
      <c r="A532" s="114">
        <v>6</v>
      </c>
      <c r="B532" s="115" t="s">
        <v>5721</v>
      </c>
      <c r="C532" s="116" t="str">
        <f t="array" ref="C532">IFERROR(VLOOKUP(E532,'RT-C'!$A:$I,9,FALSE),"")</f>
        <v/>
      </c>
      <c r="D532" s="117"/>
      <c r="E532" s="113"/>
      <c r="F532" s="118"/>
      <c r="G532" s="119"/>
      <c r="H532" s="120"/>
      <c r="I532" s="153" t="str">
        <f t="array" ref="I532">IFERROR(VLOOKUP(E532,'RT-C'!$A:$J,10,FALSE),"")</f>
        <v/>
      </c>
      <c r="J532" s="151" t="str">
        <f t="array" ref="J532">IFERROR(VLOOKUP(E532,'RT-C'!$A:$AE,31,FALSE),"")</f>
        <v/>
      </c>
      <c r="K532" s="152" t="str">
        <f t="array" ref="K532">IFERROR(IF(VLOOKUP(E532,'RT-C'!$A:$AG,29,FALSE)=0,"",VLOOKUP(E532,'RT-C'!$A:$AG,33,FALSE)),"")</f>
        <v/>
      </c>
      <c r="L532" s="151" t="str">
        <f t="array" ref="L532">IFERROR(VLOOKUP('RT-C'!$A:$AF,32,FALSE),"")</f>
        <v/>
      </c>
      <c r="M532" s="323" t="str">
        <f t="array" ref="M532">IFERROR(VLOOKUP(E532,'RT-C'!$A:$H,8,FALSE),"")</f>
        <v/>
      </c>
      <c r="N532" s="151" t="str">
        <f t="array" ref="N532">IFERROR(VLOOKUP(E532,'RT-C'!$A:$G,7,FALSE),"")</f>
        <v/>
      </c>
      <c r="O532" s="150" t="str">
        <f t="array" ref="O532">IFERROR(VLOOKUP(E532,'RT-C'!$A:$R,18,FALSE),"")</f>
        <v/>
      </c>
      <c r="P532" s="147" t="str">
        <f t="shared" si="32"/>
        <v/>
      </c>
      <c r="Q532" s="119" t="str">
        <f t="shared" si="33"/>
        <v/>
      </c>
      <c r="R532" s="149" t="str">
        <f t="shared" si="34"/>
        <v/>
      </c>
      <c r="S532" s="148"/>
      <c r="T532" s="148" t="str">
        <f t="shared" si="35"/>
        <v/>
      </c>
      <c r="U532" s="118" t="e">
        <f>IF(AND(D532&lt;&gt;"",I532="OUI",#REF!="OUI"),60,"")</f>
        <v>#REF!</v>
      </c>
      <c r="V532" s="147"/>
      <c r="W532" s="118"/>
      <c r="X532" s="118"/>
      <c r="Y532" s="120"/>
      <c r="Z532" s="117"/>
    </row>
    <row r="533" spans="1:26" x14ac:dyDescent="0.25">
      <c r="A533" s="114">
        <v>6</v>
      </c>
      <c r="B533" s="115" t="s">
        <v>5721</v>
      </c>
      <c r="C533" s="116" t="str">
        <f t="array" ref="C533">IFERROR(VLOOKUP(E533,'RT-C'!$A:$I,9,FALSE),"")</f>
        <v/>
      </c>
      <c r="D533" s="117"/>
      <c r="E533" s="113"/>
      <c r="F533" s="118"/>
      <c r="G533" s="119"/>
      <c r="H533" s="120"/>
      <c r="I533" s="153" t="str">
        <f t="array" ref="I533">IFERROR(VLOOKUP(E533,'RT-C'!$A:$J,10,FALSE),"")</f>
        <v/>
      </c>
      <c r="J533" s="151" t="str">
        <f t="array" ref="J533">IFERROR(VLOOKUP(E533,'RT-C'!$A:$AE,31,FALSE),"")</f>
        <v/>
      </c>
      <c r="K533" s="152" t="str">
        <f t="array" ref="K533">IFERROR(IF(VLOOKUP(E533,'RT-C'!$A:$AG,29,FALSE)=0,"",VLOOKUP(E533,'RT-C'!$A:$AG,33,FALSE)),"")</f>
        <v/>
      </c>
      <c r="L533" s="151" t="str">
        <f t="array" ref="L533">IFERROR(VLOOKUP('RT-C'!$A:$AF,32,FALSE),"")</f>
        <v/>
      </c>
      <c r="M533" s="323" t="str">
        <f t="array" ref="M533">IFERROR(VLOOKUP(E533,'RT-C'!$A:$H,8,FALSE),"")</f>
        <v/>
      </c>
      <c r="N533" s="151" t="str">
        <f t="array" ref="N533">IFERROR(VLOOKUP(E533,'RT-C'!$A:$G,7,FALSE),"")</f>
        <v/>
      </c>
      <c r="O533" s="150" t="str">
        <f t="array" ref="O533">IFERROR(VLOOKUP(E533,'RT-C'!$A:$R,18,FALSE),"")</f>
        <v/>
      </c>
      <c r="P533" s="147" t="str">
        <f t="shared" si="32"/>
        <v/>
      </c>
      <c r="Q533" s="119" t="str">
        <f t="shared" si="33"/>
        <v/>
      </c>
      <c r="R533" s="149" t="str">
        <f t="shared" si="34"/>
        <v/>
      </c>
      <c r="S533" s="148"/>
      <c r="T533" s="148" t="str">
        <f t="shared" si="35"/>
        <v/>
      </c>
      <c r="U533" s="118" t="e">
        <f>IF(AND(D533&lt;&gt;"",I533="OUI",#REF!="OUI"),60,"")</f>
        <v>#REF!</v>
      </c>
      <c r="V533" s="147"/>
      <c r="W533" s="118"/>
      <c r="X533" s="118"/>
      <c r="Y533" s="120"/>
      <c r="Z533" s="117"/>
    </row>
    <row r="534" spans="1:26" x14ac:dyDescent="0.25">
      <c r="A534" s="114">
        <v>11</v>
      </c>
      <c r="B534" s="115" t="s">
        <v>5722</v>
      </c>
      <c r="C534" s="116" t="str">
        <f t="array" ref="C534">IFERROR(VLOOKUP(E534,'RT-C'!$A:$I,9,FALSE),"")</f>
        <v/>
      </c>
      <c r="D534" s="117"/>
      <c r="E534" s="113"/>
      <c r="F534" s="118"/>
      <c r="G534" s="119"/>
      <c r="H534" s="120"/>
      <c r="I534" s="153" t="str">
        <f t="array" ref="I534">IFERROR(VLOOKUP(E534,'RT-C'!$A:$J,10,FALSE),"")</f>
        <v/>
      </c>
      <c r="J534" s="151" t="str">
        <f t="array" ref="J534">IFERROR(VLOOKUP(E534,'RT-C'!$A:$AE,31,FALSE),"")</f>
        <v/>
      </c>
      <c r="K534" s="152" t="str">
        <f t="array" ref="K534">IFERROR(IF(VLOOKUP(E534,'RT-C'!$A:$AG,29,FALSE)=0,"",VLOOKUP(E534,'RT-C'!$A:$AG,33,FALSE)),"")</f>
        <v/>
      </c>
      <c r="L534" s="151" t="str">
        <f t="array" ref="L534">IFERROR(VLOOKUP('RT-C'!$A:$AF,32,FALSE),"")</f>
        <v/>
      </c>
      <c r="M534" s="323" t="str">
        <f t="array" ref="M534">IFERROR(VLOOKUP(E534,'RT-C'!$A:$H,8,FALSE),"")</f>
        <v/>
      </c>
      <c r="N534" s="151" t="str">
        <f t="array" ref="N534">IFERROR(VLOOKUP(E534,'RT-C'!$A:$G,7,FALSE),"")</f>
        <v/>
      </c>
      <c r="O534" s="150" t="str">
        <f t="array" ref="O534">IFERROR(VLOOKUP(E534,'RT-C'!$A:$R,18,FALSE),"")</f>
        <v/>
      </c>
      <c r="P534" s="147" t="str">
        <f t="shared" si="32"/>
        <v/>
      </c>
      <c r="Q534" s="119" t="str">
        <f t="shared" si="33"/>
        <v/>
      </c>
      <c r="R534" s="149" t="str">
        <f t="shared" si="34"/>
        <v/>
      </c>
      <c r="S534" s="148"/>
      <c r="T534" s="148" t="str">
        <f t="shared" si="35"/>
        <v/>
      </c>
      <c r="U534" s="118" t="e">
        <f>IF(AND(D534&lt;&gt;"",I534="OUI",#REF!="OUI"),60,"")</f>
        <v>#REF!</v>
      </c>
      <c r="V534" s="147"/>
      <c r="W534" s="118"/>
      <c r="X534" s="118"/>
      <c r="Y534" s="120"/>
      <c r="Z534" s="117"/>
    </row>
    <row r="535" spans="1:26" x14ac:dyDescent="0.25">
      <c r="A535" s="114">
        <v>13</v>
      </c>
      <c r="B535" s="115" t="s">
        <v>5725</v>
      </c>
      <c r="C535" s="116" t="str">
        <f t="array" ref="C535">IFERROR(VLOOKUP(E535,'RT-C'!$A:$I,9,FALSE),"")</f>
        <v/>
      </c>
      <c r="D535" s="117"/>
      <c r="E535" s="113"/>
      <c r="F535" s="118"/>
      <c r="G535" s="119"/>
      <c r="H535" s="120"/>
      <c r="I535" s="153" t="str">
        <f t="array" ref="I535">IFERROR(VLOOKUP(E535,'RT-C'!$A:$J,10,FALSE),"")</f>
        <v/>
      </c>
      <c r="J535" s="151" t="str">
        <f t="array" ref="J535">IFERROR(VLOOKUP(E535,'RT-C'!$A:$AE,31,FALSE),"")</f>
        <v/>
      </c>
      <c r="K535" s="152" t="str">
        <f t="array" ref="K535">IFERROR(IF(VLOOKUP(E535,'RT-C'!$A:$AG,29,FALSE)=0,"",VLOOKUP(E535,'RT-C'!$A:$AG,33,FALSE)),"")</f>
        <v/>
      </c>
      <c r="L535" s="151" t="str">
        <f t="array" ref="L535">IFERROR(VLOOKUP('RT-C'!$A:$AF,32,FALSE),"")</f>
        <v/>
      </c>
      <c r="M535" s="323" t="str">
        <f t="array" ref="M535">IFERROR(VLOOKUP(E535,'RT-C'!$A:$H,8,FALSE),"")</f>
        <v/>
      </c>
      <c r="N535" s="151" t="str">
        <f t="array" ref="N535">IFERROR(VLOOKUP(E535,'RT-C'!$A:$G,7,FALSE),"")</f>
        <v/>
      </c>
      <c r="O535" s="150" t="str">
        <f t="array" ref="O535">IFERROR(VLOOKUP(E535,'RT-C'!$A:$R,18,FALSE),"")</f>
        <v/>
      </c>
      <c r="P535" s="147" t="str">
        <f t="shared" si="32"/>
        <v/>
      </c>
      <c r="Q535" s="119" t="str">
        <f t="shared" si="33"/>
        <v/>
      </c>
      <c r="R535" s="149" t="str">
        <f t="shared" si="34"/>
        <v/>
      </c>
      <c r="S535" s="148"/>
      <c r="T535" s="148" t="str">
        <f t="shared" si="35"/>
        <v/>
      </c>
      <c r="U535" s="118" t="e">
        <f>IF(AND(D535&lt;&gt;"",I535="OUI",#REF!="OUI"),60,"")</f>
        <v>#REF!</v>
      </c>
      <c r="V535" s="147"/>
      <c r="W535" s="118"/>
      <c r="X535" s="118"/>
      <c r="Y535" s="120"/>
      <c r="Z535" s="117"/>
    </row>
    <row r="536" spans="1:26" x14ac:dyDescent="0.25">
      <c r="A536" s="114">
        <v>13</v>
      </c>
      <c r="B536" s="115" t="s">
        <v>5725</v>
      </c>
      <c r="C536" s="116" t="str">
        <f t="array" ref="C536">IFERROR(VLOOKUP(E536,'RT-C'!$A:$I,9,FALSE),"")</f>
        <v/>
      </c>
      <c r="D536" s="117"/>
      <c r="E536" s="113"/>
      <c r="F536" s="118"/>
      <c r="G536" s="119"/>
      <c r="H536" s="120"/>
      <c r="I536" s="153" t="str">
        <f t="array" ref="I536">IFERROR(VLOOKUP(E536,'RT-C'!$A:$J,10,FALSE),"")</f>
        <v/>
      </c>
      <c r="J536" s="151" t="str">
        <f t="array" ref="J536">IFERROR(VLOOKUP(E536,'RT-C'!$A:$AE,31,FALSE),"")</f>
        <v/>
      </c>
      <c r="K536" s="152" t="str">
        <f t="array" ref="K536">IFERROR(IF(VLOOKUP(E536,'RT-C'!$A:$AG,29,FALSE)=0,"",VLOOKUP(E536,'RT-C'!$A:$AG,33,FALSE)),"")</f>
        <v/>
      </c>
      <c r="L536" s="151" t="str">
        <f t="array" ref="L536">IFERROR(VLOOKUP('RT-C'!$A:$AF,32,FALSE),"")</f>
        <v/>
      </c>
      <c r="M536" s="323" t="str">
        <f t="array" ref="M536">IFERROR(VLOOKUP(E536,'RT-C'!$A:$H,8,FALSE),"")</f>
        <v/>
      </c>
      <c r="N536" s="151" t="str">
        <f t="array" ref="N536">IFERROR(VLOOKUP(E536,'RT-C'!$A:$G,7,FALSE),"")</f>
        <v/>
      </c>
      <c r="O536" s="150" t="str">
        <f t="array" ref="O536">IFERROR(VLOOKUP(E536,'RT-C'!$A:$R,18,FALSE),"")</f>
        <v/>
      </c>
      <c r="P536" s="147" t="str">
        <f t="shared" si="32"/>
        <v/>
      </c>
      <c r="Q536" s="119" t="str">
        <f t="shared" si="33"/>
        <v/>
      </c>
      <c r="R536" s="149" t="str">
        <f t="shared" si="34"/>
        <v/>
      </c>
      <c r="S536" s="148"/>
      <c r="T536" s="148" t="str">
        <f t="shared" si="35"/>
        <v/>
      </c>
      <c r="U536" s="118" t="e">
        <f>IF(AND(D536&lt;&gt;"",I536="OUI",#REF!="OUI"),60,"")</f>
        <v>#REF!</v>
      </c>
      <c r="V536" s="147"/>
      <c r="W536" s="118"/>
      <c r="X536" s="118"/>
      <c r="Y536" s="120"/>
      <c r="Z536" s="117"/>
    </row>
    <row r="537" spans="1:26" x14ac:dyDescent="0.25">
      <c r="A537" s="114">
        <v>6</v>
      </c>
      <c r="B537" s="115" t="s">
        <v>5721</v>
      </c>
      <c r="C537" s="116" t="str">
        <f t="array" ref="C537">IFERROR(VLOOKUP(E537,'RT-C'!$A:$I,9,FALSE),"")</f>
        <v/>
      </c>
      <c r="D537" s="117"/>
      <c r="E537" s="113"/>
      <c r="F537" s="118"/>
      <c r="G537" s="119"/>
      <c r="H537" s="120"/>
      <c r="I537" s="153" t="str">
        <f t="array" ref="I537">IFERROR(VLOOKUP(E537,'RT-C'!$A:$J,10,FALSE),"")</f>
        <v/>
      </c>
      <c r="J537" s="151" t="str">
        <f t="array" ref="J537">IFERROR(VLOOKUP(E537,'RT-C'!$A:$AE,31,FALSE),"")</f>
        <v/>
      </c>
      <c r="K537" s="152" t="str">
        <f t="array" ref="K537">IFERROR(IF(VLOOKUP(E537,'RT-C'!$A:$AG,29,FALSE)=0,"",VLOOKUP(E537,'RT-C'!$A:$AG,33,FALSE)),"")</f>
        <v/>
      </c>
      <c r="L537" s="151" t="str">
        <f t="array" ref="L537">IFERROR(VLOOKUP('RT-C'!$A:$AF,32,FALSE),"")</f>
        <v/>
      </c>
      <c r="M537" s="323" t="str">
        <f t="array" ref="M537">IFERROR(VLOOKUP(E537,'RT-C'!$A:$H,8,FALSE),"")</f>
        <v/>
      </c>
      <c r="N537" s="151" t="str">
        <f t="array" ref="N537">IFERROR(VLOOKUP(E537,'RT-C'!$A:$G,7,FALSE),"")</f>
        <v/>
      </c>
      <c r="O537" s="150" t="str">
        <f t="array" ref="O537">IFERROR(VLOOKUP(E537,'RT-C'!$A:$R,18,FALSE),"")</f>
        <v/>
      </c>
      <c r="P537" s="147" t="str">
        <f t="shared" si="32"/>
        <v/>
      </c>
      <c r="Q537" s="119" t="str">
        <f t="shared" si="33"/>
        <v/>
      </c>
      <c r="R537" s="149" t="str">
        <f t="shared" si="34"/>
        <v/>
      </c>
      <c r="S537" s="148"/>
      <c r="T537" s="148" t="str">
        <f t="shared" si="35"/>
        <v/>
      </c>
      <c r="U537" s="118" t="e">
        <f>IF(AND(D537&lt;&gt;"",I537="OUI",#REF!="OUI"),60,"")</f>
        <v>#REF!</v>
      </c>
      <c r="V537" s="147"/>
      <c r="W537" s="118"/>
      <c r="X537" s="118"/>
      <c r="Y537" s="120"/>
      <c r="Z537" s="117"/>
    </row>
    <row r="538" spans="1:26" x14ac:dyDescent="0.25">
      <c r="A538" s="114">
        <v>6</v>
      </c>
      <c r="B538" s="115" t="s">
        <v>5721</v>
      </c>
      <c r="C538" s="116" t="str">
        <f t="array" ref="C538">IFERROR(VLOOKUP(E538,'RT-C'!$A:$I,9,FALSE),"")</f>
        <v/>
      </c>
      <c r="D538" s="117"/>
      <c r="E538" s="113"/>
      <c r="F538" s="118"/>
      <c r="G538" s="119"/>
      <c r="H538" s="120"/>
      <c r="I538" s="153" t="str">
        <f t="array" ref="I538">IFERROR(VLOOKUP(E538,'RT-C'!$A:$J,10,FALSE),"")</f>
        <v/>
      </c>
      <c r="J538" s="151" t="str">
        <f t="array" ref="J538">IFERROR(VLOOKUP(E538,'RT-C'!$A:$AE,31,FALSE),"")</f>
        <v/>
      </c>
      <c r="K538" s="152" t="str">
        <f t="array" ref="K538">IFERROR(IF(VLOOKUP(E538,'RT-C'!$A:$AG,29,FALSE)=0,"",VLOOKUP(E538,'RT-C'!$A:$AG,33,FALSE)),"")</f>
        <v/>
      </c>
      <c r="L538" s="151" t="str">
        <f t="array" ref="L538">IFERROR(VLOOKUP('RT-C'!$A:$AF,32,FALSE),"")</f>
        <v/>
      </c>
      <c r="M538" s="323" t="str">
        <f t="array" ref="M538">IFERROR(VLOOKUP(E538,'RT-C'!$A:$H,8,FALSE),"")</f>
        <v/>
      </c>
      <c r="N538" s="151" t="str">
        <f t="array" ref="N538">IFERROR(VLOOKUP(E538,'RT-C'!$A:$G,7,FALSE),"")</f>
        <v/>
      </c>
      <c r="O538" s="150" t="str">
        <f t="array" ref="O538">IFERROR(VLOOKUP(E538,'RT-C'!$A:$R,18,FALSE),"")</f>
        <v/>
      </c>
      <c r="P538" s="147" t="str">
        <f t="shared" si="32"/>
        <v/>
      </c>
      <c r="Q538" s="119" t="str">
        <f t="shared" si="33"/>
        <v/>
      </c>
      <c r="R538" s="149" t="str">
        <f t="shared" si="34"/>
        <v/>
      </c>
      <c r="S538" s="148"/>
      <c r="T538" s="148" t="str">
        <f t="shared" si="35"/>
        <v/>
      </c>
      <c r="U538" s="118" t="e">
        <f>IF(AND(D538&lt;&gt;"",I538="OUI",#REF!="OUI"),60,"")</f>
        <v>#REF!</v>
      </c>
      <c r="V538" s="147"/>
      <c r="W538" s="118"/>
      <c r="X538" s="118"/>
      <c r="Y538" s="120"/>
      <c r="Z538" s="117"/>
    </row>
    <row r="539" spans="1:26" x14ac:dyDescent="0.25">
      <c r="A539" s="114">
        <v>7</v>
      </c>
      <c r="B539" s="115" t="s">
        <v>5719</v>
      </c>
      <c r="C539" s="116" t="str">
        <f t="array" ref="C539">IFERROR(VLOOKUP(E539,'RT-C'!$A:$I,9,FALSE),"")</f>
        <v/>
      </c>
      <c r="D539" s="117"/>
      <c r="E539" s="113"/>
      <c r="F539" s="118"/>
      <c r="G539" s="119"/>
      <c r="H539" s="120"/>
      <c r="I539" s="153" t="str">
        <f t="array" ref="I539">IFERROR(VLOOKUP(E539,'RT-C'!$A:$J,10,FALSE),"")</f>
        <v/>
      </c>
      <c r="J539" s="151" t="str">
        <f t="array" ref="J539">IFERROR(VLOOKUP(E539,'RT-C'!$A:$AE,31,FALSE),"")</f>
        <v/>
      </c>
      <c r="K539" s="152" t="str">
        <f t="array" ref="K539">IFERROR(IF(VLOOKUP(E539,'RT-C'!$A:$AG,29,FALSE)=0,"",VLOOKUP(E539,'RT-C'!$A:$AG,33,FALSE)),"")</f>
        <v/>
      </c>
      <c r="L539" s="151" t="str">
        <f t="array" ref="L539">IFERROR(VLOOKUP('RT-C'!$A:$AF,32,FALSE),"")</f>
        <v/>
      </c>
      <c r="M539" s="323" t="str">
        <f t="array" ref="M539">IFERROR(VLOOKUP(E539,'RT-C'!$A:$H,8,FALSE),"")</f>
        <v/>
      </c>
      <c r="N539" s="151" t="str">
        <f t="array" ref="N539">IFERROR(VLOOKUP(E539,'RT-C'!$A:$G,7,FALSE),"")</f>
        <v/>
      </c>
      <c r="O539" s="150" t="str">
        <f t="array" ref="O539">IFERROR(VLOOKUP(E539,'RT-C'!$A:$R,18,FALSE),"")</f>
        <v/>
      </c>
      <c r="P539" s="147" t="str">
        <f t="shared" si="32"/>
        <v/>
      </c>
      <c r="Q539" s="119" t="str">
        <f t="shared" si="33"/>
        <v/>
      </c>
      <c r="R539" s="149" t="str">
        <f t="shared" si="34"/>
        <v/>
      </c>
      <c r="S539" s="148"/>
      <c r="T539" s="148" t="str">
        <f t="shared" si="35"/>
        <v/>
      </c>
      <c r="U539" s="118" t="e">
        <f>IF(AND(D539&lt;&gt;"",I539="OUI",#REF!="OUI"),60,"")</f>
        <v>#REF!</v>
      </c>
      <c r="V539" s="147"/>
      <c r="W539" s="118"/>
      <c r="X539" s="118"/>
      <c r="Y539" s="120"/>
      <c r="Z539" s="117"/>
    </row>
    <row r="540" spans="1:26" x14ac:dyDescent="0.25">
      <c r="A540" s="114">
        <v>7</v>
      </c>
      <c r="B540" s="115" t="s">
        <v>5719</v>
      </c>
      <c r="C540" s="116" t="str">
        <f t="array" ref="C540">IFERROR(VLOOKUP(E540,'RT-C'!$A:$I,9,FALSE),"")</f>
        <v/>
      </c>
      <c r="D540" s="117"/>
      <c r="E540" s="113"/>
      <c r="F540" s="118"/>
      <c r="G540" s="119"/>
      <c r="H540" s="120"/>
      <c r="I540" s="153" t="str">
        <f t="array" ref="I540">IFERROR(VLOOKUP(E540,'RT-C'!$A:$J,10,FALSE),"")</f>
        <v/>
      </c>
      <c r="J540" s="151" t="str">
        <f t="array" ref="J540">IFERROR(VLOOKUP(E540,'RT-C'!$A:$AE,31,FALSE),"")</f>
        <v/>
      </c>
      <c r="K540" s="152" t="str">
        <f t="array" ref="K540">IFERROR(IF(VLOOKUP(E540,'RT-C'!$A:$AG,29,FALSE)=0,"",VLOOKUP(E540,'RT-C'!$A:$AG,33,FALSE)),"")</f>
        <v/>
      </c>
      <c r="L540" s="151" t="str">
        <f t="array" ref="L540">IFERROR(VLOOKUP('RT-C'!$A:$AF,32,FALSE),"")</f>
        <v/>
      </c>
      <c r="M540" s="323" t="str">
        <f t="array" ref="M540">IFERROR(VLOOKUP(E540,'RT-C'!$A:$H,8,FALSE),"")</f>
        <v/>
      </c>
      <c r="N540" s="151" t="str">
        <f t="array" ref="N540">IFERROR(VLOOKUP(E540,'RT-C'!$A:$G,7,FALSE),"")</f>
        <v/>
      </c>
      <c r="O540" s="150" t="str">
        <f t="array" ref="O540">IFERROR(VLOOKUP(E540,'RT-C'!$A:$R,18,FALSE),"")</f>
        <v/>
      </c>
      <c r="P540" s="147" t="str">
        <f t="shared" si="32"/>
        <v/>
      </c>
      <c r="Q540" s="119" t="str">
        <f t="shared" si="33"/>
        <v/>
      </c>
      <c r="R540" s="149" t="str">
        <f t="shared" si="34"/>
        <v/>
      </c>
      <c r="S540" s="148"/>
      <c r="T540" s="148" t="str">
        <f t="shared" si="35"/>
        <v/>
      </c>
      <c r="U540" s="118" t="e">
        <f>IF(AND(D540&lt;&gt;"",I540="OUI",#REF!="OUI"),60,"")</f>
        <v>#REF!</v>
      </c>
      <c r="V540" s="147"/>
      <c r="W540" s="118"/>
      <c r="X540" s="118"/>
      <c r="Y540" s="120"/>
      <c r="Z540" s="117"/>
    </row>
    <row r="541" spans="1:26" x14ac:dyDescent="0.25">
      <c r="A541" s="114">
        <v>7</v>
      </c>
      <c r="B541" s="115" t="s">
        <v>5719</v>
      </c>
      <c r="C541" s="116" t="str">
        <f t="array" ref="C541">IFERROR(VLOOKUP(E541,'RT-C'!$A:$I,9,FALSE),"")</f>
        <v/>
      </c>
      <c r="D541" s="117"/>
      <c r="E541" s="113"/>
      <c r="F541" s="118"/>
      <c r="G541" s="119"/>
      <c r="H541" s="120"/>
      <c r="I541" s="153" t="str">
        <f t="array" ref="I541">IFERROR(VLOOKUP(E541,'RT-C'!$A:$J,10,FALSE),"")</f>
        <v/>
      </c>
      <c r="J541" s="151" t="str">
        <f t="array" ref="J541">IFERROR(VLOOKUP(E541,'RT-C'!$A:$AE,31,FALSE),"")</f>
        <v/>
      </c>
      <c r="K541" s="152" t="str">
        <f t="array" ref="K541">IFERROR(IF(VLOOKUP(E541,'RT-C'!$A:$AG,29,FALSE)=0,"",VLOOKUP(E541,'RT-C'!$A:$AG,33,FALSE)),"")</f>
        <v/>
      </c>
      <c r="L541" s="151" t="str">
        <f t="array" ref="L541">IFERROR(VLOOKUP('RT-C'!$A:$AF,32,FALSE),"")</f>
        <v/>
      </c>
      <c r="M541" s="323" t="str">
        <f t="array" ref="M541">IFERROR(VLOOKUP(E541,'RT-C'!$A:$H,8,FALSE),"")</f>
        <v/>
      </c>
      <c r="N541" s="151" t="str">
        <f t="array" ref="N541">IFERROR(VLOOKUP(E541,'RT-C'!$A:$G,7,FALSE),"")</f>
        <v/>
      </c>
      <c r="O541" s="150" t="str">
        <f t="array" ref="O541">IFERROR(VLOOKUP(E541,'RT-C'!$A:$R,18,FALSE),"")</f>
        <v/>
      </c>
      <c r="P541" s="147" t="str">
        <f t="shared" si="32"/>
        <v/>
      </c>
      <c r="Q541" s="119" t="str">
        <f t="shared" si="33"/>
        <v/>
      </c>
      <c r="R541" s="149" t="str">
        <f t="shared" si="34"/>
        <v/>
      </c>
      <c r="S541" s="148"/>
      <c r="T541" s="148" t="str">
        <f t="shared" si="35"/>
        <v/>
      </c>
      <c r="U541" s="118" t="e">
        <f>IF(AND(D541&lt;&gt;"",I541="OUI",#REF!="OUI"),60,"")</f>
        <v>#REF!</v>
      </c>
      <c r="V541" s="147"/>
      <c r="W541" s="118"/>
      <c r="X541" s="118"/>
      <c r="Y541" s="120"/>
      <c r="Z541" s="117"/>
    </row>
    <row r="542" spans="1:26" x14ac:dyDescent="0.25">
      <c r="A542" s="114">
        <v>9</v>
      </c>
      <c r="B542" s="115" t="s">
        <v>5720</v>
      </c>
      <c r="C542" s="116" t="str">
        <f t="array" ref="C542">IFERROR(VLOOKUP(E542,'RT-C'!$A:$I,9,FALSE),"")</f>
        <v/>
      </c>
      <c r="D542" s="117"/>
      <c r="E542" s="113"/>
      <c r="F542" s="118"/>
      <c r="G542" s="119"/>
      <c r="H542" s="120"/>
      <c r="I542" s="153" t="str">
        <f t="array" ref="I542">IFERROR(VLOOKUP(E542,'RT-C'!$A:$J,10,FALSE),"")</f>
        <v/>
      </c>
      <c r="J542" s="151" t="str">
        <f t="array" ref="J542">IFERROR(VLOOKUP(E542,'RT-C'!$A:$AE,31,FALSE),"")</f>
        <v/>
      </c>
      <c r="K542" s="152" t="str">
        <f t="array" ref="K542">IFERROR(IF(VLOOKUP(E542,'RT-C'!$A:$AG,29,FALSE)=0,"",VLOOKUP(E542,'RT-C'!$A:$AG,33,FALSE)),"")</f>
        <v/>
      </c>
      <c r="L542" s="151" t="str">
        <f t="array" ref="L542">IFERROR(VLOOKUP('RT-C'!$A:$AF,32,FALSE),"")</f>
        <v/>
      </c>
      <c r="M542" s="323" t="str">
        <f t="array" ref="M542">IFERROR(VLOOKUP(E542,'RT-C'!$A:$H,8,FALSE),"")</f>
        <v/>
      </c>
      <c r="N542" s="151" t="str">
        <f t="array" ref="N542">IFERROR(VLOOKUP(E542,'RT-C'!$A:$G,7,FALSE),"")</f>
        <v/>
      </c>
      <c r="O542" s="150" t="str">
        <f t="array" ref="O542">IFERROR(VLOOKUP(E542,'RT-C'!$A:$R,18,FALSE),"")</f>
        <v/>
      </c>
      <c r="P542" s="147" t="str">
        <f t="shared" si="32"/>
        <v/>
      </c>
      <c r="Q542" s="119" t="str">
        <f t="shared" si="33"/>
        <v/>
      </c>
      <c r="R542" s="149" t="str">
        <f t="shared" si="34"/>
        <v/>
      </c>
      <c r="S542" s="148"/>
      <c r="T542" s="148" t="str">
        <f t="shared" si="35"/>
        <v/>
      </c>
      <c r="U542" s="118" t="e">
        <f>IF(AND(D542&lt;&gt;"",I542="OUI",#REF!="OUI"),60,"")</f>
        <v>#REF!</v>
      </c>
      <c r="V542" s="147"/>
      <c r="W542" s="118"/>
      <c r="X542" s="118"/>
      <c r="Y542" s="120"/>
      <c r="Z542" s="117"/>
    </row>
    <row r="543" spans="1:26" x14ac:dyDescent="0.25">
      <c r="A543" s="114">
        <v>9</v>
      </c>
      <c r="B543" s="115" t="s">
        <v>5720</v>
      </c>
      <c r="C543" s="116" t="str">
        <f t="array" ref="C543">IFERROR(VLOOKUP(E543,'RT-C'!$A:$I,9,FALSE),"")</f>
        <v/>
      </c>
      <c r="D543" s="117"/>
      <c r="E543" s="113"/>
      <c r="F543" s="118"/>
      <c r="G543" s="119"/>
      <c r="H543" s="120"/>
      <c r="I543" s="153" t="str">
        <f t="array" ref="I543">IFERROR(VLOOKUP(E543,'RT-C'!$A:$J,10,FALSE),"")</f>
        <v/>
      </c>
      <c r="J543" s="151" t="str">
        <f t="array" ref="J543">IFERROR(VLOOKUP(E543,'RT-C'!$A:$AE,31,FALSE),"")</f>
        <v/>
      </c>
      <c r="K543" s="152" t="str">
        <f t="array" ref="K543">IFERROR(IF(VLOOKUP(E543,'RT-C'!$A:$AG,29,FALSE)=0,"",VLOOKUP(E543,'RT-C'!$A:$AG,33,FALSE)),"")</f>
        <v/>
      </c>
      <c r="L543" s="151" t="str">
        <f t="array" ref="L543">IFERROR(VLOOKUP('RT-C'!$A:$AF,32,FALSE),"")</f>
        <v/>
      </c>
      <c r="M543" s="323" t="str">
        <f t="array" ref="M543">IFERROR(VLOOKUP(E543,'RT-C'!$A:$H,8,FALSE),"")</f>
        <v/>
      </c>
      <c r="N543" s="151" t="str">
        <f t="array" ref="N543">IFERROR(VLOOKUP(E543,'RT-C'!$A:$G,7,FALSE),"")</f>
        <v/>
      </c>
      <c r="O543" s="150" t="str">
        <f t="array" ref="O543">IFERROR(VLOOKUP(E543,'RT-C'!$A:$R,18,FALSE),"")</f>
        <v/>
      </c>
      <c r="P543" s="147" t="str">
        <f t="shared" si="32"/>
        <v/>
      </c>
      <c r="Q543" s="119" t="str">
        <f t="shared" si="33"/>
        <v/>
      </c>
      <c r="R543" s="149" t="str">
        <f t="shared" si="34"/>
        <v/>
      </c>
      <c r="S543" s="148"/>
      <c r="T543" s="148" t="str">
        <f t="shared" si="35"/>
        <v/>
      </c>
      <c r="U543" s="118" t="e">
        <f>IF(AND(D543&lt;&gt;"",I543="OUI",#REF!="OUI"),60,"")</f>
        <v>#REF!</v>
      </c>
      <c r="V543" s="147"/>
      <c r="W543" s="118"/>
      <c r="X543" s="118"/>
      <c r="Y543" s="120"/>
      <c r="Z543" s="117"/>
    </row>
    <row r="544" spans="1:26" x14ac:dyDescent="0.25">
      <c r="A544" s="114">
        <v>9</v>
      </c>
      <c r="B544" s="115" t="s">
        <v>5720</v>
      </c>
      <c r="C544" s="116" t="str">
        <f t="array" ref="C544">IFERROR(VLOOKUP(E544,'RT-C'!$A:$I,9,FALSE),"")</f>
        <v/>
      </c>
      <c r="D544" s="117"/>
      <c r="E544" s="113"/>
      <c r="F544" s="118"/>
      <c r="G544" s="119"/>
      <c r="H544" s="120"/>
      <c r="I544" s="153" t="str">
        <f t="array" ref="I544">IFERROR(VLOOKUP(E544,'RT-C'!$A:$J,10,FALSE),"")</f>
        <v/>
      </c>
      <c r="J544" s="151" t="str">
        <f t="array" ref="J544">IFERROR(VLOOKUP(E544,'RT-C'!$A:$AE,31,FALSE),"")</f>
        <v/>
      </c>
      <c r="K544" s="152" t="str">
        <f t="array" ref="K544">IFERROR(IF(VLOOKUP(E544,'RT-C'!$A:$AG,29,FALSE)=0,"",VLOOKUP(E544,'RT-C'!$A:$AG,33,FALSE)),"")</f>
        <v/>
      </c>
      <c r="L544" s="151" t="str">
        <f t="array" ref="L544">IFERROR(VLOOKUP('RT-C'!$A:$AF,32,FALSE),"")</f>
        <v/>
      </c>
      <c r="M544" s="323" t="str">
        <f t="array" ref="M544">IFERROR(VLOOKUP(E544,'RT-C'!$A:$H,8,FALSE),"")</f>
        <v/>
      </c>
      <c r="N544" s="151" t="str">
        <f t="array" ref="N544">IFERROR(VLOOKUP(E544,'RT-C'!$A:$G,7,FALSE),"")</f>
        <v/>
      </c>
      <c r="O544" s="150" t="str">
        <f t="array" ref="O544">IFERROR(VLOOKUP(E544,'RT-C'!$A:$R,18,FALSE),"")</f>
        <v/>
      </c>
      <c r="P544" s="147" t="str">
        <f t="shared" si="32"/>
        <v/>
      </c>
      <c r="Q544" s="119" t="str">
        <f t="shared" si="33"/>
        <v/>
      </c>
      <c r="R544" s="149" t="str">
        <f t="shared" si="34"/>
        <v/>
      </c>
      <c r="S544" s="148"/>
      <c r="T544" s="148" t="str">
        <f t="shared" si="35"/>
        <v/>
      </c>
      <c r="U544" s="118" t="e">
        <f>IF(AND(D544&lt;&gt;"",I544="OUI",#REF!="OUI"),60,"")</f>
        <v>#REF!</v>
      </c>
      <c r="V544" s="147"/>
      <c r="W544" s="118"/>
      <c r="X544" s="118"/>
      <c r="Y544" s="120"/>
      <c r="Z544" s="117"/>
    </row>
    <row r="545" spans="1:26" x14ac:dyDescent="0.25">
      <c r="A545" s="114">
        <v>9</v>
      </c>
      <c r="B545" s="115" t="s">
        <v>5720</v>
      </c>
      <c r="C545" s="116" t="str">
        <f t="array" ref="C545">IFERROR(VLOOKUP(E545,'RT-C'!$A:$I,9,FALSE),"")</f>
        <v/>
      </c>
      <c r="D545" s="117"/>
      <c r="E545" s="113"/>
      <c r="F545" s="118"/>
      <c r="G545" s="119"/>
      <c r="H545" s="120"/>
      <c r="I545" s="153" t="str">
        <f t="array" ref="I545">IFERROR(VLOOKUP(E545,'RT-C'!$A:$J,10,FALSE),"")</f>
        <v/>
      </c>
      <c r="J545" s="151" t="str">
        <f t="array" ref="J545">IFERROR(VLOOKUP(E545,'RT-C'!$A:$AE,31,FALSE),"")</f>
        <v/>
      </c>
      <c r="K545" s="152" t="str">
        <f t="array" ref="K545">IFERROR(IF(VLOOKUP(E545,'RT-C'!$A:$AG,29,FALSE)=0,"",VLOOKUP(E545,'RT-C'!$A:$AG,33,FALSE)),"")</f>
        <v/>
      </c>
      <c r="L545" s="151" t="str">
        <f t="array" ref="L545">IFERROR(VLOOKUP('RT-C'!$A:$AF,32,FALSE),"")</f>
        <v/>
      </c>
      <c r="M545" s="323" t="str">
        <f t="array" ref="M545">IFERROR(VLOOKUP(E545,'RT-C'!$A:$H,8,FALSE),"")</f>
        <v/>
      </c>
      <c r="N545" s="151" t="str">
        <f t="array" ref="N545">IFERROR(VLOOKUP(E545,'RT-C'!$A:$G,7,FALSE),"")</f>
        <v/>
      </c>
      <c r="O545" s="150" t="str">
        <f t="array" ref="O545">IFERROR(VLOOKUP(E545,'RT-C'!$A:$R,18,FALSE),"")</f>
        <v/>
      </c>
      <c r="P545" s="147" t="str">
        <f t="shared" si="32"/>
        <v/>
      </c>
      <c r="Q545" s="119" t="str">
        <f t="shared" si="33"/>
        <v/>
      </c>
      <c r="R545" s="149" t="str">
        <f t="shared" si="34"/>
        <v/>
      </c>
      <c r="S545" s="148"/>
      <c r="T545" s="148" t="str">
        <f t="shared" si="35"/>
        <v/>
      </c>
      <c r="U545" s="118" t="e">
        <f>IF(AND(D545&lt;&gt;"",I545="OUI",#REF!="OUI"),60,"")</f>
        <v>#REF!</v>
      </c>
      <c r="V545" s="147"/>
      <c r="W545" s="118"/>
      <c r="X545" s="118"/>
      <c r="Y545" s="120"/>
      <c r="Z545" s="117"/>
    </row>
    <row r="546" spans="1:26" x14ac:dyDescent="0.25">
      <c r="A546" s="114">
        <v>9</v>
      </c>
      <c r="B546" s="115" t="s">
        <v>5720</v>
      </c>
      <c r="C546" s="116" t="str">
        <f t="array" ref="C546">IFERROR(VLOOKUP(E546,'RT-C'!$A:$I,9,FALSE),"")</f>
        <v/>
      </c>
      <c r="D546" s="117"/>
      <c r="E546" s="113"/>
      <c r="F546" s="118"/>
      <c r="G546" s="119"/>
      <c r="H546" s="120"/>
      <c r="I546" s="153" t="str">
        <f t="array" ref="I546">IFERROR(VLOOKUP(E546,'RT-C'!$A:$J,10,FALSE),"")</f>
        <v/>
      </c>
      <c r="J546" s="151" t="str">
        <f t="array" ref="J546">IFERROR(VLOOKUP(E546,'RT-C'!$A:$AE,31,FALSE),"")</f>
        <v/>
      </c>
      <c r="K546" s="152" t="str">
        <f t="array" ref="K546">IFERROR(IF(VLOOKUP(E546,'RT-C'!$A:$AG,29,FALSE)=0,"",VLOOKUP(E546,'RT-C'!$A:$AG,33,FALSE)),"")</f>
        <v/>
      </c>
      <c r="L546" s="151" t="str">
        <f t="array" ref="L546">IFERROR(VLOOKUP('RT-C'!$A:$AF,32,FALSE),"")</f>
        <v/>
      </c>
      <c r="M546" s="323" t="str">
        <f t="array" ref="M546">IFERROR(VLOOKUP(E546,'RT-C'!$A:$H,8,FALSE),"")</f>
        <v/>
      </c>
      <c r="N546" s="151" t="str">
        <f t="array" ref="N546">IFERROR(VLOOKUP(E546,'RT-C'!$A:$G,7,FALSE),"")</f>
        <v/>
      </c>
      <c r="O546" s="150" t="str">
        <f t="array" ref="O546">IFERROR(VLOOKUP(E546,'RT-C'!$A:$R,18,FALSE),"")</f>
        <v/>
      </c>
      <c r="P546" s="147" t="str">
        <f t="shared" si="32"/>
        <v/>
      </c>
      <c r="Q546" s="119" t="str">
        <f t="shared" si="33"/>
        <v/>
      </c>
      <c r="R546" s="149" t="str">
        <f t="shared" si="34"/>
        <v/>
      </c>
      <c r="S546" s="148"/>
      <c r="T546" s="148" t="str">
        <f t="shared" si="35"/>
        <v/>
      </c>
      <c r="U546" s="118" t="e">
        <f>IF(AND(D546&lt;&gt;"",I546="OUI",#REF!="OUI"),60,"")</f>
        <v>#REF!</v>
      </c>
      <c r="V546" s="147"/>
      <c r="W546" s="118"/>
      <c r="X546" s="118"/>
      <c r="Y546" s="120"/>
      <c r="Z546" s="117"/>
    </row>
    <row r="547" spans="1:26" x14ac:dyDescent="0.25">
      <c r="A547" s="114">
        <v>11</v>
      </c>
      <c r="B547" s="115" t="s">
        <v>5722</v>
      </c>
      <c r="C547" s="116" t="str">
        <f t="array" ref="C547">IFERROR(VLOOKUP(E547,'RT-C'!$A:$I,9,FALSE),"")</f>
        <v/>
      </c>
      <c r="D547" s="117"/>
      <c r="E547" s="113"/>
      <c r="F547" s="118"/>
      <c r="G547" s="119"/>
      <c r="H547" s="120"/>
      <c r="I547" s="153" t="str">
        <f t="array" ref="I547">IFERROR(VLOOKUP(E547,'RT-C'!$A:$J,10,FALSE),"")</f>
        <v/>
      </c>
      <c r="J547" s="151" t="str">
        <f t="array" ref="J547">IFERROR(VLOOKUP(E547,'RT-C'!$A:$AE,31,FALSE),"")</f>
        <v/>
      </c>
      <c r="K547" s="152" t="str">
        <f t="array" ref="K547">IFERROR(IF(VLOOKUP(E547,'RT-C'!$A:$AG,29,FALSE)=0,"",VLOOKUP(E547,'RT-C'!$A:$AG,33,FALSE)),"")</f>
        <v/>
      </c>
      <c r="L547" s="151" t="str">
        <f t="array" ref="L547">IFERROR(VLOOKUP('RT-C'!$A:$AF,32,FALSE),"")</f>
        <v/>
      </c>
      <c r="M547" s="323" t="str">
        <f t="array" ref="M547">IFERROR(VLOOKUP(E547,'RT-C'!$A:$H,8,FALSE),"")</f>
        <v/>
      </c>
      <c r="N547" s="151" t="str">
        <f t="array" ref="N547">IFERROR(VLOOKUP(E547,'RT-C'!$A:$G,7,FALSE),"")</f>
        <v/>
      </c>
      <c r="O547" s="150" t="str">
        <f t="array" ref="O547">IFERROR(VLOOKUP(E547,'RT-C'!$A:$R,18,FALSE),"")</f>
        <v/>
      </c>
      <c r="P547" s="147" t="str">
        <f t="shared" si="32"/>
        <v/>
      </c>
      <c r="Q547" s="119" t="str">
        <f t="shared" si="33"/>
        <v/>
      </c>
      <c r="R547" s="149" t="str">
        <f t="shared" si="34"/>
        <v/>
      </c>
      <c r="S547" s="148"/>
      <c r="T547" s="148" t="str">
        <f t="shared" si="35"/>
        <v/>
      </c>
      <c r="U547" s="118" t="e">
        <f>IF(AND(D547&lt;&gt;"",I547="OUI",#REF!="OUI"),60,"")</f>
        <v>#REF!</v>
      </c>
      <c r="V547" s="147"/>
      <c r="W547" s="118"/>
      <c r="X547" s="118"/>
      <c r="Y547" s="120"/>
      <c r="Z547" s="117"/>
    </row>
    <row r="548" spans="1:26" x14ac:dyDescent="0.25">
      <c r="A548" s="114">
        <v>9</v>
      </c>
      <c r="B548" s="115" t="s">
        <v>5720</v>
      </c>
      <c r="C548" s="116" t="str">
        <f t="array" ref="C548">IFERROR(VLOOKUP(E548,'RT-C'!$A:$I,9,FALSE),"")</f>
        <v/>
      </c>
      <c r="D548" s="117"/>
      <c r="E548" s="113"/>
      <c r="F548" s="118"/>
      <c r="G548" s="119"/>
      <c r="H548" s="120"/>
      <c r="I548" s="153" t="str">
        <f t="array" ref="I548">IFERROR(VLOOKUP(E548,'RT-C'!$A:$J,10,FALSE),"")</f>
        <v/>
      </c>
      <c r="J548" s="151" t="str">
        <f t="array" ref="J548">IFERROR(VLOOKUP(E548,'RT-C'!$A:$AE,31,FALSE),"")</f>
        <v/>
      </c>
      <c r="K548" s="152" t="str">
        <f t="array" ref="K548">IFERROR(IF(VLOOKUP(E548,'RT-C'!$A:$AG,29,FALSE)=0,"",VLOOKUP(E548,'RT-C'!$A:$AG,33,FALSE)),"")</f>
        <v/>
      </c>
      <c r="L548" s="151" t="str">
        <f t="array" ref="L548">IFERROR(VLOOKUP('RT-C'!$A:$AF,32,FALSE),"")</f>
        <v/>
      </c>
      <c r="M548" s="323" t="str">
        <f t="array" ref="M548">IFERROR(VLOOKUP(E548,'RT-C'!$A:$H,8,FALSE),"")</f>
        <v/>
      </c>
      <c r="N548" s="151" t="str">
        <f t="array" ref="N548">IFERROR(VLOOKUP(E548,'RT-C'!$A:$G,7,FALSE),"")</f>
        <v/>
      </c>
      <c r="O548" s="150" t="str">
        <f t="array" ref="O548">IFERROR(VLOOKUP(E548,'RT-C'!$A:$R,18,FALSE),"")</f>
        <v/>
      </c>
      <c r="P548" s="147" t="str">
        <f t="shared" si="32"/>
        <v/>
      </c>
      <c r="Q548" s="119" t="str">
        <f t="shared" si="33"/>
        <v/>
      </c>
      <c r="R548" s="149" t="str">
        <f t="shared" si="34"/>
        <v/>
      </c>
      <c r="S548" s="148"/>
      <c r="T548" s="148" t="str">
        <f t="shared" si="35"/>
        <v/>
      </c>
      <c r="U548" s="118" t="e">
        <f>IF(AND(D548&lt;&gt;"",I548="OUI",#REF!="OUI"),60,"")</f>
        <v>#REF!</v>
      </c>
      <c r="V548" s="147"/>
      <c r="W548" s="118"/>
      <c r="X548" s="118"/>
      <c r="Y548" s="120"/>
      <c r="Z548" s="117"/>
    </row>
    <row r="549" spans="1:26" x14ac:dyDescent="0.25">
      <c r="A549" s="114">
        <v>9</v>
      </c>
      <c r="B549" s="115" t="s">
        <v>5720</v>
      </c>
      <c r="C549" s="116" t="str">
        <f t="array" ref="C549">IFERROR(VLOOKUP(E549,'RT-C'!$A:$I,9,FALSE),"")</f>
        <v/>
      </c>
      <c r="D549" s="117"/>
      <c r="E549" s="113"/>
      <c r="F549" s="118"/>
      <c r="G549" s="119"/>
      <c r="H549" s="120"/>
      <c r="I549" s="153" t="str">
        <f t="array" ref="I549">IFERROR(VLOOKUP(E549,'RT-C'!$A:$J,10,FALSE),"")</f>
        <v/>
      </c>
      <c r="J549" s="151" t="str">
        <f t="array" ref="J549">IFERROR(VLOOKUP(E549,'RT-C'!$A:$AE,31,FALSE),"")</f>
        <v/>
      </c>
      <c r="K549" s="152" t="str">
        <f t="array" ref="K549">IFERROR(IF(VLOOKUP(E549,'RT-C'!$A:$AG,29,FALSE)=0,"",VLOOKUP(E549,'RT-C'!$A:$AG,33,FALSE)),"")</f>
        <v/>
      </c>
      <c r="L549" s="151" t="str">
        <f t="array" ref="L549">IFERROR(VLOOKUP('RT-C'!$A:$AF,32,FALSE),"")</f>
        <v/>
      </c>
      <c r="M549" s="323" t="str">
        <f t="array" ref="M549">IFERROR(VLOOKUP(E549,'RT-C'!$A:$H,8,FALSE),"")</f>
        <v/>
      </c>
      <c r="N549" s="151" t="str">
        <f t="array" ref="N549">IFERROR(VLOOKUP(E549,'RT-C'!$A:$G,7,FALSE),"")</f>
        <v/>
      </c>
      <c r="O549" s="150" t="str">
        <f t="array" ref="O549">IFERROR(VLOOKUP(E549,'RT-C'!$A:$R,18,FALSE),"")</f>
        <v/>
      </c>
      <c r="P549" s="147" t="str">
        <f t="shared" si="32"/>
        <v/>
      </c>
      <c r="Q549" s="119" t="str">
        <f t="shared" si="33"/>
        <v/>
      </c>
      <c r="R549" s="149" t="str">
        <f t="shared" si="34"/>
        <v/>
      </c>
      <c r="S549" s="148"/>
      <c r="T549" s="148" t="str">
        <f t="shared" si="35"/>
        <v/>
      </c>
      <c r="U549" s="118" t="e">
        <f>IF(AND(D549&lt;&gt;"",I549="OUI",#REF!="OUI"),60,"")</f>
        <v>#REF!</v>
      </c>
      <c r="V549" s="147"/>
      <c r="W549" s="118"/>
      <c r="X549" s="118"/>
      <c r="Y549" s="120"/>
      <c r="Z549" s="117"/>
    </row>
    <row r="550" spans="1:26" x14ac:dyDescent="0.25">
      <c r="A550" s="114">
        <v>9</v>
      </c>
      <c r="B550" s="115" t="s">
        <v>5720</v>
      </c>
      <c r="C550" s="116" t="str">
        <f t="array" ref="C550">IFERROR(VLOOKUP(E550,'RT-C'!$A:$I,9,FALSE),"")</f>
        <v/>
      </c>
      <c r="D550" s="117"/>
      <c r="E550" s="113"/>
      <c r="F550" s="118"/>
      <c r="G550" s="119"/>
      <c r="H550" s="120"/>
      <c r="I550" s="153" t="str">
        <f t="array" ref="I550">IFERROR(VLOOKUP(E550,'RT-C'!$A:$J,10,FALSE),"")</f>
        <v/>
      </c>
      <c r="J550" s="151" t="str">
        <f t="array" ref="J550">IFERROR(VLOOKUP(E550,'RT-C'!$A:$AE,31,FALSE),"")</f>
        <v/>
      </c>
      <c r="K550" s="152" t="str">
        <f t="array" ref="K550">IFERROR(IF(VLOOKUP(E550,'RT-C'!$A:$AG,29,FALSE)=0,"",VLOOKUP(E550,'RT-C'!$A:$AG,33,FALSE)),"")</f>
        <v/>
      </c>
      <c r="L550" s="151" t="str">
        <f t="array" ref="L550">IFERROR(VLOOKUP('RT-C'!$A:$AF,32,FALSE),"")</f>
        <v/>
      </c>
      <c r="M550" s="323" t="str">
        <f t="array" ref="M550">IFERROR(VLOOKUP(E550,'RT-C'!$A:$H,8,FALSE),"")</f>
        <v/>
      </c>
      <c r="N550" s="151" t="str">
        <f t="array" ref="N550">IFERROR(VLOOKUP(E550,'RT-C'!$A:$G,7,FALSE),"")</f>
        <v/>
      </c>
      <c r="O550" s="150" t="str">
        <f t="array" ref="O550">IFERROR(VLOOKUP(E550,'RT-C'!$A:$R,18,FALSE),"")</f>
        <v/>
      </c>
      <c r="P550" s="147" t="str">
        <f t="shared" si="32"/>
        <v/>
      </c>
      <c r="Q550" s="119" t="str">
        <f t="shared" si="33"/>
        <v/>
      </c>
      <c r="R550" s="149" t="str">
        <f t="shared" si="34"/>
        <v/>
      </c>
      <c r="S550" s="148"/>
      <c r="T550" s="148" t="str">
        <f t="shared" si="35"/>
        <v/>
      </c>
      <c r="U550" s="118" t="e">
        <f>IF(AND(D550&lt;&gt;"",I550="OUI",#REF!="OUI"),60,"")</f>
        <v>#REF!</v>
      </c>
      <c r="V550" s="147"/>
      <c r="W550" s="118"/>
      <c r="X550" s="118"/>
      <c r="Y550" s="120"/>
      <c r="Z550" s="117"/>
    </row>
    <row r="551" spans="1:26" x14ac:dyDescent="0.25">
      <c r="A551" s="114">
        <v>9</v>
      </c>
      <c r="B551" s="115" t="s">
        <v>5720</v>
      </c>
      <c r="C551" s="116" t="str">
        <f t="array" ref="C551">IFERROR(VLOOKUP(E551,'RT-C'!$A:$I,9,FALSE),"")</f>
        <v/>
      </c>
      <c r="D551" s="117"/>
      <c r="E551" s="113"/>
      <c r="F551" s="118"/>
      <c r="G551" s="119"/>
      <c r="H551" s="120"/>
      <c r="I551" s="153" t="str">
        <f t="array" ref="I551">IFERROR(VLOOKUP(E551,'RT-C'!$A:$J,10,FALSE),"")</f>
        <v/>
      </c>
      <c r="J551" s="151" t="str">
        <f t="array" ref="J551">IFERROR(VLOOKUP(E551,'RT-C'!$A:$AE,31,FALSE),"")</f>
        <v/>
      </c>
      <c r="K551" s="152" t="str">
        <f t="array" ref="K551">IFERROR(IF(VLOOKUP(E551,'RT-C'!$A:$AG,29,FALSE)=0,"",VLOOKUP(E551,'RT-C'!$A:$AG,33,FALSE)),"")</f>
        <v/>
      </c>
      <c r="L551" s="151" t="str">
        <f t="array" ref="L551">IFERROR(VLOOKUP('RT-C'!$A:$AF,32,FALSE),"")</f>
        <v/>
      </c>
      <c r="M551" s="323" t="str">
        <f t="array" ref="M551">IFERROR(VLOOKUP(E551,'RT-C'!$A:$H,8,FALSE),"")</f>
        <v/>
      </c>
      <c r="N551" s="151" t="str">
        <f t="array" ref="N551">IFERROR(VLOOKUP(E551,'RT-C'!$A:$G,7,FALSE),"")</f>
        <v/>
      </c>
      <c r="O551" s="150" t="str">
        <f t="array" ref="O551">IFERROR(VLOOKUP(E551,'RT-C'!$A:$R,18,FALSE),"")</f>
        <v/>
      </c>
      <c r="P551" s="147" t="str">
        <f t="shared" si="32"/>
        <v/>
      </c>
      <c r="Q551" s="119" t="str">
        <f t="shared" si="33"/>
        <v/>
      </c>
      <c r="R551" s="149" t="str">
        <f t="shared" si="34"/>
        <v/>
      </c>
      <c r="S551" s="148"/>
      <c r="T551" s="148" t="str">
        <f t="shared" si="35"/>
        <v/>
      </c>
      <c r="U551" s="118" t="e">
        <f>IF(AND(D551&lt;&gt;"",I551="OUI",#REF!="OUI"),60,"")</f>
        <v>#REF!</v>
      </c>
      <c r="V551" s="147"/>
      <c r="W551" s="118"/>
      <c r="X551" s="118"/>
      <c r="Y551" s="120"/>
      <c r="Z551" s="117"/>
    </row>
    <row r="552" spans="1:26" x14ac:dyDescent="0.25">
      <c r="A552" s="114">
        <v>9</v>
      </c>
      <c r="B552" s="115" t="s">
        <v>5720</v>
      </c>
      <c r="C552" s="116" t="str">
        <f t="array" ref="C552">IFERROR(VLOOKUP(E552,'RT-C'!$A:$I,9,FALSE),"")</f>
        <v/>
      </c>
      <c r="D552" s="117"/>
      <c r="E552" s="113"/>
      <c r="F552" s="118"/>
      <c r="G552" s="119"/>
      <c r="H552" s="120"/>
      <c r="I552" s="153" t="str">
        <f t="array" ref="I552">IFERROR(VLOOKUP(E552,'RT-C'!$A:$J,10,FALSE),"")</f>
        <v/>
      </c>
      <c r="J552" s="151" t="str">
        <f t="array" ref="J552">IFERROR(VLOOKUP(E552,'RT-C'!$A:$AE,31,FALSE),"")</f>
        <v/>
      </c>
      <c r="K552" s="152" t="str">
        <f t="array" ref="K552">IFERROR(IF(VLOOKUP(E552,'RT-C'!$A:$AG,29,FALSE)=0,"",VLOOKUP(E552,'RT-C'!$A:$AG,33,FALSE)),"")</f>
        <v/>
      </c>
      <c r="L552" s="151" t="str">
        <f t="array" ref="L552">IFERROR(VLOOKUP('RT-C'!$A:$AF,32,FALSE),"")</f>
        <v/>
      </c>
      <c r="M552" s="323" t="str">
        <f t="array" ref="M552">IFERROR(VLOOKUP(E552,'RT-C'!$A:$H,8,FALSE),"")</f>
        <v/>
      </c>
      <c r="N552" s="151" t="str">
        <f t="array" ref="N552">IFERROR(VLOOKUP(E552,'RT-C'!$A:$G,7,FALSE),"")</f>
        <v/>
      </c>
      <c r="O552" s="150" t="str">
        <f t="array" ref="O552">IFERROR(VLOOKUP(E552,'RT-C'!$A:$R,18,FALSE),"")</f>
        <v/>
      </c>
      <c r="P552" s="147" t="str">
        <f t="shared" si="32"/>
        <v/>
      </c>
      <c r="Q552" s="119" t="str">
        <f t="shared" si="33"/>
        <v/>
      </c>
      <c r="R552" s="149" t="str">
        <f t="shared" si="34"/>
        <v/>
      </c>
      <c r="S552" s="148"/>
      <c r="T552" s="148" t="str">
        <f t="shared" si="35"/>
        <v/>
      </c>
      <c r="U552" s="118" t="e">
        <f>IF(AND(D552&lt;&gt;"",I552="OUI",#REF!="OUI"),60,"")</f>
        <v>#REF!</v>
      </c>
      <c r="V552" s="147"/>
      <c r="W552" s="118"/>
      <c r="X552" s="118"/>
      <c r="Y552" s="120"/>
      <c r="Z552" s="117"/>
    </row>
    <row r="553" spans="1:26" x14ac:dyDescent="0.25">
      <c r="A553" s="114">
        <v>11</v>
      </c>
      <c r="B553" s="115" t="s">
        <v>5722</v>
      </c>
      <c r="C553" s="116" t="str">
        <f t="array" ref="C553">IFERROR(VLOOKUP(E553,'RT-C'!$A:$I,9,FALSE),"")</f>
        <v/>
      </c>
      <c r="D553" s="117"/>
      <c r="E553" s="113"/>
      <c r="F553" s="118"/>
      <c r="G553" s="119"/>
      <c r="H553" s="120"/>
      <c r="I553" s="153" t="str">
        <f t="array" ref="I553">IFERROR(VLOOKUP(E553,'RT-C'!$A:$J,10,FALSE),"")</f>
        <v/>
      </c>
      <c r="J553" s="151" t="str">
        <f t="array" ref="J553">IFERROR(VLOOKUP(E553,'RT-C'!$A:$AE,31,FALSE),"")</f>
        <v/>
      </c>
      <c r="K553" s="152" t="str">
        <f t="array" ref="K553">IFERROR(IF(VLOOKUP(E553,'RT-C'!$A:$AG,29,FALSE)=0,"",VLOOKUP(E553,'RT-C'!$A:$AG,33,FALSE)),"")</f>
        <v/>
      </c>
      <c r="L553" s="151" t="str">
        <f t="array" ref="L553">IFERROR(VLOOKUP('RT-C'!$A:$AF,32,FALSE),"")</f>
        <v/>
      </c>
      <c r="M553" s="323" t="str">
        <f t="array" ref="M553">IFERROR(VLOOKUP(E553,'RT-C'!$A:$H,8,FALSE),"")</f>
        <v/>
      </c>
      <c r="N553" s="151" t="str">
        <f t="array" ref="N553">IFERROR(VLOOKUP(E553,'RT-C'!$A:$G,7,FALSE),"")</f>
        <v/>
      </c>
      <c r="O553" s="150" t="str">
        <f t="array" ref="O553">IFERROR(VLOOKUP(E553,'RT-C'!$A:$R,18,FALSE),"")</f>
        <v/>
      </c>
      <c r="P553" s="147" t="str">
        <f t="shared" si="32"/>
        <v/>
      </c>
      <c r="Q553" s="119" t="str">
        <f t="shared" si="33"/>
        <v/>
      </c>
      <c r="R553" s="149" t="str">
        <f t="shared" si="34"/>
        <v/>
      </c>
      <c r="S553" s="148"/>
      <c r="T553" s="148" t="str">
        <f t="shared" si="35"/>
        <v/>
      </c>
      <c r="U553" s="118" t="e">
        <f>IF(AND(D553&lt;&gt;"",I553="OUI",#REF!="OUI"),60,"")</f>
        <v>#REF!</v>
      </c>
      <c r="V553" s="147"/>
      <c r="W553" s="118"/>
      <c r="X553" s="118"/>
      <c r="Y553" s="120"/>
      <c r="Z553" s="117"/>
    </row>
    <row r="554" spans="1:26" x14ac:dyDescent="0.25">
      <c r="A554" s="114">
        <v>7</v>
      </c>
      <c r="B554" s="115" t="s">
        <v>5719</v>
      </c>
      <c r="C554" s="116" t="str">
        <f t="array" ref="C554">IFERROR(VLOOKUP(E554,'RT-C'!$A:$I,9,FALSE),"")</f>
        <v/>
      </c>
      <c r="D554" s="117"/>
      <c r="E554" s="113"/>
      <c r="F554" s="118"/>
      <c r="G554" s="119"/>
      <c r="H554" s="120"/>
      <c r="I554" s="153" t="str">
        <f t="array" ref="I554">IFERROR(VLOOKUP(E554,'RT-C'!$A:$J,10,FALSE),"")</f>
        <v/>
      </c>
      <c r="J554" s="151" t="str">
        <f t="array" ref="J554">IFERROR(VLOOKUP(E554,'RT-C'!$A:$AE,31,FALSE),"")</f>
        <v/>
      </c>
      <c r="K554" s="152" t="str">
        <f t="array" ref="K554">IFERROR(IF(VLOOKUP(E554,'RT-C'!$A:$AG,29,FALSE)=0,"",VLOOKUP(E554,'RT-C'!$A:$AG,33,FALSE)),"")</f>
        <v/>
      </c>
      <c r="L554" s="151" t="str">
        <f t="array" ref="L554">IFERROR(VLOOKUP('RT-C'!$A:$AF,32,FALSE),"")</f>
        <v/>
      </c>
      <c r="M554" s="323" t="str">
        <f t="array" ref="M554">IFERROR(VLOOKUP(E554,'RT-C'!$A:$H,8,FALSE),"")</f>
        <v/>
      </c>
      <c r="N554" s="151" t="str">
        <f t="array" ref="N554">IFERROR(VLOOKUP(E554,'RT-C'!$A:$G,7,FALSE),"")</f>
        <v/>
      </c>
      <c r="O554" s="150" t="str">
        <f t="array" ref="O554">IFERROR(VLOOKUP(E554,'RT-C'!$A:$R,18,FALSE),"")</f>
        <v/>
      </c>
      <c r="P554" s="147" t="str">
        <f t="shared" si="32"/>
        <v/>
      </c>
      <c r="Q554" s="119" t="str">
        <f t="shared" si="33"/>
        <v/>
      </c>
      <c r="R554" s="149" t="str">
        <f t="shared" si="34"/>
        <v/>
      </c>
      <c r="S554" s="148"/>
      <c r="T554" s="148" t="str">
        <f t="shared" si="35"/>
        <v/>
      </c>
      <c r="U554" s="118" t="e">
        <f>IF(AND(D554&lt;&gt;"",I554="OUI",#REF!="OUI"),60,"")</f>
        <v>#REF!</v>
      </c>
      <c r="V554" s="147"/>
      <c r="W554" s="118"/>
      <c r="X554" s="118"/>
      <c r="Y554" s="120"/>
      <c r="Z554" s="117"/>
    </row>
    <row r="555" spans="1:26" x14ac:dyDescent="0.25">
      <c r="A555" s="114">
        <v>7</v>
      </c>
      <c r="B555" s="115" t="s">
        <v>5719</v>
      </c>
      <c r="C555" s="116" t="str">
        <f t="array" ref="C555">IFERROR(VLOOKUP(E555,'RT-C'!$A:$I,9,FALSE),"")</f>
        <v/>
      </c>
      <c r="D555" s="117"/>
      <c r="E555" s="113"/>
      <c r="F555" s="118"/>
      <c r="G555" s="119"/>
      <c r="H555" s="120"/>
      <c r="I555" s="153" t="str">
        <f t="array" ref="I555">IFERROR(VLOOKUP(E555,'RT-C'!$A:$J,10,FALSE),"")</f>
        <v/>
      </c>
      <c r="J555" s="151" t="str">
        <f t="array" ref="J555">IFERROR(VLOOKUP(E555,'RT-C'!$A:$AE,31,FALSE),"")</f>
        <v/>
      </c>
      <c r="K555" s="152" t="str">
        <f t="array" ref="K555">IFERROR(IF(VLOOKUP(E555,'RT-C'!$A:$AG,29,FALSE)=0,"",VLOOKUP(E555,'RT-C'!$A:$AG,33,FALSE)),"")</f>
        <v/>
      </c>
      <c r="L555" s="151" t="str">
        <f t="array" ref="L555">IFERROR(VLOOKUP('RT-C'!$A:$AF,32,FALSE),"")</f>
        <v/>
      </c>
      <c r="M555" s="323" t="str">
        <f t="array" ref="M555">IFERROR(VLOOKUP(E555,'RT-C'!$A:$H,8,FALSE),"")</f>
        <v/>
      </c>
      <c r="N555" s="151" t="str">
        <f t="array" ref="N555">IFERROR(VLOOKUP(E555,'RT-C'!$A:$G,7,FALSE),"")</f>
        <v/>
      </c>
      <c r="O555" s="150" t="str">
        <f t="array" ref="O555">IFERROR(VLOOKUP(E555,'RT-C'!$A:$R,18,FALSE),"")</f>
        <v/>
      </c>
      <c r="P555" s="147" t="str">
        <f t="shared" si="32"/>
        <v/>
      </c>
      <c r="Q555" s="119" t="str">
        <f t="shared" si="33"/>
        <v/>
      </c>
      <c r="R555" s="149" t="str">
        <f t="shared" si="34"/>
        <v/>
      </c>
      <c r="S555" s="148"/>
      <c r="T555" s="148" t="str">
        <f t="shared" si="35"/>
        <v/>
      </c>
      <c r="U555" s="118" t="e">
        <f>IF(AND(D555&lt;&gt;"",I555="OUI",#REF!="OUI"),60,"")</f>
        <v>#REF!</v>
      </c>
      <c r="V555" s="147"/>
      <c r="W555" s="118"/>
      <c r="X555" s="118"/>
      <c r="Y555" s="120"/>
      <c r="Z555" s="117"/>
    </row>
    <row r="556" spans="1:26" x14ac:dyDescent="0.25">
      <c r="A556" s="114">
        <v>7</v>
      </c>
      <c r="B556" s="115" t="s">
        <v>5719</v>
      </c>
      <c r="C556" s="116" t="str">
        <f t="array" ref="C556">IFERROR(VLOOKUP(E556,'RT-C'!$A:$I,9,FALSE),"")</f>
        <v/>
      </c>
      <c r="D556" s="117"/>
      <c r="E556" s="113"/>
      <c r="F556" s="118"/>
      <c r="G556" s="119"/>
      <c r="H556" s="120"/>
      <c r="I556" s="153" t="str">
        <f t="array" ref="I556">IFERROR(VLOOKUP(E556,'RT-C'!$A:$J,10,FALSE),"")</f>
        <v/>
      </c>
      <c r="J556" s="151" t="str">
        <f t="array" ref="J556">IFERROR(VLOOKUP(E556,'RT-C'!$A:$AE,31,FALSE),"")</f>
        <v/>
      </c>
      <c r="K556" s="152" t="str">
        <f t="array" ref="K556">IFERROR(IF(VLOOKUP(E556,'RT-C'!$A:$AG,29,FALSE)=0,"",VLOOKUP(E556,'RT-C'!$A:$AG,33,FALSE)),"")</f>
        <v/>
      </c>
      <c r="L556" s="151" t="str">
        <f t="array" ref="L556">IFERROR(VLOOKUP('RT-C'!$A:$AF,32,FALSE),"")</f>
        <v/>
      </c>
      <c r="M556" s="323" t="str">
        <f t="array" ref="M556">IFERROR(VLOOKUP(E556,'RT-C'!$A:$H,8,FALSE),"")</f>
        <v/>
      </c>
      <c r="N556" s="151" t="str">
        <f t="array" ref="N556">IFERROR(VLOOKUP(E556,'RT-C'!$A:$G,7,FALSE),"")</f>
        <v/>
      </c>
      <c r="O556" s="150" t="str">
        <f t="array" ref="O556">IFERROR(VLOOKUP(E556,'RT-C'!$A:$R,18,FALSE),"")</f>
        <v/>
      </c>
      <c r="P556" s="147" t="str">
        <f t="shared" si="32"/>
        <v/>
      </c>
      <c r="Q556" s="119" t="str">
        <f t="shared" si="33"/>
        <v/>
      </c>
      <c r="R556" s="149" t="str">
        <f t="shared" si="34"/>
        <v/>
      </c>
      <c r="S556" s="148"/>
      <c r="T556" s="148" t="str">
        <f t="shared" si="35"/>
        <v/>
      </c>
      <c r="U556" s="118" t="e">
        <f>IF(AND(D556&lt;&gt;"",I556="OUI",#REF!="OUI"),60,"")</f>
        <v>#REF!</v>
      </c>
      <c r="V556" s="147"/>
      <c r="W556" s="118"/>
      <c r="X556" s="118"/>
      <c r="Y556" s="120"/>
      <c r="Z556" s="117"/>
    </row>
    <row r="557" spans="1:26" x14ac:dyDescent="0.25">
      <c r="A557" s="114">
        <v>9</v>
      </c>
      <c r="B557" s="115" t="s">
        <v>5720</v>
      </c>
      <c r="C557" s="116" t="str">
        <f t="array" ref="C557">IFERROR(VLOOKUP(E557,'RT-C'!$A:$I,9,FALSE),"")</f>
        <v/>
      </c>
      <c r="D557" s="117"/>
      <c r="E557" s="113"/>
      <c r="F557" s="118"/>
      <c r="G557" s="119"/>
      <c r="H557" s="120"/>
      <c r="I557" s="153" t="str">
        <f t="array" ref="I557">IFERROR(VLOOKUP(E557,'RT-C'!$A:$J,10,FALSE),"")</f>
        <v/>
      </c>
      <c r="J557" s="151" t="str">
        <f t="array" ref="J557">IFERROR(VLOOKUP(E557,'RT-C'!$A:$AE,31,FALSE),"")</f>
        <v/>
      </c>
      <c r="K557" s="152" t="str">
        <f t="array" ref="K557">IFERROR(IF(VLOOKUP(E557,'RT-C'!$A:$AG,29,FALSE)=0,"",VLOOKUP(E557,'RT-C'!$A:$AG,33,FALSE)),"")</f>
        <v/>
      </c>
      <c r="L557" s="151" t="str">
        <f t="array" ref="L557">IFERROR(VLOOKUP('RT-C'!$A:$AF,32,FALSE),"")</f>
        <v/>
      </c>
      <c r="M557" s="323" t="str">
        <f t="array" ref="M557">IFERROR(VLOOKUP(E557,'RT-C'!$A:$H,8,FALSE),"")</f>
        <v/>
      </c>
      <c r="N557" s="151" t="str">
        <f t="array" ref="N557">IFERROR(VLOOKUP(E557,'RT-C'!$A:$G,7,FALSE),"")</f>
        <v/>
      </c>
      <c r="O557" s="150" t="str">
        <f t="array" ref="O557">IFERROR(VLOOKUP(E557,'RT-C'!$A:$R,18,FALSE),"")</f>
        <v/>
      </c>
      <c r="P557" s="147" t="str">
        <f t="shared" si="32"/>
        <v/>
      </c>
      <c r="Q557" s="119" t="str">
        <f t="shared" si="33"/>
        <v/>
      </c>
      <c r="R557" s="149" t="str">
        <f t="shared" si="34"/>
        <v/>
      </c>
      <c r="S557" s="148"/>
      <c r="T557" s="148" t="str">
        <f t="shared" si="35"/>
        <v/>
      </c>
      <c r="U557" s="118" t="e">
        <f>IF(AND(D557&lt;&gt;"",I557="OUI",#REF!="OUI"),60,"")</f>
        <v>#REF!</v>
      </c>
      <c r="V557" s="147"/>
      <c r="W557" s="118"/>
      <c r="X557" s="118"/>
      <c r="Y557" s="120"/>
      <c r="Z557" s="117"/>
    </row>
    <row r="558" spans="1:26" x14ac:dyDescent="0.25">
      <c r="A558" s="114">
        <v>11</v>
      </c>
      <c r="B558" s="115" t="s">
        <v>5722</v>
      </c>
      <c r="C558" s="116" t="str">
        <f t="array" ref="C558">IFERROR(VLOOKUP(E558,'RT-C'!$A:$I,9,FALSE),"")</f>
        <v/>
      </c>
      <c r="D558" s="117"/>
      <c r="E558" s="113"/>
      <c r="F558" s="118"/>
      <c r="G558" s="119"/>
      <c r="H558" s="120"/>
      <c r="I558" s="153" t="str">
        <f t="array" ref="I558">IFERROR(VLOOKUP(E558,'RT-C'!$A:$J,10,FALSE),"")</f>
        <v/>
      </c>
      <c r="J558" s="151" t="str">
        <f t="array" ref="J558">IFERROR(VLOOKUP(E558,'RT-C'!$A:$AE,31,FALSE),"")</f>
        <v/>
      </c>
      <c r="K558" s="152" t="str">
        <f t="array" ref="K558">IFERROR(IF(VLOOKUP(E558,'RT-C'!$A:$AG,29,FALSE)=0,"",VLOOKUP(E558,'RT-C'!$A:$AG,33,FALSE)),"")</f>
        <v/>
      </c>
      <c r="L558" s="151" t="str">
        <f t="array" ref="L558">IFERROR(VLOOKUP('RT-C'!$A:$AF,32,FALSE),"")</f>
        <v/>
      </c>
      <c r="M558" s="323" t="str">
        <f t="array" ref="M558">IFERROR(VLOOKUP(E558,'RT-C'!$A:$H,8,FALSE),"")</f>
        <v/>
      </c>
      <c r="N558" s="151" t="str">
        <f t="array" ref="N558">IFERROR(VLOOKUP(E558,'RT-C'!$A:$G,7,FALSE),"")</f>
        <v/>
      </c>
      <c r="O558" s="150" t="str">
        <f t="array" ref="O558">IFERROR(VLOOKUP(E558,'RT-C'!$A:$R,18,FALSE),"")</f>
        <v/>
      </c>
      <c r="P558" s="147" t="str">
        <f t="shared" si="32"/>
        <v/>
      </c>
      <c r="Q558" s="119" t="str">
        <f t="shared" si="33"/>
        <v/>
      </c>
      <c r="R558" s="149" t="str">
        <f t="shared" si="34"/>
        <v/>
      </c>
      <c r="S558" s="148"/>
      <c r="T558" s="148" t="str">
        <f t="shared" si="35"/>
        <v/>
      </c>
      <c r="U558" s="118" t="e">
        <f>IF(AND(D558&lt;&gt;"",I558="OUI",#REF!="OUI"),60,"")</f>
        <v>#REF!</v>
      </c>
      <c r="V558" s="147"/>
      <c r="W558" s="118"/>
      <c r="X558" s="118"/>
      <c r="Y558" s="120"/>
      <c r="Z558" s="117"/>
    </row>
    <row r="559" spans="1:26" x14ac:dyDescent="0.25">
      <c r="A559" s="114">
        <v>11</v>
      </c>
      <c r="B559" s="115" t="s">
        <v>5722</v>
      </c>
      <c r="C559" s="116" t="str">
        <f t="array" ref="C559">IFERROR(VLOOKUP(E559,'RT-C'!$A:$I,9,FALSE),"")</f>
        <v/>
      </c>
      <c r="D559" s="117"/>
      <c r="E559" s="113"/>
      <c r="F559" s="118"/>
      <c r="G559" s="119"/>
      <c r="H559" s="120"/>
      <c r="I559" s="153" t="str">
        <f t="array" ref="I559">IFERROR(VLOOKUP(E559,'RT-C'!$A:$J,10,FALSE),"")</f>
        <v/>
      </c>
      <c r="J559" s="151" t="str">
        <f t="array" ref="J559">IFERROR(VLOOKUP(E559,'RT-C'!$A:$AE,31,FALSE),"")</f>
        <v/>
      </c>
      <c r="K559" s="152" t="str">
        <f t="array" ref="K559">IFERROR(IF(VLOOKUP(E559,'RT-C'!$A:$AG,29,FALSE)=0,"",VLOOKUP(E559,'RT-C'!$A:$AG,33,FALSE)),"")</f>
        <v/>
      </c>
      <c r="L559" s="151" t="str">
        <f t="array" ref="L559">IFERROR(VLOOKUP('RT-C'!$A:$AF,32,FALSE),"")</f>
        <v/>
      </c>
      <c r="M559" s="323" t="str">
        <f t="array" ref="M559">IFERROR(VLOOKUP(E559,'RT-C'!$A:$H,8,FALSE),"")</f>
        <v/>
      </c>
      <c r="N559" s="151" t="str">
        <f t="array" ref="N559">IFERROR(VLOOKUP(E559,'RT-C'!$A:$G,7,FALSE),"")</f>
        <v/>
      </c>
      <c r="O559" s="150" t="str">
        <f t="array" ref="O559">IFERROR(VLOOKUP(E559,'RT-C'!$A:$R,18,FALSE),"")</f>
        <v/>
      </c>
      <c r="P559" s="147" t="str">
        <f t="shared" si="32"/>
        <v/>
      </c>
      <c r="Q559" s="119" t="str">
        <f t="shared" si="33"/>
        <v/>
      </c>
      <c r="R559" s="149" t="str">
        <f t="shared" si="34"/>
        <v/>
      </c>
      <c r="S559" s="148"/>
      <c r="T559" s="148" t="str">
        <f t="shared" si="35"/>
        <v/>
      </c>
      <c r="U559" s="118" t="e">
        <f>IF(AND(D559&lt;&gt;"",I559="OUI",#REF!="OUI"),60,"")</f>
        <v>#REF!</v>
      </c>
      <c r="V559" s="147"/>
      <c r="W559" s="118"/>
      <c r="X559" s="118"/>
      <c r="Y559" s="120"/>
      <c r="Z559" s="117"/>
    </row>
    <row r="560" spans="1:26" x14ac:dyDescent="0.25">
      <c r="A560" s="114">
        <v>11</v>
      </c>
      <c r="B560" s="115" t="s">
        <v>5722</v>
      </c>
      <c r="C560" s="116" t="str">
        <f t="array" ref="C560">IFERROR(VLOOKUP(E560,'RT-C'!$A:$I,9,FALSE),"")</f>
        <v/>
      </c>
      <c r="D560" s="117"/>
      <c r="E560" s="113"/>
      <c r="F560" s="118"/>
      <c r="G560" s="119"/>
      <c r="H560" s="120"/>
      <c r="I560" s="153" t="str">
        <f t="array" ref="I560">IFERROR(VLOOKUP(E560,'RT-C'!$A:$J,10,FALSE),"")</f>
        <v/>
      </c>
      <c r="J560" s="151" t="str">
        <f t="array" ref="J560">IFERROR(VLOOKUP(E560,'RT-C'!$A:$AE,31,FALSE),"")</f>
        <v/>
      </c>
      <c r="K560" s="152" t="str">
        <f t="array" ref="K560">IFERROR(IF(VLOOKUP(E560,'RT-C'!$A:$AG,29,FALSE)=0,"",VLOOKUP(E560,'RT-C'!$A:$AG,33,FALSE)),"")</f>
        <v/>
      </c>
      <c r="L560" s="151" t="str">
        <f t="array" ref="L560">IFERROR(VLOOKUP('RT-C'!$A:$AF,32,FALSE),"")</f>
        <v/>
      </c>
      <c r="M560" s="323" t="str">
        <f t="array" ref="M560">IFERROR(VLOOKUP(E560,'RT-C'!$A:$H,8,FALSE),"")</f>
        <v/>
      </c>
      <c r="N560" s="151" t="str">
        <f t="array" ref="N560">IFERROR(VLOOKUP(E560,'RT-C'!$A:$G,7,FALSE),"")</f>
        <v/>
      </c>
      <c r="O560" s="150" t="str">
        <f t="array" ref="O560">IFERROR(VLOOKUP(E560,'RT-C'!$A:$R,18,FALSE),"")</f>
        <v/>
      </c>
      <c r="P560" s="147" t="str">
        <f t="shared" si="32"/>
        <v/>
      </c>
      <c r="Q560" s="119" t="str">
        <f t="shared" si="33"/>
        <v/>
      </c>
      <c r="R560" s="149" t="str">
        <f t="shared" si="34"/>
        <v/>
      </c>
      <c r="S560" s="148"/>
      <c r="T560" s="148" t="str">
        <f t="shared" si="35"/>
        <v/>
      </c>
      <c r="U560" s="118" t="e">
        <f>IF(AND(D560&lt;&gt;"",I560="OUI",#REF!="OUI"),60,"")</f>
        <v>#REF!</v>
      </c>
      <c r="V560" s="147"/>
      <c r="W560" s="118"/>
      <c r="X560" s="118"/>
      <c r="Y560" s="120"/>
      <c r="Z560" s="117"/>
    </row>
    <row r="561" spans="1:26" x14ac:dyDescent="0.25">
      <c r="A561" s="114">
        <v>11</v>
      </c>
      <c r="B561" s="115" t="s">
        <v>5722</v>
      </c>
      <c r="C561" s="116" t="str">
        <f t="array" ref="C561">IFERROR(VLOOKUP(E561,'RT-C'!$A:$I,9,FALSE),"")</f>
        <v/>
      </c>
      <c r="D561" s="117"/>
      <c r="E561" s="113"/>
      <c r="F561" s="118"/>
      <c r="G561" s="119"/>
      <c r="H561" s="120"/>
      <c r="I561" s="153" t="str">
        <f t="array" ref="I561">IFERROR(VLOOKUP(E561,'RT-C'!$A:$J,10,FALSE),"")</f>
        <v/>
      </c>
      <c r="J561" s="151" t="str">
        <f t="array" ref="J561">IFERROR(VLOOKUP(E561,'RT-C'!$A:$AE,31,FALSE),"")</f>
        <v/>
      </c>
      <c r="K561" s="152" t="str">
        <f t="array" ref="K561">IFERROR(IF(VLOOKUP(E561,'RT-C'!$A:$AG,29,FALSE)=0,"",VLOOKUP(E561,'RT-C'!$A:$AG,33,FALSE)),"")</f>
        <v/>
      </c>
      <c r="L561" s="151" t="str">
        <f t="array" ref="L561">IFERROR(VLOOKUP('RT-C'!$A:$AF,32,FALSE),"")</f>
        <v/>
      </c>
      <c r="M561" s="323" t="str">
        <f t="array" ref="M561">IFERROR(VLOOKUP(E561,'RT-C'!$A:$H,8,FALSE),"")</f>
        <v/>
      </c>
      <c r="N561" s="151" t="str">
        <f t="array" ref="N561">IFERROR(VLOOKUP(E561,'RT-C'!$A:$G,7,FALSE),"")</f>
        <v/>
      </c>
      <c r="O561" s="150" t="str">
        <f t="array" ref="O561">IFERROR(VLOOKUP(E561,'RT-C'!$A:$R,18,FALSE),"")</f>
        <v/>
      </c>
      <c r="P561" s="147" t="str">
        <f t="shared" si="32"/>
        <v/>
      </c>
      <c r="Q561" s="119" t="str">
        <f t="shared" si="33"/>
        <v/>
      </c>
      <c r="R561" s="149" t="str">
        <f t="shared" si="34"/>
        <v/>
      </c>
      <c r="S561" s="148"/>
      <c r="T561" s="148" t="str">
        <f t="shared" si="35"/>
        <v/>
      </c>
      <c r="U561" s="118" t="e">
        <f>IF(AND(D561&lt;&gt;"",I561="OUI",#REF!="OUI"),60,"")</f>
        <v>#REF!</v>
      </c>
      <c r="V561" s="147"/>
      <c r="W561" s="118"/>
      <c r="X561" s="118"/>
      <c r="Y561" s="120"/>
      <c r="Z561" s="117"/>
    </row>
    <row r="562" spans="1:26" x14ac:dyDescent="0.25">
      <c r="A562" s="114">
        <v>11</v>
      </c>
      <c r="B562" s="115" t="s">
        <v>5722</v>
      </c>
      <c r="C562" s="116" t="str">
        <f t="array" ref="C562">IFERROR(VLOOKUP(E562,'RT-C'!$A:$I,9,FALSE),"")</f>
        <v/>
      </c>
      <c r="D562" s="117"/>
      <c r="E562" s="113"/>
      <c r="F562" s="118"/>
      <c r="G562" s="119"/>
      <c r="H562" s="120"/>
      <c r="I562" s="153" t="str">
        <f t="array" ref="I562">IFERROR(VLOOKUP(E562,'RT-C'!$A:$J,10,FALSE),"")</f>
        <v/>
      </c>
      <c r="J562" s="151" t="str">
        <f t="array" ref="J562">IFERROR(VLOOKUP(E562,'RT-C'!$A:$AE,31,FALSE),"")</f>
        <v/>
      </c>
      <c r="K562" s="152" t="str">
        <f t="array" ref="K562">IFERROR(IF(VLOOKUP(E562,'RT-C'!$A:$AG,29,FALSE)=0,"",VLOOKUP(E562,'RT-C'!$A:$AG,33,FALSE)),"")</f>
        <v/>
      </c>
      <c r="L562" s="151" t="str">
        <f t="array" ref="L562">IFERROR(VLOOKUP('RT-C'!$A:$AF,32,FALSE),"")</f>
        <v/>
      </c>
      <c r="M562" s="323" t="str">
        <f t="array" ref="M562">IFERROR(VLOOKUP(E562,'RT-C'!$A:$H,8,FALSE),"")</f>
        <v/>
      </c>
      <c r="N562" s="151" t="str">
        <f t="array" ref="N562">IFERROR(VLOOKUP(E562,'RT-C'!$A:$G,7,FALSE),"")</f>
        <v/>
      </c>
      <c r="O562" s="150" t="str">
        <f t="array" ref="O562">IFERROR(VLOOKUP(E562,'RT-C'!$A:$R,18,FALSE),"")</f>
        <v/>
      </c>
      <c r="P562" s="147" t="str">
        <f t="shared" si="32"/>
        <v/>
      </c>
      <c r="Q562" s="119" t="str">
        <f t="shared" si="33"/>
        <v/>
      </c>
      <c r="R562" s="149" t="str">
        <f t="shared" si="34"/>
        <v/>
      </c>
      <c r="S562" s="148"/>
      <c r="T562" s="148" t="str">
        <f t="shared" si="35"/>
        <v/>
      </c>
      <c r="U562" s="118" t="e">
        <f>IF(AND(D562&lt;&gt;"",I562="OUI",#REF!="OUI"),60,"")</f>
        <v>#REF!</v>
      </c>
      <c r="V562" s="147"/>
      <c r="W562" s="118"/>
      <c r="X562" s="118"/>
      <c r="Y562" s="120"/>
      <c r="Z562" s="117"/>
    </row>
    <row r="563" spans="1:26" x14ac:dyDescent="0.25">
      <c r="A563" s="114">
        <v>11</v>
      </c>
      <c r="B563" s="115" t="s">
        <v>5722</v>
      </c>
      <c r="C563" s="116" t="str">
        <f t="array" ref="C563">IFERROR(VLOOKUP(E563,'RT-C'!$A:$I,9,FALSE),"")</f>
        <v/>
      </c>
      <c r="D563" s="117"/>
      <c r="E563" s="113"/>
      <c r="F563" s="118"/>
      <c r="G563" s="119"/>
      <c r="H563" s="120"/>
      <c r="I563" s="153" t="str">
        <f t="array" ref="I563">IFERROR(VLOOKUP(E563,'RT-C'!$A:$J,10,FALSE),"")</f>
        <v/>
      </c>
      <c r="J563" s="151" t="str">
        <f t="array" ref="J563">IFERROR(VLOOKUP(E563,'RT-C'!$A:$AE,31,FALSE),"")</f>
        <v/>
      </c>
      <c r="K563" s="152" t="str">
        <f t="array" ref="K563">IFERROR(IF(VLOOKUP(E563,'RT-C'!$A:$AG,29,FALSE)=0,"",VLOOKUP(E563,'RT-C'!$A:$AG,33,FALSE)),"")</f>
        <v/>
      </c>
      <c r="L563" s="151" t="str">
        <f t="array" ref="L563">IFERROR(VLOOKUP('RT-C'!$A:$AF,32,FALSE),"")</f>
        <v/>
      </c>
      <c r="M563" s="323" t="str">
        <f t="array" ref="M563">IFERROR(VLOOKUP(E563,'RT-C'!$A:$H,8,FALSE),"")</f>
        <v/>
      </c>
      <c r="N563" s="151" t="str">
        <f t="array" ref="N563">IFERROR(VLOOKUP(E563,'RT-C'!$A:$G,7,FALSE),"")</f>
        <v/>
      </c>
      <c r="O563" s="150" t="str">
        <f t="array" ref="O563">IFERROR(VLOOKUP(E563,'RT-C'!$A:$R,18,FALSE),"")</f>
        <v/>
      </c>
      <c r="P563" s="147" t="str">
        <f t="shared" si="32"/>
        <v/>
      </c>
      <c r="Q563" s="119" t="str">
        <f t="shared" si="33"/>
        <v/>
      </c>
      <c r="R563" s="149" t="str">
        <f t="shared" si="34"/>
        <v/>
      </c>
      <c r="S563" s="148"/>
      <c r="T563" s="148" t="str">
        <f t="shared" si="35"/>
        <v/>
      </c>
      <c r="U563" s="118" t="e">
        <f>IF(AND(D563&lt;&gt;"",I563="OUI",#REF!="OUI"),60,"")</f>
        <v>#REF!</v>
      </c>
      <c r="V563" s="147"/>
      <c r="W563" s="118"/>
      <c r="X563" s="118"/>
      <c r="Y563" s="120"/>
      <c r="Z563" s="117"/>
    </row>
    <row r="564" spans="1:26" x14ac:dyDescent="0.25">
      <c r="A564" s="114">
        <v>11</v>
      </c>
      <c r="B564" s="115" t="s">
        <v>5722</v>
      </c>
      <c r="C564" s="116" t="str">
        <f t="array" ref="C564">IFERROR(VLOOKUP(E564,'RT-C'!$A:$I,9,FALSE),"")</f>
        <v/>
      </c>
      <c r="D564" s="117"/>
      <c r="E564" s="113"/>
      <c r="F564" s="118"/>
      <c r="G564" s="119"/>
      <c r="H564" s="120"/>
      <c r="I564" s="153" t="str">
        <f t="array" ref="I564">IFERROR(VLOOKUP(E564,'RT-C'!$A:$J,10,FALSE),"")</f>
        <v/>
      </c>
      <c r="J564" s="151" t="str">
        <f t="array" ref="J564">IFERROR(VLOOKUP(E564,'RT-C'!$A:$AE,31,FALSE),"")</f>
        <v/>
      </c>
      <c r="K564" s="152" t="str">
        <f t="array" ref="K564">IFERROR(IF(VLOOKUP(E564,'RT-C'!$A:$AG,29,FALSE)=0,"",VLOOKUP(E564,'RT-C'!$A:$AG,33,FALSE)),"")</f>
        <v/>
      </c>
      <c r="L564" s="151" t="str">
        <f t="array" ref="L564">IFERROR(VLOOKUP('RT-C'!$A:$AF,32,FALSE),"")</f>
        <v/>
      </c>
      <c r="M564" s="323" t="str">
        <f t="array" ref="M564">IFERROR(VLOOKUP(E564,'RT-C'!$A:$H,8,FALSE),"")</f>
        <v/>
      </c>
      <c r="N564" s="151" t="str">
        <f t="array" ref="N564">IFERROR(VLOOKUP(E564,'RT-C'!$A:$G,7,FALSE),"")</f>
        <v/>
      </c>
      <c r="O564" s="150" t="str">
        <f t="array" ref="O564">IFERROR(VLOOKUP(E564,'RT-C'!$A:$R,18,FALSE),"")</f>
        <v/>
      </c>
      <c r="P564" s="147" t="str">
        <f t="shared" si="32"/>
        <v/>
      </c>
      <c r="Q564" s="119" t="str">
        <f t="shared" si="33"/>
        <v/>
      </c>
      <c r="R564" s="149" t="str">
        <f t="shared" si="34"/>
        <v/>
      </c>
      <c r="S564" s="148"/>
      <c r="T564" s="148" t="str">
        <f t="shared" si="35"/>
        <v/>
      </c>
      <c r="U564" s="118" t="e">
        <f>IF(AND(D564&lt;&gt;"",I564="OUI",#REF!="OUI"),60,"")</f>
        <v>#REF!</v>
      </c>
      <c r="V564" s="147"/>
      <c r="W564" s="118"/>
      <c r="X564" s="118"/>
      <c r="Y564" s="120"/>
      <c r="Z564" s="117"/>
    </row>
    <row r="565" spans="1:26" x14ac:dyDescent="0.25">
      <c r="A565" s="114">
        <v>11</v>
      </c>
      <c r="B565" s="115" t="s">
        <v>5722</v>
      </c>
      <c r="C565" s="116" t="str">
        <f t="array" ref="C565">IFERROR(VLOOKUP(E565,'RT-C'!$A:$I,9,FALSE),"")</f>
        <v/>
      </c>
      <c r="D565" s="117"/>
      <c r="E565" s="113"/>
      <c r="F565" s="118"/>
      <c r="G565" s="119"/>
      <c r="H565" s="120"/>
      <c r="I565" s="153" t="str">
        <f t="array" ref="I565">IFERROR(VLOOKUP(E565,'RT-C'!$A:$J,10,FALSE),"")</f>
        <v/>
      </c>
      <c r="J565" s="151" t="str">
        <f t="array" ref="J565">IFERROR(VLOOKUP(E565,'RT-C'!$A:$AE,31,FALSE),"")</f>
        <v/>
      </c>
      <c r="K565" s="152" t="str">
        <f t="array" ref="K565">IFERROR(IF(VLOOKUP(E565,'RT-C'!$A:$AG,29,FALSE)=0,"",VLOOKUP(E565,'RT-C'!$A:$AG,33,FALSE)),"")</f>
        <v/>
      </c>
      <c r="L565" s="151" t="str">
        <f t="array" ref="L565">IFERROR(VLOOKUP('RT-C'!$A:$AF,32,FALSE),"")</f>
        <v/>
      </c>
      <c r="M565" s="323" t="str">
        <f t="array" ref="M565">IFERROR(VLOOKUP(E565,'RT-C'!$A:$H,8,FALSE),"")</f>
        <v/>
      </c>
      <c r="N565" s="151" t="str">
        <f t="array" ref="N565">IFERROR(VLOOKUP(E565,'RT-C'!$A:$G,7,FALSE),"")</f>
        <v/>
      </c>
      <c r="O565" s="150" t="str">
        <f t="array" ref="O565">IFERROR(VLOOKUP(E565,'RT-C'!$A:$R,18,FALSE),"")</f>
        <v/>
      </c>
      <c r="P565" s="147" t="str">
        <f t="shared" si="32"/>
        <v/>
      </c>
      <c r="Q565" s="119" t="str">
        <f t="shared" si="33"/>
        <v/>
      </c>
      <c r="R565" s="149" t="str">
        <f t="shared" si="34"/>
        <v/>
      </c>
      <c r="S565" s="148"/>
      <c r="T565" s="148" t="str">
        <f t="shared" si="35"/>
        <v/>
      </c>
      <c r="U565" s="118" t="e">
        <f>IF(AND(D565&lt;&gt;"",I565="OUI",#REF!="OUI"),60,"")</f>
        <v>#REF!</v>
      </c>
      <c r="V565" s="147"/>
      <c r="W565" s="118"/>
      <c r="X565" s="118"/>
      <c r="Y565" s="120"/>
      <c r="Z565" s="117"/>
    </row>
    <row r="566" spans="1:26" x14ac:dyDescent="0.25">
      <c r="A566" s="114">
        <v>11</v>
      </c>
      <c r="B566" s="115" t="s">
        <v>5722</v>
      </c>
      <c r="C566" s="116" t="str">
        <f t="array" ref="C566">IFERROR(VLOOKUP(E566,'RT-C'!$A:$I,9,FALSE),"")</f>
        <v/>
      </c>
      <c r="D566" s="117"/>
      <c r="E566" s="113"/>
      <c r="F566" s="118"/>
      <c r="G566" s="119"/>
      <c r="H566" s="120"/>
      <c r="I566" s="153" t="str">
        <f t="array" ref="I566">IFERROR(VLOOKUP(E566,'RT-C'!$A:$J,10,FALSE),"")</f>
        <v/>
      </c>
      <c r="J566" s="151" t="str">
        <f t="array" ref="J566">IFERROR(VLOOKUP(E566,'RT-C'!$A:$AE,31,FALSE),"")</f>
        <v/>
      </c>
      <c r="K566" s="152" t="str">
        <f t="array" ref="K566">IFERROR(IF(VLOOKUP(E566,'RT-C'!$A:$AG,29,FALSE)=0,"",VLOOKUP(E566,'RT-C'!$A:$AG,33,FALSE)),"")</f>
        <v/>
      </c>
      <c r="L566" s="151" t="str">
        <f t="array" ref="L566">IFERROR(VLOOKUP('RT-C'!$A:$AF,32,FALSE),"")</f>
        <v/>
      </c>
      <c r="M566" s="323" t="str">
        <f t="array" ref="M566">IFERROR(VLOOKUP(E566,'RT-C'!$A:$H,8,FALSE),"")</f>
        <v/>
      </c>
      <c r="N566" s="151" t="str">
        <f t="array" ref="N566">IFERROR(VLOOKUP(E566,'RT-C'!$A:$G,7,FALSE),"")</f>
        <v/>
      </c>
      <c r="O566" s="150" t="str">
        <f t="array" ref="O566">IFERROR(VLOOKUP(E566,'RT-C'!$A:$R,18,FALSE),"")</f>
        <v/>
      </c>
      <c r="P566" s="147" t="str">
        <f t="shared" si="32"/>
        <v/>
      </c>
      <c r="Q566" s="119" t="str">
        <f t="shared" si="33"/>
        <v/>
      </c>
      <c r="R566" s="149" t="str">
        <f t="shared" si="34"/>
        <v/>
      </c>
      <c r="S566" s="148"/>
      <c r="T566" s="148" t="str">
        <f t="shared" si="35"/>
        <v/>
      </c>
      <c r="U566" s="118" t="e">
        <f>IF(AND(D566&lt;&gt;"",I566="OUI",#REF!="OUI"),60,"")</f>
        <v>#REF!</v>
      </c>
      <c r="V566" s="147"/>
      <c r="W566" s="118"/>
      <c r="X566" s="118"/>
      <c r="Y566" s="120"/>
      <c r="Z566" s="117"/>
    </row>
    <row r="567" spans="1:26" x14ac:dyDescent="0.25">
      <c r="A567" s="114">
        <v>11</v>
      </c>
      <c r="B567" s="115" t="s">
        <v>5722</v>
      </c>
      <c r="C567" s="116" t="str">
        <f t="array" ref="C567">IFERROR(VLOOKUP(E567,'RT-C'!$A:$I,9,FALSE),"")</f>
        <v/>
      </c>
      <c r="D567" s="117"/>
      <c r="E567" s="113"/>
      <c r="F567" s="118"/>
      <c r="G567" s="119"/>
      <c r="H567" s="120"/>
      <c r="I567" s="153" t="str">
        <f t="array" ref="I567">IFERROR(VLOOKUP(E567,'RT-C'!$A:$J,10,FALSE),"")</f>
        <v/>
      </c>
      <c r="J567" s="151" t="str">
        <f t="array" ref="J567">IFERROR(VLOOKUP(E567,'RT-C'!$A:$AE,31,FALSE),"")</f>
        <v/>
      </c>
      <c r="K567" s="152" t="str">
        <f t="array" ref="K567">IFERROR(IF(VLOOKUP(E567,'RT-C'!$A:$AG,29,FALSE)=0,"",VLOOKUP(E567,'RT-C'!$A:$AG,33,FALSE)),"")</f>
        <v/>
      </c>
      <c r="L567" s="151" t="str">
        <f t="array" ref="L567">IFERROR(VLOOKUP('RT-C'!$A:$AF,32,FALSE),"")</f>
        <v/>
      </c>
      <c r="M567" s="323" t="str">
        <f t="array" ref="M567">IFERROR(VLOOKUP(E567,'RT-C'!$A:$H,8,FALSE),"")</f>
        <v/>
      </c>
      <c r="N567" s="151" t="str">
        <f t="array" ref="N567">IFERROR(VLOOKUP(E567,'RT-C'!$A:$G,7,FALSE),"")</f>
        <v/>
      </c>
      <c r="O567" s="150" t="str">
        <f t="array" ref="O567">IFERROR(VLOOKUP(E567,'RT-C'!$A:$R,18,FALSE),"")</f>
        <v/>
      </c>
      <c r="P567" s="147" t="str">
        <f t="shared" si="32"/>
        <v/>
      </c>
      <c r="Q567" s="119" t="str">
        <f t="shared" si="33"/>
        <v/>
      </c>
      <c r="R567" s="149" t="str">
        <f t="shared" si="34"/>
        <v/>
      </c>
      <c r="S567" s="148"/>
      <c r="T567" s="148" t="str">
        <f t="shared" si="35"/>
        <v/>
      </c>
      <c r="U567" s="118" t="e">
        <f>IF(AND(D567&lt;&gt;"",I567="OUI",#REF!="OUI"),60,"")</f>
        <v>#REF!</v>
      </c>
      <c r="V567" s="147"/>
      <c r="W567" s="118"/>
      <c r="X567" s="118"/>
      <c r="Y567" s="120"/>
      <c r="Z567" s="117"/>
    </row>
    <row r="568" spans="1:26" x14ac:dyDescent="0.25">
      <c r="A568" s="114">
        <v>11</v>
      </c>
      <c r="B568" s="115" t="s">
        <v>5722</v>
      </c>
      <c r="C568" s="116" t="str">
        <f t="array" ref="C568">IFERROR(VLOOKUP(E568,'RT-C'!$A:$I,9,FALSE),"")</f>
        <v/>
      </c>
      <c r="D568" s="117"/>
      <c r="E568" s="113"/>
      <c r="F568" s="118"/>
      <c r="G568" s="119"/>
      <c r="H568" s="120"/>
      <c r="I568" s="153" t="str">
        <f t="array" ref="I568">IFERROR(VLOOKUP(E568,'RT-C'!$A:$J,10,FALSE),"")</f>
        <v/>
      </c>
      <c r="J568" s="151" t="str">
        <f t="array" ref="J568">IFERROR(VLOOKUP(E568,'RT-C'!$A:$AE,31,FALSE),"")</f>
        <v/>
      </c>
      <c r="K568" s="152" t="str">
        <f t="array" ref="K568">IFERROR(IF(VLOOKUP(E568,'RT-C'!$A:$AG,29,FALSE)=0,"",VLOOKUP(E568,'RT-C'!$A:$AG,33,FALSE)),"")</f>
        <v/>
      </c>
      <c r="L568" s="151" t="str">
        <f t="array" ref="L568">IFERROR(VLOOKUP('RT-C'!$A:$AF,32,FALSE),"")</f>
        <v/>
      </c>
      <c r="M568" s="323" t="str">
        <f t="array" ref="M568">IFERROR(VLOOKUP(E568,'RT-C'!$A:$H,8,FALSE),"")</f>
        <v/>
      </c>
      <c r="N568" s="151" t="str">
        <f t="array" ref="N568">IFERROR(VLOOKUP(E568,'RT-C'!$A:$G,7,FALSE),"")</f>
        <v/>
      </c>
      <c r="O568" s="150" t="str">
        <f t="array" ref="O568">IFERROR(VLOOKUP(E568,'RT-C'!$A:$R,18,FALSE),"")</f>
        <v/>
      </c>
      <c r="P568" s="147" t="str">
        <f t="shared" si="32"/>
        <v/>
      </c>
      <c r="Q568" s="119" t="str">
        <f t="shared" si="33"/>
        <v/>
      </c>
      <c r="R568" s="149" t="str">
        <f t="shared" si="34"/>
        <v/>
      </c>
      <c r="S568" s="148"/>
      <c r="T568" s="148" t="str">
        <f t="shared" si="35"/>
        <v/>
      </c>
      <c r="U568" s="118" t="e">
        <f>IF(AND(D568&lt;&gt;"",I568="OUI",#REF!="OUI"),60,"")</f>
        <v>#REF!</v>
      </c>
      <c r="V568" s="147"/>
      <c r="W568" s="118"/>
      <c r="X568" s="118"/>
      <c r="Y568" s="120"/>
      <c r="Z568" s="117"/>
    </row>
    <row r="569" spans="1:26" x14ac:dyDescent="0.25">
      <c r="A569" s="114">
        <v>11</v>
      </c>
      <c r="B569" s="115" t="s">
        <v>5722</v>
      </c>
      <c r="C569" s="116" t="str">
        <f t="array" ref="C569">IFERROR(VLOOKUP(E569,'RT-C'!$A:$I,9,FALSE),"")</f>
        <v/>
      </c>
      <c r="D569" s="117"/>
      <c r="E569" s="113"/>
      <c r="F569" s="118"/>
      <c r="G569" s="119"/>
      <c r="H569" s="120"/>
      <c r="I569" s="153" t="str">
        <f t="array" ref="I569">IFERROR(VLOOKUP(E569,'RT-C'!$A:$J,10,FALSE),"")</f>
        <v/>
      </c>
      <c r="J569" s="151" t="str">
        <f t="array" ref="J569">IFERROR(VLOOKUP(E569,'RT-C'!$A:$AE,31,FALSE),"")</f>
        <v/>
      </c>
      <c r="K569" s="152" t="str">
        <f t="array" ref="K569">IFERROR(IF(VLOOKUP(E569,'RT-C'!$A:$AG,29,FALSE)=0,"",VLOOKUP(E569,'RT-C'!$A:$AG,33,FALSE)),"")</f>
        <v/>
      </c>
      <c r="L569" s="151" t="str">
        <f t="array" ref="L569">IFERROR(VLOOKUP('RT-C'!$A:$AF,32,FALSE),"")</f>
        <v/>
      </c>
      <c r="M569" s="323" t="str">
        <f t="array" ref="M569">IFERROR(VLOOKUP(E569,'RT-C'!$A:$H,8,FALSE),"")</f>
        <v/>
      </c>
      <c r="N569" s="151" t="str">
        <f t="array" ref="N569">IFERROR(VLOOKUP(E569,'RT-C'!$A:$G,7,FALSE),"")</f>
        <v/>
      </c>
      <c r="O569" s="150" t="str">
        <f t="array" ref="O569">IFERROR(VLOOKUP(E569,'RT-C'!$A:$R,18,FALSE),"")</f>
        <v/>
      </c>
      <c r="P569" s="147" t="str">
        <f t="shared" si="32"/>
        <v/>
      </c>
      <c r="Q569" s="119" t="str">
        <f t="shared" si="33"/>
        <v/>
      </c>
      <c r="R569" s="149" t="str">
        <f t="shared" si="34"/>
        <v/>
      </c>
      <c r="S569" s="148"/>
      <c r="T569" s="148" t="str">
        <f t="shared" si="35"/>
        <v/>
      </c>
      <c r="U569" s="118" t="e">
        <f>IF(AND(D569&lt;&gt;"",I569="OUI",#REF!="OUI"),60,"")</f>
        <v>#REF!</v>
      </c>
      <c r="V569" s="147"/>
      <c r="W569" s="118"/>
      <c r="X569" s="118"/>
      <c r="Y569" s="120"/>
      <c r="Z569" s="117"/>
    </row>
    <row r="570" spans="1:26" x14ac:dyDescent="0.25">
      <c r="A570" s="114">
        <v>11</v>
      </c>
      <c r="B570" s="115" t="s">
        <v>5722</v>
      </c>
      <c r="C570" s="116" t="str">
        <f t="array" ref="C570">IFERROR(VLOOKUP(E570,'RT-C'!$A:$I,9,FALSE),"")</f>
        <v/>
      </c>
      <c r="D570" s="117"/>
      <c r="E570" s="113"/>
      <c r="F570" s="118"/>
      <c r="G570" s="119"/>
      <c r="H570" s="120"/>
      <c r="I570" s="153" t="str">
        <f t="array" ref="I570">IFERROR(VLOOKUP(E570,'RT-C'!$A:$J,10,FALSE),"")</f>
        <v/>
      </c>
      <c r="J570" s="151" t="str">
        <f t="array" ref="J570">IFERROR(VLOOKUP(E570,'RT-C'!$A:$AE,31,FALSE),"")</f>
        <v/>
      </c>
      <c r="K570" s="152" t="str">
        <f t="array" ref="K570">IFERROR(IF(VLOOKUP(E570,'RT-C'!$A:$AG,29,FALSE)=0,"",VLOOKUP(E570,'RT-C'!$A:$AG,33,FALSE)),"")</f>
        <v/>
      </c>
      <c r="L570" s="151" t="str">
        <f t="array" ref="L570">IFERROR(VLOOKUP('RT-C'!$A:$AF,32,FALSE),"")</f>
        <v/>
      </c>
      <c r="M570" s="323" t="str">
        <f t="array" ref="M570">IFERROR(VLOOKUP(E570,'RT-C'!$A:$H,8,FALSE),"")</f>
        <v/>
      </c>
      <c r="N570" s="151" t="str">
        <f t="array" ref="N570">IFERROR(VLOOKUP(E570,'RT-C'!$A:$G,7,FALSE),"")</f>
        <v/>
      </c>
      <c r="O570" s="150" t="str">
        <f t="array" ref="O570">IFERROR(VLOOKUP(E570,'RT-C'!$A:$R,18,FALSE),"")</f>
        <v/>
      </c>
      <c r="P570" s="147" t="str">
        <f t="shared" si="32"/>
        <v/>
      </c>
      <c r="Q570" s="119" t="str">
        <f t="shared" si="33"/>
        <v/>
      </c>
      <c r="R570" s="149" t="str">
        <f t="shared" si="34"/>
        <v/>
      </c>
      <c r="S570" s="148"/>
      <c r="T570" s="148" t="str">
        <f t="shared" si="35"/>
        <v/>
      </c>
      <c r="U570" s="118" t="e">
        <f>IF(AND(D570&lt;&gt;"",I570="OUI",#REF!="OUI"),60,"")</f>
        <v>#REF!</v>
      </c>
      <c r="V570" s="147"/>
      <c r="W570" s="118"/>
      <c r="X570" s="118"/>
      <c r="Y570" s="120"/>
      <c r="Z570" s="117"/>
    </row>
    <row r="571" spans="1:26" x14ac:dyDescent="0.25">
      <c r="A571" s="114">
        <v>11</v>
      </c>
      <c r="B571" s="115" t="s">
        <v>5722</v>
      </c>
      <c r="C571" s="116" t="str">
        <f t="array" ref="C571">IFERROR(VLOOKUP(E571,'RT-C'!$A:$I,9,FALSE),"")</f>
        <v/>
      </c>
      <c r="D571" s="117"/>
      <c r="E571" s="113"/>
      <c r="F571" s="118"/>
      <c r="G571" s="119"/>
      <c r="H571" s="120"/>
      <c r="I571" s="153" t="str">
        <f t="array" ref="I571">IFERROR(VLOOKUP(E571,'RT-C'!$A:$J,10,FALSE),"")</f>
        <v/>
      </c>
      <c r="J571" s="151" t="str">
        <f t="array" ref="J571">IFERROR(VLOOKUP(E571,'RT-C'!$A:$AE,31,FALSE),"")</f>
        <v/>
      </c>
      <c r="K571" s="152" t="str">
        <f t="array" ref="K571">IFERROR(IF(VLOOKUP(E571,'RT-C'!$A:$AG,29,FALSE)=0,"",VLOOKUP(E571,'RT-C'!$A:$AG,33,FALSE)),"")</f>
        <v/>
      </c>
      <c r="L571" s="151" t="str">
        <f t="array" ref="L571">IFERROR(VLOOKUP('RT-C'!$A:$AF,32,FALSE),"")</f>
        <v/>
      </c>
      <c r="M571" s="323" t="str">
        <f t="array" ref="M571">IFERROR(VLOOKUP(E571,'RT-C'!$A:$H,8,FALSE),"")</f>
        <v/>
      </c>
      <c r="N571" s="151" t="str">
        <f t="array" ref="N571">IFERROR(VLOOKUP(E571,'RT-C'!$A:$G,7,FALSE),"")</f>
        <v/>
      </c>
      <c r="O571" s="150" t="str">
        <f t="array" ref="O571">IFERROR(VLOOKUP(E571,'RT-C'!$A:$R,18,FALSE),"")</f>
        <v/>
      </c>
      <c r="P571" s="147" t="str">
        <f t="shared" si="32"/>
        <v/>
      </c>
      <c r="Q571" s="119" t="str">
        <f t="shared" si="33"/>
        <v/>
      </c>
      <c r="R571" s="149" t="str">
        <f t="shared" si="34"/>
        <v/>
      </c>
      <c r="S571" s="148"/>
      <c r="T571" s="148" t="str">
        <f t="shared" si="35"/>
        <v/>
      </c>
      <c r="U571" s="118" t="e">
        <f>IF(AND(D571&lt;&gt;"",I571="OUI",#REF!="OUI"),60,"")</f>
        <v>#REF!</v>
      </c>
      <c r="V571" s="147"/>
      <c r="W571" s="118"/>
      <c r="X571" s="118"/>
      <c r="Y571" s="120"/>
      <c r="Z571" s="117"/>
    </row>
    <row r="572" spans="1:26" x14ac:dyDescent="0.25">
      <c r="A572" s="114">
        <v>11</v>
      </c>
      <c r="B572" s="115" t="s">
        <v>5722</v>
      </c>
      <c r="C572" s="116" t="str">
        <f t="array" ref="C572">IFERROR(VLOOKUP(E572,'RT-C'!$A:$I,9,FALSE),"")</f>
        <v/>
      </c>
      <c r="D572" s="117"/>
      <c r="E572" s="113"/>
      <c r="F572" s="118"/>
      <c r="G572" s="119"/>
      <c r="H572" s="120"/>
      <c r="I572" s="153" t="str">
        <f t="array" ref="I572">IFERROR(VLOOKUP(E572,'RT-C'!$A:$J,10,FALSE),"")</f>
        <v/>
      </c>
      <c r="J572" s="151" t="str">
        <f t="array" ref="J572">IFERROR(VLOOKUP(E572,'RT-C'!$A:$AE,31,FALSE),"")</f>
        <v/>
      </c>
      <c r="K572" s="152" t="str">
        <f t="array" ref="K572">IFERROR(IF(VLOOKUP(E572,'RT-C'!$A:$AG,29,FALSE)=0,"",VLOOKUP(E572,'RT-C'!$A:$AG,33,FALSE)),"")</f>
        <v/>
      </c>
      <c r="L572" s="151" t="str">
        <f t="array" ref="L572">IFERROR(VLOOKUP('RT-C'!$A:$AF,32,FALSE),"")</f>
        <v/>
      </c>
      <c r="M572" s="323" t="str">
        <f t="array" ref="M572">IFERROR(VLOOKUP(E572,'RT-C'!$A:$H,8,FALSE),"")</f>
        <v/>
      </c>
      <c r="N572" s="151" t="str">
        <f t="array" ref="N572">IFERROR(VLOOKUP(E572,'RT-C'!$A:$G,7,FALSE),"")</f>
        <v/>
      </c>
      <c r="O572" s="150" t="str">
        <f t="array" ref="O572">IFERROR(VLOOKUP(E572,'RT-C'!$A:$R,18,FALSE),"")</f>
        <v/>
      </c>
      <c r="P572" s="147" t="str">
        <f t="shared" si="32"/>
        <v/>
      </c>
      <c r="Q572" s="119" t="str">
        <f t="shared" si="33"/>
        <v/>
      </c>
      <c r="R572" s="149" t="str">
        <f t="shared" si="34"/>
        <v/>
      </c>
      <c r="S572" s="148"/>
      <c r="T572" s="148" t="str">
        <f t="shared" si="35"/>
        <v/>
      </c>
      <c r="U572" s="118" t="e">
        <f>IF(AND(D572&lt;&gt;"",I572="OUI",#REF!="OUI"),60,"")</f>
        <v>#REF!</v>
      </c>
      <c r="V572" s="147"/>
      <c r="W572" s="118"/>
      <c r="X572" s="118"/>
      <c r="Y572" s="120"/>
      <c r="Z572" s="117"/>
    </row>
    <row r="573" spans="1:26" x14ac:dyDescent="0.25">
      <c r="A573" s="114">
        <v>11</v>
      </c>
      <c r="B573" s="115" t="s">
        <v>5722</v>
      </c>
      <c r="C573" s="116" t="str">
        <f t="array" ref="C573">IFERROR(VLOOKUP(E573,'RT-C'!$A:$I,9,FALSE),"")</f>
        <v/>
      </c>
      <c r="D573" s="117"/>
      <c r="E573" s="113"/>
      <c r="F573" s="118"/>
      <c r="G573" s="119"/>
      <c r="H573" s="120"/>
      <c r="I573" s="153" t="str">
        <f t="array" ref="I573">IFERROR(VLOOKUP(E573,'RT-C'!$A:$J,10,FALSE),"")</f>
        <v/>
      </c>
      <c r="J573" s="151" t="str">
        <f t="array" ref="J573">IFERROR(VLOOKUP(E573,'RT-C'!$A:$AE,31,FALSE),"")</f>
        <v/>
      </c>
      <c r="K573" s="152" t="str">
        <f t="array" ref="K573">IFERROR(IF(VLOOKUP(E573,'RT-C'!$A:$AG,29,FALSE)=0,"",VLOOKUP(E573,'RT-C'!$A:$AG,33,FALSE)),"")</f>
        <v/>
      </c>
      <c r="L573" s="151" t="str">
        <f t="array" ref="L573">IFERROR(VLOOKUP('RT-C'!$A:$AF,32,FALSE),"")</f>
        <v/>
      </c>
      <c r="M573" s="323" t="str">
        <f t="array" ref="M573">IFERROR(VLOOKUP(E573,'RT-C'!$A:$H,8,FALSE),"")</f>
        <v/>
      </c>
      <c r="N573" s="151" t="str">
        <f t="array" ref="N573">IFERROR(VLOOKUP(E573,'RT-C'!$A:$G,7,FALSE),"")</f>
        <v/>
      </c>
      <c r="O573" s="150" t="str">
        <f t="array" ref="O573">IFERROR(VLOOKUP(E573,'RT-C'!$A:$R,18,FALSE),"")</f>
        <v/>
      </c>
      <c r="P573" s="147" t="str">
        <f t="shared" si="32"/>
        <v/>
      </c>
      <c r="Q573" s="119" t="str">
        <f t="shared" si="33"/>
        <v/>
      </c>
      <c r="R573" s="149" t="str">
        <f t="shared" si="34"/>
        <v/>
      </c>
      <c r="S573" s="148"/>
      <c r="T573" s="148" t="str">
        <f t="shared" si="35"/>
        <v/>
      </c>
      <c r="U573" s="118" t="e">
        <f>IF(AND(D573&lt;&gt;"",I573="OUI",#REF!="OUI"),60,"")</f>
        <v>#REF!</v>
      </c>
      <c r="V573" s="147"/>
      <c r="W573" s="118"/>
      <c r="X573" s="118"/>
      <c r="Y573" s="120"/>
      <c r="Z573" s="117"/>
    </row>
    <row r="574" spans="1:26" x14ac:dyDescent="0.25">
      <c r="A574" s="114">
        <v>11</v>
      </c>
      <c r="B574" s="115" t="s">
        <v>5722</v>
      </c>
      <c r="C574" s="116" t="str">
        <f t="array" ref="C574">IFERROR(VLOOKUP(E574,'RT-C'!$A:$I,9,FALSE),"")</f>
        <v/>
      </c>
      <c r="D574" s="117"/>
      <c r="E574" s="113"/>
      <c r="F574" s="118"/>
      <c r="G574" s="119"/>
      <c r="H574" s="120"/>
      <c r="I574" s="153" t="str">
        <f t="array" ref="I574">IFERROR(VLOOKUP(E574,'RT-C'!$A:$J,10,FALSE),"")</f>
        <v/>
      </c>
      <c r="J574" s="151" t="str">
        <f t="array" ref="J574">IFERROR(VLOOKUP(E574,'RT-C'!$A:$AE,31,FALSE),"")</f>
        <v/>
      </c>
      <c r="K574" s="152" t="str">
        <f t="array" ref="K574">IFERROR(IF(VLOOKUP(E574,'RT-C'!$A:$AG,29,FALSE)=0,"",VLOOKUP(E574,'RT-C'!$A:$AG,33,FALSE)),"")</f>
        <v/>
      </c>
      <c r="L574" s="151" t="str">
        <f t="array" ref="L574">IFERROR(VLOOKUP('RT-C'!$A:$AF,32,FALSE),"")</f>
        <v/>
      </c>
      <c r="M574" s="323" t="str">
        <f t="array" ref="M574">IFERROR(VLOOKUP(E574,'RT-C'!$A:$H,8,FALSE),"")</f>
        <v/>
      </c>
      <c r="N574" s="151" t="str">
        <f t="array" ref="N574">IFERROR(VLOOKUP(E574,'RT-C'!$A:$G,7,FALSE),"")</f>
        <v/>
      </c>
      <c r="O574" s="150" t="str">
        <f t="array" ref="O574">IFERROR(VLOOKUP(E574,'RT-C'!$A:$R,18,FALSE),"")</f>
        <v/>
      </c>
      <c r="P574" s="147" t="str">
        <f t="shared" si="32"/>
        <v/>
      </c>
      <c r="Q574" s="119" t="str">
        <f t="shared" si="33"/>
        <v/>
      </c>
      <c r="R574" s="149" t="str">
        <f t="shared" si="34"/>
        <v/>
      </c>
      <c r="S574" s="148"/>
      <c r="T574" s="148" t="str">
        <f t="shared" si="35"/>
        <v/>
      </c>
      <c r="U574" s="118" t="e">
        <f>IF(AND(D574&lt;&gt;"",I574="OUI",#REF!="OUI"),60,"")</f>
        <v>#REF!</v>
      </c>
      <c r="V574" s="147"/>
      <c r="W574" s="118"/>
      <c r="X574" s="118"/>
      <c r="Y574" s="120"/>
      <c r="Z574" s="117"/>
    </row>
    <row r="575" spans="1:26" x14ac:dyDescent="0.25">
      <c r="A575" s="114">
        <v>11</v>
      </c>
      <c r="B575" s="115" t="s">
        <v>5722</v>
      </c>
      <c r="C575" s="116" t="str">
        <f t="array" ref="C575">IFERROR(VLOOKUP(E575,'RT-C'!$A:$I,9,FALSE),"")</f>
        <v/>
      </c>
      <c r="D575" s="117"/>
      <c r="E575" s="113"/>
      <c r="F575" s="118"/>
      <c r="G575" s="119"/>
      <c r="H575" s="120"/>
      <c r="I575" s="153" t="str">
        <f t="array" ref="I575">IFERROR(VLOOKUP(E575,'RT-C'!$A:$J,10,FALSE),"")</f>
        <v/>
      </c>
      <c r="J575" s="151" t="str">
        <f t="array" ref="J575">IFERROR(VLOOKUP(E575,'RT-C'!$A:$AE,31,FALSE),"")</f>
        <v/>
      </c>
      <c r="K575" s="152" t="str">
        <f t="array" ref="K575">IFERROR(IF(VLOOKUP(E575,'RT-C'!$A:$AG,29,FALSE)=0,"",VLOOKUP(E575,'RT-C'!$A:$AG,33,FALSE)),"")</f>
        <v/>
      </c>
      <c r="L575" s="151" t="str">
        <f t="array" ref="L575">IFERROR(VLOOKUP('RT-C'!$A:$AF,32,FALSE),"")</f>
        <v/>
      </c>
      <c r="M575" s="323" t="str">
        <f t="array" ref="M575">IFERROR(VLOOKUP(E575,'RT-C'!$A:$H,8,FALSE),"")</f>
        <v/>
      </c>
      <c r="N575" s="151" t="str">
        <f t="array" ref="N575">IFERROR(VLOOKUP(E575,'RT-C'!$A:$G,7,FALSE),"")</f>
        <v/>
      </c>
      <c r="O575" s="150" t="str">
        <f t="array" ref="O575">IFERROR(VLOOKUP(E575,'RT-C'!$A:$R,18,FALSE),"")</f>
        <v/>
      </c>
      <c r="P575" s="147" t="str">
        <f t="shared" si="32"/>
        <v/>
      </c>
      <c r="Q575" s="119" t="str">
        <f t="shared" si="33"/>
        <v/>
      </c>
      <c r="R575" s="149" t="str">
        <f t="shared" si="34"/>
        <v/>
      </c>
      <c r="S575" s="148"/>
      <c r="T575" s="148" t="str">
        <f t="shared" si="35"/>
        <v/>
      </c>
      <c r="U575" s="118" t="e">
        <f>IF(AND(D575&lt;&gt;"",I575="OUI",#REF!="OUI"),60,"")</f>
        <v>#REF!</v>
      </c>
      <c r="V575" s="147"/>
      <c r="W575" s="118"/>
      <c r="X575" s="118"/>
      <c r="Y575" s="120"/>
      <c r="Z575" s="117"/>
    </row>
    <row r="576" spans="1:26" x14ac:dyDescent="0.25">
      <c r="A576" s="114">
        <v>11</v>
      </c>
      <c r="B576" s="115" t="s">
        <v>5722</v>
      </c>
      <c r="C576" s="116" t="str">
        <f t="array" ref="C576">IFERROR(VLOOKUP(E576,'RT-C'!$A:$I,9,FALSE),"")</f>
        <v/>
      </c>
      <c r="D576" s="117"/>
      <c r="E576" s="113"/>
      <c r="F576" s="118"/>
      <c r="G576" s="119"/>
      <c r="H576" s="120"/>
      <c r="I576" s="153" t="str">
        <f t="array" ref="I576">IFERROR(VLOOKUP(E576,'RT-C'!$A:$J,10,FALSE),"")</f>
        <v/>
      </c>
      <c r="J576" s="151" t="str">
        <f t="array" ref="J576">IFERROR(VLOOKUP(E576,'RT-C'!$A:$AE,31,FALSE),"")</f>
        <v/>
      </c>
      <c r="K576" s="152" t="str">
        <f t="array" ref="K576">IFERROR(IF(VLOOKUP(E576,'RT-C'!$A:$AG,29,FALSE)=0,"",VLOOKUP(E576,'RT-C'!$A:$AG,33,FALSE)),"")</f>
        <v/>
      </c>
      <c r="L576" s="151" t="str">
        <f t="array" ref="L576">IFERROR(VLOOKUP('RT-C'!$A:$AF,32,FALSE),"")</f>
        <v/>
      </c>
      <c r="M576" s="323" t="str">
        <f t="array" ref="M576">IFERROR(VLOOKUP(E576,'RT-C'!$A:$H,8,FALSE),"")</f>
        <v/>
      </c>
      <c r="N576" s="151" t="str">
        <f t="array" ref="N576">IFERROR(VLOOKUP(E576,'RT-C'!$A:$G,7,FALSE),"")</f>
        <v/>
      </c>
      <c r="O576" s="150" t="str">
        <f t="array" ref="O576">IFERROR(VLOOKUP(E576,'RT-C'!$A:$R,18,FALSE),"")</f>
        <v/>
      </c>
      <c r="P576" s="147" t="str">
        <f t="shared" si="32"/>
        <v/>
      </c>
      <c r="Q576" s="119" t="str">
        <f t="shared" si="33"/>
        <v/>
      </c>
      <c r="R576" s="149" t="str">
        <f t="shared" si="34"/>
        <v/>
      </c>
      <c r="S576" s="148"/>
      <c r="T576" s="148" t="str">
        <f t="shared" si="35"/>
        <v/>
      </c>
      <c r="U576" s="118" t="e">
        <f>IF(AND(D576&lt;&gt;"",I576="OUI",#REF!="OUI"),60,"")</f>
        <v>#REF!</v>
      </c>
      <c r="V576" s="147"/>
      <c r="W576" s="118"/>
      <c r="X576" s="118"/>
      <c r="Y576" s="120"/>
      <c r="Z576" s="117"/>
    </row>
    <row r="577" spans="1:26" x14ac:dyDescent="0.25">
      <c r="A577" s="114">
        <v>11</v>
      </c>
      <c r="B577" s="115" t="s">
        <v>5722</v>
      </c>
      <c r="C577" s="116" t="str">
        <f t="array" ref="C577">IFERROR(VLOOKUP(E577,'RT-C'!$A:$I,9,FALSE),"")</f>
        <v/>
      </c>
      <c r="D577" s="117"/>
      <c r="E577" s="113"/>
      <c r="F577" s="118"/>
      <c r="G577" s="119"/>
      <c r="H577" s="120"/>
      <c r="I577" s="153" t="str">
        <f t="array" ref="I577">IFERROR(VLOOKUP(E577,'RT-C'!$A:$J,10,FALSE),"")</f>
        <v/>
      </c>
      <c r="J577" s="151" t="str">
        <f t="array" ref="J577">IFERROR(VLOOKUP(E577,'RT-C'!$A:$AE,31,FALSE),"")</f>
        <v/>
      </c>
      <c r="K577" s="152" t="str">
        <f t="array" ref="K577">IFERROR(IF(VLOOKUP(E577,'RT-C'!$A:$AG,29,FALSE)=0,"",VLOOKUP(E577,'RT-C'!$A:$AG,33,FALSE)),"")</f>
        <v/>
      </c>
      <c r="L577" s="151" t="str">
        <f t="array" ref="L577">IFERROR(VLOOKUP('RT-C'!$A:$AF,32,FALSE),"")</f>
        <v/>
      </c>
      <c r="M577" s="323" t="str">
        <f t="array" ref="M577">IFERROR(VLOOKUP(E577,'RT-C'!$A:$H,8,FALSE),"")</f>
        <v/>
      </c>
      <c r="N577" s="151" t="str">
        <f t="array" ref="N577">IFERROR(VLOOKUP(E577,'RT-C'!$A:$G,7,FALSE),"")</f>
        <v/>
      </c>
      <c r="O577" s="150" t="str">
        <f t="array" ref="O577">IFERROR(VLOOKUP(E577,'RT-C'!$A:$R,18,FALSE),"")</f>
        <v/>
      </c>
      <c r="P577" s="147" t="str">
        <f t="shared" si="32"/>
        <v/>
      </c>
      <c r="Q577" s="119" t="str">
        <f t="shared" si="33"/>
        <v/>
      </c>
      <c r="R577" s="149" t="str">
        <f t="shared" si="34"/>
        <v/>
      </c>
      <c r="S577" s="148"/>
      <c r="T577" s="148" t="str">
        <f t="shared" si="35"/>
        <v/>
      </c>
      <c r="U577" s="118" t="e">
        <f>IF(AND(D577&lt;&gt;"",I577="OUI",#REF!="OUI"),60,"")</f>
        <v>#REF!</v>
      </c>
      <c r="V577" s="147"/>
      <c r="W577" s="118"/>
      <c r="X577" s="118"/>
      <c r="Y577" s="120"/>
      <c r="Z577" s="117"/>
    </row>
    <row r="578" spans="1:26" x14ac:dyDescent="0.25">
      <c r="A578" s="114">
        <v>11</v>
      </c>
      <c r="B578" s="115" t="s">
        <v>5722</v>
      </c>
      <c r="C578" s="116" t="str">
        <f t="array" ref="C578">IFERROR(VLOOKUP(E578,'RT-C'!$A:$I,9,FALSE),"")</f>
        <v/>
      </c>
      <c r="D578" s="117"/>
      <c r="E578" s="113"/>
      <c r="F578" s="118"/>
      <c r="G578" s="119"/>
      <c r="H578" s="120"/>
      <c r="I578" s="153" t="str">
        <f t="array" ref="I578">IFERROR(VLOOKUP(E578,'RT-C'!$A:$J,10,FALSE),"")</f>
        <v/>
      </c>
      <c r="J578" s="151" t="str">
        <f t="array" ref="J578">IFERROR(VLOOKUP(E578,'RT-C'!$A:$AE,31,FALSE),"")</f>
        <v/>
      </c>
      <c r="K578" s="152" t="str">
        <f t="array" ref="K578">IFERROR(IF(VLOOKUP(E578,'RT-C'!$A:$AG,29,FALSE)=0,"",VLOOKUP(E578,'RT-C'!$A:$AG,33,FALSE)),"")</f>
        <v/>
      </c>
      <c r="L578" s="151" t="str">
        <f t="array" ref="L578">IFERROR(VLOOKUP('RT-C'!$A:$AF,32,FALSE),"")</f>
        <v/>
      </c>
      <c r="M578" s="323" t="str">
        <f t="array" ref="M578">IFERROR(VLOOKUP(E578,'RT-C'!$A:$H,8,FALSE),"")</f>
        <v/>
      </c>
      <c r="N578" s="151" t="str">
        <f t="array" ref="N578">IFERROR(VLOOKUP(E578,'RT-C'!$A:$G,7,FALSE),"")</f>
        <v/>
      </c>
      <c r="O578" s="150" t="str">
        <f t="array" ref="O578">IFERROR(VLOOKUP(E578,'RT-C'!$A:$R,18,FALSE),"")</f>
        <v/>
      </c>
      <c r="P578" s="147" t="str">
        <f t="shared" si="32"/>
        <v/>
      </c>
      <c r="Q578" s="119" t="str">
        <f t="shared" si="33"/>
        <v/>
      </c>
      <c r="R578" s="149" t="str">
        <f t="shared" si="34"/>
        <v/>
      </c>
      <c r="S578" s="148"/>
      <c r="T578" s="148" t="str">
        <f t="shared" si="35"/>
        <v/>
      </c>
      <c r="U578" s="118" t="e">
        <f>IF(AND(D578&lt;&gt;"",I578="OUI",#REF!="OUI"),60,"")</f>
        <v>#REF!</v>
      </c>
      <c r="V578" s="147"/>
      <c r="W578" s="118"/>
      <c r="X578" s="118"/>
      <c r="Y578" s="120"/>
      <c r="Z578" s="117"/>
    </row>
    <row r="579" spans="1:26" x14ac:dyDescent="0.25">
      <c r="A579" s="114">
        <v>11</v>
      </c>
      <c r="B579" s="115" t="s">
        <v>5722</v>
      </c>
      <c r="C579" s="116" t="str">
        <f t="array" ref="C579">IFERROR(VLOOKUP(E579,'RT-C'!$A:$I,9,FALSE),"")</f>
        <v/>
      </c>
      <c r="D579" s="117"/>
      <c r="E579" s="113"/>
      <c r="F579" s="118"/>
      <c r="G579" s="119"/>
      <c r="H579" s="120"/>
      <c r="I579" s="153" t="str">
        <f t="array" ref="I579">IFERROR(VLOOKUP(E579,'RT-C'!$A:$J,10,FALSE),"")</f>
        <v/>
      </c>
      <c r="J579" s="151" t="str">
        <f t="array" ref="J579">IFERROR(VLOOKUP(E579,'RT-C'!$A:$AE,31,FALSE),"")</f>
        <v/>
      </c>
      <c r="K579" s="152" t="str">
        <f t="array" ref="K579">IFERROR(IF(VLOOKUP(E579,'RT-C'!$A:$AG,29,FALSE)=0,"",VLOOKUP(E579,'RT-C'!$A:$AG,33,FALSE)),"")</f>
        <v/>
      </c>
      <c r="L579" s="151" t="str">
        <f t="array" ref="L579">IFERROR(VLOOKUP('RT-C'!$A:$AF,32,FALSE),"")</f>
        <v/>
      </c>
      <c r="M579" s="323" t="str">
        <f t="array" ref="M579">IFERROR(VLOOKUP(E579,'RT-C'!$A:$H,8,FALSE),"")</f>
        <v/>
      </c>
      <c r="N579" s="151" t="str">
        <f t="array" ref="N579">IFERROR(VLOOKUP(E579,'RT-C'!$A:$G,7,FALSE),"")</f>
        <v/>
      </c>
      <c r="O579" s="150" t="str">
        <f t="array" ref="O579">IFERROR(VLOOKUP(E579,'RT-C'!$A:$R,18,FALSE),"")</f>
        <v/>
      </c>
      <c r="P579" s="147" t="str">
        <f t="shared" ref="P579:P642" si="36">IF(AND(D579&lt;&gt;"",F579="INS",I579="OUI",K579&gt;0),K579*IF($M579&gt;41790,5.94,5.65),"")</f>
        <v/>
      </c>
      <c r="Q579" s="119" t="str">
        <f t="shared" ref="Q579:Q642" si="37">IF(AND(D579&lt;&gt;"",F579="REV",I579="OUI",K579&gt;0),K579*IF($M579&gt;41790,6.2,5.9),"")</f>
        <v/>
      </c>
      <c r="R579" s="149" t="str">
        <f t="shared" ref="R579:R642" si="38">IF(AND(D579&lt;&gt;"",I579="NON",OR(J579="Branchement individuel",J579="Batiment détruit")),3,"")</f>
        <v/>
      </c>
      <c r="S579" s="148"/>
      <c r="T579" s="148" t="str">
        <f t="shared" ref="T579:T642" si="39">IF(AND(D579&lt;&gt;"",I579="OUI",O579="OUI"),18,"")</f>
        <v/>
      </c>
      <c r="U579" s="118" t="e">
        <f>IF(AND(D579&lt;&gt;"",I579="OUI",#REF!="OUI"),60,"")</f>
        <v>#REF!</v>
      </c>
      <c r="V579" s="147"/>
      <c r="W579" s="118"/>
      <c r="X579" s="118"/>
      <c r="Y579" s="120"/>
      <c r="Z579" s="117"/>
    </row>
    <row r="580" spans="1:26" x14ac:dyDescent="0.25">
      <c r="A580" s="114">
        <v>11</v>
      </c>
      <c r="B580" s="115" t="s">
        <v>5722</v>
      </c>
      <c r="C580" s="116" t="str">
        <f t="array" ref="C580">IFERROR(VLOOKUP(E580,'RT-C'!$A:$I,9,FALSE),"")</f>
        <v/>
      </c>
      <c r="D580" s="117"/>
      <c r="E580" s="113"/>
      <c r="F580" s="118"/>
      <c r="G580" s="119"/>
      <c r="H580" s="120"/>
      <c r="I580" s="153" t="str">
        <f t="array" ref="I580">IFERROR(VLOOKUP(E580,'RT-C'!$A:$J,10,FALSE),"")</f>
        <v/>
      </c>
      <c r="J580" s="151" t="str">
        <f t="array" ref="J580">IFERROR(VLOOKUP(E580,'RT-C'!$A:$AE,31,FALSE),"")</f>
        <v/>
      </c>
      <c r="K580" s="152" t="str">
        <f t="array" ref="K580">IFERROR(IF(VLOOKUP(E580,'RT-C'!$A:$AG,29,FALSE)=0,"",VLOOKUP(E580,'RT-C'!$A:$AG,33,FALSE)),"")</f>
        <v/>
      </c>
      <c r="L580" s="151" t="str">
        <f t="array" ref="L580">IFERROR(VLOOKUP('RT-C'!$A:$AF,32,FALSE),"")</f>
        <v/>
      </c>
      <c r="M580" s="323" t="str">
        <f t="array" ref="M580">IFERROR(VLOOKUP(E580,'RT-C'!$A:$H,8,FALSE),"")</f>
        <v/>
      </c>
      <c r="N580" s="151" t="str">
        <f t="array" ref="N580">IFERROR(VLOOKUP(E580,'RT-C'!$A:$G,7,FALSE),"")</f>
        <v/>
      </c>
      <c r="O580" s="150" t="str">
        <f t="array" ref="O580">IFERROR(VLOOKUP(E580,'RT-C'!$A:$R,18,FALSE),"")</f>
        <v/>
      </c>
      <c r="P580" s="147" t="str">
        <f t="shared" si="36"/>
        <v/>
      </c>
      <c r="Q580" s="119" t="str">
        <f t="shared" si="37"/>
        <v/>
      </c>
      <c r="R580" s="149" t="str">
        <f t="shared" si="38"/>
        <v/>
      </c>
      <c r="S580" s="148"/>
      <c r="T580" s="148" t="str">
        <f t="shared" si="39"/>
        <v/>
      </c>
      <c r="U580" s="118" t="e">
        <f>IF(AND(D580&lt;&gt;"",I580="OUI",#REF!="OUI"),60,"")</f>
        <v>#REF!</v>
      </c>
      <c r="V580" s="147"/>
      <c r="W580" s="118"/>
      <c r="X580" s="118"/>
      <c r="Y580" s="120"/>
      <c r="Z580" s="117"/>
    </row>
    <row r="581" spans="1:26" x14ac:dyDescent="0.25">
      <c r="A581" s="114">
        <v>11</v>
      </c>
      <c r="B581" s="115" t="s">
        <v>5722</v>
      </c>
      <c r="C581" s="116" t="str">
        <f t="array" ref="C581">IFERROR(VLOOKUP(E581,'RT-C'!$A:$I,9,FALSE),"")</f>
        <v/>
      </c>
      <c r="D581" s="117"/>
      <c r="E581" s="113"/>
      <c r="F581" s="118"/>
      <c r="G581" s="119"/>
      <c r="H581" s="120"/>
      <c r="I581" s="153" t="str">
        <f t="array" ref="I581">IFERROR(VLOOKUP(E581,'RT-C'!$A:$J,10,FALSE),"")</f>
        <v/>
      </c>
      <c r="J581" s="151" t="str">
        <f t="array" ref="J581">IFERROR(VLOOKUP(E581,'RT-C'!$A:$AE,31,FALSE),"")</f>
        <v/>
      </c>
      <c r="K581" s="152" t="str">
        <f t="array" ref="K581">IFERROR(IF(VLOOKUP(E581,'RT-C'!$A:$AG,29,FALSE)=0,"",VLOOKUP(E581,'RT-C'!$A:$AG,33,FALSE)),"")</f>
        <v/>
      </c>
      <c r="L581" s="151" t="str">
        <f t="array" ref="L581">IFERROR(VLOOKUP('RT-C'!$A:$AF,32,FALSE),"")</f>
        <v/>
      </c>
      <c r="M581" s="323" t="str">
        <f t="array" ref="M581">IFERROR(VLOOKUP(E581,'RT-C'!$A:$H,8,FALSE),"")</f>
        <v/>
      </c>
      <c r="N581" s="151" t="str">
        <f t="array" ref="N581">IFERROR(VLOOKUP(E581,'RT-C'!$A:$G,7,FALSE),"")</f>
        <v/>
      </c>
      <c r="O581" s="150" t="str">
        <f t="array" ref="O581">IFERROR(VLOOKUP(E581,'RT-C'!$A:$R,18,FALSE),"")</f>
        <v/>
      </c>
      <c r="P581" s="147" t="str">
        <f t="shared" si="36"/>
        <v/>
      </c>
      <c r="Q581" s="119" t="str">
        <f t="shared" si="37"/>
        <v/>
      </c>
      <c r="R581" s="149" t="str">
        <f t="shared" si="38"/>
        <v/>
      </c>
      <c r="S581" s="148"/>
      <c r="T581" s="148" t="str">
        <f t="shared" si="39"/>
        <v/>
      </c>
      <c r="U581" s="118" t="e">
        <f>IF(AND(D581&lt;&gt;"",I581="OUI",#REF!="OUI"),60,"")</f>
        <v>#REF!</v>
      </c>
      <c r="V581" s="147"/>
      <c r="W581" s="118"/>
      <c r="X581" s="118"/>
      <c r="Y581" s="120"/>
      <c r="Z581" s="117"/>
    </row>
    <row r="582" spans="1:26" x14ac:dyDescent="0.25">
      <c r="A582" s="114">
        <v>11</v>
      </c>
      <c r="B582" s="115" t="s">
        <v>5722</v>
      </c>
      <c r="C582" s="116" t="str">
        <f t="array" ref="C582">IFERROR(VLOOKUP(E582,'RT-C'!$A:$I,9,FALSE),"")</f>
        <v/>
      </c>
      <c r="D582" s="117"/>
      <c r="E582" s="113"/>
      <c r="F582" s="118"/>
      <c r="G582" s="119"/>
      <c r="H582" s="120"/>
      <c r="I582" s="153" t="str">
        <f t="array" ref="I582">IFERROR(VLOOKUP(E582,'RT-C'!$A:$J,10,FALSE),"")</f>
        <v/>
      </c>
      <c r="J582" s="151" t="str">
        <f t="array" ref="J582">IFERROR(VLOOKUP(E582,'RT-C'!$A:$AE,31,FALSE),"")</f>
        <v/>
      </c>
      <c r="K582" s="152" t="str">
        <f t="array" ref="K582">IFERROR(IF(VLOOKUP(E582,'RT-C'!$A:$AG,29,FALSE)=0,"",VLOOKUP(E582,'RT-C'!$A:$AG,33,FALSE)),"")</f>
        <v/>
      </c>
      <c r="L582" s="151" t="str">
        <f t="array" ref="L582">IFERROR(VLOOKUP('RT-C'!$A:$AF,32,FALSE),"")</f>
        <v/>
      </c>
      <c r="M582" s="323" t="str">
        <f t="array" ref="M582">IFERROR(VLOOKUP(E582,'RT-C'!$A:$H,8,FALSE),"")</f>
        <v/>
      </c>
      <c r="N582" s="151" t="str">
        <f t="array" ref="N582">IFERROR(VLOOKUP(E582,'RT-C'!$A:$G,7,FALSE),"")</f>
        <v/>
      </c>
      <c r="O582" s="150" t="str">
        <f t="array" ref="O582">IFERROR(VLOOKUP(E582,'RT-C'!$A:$R,18,FALSE),"")</f>
        <v/>
      </c>
      <c r="P582" s="147" t="str">
        <f t="shared" si="36"/>
        <v/>
      </c>
      <c r="Q582" s="119" t="str">
        <f t="shared" si="37"/>
        <v/>
      </c>
      <c r="R582" s="149" t="str">
        <f t="shared" si="38"/>
        <v/>
      </c>
      <c r="S582" s="148"/>
      <c r="T582" s="148" t="str">
        <f t="shared" si="39"/>
        <v/>
      </c>
      <c r="U582" s="118" t="e">
        <f>IF(AND(D582&lt;&gt;"",I582="OUI",#REF!="OUI"),60,"")</f>
        <v>#REF!</v>
      </c>
      <c r="V582" s="147"/>
      <c r="W582" s="118"/>
      <c r="X582" s="118"/>
      <c r="Y582" s="120"/>
      <c r="Z582" s="117"/>
    </row>
    <row r="583" spans="1:26" x14ac:dyDescent="0.25">
      <c r="A583" s="114">
        <v>11</v>
      </c>
      <c r="B583" s="115" t="s">
        <v>5722</v>
      </c>
      <c r="C583" s="116" t="str">
        <f t="array" ref="C583">IFERROR(VLOOKUP(E583,'RT-C'!$A:$I,9,FALSE),"")</f>
        <v/>
      </c>
      <c r="D583" s="117"/>
      <c r="E583" s="113"/>
      <c r="F583" s="118"/>
      <c r="G583" s="119"/>
      <c r="H583" s="120"/>
      <c r="I583" s="153" t="str">
        <f t="array" ref="I583">IFERROR(VLOOKUP(E583,'RT-C'!$A:$J,10,FALSE),"")</f>
        <v/>
      </c>
      <c r="J583" s="151" t="str">
        <f t="array" ref="J583">IFERROR(VLOOKUP(E583,'RT-C'!$A:$AE,31,FALSE),"")</f>
        <v/>
      </c>
      <c r="K583" s="152" t="str">
        <f t="array" ref="K583">IFERROR(IF(VLOOKUP(E583,'RT-C'!$A:$AG,29,FALSE)=0,"",VLOOKUP(E583,'RT-C'!$A:$AG,33,FALSE)),"")</f>
        <v/>
      </c>
      <c r="L583" s="151" t="str">
        <f t="array" ref="L583">IFERROR(VLOOKUP('RT-C'!$A:$AF,32,FALSE),"")</f>
        <v/>
      </c>
      <c r="M583" s="323" t="str">
        <f t="array" ref="M583">IFERROR(VLOOKUP(E583,'RT-C'!$A:$H,8,FALSE),"")</f>
        <v/>
      </c>
      <c r="N583" s="151" t="str">
        <f t="array" ref="N583">IFERROR(VLOOKUP(E583,'RT-C'!$A:$G,7,FALSE),"")</f>
        <v/>
      </c>
      <c r="O583" s="150" t="str">
        <f t="array" ref="O583">IFERROR(VLOOKUP(E583,'RT-C'!$A:$R,18,FALSE),"")</f>
        <v/>
      </c>
      <c r="P583" s="147" t="str">
        <f t="shared" si="36"/>
        <v/>
      </c>
      <c r="Q583" s="119" t="str">
        <f t="shared" si="37"/>
        <v/>
      </c>
      <c r="R583" s="149" t="str">
        <f t="shared" si="38"/>
        <v/>
      </c>
      <c r="S583" s="148"/>
      <c r="T583" s="148" t="str">
        <f t="shared" si="39"/>
        <v/>
      </c>
      <c r="U583" s="118" t="e">
        <f>IF(AND(D583&lt;&gt;"",I583="OUI",#REF!="OUI"),60,"")</f>
        <v>#REF!</v>
      </c>
      <c r="V583" s="147"/>
      <c r="W583" s="118"/>
      <c r="X583" s="118"/>
      <c r="Y583" s="120"/>
      <c r="Z583" s="117"/>
    </row>
    <row r="584" spans="1:26" x14ac:dyDescent="0.25">
      <c r="A584" s="114">
        <v>11</v>
      </c>
      <c r="B584" s="115" t="s">
        <v>5722</v>
      </c>
      <c r="C584" s="116" t="str">
        <f t="array" ref="C584">IFERROR(VLOOKUP(E584,'RT-C'!$A:$I,9,FALSE),"")</f>
        <v/>
      </c>
      <c r="D584" s="117"/>
      <c r="E584" s="113"/>
      <c r="F584" s="118"/>
      <c r="G584" s="119"/>
      <c r="H584" s="120"/>
      <c r="I584" s="153" t="str">
        <f t="array" ref="I584">IFERROR(VLOOKUP(E584,'RT-C'!$A:$J,10,FALSE),"")</f>
        <v/>
      </c>
      <c r="J584" s="151" t="str">
        <f t="array" ref="J584">IFERROR(VLOOKUP(E584,'RT-C'!$A:$AE,31,FALSE),"")</f>
        <v/>
      </c>
      <c r="K584" s="152" t="str">
        <f t="array" ref="K584">IFERROR(IF(VLOOKUP(E584,'RT-C'!$A:$AG,29,FALSE)=0,"",VLOOKUP(E584,'RT-C'!$A:$AG,33,FALSE)),"")</f>
        <v/>
      </c>
      <c r="L584" s="151" t="str">
        <f t="array" ref="L584">IFERROR(VLOOKUP('RT-C'!$A:$AF,32,FALSE),"")</f>
        <v/>
      </c>
      <c r="M584" s="323" t="str">
        <f t="array" ref="M584">IFERROR(VLOOKUP(E584,'RT-C'!$A:$H,8,FALSE),"")</f>
        <v/>
      </c>
      <c r="N584" s="151" t="str">
        <f t="array" ref="N584">IFERROR(VLOOKUP(E584,'RT-C'!$A:$G,7,FALSE),"")</f>
        <v/>
      </c>
      <c r="O584" s="150" t="str">
        <f t="array" ref="O584">IFERROR(VLOOKUP(E584,'RT-C'!$A:$R,18,FALSE),"")</f>
        <v/>
      </c>
      <c r="P584" s="147" t="str">
        <f t="shared" si="36"/>
        <v/>
      </c>
      <c r="Q584" s="119" t="str">
        <f t="shared" si="37"/>
        <v/>
      </c>
      <c r="R584" s="149" t="str">
        <f t="shared" si="38"/>
        <v/>
      </c>
      <c r="S584" s="148"/>
      <c r="T584" s="148" t="str">
        <f t="shared" si="39"/>
        <v/>
      </c>
      <c r="U584" s="118" t="e">
        <f>IF(AND(D584&lt;&gt;"",I584="OUI",#REF!="OUI"),60,"")</f>
        <v>#REF!</v>
      </c>
      <c r="V584" s="147"/>
      <c r="W584" s="118"/>
      <c r="X584" s="118"/>
      <c r="Y584" s="120"/>
      <c r="Z584" s="117"/>
    </row>
    <row r="585" spans="1:26" x14ac:dyDescent="0.25">
      <c r="A585" s="114">
        <v>11</v>
      </c>
      <c r="B585" s="115" t="s">
        <v>5722</v>
      </c>
      <c r="C585" s="116" t="str">
        <f t="array" ref="C585">IFERROR(VLOOKUP(E585,'RT-C'!$A:$I,9,FALSE),"")</f>
        <v/>
      </c>
      <c r="D585" s="117"/>
      <c r="E585" s="113"/>
      <c r="F585" s="118"/>
      <c r="G585" s="119"/>
      <c r="H585" s="120"/>
      <c r="I585" s="153" t="str">
        <f t="array" ref="I585">IFERROR(VLOOKUP(E585,'RT-C'!$A:$J,10,FALSE),"")</f>
        <v/>
      </c>
      <c r="J585" s="151" t="str">
        <f t="array" ref="J585">IFERROR(VLOOKUP(E585,'RT-C'!$A:$AE,31,FALSE),"")</f>
        <v/>
      </c>
      <c r="K585" s="152" t="str">
        <f t="array" ref="K585">IFERROR(IF(VLOOKUP(E585,'RT-C'!$A:$AG,29,FALSE)=0,"",VLOOKUP(E585,'RT-C'!$A:$AG,33,FALSE)),"")</f>
        <v/>
      </c>
      <c r="L585" s="151" t="str">
        <f t="array" ref="L585">IFERROR(VLOOKUP('RT-C'!$A:$AF,32,FALSE),"")</f>
        <v/>
      </c>
      <c r="M585" s="323" t="str">
        <f t="array" ref="M585">IFERROR(VLOOKUP(E585,'RT-C'!$A:$H,8,FALSE),"")</f>
        <v/>
      </c>
      <c r="N585" s="151" t="str">
        <f t="array" ref="N585">IFERROR(VLOOKUP(E585,'RT-C'!$A:$G,7,FALSE),"")</f>
        <v/>
      </c>
      <c r="O585" s="150" t="str">
        <f t="array" ref="O585">IFERROR(VLOOKUP(E585,'RT-C'!$A:$R,18,FALSE),"")</f>
        <v/>
      </c>
      <c r="P585" s="147" t="str">
        <f t="shared" si="36"/>
        <v/>
      </c>
      <c r="Q585" s="119" t="str">
        <f t="shared" si="37"/>
        <v/>
      </c>
      <c r="R585" s="149" t="str">
        <f t="shared" si="38"/>
        <v/>
      </c>
      <c r="S585" s="148"/>
      <c r="T585" s="148" t="str">
        <f t="shared" si="39"/>
        <v/>
      </c>
      <c r="U585" s="118" t="e">
        <f>IF(AND(D585&lt;&gt;"",I585="OUI",#REF!="OUI"),60,"")</f>
        <v>#REF!</v>
      </c>
      <c r="V585" s="147"/>
      <c r="W585" s="118"/>
      <c r="X585" s="118"/>
      <c r="Y585" s="120"/>
      <c r="Z585" s="117"/>
    </row>
    <row r="586" spans="1:26" x14ac:dyDescent="0.25">
      <c r="A586" s="114">
        <v>11</v>
      </c>
      <c r="B586" s="115" t="s">
        <v>5722</v>
      </c>
      <c r="C586" s="116" t="str">
        <f t="array" ref="C586">IFERROR(VLOOKUP(E586,'RT-C'!$A:$I,9,FALSE),"")</f>
        <v/>
      </c>
      <c r="D586" s="117"/>
      <c r="E586" s="113"/>
      <c r="F586" s="118"/>
      <c r="G586" s="119"/>
      <c r="H586" s="120"/>
      <c r="I586" s="153" t="str">
        <f t="array" ref="I586">IFERROR(VLOOKUP(E586,'RT-C'!$A:$J,10,FALSE),"")</f>
        <v/>
      </c>
      <c r="J586" s="151" t="str">
        <f t="array" ref="J586">IFERROR(VLOOKUP(E586,'RT-C'!$A:$AE,31,FALSE),"")</f>
        <v/>
      </c>
      <c r="K586" s="152" t="str">
        <f t="array" ref="K586">IFERROR(IF(VLOOKUP(E586,'RT-C'!$A:$AG,29,FALSE)=0,"",VLOOKUP(E586,'RT-C'!$A:$AG,33,FALSE)),"")</f>
        <v/>
      </c>
      <c r="L586" s="151" t="str">
        <f t="array" ref="L586">IFERROR(VLOOKUP('RT-C'!$A:$AF,32,FALSE),"")</f>
        <v/>
      </c>
      <c r="M586" s="323" t="str">
        <f t="array" ref="M586">IFERROR(VLOOKUP(E586,'RT-C'!$A:$H,8,FALSE),"")</f>
        <v/>
      </c>
      <c r="N586" s="151" t="str">
        <f t="array" ref="N586">IFERROR(VLOOKUP(E586,'RT-C'!$A:$G,7,FALSE),"")</f>
        <v/>
      </c>
      <c r="O586" s="150" t="str">
        <f t="array" ref="O586">IFERROR(VLOOKUP(E586,'RT-C'!$A:$R,18,FALSE),"")</f>
        <v/>
      </c>
      <c r="P586" s="147" t="str">
        <f t="shared" si="36"/>
        <v/>
      </c>
      <c r="Q586" s="119" t="str">
        <f t="shared" si="37"/>
        <v/>
      </c>
      <c r="R586" s="149" t="str">
        <f t="shared" si="38"/>
        <v/>
      </c>
      <c r="S586" s="148"/>
      <c r="T586" s="148" t="str">
        <f t="shared" si="39"/>
        <v/>
      </c>
      <c r="U586" s="118" t="e">
        <f>IF(AND(D586&lt;&gt;"",I586="OUI",#REF!="OUI"),60,"")</f>
        <v>#REF!</v>
      </c>
      <c r="V586" s="147"/>
      <c r="W586" s="118"/>
      <c r="X586" s="118"/>
      <c r="Y586" s="120"/>
      <c r="Z586" s="117"/>
    </row>
    <row r="587" spans="1:26" x14ac:dyDescent="0.25">
      <c r="A587" s="114">
        <v>11</v>
      </c>
      <c r="B587" s="115" t="s">
        <v>5722</v>
      </c>
      <c r="C587" s="116" t="str">
        <f t="array" ref="C587">IFERROR(VLOOKUP(E587,'RT-C'!$A:$I,9,FALSE),"")</f>
        <v/>
      </c>
      <c r="D587" s="117"/>
      <c r="E587" s="113"/>
      <c r="F587" s="118"/>
      <c r="G587" s="119"/>
      <c r="H587" s="120"/>
      <c r="I587" s="153" t="str">
        <f t="array" ref="I587">IFERROR(VLOOKUP(E587,'RT-C'!$A:$J,10,FALSE),"")</f>
        <v/>
      </c>
      <c r="J587" s="151" t="str">
        <f t="array" ref="J587">IFERROR(VLOOKUP(E587,'RT-C'!$A:$AE,31,FALSE),"")</f>
        <v/>
      </c>
      <c r="K587" s="152" t="str">
        <f t="array" ref="K587">IFERROR(IF(VLOOKUP(E587,'RT-C'!$A:$AG,29,FALSE)=0,"",VLOOKUP(E587,'RT-C'!$A:$AG,33,FALSE)),"")</f>
        <v/>
      </c>
      <c r="L587" s="151" t="str">
        <f t="array" ref="L587">IFERROR(VLOOKUP('RT-C'!$A:$AF,32,FALSE),"")</f>
        <v/>
      </c>
      <c r="M587" s="323" t="str">
        <f t="array" ref="M587">IFERROR(VLOOKUP(E587,'RT-C'!$A:$H,8,FALSE),"")</f>
        <v/>
      </c>
      <c r="N587" s="151" t="str">
        <f t="array" ref="N587">IFERROR(VLOOKUP(E587,'RT-C'!$A:$G,7,FALSE),"")</f>
        <v/>
      </c>
      <c r="O587" s="150" t="str">
        <f t="array" ref="O587">IFERROR(VLOOKUP(E587,'RT-C'!$A:$R,18,FALSE),"")</f>
        <v/>
      </c>
      <c r="P587" s="147" t="str">
        <f t="shared" si="36"/>
        <v/>
      </c>
      <c r="Q587" s="119" t="str">
        <f t="shared" si="37"/>
        <v/>
      </c>
      <c r="R587" s="149" t="str">
        <f t="shared" si="38"/>
        <v/>
      </c>
      <c r="S587" s="148"/>
      <c r="T587" s="148" t="str">
        <f t="shared" si="39"/>
        <v/>
      </c>
      <c r="U587" s="118" t="e">
        <f>IF(AND(D587&lt;&gt;"",I587="OUI",#REF!="OUI"),60,"")</f>
        <v>#REF!</v>
      </c>
      <c r="V587" s="147"/>
      <c r="W587" s="118"/>
      <c r="X587" s="118"/>
      <c r="Y587" s="120"/>
      <c r="Z587" s="117"/>
    </row>
    <row r="588" spans="1:26" x14ac:dyDescent="0.25">
      <c r="A588" s="114">
        <v>11</v>
      </c>
      <c r="B588" s="115" t="s">
        <v>5722</v>
      </c>
      <c r="C588" s="116" t="str">
        <f t="array" ref="C588">IFERROR(VLOOKUP(E588,'RT-C'!$A:$I,9,FALSE),"")</f>
        <v/>
      </c>
      <c r="D588" s="117"/>
      <c r="E588" s="113"/>
      <c r="F588" s="118"/>
      <c r="G588" s="119"/>
      <c r="H588" s="120"/>
      <c r="I588" s="153" t="str">
        <f t="array" ref="I588">IFERROR(VLOOKUP(E588,'RT-C'!$A:$J,10,FALSE),"")</f>
        <v/>
      </c>
      <c r="J588" s="151" t="str">
        <f t="array" ref="J588">IFERROR(VLOOKUP(E588,'RT-C'!$A:$AE,31,FALSE),"")</f>
        <v/>
      </c>
      <c r="K588" s="152" t="str">
        <f t="array" ref="K588">IFERROR(IF(VLOOKUP(E588,'RT-C'!$A:$AG,29,FALSE)=0,"",VLOOKUP(E588,'RT-C'!$A:$AG,33,FALSE)),"")</f>
        <v/>
      </c>
      <c r="L588" s="151" t="str">
        <f t="array" ref="L588">IFERROR(VLOOKUP('RT-C'!$A:$AF,32,FALSE),"")</f>
        <v/>
      </c>
      <c r="M588" s="323" t="str">
        <f t="array" ref="M588">IFERROR(VLOOKUP(E588,'RT-C'!$A:$H,8,FALSE),"")</f>
        <v/>
      </c>
      <c r="N588" s="151" t="str">
        <f t="array" ref="N588">IFERROR(VLOOKUP(E588,'RT-C'!$A:$G,7,FALSE),"")</f>
        <v/>
      </c>
      <c r="O588" s="150" t="str">
        <f t="array" ref="O588">IFERROR(VLOOKUP(E588,'RT-C'!$A:$R,18,FALSE),"")</f>
        <v/>
      </c>
      <c r="P588" s="147" t="str">
        <f t="shared" si="36"/>
        <v/>
      </c>
      <c r="Q588" s="119" t="str">
        <f t="shared" si="37"/>
        <v/>
      </c>
      <c r="R588" s="149" t="str">
        <f t="shared" si="38"/>
        <v/>
      </c>
      <c r="S588" s="148"/>
      <c r="T588" s="148" t="str">
        <f t="shared" si="39"/>
        <v/>
      </c>
      <c r="U588" s="118" t="e">
        <f>IF(AND(D588&lt;&gt;"",I588="OUI",#REF!="OUI"),60,"")</f>
        <v>#REF!</v>
      </c>
      <c r="V588" s="147"/>
      <c r="W588" s="118"/>
      <c r="X588" s="118"/>
      <c r="Y588" s="120"/>
      <c r="Z588" s="117"/>
    </row>
    <row r="589" spans="1:26" x14ac:dyDescent="0.25">
      <c r="A589" s="114">
        <v>11</v>
      </c>
      <c r="B589" s="115" t="s">
        <v>5722</v>
      </c>
      <c r="C589" s="116" t="str">
        <f t="array" ref="C589">IFERROR(VLOOKUP(E589,'RT-C'!$A:$I,9,FALSE),"")</f>
        <v/>
      </c>
      <c r="D589" s="117"/>
      <c r="E589" s="113"/>
      <c r="F589" s="118"/>
      <c r="G589" s="119"/>
      <c r="H589" s="120"/>
      <c r="I589" s="153" t="str">
        <f t="array" ref="I589">IFERROR(VLOOKUP(E589,'RT-C'!$A:$J,10,FALSE),"")</f>
        <v/>
      </c>
      <c r="J589" s="151" t="str">
        <f t="array" ref="J589">IFERROR(VLOOKUP(E589,'RT-C'!$A:$AE,31,FALSE),"")</f>
        <v/>
      </c>
      <c r="K589" s="152" t="str">
        <f t="array" ref="K589">IFERROR(IF(VLOOKUP(E589,'RT-C'!$A:$AG,29,FALSE)=0,"",VLOOKUP(E589,'RT-C'!$A:$AG,33,FALSE)),"")</f>
        <v/>
      </c>
      <c r="L589" s="151" t="str">
        <f t="array" ref="L589">IFERROR(VLOOKUP('RT-C'!$A:$AF,32,FALSE),"")</f>
        <v/>
      </c>
      <c r="M589" s="323" t="str">
        <f t="array" ref="M589">IFERROR(VLOOKUP(E589,'RT-C'!$A:$H,8,FALSE),"")</f>
        <v/>
      </c>
      <c r="N589" s="151" t="str">
        <f t="array" ref="N589">IFERROR(VLOOKUP(E589,'RT-C'!$A:$G,7,FALSE),"")</f>
        <v/>
      </c>
      <c r="O589" s="150" t="str">
        <f t="array" ref="O589">IFERROR(VLOOKUP(E589,'RT-C'!$A:$R,18,FALSE),"")</f>
        <v/>
      </c>
      <c r="P589" s="147" t="str">
        <f t="shared" si="36"/>
        <v/>
      </c>
      <c r="Q589" s="119" t="str">
        <f t="shared" si="37"/>
        <v/>
      </c>
      <c r="R589" s="149" t="str">
        <f t="shared" si="38"/>
        <v/>
      </c>
      <c r="S589" s="148"/>
      <c r="T589" s="148" t="str">
        <f t="shared" si="39"/>
        <v/>
      </c>
      <c r="U589" s="118" t="e">
        <f>IF(AND(D589&lt;&gt;"",I589="OUI",#REF!="OUI"),60,"")</f>
        <v>#REF!</v>
      </c>
      <c r="V589" s="147"/>
      <c r="W589" s="118"/>
      <c r="X589" s="118"/>
      <c r="Y589" s="120"/>
      <c r="Z589" s="117"/>
    </row>
    <row r="590" spans="1:26" x14ac:dyDescent="0.25">
      <c r="A590" s="114">
        <v>11</v>
      </c>
      <c r="B590" s="115" t="s">
        <v>5722</v>
      </c>
      <c r="C590" s="116" t="str">
        <f t="array" ref="C590">IFERROR(VLOOKUP(E590,'RT-C'!$A:$I,9,FALSE),"")</f>
        <v/>
      </c>
      <c r="D590" s="117"/>
      <c r="E590" s="113"/>
      <c r="F590" s="118"/>
      <c r="G590" s="119"/>
      <c r="H590" s="120"/>
      <c r="I590" s="153" t="str">
        <f t="array" ref="I590">IFERROR(VLOOKUP(E590,'RT-C'!$A:$J,10,FALSE),"")</f>
        <v/>
      </c>
      <c r="J590" s="151" t="str">
        <f t="array" ref="J590">IFERROR(VLOOKUP(E590,'RT-C'!$A:$AE,31,FALSE),"")</f>
        <v/>
      </c>
      <c r="K590" s="152" t="str">
        <f t="array" ref="K590">IFERROR(IF(VLOOKUP(E590,'RT-C'!$A:$AG,29,FALSE)=0,"",VLOOKUP(E590,'RT-C'!$A:$AG,33,FALSE)),"")</f>
        <v/>
      </c>
      <c r="L590" s="151" t="str">
        <f t="array" ref="L590">IFERROR(VLOOKUP('RT-C'!$A:$AF,32,FALSE),"")</f>
        <v/>
      </c>
      <c r="M590" s="323" t="str">
        <f t="array" ref="M590">IFERROR(VLOOKUP(E590,'RT-C'!$A:$H,8,FALSE),"")</f>
        <v/>
      </c>
      <c r="N590" s="151" t="str">
        <f t="array" ref="N590">IFERROR(VLOOKUP(E590,'RT-C'!$A:$G,7,FALSE),"")</f>
        <v/>
      </c>
      <c r="O590" s="150" t="str">
        <f t="array" ref="O590">IFERROR(VLOOKUP(E590,'RT-C'!$A:$R,18,FALSE),"")</f>
        <v/>
      </c>
      <c r="P590" s="147" t="str">
        <f t="shared" si="36"/>
        <v/>
      </c>
      <c r="Q590" s="119" t="str">
        <f t="shared" si="37"/>
        <v/>
      </c>
      <c r="R590" s="149" t="str">
        <f t="shared" si="38"/>
        <v/>
      </c>
      <c r="S590" s="148"/>
      <c r="T590" s="148" t="str">
        <f t="shared" si="39"/>
        <v/>
      </c>
      <c r="U590" s="118" t="e">
        <f>IF(AND(D590&lt;&gt;"",I590="OUI",#REF!="OUI"),60,"")</f>
        <v>#REF!</v>
      </c>
      <c r="V590" s="147"/>
      <c r="W590" s="118"/>
      <c r="X590" s="118"/>
      <c r="Y590" s="120"/>
      <c r="Z590" s="117"/>
    </row>
    <row r="591" spans="1:26" x14ac:dyDescent="0.25">
      <c r="A591" s="114">
        <v>11</v>
      </c>
      <c r="B591" s="115" t="s">
        <v>5722</v>
      </c>
      <c r="C591" s="116" t="str">
        <f t="array" ref="C591">IFERROR(VLOOKUP(E591,'RT-C'!$A:$I,9,FALSE),"")</f>
        <v/>
      </c>
      <c r="D591" s="117"/>
      <c r="E591" s="113"/>
      <c r="F591" s="118"/>
      <c r="G591" s="119"/>
      <c r="H591" s="120"/>
      <c r="I591" s="153" t="str">
        <f t="array" ref="I591">IFERROR(VLOOKUP(E591,'RT-C'!$A:$J,10,FALSE),"")</f>
        <v/>
      </c>
      <c r="J591" s="151" t="str">
        <f t="array" ref="J591">IFERROR(VLOOKUP(E591,'RT-C'!$A:$AE,31,FALSE),"")</f>
        <v/>
      </c>
      <c r="K591" s="152" t="str">
        <f t="array" ref="K591">IFERROR(IF(VLOOKUP(E591,'RT-C'!$A:$AG,29,FALSE)=0,"",VLOOKUP(E591,'RT-C'!$A:$AG,33,FALSE)),"")</f>
        <v/>
      </c>
      <c r="L591" s="151" t="str">
        <f t="array" ref="L591">IFERROR(VLOOKUP('RT-C'!$A:$AF,32,FALSE),"")</f>
        <v/>
      </c>
      <c r="M591" s="323" t="str">
        <f t="array" ref="M591">IFERROR(VLOOKUP(E591,'RT-C'!$A:$H,8,FALSE),"")</f>
        <v/>
      </c>
      <c r="N591" s="151" t="str">
        <f t="array" ref="N591">IFERROR(VLOOKUP(E591,'RT-C'!$A:$G,7,FALSE),"")</f>
        <v/>
      </c>
      <c r="O591" s="150" t="str">
        <f t="array" ref="O591">IFERROR(VLOOKUP(E591,'RT-C'!$A:$R,18,FALSE),"")</f>
        <v/>
      </c>
      <c r="P591" s="147" t="str">
        <f t="shared" si="36"/>
        <v/>
      </c>
      <c r="Q591" s="119" t="str">
        <f t="shared" si="37"/>
        <v/>
      </c>
      <c r="R591" s="149" t="str">
        <f t="shared" si="38"/>
        <v/>
      </c>
      <c r="S591" s="148"/>
      <c r="T591" s="148" t="str">
        <f t="shared" si="39"/>
        <v/>
      </c>
      <c r="U591" s="118" t="e">
        <f>IF(AND(D591&lt;&gt;"",I591="OUI",#REF!="OUI"),60,"")</f>
        <v>#REF!</v>
      </c>
      <c r="V591" s="147"/>
      <c r="W591" s="118"/>
      <c r="X591" s="118"/>
      <c r="Y591" s="120"/>
      <c r="Z591" s="117"/>
    </row>
    <row r="592" spans="1:26" x14ac:dyDescent="0.25">
      <c r="A592" s="114">
        <v>11</v>
      </c>
      <c r="B592" s="115" t="s">
        <v>5722</v>
      </c>
      <c r="C592" s="116" t="str">
        <f t="array" ref="C592">IFERROR(VLOOKUP(E592,'RT-C'!$A:$I,9,FALSE),"")</f>
        <v/>
      </c>
      <c r="D592" s="117"/>
      <c r="E592" s="113"/>
      <c r="F592" s="118"/>
      <c r="G592" s="119"/>
      <c r="H592" s="120"/>
      <c r="I592" s="153" t="str">
        <f t="array" ref="I592">IFERROR(VLOOKUP(E592,'RT-C'!$A:$J,10,FALSE),"")</f>
        <v/>
      </c>
      <c r="J592" s="151" t="str">
        <f t="array" ref="J592">IFERROR(VLOOKUP(E592,'RT-C'!$A:$AE,31,FALSE),"")</f>
        <v/>
      </c>
      <c r="K592" s="152" t="str">
        <f t="array" ref="K592">IFERROR(IF(VLOOKUP(E592,'RT-C'!$A:$AG,29,FALSE)=0,"",VLOOKUP(E592,'RT-C'!$A:$AG,33,FALSE)),"")</f>
        <v/>
      </c>
      <c r="L592" s="151" t="str">
        <f t="array" ref="L592">IFERROR(VLOOKUP('RT-C'!$A:$AF,32,FALSE),"")</f>
        <v/>
      </c>
      <c r="M592" s="323" t="str">
        <f t="array" ref="M592">IFERROR(VLOOKUP(E592,'RT-C'!$A:$H,8,FALSE),"")</f>
        <v/>
      </c>
      <c r="N592" s="151" t="str">
        <f t="array" ref="N592">IFERROR(VLOOKUP(E592,'RT-C'!$A:$G,7,FALSE),"")</f>
        <v/>
      </c>
      <c r="O592" s="150" t="str">
        <f t="array" ref="O592">IFERROR(VLOOKUP(E592,'RT-C'!$A:$R,18,FALSE),"")</f>
        <v/>
      </c>
      <c r="P592" s="147" t="str">
        <f t="shared" si="36"/>
        <v/>
      </c>
      <c r="Q592" s="119" t="str">
        <f t="shared" si="37"/>
        <v/>
      </c>
      <c r="R592" s="149" t="str">
        <f t="shared" si="38"/>
        <v/>
      </c>
      <c r="S592" s="148"/>
      <c r="T592" s="148" t="str">
        <f t="shared" si="39"/>
        <v/>
      </c>
      <c r="U592" s="118" t="e">
        <f>IF(AND(D592&lt;&gt;"",I592="OUI",#REF!="OUI"),60,"")</f>
        <v>#REF!</v>
      </c>
      <c r="V592" s="147"/>
      <c r="W592" s="118"/>
      <c r="X592" s="118"/>
      <c r="Y592" s="120"/>
      <c r="Z592" s="117"/>
    </row>
    <row r="593" spans="1:26" x14ac:dyDescent="0.25">
      <c r="A593" s="114">
        <v>11</v>
      </c>
      <c r="B593" s="115" t="s">
        <v>5722</v>
      </c>
      <c r="C593" s="116" t="str">
        <f t="array" ref="C593">IFERROR(VLOOKUP(E593,'RT-C'!$A:$I,9,FALSE),"")</f>
        <v/>
      </c>
      <c r="D593" s="117"/>
      <c r="E593" s="113"/>
      <c r="F593" s="118"/>
      <c r="G593" s="119"/>
      <c r="H593" s="120"/>
      <c r="I593" s="153" t="str">
        <f t="array" ref="I593">IFERROR(VLOOKUP(E593,'RT-C'!$A:$J,10,FALSE),"")</f>
        <v/>
      </c>
      <c r="J593" s="151" t="str">
        <f t="array" ref="J593">IFERROR(VLOOKUP(E593,'RT-C'!$A:$AE,31,FALSE),"")</f>
        <v/>
      </c>
      <c r="K593" s="152" t="str">
        <f t="array" ref="K593">IFERROR(IF(VLOOKUP(E593,'RT-C'!$A:$AG,29,FALSE)=0,"",VLOOKUP(E593,'RT-C'!$A:$AG,33,FALSE)),"")</f>
        <v/>
      </c>
      <c r="L593" s="151" t="str">
        <f t="array" ref="L593">IFERROR(VLOOKUP('RT-C'!$A:$AF,32,FALSE),"")</f>
        <v/>
      </c>
      <c r="M593" s="323" t="str">
        <f t="array" ref="M593">IFERROR(VLOOKUP(E593,'RT-C'!$A:$H,8,FALSE),"")</f>
        <v/>
      </c>
      <c r="N593" s="151" t="str">
        <f t="array" ref="N593">IFERROR(VLOOKUP(E593,'RT-C'!$A:$G,7,FALSE),"")</f>
        <v/>
      </c>
      <c r="O593" s="150" t="str">
        <f t="array" ref="O593">IFERROR(VLOOKUP(E593,'RT-C'!$A:$R,18,FALSE),"")</f>
        <v/>
      </c>
      <c r="P593" s="147" t="str">
        <f t="shared" si="36"/>
        <v/>
      </c>
      <c r="Q593" s="119" t="str">
        <f t="shared" si="37"/>
        <v/>
      </c>
      <c r="R593" s="149" t="str">
        <f t="shared" si="38"/>
        <v/>
      </c>
      <c r="S593" s="148"/>
      <c r="T593" s="148" t="str">
        <f t="shared" si="39"/>
        <v/>
      </c>
      <c r="U593" s="118" t="e">
        <f>IF(AND(D593&lt;&gt;"",I593="OUI",#REF!="OUI"),60,"")</f>
        <v>#REF!</v>
      </c>
      <c r="V593" s="147"/>
      <c r="W593" s="118"/>
      <c r="X593" s="118"/>
      <c r="Y593" s="120"/>
      <c r="Z593" s="117"/>
    </row>
    <row r="594" spans="1:26" x14ac:dyDescent="0.25">
      <c r="A594" s="114">
        <v>11</v>
      </c>
      <c r="B594" s="115" t="s">
        <v>5722</v>
      </c>
      <c r="C594" s="116" t="str">
        <f t="array" ref="C594">IFERROR(VLOOKUP(E594,'RT-C'!$A:$I,9,FALSE),"")</f>
        <v/>
      </c>
      <c r="D594" s="117"/>
      <c r="E594" s="113"/>
      <c r="F594" s="118"/>
      <c r="G594" s="119"/>
      <c r="H594" s="120"/>
      <c r="I594" s="153" t="str">
        <f t="array" ref="I594">IFERROR(VLOOKUP(E594,'RT-C'!$A:$J,10,FALSE),"")</f>
        <v/>
      </c>
      <c r="J594" s="151" t="str">
        <f t="array" ref="J594">IFERROR(VLOOKUP(E594,'RT-C'!$A:$AE,31,FALSE),"")</f>
        <v/>
      </c>
      <c r="K594" s="152" t="str">
        <f t="array" ref="K594">IFERROR(IF(VLOOKUP(E594,'RT-C'!$A:$AG,29,FALSE)=0,"",VLOOKUP(E594,'RT-C'!$A:$AG,33,FALSE)),"")</f>
        <v/>
      </c>
      <c r="L594" s="151" t="str">
        <f t="array" ref="L594">IFERROR(VLOOKUP('RT-C'!$A:$AF,32,FALSE),"")</f>
        <v/>
      </c>
      <c r="M594" s="323" t="str">
        <f t="array" ref="M594">IFERROR(VLOOKUP(E594,'RT-C'!$A:$H,8,FALSE),"")</f>
        <v/>
      </c>
      <c r="N594" s="151" t="str">
        <f t="array" ref="N594">IFERROR(VLOOKUP(E594,'RT-C'!$A:$G,7,FALSE),"")</f>
        <v/>
      </c>
      <c r="O594" s="150" t="str">
        <f t="array" ref="O594">IFERROR(VLOOKUP(E594,'RT-C'!$A:$R,18,FALSE),"")</f>
        <v/>
      </c>
      <c r="P594" s="147" t="str">
        <f t="shared" si="36"/>
        <v/>
      </c>
      <c r="Q594" s="119" t="str">
        <f t="shared" si="37"/>
        <v/>
      </c>
      <c r="R594" s="149" t="str">
        <f t="shared" si="38"/>
        <v/>
      </c>
      <c r="S594" s="148"/>
      <c r="T594" s="148" t="str">
        <f t="shared" si="39"/>
        <v/>
      </c>
      <c r="U594" s="118" t="e">
        <f>IF(AND(D594&lt;&gt;"",I594="OUI",#REF!="OUI"),60,"")</f>
        <v>#REF!</v>
      </c>
      <c r="V594" s="147"/>
      <c r="W594" s="118"/>
      <c r="X594" s="118"/>
      <c r="Y594" s="120"/>
      <c r="Z594" s="117"/>
    </row>
    <row r="595" spans="1:26" x14ac:dyDescent="0.25">
      <c r="A595" s="114">
        <v>11</v>
      </c>
      <c r="B595" s="115" t="s">
        <v>5722</v>
      </c>
      <c r="C595" s="116" t="str">
        <f t="array" ref="C595">IFERROR(VLOOKUP(E595,'RT-C'!$A:$I,9,FALSE),"")</f>
        <v/>
      </c>
      <c r="D595" s="117"/>
      <c r="E595" s="113"/>
      <c r="F595" s="118"/>
      <c r="G595" s="119"/>
      <c r="H595" s="120"/>
      <c r="I595" s="153" t="str">
        <f t="array" ref="I595">IFERROR(VLOOKUP(E595,'RT-C'!$A:$J,10,FALSE),"")</f>
        <v/>
      </c>
      <c r="J595" s="151" t="str">
        <f t="array" ref="J595">IFERROR(VLOOKUP(E595,'RT-C'!$A:$AE,31,FALSE),"")</f>
        <v/>
      </c>
      <c r="K595" s="152" t="str">
        <f t="array" ref="K595">IFERROR(IF(VLOOKUP(E595,'RT-C'!$A:$AG,29,FALSE)=0,"",VLOOKUP(E595,'RT-C'!$A:$AG,33,FALSE)),"")</f>
        <v/>
      </c>
      <c r="L595" s="151" t="str">
        <f t="array" ref="L595">IFERROR(VLOOKUP('RT-C'!$A:$AF,32,FALSE),"")</f>
        <v/>
      </c>
      <c r="M595" s="323" t="str">
        <f t="array" ref="M595">IFERROR(VLOOKUP(E595,'RT-C'!$A:$H,8,FALSE),"")</f>
        <v/>
      </c>
      <c r="N595" s="151" t="str">
        <f t="array" ref="N595">IFERROR(VLOOKUP(E595,'RT-C'!$A:$G,7,FALSE),"")</f>
        <v/>
      </c>
      <c r="O595" s="150" t="str">
        <f t="array" ref="O595">IFERROR(VLOOKUP(E595,'RT-C'!$A:$R,18,FALSE),"")</f>
        <v/>
      </c>
      <c r="P595" s="147" t="str">
        <f t="shared" si="36"/>
        <v/>
      </c>
      <c r="Q595" s="119" t="str">
        <f t="shared" si="37"/>
        <v/>
      </c>
      <c r="R595" s="149" t="str">
        <f t="shared" si="38"/>
        <v/>
      </c>
      <c r="S595" s="148"/>
      <c r="T595" s="148" t="str">
        <f t="shared" si="39"/>
        <v/>
      </c>
      <c r="U595" s="118" t="e">
        <f>IF(AND(D595&lt;&gt;"",I595="OUI",#REF!="OUI"),60,"")</f>
        <v>#REF!</v>
      </c>
      <c r="V595" s="147"/>
      <c r="W595" s="118"/>
      <c r="X595" s="118"/>
      <c r="Y595" s="120"/>
      <c r="Z595" s="117"/>
    </row>
    <row r="596" spans="1:26" x14ac:dyDescent="0.25">
      <c r="A596" s="114">
        <v>11</v>
      </c>
      <c r="B596" s="115" t="s">
        <v>5722</v>
      </c>
      <c r="C596" s="116" t="str">
        <f t="array" ref="C596">IFERROR(VLOOKUP(E596,'RT-C'!$A:$I,9,FALSE),"")</f>
        <v/>
      </c>
      <c r="D596" s="117"/>
      <c r="E596" s="113"/>
      <c r="F596" s="118"/>
      <c r="G596" s="119"/>
      <c r="H596" s="120"/>
      <c r="I596" s="153" t="str">
        <f t="array" ref="I596">IFERROR(VLOOKUP(E596,'RT-C'!$A:$J,10,FALSE),"")</f>
        <v/>
      </c>
      <c r="J596" s="151" t="str">
        <f t="array" ref="J596">IFERROR(VLOOKUP(E596,'RT-C'!$A:$AE,31,FALSE),"")</f>
        <v/>
      </c>
      <c r="K596" s="152" t="str">
        <f t="array" ref="K596">IFERROR(IF(VLOOKUP(E596,'RT-C'!$A:$AG,29,FALSE)=0,"",VLOOKUP(E596,'RT-C'!$A:$AG,33,FALSE)),"")</f>
        <v/>
      </c>
      <c r="L596" s="151" t="str">
        <f t="array" ref="L596">IFERROR(VLOOKUP('RT-C'!$A:$AF,32,FALSE),"")</f>
        <v/>
      </c>
      <c r="M596" s="323" t="str">
        <f t="array" ref="M596">IFERROR(VLOOKUP(E596,'RT-C'!$A:$H,8,FALSE),"")</f>
        <v/>
      </c>
      <c r="N596" s="151" t="str">
        <f t="array" ref="N596">IFERROR(VLOOKUP(E596,'RT-C'!$A:$G,7,FALSE),"")</f>
        <v/>
      </c>
      <c r="O596" s="150" t="str">
        <f t="array" ref="O596">IFERROR(VLOOKUP(E596,'RT-C'!$A:$R,18,FALSE),"")</f>
        <v/>
      </c>
      <c r="P596" s="147" t="str">
        <f t="shared" si="36"/>
        <v/>
      </c>
      <c r="Q596" s="119" t="str">
        <f t="shared" si="37"/>
        <v/>
      </c>
      <c r="R596" s="149" t="str">
        <f t="shared" si="38"/>
        <v/>
      </c>
      <c r="S596" s="148"/>
      <c r="T596" s="148" t="str">
        <f t="shared" si="39"/>
        <v/>
      </c>
      <c r="U596" s="118" t="e">
        <f>IF(AND(D596&lt;&gt;"",I596="OUI",#REF!="OUI"),60,"")</f>
        <v>#REF!</v>
      </c>
      <c r="V596" s="147"/>
      <c r="W596" s="118"/>
      <c r="X596" s="118"/>
      <c r="Y596" s="120"/>
      <c r="Z596" s="117"/>
    </row>
    <row r="597" spans="1:26" x14ac:dyDescent="0.25">
      <c r="A597" s="114">
        <v>11</v>
      </c>
      <c r="B597" s="115" t="s">
        <v>5722</v>
      </c>
      <c r="C597" s="116" t="str">
        <f t="array" ref="C597">IFERROR(VLOOKUP(E597,'RT-C'!$A:$I,9,FALSE),"")</f>
        <v/>
      </c>
      <c r="D597" s="117"/>
      <c r="E597" s="113"/>
      <c r="F597" s="118"/>
      <c r="G597" s="119"/>
      <c r="H597" s="120"/>
      <c r="I597" s="153" t="str">
        <f t="array" ref="I597">IFERROR(VLOOKUP(E597,'RT-C'!$A:$J,10,FALSE),"")</f>
        <v/>
      </c>
      <c r="J597" s="151" t="str">
        <f t="array" ref="J597">IFERROR(VLOOKUP(E597,'RT-C'!$A:$AE,31,FALSE),"")</f>
        <v/>
      </c>
      <c r="K597" s="152" t="str">
        <f t="array" ref="K597">IFERROR(IF(VLOOKUP(E597,'RT-C'!$A:$AG,29,FALSE)=0,"",VLOOKUP(E597,'RT-C'!$A:$AG,33,FALSE)),"")</f>
        <v/>
      </c>
      <c r="L597" s="151" t="str">
        <f t="array" ref="L597">IFERROR(VLOOKUP('RT-C'!$A:$AF,32,FALSE),"")</f>
        <v/>
      </c>
      <c r="M597" s="323" t="str">
        <f t="array" ref="M597">IFERROR(VLOOKUP(E597,'RT-C'!$A:$H,8,FALSE),"")</f>
        <v/>
      </c>
      <c r="N597" s="151" t="str">
        <f t="array" ref="N597">IFERROR(VLOOKUP(E597,'RT-C'!$A:$G,7,FALSE),"")</f>
        <v/>
      </c>
      <c r="O597" s="150" t="str">
        <f t="array" ref="O597">IFERROR(VLOOKUP(E597,'RT-C'!$A:$R,18,FALSE),"")</f>
        <v/>
      </c>
      <c r="P597" s="147" t="str">
        <f t="shared" si="36"/>
        <v/>
      </c>
      <c r="Q597" s="119" t="str">
        <f t="shared" si="37"/>
        <v/>
      </c>
      <c r="R597" s="149" t="str">
        <f t="shared" si="38"/>
        <v/>
      </c>
      <c r="S597" s="148"/>
      <c r="T597" s="148" t="str">
        <f t="shared" si="39"/>
        <v/>
      </c>
      <c r="U597" s="118" t="e">
        <f>IF(AND(D597&lt;&gt;"",I597="OUI",#REF!="OUI"),60,"")</f>
        <v>#REF!</v>
      </c>
      <c r="V597" s="147"/>
      <c r="W597" s="118"/>
      <c r="X597" s="118"/>
      <c r="Y597" s="120"/>
      <c r="Z597" s="117"/>
    </row>
    <row r="598" spans="1:26" x14ac:dyDescent="0.25">
      <c r="A598" s="114">
        <v>11</v>
      </c>
      <c r="B598" s="115" t="s">
        <v>5722</v>
      </c>
      <c r="C598" s="116" t="str">
        <f t="array" ref="C598">IFERROR(VLOOKUP(E598,'RT-C'!$A:$I,9,FALSE),"")</f>
        <v/>
      </c>
      <c r="D598" s="117"/>
      <c r="E598" s="113"/>
      <c r="F598" s="118"/>
      <c r="G598" s="119"/>
      <c r="H598" s="120"/>
      <c r="I598" s="153" t="str">
        <f t="array" ref="I598">IFERROR(VLOOKUP(E598,'RT-C'!$A:$J,10,FALSE),"")</f>
        <v/>
      </c>
      <c r="J598" s="151" t="str">
        <f t="array" ref="J598">IFERROR(VLOOKUP(E598,'RT-C'!$A:$AE,31,FALSE),"")</f>
        <v/>
      </c>
      <c r="K598" s="152" t="str">
        <f t="array" ref="K598">IFERROR(IF(VLOOKUP(E598,'RT-C'!$A:$AG,29,FALSE)=0,"",VLOOKUP(E598,'RT-C'!$A:$AG,33,FALSE)),"")</f>
        <v/>
      </c>
      <c r="L598" s="151" t="str">
        <f t="array" ref="L598">IFERROR(VLOOKUP('RT-C'!$A:$AF,32,FALSE),"")</f>
        <v/>
      </c>
      <c r="M598" s="323" t="str">
        <f t="array" ref="M598">IFERROR(VLOOKUP(E598,'RT-C'!$A:$H,8,FALSE),"")</f>
        <v/>
      </c>
      <c r="N598" s="151" t="str">
        <f t="array" ref="N598">IFERROR(VLOOKUP(E598,'RT-C'!$A:$G,7,FALSE),"")</f>
        <v/>
      </c>
      <c r="O598" s="150" t="str">
        <f t="array" ref="O598">IFERROR(VLOOKUP(E598,'RT-C'!$A:$R,18,FALSE),"")</f>
        <v/>
      </c>
      <c r="P598" s="147" t="str">
        <f t="shared" si="36"/>
        <v/>
      </c>
      <c r="Q598" s="119" t="str">
        <f t="shared" si="37"/>
        <v/>
      </c>
      <c r="R598" s="149" t="str">
        <f t="shared" si="38"/>
        <v/>
      </c>
      <c r="S598" s="148"/>
      <c r="T598" s="148" t="str">
        <f t="shared" si="39"/>
        <v/>
      </c>
      <c r="U598" s="118" t="e">
        <f>IF(AND(D598&lt;&gt;"",I598="OUI",#REF!="OUI"),60,"")</f>
        <v>#REF!</v>
      </c>
      <c r="V598" s="147"/>
      <c r="W598" s="118"/>
      <c r="X598" s="118"/>
      <c r="Y598" s="120"/>
      <c r="Z598" s="117"/>
    </row>
    <row r="599" spans="1:26" x14ac:dyDescent="0.25">
      <c r="A599" s="114">
        <v>11</v>
      </c>
      <c r="B599" s="115" t="s">
        <v>5722</v>
      </c>
      <c r="C599" s="116" t="str">
        <f t="array" ref="C599">IFERROR(VLOOKUP(E599,'RT-C'!$A:$I,9,FALSE),"")</f>
        <v/>
      </c>
      <c r="D599" s="117"/>
      <c r="E599" s="113"/>
      <c r="F599" s="118"/>
      <c r="G599" s="119"/>
      <c r="H599" s="120"/>
      <c r="I599" s="153" t="str">
        <f t="array" ref="I599">IFERROR(VLOOKUP(E599,'RT-C'!$A:$J,10,FALSE),"")</f>
        <v/>
      </c>
      <c r="J599" s="151" t="str">
        <f t="array" ref="J599">IFERROR(VLOOKUP(E599,'RT-C'!$A:$AE,31,FALSE),"")</f>
        <v/>
      </c>
      <c r="K599" s="152" t="str">
        <f t="array" ref="K599">IFERROR(IF(VLOOKUP(E599,'RT-C'!$A:$AG,29,FALSE)=0,"",VLOOKUP(E599,'RT-C'!$A:$AG,33,FALSE)),"")</f>
        <v/>
      </c>
      <c r="L599" s="151" t="str">
        <f t="array" ref="L599">IFERROR(VLOOKUP('RT-C'!$A:$AF,32,FALSE),"")</f>
        <v/>
      </c>
      <c r="M599" s="323" t="str">
        <f t="array" ref="M599">IFERROR(VLOOKUP(E599,'RT-C'!$A:$H,8,FALSE),"")</f>
        <v/>
      </c>
      <c r="N599" s="151" t="str">
        <f t="array" ref="N599">IFERROR(VLOOKUP(E599,'RT-C'!$A:$G,7,FALSE),"")</f>
        <v/>
      </c>
      <c r="O599" s="150" t="str">
        <f t="array" ref="O599">IFERROR(VLOOKUP(E599,'RT-C'!$A:$R,18,FALSE),"")</f>
        <v/>
      </c>
      <c r="P599" s="147" t="str">
        <f t="shared" si="36"/>
        <v/>
      </c>
      <c r="Q599" s="119" t="str">
        <f t="shared" si="37"/>
        <v/>
      </c>
      <c r="R599" s="149" t="str">
        <f t="shared" si="38"/>
        <v/>
      </c>
      <c r="S599" s="148"/>
      <c r="T599" s="148" t="str">
        <f t="shared" si="39"/>
        <v/>
      </c>
      <c r="U599" s="118" t="e">
        <f>IF(AND(D599&lt;&gt;"",I599="OUI",#REF!="OUI"),60,"")</f>
        <v>#REF!</v>
      </c>
      <c r="V599" s="147"/>
      <c r="W599" s="118"/>
      <c r="X599" s="118"/>
      <c r="Y599" s="120"/>
      <c r="Z599" s="117"/>
    </row>
    <row r="600" spans="1:26" x14ac:dyDescent="0.25">
      <c r="A600" s="114">
        <v>11</v>
      </c>
      <c r="B600" s="115" t="s">
        <v>5722</v>
      </c>
      <c r="C600" s="116" t="str">
        <f t="array" ref="C600">IFERROR(VLOOKUP(E600,'RT-C'!$A:$I,9,FALSE),"")</f>
        <v/>
      </c>
      <c r="D600" s="117"/>
      <c r="E600" s="113"/>
      <c r="F600" s="118"/>
      <c r="G600" s="119"/>
      <c r="H600" s="120"/>
      <c r="I600" s="153" t="str">
        <f t="array" ref="I600">IFERROR(VLOOKUP(E600,'RT-C'!$A:$J,10,FALSE),"")</f>
        <v/>
      </c>
      <c r="J600" s="151" t="str">
        <f t="array" ref="J600">IFERROR(VLOOKUP(E600,'RT-C'!$A:$AE,31,FALSE),"")</f>
        <v/>
      </c>
      <c r="K600" s="152" t="str">
        <f t="array" ref="K600">IFERROR(IF(VLOOKUP(E600,'RT-C'!$A:$AG,29,FALSE)=0,"",VLOOKUP(E600,'RT-C'!$A:$AG,33,FALSE)),"")</f>
        <v/>
      </c>
      <c r="L600" s="151" t="str">
        <f t="array" ref="L600">IFERROR(VLOOKUP('RT-C'!$A:$AF,32,FALSE),"")</f>
        <v/>
      </c>
      <c r="M600" s="323" t="str">
        <f t="array" ref="M600">IFERROR(VLOOKUP(E600,'RT-C'!$A:$H,8,FALSE),"")</f>
        <v/>
      </c>
      <c r="N600" s="151" t="str">
        <f t="array" ref="N600">IFERROR(VLOOKUP(E600,'RT-C'!$A:$G,7,FALSE),"")</f>
        <v/>
      </c>
      <c r="O600" s="150" t="str">
        <f t="array" ref="O600">IFERROR(VLOOKUP(E600,'RT-C'!$A:$R,18,FALSE),"")</f>
        <v/>
      </c>
      <c r="P600" s="147" t="str">
        <f t="shared" si="36"/>
        <v/>
      </c>
      <c r="Q600" s="119" t="str">
        <f t="shared" si="37"/>
        <v/>
      </c>
      <c r="R600" s="149" t="str">
        <f t="shared" si="38"/>
        <v/>
      </c>
      <c r="S600" s="148"/>
      <c r="T600" s="148" t="str">
        <f t="shared" si="39"/>
        <v/>
      </c>
      <c r="U600" s="118" t="e">
        <f>IF(AND(D600&lt;&gt;"",I600="OUI",#REF!="OUI"),60,"")</f>
        <v>#REF!</v>
      </c>
      <c r="V600" s="147"/>
      <c r="W600" s="118"/>
      <c r="X600" s="118"/>
      <c r="Y600" s="120"/>
      <c r="Z600" s="117"/>
    </row>
    <row r="601" spans="1:26" x14ac:dyDescent="0.25">
      <c r="A601" s="114">
        <v>11</v>
      </c>
      <c r="B601" s="115" t="s">
        <v>5722</v>
      </c>
      <c r="C601" s="116" t="str">
        <f t="array" ref="C601">IFERROR(VLOOKUP(E601,'RT-C'!$A:$I,9,FALSE),"")</f>
        <v/>
      </c>
      <c r="D601" s="117"/>
      <c r="E601" s="113"/>
      <c r="F601" s="118"/>
      <c r="G601" s="119"/>
      <c r="H601" s="120"/>
      <c r="I601" s="153" t="str">
        <f t="array" ref="I601">IFERROR(VLOOKUP(E601,'RT-C'!$A:$J,10,FALSE),"")</f>
        <v/>
      </c>
      <c r="J601" s="151" t="str">
        <f t="array" ref="J601">IFERROR(VLOOKUP(E601,'RT-C'!$A:$AE,31,FALSE),"")</f>
        <v/>
      </c>
      <c r="K601" s="152" t="str">
        <f t="array" ref="K601">IFERROR(IF(VLOOKUP(E601,'RT-C'!$A:$AG,29,FALSE)=0,"",VLOOKUP(E601,'RT-C'!$A:$AG,33,FALSE)),"")</f>
        <v/>
      </c>
      <c r="L601" s="151" t="str">
        <f t="array" ref="L601">IFERROR(VLOOKUP('RT-C'!$A:$AF,32,FALSE),"")</f>
        <v/>
      </c>
      <c r="M601" s="323" t="str">
        <f t="array" ref="M601">IFERROR(VLOOKUP(E601,'RT-C'!$A:$H,8,FALSE),"")</f>
        <v/>
      </c>
      <c r="N601" s="151" t="str">
        <f t="array" ref="N601">IFERROR(VLOOKUP(E601,'RT-C'!$A:$G,7,FALSE),"")</f>
        <v/>
      </c>
      <c r="O601" s="150" t="str">
        <f t="array" ref="O601">IFERROR(VLOOKUP(E601,'RT-C'!$A:$R,18,FALSE),"")</f>
        <v/>
      </c>
      <c r="P601" s="147" t="str">
        <f t="shared" si="36"/>
        <v/>
      </c>
      <c r="Q601" s="119" t="str">
        <f t="shared" si="37"/>
        <v/>
      </c>
      <c r="R601" s="149" t="str">
        <f t="shared" si="38"/>
        <v/>
      </c>
      <c r="S601" s="148"/>
      <c r="T601" s="148" t="str">
        <f t="shared" si="39"/>
        <v/>
      </c>
      <c r="U601" s="118" t="e">
        <f>IF(AND(D601&lt;&gt;"",I601="OUI",#REF!="OUI"),60,"")</f>
        <v>#REF!</v>
      </c>
      <c r="V601" s="147"/>
      <c r="W601" s="118"/>
      <c r="X601" s="118"/>
      <c r="Y601" s="120"/>
      <c r="Z601" s="117"/>
    </row>
    <row r="602" spans="1:26" x14ac:dyDescent="0.25">
      <c r="A602" s="114">
        <v>11</v>
      </c>
      <c r="B602" s="115" t="s">
        <v>5722</v>
      </c>
      <c r="C602" s="116" t="str">
        <f t="array" ref="C602">IFERROR(VLOOKUP(E602,'RT-C'!$A:$I,9,FALSE),"")</f>
        <v/>
      </c>
      <c r="D602" s="117"/>
      <c r="E602" s="113"/>
      <c r="F602" s="118"/>
      <c r="G602" s="119"/>
      <c r="H602" s="120"/>
      <c r="I602" s="153" t="str">
        <f t="array" ref="I602">IFERROR(VLOOKUP(E602,'RT-C'!$A:$J,10,FALSE),"")</f>
        <v/>
      </c>
      <c r="J602" s="151" t="str">
        <f t="array" ref="J602">IFERROR(VLOOKUP(E602,'RT-C'!$A:$AE,31,FALSE),"")</f>
        <v/>
      </c>
      <c r="K602" s="152" t="str">
        <f t="array" ref="K602">IFERROR(IF(VLOOKUP(E602,'RT-C'!$A:$AG,29,FALSE)=0,"",VLOOKUP(E602,'RT-C'!$A:$AG,33,FALSE)),"")</f>
        <v/>
      </c>
      <c r="L602" s="151" t="str">
        <f t="array" ref="L602">IFERROR(VLOOKUP('RT-C'!$A:$AF,32,FALSE),"")</f>
        <v/>
      </c>
      <c r="M602" s="323" t="str">
        <f t="array" ref="M602">IFERROR(VLOOKUP(E602,'RT-C'!$A:$H,8,FALSE),"")</f>
        <v/>
      </c>
      <c r="N602" s="151" t="str">
        <f t="array" ref="N602">IFERROR(VLOOKUP(E602,'RT-C'!$A:$G,7,FALSE),"")</f>
        <v/>
      </c>
      <c r="O602" s="150" t="str">
        <f t="array" ref="O602">IFERROR(VLOOKUP(E602,'RT-C'!$A:$R,18,FALSE),"")</f>
        <v/>
      </c>
      <c r="P602" s="147" t="str">
        <f t="shared" si="36"/>
        <v/>
      </c>
      <c r="Q602" s="119" t="str">
        <f t="shared" si="37"/>
        <v/>
      </c>
      <c r="R602" s="149" t="str">
        <f t="shared" si="38"/>
        <v/>
      </c>
      <c r="S602" s="148"/>
      <c r="T602" s="148" t="str">
        <f t="shared" si="39"/>
        <v/>
      </c>
      <c r="U602" s="118" t="e">
        <f>IF(AND(D602&lt;&gt;"",I602="OUI",#REF!="OUI"),60,"")</f>
        <v>#REF!</v>
      </c>
      <c r="V602" s="147"/>
      <c r="W602" s="118"/>
      <c r="X602" s="118"/>
      <c r="Y602" s="120"/>
      <c r="Z602" s="117"/>
    </row>
    <row r="603" spans="1:26" x14ac:dyDescent="0.25">
      <c r="A603" s="114">
        <v>11</v>
      </c>
      <c r="B603" s="115" t="s">
        <v>5722</v>
      </c>
      <c r="C603" s="116" t="str">
        <f t="array" ref="C603">IFERROR(VLOOKUP(E603,'RT-C'!$A:$I,9,FALSE),"")</f>
        <v/>
      </c>
      <c r="D603" s="117"/>
      <c r="E603" s="113"/>
      <c r="F603" s="118"/>
      <c r="G603" s="119"/>
      <c r="H603" s="120"/>
      <c r="I603" s="153" t="str">
        <f t="array" ref="I603">IFERROR(VLOOKUP(E603,'RT-C'!$A:$J,10,FALSE),"")</f>
        <v/>
      </c>
      <c r="J603" s="151" t="str">
        <f t="array" ref="J603">IFERROR(VLOOKUP(E603,'RT-C'!$A:$AE,31,FALSE),"")</f>
        <v/>
      </c>
      <c r="K603" s="152" t="str">
        <f t="array" ref="K603">IFERROR(IF(VLOOKUP(E603,'RT-C'!$A:$AG,29,FALSE)=0,"",VLOOKUP(E603,'RT-C'!$A:$AG,33,FALSE)),"")</f>
        <v/>
      </c>
      <c r="L603" s="151" t="str">
        <f t="array" ref="L603">IFERROR(VLOOKUP('RT-C'!$A:$AF,32,FALSE),"")</f>
        <v/>
      </c>
      <c r="M603" s="323" t="str">
        <f t="array" ref="M603">IFERROR(VLOOKUP(E603,'RT-C'!$A:$H,8,FALSE),"")</f>
        <v/>
      </c>
      <c r="N603" s="151" t="str">
        <f t="array" ref="N603">IFERROR(VLOOKUP(E603,'RT-C'!$A:$G,7,FALSE),"")</f>
        <v/>
      </c>
      <c r="O603" s="150" t="str">
        <f t="array" ref="O603">IFERROR(VLOOKUP(E603,'RT-C'!$A:$R,18,FALSE),"")</f>
        <v/>
      </c>
      <c r="P603" s="147" t="str">
        <f t="shared" si="36"/>
        <v/>
      </c>
      <c r="Q603" s="119" t="str">
        <f t="shared" si="37"/>
        <v/>
      </c>
      <c r="R603" s="149" t="str">
        <f t="shared" si="38"/>
        <v/>
      </c>
      <c r="S603" s="148"/>
      <c r="T603" s="148" t="str">
        <f t="shared" si="39"/>
        <v/>
      </c>
      <c r="U603" s="118" t="e">
        <f>IF(AND(D603&lt;&gt;"",I603="OUI",#REF!="OUI"),60,"")</f>
        <v>#REF!</v>
      </c>
      <c r="V603" s="147"/>
      <c r="W603" s="118"/>
      <c r="X603" s="118"/>
      <c r="Y603" s="120"/>
      <c r="Z603" s="117"/>
    </row>
    <row r="604" spans="1:26" x14ac:dyDescent="0.25">
      <c r="A604" s="114">
        <v>11</v>
      </c>
      <c r="B604" s="115" t="s">
        <v>5722</v>
      </c>
      <c r="C604" s="116" t="str">
        <f t="array" ref="C604">IFERROR(VLOOKUP(E604,'RT-C'!$A:$I,9,FALSE),"")</f>
        <v/>
      </c>
      <c r="D604" s="117"/>
      <c r="E604" s="113"/>
      <c r="F604" s="118"/>
      <c r="G604" s="119"/>
      <c r="H604" s="120"/>
      <c r="I604" s="153" t="str">
        <f t="array" ref="I604">IFERROR(VLOOKUP(E604,'RT-C'!$A:$J,10,FALSE),"")</f>
        <v/>
      </c>
      <c r="J604" s="151" t="str">
        <f t="array" ref="J604">IFERROR(VLOOKUP(E604,'RT-C'!$A:$AE,31,FALSE),"")</f>
        <v/>
      </c>
      <c r="K604" s="152" t="str">
        <f t="array" ref="K604">IFERROR(IF(VLOOKUP(E604,'RT-C'!$A:$AG,29,FALSE)=0,"",VLOOKUP(E604,'RT-C'!$A:$AG,33,FALSE)),"")</f>
        <v/>
      </c>
      <c r="L604" s="151" t="str">
        <f t="array" ref="L604">IFERROR(VLOOKUP('RT-C'!$A:$AF,32,FALSE),"")</f>
        <v/>
      </c>
      <c r="M604" s="323" t="str">
        <f t="array" ref="M604">IFERROR(VLOOKUP(E604,'RT-C'!$A:$H,8,FALSE),"")</f>
        <v/>
      </c>
      <c r="N604" s="151" t="str">
        <f t="array" ref="N604">IFERROR(VLOOKUP(E604,'RT-C'!$A:$G,7,FALSE),"")</f>
        <v/>
      </c>
      <c r="O604" s="150" t="str">
        <f t="array" ref="O604">IFERROR(VLOOKUP(E604,'RT-C'!$A:$R,18,FALSE),"")</f>
        <v/>
      </c>
      <c r="P604" s="147" t="str">
        <f t="shared" si="36"/>
        <v/>
      </c>
      <c r="Q604" s="119" t="str">
        <f t="shared" si="37"/>
        <v/>
      </c>
      <c r="R604" s="149" t="str">
        <f t="shared" si="38"/>
        <v/>
      </c>
      <c r="S604" s="148"/>
      <c r="T604" s="148" t="str">
        <f t="shared" si="39"/>
        <v/>
      </c>
      <c r="U604" s="118" t="e">
        <f>IF(AND(D604&lt;&gt;"",I604="OUI",#REF!="OUI"),60,"")</f>
        <v>#REF!</v>
      </c>
      <c r="V604" s="147"/>
      <c r="W604" s="118"/>
      <c r="X604" s="118"/>
      <c r="Y604" s="120"/>
      <c r="Z604" s="117"/>
    </row>
    <row r="605" spans="1:26" x14ac:dyDescent="0.25">
      <c r="A605" s="114">
        <v>11</v>
      </c>
      <c r="B605" s="115" t="s">
        <v>5722</v>
      </c>
      <c r="C605" s="116" t="str">
        <f t="array" ref="C605">IFERROR(VLOOKUP(E605,'RT-C'!$A:$I,9,FALSE),"")</f>
        <v/>
      </c>
      <c r="D605" s="117"/>
      <c r="E605" s="113"/>
      <c r="F605" s="118"/>
      <c r="G605" s="119"/>
      <c r="H605" s="120"/>
      <c r="I605" s="153" t="str">
        <f t="array" ref="I605">IFERROR(VLOOKUP(E605,'RT-C'!$A:$J,10,FALSE),"")</f>
        <v/>
      </c>
      <c r="J605" s="151" t="str">
        <f t="array" ref="J605">IFERROR(VLOOKUP(E605,'RT-C'!$A:$AE,31,FALSE),"")</f>
        <v/>
      </c>
      <c r="K605" s="152" t="str">
        <f t="array" ref="K605">IFERROR(IF(VLOOKUP(E605,'RT-C'!$A:$AG,29,FALSE)=0,"",VLOOKUP(E605,'RT-C'!$A:$AG,33,FALSE)),"")</f>
        <v/>
      </c>
      <c r="L605" s="151" t="str">
        <f t="array" ref="L605">IFERROR(VLOOKUP('RT-C'!$A:$AF,32,FALSE),"")</f>
        <v/>
      </c>
      <c r="M605" s="323" t="str">
        <f t="array" ref="M605">IFERROR(VLOOKUP(E605,'RT-C'!$A:$H,8,FALSE),"")</f>
        <v/>
      </c>
      <c r="N605" s="151" t="str">
        <f t="array" ref="N605">IFERROR(VLOOKUP(E605,'RT-C'!$A:$G,7,FALSE),"")</f>
        <v/>
      </c>
      <c r="O605" s="150" t="str">
        <f t="array" ref="O605">IFERROR(VLOOKUP(E605,'RT-C'!$A:$R,18,FALSE),"")</f>
        <v/>
      </c>
      <c r="P605" s="147" t="str">
        <f t="shared" si="36"/>
        <v/>
      </c>
      <c r="Q605" s="119" t="str">
        <f t="shared" si="37"/>
        <v/>
      </c>
      <c r="R605" s="149" t="str">
        <f t="shared" si="38"/>
        <v/>
      </c>
      <c r="S605" s="148"/>
      <c r="T605" s="148" t="str">
        <f t="shared" si="39"/>
        <v/>
      </c>
      <c r="U605" s="118" t="e">
        <f>IF(AND(D605&lt;&gt;"",I605="OUI",#REF!="OUI"),60,"")</f>
        <v>#REF!</v>
      </c>
      <c r="V605" s="147"/>
      <c r="W605" s="118"/>
      <c r="X605" s="118"/>
      <c r="Y605" s="120"/>
      <c r="Z605" s="117"/>
    </row>
    <row r="606" spans="1:26" x14ac:dyDescent="0.25">
      <c r="A606" s="114">
        <v>7</v>
      </c>
      <c r="B606" s="115" t="s">
        <v>5719</v>
      </c>
      <c r="C606" s="116" t="str">
        <f t="array" ref="C606">IFERROR(VLOOKUP(E606,'RT-C'!$A:$I,9,FALSE),"")</f>
        <v/>
      </c>
      <c r="D606" s="117"/>
      <c r="E606" s="113"/>
      <c r="F606" s="118"/>
      <c r="G606" s="119"/>
      <c r="H606" s="120"/>
      <c r="I606" s="153" t="str">
        <f t="array" ref="I606">IFERROR(VLOOKUP(E606,'RT-C'!$A:$J,10,FALSE),"")</f>
        <v/>
      </c>
      <c r="J606" s="151" t="str">
        <f t="array" ref="J606">IFERROR(VLOOKUP(E606,'RT-C'!$A:$AE,31,FALSE),"")</f>
        <v/>
      </c>
      <c r="K606" s="152" t="str">
        <f t="array" ref="K606">IFERROR(IF(VLOOKUP(E606,'RT-C'!$A:$AG,29,FALSE)=0,"",VLOOKUP(E606,'RT-C'!$A:$AG,33,FALSE)),"")</f>
        <v/>
      </c>
      <c r="L606" s="151" t="str">
        <f t="array" ref="L606">IFERROR(VLOOKUP('RT-C'!$A:$AF,32,FALSE),"")</f>
        <v/>
      </c>
      <c r="M606" s="323" t="str">
        <f t="array" ref="M606">IFERROR(VLOOKUP(E606,'RT-C'!$A:$H,8,FALSE),"")</f>
        <v/>
      </c>
      <c r="N606" s="151" t="str">
        <f t="array" ref="N606">IFERROR(VLOOKUP(E606,'RT-C'!$A:$G,7,FALSE),"")</f>
        <v/>
      </c>
      <c r="O606" s="150" t="str">
        <f t="array" ref="O606">IFERROR(VLOOKUP(E606,'RT-C'!$A:$R,18,FALSE),"")</f>
        <v/>
      </c>
      <c r="P606" s="147" t="str">
        <f t="shared" si="36"/>
        <v/>
      </c>
      <c r="Q606" s="119" t="str">
        <f t="shared" si="37"/>
        <v/>
      </c>
      <c r="R606" s="149" t="str">
        <f t="shared" si="38"/>
        <v/>
      </c>
      <c r="S606" s="148"/>
      <c r="T606" s="148" t="str">
        <f t="shared" si="39"/>
        <v/>
      </c>
      <c r="U606" s="118" t="e">
        <f>IF(AND(D606&lt;&gt;"",I606="OUI",#REF!="OUI"),60,"")</f>
        <v>#REF!</v>
      </c>
      <c r="V606" s="147"/>
      <c r="W606" s="118"/>
      <c r="X606" s="118"/>
      <c r="Y606" s="120"/>
      <c r="Z606" s="117"/>
    </row>
    <row r="607" spans="1:26" x14ac:dyDescent="0.25">
      <c r="A607" s="114">
        <v>7</v>
      </c>
      <c r="B607" s="115" t="s">
        <v>5719</v>
      </c>
      <c r="C607" s="116" t="str">
        <f t="array" ref="C607">IFERROR(VLOOKUP(E607,'RT-C'!$A:$I,9,FALSE),"")</f>
        <v/>
      </c>
      <c r="D607" s="117"/>
      <c r="E607" s="113"/>
      <c r="F607" s="118"/>
      <c r="G607" s="119"/>
      <c r="H607" s="120"/>
      <c r="I607" s="153" t="str">
        <f t="array" ref="I607">IFERROR(VLOOKUP(E607,'RT-C'!$A:$J,10,FALSE),"")</f>
        <v/>
      </c>
      <c r="J607" s="151" t="str">
        <f t="array" ref="J607">IFERROR(VLOOKUP(E607,'RT-C'!$A:$AE,31,FALSE),"")</f>
        <v/>
      </c>
      <c r="K607" s="152" t="str">
        <f t="array" ref="K607">IFERROR(IF(VLOOKUP(E607,'RT-C'!$A:$AG,29,FALSE)=0,"",VLOOKUP(E607,'RT-C'!$A:$AG,33,FALSE)),"")</f>
        <v/>
      </c>
      <c r="L607" s="151" t="str">
        <f t="array" ref="L607">IFERROR(VLOOKUP('RT-C'!$A:$AF,32,FALSE),"")</f>
        <v/>
      </c>
      <c r="M607" s="323" t="str">
        <f t="array" ref="M607">IFERROR(VLOOKUP(E607,'RT-C'!$A:$H,8,FALSE),"")</f>
        <v/>
      </c>
      <c r="N607" s="151" t="str">
        <f t="array" ref="N607">IFERROR(VLOOKUP(E607,'RT-C'!$A:$G,7,FALSE),"")</f>
        <v/>
      </c>
      <c r="O607" s="150" t="str">
        <f t="array" ref="O607">IFERROR(VLOOKUP(E607,'RT-C'!$A:$R,18,FALSE),"")</f>
        <v/>
      </c>
      <c r="P607" s="147" t="str">
        <f t="shared" si="36"/>
        <v/>
      </c>
      <c r="Q607" s="119" t="str">
        <f t="shared" si="37"/>
        <v/>
      </c>
      <c r="R607" s="149" t="str">
        <f t="shared" si="38"/>
        <v/>
      </c>
      <c r="S607" s="148"/>
      <c r="T607" s="148" t="str">
        <f t="shared" si="39"/>
        <v/>
      </c>
      <c r="U607" s="118" t="e">
        <f>IF(AND(D607&lt;&gt;"",I607="OUI",#REF!="OUI"),60,"")</f>
        <v>#REF!</v>
      </c>
      <c r="V607" s="147"/>
      <c r="W607" s="118"/>
      <c r="X607" s="118"/>
      <c r="Y607" s="120"/>
      <c r="Z607" s="117"/>
    </row>
    <row r="608" spans="1:26" x14ac:dyDescent="0.25">
      <c r="A608" s="114">
        <v>7</v>
      </c>
      <c r="B608" s="115" t="s">
        <v>5719</v>
      </c>
      <c r="C608" s="116" t="str">
        <f t="array" ref="C608">IFERROR(VLOOKUP(E608,'RT-C'!$A:$I,9,FALSE),"")</f>
        <v/>
      </c>
      <c r="D608" s="117"/>
      <c r="E608" s="113"/>
      <c r="F608" s="118"/>
      <c r="G608" s="119"/>
      <c r="H608" s="120"/>
      <c r="I608" s="153" t="str">
        <f t="array" ref="I608">IFERROR(VLOOKUP(E608,'RT-C'!$A:$J,10,FALSE),"")</f>
        <v/>
      </c>
      <c r="J608" s="151" t="str">
        <f t="array" ref="J608">IFERROR(VLOOKUP(E608,'RT-C'!$A:$AE,31,FALSE),"")</f>
        <v/>
      </c>
      <c r="K608" s="152" t="str">
        <f t="array" ref="K608">IFERROR(IF(VLOOKUP(E608,'RT-C'!$A:$AG,29,FALSE)=0,"",VLOOKUP(E608,'RT-C'!$A:$AG,33,FALSE)),"")</f>
        <v/>
      </c>
      <c r="L608" s="151" t="str">
        <f t="array" ref="L608">IFERROR(VLOOKUP('RT-C'!$A:$AF,32,FALSE),"")</f>
        <v/>
      </c>
      <c r="M608" s="323" t="str">
        <f t="array" ref="M608">IFERROR(VLOOKUP(E608,'RT-C'!$A:$H,8,FALSE),"")</f>
        <v/>
      </c>
      <c r="N608" s="151" t="str">
        <f t="array" ref="N608">IFERROR(VLOOKUP(E608,'RT-C'!$A:$G,7,FALSE),"")</f>
        <v/>
      </c>
      <c r="O608" s="150" t="str">
        <f t="array" ref="O608">IFERROR(VLOOKUP(E608,'RT-C'!$A:$R,18,FALSE),"")</f>
        <v/>
      </c>
      <c r="P608" s="147" t="str">
        <f t="shared" si="36"/>
        <v/>
      </c>
      <c r="Q608" s="119" t="str">
        <f t="shared" si="37"/>
        <v/>
      </c>
      <c r="R608" s="149" t="str">
        <f t="shared" si="38"/>
        <v/>
      </c>
      <c r="S608" s="148"/>
      <c r="T608" s="148" t="str">
        <f t="shared" si="39"/>
        <v/>
      </c>
      <c r="U608" s="118" t="e">
        <f>IF(AND(D608&lt;&gt;"",I608="OUI",#REF!="OUI"),60,"")</f>
        <v>#REF!</v>
      </c>
      <c r="V608" s="147"/>
      <c r="W608" s="118"/>
      <c r="X608" s="118"/>
      <c r="Y608" s="120"/>
      <c r="Z608" s="117"/>
    </row>
    <row r="609" spans="1:26" x14ac:dyDescent="0.25">
      <c r="A609" s="114">
        <v>10</v>
      </c>
      <c r="B609" s="115" t="s">
        <v>5723</v>
      </c>
      <c r="C609" s="116" t="str">
        <f t="array" ref="C609">IFERROR(VLOOKUP(E609,'RT-C'!$A:$I,9,FALSE),"")</f>
        <v/>
      </c>
      <c r="D609" s="117"/>
      <c r="E609" s="113"/>
      <c r="F609" s="118"/>
      <c r="G609" s="119"/>
      <c r="H609" s="120"/>
      <c r="I609" s="153" t="str">
        <f t="array" ref="I609">IFERROR(VLOOKUP(E609,'RT-C'!$A:$J,10,FALSE),"")</f>
        <v/>
      </c>
      <c r="J609" s="151" t="str">
        <f t="array" ref="J609">IFERROR(VLOOKUP(E609,'RT-C'!$A:$AE,31,FALSE),"")</f>
        <v/>
      </c>
      <c r="K609" s="152" t="str">
        <f t="array" ref="K609">IFERROR(IF(VLOOKUP(E609,'RT-C'!$A:$AG,29,FALSE)=0,"",VLOOKUP(E609,'RT-C'!$A:$AG,33,FALSE)),"")</f>
        <v/>
      </c>
      <c r="L609" s="151" t="str">
        <f t="array" ref="L609">IFERROR(VLOOKUP('RT-C'!$A:$AF,32,FALSE),"")</f>
        <v/>
      </c>
      <c r="M609" s="323" t="str">
        <f t="array" ref="M609">IFERROR(VLOOKUP(E609,'RT-C'!$A:$H,8,FALSE),"")</f>
        <v/>
      </c>
      <c r="N609" s="151" t="str">
        <f t="array" ref="N609">IFERROR(VLOOKUP(E609,'RT-C'!$A:$G,7,FALSE),"")</f>
        <v/>
      </c>
      <c r="O609" s="150" t="str">
        <f t="array" ref="O609">IFERROR(VLOOKUP(E609,'RT-C'!$A:$R,18,FALSE),"")</f>
        <v/>
      </c>
      <c r="P609" s="147" t="str">
        <f t="shared" si="36"/>
        <v/>
      </c>
      <c r="Q609" s="119" t="str">
        <f t="shared" si="37"/>
        <v/>
      </c>
      <c r="R609" s="149" t="str">
        <f t="shared" si="38"/>
        <v/>
      </c>
      <c r="S609" s="148"/>
      <c r="T609" s="148" t="str">
        <f t="shared" si="39"/>
        <v/>
      </c>
      <c r="U609" s="118" t="e">
        <f>IF(AND(D609&lt;&gt;"",I609="OUI",#REF!="OUI"),60,"")</f>
        <v>#REF!</v>
      </c>
      <c r="V609" s="147"/>
      <c r="W609" s="118"/>
      <c r="X609" s="118"/>
      <c r="Y609" s="120"/>
      <c r="Z609" s="117"/>
    </row>
    <row r="610" spans="1:26" x14ac:dyDescent="0.25">
      <c r="A610" s="114">
        <v>10</v>
      </c>
      <c r="B610" s="115" t="s">
        <v>5723</v>
      </c>
      <c r="C610" s="116" t="str">
        <f t="array" ref="C610">IFERROR(VLOOKUP(E610,'RT-C'!$A:$I,9,FALSE),"")</f>
        <v/>
      </c>
      <c r="D610" s="117"/>
      <c r="E610" s="113"/>
      <c r="F610" s="118"/>
      <c r="G610" s="119"/>
      <c r="H610" s="120"/>
      <c r="I610" s="153" t="str">
        <f t="array" ref="I610">IFERROR(VLOOKUP(E610,'RT-C'!$A:$J,10,FALSE),"")</f>
        <v/>
      </c>
      <c r="J610" s="151" t="str">
        <f t="array" ref="J610">IFERROR(VLOOKUP(E610,'RT-C'!$A:$AE,31,FALSE),"")</f>
        <v/>
      </c>
      <c r="K610" s="152" t="str">
        <f t="array" ref="K610">IFERROR(IF(VLOOKUP(E610,'RT-C'!$A:$AG,29,FALSE)=0,"",VLOOKUP(E610,'RT-C'!$A:$AG,33,FALSE)),"")</f>
        <v/>
      </c>
      <c r="L610" s="151" t="str">
        <f t="array" ref="L610">IFERROR(VLOOKUP('RT-C'!$A:$AF,32,FALSE),"")</f>
        <v/>
      </c>
      <c r="M610" s="323" t="str">
        <f t="array" ref="M610">IFERROR(VLOOKUP(E610,'RT-C'!$A:$H,8,FALSE),"")</f>
        <v/>
      </c>
      <c r="N610" s="151" t="str">
        <f t="array" ref="N610">IFERROR(VLOOKUP(E610,'RT-C'!$A:$G,7,FALSE),"")</f>
        <v/>
      </c>
      <c r="O610" s="150" t="str">
        <f t="array" ref="O610">IFERROR(VLOOKUP(E610,'RT-C'!$A:$R,18,FALSE),"")</f>
        <v/>
      </c>
      <c r="P610" s="147" t="str">
        <f t="shared" si="36"/>
        <v/>
      </c>
      <c r="Q610" s="119" t="str">
        <f t="shared" si="37"/>
        <v/>
      </c>
      <c r="R610" s="149" t="str">
        <f t="shared" si="38"/>
        <v/>
      </c>
      <c r="S610" s="148"/>
      <c r="T610" s="148" t="str">
        <f t="shared" si="39"/>
        <v/>
      </c>
      <c r="U610" s="118" t="e">
        <f>IF(AND(D610&lt;&gt;"",I610="OUI",#REF!="OUI"),60,"")</f>
        <v>#REF!</v>
      </c>
      <c r="V610" s="147"/>
      <c r="W610" s="118"/>
      <c r="X610" s="118"/>
      <c r="Y610" s="120"/>
      <c r="Z610" s="117"/>
    </row>
    <row r="611" spans="1:26" x14ac:dyDescent="0.25">
      <c r="A611" s="114">
        <v>10</v>
      </c>
      <c r="B611" s="115" t="s">
        <v>5723</v>
      </c>
      <c r="C611" s="116" t="str">
        <f t="array" ref="C611">IFERROR(VLOOKUP(E611,'RT-C'!$A:$I,9,FALSE),"")</f>
        <v/>
      </c>
      <c r="D611" s="117"/>
      <c r="E611" s="113"/>
      <c r="F611" s="118"/>
      <c r="G611" s="119"/>
      <c r="H611" s="120"/>
      <c r="I611" s="153" t="str">
        <f t="array" ref="I611">IFERROR(VLOOKUP(E611,'RT-C'!$A:$J,10,FALSE),"")</f>
        <v/>
      </c>
      <c r="J611" s="151" t="str">
        <f t="array" ref="J611">IFERROR(VLOOKUP(E611,'RT-C'!$A:$AE,31,FALSE),"")</f>
        <v/>
      </c>
      <c r="K611" s="152" t="str">
        <f t="array" ref="K611">IFERROR(IF(VLOOKUP(E611,'RT-C'!$A:$AG,29,FALSE)=0,"",VLOOKUP(E611,'RT-C'!$A:$AG,33,FALSE)),"")</f>
        <v/>
      </c>
      <c r="L611" s="151" t="str">
        <f t="array" ref="L611">IFERROR(VLOOKUP('RT-C'!$A:$AF,32,FALSE),"")</f>
        <v/>
      </c>
      <c r="M611" s="323" t="str">
        <f t="array" ref="M611">IFERROR(VLOOKUP(E611,'RT-C'!$A:$H,8,FALSE),"")</f>
        <v/>
      </c>
      <c r="N611" s="151" t="str">
        <f t="array" ref="N611">IFERROR(VLOOKUP(E611,'RT-C'!$A:$G,7,FALSE),"")</f>
        <v/>
      </c>
      <c r="O611" s="150" t="str">
        <f t="array" ref="O611">IFERROR(VLOOKUP(E611,'RT-C'!$A:$R,18,FALSE),"")</f>
        <v/>
      </c>
      <c r="P611" s="147" t="str">
        <f t="shared" si="36"/>
        <v/>
      </c>
      <c r="Q611" s="119" t="str">
        <f t="shared" si="37"/>
        <v/>
      </c>
      <c r="R611" s="149" t="str">
        <f t="shared" si="38"/>
        <v/>
      </c>
      <c r="S611" s="148"/>
      <c r="T611" s="148" t="str">
        <f t="shared" si="39"/>
        <v/>
      </c>
      <c r="U611" s="118" t="e">
        <f>IF(AND(D611&lt;&gt;"",I611="OUI",#REF!="OUI"),60,"")</f>
        <v>#REF!</v>
      </c>
      <c r="V611" s="147"/>
      <c r="W611" s="118"/>
      <c r="X611" s="118"/>
      <c r="Y611" s="120"/>
      <c r="Z611" s="117"/>
    </row>
    <row r="612" spans="1:26" x14ac:dyDescent="0.25">
      <c r="A612" s="114">
        <v>10</v>
      </c>
      <c r="B612" s="115" t="s">
        <v>5723</v>
      </c>
      <c r="C612" s="116" t="str">
        <f t="array" ref="C612">IFERROR(VLOOKUP(E612,'RT-C'!$A:$I,9,FALSE),"")</f>
        <v/>
      </c>
      <c r="D612" s="117"/>
      <c r="E612" s="113"/>
      <c r="F612" s="118"/>
      <c r="G612" s="119"/>
      <c r="H612" s="120"/>
      <c r="I612" s="153" t="str">
        <f t="array" ref="I612">IFERROR(VLOOKUP(E612,'RT-C'!$A:$J,10,FALSE),"")</f>
        <v/>
      </c>
      <c r="J612" s="151" t="str">
        <f t="array" ref="J612">IFERROR(VLOOKUP(E612,'RT-C'!$A:$AE,31,FALSE),"")</f>
        <v/>
      </c>
      <c r="K612" s="152" t="str">
        <f t="array" ref="K612">IFERROR(IF(VLOOKUP(E612,'RT-C'!$A:$AG,29,FALSE)=0,"",VLOOKUP(E612,'RT-C'!$A:$AG,33,FALSE)),"")</f>
        <v/>
      </c>
      <c r="L612" s="151" t="str">
        <f t="array" ref="L612">IFERROR(VLOOKUP('RT-C'!$A:$AF,32,FALSE),"")</f>
        <v/>
      </c>
      <c r="M612" s="323" t="str">
        <f t="array" ref="M612">IFERROR(VLOOKUP(E612,'RT-C'!$A:$H,8,FALSE),"")</f>
        <v/>
      </c>
      <c r="N612" s="151" t="str">
        <f t="array" ref="N612">IFERROR(VLOOKUP(E612,'RT-C'!$A:$G,7,FALSE),"")</f>
        <v/>
      </c>
      <c r="O612" s="150" t="str">
        <f t="array" ref="O612">IFERROR(VLOOKUP(E612,'RT-C'!$A:$R,18,FALSE),"")</f>
        <v/>
      </c>
      <c r="P612" s="147" t="str">
        <f t="shared" si="36"/>
        <v/>
      </c>
      <c r="Q612" s="119" t="str">
        <f t="shared" si="37"/>
        <v/>
      </c>
      <c r="R612" s="149" t="str">
        <f t="shared" si="38"/>
        <v/>
      </c>
      <c r="S612" s="148"/>
      <c r="T612" s="148" t="str">
        <f t="shared" si="39"/>
        <v/>
      </c>
      <c r="U612" s="118" t="e">
        <f>IF(AND(D612&lt;&gt;"",I612="OUI",#REF!="OUI"),60,"")</f>
        <v>#REF!</v>
      </c>
      <c r="V612" s="147"/>
      <c r="W612" s="118"/>
      <c r="X612" s="118"/>
      <c r="Y612" s="120"/>
      <c r="Z612" s="117"/>
    </row>
    <row r="613" spans="1:26" x14ac:dyDescent="0.25">
      <c r="A613" s="114">
        <v>7</v>
      </c>
      <c r="B613" s="115" t="s">
        <v>5719</v>
      </c>
      <c r="C613" s="116" t="str">
        <f t="array" ref="C613">IFERROR(VLOOKUP(E613,'RT-C'!$A:$I,9,FALSE),"")</f>
        <v/>
      </c>
      <c r="D613" s="117"/>
      <c r="E613" s="113"/>
      <c r="F613" s="118"/>
      <c r="G613" s="119"/>
      <c r="H613" s="120"/>
      <c r="I613" s="153" t="str">
        <f t="array" ref="I613">IFERROR(VLOOKUP(E613,'RT-C'!$A:$J,10,FALSE),"")</f>
        <v/>
      </c>
      <c r="J613" s="151" t="str">
        <f t="array" ref="J613">IFERROR(VLOOKUP(E613,'RT-C'!$A:$AE,31,FALSE),"")</f>
        <v/>
      </c>
      <c r="K613" s="152" t="str">
        <f t="array" ref="K613">IFERROR(IF(VLOOKUP(E613,'RT-C'!$A:$AG,29,FALSE)=0,"",VLOOKUP(E613,'RT-C'!$A:$AG,33,FALSE)),"")</f>
        <v/>
      </c>
      <c r="L613" s="151" t="str">
        <f t="array" ref="L613">IFERROR(VLOOKUP('RT-C'!$A:$AF,32,FALSE),"")</f>
        <v/>
      </c>
      <c r="M613" s="323" t="str">
        <f t="array" ref="M613">IFERROR(VLOOKUP(E613,'RT-C'!$A:$H,8,FALSE),"")</f>
        <v/>
      </c>
      <c r="N613" s="151" t="str">
        <f t="array" ref="N613">IFERROR(VLOOKUP(E613,'RT-C'!$A:$G,7,FALSE),"")</f>
        <v/>
      </c>
      <c r="O613" s="150" t="str">
        <f t="array" ref="O613">IFERROR(VLOOKUP(E613,'RT-C'!$A:$R,18,FALSE),"")</f>
        <v/>
      </c>
      <c r="P613" s="147" t="str">
        <f t="shared" si="36"/>
        <v/>
      </c>
      <c r="Q613" s="119" t="str">
        <f t="shared" si="37"/>
        <v/>
      </c>
      <c r="R613" s="149" t="str">
        <f t="shared" si="38"/>
        <v/>
      </c>
      <c r="S613" s="148"/>
      <c r="T613" s="148" t="str">
        <f t="shared" si="39"/>
        <v/>
      </c>
      <c r="U613" s="118" t="e">
        <f>IF(AND(D613&lt;&gt;"",I613="OUI",#REF!="OUI"),60,"")</f>
        <v>#REF!</v>
      </c>
      <c r="V613" s="147"/>
      <c r="W613" s="118"/>
      <c r="X613" s="118"/>
      <c r="Y613" s="120"/>
      <c r="Z613" s="117"/>
    </row>
    <row r="614" spans="1:26" x14ac:dyDescent="0.25">
      <c r="A614" s="114">
        <v>9</v>
      </c>
      <c r="B614" s="115" t="s">
        <v>5720</v>
      </c>
      <c r="C614" s="116" t="str">
        <f t="array" ref="C614">IFERROR(VLOOKUP(E614,'RT-C'!$A:$I,9,FALSE),"")</f>
        <v/>
      </c>
      <c r="D614" s="117"/>
      <c r="E614" s="113"/>
      <c r="F614" s="118"/>
      <c r="G614" s="119"/>
      <c r="H614" s="120"/>
      <c r="I614" s="153" t="str">
        <f t="array" ref="I614">IFERROR(VLOOKUP(E614,'RT-C'!$A:$J,10,FALSE),"")</f>
        <v/>
      </c>
      <c r="J614" s="151" t="str">
        <f t="array" ref="J614">IFERROR(VLOOKUP(E614,'RT-C'!$A:$AE,31,FALSE),"")</f>
        <v/>
      </c>
      <c r="K614" s="152" t="str">
        <f t="array" ref="K614">IFERROR(IF(VLOOKUP(E614,'RT-C'!$A:$AG,29,FALSE)=0,"",VLOOKUP(E614,'RT-C'!$A:$AG,33,FALSE)),"")</f>
        <v/>
      </c>
      <c r="L614" s="151" t="str">
        <f t="array" ref="L614">IFERROR(VLOOKUP('RT-C'!$A:$AF,32,FALSE),"")</f>
        <v/>
      </c>
      <c r="M614" s="323" t="str">
        <f t="array" ref="M614">IFERROR(VLOOKUP(E614,'RT-C'!$A:$H,8,FALSE),"")</f>
        <v/>
      </c>
      <c r="N614" s="151" t="str">
        <f t="array" ref="N614">IFERROR(VLOOKUP(E614,'RT-C'!$A:$G,7,FALSE),"")</f>
        <v/>
      </c>
      <c r="O614" s="150" t="str">
        <f t="array" ref="O614">IFERROR(VLOOKUP(E614,'RT-C'!$A:$R,18,FALSE),"")</f>
        <v/>
      </c>
      <c r="P614" s="147" t="str">
        <f t="shared" si="36"/>
        <v/>
      </c>
      <c r="Q614" s="119" t="str">
        <f t="shared" si="37"/>
        <v/>
      </c>
      <c r="R614" s="149" t="str">
        <f t="shared" si="38"/>
        <v/>
      </c>
      <c r="S614" s="148"/>
      <c r="T614" s="148" t="str">
        <f t="shared" si="39"/>
        <v/>
      </c>
      <c r="U614" s="118" t="e">
        <f>IF(AND(D614&lt;&gt;"",I614="OUI",#REF!="OUI"),60,"")</f>
        <v>#REF!</v>
      </c>
      <c r="V614" s="147"/>
      <c r="W614" s="118"/>
      <c r="X614" s="118"/>
      <c r="Y614" s="120"/>
      <c r="Z614" s="117"/>
    </row>
    <row r="615" spans="1:26" x14ac:dyDescent="0.25">
      <c r="A615" s="114">
        <v>9</v>
      </c>
      <c r="B615" s="115" t="s">
        <v>5720</v>
      </c>
      <c r="C615" s="116" t="str">
        <f t="array" ref="C615">IFERROR(VLOOKUP(E615,'RT-C'!$A:$I,9,FALSE),"")</f>
        <v/>
      </c>
      <c r="D615" s="117"/>
      <c r="E615" s="113"/>
      <c r="F615" s="118"/>
      <c r="G615" s="119"/>
      <c r="H615" s="120"/>
      <c r="I615" s="153" t="str">
        <f t="array" ref="I615">IFERROR(VLOOKUP(E615,'RT-C'!$A:$J,10,FALSE),"")</f>
        <v/>
      </c>
      <c r="J615" s="151" t="str">
        <f t="array" ref="J615">IFERROR(VLOOKUP(E615,'RT-C'!$A:$AE,31,FALSE),"")</f>
        <v/>
      </c>
      <c r="K615" s="152" t="str">
        <f t="array" ref="K615">IFERROR(IF(VLOOKUP(E615,'RT-C'!$A:$AG,29,FALSE)=0,"",VLOOKUP(E615,'RT-C'!$A:$AG,33,FALSE)),"")</f>
        <v/>
      </c>
      <c r="L615" s="151" t="str">
        <f t="array" ref="L615">IFERROR(VLOOKUP('RT-C'!$A:$AF,32,FALSE),"")</f>
        <v/>
      </c>
      <c r="M615" s="323" t="str">
        <f t="array" ref="M615">IFERROR(VLOOKUP(E615,'RT-C'!$A:$H,8,FALSE),"")</f>
        <v/>
      </c>
      <c r="N615" s="151" t="str">
        <f t="array" ref="N615">IFERROR(VLOOKUP(E615,'RT-C'!$A:$G,7,FALSE),"")</f>
        <v/>
      </c>
      <c r="O615" s="150" t="str">
        <f t="array" ref="O615">IFERROR(VLOOKUP(E615,'RT-C'!$A:$R,18,FALSE),"")</f>
        <v/>
      </c>
      <c r="P615" s="147" t="str">
        <f t="shared" si="36"/>
        <v/>
      </c>
      <c r="Q615" s="119" t="str">
        <f t="shared" si="37"/>
        <v/>
      </c>
      <c r="R615" s="149" t="str">
        <f t="shared" si="38"/>
        <v/>
      </c>
      <c r="S615" s="148"/>
      <c r="T615" s="148" t="str">
        <f t="shared" si="39"/>
        <v/>
      </c>
      <c r="U615" s="118" t="e">
        <f>IF(AND(D615&lt;&gt;"",I615="OUI",#REF!="OUI"),60,"")</f>
        <v>#REF!</v>
      </c>
      <c r="V615" s="147"/>
      <c r="W615" s="118"/>
      <c r="X615" s="118"/>
      <c r="Y615" s="120"/>
      <c r="Z615" s="117"/>
    </row>
    <row r="616" spans="1:26" x14ac:dyDescent="0.25">
      <c r="A616" s="114">
        <v>9</v>
      </c>
      <c r="B616" s="115" t="s">
        <v>5720</v>
      </c>
      <c r="C616" s="116" t="str">
        <f t="array" ref="C616">IFERROR(VLOOKUP(E616,'RT-C'!$A:$I,9,FALSE),"")</f>
        <v/>
      </c>
      <c r="D616" s="117"/>
      <c r="E616" s="113"/>
      <c r="F616" s="118"/>
      <c r="G616" s="119"/>
      <c r="H616" s="120"/>
      <c r="I616" s="153" t="str">
        <f t="array" ref="I616">IFERROR(VLOOKUP(E616,'RT-C'!$A:$J,10,FALSE),"")</f>
        <v/>
      </c>
      <c r="J616" s="151" t="str">
        <f t="array" ref="J616">IFERROR(VLOOKUP(E616,'RT-C'!$A:$AE,31,FALSE),"")</f>
        <v/>
      </c>
      <c r="K616" s="152" t="str">
        <f t="array" ref="K616">IFERROR(IF(VLOOKUP(E616,'RT-C'!$A:$AG,29,FALSE)=0,"",VLOOKUP(E616,'RT-C'!$A:$AG,33,FALSE)),"")</f>
        <v/>
      </c>
      <c r="L616" s="151" t="str">
        <f t="array" ref="L616">IFERROR(VLOOKUP('RT-C'!$A:$AF,32,FALSE),"")</f>
        <v/>
      </c>
      <c r="M616" s="323" t="str">
        <f t="array" ref="M616">IFERROR(VLOOKUP(E616,'RT-C'!$A:$H,8,FALSE),"")</f>
        <v/>
      </c>
      <c r="N616" s="151" t="str">
        <f t="array" ref="N616">IFERROR(VLOOKUP(E616,'RT-C'!$A:$G,7,FALSE),"")</f>
        <v/>
      </c>
      <c r="O616" s="150" t="str">
        <f t="array" ref="O616">IFERROR(VLOOKUP(E616,'RT-C'!$A:$R,18,FALSE),"")</f>
        <v/>
      </c>
      <c r="P616" s="147" t="str">
        <f t="shared" si="36"/>
        <v/>
      </c>
      <c r="Q616" s="119" t="str">
        <f t="shared" si="37"/>
        <v/>
      </c>
      <c r="R616" s="149" t="str">
        <f t="shared" si="38"/>
        <v/>
      </c>
      <c r="S616" s="148"/>
      <c r="T616" s="148" t="str">
        <f t="shared" si="39"/>
        <v/>
      </c>
      <c r="U616" s="118" t="e">
        <f>IF(AND(D616&lt;&gt;"",I616="OUI",#REF!="OUI"),60,"")</f>
        <v>#REF!</v>
      </c>
      <c r="V616" s="147"/>
      <c r="W616" s="118"/>
      <c r="X616" s="118"/>
      <c r="Y616" s="120"/>
      <c r="Z616" s="117"/>
    </row>
    <row r="617" spans="1:26" x14ac:dyDescent="0.25">
      <c r="A617" s="114">
        <v>9</v>
      </c>
      <c r="B617" s="115" t="s">
        <v>5720</v>
      </c>
      <c r="C617" s="116" t="str">
        <f t="array" ref="C617">IFERROR(VLOOKUP(E617,'RT-C'!$A:$I,9,FALSE),"")</f>
        <v/>
      </c>
      <c r="D617" s="117"/>
      <c r="E617" s="113"/>
      <c r="F617" s="118"/>
      <c r="G617" s="119"/>
      <c r="H617" s="120"/>
      <c r="I617" s="153" t="str">
        <f t="array" ref="I617">IFERROR(VLOOKUP(E617,'RT-C'!$A:$J,10,FALSE),"")</f>
        <v/>
      </c>
      <c r="J617" s="151" t="str">
        <f t="array" ref="J617">IFERROR(VLOOKUP(E617,'RT-C'!$A:$AE,31,FALSE),"")</f>
        <v/>
      </c>
      <c r="K617" s="152" t="str">
        <f t="array" ref="K617">IFERROR(IF(VLOOKUP(E617,'RT-C'!$A:$AG,29,FALSE)=0,"",VLOOKUP(E617,'RT-C'!$A:$AG,33,FALSE)),"")</f>
        <v/>
      </c>
      <c r="L617" s="151" t="str">
        <f t="array" ref="L617">IFERROR(VLOOKUP('RT-C'!$A:$AF,32,FALSE),"")</f>
        <v/>
      </c>
      <c r="M617" s="323" t="str">
        <f t="array" ref="M617">IFERROR(VLOOKUP(E617,'RT-C'!$A:$H,8,FALSE),"")</f>
        <v/>
      </c>
      <c r="N617" s="151" t="str">
        <f t="array" ref="N617">IFERROR(VLOOKUP(E617,'RT-C'!$A:$G,7,FALSE),"")</f>
        <v/>
      </c>
      <c r="O617" s="150" t="str">
        <f t="array" ref="O617">IFERROR(VLOOKUP(E617,'RT-C'!$A:$R,18,FALSE),"")</f>
        <v/>
      </c>
      <c r="P617" s="147" t="str">
        <f t="shared" si="36"/>
        <v/>
      </c>
      <c r="Q617" s="119" t="str">
        <f t="shared" si="37"/>
        <v/>
      </c>
      <c r="R617" s="149" t="str">
        <f t="shared" si="38"/>
        <v/>
      </c>
      <c r="S617" s="148"/>
      <c r="T617" s="148" t="str">
        <f t="shared" si="39"/>
        <v/>
      </c>
      <c r="U617" s="118" t="e">
        <f>IF(AND(D617&lt;&gt;"",I617="OUI",#REF!="OUI"),60,"")</f>
        <v>#REF!</v>
      </c>
      <c r="V617" s="147"/>
      <c r="W617" s="118"/>
      <c r="X617" s="118"/>
      <c r="Y617" s="120"/>
      <c r="Z617" s="117"/>
    </row>
    <row r="618" spans="1:26" x14ac:dyDescent="0.25">
      <c r="A618" s="114">
        <v>1</v>
      </c>
      <c r="B618" s="115" t="s">
        <v>5718</v>
      </c>
      <c r="C618" s="116" t="str">
        <f t="array" ref="C618">IFERROR(VLOOKUP(E618,'RT-C'!$A:$I,9,FALSE),"")</f>
        <v/>
      </c>
      <c r="D618" s="117"/>
      <c r="E618" s="113"/>
      <c r="F618" s="118"/>
      <c r="G618" s="119"/>
      <c r="H618" s="120"/>
      <c r="I618" s="153" t="str">
        <f t="array" ref="I618">IFERROR(VLOOKUP(E618,'RT-C'!$A:$J,10,FALSE),"")</f>
        <v/>
      </c>
      <c r="J618" s="151" t="str">
        <f t="array" ref="J618">IFERROR(VLOOKUP(E618,'RT-C'!$A:$AE,31,FALSE),"")</f>
        <v/>
      </c>
      <c r="K618" s="152" t="str">
        <f t="array" ref="K618">IFERROR(IF(VLOOKUP(E618,'RT-C'!$A:$AG,29,FALSE)=0,"",VLOOKUP(E618,'RT-C'!$A:$AG,33,FALSE)),"")</f>
        <v/>
      </c>
      <c r="L618" s="151" t="str">
        <f t="array" ref="L618">IFERROR(VLOOKUP('RT-C'!$A:$AF,32,FALSE),"")</f>
        <v/>
      </c>
      <c r="M618" s="323" t="str">
        <f t="array" ref="M618">IFERROR(VLOOKUP(E618,'RT-C'!$A:$H,8,FALSE),"")</f>
        <v/>
      </c>
      <c r="N618" s="151" t="str">
        <f t="array" ref="N618">IFERROR(VLOOKUP(E618,'RT-C'!$A:$G,7,FALSE),"")</f>
        <v/>
      </c>
      <c r="O618" s="150" t="str">
        <f t="array" ref="O618">IFERROR(VLOOKUP(E618,'RT-C'!$A:$R,18,FALSE),"")</f>
        <v/>
      </c>
      <c r="P618" s="147" t="str">
        <f t="shared" si="36"/>
        <v/>
      </c>
      <c r="Q618" s="119" t="str">
        <f t="shared" si="37"/>
        <v/>
      </c>
      <c r="R618" s="149" t="str">
        <f t="shared" si="38"/>
        <v/>
      </c>
      <c r="S618" s="148"/>
      <c r="T618" s="148" t="str">
        <f t="shared" si="39"/>
        <v/>
      </c>
      <c r="U618" s="118" t="e">
        <f>IF(AND(D618&lt;&gt;"",I618="OUI",#REF!="OUI"),60,"")</f>
        <v>#REF!</v>
      </c>
      <c r="V618" s="147"/>
      <c r="W618" s="118"/>
      <c r="X618" s="118"/>
      <c r="Y618" s="120"/>
      <c r="Z618" s="117"/>
    </row>
    <row r="619" spans="1:26" x14ac:dyDescent="0.25">
      <c r="A619" s="114">
        <v>10</v>
      </c>
      <c r="B619" s="115" t="s">
        <v>5723</v>
      </c>
      <c r="C619" s="116" t="str">
        <f t="array" ref="C619">IFERROR(VLOOKUP(E619,'RT-C'!$A:$I,9,FALSE),"")</f>
        <v/>
      </c>
      <c r="D619" s="117"/>
      <c r="E619" s="113"/>
      <c r="F619" s="118"/>
      <c r="G619" s="119"/>
      <c r="H619" s="120"/>
      <c r="I619" s="153" t="str">
        <f t="array" ref="I619">IFERROR(VLOOKUP(E619,'RT-C'!$A:$J,10,FALSE),"")</f>
        <v/>
      </c>
      <c r="J619" s="151" t="str">
        <f t="array" ref="J619">IFERROR(VLOOKUP(E619,'RT-C'!$A:$AE,31,FALSE),"")</f>
        <v/>
      </c>
      <c r="K619" s="152" t="str">
        <f t="array" ref="K619">IFERROR(IF(VLOOKUP(E619,'RT-C'!$A:$AG,29,FALSE)=0,"",VLOOKUP(E619,'RT-C'!$A:$AG,33,FALSE)),"")</f>
        <v/>
      </c>
      <c r="L619" s="151" t="str">
        <f t="array" ref="L619">IFERROR(VLOOKUP('RT-C'!$A:$AF,32,FALSE),"")</f>
        <v/>
      </c>
      <c r="M619" s="323" t="str">
        <f t="array" ref="M619">IFERROR(VLOOKUP(E619,'RT-C'!$A:$H,8,FALSE),"")</f>
        <v/>
      </c>
      <c r="N619" s="151" t="str">
        <f t="array" ref="N619">IFERROR(VLOOKUP(E619,'RT-C'!$A:$G,7,FALSE),"")</f>
        <v/>
      </c>
      <c r="O619" s="150" t="str">
        <f t="array" ref="O619">IFERROR(VLOOKUP(E619,'RT-C'!$A:$R,18,FALSE),"")</f>
        <v/>
      </c>
      <c r="P619" s="147" t="str">
        <f t="shared" si="36"/>
        <v/>
      </c>
      <c r="Q619" s="119" t="str">
        <f t="shared" si="37"/>
        <v/>
      </c>
      <c r="R619" s="149" t="str">
        <f t="shared" si="38"/>
        <v/>
      </c>
      <c r="S619" s="148"/>
      <c r="T619" s="148" t="str">
        <f t="shared" si="39"/>
        <v/>
      </c>
      <c r="U619" s="118" t="e">
        <f>IF(AND(D619&lt;&gt;"",I619="OUI",#REF!="OUI"),60,"")</f>
        <v>#REF!</v>
      </c>
      <c r="V619" s="147"/>
      <c r="W619" s="118"/>
      <c r="X619" s="118"/>
      <c r="Y619" s="120"/>
      <c r="Z619" s="117"/>
    </row>
    <row r="620" spans="1:26" x14ac:dyDescent="0.25">
      <c r="A620" s="114">
        <v>10</v>
      </c>
      <c r="B620" s="115" t="s">
        <v>5723</v>
      </c>
      <c r="C620" s="116" t="str">
        <f t="array" ref="C620">IFERROR(VLOOKUP(E620,'RT-C'!$A:$I,9,FALSE),"")</f>
        <v/>
      </c>
      <c r="D620" s="117"/>
      <c r="E620" s="113"/>
      <c r="F620" s="118"/>
      <c r="G620" s="119"/>
      <c r="H620" s="120"/>
      <c r="I620" s="153" t="str">
        <f t="array" ref="I620">IFERROR(VLOOKUP(E620,'RT-C'!$A:$J,10,FALSE),"")</f>
        <v/>
      </c>
      <c r="J620" s="151" t="str">
        <f t="array" ref="J620">IFERROR(VLOOKUP(E620,'RT-C'!$A:$AE,31,FALSE),"")</f>
        <v/>
      </c>
      <c r="K620" s="152" t="str">
        <f t="array" ref="K620">IFERROR(IF(VLOOKUP(E620,'RT-C'!$A:$AG,29,FALSE)=0,"",VLOOKUP(E620,'RT-C'!$A:$AG,33,FALSE)),"")</f>
        <v/>
      </c>
      <c r="L620" s="151" t="str">
        <f t="array" ref="L620">IFERROR(VLOOKUP('RT-C'!$A:$AF,32,FALSE),"")</f>
        <v/>
      </c>
      <c r="M620" s="323" t="str">
        <f t="array" ref="M620">IFERROR(VLOOKUP(E620,'RT-C'!$A:$H,8,FALSE),"")</f>
        <v/>
      </c>
      <c r="N620" s="151" t="str">
        <f t="array" ref="N620">IFERROR(VLOOKUP(E620,'RT-C'!$A:$G,7,FALSE),"")</f>
        <v/>
      </c>
      <c r="O620" s="150" t="str">
        <f t="array" ref="O620">IFERROR(VLOOKUP(E620,'RT-C'!$A:$R,18,FALSE),"")</f>
        <v/>
      </c>
      <c r="P620" s="147" t="str">
        <f t="shared" si="36"/>
        <v/>
      </c>
      <c r="Q620" s="119" t="str">
        <f t="shared" si="37"/>
        <v/>
      </c>
      <c r="R620" s="149" t="str">
        <f t="shared" si="38"/>
        <v/>
      </c>
      <c r="S620" s="148"/>
      <c r="T620" s="148" t="str">
        <f t="shared" si="39"/>
        <v/>
      </c>
      <c r="U620" s="118" t="e">
        <f>IF(AND(D620&lt;&gt;"",I620="OUI",#REF!="OUI"),60,"")</f>
        <v>#REF!</v>
      </c>
      <c r="V620" s="147"/>
      <c r="W620" s="118"/>
      <c r="X620" s="118"/>
      <c r="Y620" s="120"/>
      <c r="Z620" s="117"/>
    </row>
    <row r="621" spans="1:26" x14ac:dyDescent="0.25">
      <c r="A621" s="114">
        <v>10</v>
      </c>
      <c r="B621" s="115" t="s">
        <v>5723</v>
      </c>
      <c r="C621" s="116" t="str">
        <f t="array" ref="C621">IFERROR(VLOOKUP(E621,'RT-C'!$A:$I,9,FALSE),"")</f>
        <v/>
      </c>
      <c r="D621" s="117"/>
      <c r="E621" s="113"/>
      <c r="F621" s="118"/>
      <c r="G621" s="119"/>
      <c r="H621" s="120"/>
      <c r="I621" s="153" t="str">
        <f t="array" ref="I621">IFERROR(VLOOKUP(E621,'RT-C'!$A:$J,10,FALSE),"")</f>
        <v/>
      </c>
      <c r="J621" s="151" t="str">
        <f t="array" ref="J621">IFERROR(VLOOKUP(E621,'RT-C'!$A:$AE,31,FALSE),"")</f>
        <v/>
      </c>
      <c r="K621" s="152" t="str">
        <f t="array" ref="K621">IFERROR(IF(VLOOKUP(E621,'RT-C'!$A:$AG,29,FALSE)=0,"",VLOOKUP(E621,'RT-C'!$A:$AG,33,FALSE)),"")</f>
        <v/>
      </c>
      <c r="L621" s="151" t="str">
        <f t="array" ref="L621">IFERROR(VLOOKUP('RT-C'!$A:$AF,32,FALSE),"")</f>
        <v/>
      </c>
      <c r="M621" s="323" t="str">
        <f t="array" ref="M621">IFERROR(VLOOKUP(E621,'RT-C'!$A:$H,8,FALSE),"")</f>
        <v/>
      </c>
      <c r="N621" s="151" t="str">
        <f t="array" ref="N621">IFERROR(VLOOKUP(E621,'RT-C'!$A:$G,7,FALSE),"")</f>
        <v/>
      </c>
      <c r="O621" s="150" t="str">
        <f t="array" ref="O621">IFERROR(VLOOKUP(E621,'RT-C'!$A:$R,18,FALSE),"")</f>
        <v/>
      </c>
      <c r="P621" s="147" t="str">
        <f t="shared" si="36"/>
        <v/>
      </c>
      <c r="Q621" s="119" t="str">
        <f t="shared" si="37"/>
        <v/>
      </c>
      <c r="R621" s="149" t="str">
        <f t="shared" si="38"/>
        <v/>
      </c>
      <c r="S621" s="148"/>
      <c r="T621" s="148" t="str">
        <f t="shared" si="39"/>
        <v/>
      </c>
      <c r="U621" s="118" t="e">
        <f>IF(AND(D621&lt;&gt;"",I621="OUI",#REF!="OUI"),60,"")</f>
        <v>#REF!</v>
      </c>
      <c r="V621" s="147"/>
      <c r="W621" s="118"/>
      <c r="X621" s="118"/>
      <c r="Y621" s="120"/>
      <c r="Z621" s="117"/>
    </row>
    <row r="622" spans="1:26" x14ac:dyDescent="0.25">
      <c r="A622" s="114">
        <v>10</v>
      </c>
      <c r="B622" s="115" t="s">
        <v>5723</v>
      </c>
      <c r="C622" s="116" t="str">
        <f t="array" ref="C622">IFERROR(VLOOKUP(E622,'RT-C'!$A:$I,9,FALSE),"")</f>
        <v/>
      </c>
      <c r="D622" s="117"/>
      <c r="E622" s="113"/>
      <c r="F622" s="118"/>
      <c r="G622" s="119"/>
      <c r="H622" s="120"/>
      <c r="I622" s="153" t="str">
        <f t="array" ref="I622">IFERROR(VLOOKUP(E622,'RT-C'!$A:$J,10,FALSE),"")</f>
        <v/>
      </c>
      <c r="J622" s="151" t="str">
        <f t="array" ref="J622">IFERROR(VLOOKUP(E622,'RT-C'!$A:$AE,31,FALSE),"")</f>
        <v/>
      </c>
      <c r="K622" s="152" t="str">
        <f t="array" ref="K622">IFERROR(IF(VLOOKUP(E622,'RT-C'!$A:$AG,29,FALSE)=0,"",VLOOKUP(E622,'RT-C'!$A:$AG,33,FALSE)),"")</f>
        <v/>
      </c>
      <c r="L622" s="151" t="str">
        <f t="array" ref="L622">IFERROR(VLOOKUP('RT-C'!$A:$AF,32,FALSE),"")</f>
        <v/>
      </c>
      <c r="M622" s="323" t="str">
        <f t="array" ref="M622">IFERROR(VLOOKUP(E622,'RT-C'!$A:$H,8,FALSE),"")</f>
        <v/>
      </c>
      <c r="N622" s="151" t="str">
        <f t="array" ref="N622">IFERROR(VLOOKUP(E622,'RT-C'!$A:$G,7,FALSE),"")</f>
        <v/>
      </c>
      <c r="O622" s="150" t="str">
        <f t="array" ref="O622">IFERROR(VLOOKUP(E622,'RT-C'!$A:$R,18,FALSE),"")</f>
        <v/>
      </c>
      <c r="P622" s="147" t="str">
        <f t="shared" si="36"/>
        <v/>
      </c>
      <c r="Q622" s="119" t="str">
        <f t="shared" si="37"/>
        <v/>
      </c>
      <c r="R622" s="149" t="str">
        <f t="shared" si="38"/>
        <v/>
      </c>
      <c r="S622" s="148"/>
      <c r="T622" s="148" t="str">
        <f t="shared" si="39"/>
        <v/>
      </c>
      <c r="U622" s="118" t="e">
        <f>IF(AND(D622&lt;&gt;"",I622="OUI",#REF!="OUI"),60,"")</f>
        <v>#REF!</v>
      </c>
      <c r="V622" s="147"/>
      <c r="W622" s="118"/>
      <c r="X622" s="118"/>
      <c r="Y622" s="120"/>
      <c r="Z622" s="117"/>
    </row>
    <row r="623" spans="1:26" x14ac:dyDescent="0.25">
      <c r="A623" s="114">
        <v>10</v>
      </c>
      <c r="B623" s="115" t="s">
        <v>5723</v>
      </c>
      <c r="C623" s="116" t="str">
        <f t="array" ref="C623">IFERROR(VLOOKUP(E623,'RT-C'!$A:$I,9,FALSE),"")</f>
        <v/>
      </c>
      <c r="D623" s="117"/>
      <c r="E623" s="113"/>
      <c r="F623" s="118"/>
      <c r="G623" s="119"/>
      <c r="H623" s="120"/>
      <c r="I623" s="153" t="str">
        <f t="array" ref="I623">IFERROR(VLOOKUP(E623,'RT-C'!$A:$J,10,FALSE),"")</f>
        <v/>
      </c>
      <c r="J623" s="151" t="str">
        <f t="array" ref="J623">IFERROR(VLOOKUP(E623,'RT-C'!$A:$AE,31,FALSE),"")</f>
        <v/>
      </c>
      <c r="K623" s="152" t="str">
        <f t="array" ref="K623">IFERROR(IF(VLOOKUP(E623,'RT-C'!$A:$AG,29,FALSE)=0,"",VLOOKUP(E623,'RT-C'!$A:$AG,33,FALSE)),"")</f>
        <v/>
      </c>
      <c r="L623" s="151" t="str">
        <f t="array" ref="L623">IFERROR(VLOOKUP('RT-C'!$A:$AF,32,FALSE),"")</f>
        <v/>
      </c>
      <c r="M623" s="323" t="str">
        <f t="array" ref="M623">IFERROR(VLOOKUP(E623,'RT-C'!$A:$H,8,FALSE),"")</f>
        <v/>
      </c>
      <c r="N623" s="151" t="str">
        <f t="array" ref="N623">IFERROR(VLOOKUP(E623,'RT-C'!$A:$G,7,FALSE),"")</f>
        <v/>
      </c>
      <c r="O623" s="150" t="str">
        <f t="array" ref="O623">IFERROR(VLOOKUP(E623,'RT-C'!$A:$R,18,FALSE),"")</f>
        <v/>
      </c>
      <c r="P623" s="147" t="str">
        <f t="shared" si="36"/>
        <v/>
      </c>
      <c r="Q623" s="119" t="str">
        <f t="shared" si="37"/>
        <v/>
      </c>
      <c r="R623" s="149" t="str">
        <f t="shared" si="38"/>
        <v/>
      </c>
      <c r="S623" s="148"/>
      <c r="T623" s="148" t="str">
        <f t="shared" si="39"/>
        <v/>
      </c>
      <c r="U623" s="118" t="e">
        <f>IF(AND(D623&lt;&gt;"",I623="OUI",#REF!="OUI"),60,"")</f>
        <v>#REF!</v>
      </c>
      <c r="V623" s="147"/>
      <c r="W623" s="118"/>
      <c r="X623" s="118"/>
      <c r="Y623" s="120"/>
      <c r="Z623" s="117"/>
    </row>
    <row r="624" spans="1:26" x14ac:dyDescent="0.25">
      <c r="A624" s="114">
        <v>11</v>
      </c>
      <c r="B624" s="115" t="s">
        <v>5722</v>
      </c>
      <c r="C624" s="116" t="str">
        <f t="array" ref="C624">IFERROR(VLOOKUP(E624,'RT-C'!$A:$I,9,FALSE),"")</f>
        <v/>
      </c>
      <c r="D624" s="117"/>
      <c r="E624" s="113"/>
      <c r="F624" s="118"/>
      <c r="G624" s="119"/>
      <c r="H624" s="120"/>
      <c r="I624" s="153" t="str">
        <f t="array" ref="I624">IFERROR(VLOOKUP(E624,'RT-C'!$A:$J,10,FALSE),"")</f>
        <v/>
      </c>
      <c r="J624" s="151" t="str">
        <f t="array" ref="J624">IFERROR(VLOOKUP(E624,'RT-C'!$A:$AE,31,FALSE),"")</f>
        <v/>
      </c>
      <c r="K624" s="152" t="str">
        <f t="array" ref="K624">IFERROR(IF(VLOOKUP(E624,'RT-C'!$A:$AG,29,FALSE)=0,"",VLOOKUP(E624,'RT-C'!$A:$AG,33,FALSE)),"")</f>
        <v/>
      </c>
      <c r="L624" s="151" t="str">
        <f t="array" ref="L624">IFERROR(VLOOKUP('RT-C'!$A:$AF,32,FALSE),"")</f>
        <v/>
      </c>
      <c r="M624" s="323" t="str">
        <f t="array" ref="M624">IFERROR(VLOOKUP(E624,'RT-C'!$A:$H,8,FALSE),"")</f>
        <v/>
      </c>
      <c r="N624" s="151" t="str">
        <f t="array" ref="N624">IFERROR(VLOOKUP(E624,'RT-C'!$A:$G,7,FALSE),"")</f>
        <v/>
      </c>
      <c r="O624" s="150" t="str">
        <f t="array" ref="O624">IFERROR(VLOOKUP(E624,'RT-C'!$A:$R,18,FALSE),"")</f>
        <v/>
      </c>
      <c r="P624" s="147" t="str">
        <f t="shared" si="36"/>
        <v/>
      </c>
      <c r="Q624" s="119" t="str">
        <f t="shared" si="37"/>
        <v/>
      </c>
      <c r="R624" s="149" t="str">
        <f t="shared" si="38"/>
        <v/>
      </c>
      <c r="S624" s="148"/>
      <c r="T624" s="148" t="str">
        <f t="shared" si="39"/>
        <v/>
      </c>
      <c r="U624" s="118" t="e">
        <f>IF(AND(D624&lt;&gt;"",I624="OUI",#REF!="OUI"),60,"")</f>
        <v>#REF!</v>
      </c>
      <c r="V624" s="147"/>
      <c r="W624" s="118"/>
      <c r="X624" s="118"/>
      <c r="Y624" s="120"/>
      <c r="Z624" s="117"/>
    </row>
    <row r="625" spans="1:26" x14ac:dyDescent="0.25">
      <c r="A625" s="114">
        <v>6</v>
      </c>
      <c r="B625" s="115" t="s">
        <v>5721</v>
      </c>
      <c r="C625" s="116" t="str">
        <f t="array" ref="C625">IFERROR(VLOOKUP(E625,'RT-C'!$A:$I,9,FALSE),"")</f>
        <v/>
      </c>
      <c r="D625" s="117"/>
      <c r="E625" s="113"/>
      <c r="F625" s="118"/>
      <c r="G625" s="119"/>
      <c r="H625" s="120"/>
      <c r="I625" s="153" t="str">
        <f t="array" ref="I625">IFERROR(VLOOKUP(E625,'RT-C'!$A:$J,10,FALSE),"")</f>
        <v/>
      </c>
      <c r="J625" s="151" t="str">
        <f t="array" ref="J625">IFERROR(VLOOKUP(E625,'RT-C'!$A:$AE,31,FALSE),"")</f>
        <v/>
      </c>
      <c r="K625" s="152" t="str">
        <f t="array" ref="K625">IFERROR(IF(VLOOKUP(E625,'RT-C'!$A:$AG,29,FALSE)=0,"",VLOOKUP(E625,'RT-C'!$A:$AG,33,FALSE)),"")</f>
        <v/>
      </c>
      <c r="L625" s="151" t="str">
        <f t="array" ref="L625">IFERROR(VLOOKUP('RT-C'!$A:$AF,32,FALSE),"")</f>
        <v/>
      </c>
      <c r="M625" s="323" t="str">
        <f t="array" ref="M625">IFERROR(VLOOKUP(E625,'RT-C'!$A:$H,8,FALSE),"")</f>
        <v/>
      </c>
      <c r="N625" s="151" t="str">
        <f t="array" ref="N625">IFERROR(VLOOKUP(E625,'RT-C'!$A:$G,7,FALSE),"")</f>
        <v/>
      </c>
      <c r="O625" s="150" t="str">
        <f t="array" ref="O625">IFERROR(VLOOKUP(E625,'RT-C'!$A:$R,18,FALSE),"")</f>
        <v/>
      </c>
      <c r="P625" s="147" t="str">
        <f t="shared" si="36"/>
        <v/>
      </c>
      <c r="Q625" s="119" t="str">
        <f t="shared" si="37"/>
        <v/>
      </c>
      <c r="R625" s="149" t="str">
        <f t="shared" si="38"/>
        <v/>
      </c>
      <c r="S625" s="148"/>
      <c r="T625" s="148" t="str">
        <f t="shared" si="39"/>
        <v/>
      </c>
      <c r="U625" s="118" t="e">
        <f>IF(AND(D625&lt;&gt;"",I625="OUI",#REF!="OUI"),60,"")</f>
        <v>#REF!</v>
      </c>
      <c r="V625" s="147"/>
      <c r="W625" s="118"/>
      <c r="X625" s="118"/>
      <c r="Y625" s="120"/>
      <c r="Z625" s="117"/>
    </row>
    <row r="626" spans="1:26" x14ac:dyDescent="0.25">
      <c r="A626" s="114">
        <v>6</v>
      </c>
      <c r="B626" s="115" t="s">
        <v>5721</v>
      </c>
      <c r="C626" s="116" t="str">
        <f t="array" ref="C626">IFERROR(VLOOKUP(E626,'RT-C'!$A:$I,9,FALSE),"")</f>
        <v/>
      </c>
      <c r="D626" s="117"/>
      <c r="E626" s="113"/>
      <c r="F626" s="118"/>
      <c r="G626" s="119"/>
      <c r="H626" s="120"/>
      <c r="I626" s="153" t="str">
        <f t="array" ref="I626">IFERROR(VLOOKUP(E626,'RT-C'!$A:$J,10,FALSE),"")</f>
        <v/>
      </c>
      <c r="J626" s="151" t="str">
        <f t="array" ref="J626">IFERROR(VLOOKUP(E626,'RT-C'!$A:$AE,31,FALSE),"")</f>
        <v/>
      </c>
      <c r="K626" s="152" t="str">
        <f t="array" ref="K626">IFERROR(IF(VLOOKUP(E626,'RT-C'!$A:$AG,29,FALSE)=0,"",VLOOKUP(E626,'RT-C'!$A:$AG,33,FALSE)),"")</f>
        <v/>
      </c>
      <c r="L626" s="151" t="str">
        <f t="array" ref="L626">IFERROR(VLOOKUP('RT-C'!$A:$AF,32,FALSE),"")</f>
        <v/>
      </c>
      <c r="M626" s="323" t="str">
        <f t="array" ref="M626">IFERROR(VLOOKUP(E626,'RT-C'!$A:$H,8,FALSE),"")</f>
        <v/>
      </c>
      <c r="N626" s="151" t="str">
        <f t="array" ref="N626">IFERROR(VLOOKUP(E626,'RT-C'!$A:$G,7,FALSE),"")</f>
        <v/>
      </c>
      <c r="O626" s="150" t="str">
        <f t="array" ref="O626">IFERROR(VLOOKUP(E626,'RT-C'!$A:$R,18,FALSE),"")</f>
        <v/>
      </c>
      <c r="P626" s="147" t="str">
        <f t="shared" si="36"/>
        <v/>
      </c>
      <c r="Q626" s="119" t="str">
        <f t="shared" si="37"/>
        <v/>
      </c>
      <c r="R626" s="149" t="str">
        <f t="shared" si="38"/>
        <v/>
      </c>
      <c r="S626" s="148"/>
      <c r="T626" s="148" t="str">
        <f t="shared" si="39"/>
        <v/>
      </c>
      <c r="U626" s="118" t="e">
        <f>IF(AND(D626&lt;&gt;"",I626="OUI",#REF!="OUI"),60,"")</f>
        <v>#REF!</v>
      </c>
      <c r="V626" s="147"/>
      <c r="W626" s="118"/>
      <c r="X626" s="118"/>
      <c r="Y626" s="120"/>
      <c r="Z626" s="117"/>
    </row>
    <row r="627" spans="1:26" x14ac:dyDescent="0.25">
      <c r="A627" s="114">
        <v>11</v>
      </c>
      <c r="B627" s="115" t="s">
        <v>5722</v>
      </c>
      <c r="C627" s="116" t="str">
        <f t="array" ref="C627">IFERROR(VLOOKUP(E627,'RT-C'!$A:$I,9,FALSE),"")</f>
        <v/>
      </c>
      <c r="D627" s="117"/>
      <c r="E627" s="113"/>
      <c r="F627" s="118"/>
      <c r="G627" s="119"/>
      <c r="H627" s="120"/>
      <c r="I627" s="153" t="str">
        <f t="array" ref="I627">IFERROR(VLOOKUP(E627,'RT-C'!$A:$J,10,FALSE),"")</f>
        <v/>
      </c>
      <c r="J627" s="151" t="str">
        <f t="array" ref="J627">IFERROR(VLOOKUP(E627,'RT-C'!$A:$AE,31,FALSE),"")</f>
        <v/>
      </c>
      <c r="K627" s="152" t="str">
        <f t="array" ref="K627">IFERROR(IF(VLOOKUP(E627,'RT-C'!$A:$AG,29,FALSE)=0,"",VLOOKUP(E627,'RT-C'!$A:$AG,33,FALSE)),"")</f>
        <v/>
      </c>
      <c r="L627" s="151" t="str">
        <f t="array" ref="L627">IFERROR(VLOOKUP('RT-C'!$A:$AF,32,FALSE),"")</f>
        <v/>
      </c>
      <c r="M627" s="323" t="str">
        <f t="array" ref="M627">IFERROR(VLOOKUP(E627,'RT-C'!$A:$H,8,FALSE),"")</f>
        <v/>
      </c>
      <c r="N627" s="151" t="str">
        <f t="array" ref="N627">IFERROR(VLOOKUP(E627,'RT-C'!$A:$G,7,FALSE),"")</f>
        <v/>
      </c>
      <c r="O627" s="150" t="str">
        <f t="array" ref="O627">IFERROR(VLOOKUP(E627,'RT-C'!$A:$R,18,FALSE),"")</f>
        <v/>
      </c>
      <c r="P627" s="147" t="str">
        <f t="shared" si="36"/>
        <v/>
      </c>
      <c r="Q627" s="119" t="str">
        <f t="shared" si="37"/>
        <v/>
      </c>
      <c r="R627" s="149" t="str">
        <f t="shared" si="38"/>
        <v/>
      </c>
      <c r="S627" s="148"/>
      <c r="T627" s="148" t="str">
        <f t="shared" si="39"/>
        <v/>
      </c>
      <c r="U627" s="118" t="e">
        <f>IF(AND(D627&lt;&gt;"",I627="OUI",#REF!="OUI"),60,"")</f>
        <v>#REF!</v>
      </c>
      <c r="V627" s="147"/>
      <c r="W627" s="118"/>
      <c r="X627" s="118"/>
      <c r="Y627" s="120"/>
      <c r="Z627" s="117"/>
    </row>
    <row r="628" spans="1:26" x14ac:dyDescent="0.25">
      <c r="A628" s="114">
        <v>12</v>
      </c>
      <c r="B628" s="115" t="s">
        <v>5724</v>
      </c>
      <c r="C628" s="116" t="str">
        <f t="array" ref="C628">IFERROR(VLOOKUP(E628,'RT-C'!$A:$I,9,FALSE),"")</f>
        <v/>
      </c>
      <c r="D628" s="117"/>
      <c r="E628" s="113"/>
      <c r="F628" s="118"/>
      <c r="G628" s="119"/>
      <c r="H628" s="120"/>
      <c r="I628" s="153" t="str">
        <f t="array" ref="I628">IFERROR(VLOOKUP(E628,'RT-C'!$A:$J,10,FALSE),"")</f>
        <v/>
      </c>
      <c r="J628" s="151" t="str">
        <f t="array" ref="J628">IFERROR(VLOOKUP(E628,'RT-C'!$A:$AE,31,FALSE),"")</f>
        <v/>
      </c>
      <c r="K628" s="152" t="str">
        <f t="array" ref="K628">IFERROR(IF(VLOOKUP(E628,'RT-C'!$A:$AG,29,FALSE)=0,"",VLOOKUP(E628,'RT-C'!$A:$AG,33,FALSE)),"")</f>
        <v/>
      </c>
      <c r="L628" s="151" t="str">
        <f t="array" ref="L628">IFERROR(VLOOKUP('RT-C'!$A:$AF,32,FALSE),"")</f>
        <v/>
      </c>
      <c r="M628" s="323" t="str">
        <f t="array" ref="M628">IFERROR(VLOOKUP(E628,'RT-C'!$A:$H,8,FALSE),"")</f>
        <v/>
      </c>
      <c r="N628" s="151" t="str">
        <f t="array" ref="N628">IFERROR(VLOOKUP(E628,'RT-C'!$A:$G,7,FALSE),"")</f>
        <v/>
      </c>
      <c r="O628" s="150" t="str">
        <f t="array" ref="O628">IFERROR(VLOOKUP(E628,'RT-C'!$A:$R,18,FALSE),"")</f>
        <v/>
      </c>
      <c r="P628" s="147" t="str">
        <f t="shared" si="36"/>
        <v/>
      </c>
      <c r="Q628" s="119" t="str">
        <f t="shared" si="37"/>
        <v/>
      </c>
      <c r="R628" s="149" t="str">
        <f t="shared" si="38"/>
        <v/>
      </c>
      <c r="S628" s="148"/>
      <c r="T628" s="148" t="str">
        <f t="shared" si="39"/>
        <v/>
      </c>
      <c r="U628" s="118" t="e">
        <f>IF(AND(D628&lt;&gt;"",I628="OUI",#REF!="OUI"),60,"")</f>
        <v>#REF!</v>
      </c>
      <c r="V628" s="147"/>
      <c r="W628" s="118"/>
      <c r="X628" s="118"/>
      <c r="Y628" s="120"/>
      <c r="Z628" s="117"/>
    </row>
    <row r="629" spans="1:26" x14ac:dyDescent="0.25">
      <c r="A629" s="114">
        <v>12</v>
      </c>
      <c r="B629" s="115" t="s">
        <v>5724</v>
      </c>
      <c r="C629" s="116" t="str">
        <f t="array" ref="C629">IFERROR(VLOOKUP(E629,'RT-C'!$A:$I,9,FALSE),"")</f>
        <v/>
      </c>
      <c r="D629" s="117"/>
      <c r="E629" s="113"/>
      <c r="F629" s="118"/>
      <c r="G629" s="119"/>
      <c r="H629" s="120"/>
      <c r="I629" s="153" t="str">
        <f t="array" ref="I629">IFERROR(VLOOKUP(E629,'RT-C'!$A:$J,10,FALSE),"")</f>
        <v/>
      </c>
      <c r="J629" s="151" t="str">
        <f t="array" ref="J629">IFERROR(VLOOKUP(E629,'RT-C'!$A:$AE,31,FALSE),"")</f>
        <v/>
      </c>
      <c r="K629" s="152" t="str">
        <f t="array" ref="K629">IFERROR(IF(VLOOKUP(E629,'RT-C'!$A:$AG,29,FALSE)=0,"",VLOOKUP(E629,'RT-C'!$A:$AG,33,FALSE)),"")</f>
        <v/>
      </c>
      <c r="L629" s="151" t="str">
        <f t="array" ref="L629">IFERROR(VLOOKUP('RT-C'!$A:$AF,32,FALSE),"")</f>
        <v/>
      </c>
      <c r="M629" s="323" t="str">
        <f t="array" ref="M629">IFERROR(VLOOKUP(E629,'RT-C'!$A:$H,8,FALSE),"")</f>
        <v/>
      </c>
      <c r="N629" s="151" t="str">
        <f t="array" ref="N629">IFERROR(VLOOKUP(E629,'RT-C'!$A:$G,7,FALSE),"")</f>
        <v/>
      </c>
      <c r="O629" s="150" t="str">
        <f t="array" ref="O629">IFERROR(VLOOKUP(E629,'RT-C'!$A:$R,18,FALSE),"")</f>
        <v/>
      </c>
      <c r="P629" s="147" t="str">
        <f t="shared" si="36"/>
        <v/>
      </c>
      <c r="Q629" s="119" t="str">
        <f t="shared" si="37"/>
        <v/>
      </c>
      <c r="R629" s="149" t="str">
        <f t="shared" si="38"/>
        <v/>
      </c>
      <c r="S629" s="148"/>
      <c r="T629" s="148" t="str">
        <f t="shared" si="39"/>
        <v/>
      </c>
      <c r="U629" s="118" t="e">
        <f>IF(AND(D629&lt;&gt;"",I629="OUI",#REF!="OUI"),60,"")</f>
        <v>#REF!</v>
      </c>
      <c r="V629" s="147"/>
      <c r="W629" s="118"/>
      <c r="X629" s="118"/>
      <c r="Y629" s="120"/>
      <c r="Z629" s="117"/>
    </row>
    <row r="630" spans="1:26" x14ac:dyDescent="0.25">
      <c r="A630" s="114">
        <v>6</v>
      </c>
      <c r="B630" s="115" t="s">
        <v>5721</v>
      </c>
      <c r="C630" s="116" t="str">
        <f t="array" ref="C630">IFERROR(VLOOKUP(E630,'RT-C'!$A:$I,9,FALSE),"")</f>
        <v/>
      </c>
      <c r="D630" s="117"/>
      <c r="E630" s="113"/>
      <c r="F630" s="118"/>
      <c r="G630" s="119"/>
      <c r="H630" s="120"/>
      <c r="I630" s="153" t="str">
        <f t="array" ref="I630">IFERROR(VLOOKUP(E630,'RT-C'!$A:$J,10,FALSE),"")</f>
        <v/>
      </c>
      <c r="J630" s="151" t="str">
        <f t="array" ref="J630">IFERROR(VLOOKUP(E630,'RT-C'!$A:$AE,31,FALSE),"")</f>
        <v/>
      </c>
      <c r="K630" s="152" t="str">
        <f t="array" ref="K630">IFERROR(IF(VLOOKUP(E630,'RT-C'!$A:$AG,29,FALSE)=0,"",VLOOKUP(E630,'RT-C'!$A:$AG,33,FALSE)),"")</f>
        <v/>
      </c>
      <c r="L630" s="151" t="str">
        <f t="array" ref="L630">IFERROR(VLOOKUP('RT-C'!$A:$AF,32,FALSE),"")</f>
        <v/>
      </c>
      <c r="M630" s="323" t="str">
        <f t="array" ref="M630">IFERROR(VLOOKUP(E630,'RT-C'!$A:$H,8,FALSE),"")</f>
        <v/>
      </c>
      <c r="N630" s="151" t="str">
        <f t="array" ref="N630">IFERROR(VLOOKUP(E630,'RT-C'!$A:$G,7,FALSE),"")</f>
        <v/>
      </c>
      <c r="O630" s="150" t="str">
        <f t="array" ref="O630">IFERROR(VLOOKUP(E630,'RT-C'!$A:$R,18,FALSE),"")</f>
        <v/>
      </c>
      <c r="P630" s="147" t="str">
        <f t="shared" si="36"/>
        <v/>
      </c>
      <c r="Q630" s="119" t="str">
        <f t="shared" si="37"/>
        <v/>
      </c>
      <c r="R630" s="149" t="str">
        <f t="shared" si="38"/>
        <v/>
      </c>
      <c r="S630" s="148"/>
      <c r="T630" s="148" t="str">
        <f t="shared" si="39"/>
        <v/>
      </c>
      <c r="U630" s="118" t="e">
        <f>IF(AND(D630&lt;&gt;"",I630="OUI",#REF!="OUI"),60,"")</f>
        <v>#REF!</v>
      </c>
      <c r="V630" s="147"/>
      <c r="W630" s="118"/>
      <c r="X630" s="118"/>
      <c r="Y630" s="120"/>
      <c r="Z630" s="117"/>
    </row>
    <row r="631" spans="1:26" x14ac:dyDescent="0.25">
      <c r="A631" s="114">
        <v>11</v>
      </c>
      <c r="B631" s="115" t="s">
        <v>5722</v>
      </c>
      <c r="C631" s="116" t="str">
        <f t="array" ref="C631">IFERROR(VLOOKUP(E631,'RT-C'!$A:$I,9,FALSE),"")</f>
        <v/>
      </c>
      <c r="D631" s="117"/>
      <c r="E631" s="113"/>
      <c r="F631" s="118"/>
      <c r="G631" s="119"/>
      <c r="H631" s="120"/>
      <c r="I631" s="153" t="str">
        <f t="array" ref="I631">IFERROR(VLOOKUP(E631,'RT-C'!$A:$J,10,FALSE),"")</f>
        <v/>
      </c>
      <c r="J631" s="151" t="str">
        <f t="array" ref="J631">IFERROR(VLOOKUP(E631,'RT-C'!$A:$AE,31,FALSE),"")</f>
        <v/>
      </c>
      <c r="K631" s="152" t="str">
        <f t="array" ref="K631">IFERROR(IF(VLOOKUP(E631,'RT-C'!$A:$AG,29,FALSE)=0,"",VLOOKUP(E631,'RT-C'!$A:$AG,33,FALSE)),"")</f>
        <v/>
      </c>
      <c r="L631" s="151" t="str">
        <f t="array" ref="L631">IFERROR(VLOOKUP('RT-C'!$A:$AF,32,FALSE),"")</f>
        <v/>
      </c>
      <c r="M631" s="323" t="str">
        <f t="array" ref="M631">IFERROR(VLOOKUP(E631,'RT-C'!$A:$H,8,FALSE),"")</f>
        <v/>
      </c>
      <c r="N631" s="151" t="str">
        <f t="array" ref="N631">IFERROR(VLOOKUP(E631,'RT-C'!$A:$G,7,FALSE),"")</f>
        <v/>
      </c>
      <c r="O631" s="150" t="str">
        <f t="array" ref="O631">IFERROR(VLOOKUP(E631,'RT-C'!$A:$R,18,FALSE),"")</f>
        <v/>
      </c>
      <c r="P631" s="147" t="str">
        <f t="shared" si="36"/>
        <v/>
      </c>
      <c r="Q631" s="119" t="str">
        <f t="shared" si="37"/>
        <v/>
      </c>
      <c r="R631" s="149" t="str">
        <f t="shared" si="38"/>
        <v/>
      </c>
      <c r="S631" s="148"/>
      <c r="T631" s="148" t="str">
        <f t="shared" si="39"/>
        <v/>
      </c>
      <c r="U631" s="118" t="e">
        <f>IF(AND(D631&lt;&gt;"",I631="OUI",#REF!="OUI"),60,"")</f>
        <v>#REF!</v>
      </c>
      <c r="V631" s="147"/>
      <c r="W631" s="118"/>
      <c r="X631" s="118"/>
      <c r="Y631" s="120"/>
      <c r="Z631" s="117"/>
    </row>
    <row r="632" spans="1:26" x14ac:dyDescent="0.25">
      <c r="A632" s="114">
        <v>11</v>
      </c>
      <c r="B632" s="115" t="s">
        <v>5722</v>
      </c>
      <c r="C632" s="116" t="str">
        <f t="array" ref="C632">IFERROR(VLOOKUP(E632,'RT-C'!$A:$I,9,FALSE),"")</f>
        <v/>
      </c>
      <c r="D632" s="117"/>
      <c r="E632" s="113"/>
      <c r="F632" s="118"/>
      <c r="G632" s="119"/>
      <c r="H632" s="120"/>
      <c r="I632" s="153" t="str">
        <f t="array" ref="I632">IFERROR(VLOOKUP(E632,'RT-C'!$A:$J,10,FALSE),"")</f>
        <v/>
      </c>
      <c r="J632" s="151" t="str">
        <f t="array" ref="J632">IFERROR(VLOOKUP(E632,'RT-C'!$A:$AE,31,FALSE),"")</f>
        <v/>
      </c>
      <c r="K632" s="152" t="str">
        <f t="array" ref="K632">IFERROR(IF(VLOOKUP(E632,'RT-C'!$A:$AG,29,FALSE)=0,"",VLOOKUP(E632,'RT-C'!$A:$AG,33,FALSE)),"")</f>
        <v/>
      </c>
      <c r="L632" s="151" t="str">
        <f t="array" ref="L632">IFERROR(VLOOKUP('RT-C'!$A:$AF,32,FALSE),"")</f>
        <v/>
      </c>
      <c r="M632" s="323" t="str">
        <f t="array" ref="M632">IFERROR(VLOOKUP(E632,'RT-C'!$A:$H,8,FALSE),"")</f>
        <v/>
      </c>
      <c r="N632" s="151" t="str">
        <f t="array" ref="N632">IFERROR(VLOOKUP(E632,'RT-C'!$A:$G,7,FALSE),"")</f>
        <v/>
      </c>
      <c r="O632" s="150" t="str">
        <f t="array" ref="O632">IFERROR(VLOOKUP(E632,'RT-C'!$A:$R,18,FALSE),"")</f>
        <v/>
      </c>
      <c r="P632" s="147" t="str">
        <f t="shared" si="36"/>
        <v/>
      </c>
      <c r="Q632" s="119" t="str">
        <f t="shared" si="37"/>
        <v/>
      </c>
      <c r="R632" s="149" t="str">
        <f t="shared" si="38"/>
        <v/>
      </c>
      <c r="S632" s="148"/>
      <c r="T632" s="148" t="str">
        <f t="shared" si="39"/>
        <v/>
      </c>
      <c r="U632" s="118" t="e">
        <f>IF(AND(D632&lt;&gt;"",I632="OUI",#REF!="OUI"),60,"")</f>
        <v>#REF!</v>
      </c>
      <c r="V632" s="147"/>
      <c r="W632" s="118"/>
      <c r="X632" s="118"/>
      <c r="Y632" s="120"/>
      <c r="Z632" s="117"/>
    </row>
    <row r="633" spans="1:26" x14ac:dyDescent="0.25">
      <c r="A633" s="114">
        <v>11</v>
      </c>
      <c r="B633" s="115" t="s">
        <v>5722</v>
      </c>
      <c r="C633" s="116" t="str">
        <f t="array" ref="C633">IFERROR(VLOOKUP(E633,'RT-C'!$A:$I,9,FALSE),"")</f>
        <v/>
      </c>
      <c r="D633" s="117"/>
      <c r="E633" s="113"/>
      <c r="F633" s="118"/>
      <c r="G633" s="119"/>
      <c r="H633" s="120"/>
      <c r="I633" s="153" t="str">
        <f t="array" ref="I633">IFERROR(VLOOKUP(E633,'RT-C'!$A:$J,10,FALSE),"")</f>
        <v/>
      </c>
      <c r="J633" s="151" t="str">
        <f t="array" ref="J633">IFERROR(VLOOKUP(E633,'RT-C'!$A:$AE,31,FALSE),"")</f>
        <v/>
      </c>
      <c r="K633" s="152" t="str">
        <f t="array" ref="K633">IFERROR(IF(VLOOKUP(E633,'RT-C'!$A:$AG,29,FALSE)=0,"",VLOOKUP(E633,'RT-C'!$A:$AG,33,FALSE)),"")</f>
        <v/>
      </c>
      <c r="L633" s="151" t="str">
        <f t="array" ref="L633">IFERROR(VLOOKUP('RT-C'!$A:$AF,32,FALSE),"")</f>
        <v/>
      </c>
      <c r="M633" s="323" t="str">
        <f t="array" ref="M633">IFERROR(VLOOKUP(E633,'RT-C'!$A:$H,8,FALSE),"")</f>
        <v/>
      </c>
      <c r="N633" s="151" t="str">
        <f t="array" ref="N633">IFERROR(VLOOKUP(E633,'RT-C'!$A:$G,7,FALSE),"")</f>
        <v/>
      </c>
      <c r="O633" s="150" t="str">
        <f t="array" ref="O633">IFERROR(VLOOKUP(E633,'RT-C'!$A:$R,18,FALSE),"")</f>
        <v/>
      </c>
      <c r="P633" s="147" t="str">
        <f t="shared" si="36"/>
        <v/>
      </c>
      <c r="Q633" s="119" t="str">
        <f t="shared" si="37"/>
        <v/>
      </c>
      <c r="R633" s="149" t="str">
        <f t="shared" si="38"/>
        <v/>
      </c>
      <c r="S633" s="148"/>
      <c r="T633" s="148" t="str">
        <f t="shared" si="39"/>
        <v/>
      </c>
      <c r="U633" s="118" t="e">
        <f>IF(AND(D633&lt;&gt;"",I633="OUI",#REF!="OUI"),60,"")</f>
        <v>#REF!</v>
      </c>
      <c r="V633" s="147"/>
      <c r="W633" s="118"/>
      <c r="X633" s="118"/>
      <c r="Y633" s="120"/>
      <c r="Z633" s="117"/>
    </row>
    <row r="634" spans="1:26" x14ac:dyDescent="0.25">
      <c r="A634" s="114">
        <v>11</v>
      </c>
      <c r="B634" s="115" t="s">
        <v>5722</v>
      </c>
      <c r="C634" s="116" t="str">
        <f t="array" ref="C634">IFERROR(VLOOKUP(E634,'RT-C'!$A:$I,9,FALSE),"")</f>
        <v/>
      </c>
      <c r="D634" s="117"/>
      <c r="E634" s="113"/>
      <c r="F634" s="118"/>
      <c r="G634" s="119"/>
      <c r="H634" s="120"/>
      <c r="I634" s="153" t="str">
        <f t="array" ref="I634">IFERROR(VLOOKUP(E634,'RT-C'!$A:$J,10,FALSE),"")</f>
        <v/>
      </c>
      <c r="J634" s="151" t="str">
        <f t="array" ref="J634">IFERROR(VLOOKUP(E634,'RT-C'!$A:$AE,31,FALSE),"")</f>
        <v/>
      </c>
      <c r="K634" s="152" t="str">
        <f t="array" ref="K634">IFERROR(IF(VLOOKUP(E634,'RT-C'!$A:$AG,29,FALSE)=0,"",VLOOKUP(E634,'RT-C'!$A:$AG,33,FALSE)),"")</f>
        <v/>
      </c>
      <c r="L634" s="151" t="str">
        <f t="array" ref="L634">IFERROR(VLOOKUP('RT-C'!$A:$AF,32,FALSE),"")</f>
        <v/>
      </c>
      <c r="M634" s="323" t="str">
        <f t="array" ref="M634">IFERROR(VLOOKUP(E634,'RT-C'!$A:$H,8,FALSE),"")</f>
        <v/>
      </c>
      <c r="N634" s="151" t="str">
        <f t="array" ref="N634">IFERROR(VLOOKUP(E634,'RT-C'!$A:$G,7,FALSE),"")</f>
        <v/>
      </c>
      <c r="O634" s="150" t="str">
        <f t="array" ref="O634">IFERROR(VLOOKUP(E634,'RT-C'!$A:$R,18,FALSE),"")</f>
        <v/>
      </c>
      <c r="P634" s="147" t="str">
        <f t="shared" si="36"/>
        <v/>
      </c>
      <c r="Q634" s="119" t="str">
        <f t="shared" si="37"/>
        <v/>
      </c>
      <c r="R634" s="149" t="str">
        <f t="shared" si="38"/>
        <v/>
      </c>
      <c r="S634" s="148"/>
      <c r="T634" s="148" t="str">
        <f t="shared" si="39"/>
        <v/>
      </c>
      <c r="U634" s="118" t="e">
        <f>IF(AND(D634&lt;&gt;"",I634="OUI",#REF!="OUI"),60,"")</f>
        <v>#REF!</v>
      </c>
      <c r="V634" s="147"/>
      <c r="W634" s="118"/>
      <c r="X634" s="118"/>
      <c r="Y634" s="120"/>
      <c r="Z634" s="117"/>
    </row>
    <row r="635" spans="1:26" x14ac:dyDescent="0.25">
      <c r="A635" s="114">
        <v>11</v>
      </c>
      <c r="B635" s="115" t="s">
        <v>5722</v>
      </c>
      <c r="C635" s="116" t="str">
        <f t="array" ref="C635">IFERROR(VLOOKUP(E635,'RT-C'!$A:$I,9,FALSE),"")</f>
        <v/>
      </c>
      <c r="D635" s="117"/>
      <c r="E635" s="113"/>
      <c r="F635" s="118"/>
      <c r="G635" s="119"/>
      <c r="H635" s="120"/>
      <c r="I635" s="153" t="str">
        <f t="array" ref="I635">IFERROR(VLOOKUP(E635,'RT-C'!$A:$J,10,FALSE),"")</f>
        <v/>
      </c>
      <c r="J635" s="151" t="str">
        <f t="array" ref="J635">IFERROR(VLOOKUP(E635,'RT-C'!$A:$AE,31,FALSE),"")</f>
        <v/>
      </c>
      <c r="K635" s="152" t="str">
        <f t="array" ref="K635">IFERROR(IF(VLOOKUP(E635,'RT-C'!$A:$AG,29,FALSE)=0,"",VLOOKUP(E635,'RT-C'!$A:$AG,33,FALSE)),"")</f>
        <v/>
      </c>
      <c r="L635" s="151" t="str">
        <f t="array" ref="L635">IFERROR(VLOOKUP('RT-C'!$A:$AF,32,FALSE),"")</f>
        <v/>
      </c>
      <c r="M635" s="323" t="str">
        <f t="array" ref="M635">IFERROR(VLOOKUP(E635,'RT-C'!$A:$H,8,FALSE),"")</f>
        <v/>
      </c>
      <c r="N635" s="151" t="str">
        <f t="array" ref="N635">IFERROR(VLOOKUP(E635,'RT-C'!$A:$G,7,FALSE),"")</f>
        <v/>
      </c>
      <c r="O635" s="150" t="str">
        <f t="array" ref="O635">IFERROR(VLOOKUP(E635,'RT-C'!$A:$R,18,FALSE),"")</f>
        <v/>
      </c>
      <c r="P635" s="147" t="str">
        <f t="shared" si="36"/>
        <v/>
      </c>
      <c r="Q635" s="119" t="str">
        <f t="shared" si="37"/>
        <v/>
      </c>
      <c r="R635" s="149" t="str">
        <f t="shared" si="38"/>
        <v/>
      </c>
      <c r="S635" s="148"/>
      <c r="T635" s="148" t="str">
        <f t="shared" si="39"/>
        <v/>
      </c>
      <c r="U635" s="118" t="e">
        <f>IF(AND(D635&lt;&gt;"",I635="OUI",#REF!="OUI"),60,"")</f>
        <v>#REF!</v>
      </c>
      <c r="V635" s="147"/>
      <c r="W635" s="118"/>
      <c r="X635" s="118"/>
      <c r="Y635" s="120"/>
      <c r="Z635" s="117"/>
    </row>
    <row r="636" spans="1:26" x14ac:dyDescent="0.25">
      <c r="A636" s="114">
        <v>11</v>
      </c>
      <c r="B636" s="115" t="s">
        <v>5722</v>
      </c>
      <c r="C636" s="116" t="str">
        <f t="array" ref="C636">IFERROR(VLOOKUP(E636,'RT-C'!$A:$I,9,FALSE),"")</f>
        <v/>
      </c>
      <c r="D636" s="117"/>
      <c r="E636" s="113"/>
      <c r="F636" s="118"/>
      <c r="G636" s="119"/>
      <c r="H636" s="120"/>
      <c r="I636" s="153" t="str">
        <f t="array" ref="I636">IFERROR(VLOOKUP(E636,'RT-C'!$A:$J,10,FALSE),"")</f>
        <v/>
      </c>
      <c r="J636" s="151" t="str">
        <f t="array" ref="J636">IFERROR(VLOOKUP(E636,'RT-C'!$A:$AE,31,FALSE),"")</f>
        <v/>
      </c>
      <c r="K636" s="152" t="str">
        <f t="array" ref="K636">IFERROR(IF(VLOOKUP(E636,'RT-C'!$A:$AG,29,FALSE)=0,"",VLOOKUP(E636,'RT-C'!$A:$AG,33,FALSE)),"")</f>
        <v/>
      </c>
      <c r="L636" s="151" t="str">
        <f t="array" ref="L636">IFERROR(VLOOKUP('RT-C'!$A:$AF,32,FALSE),"")</f>
        <v/>
      </c>
      <c r="M636" s="323" t="str">
        <f t="array" ref="M636">IFERROR(VLOOKUP(E636,'RT-C'!$A:$H,8,FALSE),"")</f>
        <v/>
      </c>
      <c r="N636" s="151" t="str">
        <f t="array" ref="N636">IFERROR(VLOOKUP(E636,'RT-C'!$A:$G,7,FALSE),"")</f>
        <v/>
      </c>
      <c r="O636" s="150" t="str">
        <f t="array" ref="O636">IFERROR(VLOOKUP(E636,'RT-C'!$A:$R,18,FALSE),"")</f>
        <v/>
      </c>
      <c r="P636" s="147" t="str">
        <f t="shared" si="36"/>
        <v/>
      </c>
      <c r="Q636" s="119" t="str">
        <f t="shared" si="37"/>
        <v/>
      </c>
      <c r="R636" s="149" t="str">
        <f t="shared" si="38"/>
        <v/>
      </c>
      <c r="S636" s="148"/>
      <c r="T636" s="148" t="str">
        <f t="shared" si="39"/>
        <v/>
      </c>
      <c r="U636" s="118" t="e">
        <f>IF(AND(D636&lt;&gt;"",I636="OUI",#REF!="OUI"),60,"")</f>
        <v>#REF!</v>
      </c>
      <c r="V636" s="147"/>
      <c r="W636" s="118"/>
      <c r="X636" s="118"/>
      <c r="Y636" s="120"/>
      <c r="Z636" s="117"/>
    </row>
    <row r="637" spans="1:26" x14ac:dyDescent="0.25">
      <c r="A637" s="114">
        <v>11</v>
      </c>
      <c r="B637" s="115" t="s">
        <v>5722</v>
      </c>
      <c r="C637" s="116" t="str">
        <f t="array" ref="C637">IFERROR(VLOOKUP(E637,'RT-C'!$A:$I,9,FALSE),"")</f>
        <v/>
      </c>
      <c r="D637" s="117"/>
      <c r="E637" s="113"/>
      <c r="F637" s="118"/>
      <c r="G637" s="119"/>
      <c r="H637" s="120"/>
      <c r="I637" s="153" t="str">
        <f t="array" ref="I637">IFERROR(VLOOKUP(E637,'RT-C'!$A:$J,10,FALSE),"")</f>
        <v/>
      </c>
      <c r="J637" s="151" t="str">
        <f t="array" ref="J637">IFERROR(VLOOKUP(E637,'RT-C'!$A:$AE,31,FALSE),"")</f>
        <v/>
      </c>
      <c r="K637" s="152" t="str">
        <f t="array" ref="K637">IFERROR(IF(VLOOKUP(E637,'RT-C'!$A:$AG,29,FALSE)=0,"",VLOOKUP(E637,'RT-C'!$A:$AG,33,FALSE)),"")</f>
        <v/>
      </c>
      <c r="L637" s="151" t="str">
        <f t="array" ref="L637">IFERROR(VLOOKUP('RT-C'!$A:$AF,32,FALSE),"")</f>
        <v/>
      </c>
      <c r="M637" s="323" t="str">
        <f t="array" ref="M637">IFERROR(VLOOKUP(E637,'RT-C'!$A:$H,8,FALSE),"")</f>
        <v/>
      </c>
      <c r="N637" s="151" t="str">
        <f t="array" ref="N637">IFERROR(VLOOKUP(E637,'RT-C'!$A:$G,7,FALSE),"")</f>
        <v/>
      </c>
      <c r="O637" s="150" t="str">
        <f t="array" ref="O637">IFERROR(VLOOKUP(E637,'RT-C'!$A:$R,18,FALSE),"")</f>
        <v/>
      </c>
      <c r="P637" s="147" t="str">
        <f t="shared" si="36"/>
        <v/>
      </c>
      <c r="Q637" s="119" t="str">
        <f t="shared" si="37"/>
        <v/>
      </c>
      <c r="R637" s="149" t="str">
        <f t="shared" si="38"/>
        <v/>
      </c>
      <c r="S637" s="148"/>
      <c r="T637" s="148" t="str">
        <f t="shared" si="39"/>
        <v/>
      </c>
      <c r="U637" s="118" t="e">
        <f>IF(AND(D637&lt;&gt;"",I637="OUI",#REF!="OUI"),60,"")</f>
        <v>#REF!</v>
      </c>
      <c r="V637" s="147"/>
      <c r="W637" s="118"/>
      <c r="X637" s="118"/>
      <c r="Y637" s="120"/>
      <c r="Z637" s="117"/>
    </row>
    <row r="638" spans="1:26" x14ac:dyDescent="0.25">
      <c r="A638" s="114">
        <v>11</v>
      </c>
      <c r="B638" s="115" t="s">
        <v>5722</v>
      </c>
      <c r="C638" s="116" t="str">
        <f t="array" ref="C638">IFERROR(VLOOKUP(E638,'RT-C'!$A:$I,9,FALSE),"")</f>
        <v/>
      </c>
      <c r="D638" s="117"/>
      <c r="E638" s="113"/>
      <c r="F638" s="118"/>
      <c r="G638" s="119"/>
      <c r="H638" s="120"/>
      <c r="I638" s="153" t="str">
        <f t="array" ref="I638">IFERROR(VLOOKUP(E638,'RT-C'!$A:$J,10,FALSE),"")</f>
        <v/>
      </c>
      <c r="J638" s="151" t="str">
        <f t="array" ref="J638">IFERROR(VLOOKUP(E638,'RT-C'!$A:$AE,31,FALSE),"")</f>
        <v/>
      </c>
      <c r="K638" s="152" t="str">
        <f t="array" ref="K638">IFERROR(IF(VLOOKUP(E638,'RT-C'!$A:$AG,29,FALSE)=0,"",VLOOKUP(E638,'RT-C'!$A:$AG,33,FALSE)),"")</f>
        <v/>
      </c>
      <c r="L638" s="151" t="str">
        <f t="array" ref="L638">IFERROR(VLOOKUP('RT-C'!$A:$AF,32,FALSE),"")</f>
        <v/>
      </c>
      <c r="M638" s="323" t="str">
        <f t="array" ref="M638">IFERROR(VLOOKUP(E638,'RT-C'!$A:$H,8,FALSE),"")</f>
        <v/>
      </c>
      <c r="N638" s="151" t="str">
        <f t="array" ref="N638">IFERROR(VLOOKUP(E638,'RT-C'!$A:$G,7,FALSE),"")</f>
        <v/>
      </c>
      <c r="O638" s="150" t="str">
        <f t="array" ref="O638">IFERROR(VLOOKUP(E638,'RT-C'!$A:$R,18,FALSE),"")</f>
        <v/>
      </c>
      <c r="P638" s="147" t="str">
        <f t="shared" si="36"/>
        <v/>
      </c>
      <c r="Q638" s="119" t="str">
        <f t="shared" si="37"/>
        <v/>
      </c>
      <c r="R638" s="149" t="str">
        <f t="shared" si="38"/>
        <v/>
      </c>
      <c r="S638" s="148"/>
      <c r="T638" s="148" t="str">
        <f t="shared" si="39"/>
        <v/>
      </c>
      <c r="U638" s="118" t="e">
        <f>IF(AND(D638&lt;&gt;"",I638="OUI",#REF!="OUI"),60,"")</f>
        <v>#REF!</v>
      </c>
      <c r="V638" s="147"/>
      <c r="W638" s="118"/>
      <c r="X638" s="118"/>
      <c r="Y638" s="120"/>
      <c r="Z638" s="117"/>
    </row>
    <row r="639" spans="1:26" x14ac:dyDescent="0.25">
      <c r="A639" s="114">
        <v>11</v>
      </c>
      <c r="B639" s="115" t="s">
        <v>5722</v>
      </c>
      <c r="C639" s="116" t="str">
        <f t="array" ref="C639">IFERROR(VLOOKUP(E639,'RT-C'!$A:$I,9,FALSE),"")</f>
        <v/>
      </c>
      <c r="D639" s="117"/>
      <c r="E639" s="113"/>
      <c r="F639" s="118"/>
      <c r="G639" s="119"/>
      <c r="H639" s="120"/>
      <c r="I639" s="153" t="str">
        <f t="array" ref="I639">IFERROR(VLOOKUP(E639,'RT-C'!$A:$J,10,FALSE),"")</f>
        <v/>
      </c>
      <c r="J639" s="151" t="str">
        <f t="array" ref="J639">IFERROR(VLOOKUP(E639,'RT-C'!$A:$AE,31,FALSE),"")</f>
        <v/>
      </c>
      <c r="K639" s="152" t="str">
        <f t="array" ref="K639">IFERROR(IF(VLOOKUP(E639,'RT-C'!$A:$AG,29,FALSE)=0,"",VLOOKUP(E639,'RT-C'!$A:$AG,33,FALSE)),"")</f>
        <v/>
      </c>
      <c r="L639" s="151" t="str">
        <f t="array" ref="L639">IFERROR(VLOOKUP('RT-C'!$A:$AF,32,FALSE),"")</f>
        <v/>
      </c>
      <c r="M639" s="323" t="str">
        <f t="array" ref="M639">IFERROR(VLOOKUP(E639,'RT-C'!$A:$H,8,FALSE),"")</f>
        <v/>
      </c>
      <c r="N639" s="151" t="str">
        <f t="array" ref="N639">IFERROR(VLOOKUP(E639,'RT-C'!$A:$G,7,FALSE),"")</f>
        <v/>
      </c>
      <c r="O639" s="150" t="str">
        <f t="array" ref="O639">IFERROR(VLOOKUP(E639,'RT-C'!$A:$R,18,FALSE),"")</f>
        <v/>
      </c>
      <c r="P639" s="147" t="str">
        <f t="shared" si="36"/>
        <v/>
      </c>
      <c r="Q639" s="119" t="str">
        <f t="shared" si="37"/>
        <v/>
      </c>
      <c r="R639" s="149" t="str">
        <f t="shared" si="38"/>
        <v/>
      </c>
      <c r="S639" s="148"/>
      <c r="T639" s="148" t="str">
        <f t="shared" si="39"/>
        <v/>
      </c>
      <c r="U639" s="118" t="e">
        <f>IF(AND(D639&lt;&gt;"",I639="OUI",#REF!="OUI"),60,"")</f>
        <v>#REF!</v>
      </c>
      <c r="V639" s="147"/>
      <c r="W639" s="118"/>
      <c r="X639" s="118"/>
      <c r="Y639" s="120"/>
      <c r="Z639" s="117"/>
    </row>
    <row r="640" spans="1:26" x14ac:dyDescent="0.25">
      <c r="A640" s="114">
        <v>11</v>
      </c>
      <c r="B640" s="115" t="s">
        <v>5722</v>
      </c>
      <c r="C640" s="116" t="str">
        <f t="array" ref="C640">IFERROR(VLOOKUP(E640,'RT-C'!$A:$I,9,FALSE),"")</f>
        <v/>
      </c>
      <c r="D640" s="117"/>
      <c r="E640" s="113"/>
      <c r="F640" s="118"/>
      <c r="G640" s="119"/>
      <c r="H640" s="120"/>
      <c r="I640" s="153" t="str">
        <f t="array" ref="I640">IFERROR(VLOOKUP(E640,'RT-C'!$A:$J,10,FALSE),"")</f>
        <v/>
      </c>
      <c r="J640" s="151" t="str">
        <f t="array" ref="J640">IFERROR(VLOOKUP(E640,'RT-C'!$A:$AE,31,FALSE),"")</f>
        <v/>
      </c>
      <c r="K640" s="152" t="str">
        <f t="array" ref="K640">IFERROR(IF(VLOOKUP(E640,'RT-C'!$A:$AG,29,FALSE)=0,"",VLOOKUP(E640,'RT-C'!$A:$AG,33,FALSE)),"")</f>
        <v/>
      </c>
      <c r="L640" s="151" t="str">
        <f t="array" ref="L640">IFERROR(VLOOKUP('RT-C'!$A:$AF,32,FALSE),"")</f>
        <v/>
      </c>
      <c r="M640" s="323" t="str">
        <f t="array" ref="M640">IFERROR(VLOOKUP(E640,'RT-C'!$A:$H,8,FALSE),"")</f>
        <v/>
      </c>
      <c r="N640" s="151" t="str">
        <f t="array" ref="N640">IFERROR(VLOOKUP(E640,'RT-C'!$A:$G,7,FALSE),"")</f>
        <v/>
      </c>
      <c r="O640" s="150" t="str">
        <f t="array" ref="O640">IFERROR(VLOOKUP(E640,'RT-C'!$A:$R,18,FALSE),"")</f>
        <v/>
      </c>
      <c r="P640" s="147" t="str">
        <f t="shared" si="36"/>
        <v/>
      </c>
      <c r="Q640" s="119" t="str">
        <f t="shared" si="37"/>
        <v/>
      </c>
      <c r="R640" s="149" t="str">
        <f t="shared" si="38"/>
        <v/>
      </c>
      <c r="S640" s="148"/>
      <c r="T640" s="148" t="str">
        <f t="shared" si="39"/>
        <v/>
      </c>
      <c r="U640" s="118" t="e">
        <f>IF(AND(D640&lt;&gt;"",I640="OUI",#REF!="OUI"),60,"")</f>
        <v>#REF!</v>
      </c>
      <c r="V640" s="147"/>
      <c r="W640" s="118"/>
      <c r="X640" s="118"/>
      <c r="Y640" s="120"/>
      <c r="Z640" s="117"/>
    </row>
    <row r="641" spans="1:26" x14ac:dyDescent="0.25">
      <c r="A641" s="114">
        <v>11</v>
      </c>
      <c r="B641" s="115" t="s">
        <v>5722</v>
      </c>
      <c r="C641" s="116" t="str">
        <f t="array" ref="C641">IFERROR(VLOOKUP(E641,'RT-C'!$A:$I,9,FALSE),"")</f>
        <v/>
      </c>
      <c r="D641" s="117"/>
      <c r="E641" s="113"/>
      <c r="F641" s="118"/>
      <c r="G641" s="119"/>
      <c r="H641" s="120"/>
      <c r="I641" s="153" t="str">
        <f t="array" ref="I641">IFERROR(VLOOKUP(E641,'RT-C'!$A:$J,10,FALSE),"")</f>
        <v/>
      </c>
      <c r="J641" s="151" t="str">
        <f t="array" ref="J641">IFERROR(VLOOKUP(E641,'RT-C'!$A:$AE,31,FALSE),"")</f>
        <v/>
      </c>
      <c r="K641" s="152" t="str">
        <f t="array" ref="K641">IFERROR(IF(VLOOKUP(E641,'RT-C'!$A:$AG,29,FALSE)=0,"",VLOOKUP(E641,'RT-C'!$A:$AG,33,FALSE)),"")</f>
        <v/>
      </c>
      <c r="L641" s="151" t="str">
        <f t="array" ref="L641">IFERROR(VLOOKUP('RT-C'!$A:$AF,32,FALSE),"")</f>
        <v/>
      </c>
      <c r="M641" s="323" t="str">
        <f t="array" ref="M641">IFERROR(VLOOKUP(E641,'RT-C'!$A:$H,8,FALSE),"")</f>
        <v/>
      </c>
      <c r="N641" s="151" t="str">
        <f t="array" ref="N641">IFERROR(VLOOKUP(E641,'RT-C'!$A:$G,7,FALSE),"")</f>
        <v/>
      </c>
      <c r="O641" s="150" t="str">
        <f t="array" ref="O641">IFERROR(VLOOKUP(E641,'RT-C'!$A:$R,18,FALSE),"")</f>
        <v/>
      </c>
      <c r="P641" s="147" t="str">
        <f t="shared" si="36"/>
        <v/>
      </c>
      <c r="Q641" s="119" t="str">
        <f t="shared" si="37"/>
        <v/>
      </c>
      <c r="R641" s="149" t="str">
        <f t="shared" si="38"/>
        <v/>
      </c>
      <c r="S641" s="148"/>
      <c r="T641" s="148" t="str">
        <f t="shared" si="39"/>
        <v/>
      </c>
      <c r="U641" s="118" t="e">
        <f>IF(AND(D641&lt;&gt;"",I641="OUI",#REF!="OUI"),60,"")</f>
        <v>#REF!</v>
      </c>
      <c r="V641" s="147"/>
      <c r="W641" s="118"/>
      <c r="X641" s="118"/>
      <c r="Y641" s="120"/>
      <c r="Z641" s="117"/>
    </row>
    <row r="642" spans="1:26" x14ac:dyDescent="0.25">
      <c r="A642" s="114">
        <v>11</v>
      </c>
      <c r="B642" s="115" t="s">
        <v>5722</v>
      </c>
      <c r="C642" s="116" t="str">
        <f t="array" ref="C642">IFERROR(VLOOKUP(E642,'RT-C'!$A:$I,9,FALSE),"")</f>
        <v/>
      </c>
      <c r="D642" s="117"/>
      <c r="E642" s="113"/>
      <c r="F642" s="118"/>
      <c r="G642" s="119"/>
      <c r="H642" s="120"/>
      <c r="I642" s="153" t="str">
        <f t="array" ref="I642">IFERROR(VLOOKUP(E642,'RT-C'!$A:$J,10,FALSE),"")</f>
        <v/>
      </c>
      <c r="J642" s="151" t="str">
        <f t="array" ref="J642">IFERROR(VLOOKUP(E642,'RT-C'!$A:$AE,31,FALSE),"")</f>
        <v/>
      </c>
      <c r="K642" s="152" t="str">
        <f t="array" ref="K642">IFERROR(IF(VLOOKUP(E642,'RT-C'!$A:$AG,29,FALSE)=0,"",VLOOKUP(E642,'RT-C'!$A:$AG,33,FALSE)),"")</f>
        <v/>
      </c>
      <c r="L642" s="151" t="str">
        <f t="array" ref="L642">IFERROR(VLOOKUP('RT-C'!$A:$AF,32,FALSE),"")</f>
        <v/>
      </c>
      <c r="M642" s="323" t="str">
        <f t="array" ref="M642">IFERROR(VLOOKUP(E642,'RT-C'!$A:$H,8,FALSE),"")</f>
        <v/>
      </c>
      <c r="N642" s="151" t="str">
        <f t="array" ref="N642">IFERROR(VLOOKUP(E642,'RT-C'!$A:$G,7,FALSE),"")</f>
        <v/>
      </c>
      <c r="O642" s="150" t="str">
        <f t="array" ref="O642">IFERROR(VLOOKUP(E642,'RT-C'!$A:$R,18,FALSE),"")</f>
        <v/>
      </c>
      <c r="P642" s="147" t="str">
        <f t="shared" si="36"/>
        <v/>
      </c>
      <c r="Q642" s="119" t="str">
        <f t="shared" si="37"/>
        <v/>
      </c>
      <c r="R642" s="149" t="str">
        <f t="shared" si="38"/>
        <v/>
      </c>
      <c r="S642" s="148"/>
      <c r="T642" s="148" t="str">
        <f t="shared" si="39"/>
        <v/>
      </c>
      <c r="U642" s="118" t="e">
        <f>IF(AND(D642&lt;&gt;"",I642="OUI",#REF!="OUI"),60,"")</f>
        <v>#REF!</v>
      </c>
      <c r="V642" s="147"/>
      <c r="W642" s="118"/>
      <c r="X642" s="118"/>
      <c r="Y642" s="120"/>
      <c r="Z642" s="117"/>
    </row>
    <row r="643" spans="1:26" x14ac:dyDescent="0.25">
      <c r="A643" s="114">
        <v>11</v>
      </c>
      <c r="B643" s="115" t="s">
        <v>5722</v>
      </c>
      <c r="C643" s="116" t="str">
        <f t="array" ref="C643">IFERROR(VLOOKUP(E643,'RT-C'!$A:$I,9,FALSE),"")</f>
        <v/>
      </c>
      <c r="D643" s="117"/>
      <c r="E643" s="113"/>
      <c r="F643" s="118"/>
      <c r="G643" s="119"/>
      <c r="H643" s="120"/>
      <c r="I643" s="153" t="str">
        <f t="array" ref="I643">IFERROR(VLOOKUP(E643,'RT-C'!$A:$J,10,FALSE),"")</f>
        <v/>
      </c>
      <c r="J643" s="151" t="str">
        <f t="array" ref="J643">IFERROR(VLOOKUP(E643,'RT-C'!$A:$AE,31,FALSE),"")</f>
        <v/>
      </c>
      <c r="K643" s="152" t="str">
        <f t="array" ref="K643">IFERROR(IF(VLOOKUP(E643,'RT-C'!$A:$AG,29,FALSE)=0,"",VLOOKUP(E643,'RT-C'!$A:$AG,33,FALSE)),"")</f>
        <v/>
      </c>
      <c r="L643" s="151" t="str">
        <f t="array" ref="L643">IFERROR(VLOOKUP('RT-C'!$A:$AF,32,FALSE),"")</f>
        <v/>
      </c>
      <c r="M643" s="323" t="str">
        <f t="array" ref="M643">IFERROR(VLOOKUP(E643,'RT-C'!$A:$H,8,FALSE),"")</f>
        <v/>
      </c>
      <c r="N643" s="151" t="str">
        <f t="array" ref="N643">IFERROR(VLOOKUP(E643,'RT-C'!$A:$G,7,FALSE),"")</f>
        <v/>
      </c>
      <c r="O643" s="150" t="str">
        <f t="array" ref="O643">IFERROR(VLOOKUP(E643,'RT-C'!$A:$R,18,FALSE),"")</f>
        <v/>
      </c>
      <c r="P643" s="147" t="str">
        <f t="shared" ref="P643:P706" si="40">IF(AND(D643&lt;&gt;"",F643="INS",I643="OUI",K643&gt;0),K643*IF($M643&gt;41790,5.94,5.65),"")</f>
        <v/>
      </c>
      <c r="Q643" s="119" t="str">
        <f t="shared" ref="Q643:Q706" si="41">IF(AND(D643&lt;&gt;"",F643="REV",I643="OUI",K643&gt;0),K643*IF($M643&gt;41790,6.2,5.9),"")</f>
        <v/>
      </c>
      <c r="R643" s="149" t="str">
        <f t="shared" ref="R643:R706" si="42">IF(AND(D643&lt;&gt;"",I643="NON",OR(J643="Branchement individuel",J643="Batiment détruit")),3,"")</f>
        <v/>
      </c>
      <c r="S643" s="148"/>
      <c r="T643" s="148" t="str">
        <f t="shared" ref="T643:T706" si="43">IF(AND(D643&lt;&gt;"",I643="OUI",O643="OUI"),18,"")</f>
        <v/>
      </c>
      <c r="U643" s="118" t="e">
        <f>IF(AND(D643&lt;&gt;"",I643="OUI",#REF!="OUI"),60,"")</f>
        <v>#REF!</v>
      </c>
      <c r="V643" s="147"/>
      <c r="W643" s="118"/>
      <c r="X643" s="118"/>
      <c r="Y643" s="120"/>
      <c r="Z643" s="117"/>
    </row>
    <row r="644" spans="1:26" x14ac:dyDescent="0.25">
      <c r="A644" s="114">
        <v>11</v>
      </c>
      <c r="B644" s="115" t="s">
        <v>5722</v>
      </c>
      <c r="C644" s="116" t="str">
        <f t="array" ref="C644">IFERROR(VLOOKUP(E644,'RT-C'!$A:$I,9,FALSE),"")</f>
        <v/>
      </c>
      <c r="D644" s="117"/>
      <c r="E644" s="113"/>
      <c r="F644" s="118"/>
      <c r="G644" s="119"/>
      <c r="H644" s="120"/>
      <c r="I644" s="153" t="str">
        <f t="array" ref="I644">IFERROR(VLOOKUP(E644,'RT-C'!$A:$J,10,FALSE),"")</f>
        <v/>
      </c>
      <c r="J644" s="151" t="str">
        <f t="array" ref="J644">IFERROR(VLOOKUP(E644,'RT-C'!$A:$AE,31,FALSE),"")</f>
        <v/>
      </c>
      <c r="K644" s="152" t="str">
        <f t="array" ref="K644">IFERROR(IF(VLOOKUP(E644,'RT-C'!$A:$AG,29,FALSE)=0,"",VLOOKUP(E644,'RT-C'!$A:$AG,33,FALSE)),"")</f>
        <v/>
      </c>
      <c r="L644" s="151" t="str">
        <f t="array" ref="L644">IFERROR(VLOOKUP('RT-C'!$A:$AF,32,FALSE),"")</f>
        <v/>
      </c>
      <c r="M644" s="323" t="str">
        <f t="array" ref="M644">IFERROR(VLOOKUP(E644,'RT-C'!$A:$H,8,FALSE),"")</f>
        <v/>
      </c>
      <c r="N644" s="151" t="str">
        <f t="array" ref="N644">IFERROR(VLOOKUP(E644,'RT-C'!$A:$G,7,FALSE),"")</f>
        <v/>
      </c>
      <c r="O644" s="150" t="str">
        <f t="array" ref="O644">IFERROR(VLOOKUP(E644,'RT-C'!$A:$R,18,FALSE),"")</f>
        <v/>
      </c>
      <c r="P644" s="147" t="str">
        <f t="shared" si="40"/>
        <v/>
      </c>
      <c r="Q644" s="119" t="str">
        <f t="shared" si="41"/>
        <v/>
      </c>
      <c r="R644" s="149" t="str">
        <f t="shared" si="42"/>
        <v/>
      </c>
      <c r="S644" s="148"/>
      <c r="T644" s="148" t="str">
        <f t="shared" si="43"/>
        <v/>
      </c>
      <c r="U644" s="118" t="e">
        <f>IF(AND(D644&lt;&gt;"",I644="OUI",#REF!="OUI"),60,"")</f>
        <v>#REF!</v>
      </c>
      <c r="V644" s="147"/>
      <c r="W644" s="118"/>
      <c r="X644" s="118"/>
      <c r="Y644" s="120"/>
      <c r="Z644" s="117"/>
    </row>
    <row r="645" spans="1:26" x14ac:dyDescent="0.25">
      <c r="A645" s="114">
        <v>11</v>
      </c>
      <c r="B645" s="115" t="s">
        <v>5722</v>
      </c>
      <c r="C645" s="116" t="str">
        <f t="array" ref="C645">IFERROR(VLOOKUP(E645,'RT-C'!$A:$I,9,FALSE),"")</f>
        <v/>
      </c>
      <c r="D645" s="117"/>
      <c r="E645" s="113"/>
      <c r="F645" s="118"/>
      <c r="G645" s="119"/>
      <c r="H645" s="120"/>
      <c r="I645" s="153" t="str">
        <f t="array" ref="I645">IFERROR(VLOOKUP(E645,'RT-C'!$A:$J,10,FALSE),"")</f>
        <v/>
      </c>
      <c r="J645" s="151" t="str">
        <f t="array" ref="J645">IFERROR(VLOOKUP(E645,'RT-C'!$A:$AE,31,FALSE),"")</f>
        <v/>
      </c>
      <c r="K645" s="152" t="str">
        <f t="array" ref="K645">IFERROR(IF(VLOOKUP(E645,'RT-C'!$A:$AG,29,FALSE)=0,"",VLOOKUP(E645,'RT-C'!$A:$AG,33,FALSE)),"")</f>
        <v/>
      </c>
      <c r="L645" s="151" t="str">
        <f t="array" ref="L645">IFERROR(VLOOKUP('RT-C'!$A:$AF,32,FALSE),"")</f>
        <v/>
      </c>
      <c r="M645" s="323" t="str">
        <f t="array" ref="M645">IFERROR(VLOOKUP(E645,'RT-C'!$A:$H,8,FALSE),"")</f>
        <v/>
      </c>
      <c r="N645" s="151" t="str">
        <f t="array" ref="N645">IFERROR(VLOOKUP(E645,'RT-C'!$A:$G,7,FALSE),"")</f>
        <v/>
      </c>
      <c r="O645" s="150" t="str">
        <f t="array" ref="O645">IFERROR(VLOOKUP(E645,'RT-C'!$A:$R,18,FALSE),"")</f>
        <v/>
      </c>
      <c r="P645" s="147" t="str">
        <f t="shared" si="40"/>
        <v/>
      </c>
      <c r="Q645" s="119" t="str">
        <f t="shared" si="41"/>
        <v/>
      </c>
      <c r="R645" s="149" t="str">
        <f t="shared" si="42"/>
        <v/>
      </c>
      <c r="S645" s="148"/>
      <c r="T645" s="148" t="str">
        <f t="shared" si="43"/>
        <v/>
      </c>
      <c r="U645" s="118" t="e">
        <f>IF(AND(D645&lt;&gt;"",I645="OUI",#REF!="OUI"),60,"")</f>
        <v>#REF!</v>
      </c>
      <c r="V645" s="147"/>
      <c r="W645" s="118"/>
      <c r="X645" s="118"/>
      <c r="Y645" s="120"/>
      <c r="Z645" s="117"/>
    </row>
    <row r="646" spans="1:26" x14ac:dyDescent="0.25">
      <c r="A646" s="114">
        <v>11</v>
      </c>
      <c r="B646" s="115" t="s">
        <v>5722</v>
      </c>
      <c r="C646" s="116" t="str">
        <f t="array" ref="C646">IFERROR(VLOOKUP(E646,'RT-C'!$A:$I,9,FALSE),"")</f>
        <v/>
      </c>
      <c r="D646" s="117"/>
      <c r="E646" s="113"/>
      <c r="F646" s="118"/>
      <c r="G646" s="119"/>
      <c r="H646" s="120"/>
      <c r="I646" s="153" t="str">
        <f t="array" ref="I646">IFERROR(VLOOKUP(E646,'RT-C'!$A:$J,10,FALSE),"")</f>
        <v/>
      </c>
      <c r="J646" s="151" t="str">
        <f t="array" ref="J646">IFERROR(VLOOKUP(E646,'RT-C'!$A:$AE,31,FALSE),"")</f>
        <v/>
      </c>
      <c r="K646" s="152" t="str">
        <f t="array" ref="K646">IFERROR(IF(VLOOKUP(E646,'RT-C'!$A:$AG,29,FALSE)=0,"",VLOOKUP(E646,'RT-C'!$A:$AG,33,FALSE)),"")</f>
        <v/>
      </c>
      <c r="L646" s="151" t="str">
        <f t="array" ref="L646">IFERROR(VLOOKUP('RT-C'!$A:$AF,32,FALSE),"")</f>
        <v/>
      </c>
      <c r="M646" s="323" t="str">
        <f t="array" ref="M646">IFERROR(VLOOKUP(E646,'RT-C'!$A:$H,8,FALSE),"")</f>
        <v/>
      </c>
      <c r="N646" s="151" t="str">
        <f t="array" ref="N646">IFERROR(VLOOKUP(E646,'RT-C'!$A:$G,7,FALSE),"")</f>
        <v/>
      </c>
      <c r="O646" s="150" t="str">
        <f t="array" ref="O646">IFERROR(VLOOKUP(E646,'RT-C'!$A:$R,18,FALSE),"")</f>
        <v/>
      </c>
      <c r="P646" s="147" t="str">
        <f t="shared" si="40"/>
        <v/>
      </c>
      <c r="Q646" s="119" t="str">
        <f t="shared" si="41"/>
        <v/>
      </c>
      <c r="R646" s="149" t="str">
        <f t="shared" si="42"/>
        <v/>
      </c>
      <c r="S646" s="148"/>
      <c r="T646" s="148" t="str">
        <f t="shared" si="43"/>
        <v/>
      </c>
      <c r="U646" s="118" t="e">
        <f>IF(AND(D646&lt;&gt;"",I646="OUI",#REF!="OUI"),60,"")</f>
        <v>#REF!</v>
      </c>
      <c r="V646" s="147"/>
      <c r="W646" s="118"/>
      <c r="X646" s="118"/>
      <c r="Y646" s="120"/>
      <c r="Z646" s="117"/>
    </row>
    <row r="647" spans="1:26" x14ac:dyDescent="0.25">
      <c r="A647" s="114">
        <v>11</v>
      </c>
      <c r="B647" s="115" t="s">
        <v>5722</v>
      </c>
      <c r="C647" s="116" t="str">
        <f t="array" ref="C647">IFERROR(VLOOKUP(E647,'RT-C'!$A:$I,9,FALSE),"")</f>
        <v/>
      </c>
      <c r="D647" s="117"/>
      <c r="E647" s="113"/>
      <c r="F647" s="118"/>
      <c r="G647" s="119"/>
      <c r="H647" s="120"/>
      <c r="I647" s="153" t="str">
        <f t="array" ref="I647">IFERROR(VLOOKUP(E647,'RT-C'!$A:$J,10,FALSE),"")</f>
        <v/>
      </c>
      <c r="J647" s="151" t="str">
        <f t="array" ref="J647">IFERROR(VLOOKUP(E647,'RT-C'!$A:$AE,31,FALSE),"")</f>
        <v/>
      </c>
      <c r="K647" s="152" t="str">
        <f t="array" ref="K647">IFERROR(IF(VLOOKUP(E647,'RT-C'!$A:$AG,29,FALSE)=0,"",VLOOKUP(E647,'RT-C'!$A:$AG,33,FALSE)),"")</f>
        <v/>
      </c>
      <c r="L647" s="151" t="str">
        <f t="array" ref="L647">IFERROR(VLOOKUP('RT-C'!$A:$AF,32,FALSE),"")</f>
        <v/>
      </c>
      <c r="M647" s="323" t="str">
        <f t="array" ref="M647">IFERROR(VLOOKUP(E647,'RT-C'!$A:$H,8,FALSE),"")</f>
        <v/>
      </c>
      <c r="N647" s="151" t="str">
        <f t="array" ref="N647">IFERROR(VLOOKUP(E647,'RT-C'!$A:$G,7,FALSE),"")</f>
        <v/>
      </c>
      <c r="O647" s="150" t="str">
        <f t="array" ref="O647">IFERROR(VLOOKUP(E647,'RT-C'!$A:$R,18,FALSE),"")</f>
        <v/>
      </c>
      <c r="P647" s="147" t="str">
        <f t="shared" si="40"/>
        <v/>
      </c>
      <c r="Q647" s="119" t="str">
        <f t="shared" si="41"/>
        <v/>
      </c>
      <c r="R647" s="149" t="str">
        <f t="shared" si="42"/>
        <v/>
      </c>
      <c r="S647" s="148"/>
      <c r="T647" s="148" t="str">
        <f t="shared" si="43"/>
        <v/>
      </c>
      <c r="U647" s="118" t="e">
        <f>IF(AND(D647&lt;&gt;"",I647="OUI",#REF!="OUI"),60,"")</f>
        <v>#REF!</v>
      </c>
      <c r="V647" s="147"/>
      <c r="W647" s="118"/>
      <c r="X647" s="118"/>
      <c r="Y647" s="120"/>
      <c r="Z647" s="117"/>
    </row>
    <row r="648" spans="1:26" x14ac:dyDescent="0.25">
      <c r="A648" s="114">
        <v>11</v>
      </c>
      <c r="B648" s="115" t="s">
        <v>5722</v>
      </c>
      <c r="C648" s="116" t="str">
        <f t="array" ref="C648">IFERROR(VLOOKUP(E648,'RT-C'!$A:$I,9,FALSE),"")</f>
        <v/>
      </c>
      <c r="D648" s="117"/>
      <c r="E648" s="113"/>
      <c r="F648" s="118"/>
      <c r="G648" s="119"/>
      <c r="H648" s="120"/>
      <c r="I648" s="153" t="str">
        <f t="array" ref="I648">IFERROR(VLOOKUP(E648,'RT-C'!$A:$J,10,FALSE),"")</f>
        <v/>
      </c>
      <c r="J648" s="151" t="str">
        <f t="array" ref="J648">IFERROR(VLOOKUP(E648,'RT-C'!$A:$AE,31,FALSE),"")</f>
        <v/>
      </c>
      <c r="K648" s="152" t="str">
        <f t="array" ref="K648">IFERROR(IF(VLOOKUP(E648,'RT-C'!$A:$AG,29,FALSE)=0,"",VLOOKUP(E648,'RT-C'!$A:$AG,33,FALSE)),"")</f>
        <v/>
      </c>
      <c r="L648" s="151" t="str">
        <f t="array" ref="L648">IFERROR(VLOOKUP('RT-C'!$A:$AF,32,FALSE),"")</f>
        <v/>
      </c>
      <c r="M648" s="323" t="str">
        <f t="array" ref="M648">IFERROR(VLOOKUP(E648,'RT-C'!$A:$H,8,FALSE),"")</f>
        <v/>
      </c>
      <c r="N648" s="151" t="str">
        <f t="array" ref="N648">IFERROR(VLOOKUP(E648,'RT-C'!$A:$G,7,FALSE),"")</f>
        <v/>
      </c>
      <c r="O648" s="150" t="str">
        <f t="array" ref="O648">IFERROR(VLOOKUP(E648,'RT-C'!$A:$R,18,FALSE),"")</f>
        <v/>
      </c>
      <c r="P648" s="147" t="str">
        <f t="shared" si="40"/>
        <v/>
      </c>
      <c r="Q648" s="119" t="str">
        <f t="shared" si="41"/>
        <v/>
      </c>
      <c r="R648" s="149" t="str">
        <f t="shared" si="42"/>
        <v/>
      </c>
      <c r="S648" s="148"/>
      <c r="T648" s="148" t="str">
        <f t="shared" si="43"/>
        <v/>
      </c>
      <c r="U648" s="118" t="e">
        <f>IF(AND(D648&lt;&gt;"",I648="OUI",#REF!="OUI"),60,"")</f>
        <v>#REF!</v>
      </c>
      <c r="V648" s="147"/>
      <c r="W648" s="118"/>
      <c r="X648" s="118"/>
      <c r="Y648" s="120"/>
      <c r="Z648" s="117"/>
    </row>
    <row r="649" spans="1:26" x14ac:dyDescent="0.25">
      <c r="A649" s="114">
        <v>11</v>
      </c>
      <c r="B649" s="115" t="s">
        <v>5722</v>
      </c>
      <c r="C649" s="116" t="str">
        <f t="array" ref="C649">IFERROR(VLOOKUP(E649,'RT-C'!$A:$I,9,FALSE),"")</f>
        <v/>
      </c>
      <c r="D649" s="117"/>
      <c r="E649" s="113"/>
      <c r="F649" s="118"/>
      <c r="G649" s="119"/>
      <c r="H649" s="120"/>
      <c r="I649" s="153" t="str">
        <f t="array" ref="I649">IFERROR(VLOOKUP(E649,'RT-C'!$A:$J,10,FALSE),"")</f>
        <v/>
      </c>
      <c r="J649" s="151" t="str">
        <f t="array" ref="J649">IFERROR(VLOOKUP(E649,'RT-C'!$A:$AE,31,FALSE),"")</f>
        <v/>
      </c>
      <c r="K649" s="152" t="str">
        <f t="array" ref="K649">IFERROR(IF(VLOOKUP(E649,'RT-C'!$A:$AG,29,FALSE)=0,"",VLOOKUP(E649,'RT-C'!$A:$AG,33,FALSE)),"")</f>
        <v/>
      </c>
      <c r="L649" s="151" t="str">
        <f t="array" ref="L649">IFERROR(VLOOKUP('RT-C'!$A:$AF,32,FALSE),"")</f>
        <v/>
      </c>
      <c r="M649" s="323" t="str">
        <f t="array" ref="M649">IFERROR(VLOOKUP(E649,'RT-C'!$A:$H,8,FALSE),"")</f>
        <v/>
      </c>
      <c r="N649" s="151" t="str">
        <f t="array" ref="N649">IFERROR(VLOOKUP(E649,'RT-C'!$A:$G,7,FALSE),"")</f>
        <v/>
      </c>
      <c r="O649" s="150" t="str">
        <f t="array" ref="O649">IFERROR(VLOOKUP(E649,'RT-C'!$A:$R,18,FALSE),"")</f>
        <v/>
      </c>
      <c r="P649" s="147" t="str">
        <f t="shared" si="40"/>
        <v/>
      </c>
      <c r="Q649" s="119" t="str">
        <f t="shared" si="41"/>
        <v/>
      </c>
      <c r="R649" s="149" t="str">
        <f t="shared" si="42"/>
        <v/>
      </c>
      <c r="S649" s="148"/>
      <c r="T649" s="148" t="str">
        <f t="shared" si="43"/>
        <v/>
      </c>
      <c r="U649" s="118" t="e">
        <f>IF(AND(D649&lt;&gt;"",I649="OUI",#REF!="OUI"),60,"")</f>
        <v>#REF!</v>
      </c>
      <c r="V649" s="147"/>
      <c r="W649" s="118"/>
      <c r="X649" s="118"/>
      <c r="Y649" s="120"/>
      <c r="Z649" s="117"/>
    </row>
    <row r="650" spans="1:26" x14ac:dyDescent="0.25">
      <c r="A650" s="114">
        <v>11</v>
      </c>
      <c r="B650" s="115" t="s">
        <v>5722</v>
      </c>
      <c r="C650" s="116" t="str">
        <f t="array" ref="C650">IFERROR(VLOOKUP(E650,'RT-C'!$A:$I,9,FALSE),"")</f>
        <v/>
      </c>
      <c r="D650" s="117"/>
      <c r="E650" s="113"/>
      <c r="F650" s="118"/>
      <c r="G650" s="119"/>
      <c r="H650" s="120"/>
      <c r="I650" s="153" t="str">
        <f t="array" ref="I650">IFERROR(VLOOKUP(E650,'RT-C'!$A:$J,10,FALSE),"")</f>
        <v/>
      </c>
      <c r="J650" s="151" t="str">
        <f t="array" ref="J650">IFERROR(VLOOKUP(E650,'RT-C'!$A:$AE,31,FALSE),"")</f>
        <v/>
      </c>
      <c r="K650" s="152" t="str">
        <f t="array" ref="K650">IFERROR(IF(VLOOKUP(E650,'RT-C'!$A:$AG,29,FALSE)=0,"",VLOOKUP(E650,'RT-C'!$A:$AG,33,FALSE)),"")</f>
        <v/>
      </c>
      <c r="L650" s="151" t="str">
        <f t="array" ref="L650">IFERROR(VLOOKUP('RT-C'!$A:$AF,32,FALSE),"")</f>
        <v/>
      </c>
      <c r="M650" s="323" t="str">
        <f t="array" ref="M650">IFERROR(VLOOKUP(E650,'RT-C'!$A:$H,8,FALSE),"")</f>
        <v/>
      </c>
      <c r="N650" s="151" t="str">
        <f t="array" ref="N650">IFERROR(VLOOKUP(E650,'RT-C'!$A:$G,7,FALSE),"")</f>
        <v/>
      </c>
      <c r="O650" s="150" t="str">
        <f t="array" ref="O650">IFERROR(VLOOKUP(E650,'RT-C'!$A:$R,18,FALSE),"")</f>
        <v/>
      </c>
      <c r="P650" s="147" t="str">
        <f t="shared" si="40"/>
        <v/>
      </c>
      <c r="Q650" s="119" t="str">
        <f t="shared" si="41"/>
        <v/>
      </c>
      <c r="R650" s="149" t="str">
        <f t="shared" si="42"/>
        <v/>
      </c>
      <c r="S650" s="148"/>
      <c r="T650" s="148" t="str">
        <f t="shared" si="43"/>
        <v/>
      </c>
      <c r="U650" s="118" t="e">
        <f>IF(AND(D650&lt;&gt;"",I650="OUI",#REF!="OUI"),60,"")</f>
        <v>#REF!</v>
      </c>
      <c r="V650" s="147"/>
      <c r="W650" s="118"/>
      <c r="X650" s="118"/>
      <c r="Y650" s="120"/>
      <c r="Z650" s="117"/>
    </row>
    <row r="651" spans="1:26" x14ac:dyDescent="0.25">
      <c r="A651" s="114">
        <v>11</v>
      </c>
      <c r="B651" s="115" t="s">
        <v>5722</v>
      </c>
      <c r="C651" s="116" t="str">
        <f t="array" ref="C651">IFERROR(VLOOKUP(E651,'RT-C'!$A:$I,9,FALSE),"")</f>
        <v/>
      </c>
      <c r="D651" s="117"/>
      <c r="E651" s="113"/>
      <c r="F651" s="118"/>
      <c r="G651" s="119"/>
      <c r="H651" s="120"/>
      <c r="I651" s="153" t="str">
        <f t="array" ref="I651">IFERROR(VLOOKUP(E651,'RT-C'!$A:$J,10,FALSE),"")</f>
        <v/>
      </c>
      <c r="J651" s="151" t="str">
        <f t="array" ref="J651">IFERROR(VLOOKUP(E651,'RT-C'!$A:$AE,31,FALSE),"")</f>
        <v/>
      </c>
      <c r="K651" s="152" t="str">
        <f t="array" ref="K651">IFERROR(IF(VLOOKUP(E651,'RT-C'!$A:$AG,29,FALSE)=0,"",VLOOKUP(E651,'RT-C'!$A:$AG,33,FALSE)),"")</f>
        <v/>
      </c>
      <c r="L651" s="151" t="str">
        <f t="array" ref="L651">IFERROR(VLOOKUP('RT-C'!$A:$AF,32,FALSE),"")</f>
        <v/>
      </c>
      <c r="M651" s="323" t="str">
        <f t="array" ref="M651">IFERROR(VLOOKUP(E651,'RT-C'!$A:$H,8,FALSE),"")</f>
        <v/>
      </c>
      <c r="N651" s="151" t="str">
        <f t="array" ref="N651">IFERROR(VLOOKUP(E651,'RT-C'!$A:$G,7,FALSE),"")</f>
        <v/>
      </c>
      <c r="O651" s="150" t="str">
        <f t="array" ref="O651">IFERROR(VLOOKUP(E651,'RT-C'!$A:$R,18,FALSE),"")</f>
        <v/>
      </c>
      <c r="P651" s="147" t="str">
        <f t="shared" si="40"/>
        <v/>
      </c>
      <c r="Q651" s="119" t="str">
        <f t="shared" si="41"/>
        <v/>
      </c>
      <c r="R651" s="149" t="str">
        <f t="shared" si="42"/>
        <v/>
      </c>
      <c r="S651" s="148"/>
      <c r="T651" s="148" t="str">
        <f t="shared" si="43"/>
        <v/>
      </c>
      <c r="U651" s="118" t="e">
        <f>IF(AND(D651&lt;&gt;"",I651="OUI",#REF!="OUI"),60,"")</f>
        <v>#REF!</v>
      </c>
      <c r="V651" s="147"/>
      <c r="W651" s="118"/>
      <c r="X651" s="118"/>
      <c r="Y651" s="120"/>
      <c r="Z651" s="117"/>
    </row>
    <row r="652" spans="1:26" x14ac:dyDescent="0.25">
      <c r="A652" s="114">
        <v>11</v>
      </c>
      <c r="B652" s="115" t="s">
        <v>5722</v>
      </c>
      <c r="C652" s="116" t="str">
        <f t="array" ref="C652">IFERROR(VLOOKUP(E652,'RT-C'!$A:$I,9,FALSE),"")</f>
        <v/>
      </c>
      <c r="D652" s="117"/>
      <c r="E652" s="113"/>
      <c r="F652" s="118"/>
      <c r="G652" s="119"/>
      <c r="H652" s="120"/>
      <c r="I652" s="153" t="str">
        <f t="array" ref="I652">IFERROR(VLOOKUP(E652,'RT-C'!$A:$J,10,FALSE),"")</f>
        <v/>
      </c>
      <c r="J652" s="151" t="str">
        <f t="array" ref="J652">IFERROR(VLOOKUP(E652,'RT-C'!$A:$AE,31,FALSE),"")</f>
        <v/>
      </c>
      <c r="K652" s="152" t="str">
        <f t="array" ref="K652">IFERROR(IF(VLOOKUP(E652,'RT-C'!$A:$AG,29,FALSE)=0,"",VLOOKUP(E652,'RT-C'!$A:$AG,33,FALSE)),"")</f>
        <v/>
      </c>
      <c r="L652" s="151" t="str">
        <f t="array" ref="L652">IFERROR(VLOOKUP('RT-C'!$A:$AF,32,FALSE),"")</f>
        <v/>
      </c>
      <c r="M652" s="323" t="str">
        <f t="array" ref="M652">IFERROR(VLOOKUP(E652,'RT-C'!$A:$H,8,FALSE),"")</f>
        <v/>
      </c>
      <c r="N652" s="151" t="str">
        <f t="array" ref="N652">IFERROR(VLOOKUP(E652,'RT-C'!$A:$G,7,FALSE),"")</f>
        <v/>
      </c>
      <c r="O652" s="150" t="str">
        <f t="array" ref="O652">IFERROR(VLOOKUP(E652,'RT-C'!$A:$R,18,FALSE),"")</f>
        <v/>
      </c>
      <c r="P652" s="147" t="str">
        <f t="shared" si="40"/>
        <v/>
      </c>
      <c r="Q652" s="119" t="str">
        <f t="shared" si="41"/>
        <v/>
      </c>
      <c r="R652" s="149" t="str">
        <f t="shared" si="42"/>
        <v/>
      </c>
      <c r="S652" s="148"/>
      <c r="T652" s="148" t="str">
        <f t="shared" si="43"/>
        <v/>
      </c>
      <c r="U652" s="118" t="e">
        <f>IF(AND(D652&lt;&gt;"",I652="OUI",#REF!="OUI"),60,"")</f>
        <v>#REF!</v>
      </c>
      <c r="V652" s="147"/>
      <c r="W652" s="118"/>
      <c r="X652" s="118"/>
      <c r="Y652" s="120"/>
      <c r="Z652" s="117"/>
    </row>
    <row r="653" spans="1:26" x14ac:dyDescent="0.25">
      <c r="A653" s="114">
        <v>11</v>
      </c>
      <c r="B653" s="115" t="s">
        <v>5722</v>
      </c>
      <c r="C653" s="116" t="str">
        <f t="array" ref="C653">IFERROR(VLOOKUP(E653,'RT-C'!$A:$I,9,FALSE),"")</f>
        <v/>
      </c>
      <c r="D653" s="117"/>
      <c r="E653" s="113"/>
      <c r="F653" s="118"/>
      <c r="G653" s="119"/>
      <c r="H653" s="120"/>
      <c r="I653" s="153" t="str">
        <f t="array" ref="I653">IFERROR(VLOOKUP(E653,'RT-C'!$A:$J,10,FALSE),"")</f>
        <v/>
      </c>
      <c r="J653" s="151" t="str">
        <f t="array" ref="J653">IFERROR(VLOOKUP(E653,'RT-C'!$A:$AE,31,FALSE),"")</f>
        <v/>
      </c>
      <c r="K653" s="152" t="str">
        <f t="array" ref="K653">IFERROR(IF(VLOOKUP(E653,'RT-C'!$A:$AG,29,FALSE)=0,"",VLOOKUP(E653,'RT-C'!$A:$AG,33,FALSE)),"")</f>
        <v/>
      </c>
      <c r="L653" s="151" t="str">
        <f t="array" ref="L653">IFERROR(VLOOKUP('RT-C'!$A:$AF,32,FALSE),"")</f>
        <v/>
      </c>
      <c r="M653" s="323" t="str">
        <f t="array" ref="M653">IFERROR(VLOOKUP(E653,'RT-C'!$A:$H,8,FALSE),"")</f>
        <v/>
      </c>
      <c r="N653" s="151" t="str">
        <f t="array" ref="N653">IFERROR(VLOOKUP(E653,'RT-C'!$A:$G,7,FALSE),"")</f>
        <v/>
      </c>
      <c r="O653" s="150" t="str">
        <f t="array" ref="O653">IFERROR(VLOOKUP(E653,'RT-C'!$A:$R,18,FALSE),"")</f>
        <v/>
      </c>
      <c r="P653" s="147" t="str">
        <f t="shared" si="40"/>
        <v/>
      </c>
      <c r="Q653" s="119" t="str">
        <f t="shared" si="41"/>
        <v/>
      </c>
      <c r="R653" s="149" t="str">
        <f t="shared" si="42"/>
        <v/>
      </c>
      <c r="S653" s="148"/>
      <c r="T653" s="148" t="str">
        <f t="shared" si="43"/>
        <v/>
      </c>
      <c r="U653" s="118" t="e">
        <f>IF(AND(D653&lt;&gt;"",I653="OUI",#REF!="OUI"),60,"")</f>
        <v>#REF!</v>
      </c>
      <c r="V653" s="147"/>
      <c r="W653" s="118"/>
      <c r="X653" s="118"/>
      <c r="Y653" s="120"/>
      <c r="Z653" s="117"/>
    </row>
    <row r="654" spans="1:26" x14ac:dyDescent="0.25">
      <c r="A654" s="114">
        <v>11</v>
      </c>
      <c r="B654" s="115" t="s">
        <v>5722</v>
      </c>
      <c r="C654" s="116" t="str">
        <f t="array" ref="C654">IFERROR(VLOOKUP(E654,'RT-C'!$A:$I,9,FALSE),"")</f>
        <v/>
      </c>
      <c r="D654" s="117"/>
      <c r="E654" s="113"/>
      <c r="F654" s="118"/>
      <c r="G654" s="119"/>
      <c r="H654" s="120"/>
      <c r="I654" s="153" t="str">
        <f t="array" ref="I654">IFERROR(VLOOKUP(E654,'RT-C'!$A:$J,10,FALSE),"")</f>
        <v/>
      </c>
      <c r="J654" s="151" t="str">
        <f t="array" ref="J654">IFERROR(VLOOKUP(E654,'RT-C'!$A:$AE,31,FALSE),"")</f>
        <v/>
      </c>
      <c r="K654" s="152" t="str">
        <f t="array" ref="K654">IFERROR(IF(VLOOKUP(E654,'RT-C'!$A:$AG,29,FALSE)=0,"",VLOOKUP(E654,'RT-C'!$A:$AG,33,FALSE)),"")</f>
        <v/>
      </c>
      <c r="L654" s="151" t="str">
        <f t="array" ref="L654">IFERROR(VLOOKUP('RT-C'!$A:$AF,32,FALSE),"")</f>
        <v/>
      </c>
      <c r="M654" s="323" t="str">
        <f t="array" ref="M654">IFERROR(VLOOKUP(E654,'RT-C'!$A:$H,8,FALSE),"")</f>
        <v/>
      </c>
      <c r="N654" s="151" t="str">
        <f t="array" ref="N654">IFERROR(VLOOKUP(E654,'RT-C'!$A:$G,7,FALSE),"")</f>
        <v/>
      </c>
      <c r="O654" s="150" t="str">
        <f t="array" ref="O654">IFERROR(VLOOKUP(E654,'RT-C'!$A:$R,18,FALSE),"")</f>
        <v/>
      </c>
      <c r="P654" s="147" t="str">
        <f t="shared" si="40"/>
        <v/>
      </c>
      <c r="Q654" s="119" t="str">
        <f t="shared" si="41"/>
        <v/>
      </c>
      <c r="R654" s="149" t="str">
        <f t="shared" si="42"/>
        <v/>
      </c>
      <c r="S654" s="148"/>
      <c r="T654" s="148" t="str">
        <f t="shared" si="43"/>
        <v/>
      </c>
      <c r="U654" s="118" t="e">
        <f>IF(AND(D654&lt;&gt;"",I654="OUI",#REF!="OUI"),60,"")</f>
        <v>#REF!</v>
      </c>
      <c r="V654" s="147"/>
      <c r="W654" s="118"/>
      <c r="X654" s="118"/>
      <c r="Y654" s="120"/>
      <c r="Z654" s="117"/>
    </row>
    <row r="655" spans="1:26" x14ac:dyDescent="0.25">
      <c r="A655" s="114">
        <v>11</v>
      </c>
      <c r="B655" s="115" t="s">
        <v>5722</v>
      </c>
      <c r="C655" s="116" t="str">
        <f t="array" ref="C655">IFERROR(VLOOKUP(E655,'RT-C'!$A:$I,9,FALSE),"")</f>
        <v/>
      </c>
      <c r="D655" s="117"/>
      <c r="E655" s="113"/>
      <c r="F655" s="118"/>
      <c r="G655" s="119"/>
      <c r="H655" s="120"/>
      <c r="I655" s="153" t="str">
        <f t="array" ref="I655">IFERROR(VLOOKUP(E655,'RT-C'!$A:$J,10,FALSE),"")</f>
        <v/>
      </c>
      <c r="J655" s="151" t="str">
        <f t="array" ref="J655">IFERROR(VLOOKUP(E655,'RT-C'!$A:$AE,31,FALSE),"")</f>
        <v/>
      </c>
      <c r="K655" s="152" t="str">
        <f t="array" ref="K655">IFERROR(IF(VLOOKUP(E655,'RT-C'!$A:$AG,29,FALSE)=0,"",VLOOKUP(E655,'RT-C'!$A:$AG,33,FALSE)),"")</f>
        <v/>
      </c>
      <c r="L655" s="151" t="str">
        <f t="array" ref="L655">IFERROR(VLOOKUP('RT-C'!$A:$AF,32,FALSE),"")</f>
        <v/>
      </c>
      <c r="M655" s="323" t="str">
        <f t="array" ref="M655">IFERROR(VLOOKUP(E655,'RT-C'!$A:$H,8,FALSE),"")</f>
        <v/>
      </c>
      <c r="N655" s="151" t="str">
        <f t="array" ref="N655">IFERROR(VLOOKUP(E655,'RT-C'!$A:$G,7,FALSE),"")</f>
        <v/>
      </c>
      <c r="O655" s="150" t="str">
        <f t="array" ref="O655">IFERROR(VLOOKUP(E655,'RT-C'!$A:$R,18,FALSE),"")</f>
        <v/>
      </c>
      <c r="P655" s="147" t="str">
        <f t="shared" si="40"/>
        <v/>
      </c>
      <c r="Q655" s="119" t="str">
        <f t="shared" si="41"/>
        <v/>
      </c>
      <c r="R655" s="149" t="str">
        <f t="shared" si="42"/>
        <v/>
      </c>
      <c r="S655" s="148"/>
      <c r="T655" s="148" t="str">
        <f t="shared" si="43"/>
        <v/>
      </c>
      <c r="U655" s="118" t="e">
        <f>IF(AND(D655&lt;&gt;"",I655="OUI",#REF!="OUI"),60,"")</f>
        <v>#REF!</v>
      </c>
      <c r="V655" s="147"/>
      <c r="W655" s="118"/>
      <c r="X655" s="118"/>
      <c r="Y655" s="120"/>
      <c r="Z655" s="117"/>
    </row>
    <row r="656" spans="1:26" x14ac:dyDescent="0.25">
      <c r="A656" s="114">
        <v>11</v>
      </c>
      <c r="B656" s="115" t="s">
        <v>5722</v>
      </c>
      <c r="C656" s="116" t="str">
        <f t="array" ref="C656">IFERROR(VLOOKUP(E656,'RT-C'!$A:$I,9,FALSE),"")</f>
        <v/>
      </c>
      <c r="D656" s="117"/>
      <c r="E656" s="113"/>
      <c r="F656" s="118"/>
      <c r="G656" s="119"/>
      <c r="H656" s="120"/>
      <c r="I656" s="153" t="str">
        <f t="array" ref="I656">IFERROR(VLOOKUP(E656,'RT-C'!$A:$J,10,FALSE),"")</f>
        <v/>
      </c>
      <c r="J656" s="151" t="str">
        <f t="array" ref="J656">IFERROR(VLOOKUP(E656,'RT-C'!$A:$AE,31,FALSE),"")</f>
        <v/>
      </c>
      <c r="K656" s="152" t="str">
        <f t="array" ref="K656">IFERROR(IF(VLOOKUP(E656,'RT-C'!$A:$AG,29,FALSE)=0,"",VLOOKUP(E656,'RT-C'!$A:$AG,33,FALSE)),"")</f>
        <v/>
      </c>
      <c r="L656" s="151" t="str">
        <f t="array" ref="L656">IFERROR(VLOOKUP('RT-C'!$A:$AF,32,FALSE),"")</f>
        <v/>
      </c>
      <c r="M656" s="323" t="str">
        <f t="array" ref="M656">IFERROR(VLOOKUP(E656,'RT-C'!$A:$H,8,FALSE),"")</f>
        <v/>
      </c>
      <c r="N656" s="151" t="str">
        <f t="array" ref="N656">IFERROR(VLOOKUP(E656,'RT-C'!$A:$G,7,FALSE),"")</f>
        <v/>
      </c>
      <c r="O656" s="150" t="str">
        <f t="array" ref="O656">IFERROR(VLOOKUP(E656,'RT-C'!$A:$R,18,FALSE),"")</f>
        <v/>
      </c>
      <c r="P656" s="147" t="str">
        <f t="shared" si="40"/>
        <v/>
      </c>
      <c r="Q656" s="119" t="str">
        <f t="shared" si="41"/>
        <v/>
      </c>
      <c r="R656" s="149" t="str">
        <f t="shared" si="42"/>
        <v/>
      </c>
      <c r="S656" s="148"/>
      <c r="T656" s="148" t="str">
        <f t="shared" si="43"/>
        <v/>
      </c>
      <c r="U656" s="118" t="e">
        <f>IF(AND(D656&lt;&gt;"",I656="OUI",#REF!="OUI"),60,"")</f>
        <v>#REF!</v>
      </c>
      <c r="V656" s="147"/>
      <c r="W656" s="118"/>
      <c r="X656" s="118"/>
      <c r="Y656" s="120"/>
      <c r="Z656" s="117"/>
    </row>
    <row r="657" spans="1:26" x14ac:dyDescent="0.25">
      <c r="A657" s="114">
        <v>11</v>
      </c>
      <c r="B657" s="115" t="s">
        <v>5722</v>
      </c>
      <c r="C657" s="116" t="str">
        <f t="array" ref="C657">IFERROR(VLOOKUP(E657,'RT-C'!$A:$I,9,FALSE),"")</f>
        <v/>
      </c>
      <c r="D657" s="117"/>
      <c r="E657" s="113"/>
      <c r="F657" s="118"/>
      <c r="G657" s="119"/>
      <c r="H657" s="120"/>
      <c r="I657" s="153" t="str">
        <f t="array" ref="I657">IFERROR(VLOOKUP(E657,'RT-C'!$A:$J,10,FALSE),"")</f>
        <v/>
      </c>
      <c r="J657" s="151" t="str">
        <f t="array" ref="J657">IFERROR(VLOOKUP(E657,'RT-C'!$A:$AE,31,FALSE),"")</f>
        <v/>
      </c>
      <c r="K657" s="152" t="str">
        <f t="array" ref="K657">IFERROR(IF(VLOOKUP(E657,'RT-C'!$A:$AG,29,FALSE)=0,"",VLOOKUP(E657,'RT-C'!$A:$AG,33,FALSE)),"")</f>
        <v/>
      </c>
      <c r="L657" s="151" t="str">
        <f t="array" ref="L657">IFERROR(VLOOKUP('RT-C'!$A:$AF,32,FALSE),"")</f>
        <v/>
      </c>
      <c r="M657" s="323" t="str">
        <f t="array" ref="M657">IFERROR(VLOOKUP(E657,'RT-C'!$A:$H,8,FALSE),"")</f>
        <v/>
      </c>
      <c r="N657" s="151" t="str">
        <f t="array" ref="N657">IFERROR(VLOOKUP(E657,'RT-C'!$A:$G,7,FALSE),"")</f>
        <v/>
      </c>
      <c r="O657" s="150" t="str">
        <f t="array" ref="O657">IFERROR(VLOOKUP(E657,'RT-C'!$A:$R,18,FALSE),"")</f>
        <v/>
      </c>
      <c r="P657" s="147" t="str">
        <f t="shared" si="40"/>
        <v/>
      </c>
      <c r="Q657" s="119" t="str">
        <f t="shared" si="41"/>
        <v/>
      </c>
      <c r="R657" s="149" t="str">
        <f t="shared" si="42"/>
        <v/>
      </c>
      <c r="S657" s="148"/>
      <c r="T657" s="148" t="str">
        <f t="shared" si="43"/>
        <v/>
      </c>
      <c r="U657" s="118" t="e">
        <f>IF(AND(D657&lt;&gt;"",I657="OUI",#REF!="OUI"),60,"")</f>
        <v>#REF!</v>
      </c>
      <c r="V657" s="147"/>
      <c r="W657" s="118"/>
      <c r="X657" s="118"/>
      <c r="Y657" s="120"/>
      <c r="Z657" s="117"/>
    </row>
    <row r="658" spans="1:26" x14ac:dyDescent="0.25">
      <c r="A658" s="114">
        <v>11</v>
      </c>
      <c r="B658" s="115" t="s">
        <v>5722</v>
      </c>
      <c r="C658" s="116" t="str">
        <f t="array" ref="C658">IFERROR(VLOOKUP(E658,'RT-C'!$A:$I,9,FALSE),"")</f>
        <v/>
      </c>
      <c r="D658" s="117"/>
      <c r="E658" s="113"/>
      <c r="F658" s="118"/>
      <c r="G658" s="119"/>
      <c r="H658" s="120"/>
      <c r="I658" s="153" t="str">
        <f t="array" ref="I658">IFERROR(VLOOKUP(E658,'RT-C'!$A:$J,10,FALSE),"")</f>
        <v/>
      </c>
      <c r="J658" s="151" t="str">
        <f t="array" ref="J658">IFERROR(VLOOKUP(E658,'RT-C'!$A:$AE,31,FALSE),"")</f>
        <v/>
      </c>
      <c r="K658" s="152" t="str">
        <f t="array" ref="K658">IFERROR(IF(VLOOKUP(E658,'RT-C'!$A:$AG,29,FALSE)=0,"",VLOOKUP(E658,'RT-C'!$A:$AG,33,FALSE)),"")</f>
        <v/>
      </c>
      <c r="L658" s="151" t="str">
        <f t="array" ref="L658">IFERROR(VLOOKUP('RT-C'!$A:$AF,32,FALSE),"")</f>
        <v/>
      </c>
      <c r="M658" s="323" t="str">
        <f t="array" ref="M658">IFERROR(VLOOKUP(E658,'RT-C'!$A:$H,8,FALSE),"")</f>
        <v/>
      </c>
      <c r="N658" s="151" t="str">
        <f t="array" ref="N658">IFERROR(VLOOKUP(E658,'RT-C'!$A:$G,7,FALSE),"")</f>
        <v/>
      </c>
      <c r="O658" s="150" t="str">
        <f t="array" ref="O658">IFERROR(VLOOKUP(E658,'RT-C'!$A:$R,18,FALSE),"")</f>
        <v/>
      </c>
      <c r="P658" s="147" t="str">
        <f t="shared" si="40"/>
        <v/>
      </c>
      <c r="Q658" s="119" t="str">
        <f t="shared" si="41"/>
        <v/>
      </c>
      <c r="R658" s="149" t="str">
        <f t="shared" si="42"/>
        <v/>
      </c>
      <c r="S658" s="148"/>
      <c r="T658" s="148" t="str">
        <f t="shared" si="43"/>
        <v/>
      </c>
      <c r="U658" s="118" t="e">
        <f>IF(AND(D658&lt;&gt;"",I658="OUI",#REF!="OUI"),60,"")</f>
        <v>#REF!</v>
      </c>
      <c r="V658" s="147"/>
      <c r="W658" s="118"/>
      <c r="X658" s="118"/>
      <c r="Y658" s="120"/>
      <c r="Z658" s="117"/>
    </row>
    <row r="659" spans="1:26" x14ac:dyDescent="0.25">
      <c r="A659" s="114">
        <v>11</v>
      </c>
      <c r="B659" s="115" t="s">
        <v>5722</v>
      </c>
      <c r="C659" s="116" t="str">
        <f t="array" ref="C659">IFERROR(VLOOKUP(E659,'RT-C'!$A:$I,9,FALSE),"")</f>
        <v/>
      </c>
      <c r="D659" s="117"/>
      <c r="E659" s="113"/>
      <c r="F659" s="118"/>
      <c r="G659" s="119"/>
      <c r="H659" s="120"/>
      <c r="I659" s="153" t="str">
        <f t="array" ref="I659">IFERROR(VLOOKUP(E659,'RT-C'!$A:$J,10,FALSE),"")</f>
        <v/>
      </c>
      <c r="J659" s="151" t="str">
        <f t="array" ref="J659">IFERROR(VLOOKUP(E659,'RT-C'!$A:$AE,31,FALSE),"")</f>
        <v/>
      </c>
      <c r="K659" s="152" t="str">
        <f t="array" ref="K659">IFERROR(IF(VLOOKUP(E659,'RT-C'!$A:$AG,29,FALSE)=0,"",VLOOKUP(E659,'RT-C'!$A:$AG,33,FALSE)),"")</f>
        <v/>
      </c>
      <c r="L659" s="151" t="str">
        <f t="array" ref="L659">IFERROR(VLOOKUP('RT-C'!$A:$AF,32,FALSE),"")</f>
        <v/>
      </c>
      <c r="M659" s="323" t="str">
        <f t="array" ref="M659">IFERROR(VLOOKUP(E659,'RT-C'!$A:$H,8,FALSE),"")</f>
        <v/>
      </c>
      <c r="N659" s="151" t="str">
        <f t="array" ref="N659">IFERROR(VLOOKUP(E659,'RT-C'!$A:$G,7,FALSE),"")</f>
        <v/>
      </c>
      <c r="O659" s="150" t="str">
        <f t="array" ref="O659">IFERROR(VLOOKUP(E659,'RT-C'!$A:$R,18,FALSE),"")</f>
        <v/>
      </c>
      <c r="P659" s="147" t="str">
        <f t="shared" si="40"/>
        <v/>
      </c>
      <c r="Q659" s="119" t="str">
        <f t="shared" si="41"/>
        <v/>
      </c>
      <c r="R659" s="149" t="str">
        <f t="shared" si="42"/>
        <v/>
      </c>
      <c r="S659" s="148"/>
      <c r="T659" s="148" t="str">
        <f t="shared" si="43"/>
        <v/>
      </c>
      <c r="U659" s="118" t="e">
        <f>IF(AND(D659&lt;&gt;"",I659="OUI",#REF!="OUI"),60,"")</f>
        <v>#REF!</v>
      </c>
      <c r="V659" s="147"/>
      <c r="W659" s="118"/>
      <c r="X659" s="118"/>
      <c r="Y659" s="120"/>
      <c r="Z659" s="117"/>
    </row>
    <row r="660" spans="1:26" x14ac:dyDescent="0.25">
      <c r="A660" s="114">
        <v>11</v>
      </c>
      <c r="B660" s="115" t="s">
        <v>5722</v>
      </c>
      <c r="C660" s="116" t="str">
        <f t="array" ref="C660">IFERROR(VLOOKUP(E660,'RT-C'!$A:$I,9,FALSE),"")</f>
        <v/>
      </c>
      <c r="D660" s="117"/>
      <c r="E660" s="113"/>
      <c r="F660" s="118"/>
      <c r="G660" s="119"/>
      <c r="H660" s="120"/>
      <c r="I660" s="153" t="str">
        <f t="array" ref="I660">IFERROR(VLOOKUP(E660,'RT-C'!$A:$J,10,FALSE),"")</f>
        <v/>
      </c>
      <c r="J660" s="151" t="str">
        <f t="array" ref="J660">IFERROR(VLOOKUP(E660,'RT-C'!$A:$AE,31,FALSE),"")</f>
        <v/>
      </c>
      <c r="K660" s="152" t="str">
        <f t="array" ref="K660">IFERROR(IF(VLOOKUP(E660,'RT-C'!$A:$AG,29,FALSE)=0,"",VLOOKUP(E660,'RT-C'!$A:$AG,33,FALSE)),"")</f>
        <v/>
      </c>
      <c r="L660" s="151" t="str">
        <f t="array" ref="L660">IFERROR(VLOOKUP('RT-C'!$A:$AF,32,FALSE),"")</f>
        <v/>
      </c>
      <c r="M660" s="323" t="str">
        <f t="array" ref="M660">IFERROR(VLOOKUP(E660,'RT-C'!$A:$H,8,FALSE),"")</f>
        <v/>
      </c>
      <c r="N660" s="151" t="str">
        <f t="array" ref="N660">IFERROR(VLOOKUP(E660,'RT-C'!$A:$G,7,FALSE),"")</f>
        <v/>
      </c>
      <c r="O660" s="150" t="str">
        <f t="array" ref="O660">IFERROR(VLOOKUP(E660,'RT-C'!$A:$R,18,FALSE),"")</f>
        <v/>
      </c>
      <c r="P660" s="147" t="str">
        <f t="shared" si="40"/>
        <v/>
      </c>
      <c r="Q660" s="119" t="str">
        <f t="shared" si="41"/>
        <v/>
      </c>
      <c r="R660" s="149" t="str">
        <f t="shared" si="42"/>
        <v/>
      </c>
      <c r="S660" s="148"/>
      <c r="T660" s="148" t="str">
        <f t="shared" si="43"/>
        <v/>
      </c>
      <c r="U660" s="118" t="e">
        <f>IF(AND(D660&lt;&gt;"",I660="OUI",#REF!="OUI"),60,"")</f>
        <v>#REF!</v>
      </c>
      <c r="V660" s="147"/>
      <c r="W660" s="118"/>
      <c r="X660" s="118"/>
      <c r="Y660" s="120"/>
      <c r="Z660" s="117"/>
    </row>
    <row r="661" spans="1:26" x14ac:dyDescent="0.25">
      <c r="A661" s="114">
        <v>11</v>
      </c>
      <c r="B661" s="115" t="s">
        <v>5722</v>
      </c>
      <c r="C661" s="116" t="str">
        <f t="array" ref="C661">IFERROR(VLOOKUP(E661,'RT-C'!$A:$I,9,FALSE),"")</f>
        <v/>
      </c>
      <c r="D661" s="117"/>
      <c r="E661" s="113"/>
      <c r="F661" s="118"/>
      <c r="G661" s="119"/>
      <c r="H661" s="120"/>
      <c r="I661" s="153" t="str">
        <f t="array" ref="I661">IFERROR(VLOOKUP(E661,'RT-C'!$A:$J,10,FALSE),"")</f>
        <v/>
      </c>
      <c r="J661" s="151" t="str">
        <f t="array" ref="J661">IFERROR(VLOOKUP(E661,'RT-C'!$A:$AE,31,FALSE),"")</f>
        <v/>
      </c>
      <c r="K661" s="152" t="str">
        <f t="array" ref="K661">IFERROR(IF(VLOOKUP(E661,'RT-C'!$A:$AG,29,FALSE)=0,"",VLOOKUP(E661,'RT-C'!$A:$AG,33,FALSE)),"")</f>
        <v/>
      </c>
      <c r="L661" s="151" t="str">
        <f t="array" ref="L661">IFERROR(VLOOKUP('RT-C'!$A:$AF,32,FALSE),"")</f>
        <v/>
      </c>
      <c r="M661" s="323" t="str">
        <f t="array" ref="M661">IFERROR(VLOOKUP(E661,'RT-C'!$A:$H,8,FALSE),"")</f>
        <v/>
      </c>
      <c r="N661" s="151" t="str">
        <f t="array" ref="N661">IFERROR(VLOOKUP(E661,'RT-C'!$A:$G,7,FALSE),"")</f>
        <v/>
      </c>
      <c r="O661" s="150" t="str">
        <f t="array" ref="O661">IFERROR(VLOOKUP(E661,'RT-C'!$A:$R,18,FALSE),"")</f>
        <v/>
      </c>
      <c r="P661" s="147" t="str">
        <f t="shared" si="40"/>
        <v/>
      </c>
      <c r="Q661" s="119" t="str">
        <f t="shared" si="41"/>
        <v/>
      </c>
      <c r="R661" s="149" t="str">
        <f t="shared" si="42"/>
        <v/>
      </c>
      <c r="S661" s="148"/>
      <c r="T661" s="148" t="str">
        <f t="shared" si="43"/>
        <v/>
      </c>
      <c r="U661" s="118" t="e">
        <f>IF(AND(D661&lt;&gt;"",I661="OUI",#REF!="OUI"),60,"")</f>
        <v>#REF!</v>
      </c>
      <c r="V661" s="147"/>
      <c r="W661" s="118"/>
      <c r="X661" s="118"/>
      <c r="Y661" s="120"/>
      <c r="Z661" s="117"/>
    </row>
    <row r="662" spans="1:26" x14ac:dyDescent="0.25">
      <c r="A662" s="114">
        <v>11</v>
      </c>
      <c r="B662" s="115" t="s">
        <v>5722</v>
      </c>
      <c r="C662" s="116" t="str">
        <f t="array" ref="C662">IFERROR(VLOOKUP(E662,'RT-C'!$A:$I,9,FALSE),"")</f>
        <v/>
      </c>
      <c r="D662" s="117"/>
      <c r="E662" s="113"/>
      <c r="F662" s="118"/>
      <c r="G662" s="119"/>
      <c r="H662" s="120"/>
      <c r="I662" s="153" t="str">
        <f t="array" ref="I662">IFERROR(VLOOKUP(E662,'RT-C'!$A:$J,10,FALSE),"")</f>
        <v/>
      </c>
      <c r="J662" s="151" t="str">
        <f t="array" ref="J662">IFERROR(VLOOKUP(E662,'RT-C'!$A:$AE,31,FALSE),"")</f>
        <v/>
      </c>
      <c r="K662" s="152" t="str">
        <f t="array" ref="K662">IFERROR(IF(VLOOKUP(E662,'RT-C'!$A:$AG,29,FALSE)=0,"",VLOOKUP(E662,'RT-C'!$A:$AG,33,FALSE)),"")</f>
        <v/>
      </c>
      <c r="L662" s="151" t="str">
        <f t="array" ref="L662">IFERROR(VLOOKUP('RT-C'!$A:$AF,32,FALSE),"")</f>
        <v/>
      </c>
      <c r="M662" s="323" t="str">
        <f t="array" ref="M662">IFERROR(VLOOKUP(E662,'RT-C'!$A:$H,8,FALSE),"")</f>
        <v/>
      </c>
      <c r="N662" s="151" t="str">
        <f t="array" ref="N662">IFERROR(VLOOKUP(E662,'RT-C'!$A:$G,7,FALSE),"")</f>
        <v/>
      </c>
      <c r="O662" s="150" t="str">
        <f t="array" ref="O662">IFERROR(VLOOKUP(E662,'RT-C'!$A:$R,18,FALSE),"")</f>
        <v/>
      </c>
      <c r="P662" s="147" t="str">
        <f t="shared" si="40"/>
        <v/>
      </c>
      <c r="Q662" s="119" t="str">
        <f t="shared" si="41"/>
        <v/>
      </c>
      <c r="R662" s="149" t="str">
        <f t="shared" si="42"/>
        <v/>
      </c>
      <c r="S662" s="148"/>
      <c r="T662" s="148" t="str">
        <f t="shared" si="43"/>
        <v/>
      </c>
      <c r="U662" s="118" t="e">
        <f>IF(AND(D662&lt;&gt;"",I662="OUI",#REF!="OUI"),60,"")</f>
        <v>#REF!</v>
      </c>
      <c r="V662" s="147"/>
      <c r="W662" s="118"/>
      <c r="X662" s="118"/>
      <c r="Y662" s="120"/>
      <c r="Z662" s="117"/>
    </row>
    <row r="663" spans="1:26" x14ac:dyDescent="0.25">
      <c r="A663" s="114">
        <v>11</v>
      </c>
      <c r="B663" s="115" t="s">
        <v>5722</v>
      </c>
      <c r="C663" s="116" t="str">
        <f t="array" ref="C663">IFERROR(VLOOKUP(E663,'RT-C'!$A:$I,9,FALSE),"")</f>
        <v/>
      </c>
      <c r="D663" s="117"/>
      <c r="E663" s="113"/>
      <c r="F663" s="118"/>
      <c r="G663" s="119"/>
      <c r="H663" s="120"/>
      <c r="I663" s="153" t="str">
        <f t="array" ref="I663">IFERROR(VLOOKUP(E663,'RT-C'!$A:$J,10,FALSE),"")</f>
        <v/>
      </c>
      <c r="J663" s="151" t="str">
        <f t="array" ref="J663">IFERROR(VLOOKUP(E663,'RT-C'!$A:$AE,31,FALSE),"")</f>
        <v/>
      </c>
      <c r="K663" s="152" t="str">
        <f t="array" ref="K663">IFERROR(IF(VLOOKUP(E663,'RT-C'!$A:$AG,29,FALSE)=0,"",VLOOKUP(E663,'RT-C'!$A:$AG,33,FALSE)),"")</f>
        <v/>
      </c>
      <c r="L663" s="151" t="str">
        <f t="array" ref="L663">IFERROR(VLOOKUP('RT-C'!$A:$AF,32,FALSE),"")</f>
        <v/>
      </c>
      <c r="M663" s="323" t="str">
        <f t="array" ref="M663">IFERROR(VLOOKUP(E663,'RT-C'!$A:$H,8,FALSE),"")</f>
        <v/>
      </c>
      <c r="N663" s="151" t="str">
        <f t="array" ref="N663">IFERROR(VLOOKUP(E663,'RT-C'!$A:$G,7,FALSE),"")</f>
        <v/>
      </c>
      <c r="O663" s="150" t="str">
        <f t="array" ref="O663">IFERROR(VLOOKUP(E663,'RT-C'!$A:$R,18,FALSE),"")</f>
        <v/>
      </c>
      <c r="P663" s="147" t="str">
        <f t="shared" si="40"/>
        <v/>
      </c>
      <c r="Q663" s="119" t="str">
        <f t="shared" si="41"/>
        <v/>
      </c>
      <c r="R663" s="149" t="str">
        <f t="shared" si="42"/>
        <v/>
      </c>
      <c r="S663" s="148"/>
      <c r="T663" s="148" t="str">
        <f t="shared" si="43"/>
        <v/>
      </c>
      <c r="U663" s="118" t="e">
        <f>IF(AND(D663&lt;&gt;"",I663="OUI",#REF!="OUI"),60,"")</f>
        <v>#REF!</v>
      </c>
      <c r="V663" s="147"/>
      <c r="W663" s="118"/>
      <c r="X663" s="118"/>
      <c r="Y663" s="120"/>
      <c r="Z663" s="117"/>
    </row>
    <row r="664" spans="1:26" x14ac:dyDescent="0.25">
      <c r="A664" s="114">
        <v>11</v>
      </c>
      <c r="B664" s="115" t="s">
        <v>5722</v>
      </c>
      <c r="C664" s="116" t="str">
        <f t="array" ref="C664">IFERROR(VLOOKUP(E664,'RT-C'!$A:$I,9,FALSE),"")</f>
        <v/>
      </c>
      <c r="D664" s="117"/>
      <c r="E664" s="113"/>
      <c r="F664" s="118"/>
      <c r="G664" s="119"/>
      <c r="H664" s="120"/>
      <c r="I664" s="153" t="str">
        <f t="array" ref="I664">IFERROR(VLOOKUP(E664,'RT-C'!$A:$J,10,FALSE),"")</f>
        <v/>
      </c>
      <c r="J664" s="151" t="str">
        <f t="array" ref="J664">IFERROR(VLOOKUP(E664,'RT-C'!$A:$AE,31,FALSE),"")</f>
        <v/>
      </c>
      <c r="K664" s="152" t="str">
        <f t="array" ref="K664">IFERROR(IF(VLOOKUP(E664,'RT-C'!$A:$AG,29,FALSE)=0,"",VLOOKUP(E664,'RT-C'!$A:$AG,33,FALSE)),"")</f>
        <v/>
      </c>
      <c r="L664" s="151" t="str">
        <f t="array" ref="L664">IFERROR(VLOOKUP('RT-C'!$A:$AF,32,FALSE),"")</f>
        <v/>
      </c>
      <c r="M664" s="323" t="str">
        <f t="array" ref="M664">IFERROR(VLOOKUP(E664,'RT-C'!$A:$H,8,FALSE),"")</f>
        <v/>
      </c>
      <c r="N664" s="151" t="str">
        <f t="array" ref="N664">IFERROR(VLOOKUP(E664,'RT-C'!$A:$G,7,FALSE),"")</f>
        <v/>
      </c>
      <c r="O664" s="150" t="str">
        <f t="array" ref="O664">IFERROR(VLOOKUP(E664,'RT-C'!$A:$R,18,FALSE),"")</f>
        <v/>
      </c>
      <c r="P664" s="147" t="str">
        <f t="shared" si="40"/>
        <v/>
      </c>
      <c r="Q664" s="119" t="str">
        <f t="shared" si="41"/>
        <v/>
      </c>
      <c r="R664" s="149" t="str">
        <f t="shared" si="42"/>
        <v/>
      </c>
      <c r="S664" s="148"/>
      <c r="T664" s="148" t="str">
        <f t="shared" si="43"/>
        <v/>
      </c>
      <c r="U664" s="118" t="e">
        <f>IF(AND(D664&lt;&gt;"",I664="OUI",#REF!="OUI"),60,"")</f>
        <v>#REF!</v>
      </c>
      <c r="V664" s="147"/>
      <c r="W664" s="118"/>
      <c r="X664" s="118"/>
      <c r="Y664" s="120"/>
      <c r="Z664" s="117"/>
    </row>
    <row r="665" spans="1:26" x14ac:dyDescent="0.25">
      <c r="A665" s="114">
        <v>11</v>
      </c>
      <c r="B665" s="115" t="s">
        <v>5722</v>
      </c>
      <c r="C665" s="116" t="str">
        <f t="array" ref="C665">IFERROR(VLOOKUP(E665,'RT-C'!$A:$I,9,FALSE),"")</f>
        <v/>
      </c>
      <c r="D665" s="117"/>
      <c r="E665" s="113"/>
      <c r="F665" s="118"/>
      <c r="G665" s="119"/>
      <c r="H665" s="120"/>
      <c r="I665" s="153" t="str">
        <f t="array" ref="I665">IFERROR(VLOOKUP(E665,'RT-C'!$A:$J,10,FALSE),"")</f>
        <v/>
      </c>
      <c r="J665" s="151" t="str">
        <f t="array" ref="J665">IFERROR(VLOOKUP(E665,'RT-C'!$A:$AE,31,FALSE),"")</f>
        <v/>
      </c>
      <c r="K665" s="152" t="str">
        <f t="array" ref="K665">IFERROR(IF(VLOOKUP(E665,'RT-C'!$A:$AG,29,FALSE)=0,"",VLOOKUP(E665,'RT-C'!$A:$AG,33,FALSE)),"")</f>
        <v/>
      </c>
      <c r="L665" s="151" t="str">
        <f t="array" ref="L665">IFERROR(VLOOKUP('RT-C'!$A:$AF,32,FALSE),"")</f>
        <v/>
      </c>
      <c r="M665" s="323" t="str">
        <f t="array" ref="M665">IFERROR(VLOOKUP(E665,'RT-C'!$A:$H,8,FALSE),"")</f>
        <v/>
      </c>
      <c r="N665" s="151" t="str">
        <f t="array" ref="N665">IFERROR(VLOOKUP(E665,'RT-C'!$A:$G,7,FALSE),"")</f>
        <v/>
      </c>
      <c r="O665" s="150" t="str">
        <f t="array" ref="O665">IFERROR(VLOOKUP(E665,'RT-C'!$A:$R,18,FALSE),"")</f>
        <v/>
      </c>
      <c r="P665" s="147" t="str">
        <f t="shared" si="40"/>
        <v/>
      </c>
      <c r="Q665" s="119" t="str">
        <f t="shared" si="41"/>
        <v/>
      </c>
      <c r="R665" s="149" t="str">
        <f t="shared" si="42"/>
        <v/>
      </c>
      <c r="S665" s="148"/>
      <c r="T665" s="148" t="str">
        <f t="shared" si="43"/>
        <v/>
      </c>
      <c r="U665" s="118" t="e">
        <f>IF(AND(D665&lt;&gt;"",I665="OUI",#REF!="OUI"),60,"")</f>
        <v>#REF!</v>
      </c>
      <c r="V665" s="147"/>
      <c r="W665" s="118"/>
      <c r="X665" s="118"/>
      <c r="Y665" s="120"/>
      <c r="Z665" s="117"/>
    </row>
    <row r="666" spans="1:26" x14ac:dyDescent="0.25">
      <c r="A666" s="114">
        <v>11</v>
      </c>
      <c r="B666" s="115" t="s">
        <v>5722</v>
      </c>
      <c r="C666" s="116" t="str">
        <f t="array" ref="C666">IFERROR(VLOOKUP(E666,'RT-C'!$A:$I,9,FALSE),"")</f>
        <v/>
      </c>
      <c r="D666" s="117"/>
      <c r="E666" s="113"/>
      <c r="F666" s="118"/>
      <c r="G666" s="119"/>
      <c r="H666" s="120"/>
      <c r="I666" s="153" t="str">
        <f t="array" ref="I666">IFERROR(VLOOKUP(E666,'RT-C'!$A:$J,10,FALSE),"")</f>
        <v/>
      </c>
      <c r="J666" s="151" t="str">
        <f t="array" ref="J666">IFERROR(VLOOKUP(E666,'RT-C'!$A:$AE,31,FALSE),"")</f>
        <v/>
      </c>
      <c r="K666" s="152" t="str">
        <f t="array" ref="K666">IFERROR(IF(VLOOKUP(E666,'RT-C'!$A:$AG,29,FALSE)=0,"",VLOOKUP(E666,'RT-C'!$A:$AG,33,FALSE)),"")</f>
        <v/>
      </c>
      <c r="L666" s="151" t="str">
        <f t="array" ref="L666">IFERROR(VLOOKUP('RT-C'!$A:$AF,32,FALSE),"")</f>
        <v/>
      </c>
      <c r="M666" s="323" t="str">
        <f t="array" ref="M666">IFERROR(VLOOKUP(E666,'RT-C'!$A:$H,8,FALSE),"")</f>
        <v/>
      </c>
      <c r="N666" s="151" t="str">
        <f t="array" ref="N666">IFERROR(VLOOKUP(E666,'RT-C'!$A:$G,7,FALSE),"")</f>
        <v/>
      </c>
      <c r="O666" s="150" t="str">
        <f t="array" ref="O666">IFERROR(VLOOKUP(E666,'RT-C'!$A:$R,18,FALSE),"")</f>
        <v/>
      </c>
      <c r="P666" s="147" t="str">
        <f t="shared" si="40"/>
        <v/>
      </c>
      <c r="Q666" s="119" t="str">
        <f t="shared" si="41"/>
        <v/>
      </c>
      <c r="R666" s="149" t="str">
        <f t="shared" si="42"/>
        <v/>
      </c>
      <c r="S666" s="148"/>
      <c r="T666" s="148" t="str">
        <f t="shared" si="43"/>
        <v/>
      </c>
      <c r="U666" s="118" t="e">
        <f>IF(AND(D666&lt;&gt;"",I666="OUI",#REF!="OUI"),60,"")</f>
        <v>#REF!</v>
      </c>
      <c r="V666" s="147"/>
      <c r="W666" s="118"/>
      <c r="X666" s="118"/>
      <c r="Y666" s="120"/>
      <c r="Z666" s="117"/>
    </row>
    <row r="667" spans="1:26" x14ac:dyDescent="0.25">
      <c r="A667" s="114">
        <v>11</v>
      </c>
      <c r="B667" s="115" t="s">
        <v>5722</v>
      </c>
      <c r="C667" s="116" t="str">
        <f t="array" ref="C667">IFERROR(VLOOKUP(E667,'RT-C'!$A:$I,9,FALSE),"")</f>
        <v/>
      </c>
      <c r="D667" s="117"/>
      <c r="E667" s="113"/>
      <c r="F667" s="118"/>
      <c r="G667" s="119"/>
      <c r="H667" s="120"/>
      <c r="I667" s="153" t="str">
        <f t="array" ref="I667">IFERROR(VLOOKUP(E667,'RT-C'!$A:$J,10,FALSE),"")</f>
        <v/>
      </c>
      <c r="J667" s="151" t="str">
        <f t="array" ref="J667">IFERROR(VLOOKUP(E667,'RT-C'!$A:$AE,31,FALSE),"")</f>
        <v/>
      </c>
      <c r="K667" s="152" t="str">
        <f t="array" ref="K667">IFERROR(IF(VLOOKUP(E667,'RT-C'!$A:$AG,29,FALSE)=0,"",VLOOKUP(E667,'RT-C'!$A:$AG,33,FALSE)),"")</f>
        <v/>
      </c>
      <c r="L667" s="151" t="str">
        <f t="array" ref="L667">IFERROR(VLOOKUP('RT-C'!$A:$AF,32,FALSE),"")</f>
        <v/>
      </c>
      <c r="M667" s="323" t="str">
        <f t="array" ref="M667">IFERROR(VLOOKUP(E667,'RT-C'!$A:$H,8,FALSE),"")</f>
        <v/>
      </c>
      <c r="N667" s="151" t="str">
        <f t="array" ref="N667">IFERROR(VLOOKUP(E667,'RT-C'!$A:$G,7,FALSE),"")</f>
        <v/>
      </c>
      <c r="O667" s="150" t="str">
        <f t="array" ref="O667">IFERROR(VLOOKUP(E667,'RT-C'!$A:$R,18,FALSE),"")</f>
        <v/>
      </c>
      <c r="P667" s="147" t="str">
        <f t="shared" si="40"/>
        <v/>
      </c>
      <c r="Q667" s="119" t="str">
        <f t="shared" si="41"/>
        <v/>
      </c>
      <c r="R667" s="149" t="str">
        <f t="shared" si="42"/>
        <v/>
      </c>
      <c r="S667" s="148"/>
      <c r="T667" s="148" t="str">
        <f t="shared" si="43"/>
        <v/>
      </c>
      <c r="U667" s="118" t="e">
        <f>IF(AND(D667&lt;&gt;"",I667="OUI",#REF!="OUI"),60,"")</f>
        <v>#REF!</v>
      </c>
      <c r="V667" s="147"/>
      <c r="W667" s="118"/>
      <c r="X667" s="118"/>
      <c r="Y667" s="120"/>
      <c r="Z667" s="117"/>
    </row>
    <row r="668" spans="1:26" x14ac:dyDescent="0.25">
      <c r="A668" s="114">
        <v>11</v>
      </c>
      <c r="B668" s="115" t="s">
        <v>5722</v>
      </c>
      <c r="C668" s="116" t="str">
        <f t="array" ref="C668">IFERROR(VLOOKUP(E668,'RT-C'!$A:$I,9,FALSE),"")</f>
        <v/>
      </c>
      <c r="D668" s="117"/>
      <c r="E668" s="113"/>
      <c r="F668" s="118"/>
      <c r="G668" s="119"/>
      <c r="H668" s="120"/>
      <c r="I668" s="153" t="str">
        <f t="array" ref="I668">IFERROR(VLOOKUP(E668,'RT-C'!$A:$J,10,FALSE),"")</f>
        <v/>
      </c>
      <c r="J668" s="151" t="str">
        <f t="array" ref="J668">IFERROR(VLOOKUP(E668,'RT-C'!$A:$AE,31,FALSE),"")</f>
        <v/>
      </c>
      <c r="K668" s="152" t="str">
        <f t="array" ref="K668">IFERROR(IF(VLOOKUP(E668,'RT-C'!$A:$AG,29,FALSE)=0,"",VLOOKUP(E668,'RT-C'!$A:$AG,33,FALSE)),"")</f>
        <v/>
      </c>
      <c r="L668" s="151" t="str">
        <f t="array" ref="L668">IFERROR(VLOOKUP('RT-C'!$A:$AF,32,FALSE),"")</f>
        <v/>
      </c>
      <c r="M668" s="323" t="str">
        <f t="array" ref="M668">IFERROR(VLOOKUP(E668,'RT-C'!$A:$H,8,FALSE),"")</f>
        <v/>
      </c>
      <c r="N668" s="151" t="str">
        <f t="array" ref="N668">IFERROR(VLOOKUP(E668,'RT-C'!$A:$G,7,FALSE),"")</f>
        <v/>
      </c>
      <c r="O668" s="150" t="str">
        <f t="array" ref="O668">IFERROR(VLOOKUP(E668,'RT-C'!$A:$R,18,FALSE),"")</f>
        <v/>
      </c>
      <c r="P668" s="147" t="str">
        <f t="shared" si="40"/>
        <v/>
      </c>
      <c r="Q668" s="119" t="str">
        <f t="shared" si="41"/>
        <v/>
      </c>
      <c r="R668" s="149" t="str">
        <f t="shared" si="42"/>
        <v/>
      </c>
      <c r="S668" s="148"/>
      <c r="T668" s="148" t="str">
        <f t="shared" si="43"/>
        <v/>
      </c>
      <c r="U668" s="118" t="e">
        <f>IF(AND(D668&lt;&gt;"",I668="OUI",#REF!="OUI"),60,"")</f>
        <v>#REF!</v>
      </c>
      <c r="V668" s="147"/>
      <c r="W668" s="118"/>
      <c r="X668" s="118"/>
      <c r="Y668" s="120"/>
      <c r="Z668" s="117"/>
    </row>
    <row r="669" spans="1:26" x14ac:dyDescent="0.25">
      <c r="A669" s="114">
        <v>11</v>
      </c>
      <c r="B669" s="115" t="s">
        <v>5722</v>
      </c>
      <c r="C669" s="116" t="str">
        <f t="array" ref="C669">IFERROR(VLOOKUP(E669,'RT-C'!$A:$I,9,FALSE),"")</f>
        <v/>
      </c>
      <c r="D669" s="117"/>
      <c r="E669" s="113"/>
      <c r="F669" s="118"/>
      <c r="G669" s="119"/>
      <c r="H669" s="120"/>
      <c r="I669" s="153" t="str">
        <f t="array" ref="I669">IFERROR(VLOOKUP(E669,'RT-C'!$A:$J,10,FALSE),"")</f>
        <v/>
      </c>
      <c r="J669" s="151" t="str">
        <f t="array" ref="J669">IFERROR(VLOOKUP(E669,'RT-C'!$A:$AE,31,FALSE),"")</f>
        <v/>
      </c>
      <c r="K669" s="152" t="str">
        <f t="array" ref="K669">IFERROR(IF(VLOOKUP(E669,'RT-C'!$A:$AG,29,FALSE)=0,"",VLOOKUP(E669,'RT-C'!$A:$AG,33,FALSE)),"")</f>
        <v/>
      </c>
      <c r="L669" s="151" t="str">
        <f t="array" ref="L669">IFERROR(VLOOKUP('RT-C'!$A:$AF,32,FALSE),"")</f>
        <v/>
      </c>
      <c r="M669" s="323" t="str">
        <f t="array" ref="M669">IFERROR(VLOOKUP(E669,'RT-C'!$A:$H,8,FALSE),"")</f>
        <v/>
      </c>
      <c r="N669" s="151" t="str">
        <f t="array" ref="N669">IFERROR(VLOOKUP(E669,'RT-C'!$A:$G,7,FALSE),"")</f>
        <v/>
      </c>
      <c r="O669" s="150" t="str">
        <f t="array" ref="O669">IFERROR(VLOOKUP(E669,'RT-C'!$A:$R,18,FALSE),"")</f>
        <v/>
      </c>
      <c r="P669" s="147" t="str">
        <f t="shared" si="40"/>
        <v/>
      </c>
      <c r="Q669" s="119" t="str">
        <f t="shared" si="41"/>
        <v/>
      </c>
      <c r="R669" s="149" t="str">
        <f t="shared" si="42"/>
        <v/>
      </c>
      <c r="S669" s="148"/>
      <c r="T669" s="148" t="str">
        <f t="shared" si="43"/>
        <v/>
      </c>
      <c r="U669" s="118" t="e">
        <f>IF(AND(D669&lt;&gt;"",I669="OUI",#REF!="OUI"),60,"")</f>
        <v>#REF!</v>
      </c>
      <c r="V669" s="147"/>
      <c r="W669" s="118"/>
      <c r="X669" s="118"/>
      <c r="Y669" s="120"/>
      <c r="Z669" s="117"/>
    </row>
    <row r="670" spans="1:26" x14ac:dyDescent="0.25">
      <c r="A670" s="114">
        <v>11</v>
      </c>
      <c r="B670" s="115" t="s">
        <v>5722</v>
      </c>
      <c r="C670" s="116" t="str">
        <f t="array" ref="C670">IFERROR(VLOOKUP(E670,'RT-C'!$A:$I,9,FALSE),"")</f>
        <v/>
      </c>
      <c r="D670" s="117"/>
      <c r="E670" s="113"/>
      <c r="F670" s="118"/>
      <c r="G670" s="119"/>
      <c r="H670" s="120"/>
      <c r="I670" s="153" t="str">
        <f t="array" ref="I670">IFERROR(VLOOKUP(E670,'RT-C'!$A:$J,10,FALSE),"")</f>
        <v/>
      </c>
      <c r="J670" s="151" t="str">
        <f t="array" ref="J670">IFERROR(VLOOKUP(E670,'RT-C'!$A:$AE,31,FALSE),"")</f>
        <v/>
      </c>
      <c r="K670" s="152" t="str">
        <f t="array" ref="K670">IFERROR(IF(VLOOKUP(E670,'RT-C'!$A:$AG,29,FALSE)=0,"",VLOOKUP(E670,'RT-C'!$A:$AG,33,FALSE)),"")</f>
        <v/>
      </c>
      <c r="L670" s="151" t="str">
        <f t="array" ref="L670">IFERROR(VLOOKUP('RT-C'!$A:$AF,32,FALSE),"")</f>
        <v/>
      </c>
      <c r="M670" s="323" t="str">
        <f t="array" ref="M670">IFERROR(VLOOKUP(E670,'RT-C'!$A:$H,8,FALSE),"")</f>
        <v/>
      </c>
      <c r="N670" s="151" t="str">
        <f t="array" ref="N670">IFERROR(VLOOKUP(E670,'RT-C'!$A:$G,7,FALSE),"")</f>
        <v/>
      </c>
      <c r="O670" s="150" t="str">
        <f t="array" ref="O670">IFERROR(VLOOKUP(E670,'RT-C'!$A:$R,18,FALSE),"")</f>
        <v/>
      </c>
      <c r="P670" s="147" t="str">
        <f t="shared" si="40"/>
        <v/>
      </c>
      <c r="Q670" s="119" t="str">
        <f t="shared" si="41"/>
        <v/>
      </c>
      <c r="R670" s="149" t="str">
        <f t="shared" si="42"/>
        <v/>
      </c>
      <c r="S670" s="148"/>
      <c r="T670" s="148" t="str">
        <f t="shared" si="43"/>
        <v/>
      </c>
      <c r="U670" s="118" t="e">
        <f>IF(AND(D670&lt;&gt;"",I670="OUI",#REF!="OUI"),60,"")</f>
        <v>#REF!</v>
      </c>
      <c r="V670" s="147"/>
      <c r="W670" s="118"/>
      <c r="X670" s="118"/>
      <c r="Y670" s="120"/>
      <c r="Z670" s="117"/>
    </row>
    <row r="671" spans="1:26" x14ac:dyDescent="0.25">
      <c r="A671" s="114">
        <v>11</v>
      </c>
      <c r="B671" s="115" t="s">
        <v>5722</v>
      </c>
      <c r="C671" s="116" t="str">
        <f t="array" ref="C671">IFERROR(VLOOKUP(E671,'RT-C'!$A:$I,9,FALSE),"")</f>
        <v/>
      </c>
      <c r="D671" s="117"/>
      <c r="E671" s="113"/>
      <c r="F671" s="118"/>
      <c r="G671" s="119"/>
      <c r="H671" s="120"/>
      <c r="I671" s="153" t="str">
        <f t="array" ref="I671">IFERROR(VLOOKUP(E671,'RT-C'!$A:$J,10,FALSE),"")</f>
        <v/>
      </c>
      <c r="J671" s="151" t="str">
        <f t="array" ref="J671">IFERROR(VLOOKUP(E671,'RT-C'!$A:$AE,31,FALSE),"")</f>
        <v/>
      </c>
      <c r="K671" s="152" t="str">
        <f t="array" ref="K671">IFERROR(IF(VLOOKUP(E671,'RT-C'!$A:$AG,29,FALSE)=0,"",VLOOKUP(E671,'RT-C'!$A:$AG,33,FALSE)),"")</f>
        <v/>
      </c>
      <c r="L671" s="151" t="str">
        <f t="array" ref="L671">IFERROR(VLOOKUP('RT-C'!$A:$AF,32,FALSE),"")</f>
        <v/>
      </c>
      <c r="M671" s="323" t="str">
        <f t="array" ref="M671">IFERROR(VLOOKUP(E671,'RT-C'!$A:$H,8,FALSE),"")</f>
        <v/>
      </c>
      <c r="N671" s="151" t="str">
        <f t="array" ref="N671">IFERROR(VLOOKUP(E671,'RT-C'!$A:$G,7,FALSE),"")</f>
        <v/>
      </c>
      <c r="O671" s="150" t="str">
        <f t="array" ref="O671">IFERROR(VLOOKUP(E671,'RT-C'!$A:$R,18,FALSE),"")</f>
        <v/>
      </c>
      <c r="P671" s="147" t="str">
        <f t="shared" si="40"/>
        <v/>
      </c>
      <c r="Q671" s="119" t="str">
        <f t="shared" si="41"/>
        <v/>
      </c>
      <c r="R671" s="149" t="str">
        <f t="shared" si="42"/>
        <v/>
      </c>
      <c r="S671" s="148"/>
      <c r="T671" s="148" t="str">
        <f t="shared" si="43"/>
        <v/>
      </c>
      <c r="U671" s="118" t="e">
        <f>IF(AND(D671&lt;&gt;"",I671="OUI",#REF!="OUI"),60,"")</f>
        <v>#REF!</v>
      </c>
      <c r="V671" s="147"/>
      <c r="W671" s="118"/>
      <c r="X671" s="118"/>
      <c r="Y671" s="120"/>
      <c r="Z671" s="117"/>
    </row>
    <row r="672" spans="1:26" x14ac:dyDescent="0.25">
      <c r="A672" s="114">
        <v>11</v>
      </c>
      <c r="B672" s="115" t="s">
        <v>5722</v>
      </c>
      <c r="C672" s="116" t="str">
        <f t="array" ref="C672">IFERROR(VLOOKUP(E672,'RT-C'!$A:$I,9,FALSE),"")</f>
        <v/>
      </c>
      <c r="D672" s="117"/>
      <c r="E672" s="113"/>
      <c r="F672" s="118"/>
      <c r="G672" s="119"/>
      <c r="H672" s="120"/>
      <c r="I672" s="153" t="str">
        <f t="array" ref="I672">IFERROR(VLOOKUP(E672,'RT-C'!$A:$J,10,FALSE),"")</f>
        <v/>
      </c>
      <c r="J672" s="151" t="str">
        <f t="array" ref="J672">IFERROR(VLOOKUP(E672,'RT-C'!$A:$AE,31,FALSE),"")</f>
        <v/>
      </c>
      <c r="K672" s="152" t="str">
        <f t="array" ref="K672">IFERROR(IF(VLOOKUP(E672,'RT-C'!$A:$AG,29,FALSE)=0,"",VLOOKUP(E672,'RT-C'!$A:$AG,33,FALSE)),"")</f>
        <v/>
      </c>
      <c r="L672" s="151" t="str">
        <f t="array" ref="L672">IFERROR(VLOOKUP('RT-C'!$A:$AF,32,FALSE),"")</f>
        <v/>
      </c>
      <c r="M672" s="323" t="str">
        <f t="array" ref="M672">IFERROR(VLOOKUP(E672,'RT-C'!$A:$H,8,FALSE),"")</f>
        <v/>
      </c>
      <c r="N672" s="151" t="str">
        <f t="array" ref="N672">IFERROR(VLOOKUP(E672,'RT-C'!$A:$G,7,FALSE),"")</f>
        <v/>
      </c>
      <c r="O672" s="150" t="str">
        <f t="array" ref="O672">IFERROR(VLOOKUP(E672,'RT-C'!$A:$R,18,FALSE),"")</f>
        <v/>
      </c>
      <c r="P672" s="147" t="str">
        <f t="shared" si="40"/>
        <v/>
      </c>
      <c r="Q672" s="119" t="str">
        <f t="shared" si="41"/>
        <v/>
      </c>
      <c r="R672" s="149" t="str">
        <f t="shared" si="42"/>
        <v/>
      </c>
      <c r="S672" s="148"/>
      <c r="T672" s="148" t="str">
        <f t="shared" si="43"/>
        <v/>
      </c>
      <c r="U672" s="118" t="e">
        <f>IF(AND(D672&lt;&gt;"",I672="OUI",#REF!="OUI"),60,"")</f>
        <v>#REF!</v>
      </c>
      <c r="V672" s="147"/>
      <c r="W672" s="118"/>
      <c r="X672" s="118"/>
      <c r="Y672" s="120"/>
      <c r="Z672" s="117"/>
    </row>
    <row r="673" spans="1:26" x14ac:dyDescent="0.25">
      <c r="A673" s="114">
        <v>9</v>
      </c>
      <c r="B673" s="115" t="s">
        <v>5720</v>
      </c>
      <c r="C673" s="116" t="str">
        <f t="array" ref="C673">IFERROR(VLOOKUP(E673,'RT-C'!$A:$I,9,FALSE),"")</f>
        <v/>
      </c>
      <c r="D673" s="117"/>
      <c r="E673" s="113"/>
      <c r="F673" s="118"/>
      <c r="G673" s="119"/>
      <c r="H673" s="120"/>
      <c r="I673" s="153" t="str">
        <f t="array" ref="I673">IFERROR(VLOOKUP(E673,'RT-C'!$A:$J,10,FALSE),"")</f>
        <v/>
      </c>
      <c r="J673" s="151" t="str">
        <f t="array" ref="J673">IFERROR(VLOOKUP(E673,'RT-C'!$A:$AE,31,FALSE),"")</f>
        <v/>
      </c>
      <c r="K673" s="152" t="str">
        <f t="array" ref="K673">IFERROR(IF(VLOOKUP(E673,'RT-C'!$A:$AG,29,FALSE)=0,"",VLOOKUP(E673,'RT-C'!$A:$AG,33,FALSE)),"")</f>
        <v/>
      </c>
      <c r="L673" s="151" t="str">
        <f t="array" ref="L673">IFERROR(VLOOKUP('RT-C'!$A:$AF,32,FALSE),"")</f>
        <v/>
      </c>
      <c r="M673" s="323" t="str">
        <f t="array" ref="M673">IFERROR(VLOOKUP(E673,'RT-C'!$A:$H,8,FALSE),"")</f>
        <v/>
      </c>
      <c r="N673" s="151" t="str">
        <f t="array" ref="N673">IFERROR(VLOOKUP(E673,'RT-C'!$A:$G,7,FALSE),"")</f>
        <v/>
      </c>
      <c r="O673" s="150" t="str">
        <f t="array" ref="O673">IFERROR(VLOOKUP(E673,'RT-C'!$A:$R,18,FALSE),"")</f>
        <v/>
      </c>
      <c r="P673" s="147" t="str">
        <f t="shared" si="40"/>
        <v/>
      </c>
      <c r="Q673" s="119" t="str">
        <f t="shared" si="41"/>
        <v/>
      </c>
      <c r="R673" s="149" t="str">
        <f t="shared" si="42"/>
        <v/>
      </c>
      <c r="S673" s="148"/>
      <c r="T673" s="148" t="str">
        <f t="shared" si="43"/>
        <v/>
      </c>
      <c r="U673" s="118" t="e">
        <f>IF(AND(D673&lt;&gt;"",I673="OUI",#REF!="OUI"),60,"")</f>
        <v>#REF!</v>
      </c>
      <c r="V673" s="147"/>
      <c r="W673" s="118"/>
      <c r="X673" s="118"/>
      <c r="Y673" s="120"/>
      <c r="Z673" s="117"/>
    </row>
    <row r="674" spans="1:26" x14ac:dyDescent="0.25">
      <c r="A674" s="114">
        <v>9</v>
      </c>
      <c r="B674" s="115" t="s">
        <v>5720</v>
      </c>
      <c r="C674" s="116" t="str">
        <f t="array" ref="C674">IFERROR(VLOOKUP(E674,'RT-C'!$A:$I,9,FALSE),"")</f>
        <v/>
      </c>
      <c r="D674" s="117"/>
      <c r="E674" s="113"/>
      <c r="F674" s="118"/>
      <c r="G674" s="119"/>
      <c r="H674" s="120"/>
      <c r="I674" s="153" t="str">
        <f t="array" ref="I674">IFERROR(VLOOKUP(E674,'RT-C'!$A:$J,10,FALSE),"")</f>
        <v/>
      </c>
      <c r="J674" s="151" t="str">
        <f t="array" ref="J674">IFERROR(VLOOKUP(E674,'RT-C'!$A:$AE,31,FALSE),"")</f>
        <v/>
      </c>
      <c r="K674" s="152" t="str">
        <f t="array" ref="K674">IFERROR(IF(VLOOKUP(E674,'RT-C'!$A:$AG,29,FALSE)=0,"",VLOOKUP(E674,'RT-C'!$A:$AG,33,FALSE)),"")</f>
        <v/>
      </c>
      <c r="L674" s="151" t="str">
        <f t="array" ref="L674">IFERROR(VLOOKUP('RT-C'!$A:$AF,32,FALSE),"")</f>
        <v/>
      </c>
      <c r="M674" s="323" t="str">
        <f t="array" ref="M674">IFERROR(VLOOKUP(E674,'RT-C'!$A:$H,8,FALSE),"")</f>
        <v/>
      </c>
      <c r="N674" s="151" t="str">
        <f t="array" ref="N674">IFERROR(VLOOKUP(E674,'RT-C'!$A:$G,7,FALSE),"")</f>
        <v/>
      </c>
      <c r="O674" s="150" t="str">
        <f t="array" ref="O674">IFERROR(VLOOKUP(E674,'RT-C'!$A:$R,18,FALSE),"")</f>
        <v/>
      </c>
      <c r="P674" s="147" t="str">
        <f t="shared" si="40"/>
        <v/>
      </c>
      <c r="Q674" s="119" t="str">
        <f t="shared" si="41"/>
        <v/>
      </c>
      <c r="R674" s="149" t="str">
        <f t="shared" si="42"/>
        <v/>
      </c>
      <c r="S674" s="148"/>
      <c r="T674" s="148" t="str">
        <f t="shared" si="43"/>
        <v/>
      </c>
      <c r="U674" s="118" t="e">
        <f>IF(AND(D674&lt;&gt;"",I674="OUI",#REF!="OUI"),60,"")</f>
        <v>#REF!</v>
      </c>
      <c r="V674" s="147"/>
      <c r="W674" s="118"/>
      <c r="X674" s="118"/>
      <c r="Y674" s="120"/>
      <c r="Z674" s="117"/>
    </row>
    <row r="675" spans="1:26" x14ac:dyDescent="0.25">
      <c r="A675" s="114">
        <v>9</v>
      </c>
      <c r="B675" s="115" t="s">
        <v>5720</v>
      </c>
      <c r="C675" s="116" t="str">
        <f t="array" ref="C675">IFERROR(VLOOKUP(E675,'RT-C'!$A:$I,9,FALSE),"")</f>
        <v/>
      </c>
      <c r="D675" s="117"/>
      <c r="E675" s="113"/>
      <c r="F675" s="118"/>
      <c r="G675" s="119"/>
      <c r="H675" s="120"/>
      <c r="I675" s="153" t="str">
        <f t="array" ref="I675">IFERROR(VLOOKUP(E675,'RT-C'!$A:$J,10,FALSE),"")</f>
        <v/>
      </c>
      <c r="J675" s="151" t="str">
        <f t="array" ref="J675">IFERROR(VLOOKUP(E675,'RT-C'!$A:$AE,31,FALSE),"")</f>
        <v/>
      </c>
      <c r="K675" s="152" t="str">
        <f t="array" ref="K675">IFERROR(IF(VLOOKUP(E675,'RT-C'!$A:$AG,29,FALSE)=0,"",VLOOKUP(E675,'RT-C'!$A:$AG,33,FALSE)),"")</f>
        <v/>
      </c>
      <c r="L675" s="151" t="str">
        <f t="array" ref="L675">IFERROR(VLOOKUP('RT-C'!$A:$AF,32,FALSE),"")</f>
        <v/>
      </c>
      <c r="M675" s="323" t="str">
        <f t="array" ref="M675">IFERROR(VLOOKUP(E675,'RT-C'!$A:$H,8,FALSE),"")</f>
        <v/>
      </c>
      <c r="N675" s="151" t="str">
        <f t="array" ref="N675">IFERROR(VLOOKUP(E675,'RT-C'!$A:$G,7,FALSE),"")</f>
        <v/>
      </c>
      <c r="O675" s="150" t="str">
        <f t="array" ref="O675">IFERROR(VLOOKUP(E675,'RT-C'!$A:$R,18,FALSE),"")</f>
        <v/>
      </c>
      <c r="P675" s="147" t="str">
        <f t="shared" si="40"/>
        <v/>
      </c>
      <c r="Q675" s="119" t="str">
        <f t="shared" si="41"/>
        <v/>
      </c>
      <c r="R675" s="149" t="str">
        <f t="shared" si="42"/>
        <v/>
      </c>
      <c r="S675" s="148"/>
      <c r="T675" s="148" t="str">
        <f t="shared" si="43"/>
        <v/>
      </c>
      <c r="U675" s="118" t="e">
        <f>IF(AND(D675&lt;&gt;"",I675="OUI",#REF!="OUI"),60,"")</f>
        <v>#REF!</v>
      </c>
      <c r="V675" s="147"/>
      <c r="W675" s="118"/>
      <c r="X675" s="118"/>
      <c r="Y675" s="120"/>
      <c r="Z675" s="117"/>
    </row>
    <row r="676" spans="1:26" x14ac:dyDescent="0.25">
      <c r="A676" s="114">
        <v>7</v>
      </c>
      <c r="B676" s="115" t="s">
        <v>5719</v>
      </c>
      <c r="C676" s="116" t="str">
        <f t="array" ref="C676">IFERROR(VLOOKUP(E676,'RT-C'!$A:$I,9,FALSE),"")</f>
        <v/>
      </c>
      <c r="D676" s="117"/>
      <c r="E676" s="113"/>
      <c r="F676" s="118"/>
      <c r="G676" s="119"/>
      <c r="H676" s="120"/>
      <c r="I676" s="153" t="str">
        <f t="array" ref="I676">IFERROR(VLOOKUP(E676,'RT-C'!$A:$J,10,FALSE),"")</f>
        <v/>
      </c>
      <c r="J676" s="151" t="str">
        <f t="array" ref="J676">IFERROR(VLOOKUP(E676,'RT-C'!$A:$AE,31,FALSE),"")</f>
        <v/>
      </c>
      <c r="K676" s="152" t="str">
        <f t="array" ref="K676">IFERROR(IF(VLOOKUP(E676,'RT-C'!$A:$AG,29,FALSE)=0,"",VLOOKUP(E676,'RT-C'!$A:$AG,33,FALSE)),"")</f>
        <v/>
      </c>
      <c r="L676" s="151" t="str">
        <f t="array" ref="L676">IFERROR(VLOOKUP('RT-C'!$A:$AF,32,FALSE),"")</f>
        <v/>
      </c>
      <c r="M676" s="323" t="str">
        <f t="array" ref="M676">IFERROR(VLOOKUP(E676,'RT-C'!$A:$H,8,FALSE),"")</f>
        <v/>
      </c>
      <c r="N676" s="151" t="str">
        <f t="array" ref="N676">IFERROR(VLOOKUP(E676,'RT-C'!$A:$G,7,FALSE),"")</f>
        <v/>
      </c>
      <c r="O676" s="150" t="str">
        <f t="array" ref="O676">IFERROR(VLOOKUP(E676,'RT-C'!$A:$R,18,FALSE),"")</f>
        <v/>
      </c>
      <c r="P676" s="147" t="str">
        <f t="shared" si="40"/>
        <v/>
      </c>
      <c r="Q676" s="119" t="str">
        <f t="shared" si="41"/>
        <v/>
      </c>
      <c r="R676" s="149" t="str">
        <f t="shared" si="42"/>
        <v/>
      </c>
      <c r="S676" s="148"/>
      <c r="T676" s="148" t="str">
        <f t="shared" si="43"/>
        <v/>
      </c>
      <c r="U676" s="118" t="e">
        <f>IF(AND(D676&lt;&gt;"",I676="OUI",#REF!="OUI"),60,"")</f>
        <v>#REF!</v>
      </c>
      <c r="V676" s="147"/>
      <c r="W676" s="118"/>
      <c r="X676" s="118"/>
      <c r="Y676" s="120"/>
      <c r="Z676" s="117"/>
    </row>
    <row r="677" spans="1:26" x14ac:dyDescent="0.25">
      <c r="A677" s="114">
        <v>7</v>
      </c>
      <c r="B677" s="115" t="s">
        <v>5719</v>
      </c>
      <c r="C677" s="116" t="str">
        <f t="array" ref="C677">IFERROR(VLOOKUP(E677,'RT-C'!$A:$I,9,FALSE),"")</f>
        <v/>
      </c>
      <c r="D677" s="117"/>
      <c r="E677" s="113"/>
      <c r="F677" s="118"/>
      <c r="G677" s="119"/>
      <c r="H677" s="120"/>
      <c r="I677" s="153" t="str">
        <f t="array" ref="I677">IFERROR(VLOOKUP(E677,'RT-C'!$A:$J,10,FALSE),"")</f>
        <v/>
      </c>
      <c r="J677" s="151" t="str">
        <f t="array" ref="J677">IFERROR(VLOOKUP(E677,'RT-C'!$A:$AE,31,FALSE),"")</f>
        <v/>
      </c>
      <c r="K677" s="152" t="str">
        <f t="array" ref="K677">IFERROR(IF(VLOOKUP(E677,'RT-C'!$A:$AG,29,FALSE)=0,"",VLOOKUP(E677,'RT-C'!$A:$AG,33,FALSE)),"")</f>
        <v/>
      </c>
      <c r="L677" s="151" t="str">
        <f t="array" ref="L677">IFERROR(VLOOKUP('RT-C'!$A:$AF,32,FALSE),"")</f>
        <v/>
      </c>
      <c r="M677" s="323" t="str">
        <f t="array" ref="M677">IFERROR(VLOOKUP(E677,'RT-C'!$A:$H,8,FALSE),"")</f>
        <v/>
      </c>
      <c r="N677" s="151" t="str">
        <f t="array" ref="N677">IFERROR(VLOOKUP(E677,'RT-C'!$A:$G,7,FALSE),"")</f>
        <v/>
      </c>
      <c r="O677" s="150" t="str">
        <f t="array" ref="O677">IFERROR(VLOOKUP(E677,'RT-C'!$A:$R,18,FALSE),"")</f>
        <v/>
      </c>
      <c r="P677" s="147" t="str">
        <f t="shared" si="40"/>
        <v/>
      </c>
      <c r="Q677" s="119" t="str">
        <f t="shared" si="41"/>
        <v/>
      </c>
      <c r="R677" s="149" t="str">
        <f t="shared" si="42"/>
        <v/>
      </c>
      <c r="S677" s="148"/>
      <c r="T677" s="148" t="str">
        <f t="shared" si="43"/>
        <v/>
      </c>
      <c r="U677" s="118" t="e">
        <f>IF(AND(D677&lt;&gt;"",I677="OUI",#REF!="OUI"),60,"")</f>
        <v>#REF!</v>
      </c>
      <c r="V677" s="147"/>
      <c r="W677" s="118"/>
      <c r="X677" s="118"/>
      <c r="Y677" s="120"/>
      <c r="Z677" s="117"/>
    </row>
    <row r="678" spans="1:26" x14ac:dyDescent="0.25">
      <c r="A678" s="114">
        <v>7</v>
      </c>
      <c r="B678" s="115" t="s">
        <v>5719</v>
      </c>
      <c r="C678" s="116" t="str">
        <f t="array" ref="C678">IFERROR(VLOOKUP(E678,'RT-C'!$A:$I,9,FALSE),"")</f>
        <v/>
      </c>
      <c r="D678" s="117"/>
      <c r="E678" s="113"/>
      <c r="F678" s="118"/>
      <c r="G678" s="119"/>
      <c r="H678" s="120"/>
      <c r="I678" s="153" t="str">
        <f t="array" ref="I678">IFERROR(VLOOKUP(E678,'RT-C'!$A:$J,10,FALSE),"")</f>
        <v/>
      </c>
      <c r="J678" s="151" t="str">
        <f t="array" ref="J678">IFERROR(VLOOKUP(E678,'RT-C'!$A:$AE,31,FALSE),"")</f>
        <v/>
      </c>
      <c r="K678" s="152" t="str">
        <f t="array" ref="K678">IFERROR(IF(VLOOKUP(E678,'RT-C'!$A:$AG,29,FALSE)=0,"",VLOOKUP(E678,'RT-C'!$A:$AG,33,FALSE)),"")</f>
        <v/>
      </c>
      <c r="L678" s="151" t="str">
        <f t="array" ref="L678">IFERROR(VLOOKUP('RT-C'!$A:$AF,32,FALSE),"")</f>
        <v/>
      </c>
      <c r="M678" s="323" t="str">
        <f t="array" ref="M678">IFERROR(VLOOKUP(E678,'RT-C'!$A:$H,8,FALSE),"")</f>
        <v/>
      </c>
      <c r="N678" s="151" t="str">
        <f t="array" ref="N678">IFERROR(VLOOKUP(E678,'RT-C'!$A:$G,7,FALSE),"")</f>
        <v/>
      </c>
      <c r="O678" s="150" t="str">
        <f t="array" ref="O678">IFERROR(VLOOKUP(E678,'RT-C'!$A:$R,18,FALSE),"")</f>
        <v/>
      </c>
      <c r="P678" s="147" t="str">
        <f t="shared" si="40"/>
        <v/>
      </c>
      <c r="Q678" s="119" t="str">
        <f t="shared" si="41"/>
        <v/>
      </c>
      <c r="R678" s="149" t="str">
        <f t="shared" si="42"/>
        <v/>
      </c>
      <c r="S678" s="148"/>
      <c r="T678" s="148" t="str">
        <f t="shared" si="43"/>
        <v/>
      </c>
      <c r="U678" s="118" t="e">
        <f>IF(AND(D678&lt;&gt;"",I678="OUI",#REF!="OUI"),60,"")</f>
        <v>#REF!</v>
      </c>
      <c r="V678" s="147"/>
      <c r="W678" s="118"/>
      <c r="X678" s="118"/>
      <c r="Y678" s="120"/>
      <c r="Z678" s="117"/>
    </row>
    <row r="679" spans="1:26" x14ac:dyDescent="0.25">
      <c r="A679" s="114">
        <v>7</v>
      </c>
      <c r="B679" s="115" t="s">
        <v>5719</v>
      </c>
      <c r="C679" s="116" t="str">
        <f t="array" ref="C679">IFERROR(VLOOKUP(E679,'RT-C'!$A:$I,9,FALSE),"")</f>
        <v/>
      </c>
      <c r="D679" s="117"/>
      <c r="E679" s="113"/>
      <c r="F679" s="118"/>
      <c r="G679" s="119"/>
      <c r="H679" s="120"/>
      <c r="I679" s="153" t="str">
        <f t="array" ref="I679">IFERROR(VLOOKUP(E679,'RT-C'!$A:$J,10,FALSE),"")</f>
        <v/>
      </c>
      <c r="J679" s="151" t="str">
        <f t="array" ref="J679">IFERROR(VLOOKUP(E679,'RT-C'!$A:$AE,31,FALSE),"")</f>
        <v/>
      </c>
      <c r="K679" s="152" t="str">
        <f t="array" ref="K679">IFERROR(IF(VLOOKUP(E679,'RT-C'!$A:$AG,29,FALSE)=0,"",VLOOKUP(E679,'RT-C'!$A:$AG,33,FALSE)),"")</f>
        <v/>
      </c>
      <c r="L679" s="151" t="str">
        <f t="array" ref="L679">IFERROR(VLOOKUP('RT-C'!$A:$AF,32,FALSE),"")</f>
        <v/>
      </c>
      <c r="M679" s="323" t="str">
        <f t="array" ref="M679">IFERROR(VLOOKUP(E679,'RT-C'!$A:$H,8,FALSE),"")</f>
        <v/>
      </c>
      <c r="N679" s="151" t="str">
        <f t="array" ref="N679">IFERROR(VLOOKUP(E679,'RT-C'!$A:$G,7,FALSE),"")</f>
        <v/>
      </c>
      <c r="O679" s="150" t="str">
        <f t="array" ref="O679">IFERROR(VLOOKUP(E679,'RT-C'!$A:$R,18,FALSE),"")</f>
        <v/>
      </c>
      <c r="P679" s="147" t="str">
        <f t="shared" si="40"/>
        <v/>
      </c>
      <c r="Q679" s="119" t="str">
        <f t="shared" si="41"/>
        <v/>
      </c>
      <c r="R679" s="149" t="str">
        <f t="shared" si="42"/>
        <v/>
      </c>
      <c r="S679" s="148"/>
      <c r="T679" s="148" t="str">
        <f t="shared" si="43"/>
        <v/>
      </c>
      <c r="U679" s="118" t="e">
        <f>IF(AND(D679&lt;&gt;"",I679="OUI",#REF!="OUI"),60,"")</f>
        <v>#REF!</v>
      </c>
      <c r="V679" s="147"/>
      <c r="W679" s="118"/>
      <c r="X679" s="118"/>
      <c r="Y679" s="120"/>
      <c r="Z679" s="117"/>
    </row>
    <row r="680" spans="1:26" x14ac:dyDescent="0.25">
      <c r="A680" s="114">
        <v>6</v>
      </c>
      <c r="B680" s="115" t="s">
        <v>5721</v>
      </c>
      <c r="C680" s="116" t="str">
        <f t="array" ref="C680">IFERROR(VLOOKUP(E680,'RT-C'!$A:$I,9,FALSE),"")</f>
        <v/>
      </c>
      <c r="D680" s="117"/>
      <c r="E680" s="113"/>
      <c r="F680" s="118"/>
      <c r="G680" s="119"/>
      <c r="H680" s="120"/>
      <c r="I680" s="153" t="str">
        <f t="array" ref="I680">IFERROR(VLOOKUP(E680,'RT-C'!$A:$J,10,FALSE),"")</f>
        <v/>
      </c>
      <c r="J680" s="151" t="str">
        <f t="array" ref="J680">IFERROR(VLOOKUP(E680,'RT-C'!$A:$AE,31,FALSE),"")</f>
        <v/>
      </c>
      <c r="K680" s="152" t="str">
        <f t="array" ref="K680">IFERROR(IF(VLOOKUP(E680,'RT-C'!$A:$AG,29,FALSE)=0,"",VLOOKUP(E680,'RT-C'!$A:$AG,33,FALSE)),"")</f>
        <v/>
      </c>
      <c r="L680" s="151" t="str">
        <f t="array" ref="L680">IFERROR(VLOOKUP('RT-C'!$A:$AF,32,FALSE),"")</f>
        <v/>
      </c>
      <c r="M680" s="323" t="str">
        <f t="array" ref="M680">IFERROR(VLOOKUP(E680,'RT-C'!$A:$H,8,FALSE),"")</f>
        <v/>
      </c>
      <c r="N680" s="151" t="str">
        <f t="array" ref="N680">IFERROR(VLOOKUP(E680,'RT-C'!$A:$G,7,FALSE),"")</f>
        <v/>
      </c>
      <c r="O680" s="150" t="str">
        <f t="array" ref="O680">IFERROR(VLOOKUP(E680,'RT-C'!$A:$R,18,FALSE),"")</f>
        <v/>
      </c>
      <c r="P680" s="147" t="str">
        <f t="shared" si="40"/>
        <v/>
      </c>
      <c r="Q680" s="119" t="str">
        <f t="shared" si="41"/>
        <v/>
      </c>
      <c r="R680" s="149" t="str">
        <f t="shared" si="42"/>
        <v/>
      </c>
      <c r="S680" s="148"/>
      <c r="T680" s="148" t="str">
        <f t="shared" si="43"/>
        <v/>
      </c>
      <c r="U680" s="118" t="e">
        <f>IF(AND(D680&lt;&gt;"",I680="OUI",#REF!="OUI"),60,"")</f>
        <v>#REF!</v>
      </c>
      <c r="V680" s="147"/>
      <c r="W680" s="118"/>
      <c r="X680" s="118"/>
      <c r="Y680" s="120"/>
      <c r="Z680" s="117"/>
    </row>
    <row r="681" spans="1:26" x14ac:dyDescent="0.25">
      <c r="A681" s="114">
        <v>6</v>
      </c>
      <c r="B681" s="115" t="s">
        <v>5721</v>
      </c>
      <c r="C681" s="116" t="str">
        <f t="array" ref="C681">IFERROR(VLOOKUP(E681,'RT-C'!$A:$I,9,FALSE),"")</f>
        <v/>
      </c>
      <c r="D681" s="117"/>
      <c r="E681" s="113"/>
      <c r="F681" s="118"/>
      <c r="G681" s="119"/>
      <c r="H681" s="120"/>
      <c r="I681" s="153" t="str">
        <f t="array" ref="I681">IFERROR(VLOOKUP(E681,'RT-C'!$A:$J,10,FALSE),"")</f>
        <v/>
      </c>
      <c r="J681" s="151" t="str">
        <f t="array" ref="J681">IFERROR(VLOOKUP(E681,'RT-C'!$A:$AE,31,FALSE),"")</f>
        <v/>
      </c>
      <c r="K681" s="152" t="str">
        <f t="array" ref="K681">IFERROR(IF(VLOOKUP(E681,'RT-C'!$A:$AG,29,FALSE)=0,"",VLOOKUP(E681,'RT-C'!$A:$AG,33,FALSE)),"")</f>
        <v/>
      </c>
      <c r="L681" s="151" t="str">
        <f t="array" ref="L681">IFERROR(VLOOKUP('RT-C'!$A:$AF,32,FALSE),"")</f>
        <v/>
      </c>
      <c r="M681" s="323" t="str">
        <f t="array" ref="M681">IFERROR(VLOOKUP(E681,'RT-C'!$A:$H,8,FALSE),"")</f>
        <v/>
      </c>
      <c r="N681" s="151" t="str">
        <f t="array" ref="N681">IFERROR(VLOOKUP(E681,'RT-C'!$A:$G,7,FALSE),"")</f>
        <v/>
      </c>
      <c r="O681" s="150" t="str">
        <f t="array" ref="O681">IFERROR(VLOOKUP(E681,'RT-C'!$A:$R,18,FALSE),"")</f>
        <v/>
      </c>
      <c r="P681" s="147" t="str">
        <f t="shared" si="40"/>
        <v/>
      </c>
      <c r="Q681" s="119" t="str">
        <f t="shared" si="41"/>
        <v/>
      </c>
      <c r="R681" s="149" t="str">
        <f t="shared" si="42"/>
        <v/>
      </c>
      <c r="S681" s="148"/>
      <c r="T681" s="148" t="str">
        <f t="shared" si="43"/>
        <v/>
      </c>
      <c r="U681" s="118" t="e">
        <f>IF(AND(D681&lt;&gt;"",I681="OUI",#REF!="OUI"),60,"")</f>
        <v>#REF!</v>
      </c>
      <c r="V681" s="147"/>
      <c r="W681" s="118"/>
      <c r="X681" s="118"/>
      <c r="Y681" s="120"/>
      <c r="Z681" s="117"/>
    </row>
    <row r="682" spans="1:26" x14ac:dyDescent="0.25">
      <c r="A682" s="114">
        <v>6</v>
      </c>
      <c r="B682" s="115" t="s">
        <v>5721</v>
      </c>
      <c r="C682" s="116" t="str">
        <f t="array" ref="C682">IFERROR(VLOOKUP(E682,'RT-C'!$A:$I,9,FALSE),"")</f>
        <v/>
      </c>
      <c r="D682" s="117"/>
      <c r="E682" s="113"/>
      <c r="F682" s="118"/>
      <c r="G682" s="119"/>
      <c r="H682" s="120"/>
      <c r="I682" s="153" t="str">
        <f t="array" ref="I682">IFERROR(VLOOKUP(E682,'RT-C'!$A:$J,10,FALSE),"")</f>
        <v/>
      </c>
      <c r="J682" s="151" t="str">
        <f t="array" ref="J682">IFERROR(VLOOKUP(E682,'RT-C'!$A:$AE,31,FALSE),"")</f>
        <v/>
      </c>
      <c r="K682" s="152" t="str">
        <f t="array" ref="K682">IFERROR(IF(VLOOKUP(E682,'RT-C'!$A:$AG,29,FALSE)=0,"",VLOOKUP(E682,'RT-C'!$A:$AG,33,FALSE)),"")</f>
        <v/>
      </c>
      <c r="L682" s="151" t="str">
        <f t="array" ref="L682">IFERROR(VLOOKUP('RT-C'!$A:$AF,32,FALSE),"")</f>
        <v/>
      </c>
      <c r="M682" s="323" t="str">
        <f t="array" ref="M682">IFERROR(VLOOKUP(E682,'RT-C'!$A:$H,8,FALSE),"")</f>
        <v/>
      </c>
      <c r="N682" s="151" t="str">
        <f t="array" ref="N682">IFERROR(VLOOKUP(E682,'RT-C'!$A:$G,7,FALSE),"")</f>
        <v/>
      </c>
      <c r="O682" s="150" t="str">
        <f t="array" ref="O682">IFERROR(VLOOKUP(E682,'RT-C'!$A:$R,18,FALSE),"")</f>
        <v/>
      </c>
      <c r="P682" s="147" t="str">
        <f t="shared" si="40"/>
        <v/>
      </c>
      <c r="Q682" s="119" t="str">
        <f t="shared" si="41"/>
        <v/>
      </c>
      <c r="R682" s="149" t="str">
        <f t="shared" si="42"/>
        <v/>
      </c>
      <c r="S682" s="148"/>
      <c r="T682" s="148" t="str">
        <f t="shared" si="43"/>
        <v/>
      </c>
      <c r="U682" s="118" t="e">
        <f>IF(AND(D682&lt;&gt;"",I682="OUI",#REF!="OUI"),60,"")</f>
        <v>#REF!</v>
      </c>
      <c r="V682" s="147"/>
      <c r="W682" s="118"/>
      <c r="X682" s="118"/>
      <c r="Y682" s="120"/>
      <c r="Z682" s="117"/>
    </row>
    <row r="683" spans="1:26" x14ac:dyDescent="0.25">
      <c r="A683" s="114">
        <v>9</v>
      </c>
      <c r="B683" s="115" t="s">
        <v>5720</v>
      </c>
      <c r="C683" s="116" t="str">
        <f t="array" ref="C683">IFERROR(VLOOKUP(E683,'RT-C'!$A:$I,9,FALSE),"")</f>
        <v/>
      </c>
      <c r="D683" s="117"/>
      <c r="E683" s="113"/>
      <c r="F683" s="118"/>
      <c r="G683" s="119"/>
      <c r="H683" s="120"/>
      <c r="I683" s="153" t="str">
        <f t="array" ref="I683">IFERROR(VLOOKUP(E683,'RT-C'!$A:$J,10,FALSE),"")</f>
        <v/>
      </c>
      <c r="J683" s="151" t="str">
        <f t="array" ref="J683">IFERROR(VLOOKUP(E683,'RT-C'!$A:$AE,31,FALSE),"")</f>
        <v/>
      </c>
      <c r="K683" s="152" t="str">
        <f t="array" ref="K683">IFERROR(IF(VLOOKUP(E683,'RT-C'!$A:$AG,29,FALSE)=0,"",VLOOKUP(E683,'RT-C'!$A:$AG,33,FALSE)),"")</f>
        <v/>
      </c>
      <c r="L683" s="151" t="str">
        <f t="array" ref="L683">IFERROR(VLOOKUP('RT-C'!$A:$AF,32,FALSE),"")</f>
        <v/>
      </c>
      <c r="M683" s="323" t="str">
        <f t="array" ref="M683">IFERROR(VLOOKUP(E683,'RT-C'!$A:$H,8,FALSE),"")</f>
        <v/>
      </c>
      <c r="N683" s="151" t="str">
        <f t="array" ref="N683">IFERROR(VLOOKUP(E683,'RT-C'!$A:$G,7,FALSE),"")</f>
        <v/>
      </c>
      <c r="O683" s="150" t="str">
        <f t="array" ref="O683">IFERROR(VLOOKUP(E683,'RT-C'!$A:$R,18,FALSE),"")</f>
        <v/>
      </c>
      <c r="P683" s="147" t="str">
        <f t="shared" si="40"/>
        <v/>
      </c>
      <c r="Q683" s="119" t="str">
        <f t="shared" si="41"/>
        <v/>
      </c>
      <c r="R683" s="149" t="str">
        <f t="shared" si="42"/>
        <v/>
      </c>
      <c r="S683" s="148"/>
      <c r="T683" s="148" t="str">
        <f t="shared" si="43"/>
        <v/>
      </c>
      <c r="U683" s="118" t="e">
        <f>IF(AND(D683&lt;&gt;"",I683="OUI",#REF!="OUI"),60,"")</f>
        <v>#REF!</v>
      </c>
      <c r="V683" s="147"/>
      <c r="W683" s="118"/>
      <c r="X683" s="118"/>
      <c r="Y683" s="120"/>
      <c r="Z683" s="117"/>
    </row>
    <row r="684" spans="1:26" x14ac:dyDescent="0.25">
      <c r="A684" s="114">
        <v>9</v>
      </c>
      <c r="B684" s="115" t="s">
        <v>5720</v>
      </c>
      <c r="C684" s="116" t="str">
        <f t="array" ref="C684">IFERROR(VLOOKUP(E684,'RT-C'!$A:$I,9,FALSE),"")</f>
        <v/>
      </c>
      <c r="D684" s="117"/>
      <c r="E684" s="113"/>
      <c r="F684" s="118"/>
      <c r="G684" s="119"/>
      <c r="H684" s="120"/>
      <c r="I684" s="153" t="str">
        <f t="array" ref="I684">IFERROR(VLOOKUP(E684,'RT-C'!$A:$J,10,FALSE),"")</f>
        <v/>
      </c>
      <c r="J684" s="151" t="str">
        <f t="array" ref="J684">IFERROR(VLOOKUP(E684,'RT-C'!$A:$AE,31,FALSE),"")</f>
        <v/>
      </c>
      <c r="K684" s="152" t="str">
        <f t="array" ref="K684">IFERROR(IF(VLOOKUP(E684,'RT-C'!$A:$AG,29,FALSE)=0,"",VLOOKUP(E684,'RT-C'!$A:$AG,33,FALSE)),"")</f>
        <v/>
      </c>
      <c r="L684" s="151" t="str">
        <f t="array" ref="L684">IFERROR(VLOOKUP('RT-C'!$A:$AF,32,FALSE),"")</f>
        <v/>
      </c>
      <c r="M684" s="323" t="str">
        <f t="array" ref="M684">IFERROR(VLOOKUP(E684,'RT-C'!$A:$H,8,FALSE),"")</f>
        <v/>
      </c>
      <c r="N684" s="151" t="str">
        <f t="array" ref="N684">IFERROR(VLOOKUP(E684,'RT-C'!$A:$G,7,FALSE),"")</f>
        <v/>
      </c>
      <c r="O684" s="150" t="str">
        <f t="array" ref="O684">IFERROR(VLOOKUP(E684,'RT-C'!$A:$R,18,FALSE),"")</f>
        <v/>
      </c>
      <c r="P684" s="147" t="str">
        <f t="shared" si="40"/>
        <v/>
      </c>
      <c r="Q684" s="119" t="str">
        <f t="shared" si="41"/>
        <v/>
      </c>
      <c r="R684" s="149" t="str">
        <f t="shared" si="42"/>
        <v/>
      </c>
      <c r="S684" s="148"/>
      <c r="T684" s="148" t="str">
        <f t="shared" si="43"/>
        <v/>
      </c>
      <c r="U684" s="118" t="e">
        <f>IF(AND(D684&lt;&gt;"",I684="OUI",#REF!="OUI"),60,"")</f>
        <v>#REF!</v>
      </c>
      <c r="V684" s="147"/>
      <c r="W684" s="118"/>
      <c r="X684" s="118"/>
      <c r="Y684" s="120"/>
      <c r="Z684" s="117"/>
    </row>
    <row r="685" spans="1:26" x14ac:dyDescent="0.25">
      <c r="A685" s="114">
        <v>10</v>
      </c>
      <c r="B685" s="115" t="s">
        <v>5723</v>
      </c>
      <c r="C685" s="116" t="str">
        <f t="array" ref="C685">IFERROR(VLOOKUP(E685,'RT-C'!$A:$I,9,FALSE),"")</f>
        <v/>
      </c>
      <c r="D685" s="117"/>
      <c r="E685" s="113"/>
      <c r="F685" s="118"/>
      <c r="G685" s="119"/>
      <c r="H685" s="120"/>
      <c r="I685" s="153" t="str">
        <f t="array" ref="I685">IFERROR(VLOOKUP(E685,'RT-C'!$A:$J,10,FALSE),"")</f>
        <v/>
      </c>
      <c r="J685" s="151" t="str">
        <f t="array" ref="J685">IFERROR(VLOOKUP(E685,'RT-C'!$A:$AE,31,FALSE),"")</f>
        <v/>
      </c>
      <c r="K685" s="152" t="str">
        <f t="array" ref="K685">IFERROR(IF(VLOOKUP(E685,'RT-C'!$A:$AG,29,FALSE)=0,"",VLOOKUP(E685,'RT-C'!$A:$AG,33,FALSE)),"")</f>
        <v/>
      </c>
      <c r="L685" s="151" t="str">
        <f t="array" ref="L685">IFERROR(VLOOKUP('RT-C'!$A:$AF,32,FALSE),"")</f>
        <v/>
      </c>
      <c r="M685" s="323" t="str">
        <f t="array" ref="M685">IFERROR(VLOOKUP(E685,'RT-C'!$A:$H,8,FALSE),"")</f>
        <v/>
      </c>
      <c r="N685" s="151" t="str">
        <f t="array" ref="N685">IFERROR(VLOOKUP(E685,'RT-C'!$A:$G,7,FALSE),"")</f>
        <v/>
      </c>
      <c r="O685" s="150" t="str">
        <f t="array" ref="O685">IFERROR(VLOOKUP(E685,'RT-C'!$A:$R,18,FALSE),"")</f>
        <v/>
      </c>
      <c r="P685" s="147" t="str">
        <f t="shared" si="40"/>
        <v/>
      </c>
      <c r="Q685" s="119" t="str">
        <f t="shared" si="41"/>
        <v/>
      </c>
      <c r="R685" s="149" t="str">
        <f t="shared" si="42"/>
        <v/>
      </c>
      <c r="S685" s="148"/>
      <c r="T685" s="148" t="str">
        <f t="shared" si="43"/>
        <v/>
      </c>
      <c r="U685" s="118" t="e">
        <f>IF(AND(D685&lt;&gt;"",I685="OUI",#REF!="OUI"),60,"")</f>
        <v>#REF!</v>
      </c>
      <c r="V685" s="147"/>
      <c r="W685" s="118"/>
      <c r="X685" s="118"/>
      <c r="Y685" s="120"/>
      <c r="Z685" s="117"/>
    </row>
    <row r="686" spans="1:26" x14ac:dyDescent="0.25">
      <c r="A686" s="114">
        <v>11</v>
      </c>
      <c r="B686" s="115" t="s">
        <v>5722</v>
      </c>
      <c r="C686" s="116" t="str">
        <f t="array" ref="C686">IFERROR(VLOOKUP(E686,'RT-C'!$A:$I,9,FALSE),"")</f>
        <v/>
      </c>
      <c r="D686" s="117"/>
      <c r="E686" s="113"/>
      <c r="F686" s="118"/>
      <c r="G686" s="119"/>
      <c r="H686" s="120"/>
      <c r="I686" s="153" t="str">
        <f t="array" ref="I686">IFERROR(VLOOKUP(E686,'RT-C'!$A:$J,10,FALSE),"")</f>
        <v/>
      </c>
      <c r="J686" s="151" t="str">
        <f t="array" ref="J686">IFERROR(VLOOKUP(E686,'RT-C'!$A:$AE,31,FALSE),"")</f>
        <v/>
      </c>
      <c r="K686" s="152" t="str">
        <f t="array" ref="K686">IFERROR(IF(VLOOKUP(E686,'RT-C'!$A:$AG,29,FALSE)=0,"",VLOOKUP(E686,'RT-C'!$A:$AG,33,FALSE)),"")</f>
        <v/>
      </c>
      <c r="L686" s="151" t="str">
        <f t="array" ref="L686">IFERROR(VLOOKUP('RT-C'!$A:$AF,32,FALSE),"")</f>
        <v/>
      </c>
      <c r="M686" s="323" t="str">
        <f t="array" ref="M686">IFERROR(VLOOKUP(E686,'RT-C'!$A:$H,8,FALSE),"")</f>
        <v/>
      </c>
      <c r="N686" s="151" t="str">
        <f t="array" ref="N686">IFERROR(VLOOKUP(E686,'RT-C'!$A:$G,7,FALSE),"")</f>
        <v/>
      </c>
      <c r="O686" s="150" t="str">
        <f t="array" ref="O686">IFERROR(VLOOKUP(E686,'RT-C'!$A:$R,18,FALSE),"")</f>
        <v/>
      </c>
      <c r="P686" s="147" t="str">
        <f t="shared" si="40"/>
        <v/>
      </c>
      <c r="Q686" s="119" t="str">
        <f t="shared" si="41"/>
        <v/>
      </c>
      <c r="R686" s="149" t="str">
        <f t="shared" si="42"/>
        <v/>
      </c>
      <c r="S686" s="148"/>
      <c r="T686" s="148" t="str">
        <f t="shared" si="43"/>
        <v/>
      </c>
      <c r="U686" s="118" t="e">
        <f>IF(AND(D686&lt;&gt;"",I686="OUI",#REF!="OUI"),60,"")</f>
        <v>#REF!</v>
      </c>
      <c r="V686" s="147"/>
      <c r="W686" s="118"/>
      <c r="X686" s="118"/>
      <c r="Y686" s="120"/>
      <c r="Z686" s="117"/>
    </row>
    <row r="687" spans="1:26" x14ac:dyDescent="0.25">
      <c r="A687" s="114">
        <v>11</v>
      </c>
      <c r="B687" s="115" t="s">
        <v>5722</v>
      </c>
      <c r="C687" s="116" t="str">
        <f t="array" ref="C687">IFERROR(VLOOKUP(E687,'RT-C'!$A:$I,9,FALSE),"")</f>
        <v/>
      </c>
      <c r="D687" s="117"/>
      <c r="E687" s="113"/>
      <c r="F687" s="118"/>
      <c r="G687" s="119"/>
      <c r="H687" s="120"/>
      <c r="I687" s="153" t="str">
        <f t="array" ref="I687">IFERROR(VLOOKUP(E687,'RT-C'!$A:$J,10,FALSE),"")</f>
        <v/>
      </c>
      <c r="J687" s="151" t="str">
        <f t="array" ref="J687">IFERROR(VLOOKUP(E687,'RT-C'!$A:$AE,31,FALSE),"")</f>
        <v/>
      </c>
      <c r="K687" s="152" t="str">
        <f t="array" ref="K687">IFERROR(IF(VLOOKUP(E687,'RT-C'!$A:$AG,29,FALSE)=0,"",VLOOKUP(E687,'RT-C'!$A:$AG,33,FALSE)),"")</f>
        <v/>
      </c>
      <c r="L687" s="151" t="str">
        <f t="array" ref="L687">IFERROR(VLOOKUP('RT-C'!$A:$AF,32,FALSE),"")</f>
        <v/>
      </c>
      <c r="M687" s="323" t="str">
        <f t="array" ref="M687">IFERROR(VLOOKUP(E687,'RT-C'!$A:$H,8,FALSE),"")</f>
        <v/>
      </c>
      <c r="N687" s="151" t="str">
        <f t="array" ref="N687">IFERROR(VLOOKUP(E687,'RT-C'!$A:$G,7,FALSE),"")</f>
        <v/>
      </c>
      <c r="O687" s="150" t="str">
        <f t="array" ref="O687">IFERROR(VLOOKUP(E687,'RT-C'!$A:$R,18,FALSE),"")</f>
        <v/>
      </c>
      <c r="P687" s="147" t="str">
        <f t="shared" si="40"/>
        <v/>
      </c>
      <c r="Q687" s="119" t="str">
        <f t="shared" si="41"/>
        <v/>
      </c>
      <c r="R687" s="149" t="str">
        <f t="shared" si="42"/>
        <v/>
      </c>
      <c r="S687" s="148"/>
      <c r="T687" s="148" t="str">
        <f t="shared" si="43"/>
        <v/>
      </c>
      <c r="U687" s="118" t="e">
        <f>IF(AND(D687&lt;&gt;"",I687="OUI",#REF!="OUI"),60,"")</f>
        <v>#REF!</v>
      </c>
      <c r="V687" s="147"/>
      <c r="W687" s="118"/>
      <c r="X687" s="118"/>
      <c r="Y687" s="120"/>
      <c r="Z687" s="117"/>
    </row>
    <row r="688" spans="1:26" x14ac:dyDescent="0.25">
      <c r="A688" s="114">
        <v>11</v>
      </c>
      <c r="B688" s="115" t="s">
        <v>5722</v>
      </c>
      <c r="C688" s="116" t="str">
        <f t="array" ref="C688">IFERROR(VLOOKUP(E688,'RT-C'!$A:$I,9,FALSE),"")</f>
        <v/>
      </c>
      <c r="D688" s="117"/>
      <c r="E688" s="113"/>
      <c r="F688" s="118"/>
      <c r="G688" s="119"/>
      <c r="H688" s="120"/>
      <c r="I688" s="153" t="str">
        <f t="array" ref="I688">IFERROR(VLOOKUP(E688,'RT-C'!$A:$J,10,FALSE),"")</f>
        <v/>
      </c>
      <c r="J688" s="151" t="str">
        <f t="array" ref="J688">IFERROR(VLOOKUP(E688,'RT-C'!$A:$AE,31,FALSE),"")</f>
        <v/>
      </c>
      <c r="K688" s="152" t="str">
        <f t="array" ref="K688">IFERROR(IF(VLOOKUP(E688,'RT-C'!$A:$AG,29,FALSE)=0,"",VLOOKUP(E688,'RT-C'!$A:$AG,33,FALSE)),"")</f>
        <v/>
      </c>
      <c r="L688" s="151" t="str">
        <f t="array" ref="L688">IFERROR(VLOOKUP('RT-C'!$A:$AF,32,FALSE),"")</f>
        <v/>
      </c>
      <c r="M688" s="323" t="str">
        <f t="array" ref="M688">IFERROR(VLOOKUP(E688,'RT-C'!$A:$H,8,FALSE),"")</f>
        <v/>
      </c>
      <c r="N688" s="151" t="str">
        <f t="array" ref="N688">IFERROR(VLOOKUP(E688,'RT-C'!$A:$G,7,FALSE),"")</f>
        <v/>
      </c>
      <c r="O688" s="150" t="str">
        <f t="array" ref="O688">IFERROR(VLOOKUP(E688,'RT-C'!$A:$R,18,FALSE),"")</f>
        <v/>
      </c>
      <c r="P688" s="147" t="str">
        <f t="shared" si="40"/>
        <v/>
      </c>
      <c r="Q688" s="119" t="str">
        <f t="shared" si="41"/>
        <v/>
      </c>
      <c r="R688" s="149" t="str">
        <f t="shared" si="42"/>
        <v/>
      </c>
      <c r="S688" s="148"/>
      <c r="T688" s="148" t="str">
        <f t="shared" si="43"/>
        <v/>
      </c>
      <c r="U688" s="118" t="e">
        <f>IF(AND(D688&lt;&gt;"",I688="OUI",#REF!="OUI"),60,"")</f>
        <v>#REF!</v>
      </c>
      <c r="V688" s="147"/>
      <c r="W688" s="118"/>
      <c r="X688" s="118"/>
      <c r="Y688" s="120"/>
      <c r="Z688" s="117"/>
    </row>
    <row r="689" spans="1:26" x14ac:dyDescent="0.25">
      <c r="A689" s="114">
        <v>11</v>
      </c>
      <c r="B689" s="115" t="s">
        <v>5722</v>
      </c>
      <c r="C689" s="116" t="str">
        <f t="array" ref="C689">IFERROR(VLOOKUP(E689,'RT-C'!$A:$I,9,FALSE),"")</f>
        <v/>
      </c>
      <c r="D689" s="117"/>
      <c r="E689" s="113"/>
      <c r="F689" s="118"/>
      <c r="G689" s="119"/>
      <c r="H689" s="120"/>
      <c r="I689" s="153" t="str">
        <f t="array" ref="I689">IFERROR(VLOOKUP(E689,'RT-C'!$A:$J,10,FALSE),"")</f>
        <v/>
      </c>
      <c r="J689" s="151" t="str">
        <f t="array" ref="J689">IFERROR(VLOOKUP(E689,'RT-C'!$A:$AE,31,FALSE),"")</f>
        <v/>
      </c>
      <c r="K689" s="152" t="str">
        <f t="array" ref="K689">IFERROR(IF(VLOOKUP(E689,'RT-C'!$A:$AG,29,FALSE)=0,"",VLOOKUP(E689,'RT-C'!$A:$AG,33,FALSE)),"")</f>
        <v/>
      </c>
      <c r="L689" s="151" t="str">
        <f t="array" ref="L689">IFERROR(VLOOKUP('RT-C'!$A:$AF,32,FALSE),"")</f>
        <v/>
      </c>
      <c r="M689" s="323" t="str">
        <f t="array" ref="M689">IFERROR(VLOOKUP(E689,'RT-C'!$A:$H,8,FALSE),"")</f>
        <v/>
      </c>
      <c r="N689" s="151" t="str">
        <f t="array" ref="N689">IFERROR(VLOOKUP(E689,'RT-C'!$A:$G,7,FALSE),"")</f>
        <v/>
      </c>
      <c r="O689" s="150" t="str">
        <f t="array" ref="O689">IFERROR(VLOOKUP(E689,'RT-C'!$A:$R,18,FALSE),"")</f>
        <v/>
      </c>
      <c r="P689" s="147" t="str">
        <f t="shared" si="40"/>
        <v/>
      </c>
      <c r="Q689" s="119" t="str">
        <f t="shared" si="41"/>
        <v/>
      </c>
      <c r="R689" s="149" t="str">
        <f t="shared" si="42"/>
        <v/>
      </c>
      <c r="S689" s="148"/>
      <c r="T689" s="148" t="str">
        <f t="shared" si="43"/>
        <v/>
      </c>
      <c r="U689" s="118" t="e">
        <f>IF(AND(D689&lt;&gt;"",I689="OUI",#REF!="OUI"),60,"")</f>
        <v>#REF!</v>
      </c>
      <c r="V689" s="147"/>
      <c r="W689" s="118"/>
      <c r="X689" s="118"/>
      <c r="Y689" s="120"/>
      <c r="Z689" s="117"/>
    </row>
    <row r="690" spans="1:26" x14ac:dyDescent="0.25">
      <c r="A690" s="114">
        <v>1</v>
      </c>
      <c r="B690" s="115" t="s">
        <v>5718</v>
      </c>
      <c r="C690" s="116" t="str">
        <f t="array" ref="C690">IFERROR(VLOOKUP(E690,'RT-C'!$A:$I,9,FALSE),"")</f>
        <v/>
      </c>
      <c r="D690" s="117"/>
      <c r="E690" s="113"/>
      <c r="F690" s="118"/>
      <c r="G690" s="119"/>
      <c r="H690" s="120"/>
      <c r="I690" s="153" t="str">
        <f t="array" ref="I690">IFERROR(VLOOKUP(E690,'RT-C'!$A:$J,10,FALSE),"")</f>
        <v/>
      </c>
      <c r="J690" s="151" t="str">
        <f t="array" ref="J690">IFERROR(VLOOKUP(E690,'RT-C'!$A:$AE,31,FALSE),"")</f>
        <v/>
      </c>
      <c r="K690" s="152" t="str">
        <f t="array" ref="K690">IFERROR(IF(VLOOKUP(E690,'RT-C'!$A:$AG,29,FALSE)=0,"",VLOOKUP(E690,'RT-C'!$A:$AG,33,FALSE)),"")</f>
        <v/>
      </c>
      <c r="L690" s="151" t="str">
        <f t="array" ref="L690">IFERROR(VLOOKUP('RT-C'!$A:$AF,32,FALSE),"")</f>
        <v/>
      </c>
      <c r="M690" s="323" t="str">
        <f t="array" ref="M690">IFERROR(VLOOKUP(E690,'RT-C'!$A:$H,8,FALSE),"")</f>
        <v/>
      </c>
      <c r="N690" s="151" t="str">
        <f t="array" ref="N690">IFERROR(VLOOKUP(E690,'RT-C'!$A:$G,7,FALSE),"")</f>
        <v/>
      </c>
      <c r="O690" s="150" t="str">
        <f t="array" ref="O690">IFERROR(VLOOKUP(E690,'RT-C'!$A:$R,18,FALSE),"")</f>
        <v/>
      </c>
      <c r="P690" s="147" t="str">
        <f t="shared" si="40"/>
        <v/>
      </c>
      <c r="Q690" s="119" t="str">
        <f t="shared" si="41"/>
        <v/>
      </c>
      <c r="R690" s="149" t="str">
        <f t="shared" si="42"/>
        <v/>
      </c>
      <c r="S690" s="148"/>
      <c r="T690" s="148" t="str">
        <f t="shared" si="43"/>
        <v/>
      </c>
      <c r="U690" s="118" t="e">
        <f>IF(AND(D690&lt;&gt;"",I690="OUI",#REF!="OUI"),60,"")</f>
        <v>#REF!</v>
      </c>
      <c r="V690" s="147"/>
      <c r="W690" s="118"/>
      <c r="X690" s="118"/>
      <c r="Y690" s="120"/>
      <c r="Z690" s="117"/>
    </row>
    <row r="691" spans="1:26" x14ac:dyDescent="0.25">
      <c r="A691" s="114">
        <v>1</v>
      </c>
      <c r="B691" s="115" t="s">
        <v>5718</v>
      </c>
      <c r="C691" s="116" t="str">
        <f t="array" ref="C691">IFERROR(VLOOKUP(E691,'RT-C'!$A:$I,9,FALSE),"")</f>
        <v/>
      </c>
      <c r="D691" s="117"/>
      <c r="E691" s="113"/>
      <c r="F691" s="118"/>
      <c r="G691" s="119"/>
      <c r="H691" s="120"/>
      <c r="I691" s="153" t="str">
        <f t="array" ref="I691">IFERROR(VLOOKUP(E691,'RT-C'!$A:$J,10,FALSE),"")</f>
        <v/>
      </c>
      <c r="J691" s="151" t="str">
        <f t="array" ref="J691">IFERROR(VLOOKUP(E691,'RT-C'!$A:$AE,31,FALSE),"")</f>
        <v/>
      </c>
      <c r="K691" s="152" t="str">
        <f t="array" ref="K691">IFERROR(IF(VLOOKUP(E691,'RT-C'!$A:$AG,29,FALSE)=0,"",VLOOKUP(E691,'RT-C'!$A:$AG,33,FALSE)),"")</f>
        <v/>
      </c>
      <c r="L691" s="151" t="str">
        <f t="array" ref="L691">IFERROR(VLOOKUP('RT-C'!$A:$AF,32,FALSE),"")</f>
        <v/>
      </c>
      <c r="M691" s="323" t="str">
        <f t="array" ref="M691">IFERROR(VLOOKUP(E691,'RT-C'!$A:$H,8,FALSE),"")</f>
        <v/>
      </c>
      <c r="N691" s="151" t="str">
        <f t="array" ref="N691">IFERROR(VLOOKUP(E691,'RT-C'!$A:$G,7,FALSE),"")</f>
        <v/>
      </c>
      <c r="O691" s="150" t="str">
        <f t="array" ref="O691">IFERROR(VLOOKUP(E691,'RT-C'!$A:$R,18,FALSE),"")</f>
        <v/>
      </c>
      <c r="P691" s="147" t="str">
        <f t="shared" si="40"/>
        <v/>
      </c>
      <c r="Q691" s="119" t="str">
        <f t="shared" si="41"/>
        <v/>
      </c>
      <c r="R691" s="149" t="str">
        <f t="shared" si="42"/>
        <v/>
      </c>
      <c r="S691" s="148"/>
      <c r="T691" s="148" t="str">
        <f t="shared" si="43"/>
        <v/>
      </c>
      <c r="U691" s="118" t="e">
        <f>IF(AND(D691&lt;&gt;"",I691="OUI",#REF!="OUI"),60,"")</f>
        <v>#REF!</v>
      </c>
      <c r="V691" s="147"/>
      <c r="W691" s="118"/>
      <c r="X691" s="118"/>
      <c r="Y691" s="120"/>
      <c r="Z691" s="117"/>
    </row>
    <row r="692" spans="1:26" x14ac:dyDescent="0.25">
      <c r="A692" s="114">
        <v>1</v>
      </c>
      <c r="B692" s="115" t="s">
        <v>5718</v>
      </c>
      <c r="C692" s="116" t="str">
        <f t="array" ref="C692">IFERROR(VLOOKUP(E692,'RT-C'!$A:$I,9,FALSE),"")</f>
        <v/>
      </c>
      <c r="D692" s="117"/>
      <c r="E692" s="113"/>
      <c r="F692" s="118"/>
      <c r="G692" s="119"/>
      <c r="H692" s="120"/>
      <c r="I692" s="153" t="str">
        <f t="array" ref="I692">IFERROR(VLOOKUP(E692,'RT-C'!$A:$J,10,FALSE),"")</f>
        <v/>
      </c>
      <c r="J692" s="151" t="str">
        <f t="array" ref="J692">IFERROR(VLOOKUP(E692,'RT-C'!$A:$AE,31,FALSE),"")</f>
        <v/>
      </c>
      <c r="K692" s="152" t="str">
        <f t="array" ref="K692">IFERROR(IF(VLOOKUP(E692,'RT-C'!$A:$AG,29,FALSE)=0,"",VLOOKUP(E692,'RT-C'!$A:$AG,33,FALSE)),"")</f>
        <v/>
      </c>
      <c r="L692" s="151" t="str">
        <f t="array" ref="L692">IFERROR(VLOOKUP('RT-C'!$A:$AF,32,FALSE),"")</f>
        <v/>
      </c>
      <c r="M692" s="323" t="str">
        <f t="array" ref="M692">IFERROR(VLOOKUP(E692,'RT-C'!$A:$H,8,FALSE),"")</f>
        <v/>
      </c>
      <c r="N692" s="151" t="str">
        <f t="array" ref="N692">IFERROR(VLOOKUP(E692,'RT-C'!$A:$G,7,FALSE),"")</f>
        <v/>
      </c>
      <c r="O692" s="150" t="str">
        <f t="array" ref="O692">IFERROR(VLOOKUP(E692,'RT-C'!$A:$R,18,FALSE),"")</f>
        <v/>
      </c>
      <c r="P692" s="147" t="str">
        <f t="shared" si="40"/>
        <v/>
      </c>
      <c r="Q692" s="119" t="str">
        <f t="shared" si="41"/>
        <v/>
      </c>
      <c r="R692" s="149" t="str">
        <f t="shared" si="42"/>
        <v/>
      </c>
      <c r="S692" s="148"/>
      <c r="T692" s="148" t="str">
        <f t="shared" si="43"/>
        <v/>
      </c>
      <c r="U692" s="118" t="e">
        <f>IF(AND(D692&lt;&gt;"",I692="OUI",#REF!="OUI"),60,"")</f>
        <v>#REF!</v>
      </c>
      <c r="V692" s="147"/>
      <c r="W692" s="118"/>
      <c r="X692" s="118"/>
      <c r="Y692" s="120"/>
      <c r="Z692" s="117"/>
    </row>
    <row r="693" spans="1:26" x14ac:dyDescent="0.25">
      <c r="A693" s="114">
        <v>9</v>
      </c>
      <c r="B693" s="115" t="s">
        <v>5720</v>
      </c>
      <c r="C693" s="116" t="str">
        <f t="array" ref="C693">IFERROR(VLOOKUP(E693,'RT-C'!$A:$I,9,FALSE),"")</f>
        <v/>
      </c>
      <c r="D693" s="117"/>
      <c r="E693" s="113"/>
      <c r="F693" s="118"/>
      <c r="G693" s="119"/>
      <c r="H693" s="120"/>
      <c r="I693" s="153" t="str">
        <f t="array" ref="I693">IFERROR(VLOOKUP(E693,'RT-C'!$A:$J,10,FALSE),"")</f>
        <v/>
      </c>
      <c r="J693" s="151" t="str">
        <f t="array" ref="J693">IFERROR(VLOOKUP(E693,'RT-C'!$A:$AE,31,FALSE),"")</f>
        <v/>
      </c>
      <c r="K693" s="152" t="str">
        <f t="array" ref="K693">IFERROR(IF(VLOOKUP(E693,'RT-C'!$A:$AG,29,FALSE)=0,"",VLOOKUP(E693,'RT-C'!$A:$AG,33,FALSE)),"")</f>
        <v/>
      </c>
      <c r="L693" s="151" t="str">
        <f t="array" ref="L693">IFERROR(VLOOKUP('RT-C'!$A:$AF,32,FALSE),"")</f>
        <v/>
      </c>
      <c r="M693" s="323" t="str">
        <f t="array" ref="M693">IFERROR(VLOOKUP(E693,'RT-C'!$A:$H,8,FALSE),"")</f>
        <v/>
      </c>
      <c r="N693" s="151" t="str">
        <f t="array" ref="N693">IFERROR(VLOOKUP(E693,'RT-C'!$A:$G,7,FALSE),"")</f>
        <v/>
      </c>
      <c r="O693" s="150" t="str">
        <f t="array" ref="O693">IFERROR(VLOOKUP(E693,'RT-C'!$A:$R,18,FALSE),"")</f>
        <v/>
      </c>
      <c r="P693" s="147" t="str">
        <f t="shared" si="40"/>
        <v/>
      </c>
      <c r="Q693" s="119" t="str">
        <f t="shared" si="41"/>
        <v/>
      </c>
      <c r="R693" s="149" t="str">
        <f t="shared" si="42"/>
        <v/>
      </c>
      <c r="S693" s="148"/>
      <c r="T693" s="148" t="str">
        <f t="shared" si="43"/>
        <v/>
      </c>
      <c r="U693" s="118" t="e">
        <f>IF(AND(D693&lt;&gt;"",I693="OUI",#REF!="OUI"),60,"")</f>
        <v>#REF!</v>
      </c>
      <c r="V693" s="147"/>
      <c r="W693" s="118"/>
      <c r="X693" s="118"/>
      <c r="Y693" s="120"/>
      <c r="Z693" s="117"/>
    </row>
    <row r="694" spans="1:26" x14ac:dyDescent="0.25">
      <c r="A694" s="114">
        <v>11</v>
      </c>
      <c r="B694" s="115" t="s">
        <v>5722</v>
      </c>
      <c r="C694" s="116" t="str">
        <f t="array" ref="C694">IFERROR(VLOOKUP(E694,'RT-C'!$A:$I,9,FALSE),"")</f>
        <v/>
      </c>
      <c r="D694" s="117"/>
      <c r="E694" s="113"/>
      <c r="F694" s="118"/>
      <c r="G694" s="119"/>
      <c r="H694" s="120"/>
      <c r="I694" s="153" t="str">
        <f t="array" ref="I694">IFERROR(VLOOKUP(E694,'RT-C'!$A:$J,10,FALSE),"")</f>
        <v/>
      </c>
      <c r="J694" s="151" t="str">
        <f t="array" ref="J694">IFERROR(VLOOKUP(E694,'RT-C'!$A:$AE,31,FALSE),"")</f>
        <v/>
      </c>
      <c r="K694" s="152" t="str">
        <f t="array" ref="K694">IFERROR(IF(VLOOKUP(E694,'RT-C'!$A:$AG,29,FALSE)=0,"",VLOOKUP(E694,'RT-C'!$A:$AG,33,FALSE)),"")</f>
        <v/>
      </c>
      <c r="L694" s="151" t="str">
        <f t="array" ref="L694">IFERROR(VLOOKUP('RT-C'!$A:$AF,32,FALSE),"")</f>
        <v/>
      </c>
      <c r="M694" s="323" t="str">
        <f t="array" ref="M694">IFERROR(VLOOKUP(E694,'RT-C'!$A:$H,8,FALSE),"")</f>
        <v/>
      </c>
      <c r="N694" s="151" t="str">
        <f t="array" ref="N694">IFERROR(VLOOKUP(E694,'RT-C'!$A:$G,7,FALSE),"")</f>
        <v/>
      </c>
      <c r="O694" s="150" t="str">
        <f t="array" ref="O694">IFERROR(VLOOKUP(E694,'RT-C'!$A:$R,18,FALSE),"")</f>
        <v/>
      </c>
      <c r="P694" s="147" t="str">
        <f t="shared" si="40"/>
        <v/>
      </c>
      <c r="Q694" s="119" t="str">
        <f t="shared" si="41"/>
        <v/>
      </c>
      <c r="R694" s="149" t="str">
        <f t="shared" si="42"/>
        <v/>
      </c>
      <c r="S694" s="148"/>
      <c r="T694" s="148" t="str">
        <f t="shared" si="43"/>
        <v/>
      </c>
      <c r="U694" s="118" t="e">
        <f>IF(AND(D694&lt;&gt;"",I694="OUI",#REF!="OUI"),60,"")</f>
        <v>#REF!</v>
      </c>
      <c r="V694" s="147"/>
      <c r="W694" s="118"/>
      <c r="X694" s="118"/>
      <c r="Y694" s="120"/>
      <c r="Z694" s="117"/>
    </row>
    <row r="695" spans="1:26" x14ac:dyDescent="0.25">
      <c r="A695" s="114">
        <v>11</v>
      </c>
      <c r="B695" s="115" t="s">
        <v>5722</v>
      </c>
      <c r="C695" s="116" t="str">
        <f t="array" ref="C695">IFERROR(VLOOKUP(E695,'RT-C'!$A:$I,9,FALSE),"")</f>
        <v/>
      </c>
      <c r="D695" s="117"/>
      <c r="E695" s="113"/>
      <c r="F695" s="118"/>
      <c r="G695" s="119"/>
      <c r="H695" s="120"/>
      <c r="I695" s="153" t="str">
        <f t="array" ref="I695">IFERROR(VLOOKUP(E695,'RT-C'!$A:$J,10,FALSE),"")</f>
        <v/>
      </c>
      <c r="J695" s="151" t="str">
        <f t="array" ref="J695">IFERROR(VLOOKUP(E695,'RT-C'!$A:$AE,31,FALSE),"")</f>
        <v/>
      </c>
      <c r="K695" s="152" t="str">
        <f t="array" ref="K695">IFERROR(IF(VLOOKUP(E695,'RT-C'!$A:$AG,29,FALSE)=0,"",VLOOKUP(E695,'RT-C'!$A:$AG,33,FALSE)),"")</f>
        <v/>
      </c>
      <c r="L695" s="151" t="str">
        <f t="array" ref="L695">IFERROR(VLOOKUP('RT-C'!$A:$AF,32,FALSE),"")</f>
        <v/>
      </c>
      <c r="M695" s="323" t="str">
        <f t="array" ref="M695">IFERROR(VLOOKUP(E695,'RT-C'!$A:$H,8,FALSE),"")</f>
        <v/>
      </c>
      <c r="N695" s="151" t="str">
        <f t="array" ref="N695">IFERROR(VLOOKUP(E695,'RT-C'!$A:$G,7,FALSE),"")</f>
        <v/>
      </c>
      <c r="O695" s="150" t="str">
        <f t="array" ref="O695">IFERROR(VLOOKUP(E695,'RT-C'!$A:$R,18,FALSE),"")</f>
        <v/>
      </c>
      <c r="P695" s="147" t="str">
        <f t="shared" si="40"/>
        <v/>
      </c>
      <c r="Q695" s="119" t="str">
        <f t="shared" si="41"/>
        <v/>
      </c>
      <c r="R695" s="149" t="str">
        <f t="shared" si="42"/>
        <v/>
      </c>
      <c r="S695" s="148"/>
      <c r="T695" s="148" t="str">
        <f t="shared" si="43"/>
        <v/>
      </c>
      <c r="U695" s="118" t="e">
        <f>IF(AND(D695&lt;&gt;"",I695="OUI",#REF!="OUI"),60,"")</f>
        <v>#REF!</v>
      </c>
      <c r="V695" s="147"/>
      <c r="W695" s="118"/>
      <c r="X695" s="118"/>
      <c r="Y695" s="120"/>
      <c r="Z695" s="117"/>
    </row>
    <row r="696" spans="1:26" x14ac:dyDescent="0.25">
      <c r="A696" s="114">
        <v>1</v>
      </c>
      <c r="B696" s="115" t="s">
        <v>5718</v>
      </c>
      <c r="C696" s="116" t="str">
        <f t="array" ref="C696">IFERROR(VLOOKUP(E696,'RT-C'!$A:$I,9,FALSE),"")</f>
        <v/>
      </c>
      <c r="D696" s="117"/>
      <c r="E696" s="113"/>
      <c r="F696" s="118"/>
      <c r="G696" s="119"/>
      <c r="H696" s="120"/>
      <c r="I696" s="153" t="str">
        <f t="array" ref="I696">IFERROR(VLOOKUP(E696,'RT-C'!$A:$J,10,FALSE),"")</f>
        <v/>
      </c>
      <c r="J696" s="151" t="str">
        <f t="array" ref="J696">IFERROR(VLOOKUP(E696,'RT-C'!$A:$AE,31,FALSE),"")</f>
        <v/>
      </c>
      <c r="K696" s="152" t="str">
        <f t="array" ref="K696">IFERROR(IF(VLOOKUP(E696,'RT-C'!$A:$AG,29,FALSE)=0,"",VLOOKUP(E696,'RT-C'!$A:$AG,33,FALSE)),"")</f>
        <v/>
      </c>
      <c r="L696" s="151" t="str">
        <f t="array" ref="L696">IFERROR(VLOOKUP('RT-C'!$A:$AF,32,FALSE),"")</f>
        <v/>
      </c>
      <c r="M696" s="323" t="str">
        <f t="array" ref="M696">IFERROR(VLOOKUP(E696,'RT-C'!$A:$H,8,FALSE),"")</f>
        <v/>
      </c>
      <c r="N696" s="151" t="str">
        <f t="array" ref="N696">IFERROR(VLOOKUP(E696,'RT-C'!$A:$G,7,FALSE),"")</f>
        <v/>
      </c>
      <c r="O696" s="150" t="str">
        <f t="array" ref="O696">IFERROR(VLOOKUP(E696,'RT-C'!$A:$R,18,FALSE),"")</f>
        <v/>
      </c>
      <c r="P696" s="147" t="str">
        <f t="shared" si="40"/>
        <v/>
      </c>
      <c r="Q696" s="119" t="str">
        <f t="shared" si="41"/>
        <v/>
      </c>
      <c r="R696" s="149" t="str">
        <f t="shared" si="42"/>
        <v/>
      </c>
      <c r="S696" s="148"/>
      <c r="T696" s="148" t="str">
        <f t="shared" si="43"/>
        <v/>
      </c>
      <c r="U696" s="118" t="e">
        <f>IF(AND(D696&lt;&gt;"",I696="OUI",#REF!="OUI"),60,"")</f>
        <v>#REF!</v>
      </c>
      <c r="V696" s="147"/>
      <c r="W696" s="118"/>
      <c r="X696" s="118"/>
      <c r="Y696" s="120"/>
      <c r="Z696" s="117"/>
    </row>
    <row r="697" spans="1:26" x14ac:dyDescent="0.25">
      <c r="A697" s="114">
        <v>1</v>
      </c>
      <c r="B697" s="115" t="s">
        <v>5718</v>
      </c>
      <c r="C697" s="116" t="str">
        <f t="array" ref="C697">IFERROR(VLOOKUP(E697,'RT-C'!$A:$I,9,FALSE),"")</f>
        <v/>
      </c>
      <c r="D697" s="117"/>
      <c r="E697" s="113"/>
      <c r="F697" s="118"/>
      <c r="G697" s="119"/>
      <c r="H697" s="120"/>
      <c r="I697" s="153" t="str">
        <f t="array" ref="I697">IFERROR(VLOOKUP(E697,'RT-C'!$A:$J,10,FALSE),"")</f>
        <v/>
      </c>
      <c r="J697" s="151" t="str">
        <f t="array" ref="J697">IFERROR(VLOOKUP(E697,'RT-C'!$A:$AE,31,FALSE),"")</f>
        <v/>
      </c>
      <c r="K697" s="152" t="str">
        <f t="array" ref="K697">IFERROR(IF(VLOOKUP(E697,'RT-C'!$A:$AG,29,FALSE)=0,"",VLOOKUP(E697,'RT-C'!$A:$AG,33,FALSE)),"")</f>
        <v/>
      </c>
      <c r="L697" s="151" t="str">
        <f t="array" ref="L697">IFERROR(VLOOKUP('RT-C'!$A:$AF,32,FALSE),"")</f>
        <v/>
      </c>
      <c r="M697" s="323" t="str">
        <f t="array" ref="M697">IFERROR(VLOOKUP(E697,'RT-C'!$A:$H,8,FALSE),"")</f>
        <v/>
      </c>
      <c r="N697" s="151" t="str">
        <f t="array" ref="N697">IFERROR(VLOOKUP(E697,'RT-C'!$A:$G,7,FALSE),"")</f>
        <v/>
      </c>
      <c r="O697" s="150" t="str">
        <f t="array" ref="O697">IFERROR(VLOOKUP(E697,'RT-C'!$A:$R,18,FALSE),"")</f>
        <v/>
      </c>
      <c r="P697" s="147" t="str">
        <f t="shared" si="40"/>
        <v/>
      </c>
      <c r="Q697" s="119" t="str">
        <f t="shared" si="41"/>
        <v/>
      </c>
      <c r="R697" s="149" t="str">
        <f t="shared" si="42"/>
        <v/>
      </c>
      <c r="S697" s="148"/>
      <c r="T697" s="148" t="str">
        <f t="shared" si="43"/>
        <v/>
      </c>
      <c r="U697" s="118" t="e">
        <f>IF(AND(D697&lt;&gt;"",I697="OUI",#REF!="OUI"),60,"")</f>
        <v>#REF!</v>
      </c>
      <c r="V697" s="147"/>
      <c r="W697" s="118"/>
      <c r="X697" s="118"/>
      <c r="Y697" s="120"/>
      <c r="Z697" s="117"/>
    </row>
    <row r="698" spans="1:26" x14ac:dyDescent="0.25">
      <c r="A698" s="114">
        <v>1</v>
      </c>
      <c r="B698" s="115" t="s">
        <v>5718</v>
      </c>
      <c r="C698" s="116" t="str">
        <f t="array" ref="C698">IFERROR(VLOOKUP(E698,'RT-C'!$A:$I,9,FALSE),"")</f>
        <v/>
      </c>
      <c r="D698" s="117"/>
      <c r="E698" s="113"/>
      <c r="F698" s="118"/>
      <c r="G698" s="119"/>
      <c r="H698" s="120"/>
      <c r="I698" s="153" t="str">
        <f t="array" ref="I698">IFERROR(VLOOKUP(E698,'RT-C'!$A:$J,10,FALSE),"")</f>
        <v/>
      </c>
      <c r="J698" s="151" t="str">
        <f t="array" ref="J698">IFERROR(VLOOKUP(E698,'RT-C'!$A:$AE,31,FALSE),"")</f>
        <v/>
      </c>
      <c r="K698" s="152" t="str">
        <f t="array" ref="K698">IFERROR(IF(VLOOKUP(E698,'RT-C'!$A:$AG,29,FALSE)=0,"",VLOOKUP(E698,'RT-C'!$A:$AG,33,FALSE)),"")</f>
        <v/>
      </c>
      <c r="L698" s="151" t="str">
        <f t="array" ref="L698">IFERROR(VLOOKUP('RT-C'!$A:$AF,32,FALSE),"")</f>
        <v/>
      </c>
      <c r="M698" s="323" t="str">
        <f t="array" ref="M698">IFERROR(VLOOKUP(E698,'RT-C'!$A:$H,8,FALSE),"")</f>
        <v/>
      </c>
      <c r="N698" s="151" t="str">
        <f t="array" ref="N698">IFERROR(VLOOKUP(E698,'RT-C'!$A:$G,7,FALSE),"")</f>
        <v/>
      </c>
      <c r="O698" s="150" t="str">
        <f t="array" ref="O698">IFERROR(VLOOKUP(E698,'RT-C'!$A:$R,18,FALSE),"")</f>
        <v/>
      </c>
      <c r="P698" s="147" t="str">
        <f t="shared" si="40"/>
        <v/>
      </c>
      <c r="Q698" s="119" t="str">
        <f t="shared" si="41"/>
        <v/>
      </c>
      <c r="R698" s="149" t="str">
        <f t="shared" si="42"/>
        <v/>
      </c>
      <c r="S698" s="148"/>
      <c r="T698" s="148" t="str">
        <f t="shared" si="43"/>
        <v/>
      </c>
      <c r="U698" s="118" t="e">
        <f>IF(AND(D698&lt;&gt;"",I698="OUI",#REF!="OUI"),60,"")</f>
        <v>#REF!</v>
      </c>
      <c r="V698" s="147"/>
      <c r="W698" s="118"/>
      <c r="X698" s="118"/>
      <c r="Y698" s="120"/>
      <c r="Z698" s="117"/>
    </row>
    <row r="699" spans="1:26" x14ac:dyDescent="0.25">
      <c r="A699" s="114">
        <v>1</v>
      </c>
      <c r="B699" s="115" t="s">
        <v>5718</v>
      </c>
      <c r="C699" s="116" t="str">
        <f t="array" ref="C699">IFERROR(VLOOKUP(E699,'RT-C'!$A:$I,9,FALSE),"")</f>
        <v/>
      </c>
      <c r="D699" s="117"/>
      <c r="E699" s="113"/>
      <c r="F699" s="118"/>
      <c r="G699" s="119"/>
      <c r="H699" s="120"/>
      <c r="I699" s="153" t="str">
        <f t="array" ref="I699">IFERROR(VLOOKUP(E699,'RT-C'!$A:$J,10,FALSE),"")</f>
        <v/>
      </c>
      <c r="J699" s="151" t="str">
        <f t="array" ref="J699">IFERROR(VLOOKUP(E699,'RT-C'!$A:$AE,31,FALSE),"")</f>
        <v/>
      </c>
      <c r="K699" s="152" t="str">
        <f t="array" ref="K699">IFERROR(IF(VLOOKUP(E699,'RT-C'!$A:$AG,29,FALSE)=0,"",VLOOKUP(E699,'RT-C'!$A:$AG,33,FALSE)),"")</f>
        <v/>
      </c>
      <c r="L699" s="151" t="str">
        <f t="array" ref="L699">IFERROR(VLOOKUP('RT-C'!$A:$AF,32,FALSE),"")</f>
        <v/>
      </c>
      <c r="M699" s="323" t="str">
        <f t="array" ref="M699">IFERROR(VLOOKUP(E699,'RT-C'!$A:$H,8,FALSE),"")</f>
        <v/>
      </c>
      <c r="N699" s="151" t="str">
        <f t="array" ref="N699">IFERROR(VLOOKUP(E699,'RT-C'!$A:$G,7,FALSE),"")</f>
        <v/>
      </c>
      <c r="O699" s="150" t="str">
        <f t="array" ref="O699">IFERROR(VLOOKUP(E699,'RT-C'!$A:$R,18,FALSE),"")</f>
        <v/>
      </c>
      <c r="P699" s="147" t="str">
        <f t="shared" si="40"/>
        <v/>
      </c>
      <c r="Q699" s="119" t="str">
        <f t="shared" si="41"/>
        <v/>
      </c>
      <c r="R699" s="149" t="str">
        <f t="shared" si="42"/>
        <v/>
      </c>
      <c r="S699" s="148"/>
      <c r="T699" s="148" t="str">
        <f t="shared" si="43"/>
        <v/>
      </c>
      <c r="U699" s="118" t="e">
        <f>IF(AND(D699&lt;&gt;"",I699="OUI",#REF!="OUI"),60,"")</f>
        <v>#REF!</v>
      </c>
      <c r="V699" s="147"/>
      <c r="W699" s="118"/>
      <c r="X699" s="118"/>
      <c r="Y699" s="120"/>
      <c r="Z699" s="117"/>
    </row>
    <row r="700" spans="1:26" x14ac:dyDescent="0.25">
      <c r="A700" s="114">
        <v>1</v>
      </c>
      <c r="B700" s="115" t="s">
        <v>5718</v>
      </c>
      <c r="C700" s="116" t="str">
        <f t="array" ref="C700">IFERROR(VLOOKUP(E700,'RT-C'!$A:$I,9,FALSE),"")</f>
        <v/>
      </c>
      <c r="D700" s="117"/>
      <c r="E700" s="113"/>
      <c r="F700" s="118"/>
      <c r="G700" s="119"/>
      <c r="H700" s="120"/>
      <c r="I700" s="153" t="str">
        <f t="array" ref="I700">IFERROR(VLOOKUP(E700,'RT-C'!$A:$J,10,FALSE),"")</f>
        <v/>
      </c>
      <c r="J700" s="151" t="str">
        <f t="array" ref="J700">IFERROR(VLOOKUP(E700,'RT-C'!$A:$AE,31,FALSE),"")</f>
        <v/>
      </c>
      <c r="K700" s="152" t="str">
        <f t="array" ref="K700">IFERROR(IF(VLOOKUP(E700,'RT-C'!$A:$AG,29,FALSE)=0,"",VLOOKUP(E700,'RT-C'!$A:$AG,33,FALSE)),"")</f>
        <v/>
      </c>
      <c r="L700" s="151" t="str">
        <f t="array" ref="L700">IFERROR(VLOOKUP('RT-C'!$A:$AF,32,FALSE),"")</f>
        <v/>
      </c>
      <c r="M700" s="323" t="str">
        <f t="array" ref="M700">IFERROR(VLOOKUP(E700,'RT-C'!$A:$H,8,FALSE),"")</f>
        <v/>
      </c>
      <c r="N700" s="151" t="str">
        <f t="array" ref="N700">IFERROR(VLOOKUP(E700,'RT-C'!$A:$G,7,FALSE),"")</f>
        <v/>
      </c>
      <c r="O700" s="150" t="str">
        <f t="array" ref="O700">IFERROR(VLOOKUP(E700,'RT-C'!$A:$R,18,FALSE),"")</f>
        <v/>
      </c>
      <c r="P700" s="147" t="str">
        <f t="shared" si="40"/>
        <v/>
      </c>
      <c r="Q700" s="119" t="str">
        <f t="shared" si="41"/>
        <v/>
      </c>
      <c r="R700" s="149" t="str">
        <f t="shared" si="42"/>
        <v/>
      </c>
      <c r="S700" s="148"/>
      <c r="T700" s="148" t="str">
        <f t="shared" si="43"/>
        <v/>
      </c>
      <c r="U700" s="118" t="e">
        <f>IF(AND(D700&lt;&gt;"",I700="OUI",#REF!="OUI"),60,"")</f>
        <v>#REF!</v>
      </c>
      <c r="V700" s="147"/>
      <c r="W700" s="118"/>
      <c r="X700" s="118"/>
      <c r="Y700" s="120"/>
      <c r="Z700" s="117"/>
    </row>
    <row r="701" spans="1:26" x14ac:dyDescent="0.25">
      <c r="A701" s="114">
        <v>1</v>
      </c>
      <c r="B701" s="115" t="s">
        <v>5718</v>
      </c>
      <c r="C701" s="116" t="str">
        <f t="array" ref="C701">IFERROR(VLOOKUP(E701,'RT-C'!$A:$I,9,FALSE),"")</f>
        <v/>
      </c>
      <c r="D701" s="117"/>
      <c r="E701" s="113"/>
      <c r="F701" s="118"/>
      <c r="G701" s="119"/>
      <c r="H701" s="120"/>
      <c r="I701" s="153" t="str">
        <f t="array" ref="I701">IFERROR(VLOOKUP(E701,'RT-C'!$A:$J,10,FALSE),"")</f>
        <v/>
      </c>
      <c r="J701" s="151" t="str">
        <f t="array" ref="J701">IFERROR(VLOOKUP(E701,'RT-C'!$A:$AE,31,FALSE),"")</f>
        <v/>
      </c>
      <c r="K701" s="152" t="str">
        <f t="array" ref="K701">IFERROR(IF(VLOOKUP(E701,'RT-C'!$A:$AG,29,FALSE)=0,"",VLOOKUP(E701,'RT-C'!$A:$AG,33,FALSE)),"")</f>
        <v/>
      </c>
      <c r="L701" s="151" t="str">
        <f t="array" ref="L701">IFERROR(VLOOKUP('RT-C'!$A:$AF,32,FALSE),"")</f>
        <v/>
      </c>
      <c r="M701" s="323" t="str">
        <f t="array" ref="M701">IFERROR(VLOOKUP(E701,'RT-C'!$A:$H,8,FALSE),"")</f>
        <v/>
      </c>
      <c r="N701" s="151" t="str">
        <f t="array" ref="N701">IFERROR(VLOOKUP(E701,'RT-C'!$A:$G,7,FALSE),"")</f>
        <v/>
      </c>
      <c r="O701" s="150" t="str">
        <f t="array" ref="O701">IFERROR(VLOOKUP(E701,'RT-C'!$A:$R,18,FALSE),"")</f>
        <v/>
      </c>
      <c r="P701" s="147" t="str">
        <f t="shared" si="40"/>
        <v/>
      </c>
      <c r="Q701" s="119" t="str">
        <f t="shared" si="41"/>
        <v/>
      </c>
      <c r="R701" s="149" t="str">
        <f t="shared" si="42"/>
        <v/>
      </c>
      <c r="S701" s="148"/>
      <c r="T701" s="148" t="str">
        <f t="shared" si="43"/>
        <v/>
      </c>
      <c r="U701" s="118" t="e">
        <f>IF(AND(D701&lt;&gt;"",I701="OUI",#REF!="OUI"),60,"")</f>
        <v>#REF!</v>
      </c>
      <c r="V701" s="147"/>
      <c r="W701" s="118"/>
      <c r="X701" s="118"/>
      <c r="Y701" s="120"/>
      <c r="Z701" s="117"/>
    </row>
    <row r="702" spans="1:26" x14ac:dyDescent="0.25">
      <c r="A702" s="114">
        <v>1</v>
      </c>
      <c r="B702" s="115" t="s">
        <v>5718</v>
      </c>
      <c r="C702" s="116" t="str">
        <f t="array" ref="C702">IFERROR(VLOOKUP(E702,'RT-C'!$A:$I,9,FALSE),"")</f>
        <v/>
      </c>
      <c r="D702" s="117"/>
      <c r="E702" s="113"/>
      <c r="F702" s="118"/>
      <c r="G702" s="119"/>
      <c r="H702" s="120"/>
      <c r="I702" s="153" t="str">
        <f t="array" ref="I702">IFERROR(VLOOKUP(E702,'RT-C'!$A:$J,10,FALSE),"")</f>
        <v/>
      </c>
      <c r="J702" s="151" t="str">
        <f t="array" ref="J702">IFERROR(VLOOKUP(E702,'RT-C'!$A:$AE,31,FALSE),"")</f>
        <v/>
      </c>
      <c r="K702" s="152" t="str">
        <f t="array" ref="K702">IFERROR(IF(VLOOKUP(E702,'RT-C'!$A:$AG,29,FALSE)=0,"",VLOOKUP(E702,'RT-C'!$A:$AG,33,FALSE)),"")</f>
        <v/>
      </c>
      <c r="L702" s="151" t="str">
        <f t="array" ref="L702">IFERROR(VLOOKUP('RT-C'!$A:$AF,32,FALSE),"")</f>
        <v/>
      </c>
      <c r="M702" s="323" t="str">
        <f t="array" ref="M702">IFERROR(VLOOKUP(E702,'RT-C'!$A:$H,8,FALSE),"")</f>
        <v/>
      </c>
      <c r="N702" s="151" t="str">
        <f t="array" ref="N702">IFERROR(VLOOKUP(E702,'RT-C'!$A:$G,7,FALSE),"")</f>
        <v/>
      </c>
      <c r="O702" s="150" t="str">
        <f t="array" ref="O702">IFERROR(VLOOKUP(E702,'RT-C'!$A:$R,18,FALSE),"")</f>
        <v/>
      </c>
      <c r="P702" s="147" t="str">
        <f t="shared" si="40"/>
        <v/>
      </c>
      <c r="Q702" s="119" t="str">
        <f t="shared" si="41"/>
        <v/>
      </c>
      <c r="R702" s="149" t="str">
        <f t="shared" si="42"/>
        <v/>
      </c>
      <c r="S702" s="148"/>
      <c r="T702" s="148" t="str">
        <f t="shared" si="43"/>
        <v/>
      </c>
      <c r="U702" s="118" t="e">
        <f>IF(AND(D702&lt;&gt;"",I702="OUI",#REF!="OUI"),60,"")</f>
        <v>#REF!</v>
      </c>
      <c r="V702" s="147"/>
      <c r="W702" s="118"/>
      <c r="X702" s="118"/>
      <c r="Y702" s="120"/>
      <c r="Z702" s="117"/>
    </row>
    <row r="703" spans="1:26" x14ac:dyDescent="0.25">
      <c r="A703" s="114">
        <v>1</v>
      </c>
      <c r="B703" s="115" t="s">
        <v>5718</v>
      </c>
      <c r="C703" s="116" t="str">
        <f t="array" ref="C703">IFERROR(VLOOKUP(E703,'RT-C'!$A:$I,9,FALSE),"")</f>
        <v/>
      </c>
      <c r="D703" s="117"/>
      <c r="E703" s="113"/>
      <c r="F703" s="118"/>
      <c r="G703" s="119"/>
      <c r="H703" s="120"/>
      <c r="I703" s="153" t="str">
        <f t="array" ref="I703">IFERROR(VLOOKUP(E703,'RT-C'!$A:$J,10,FALSE),"")</f>
        <v/>
      </c>
      <c r="J703" s="151" t="str">
        <f t="array" ref="J703">IFERROR(VLOOKUP(E703,'RT-C'!$A:$AE,31,FALSE),"")</f>
        <v/>
      </c>
      <c r="K703" s="152" t="str">
        <f t="array" ref="K703">IFERROR(IF(VLOOKUP(E703,'RT-C'!$A:$AG,29,FALSE)=0,"",VLOOKUP(E703,'RT-C'!$A:$AG,33,FALSE)),"")</f>
        <v/>
      </c>
      <c r="L703" s="151" t="str">
        <f t="array" ref="L703">IFERROR(VLOOKUP('RT-C'!$A:$AF,32,FALSE),"")</f>
        <v/>
      </c>
      <c r="M703" s="323" t="str">
        <f t="array" ref="M703">IFERROR(VLOOKUP(E703,'RT-C'!$A:$H,8,FALSE),"")</f>
        <v/>
      </c>
      <c r="N703" s="151" t="str">
        <f t="array" ref="N703">IFERROR(VLOOKUP(E703,'RT-C'!$A:$G,7,FALSE),"")</f>
        <v/>
      </c>
      <c r="O703" s="150" t="str">
        <f t="array" ref="O703">IFERROR(VLOOKUP(E703,'RT-C'!$A:$R,18,FALSE),"")</f>
        <v/>
      </c>
      <c r="P703" s="147" t="str">
        <f t="shared" si="40"/>
        <v/>
      </c>
      <c r="Q703" s="119" t="str">
        <f t="shared" si="41"/>
        <v/>
      </c>
      <c r="R703" s="149" t="str">
        <f t="shared" si="42"/>
        <v/>
      </c>
      <c r="S703" s="148"/>
      <c r="T703" s="148" t="str">
        <f t="shared" si="43"/>
        <v/>
      </c>
      <c r="U703" s="118" t="e">
        <f>IF(AND(D703&lt;&gt;"",I703="OUI",#REF!="OUI"),60,"")</f>
        <v>#REF!</v>
      </c>
      <c r="V703" s="147"/>
      <c r="W703" s="118"/>
      <c r="X703" s="118"/>
      <c r="Y703" s="120"/>
      <c r="Z703" s="117"/>
    </row>
    <row r="704" spans="1:26" x14ac:dyDescent="0.25">
      <c r="A704" s="114">
        <v>1</v>
      </c>
      <c r="B704" s="115" t="s">
        <v>5718</v>
      </c>
      <c r="C704" s="116" t="str">
        <f t="array" ref="C704">IFERROR(VLOOKUP(E704,'RT-C'!$A:$I,9,FALSE),"")</f>
        <v/>
      </c>
      <c r="D704" s="117"/>
      <c r="E704" s="113"/>
      <c r="F704" s="118"/>
      <c r="G704" s="119"/>
      <c r="H704" s="120"/>
      <c r="I704" s="153" t="str">
        <f t="array" ref="I704">IFERROR(VLOOKUP(E704,'RT-C'!$A:$J,10,FALSE),"")</f>
        <v/>
      </c>
      <c r="J704" s="151" t="str">
        <f t="array" ref="J704">IFERROR(VLOOKUP(E704,'RT-C'!$A:$AE,31,FALSE),"")</f>
        <v/>
      </c>
      <c r="K704" s="152" t="str">
        <f t="array" ref="K704">IFERROR(IF(VLOOKUP(E704,'RT-C'!$A:$AG,29,FALSE)=0,"",VLOOKUP(E704,'RT-C'!$A:$AG,33,FALSE)),"")</f>
        <v/>
      </c>
      <c r="L704" s="151" t="str">
        <f t="array" ref="L704">IFERROR(VLOOKUP('RT-C'!$A:$AF,32,FALSE),"")</f>
        <v/>
      </c>
      <c r="M704" s="323" t="str">
        <f t="array" ref="M704">IFERROR(VLOOKUP(E704,'RT-C'!$A:$H,8,FALSE),"")</f>
        <v/>
      </c>
      <c r="N704" s="151" t="str">
        <f t="array" ref="N704">IFERROR(VLOOKUP(E704,'RT-C'!$A:$G,7,FALSE),"")</f>
        <v/>
      </c>
      <c r="O704" s="150" t="str">
        <f t="array" ref="O704">IFERROR(VLOOKUP(E704,'RT-C'!$A:$R,18,FALSE),"")</f>
        <v/>
      </c>
      <c r="P704" s="147" t="str">
        <f t="shared" si="40"/>
        <v/>
      </c>
      <c r="Q704" s="119" t="str">
        <f t="shared" si="41"/>
        <v/>
      </c>
      <c r="R704" s="149" t="str">
        <f t="shared" si="42"/>
        <v/>
      </c>
      <c r="S704" s="148"/>
      <c r="T704" s="148" t="str">
        <f t="shared" si="43"/>
        <v/>
      </c>
      <c r="U704" s="118" t="e">
        <f>IF(AND(D704&lt;&gt;"",I704="OUI",#REF!="OUI"),60,"")</f>
        <v>#REF!</v>
      </c>
      <c r="V704" s="147"/>
      <c r="W704" s="118"/>
      <c r="X704" s="118"/>
      <c r="Y704" s="120"/>
      <c r="Z704" s="117"/>
    </row>
    <row r="705" spans="1:26" x14ac:dyDescent="0.25">
      <c r="A705" s="114">
        <v>1</v>
      </c>
      <c r="B705" s="115" t="s">
        <v>5718</v>
      </c>
      <c r="C705" s="116" t="str">
        <f t="array" ref="C705">IFERROR(VLOOKUP(E705,'RT-C'!$A:$I,9,FALSE),"")</f>
        <v/>
      </c>
      <c r="D705" s="117"/>
      <c r="E705" s="113"/>
      <c r="F705" s="118"/>
      <c r="G705" s="119"/>
      <c r="H705" s="120"/>
      <c r="I705" s="153" t="str">
        <f t="array" ref="I705">IFERROR(VLOOKUP(E705,'RT-C'!$A:$J,10,FALSE),"")</f>
        <v/>
      </c>
      <c r="J705" s="151" t="str">
        <f t="array" ref="J705">IFERROR(VLOOKUP(E705,'RT-C'!$A:$AE,31,FALSE),"")</f>
        <v/>
      </c>
      <c r="K705" s="152" t="str">
        <f t="array" ref="K705">IFERROR(IF(VLOOKUP(E705,'RT-C'!$A:$AG,29,FALSE)=0,"",VLOOKUP(E705,'RT-C'!$A:$AG,33,FALSE)),"")</f>
        <v/>
      </c>
      <c r="L705" s="151" t="str">
        <f t="array" ref="L705">IFERROR(VLOOKUP('RT-C'!$A:$AF,32,FALSE),"")</f>
        <v/>
      </c>
      <c r="M705" s="323" t="str">
        <f t="array" ref="M705">IFERROR(VLOOKUP(E705,'RT-C'!$A:$H,8,FALSE),"")</f>
        <v/>
      </c>
      <c r="N705" s="151" t="str">
        <f t="array" ref="N705">IFERROR(VLOOKUP(E705,'RT-C'!$A:$G,7,FALSE),"")</f>
        <v/>
      </c>
      <c r="O705" s="150" t="str">
        <f t="array" ref="O705">IFERROR(VLOOKUP(E705,'RT-C'!$A:$R,18,FALSE),"")</f>
        <v/>
      </c>
      <c r="P705" s="147" t="str">
        <f t="shared" si="40"/>
        <v/>
      </c>
      <c r="Q705" s="119" t="str">
        <f t="shared" si="41"/>
        <v/>
      </c>
      <c r="R705" s="149" t="str">
        <f t="shared" si="42"/>
        <v/>
      </c>
      <c r="S705" s="148"/>
      <c r="T705" s="148" t="str">
        <f t="shared" si="43"/>
        <v/>
      </c>
      <c r="U705" s="118" t="e">
        <f>IF(AND(D705&lt;&gt;"",I705="OUI",#REF!="OUI"),60,"")</f>
        <v>#REF!</v>
      </c>
      <c r="V705" s="147"/>
      <c r="W705" s="118"/>
      <c r="X705" s="118"/>
      <c r="Y705" s="120"/>
      <c r="Z705" s="117"/>
    </row>
    <row r="706" spans="1:26" x14ac:dyDescent="0.25">
      <c r="A706" s="114">
        <v>1</v>
      </c>
      <c r="B706" s="115" t="s">
        <v>5718</v>
      </c>
      <c r="C706" s="116" t="str">
        <f t="array" ref="C706">IFERROR(VLOOKUP(E706,'RT-C'!$A:$I,9,FALSE),"")</f>
        <v/>
      </c>
      <c r="D706" s="117"/>
      <c r="E706" s="113"/>
      <c r="F706" s="118"/>
      <c r="G706" s="119"/>
      <c r="H706" s="120"/>
      <c r="I706" s="153" t="str">
        <f t="array" ref="I706">IFERROR(VLOOKUP(E706,'RT-C'!$A:$J,10,FALSE),"")</f>
        <v/>
      </c>
      <c r="J706" s="151" t="str">
        <f t="array" ref="J706">IFERROR(VLOOKUP(E706,'RT-C'!$A:$AE,31,FALSE),"")</f>
        <v/>
      </c>
      <c r="K706" s="152" t="str">
        <f t="array" ref="K706">IFERROR(IF(VLOOKUP(E706,'RT-C'!$A:$AG,29,FALSE)=0,"",VLOOKUP(E706,'RT-C'!$A:$AG,33,FALSE)),"")</f>
        <v/>
      </c>
      <c r="L706" s="151" t="str">
        <f t="array" ref="L706">IFERROR(VLOOKUP('RT-C'!$A:$AF,32,FALSE),"")</f>
        <v/>
      </c>
      <c r="M706" s="323" t="str">
        <f t="array" ref="M706">IFERROR(VLOOKUP(E706,'RT-C'!$A:$H,8,FALSE),"")</f>
        <v/>
      </c>
      <c r="N706" s="151" t="str">
        <f t="array" ref="N706">IFERROR(VLOOKUP(E706,'RT-C'!$A:$G,7,FALSE),"")</f>
        <v/>
      </c>
      <c r="O706" s="150" t="str">
        <f t="array" ref="O706">IFERROR(VLOOKUP(E706,'RT-C'!$A:$R,18,FALSE),"")</f>
        <v/>
      </c>
      <c r="P706" s="147" t="str">
        <f t="shared" si="40"/>
        <v/>
      </c>
      <c r="Q706" s="119" t="str">
        <f t="shared" si="41"/>
        <v/>
      </c>
      <c r="R706" s="149" t="str">
        <f t="shared" si="42"/>
        <v/>
      </c>
      <c r="S706" s="148"/>
      <c r="T706" s="148" t="str">
        <f t="shared" si="43"/>
        <v/>
      </c>
      <c r="U706" s="118" t="e">
        <f>IF(AND(D706&lt;&gt;"",I706="OUI",#REF!="OUI"),60,"")</f>
        <v>#REF!</v>
      </c>
      <c r="V706" s="147"/>
      <c r="W706" s="118"/>
      <c r="X706" s="118"/>
      <c r="Y706" s="120"/>
      <c r="Z706" s="117"/>
    </row>
    <row r="707" spans="1:26" x14ac:dyDescent="0.25">
      <c r="A707" s="114">
        <v>1</v>
      </c>
      <c r="B707" s="115" t="s">
        <v>5718</v>
      </c>
      <c r="C707" s="116" t="str">
        <f t="array" ref="C707">IFERROR(VLOOKUP(E707,'RT-C'!$A:$I,9,FALSE),"")</f>
        <v/>
      </c>
      <c r="D707" s="117"/>
      <c r="E707" s="113"/>
      <c r="F707" s="118"/>
      <c r="G707" s="119"/>
      <c r="H707" s="120"/>
      <c r="I707" s="153" t="str">
        <f t="array" ref="I707">IFERROR(VLOOKUP(E707,'RT-C'!$A:$J,10,FALSE),"")</f>
        <v/>
      </c>
      <c r="J707" s="151" t="str">
        <f t="array" ref="J707">IFERROR(VLOOKUP(E707,'RT-C'!$A:$AE,31,FALSE),"")</f>
        <v/>
      </c>
      <c r="K707" s="152" t="str">
        <f t="array" ref="K707">IFERROR(IF(VLOOKUP(E707,'RT-C'!$A:$AG,29,FALSE)=0,"",VLOOKUP(E707,'RT-C'!$A:$AG,33,FALSE)),"")</f>
        <v/>
      </c>
      <c r="L707" s="151" t="str">
        <f t="array" ref="L707">IFERROR(VLOOKUP('RT-C'!$A:$AF,32,FALSE),"")</f>
        <v/>
      </c>
      <c r="M707" s="323" t="str">
        <f t="array" ref="M707">IFERROR(VLOOKUP(E707,'RT-C'!$A:$H,8,FALSE),"")</f>
        <v/>
      </c>
      <c r="N707" s="151" t="str">
        <f t="array" ref="N707">IFERROR(VLOOKUP(E707,'RT-C'!$A:$G,7,FALSE),"")</f>
        <v/>
      </c>
      <c r="O707" s="150" t="str">
        <f t="array" ref="O707">IFERROR(VLOOKUP(E707,'RT-C'!$A:$R,18,FALSE),"")</f>
        <v/>
      </c>
      <c r="P707" s="147" t="str">
        <f t="shared" ref="P707:P770" si="44">IF(AND(D707&lt;&gt;"",F707="INS",I707="OUI",K707&gt;0),K707*IF($M707&gt;41790,5.94,5.65),"")</f>
        <v/>
      </c>
      <c r="Q707" s="119" t="str">
        <f t="shared" ref="Q707:Q770" si="45">IF(AND(D707&lt;&gt;"",F707="REV",I707="OUI",K707&gt;0),K707*IF($M707&gt;41790,6.2,5.9),"")</f>
        <v/>
      </c>
      <c r="R707" s="149" t="str">
        <f t="shared" ref="R707:R770" si="46">IF(AND(D707&lt;&gt;"",I707="NON",OR(J707="Branchement individuel",J707="Batiment détruit")),3,"")</f>
        <v/>
      </c>
      <c r="S707" s="148"/>
      <c r="T707" s="148" t="str">
        <f t="shared" ref="T707:T770" si="47">IF(AND(D707&lt;&gt;"",I707="OUI",O707="OUI"),18,"")</f>
        <v/>
      </c>
      <c r="U707" s="118" t="e">
        <f>IF(AND(D707&lt;&gt;"",I707="OUI",#REF!="OUI"),60,"")</f>
        <v>#REF!</v>
      </c>
      <c r="V707" s="147"/>
      <c r="W707" s="118"/>
      <c r="X707" s="118"/>
      <c r="Y707" s="120"/>
      <c r="Z707" s="117"/>
    </row>
    <row r="708" spans="1:26" x14ac:dyDescent="0.25">
      <c r="A708" s="114">
        <v>1</v>
      </c>
      <c r="B708" s="115" t="s">
        <v>5718</v>
      </c>
      <c r="C708" s="116" t="str">
        <f t="array" ref="C708">IFERROR(VLOOKUP(E708,'RT-C'!$A:$I,9,FALSE),"")</f>
        <v/>
      </c>
      <c r="D708" s="117"/>
      <c r="E708" s="113"/>
      <c r="F708" s="118"/>
      <c r="G708" s="119"/>
      <c r="H708" s="120"/>
      <c r="I708" s="153" t="str">
        <f t="array" ref="I708">IFERROR(VLOOKUP(E708,'RT-C'!$A:$J,10,FALSE),"")</f>
        <v/>
      </c>
      <c r="J708" s="151" t="str">
        <f t="array" ref="J708">IFERROR(VLOOKUP(E708,'RT-C'!$A:$AE,31,FALSE),"")</f>
        <v/>
      </c>
      <c r="K708" s="152" t="str">
        <f t="array" ref="K708">IFERROR(IF(VLOOKUP(E708,'RT-C'!$A:$AG,29,FALSE)=0,"",VLOOKUP(E708,'RT-C'!$A:$AG,33,FALSE)),"")</f>
        <v/>
      </c>
      <c r="L708" s="151" t="str">
        <f t="array" ref="L708">IFERROR(VLOOKUP('RT-C'!$A:$AF,32,FALSE),"")</f>
        <v/>
      </c>
      <c r="M708" s="323" t="str">
        <f t="array" ref="M708">IFERROR(VLOOKUP(E708,'RT-C'!$A:$H,8,FALSE),"")</f>
        <v/>
      </c>
      <c r="N708" s="151" t="str">
        <f t="array" ref="N708">IFERROR(VLOOKUP(E708,'RT-C'!$A:$G,7,FALSE),"")</f>
        <v/>
      </c>
      <c r="O708" s="150" t="str">
        <f t="array" ref="O708">IFERROR(VLOOKUP(E708,'RT-C'!$A:$R,18,FALSE),"")</f>
        <v/>
      </c>
      <c r="P708" s="147" t="str">
        <f t="shared" si="44"/>
        <v/>
      </c>
      <c r="Q708" s="119" t="str">
        <f t="shared" si="45"/>
        <v/>
      </c>
      <c r="R708" s="149" t="str">
        <f t="shared" si="46"/>
        <v/>
      </c>
      <c r="S708" s="148"/>
      <c r="T708" s="148" t="str">
        <f t="shared" si="47"/>
        <v/>
      </c>
      <c r="U708" s="118" t="e">
        <f>IF(AND(D708&lt;&gt;"",I708="OUI",#REF!="OUI"),60,"")</f>
        <v>#REF!</v>
      </c>
      <c r="V708" s="147"/>
      <c r="W708" s="118"/>
      <c r="X708" s="118"/>
      <c r="Y708" s="120"/>
      <c r="Z708" s="117"/>
    </row>
    <row r="709" spans="1:26" x14ac:dyDescent="0.25">
      <c r="A709" s="114">
        <v>1</v>
      </c>
      <c r="B709" s="115" t="s">
        <v>5718</v>
      </c>
      <c r="C709" s="116" t="str">
        <f t="array" ref="C709">IFERROR(VLOOKUP(E709,'RT-C'!$A:$I,9,FALSE),"")</f>
        <v/>
      </c>
      <c r="D709" s="117"/>
      <c r="E709" s="113"/>
      <c r="F709" s="118"/>
      <c r="G709" s="119"/>
      <c r="H709" s="120"/>
      <c r="I709" s="153" t="str">
        <f t="array" ref="I709">IFERROR(VLOOKUP(E709,'RT-C'!$A:$J,10,FALSE),"")</f>
        <v/>
      </c>
      <c r="J709" s="151" t="str">
        <f t="array" ref="J709">IFERROR(VLOOKUP(E709,'RT-C'!$A:$AE,31,FALSE),"")</f>
        <v/>
      </c>
      <c r="K709" s="152" t="str">
        <f t="array" ref="K709">IFERROR(IF(VLOOKUP(E709,'RT-C'!$A:$AG,29,FALSE)=0,"",VLOOKUP(E709,'RT-C'!$A:$AG,33,FALSE)),"")</f>
        <v/>
      </c>
      <c r="L709" s="151" t="str">
        <f t="array" ref="L709">IFERROR(VLOOKUP('RT-C'!$A:$AF,32,FALSE),"")</f>
        <v/>
      </c>
      <c r="M709" s="323" t="str">
        <f t="array" ref="M709">IFERROR(VLOOKUP(E709,'RT-C'!$A:$H,8,FALSE),"")</f>
        <v/>
      </c>
      <c r="N709" s="151" t="str">
        <f t="array" ref="N709">IFERROR(VLOOKUP(E709,'RT-C'!$A:$G,7,FALSE),"")</f>
        <v/>
      </c>
      <c r="O709" s="150" t="str">
        <f t="array" ref="O709">IFERROR(VLOOKUP(E709,'RT-C'!$A:$R,18,FALSE),"")</f>
        <v/>
      </c>
      <c r="P709" s="147" t="str">
        <f t="shared" si="44"/>
        <v/>
      </c>
      <c r="Q709" s="119" t="str">
        <f t="shared" si="45"/>
        <v/>
      </c>
      <c r="R709" s="149" t="str">
        <f t="shared" si="46"/>
        <v/>
      </c>
      <c r="S709" s="148"/>
      <c r="T709" s="148" t="str">
        <f t="shared" si="47"/>
        <v/>
      </c>
      <c r="U709" s="118" t="e">
        <f>IF(AND(D709&lt;&gt;"",I709="OUI",#REF!="OUI"),60,"")</f>
        <v>#REF!</v>
      </c>
      <c r="V709" s="147"/>
      <c r="W709" s="118"/>
      <c r="X709" s="118"/>
      <c r="Y709" s="120"/>
      <c r="Z709" s="117"/>
    </row>
    <row r="710" spans="1:26" x14ac:dyDescent="0.25">
      <c r="A710" s="114">
        <v>1</v>
      </c>
      <c r="B710" s="115" t="s">
        <v>5718</v>
      </c>
      <c r="C710" s="116" t="str">
        <f t="array" ref="C710">IFERROR(VLOOKUP(E710,'RT-C'!$A:$I,9,FALSE),"")</f>
        <v/>
      </c>
      <c r="D710" s="117"/>
      <c r="E710" s="113"/>
      <c r="F710" s="118"/>
      <c r="G710" s="119"/>
      <c r="H710" s="120"/>
      <c r="I710" s="153" t="str">
        <f t="array" ref="I710">IFERROR(VLOOKUP(E710,'RT-C'!$A:$J,10,FALSE),"")</f>
        <v/>
      </c>
      <c r="J710" s="151" t="str">
        <f t="array" ref="J710">IFERROR(VLOOKUP(E710,'RT-C'!$A:$AE,31,FALSE),"")</f>
        <v/>
      </c>
      <c r="K710" s="152" t="str">
        <f t="array" ref="K710">IFERROR(IF(VLOOKUP(E710,'RT-C'!$A:$AG,29,FALSE)=0,"",VLOOKUP(E710,'RT-C'!$A:$AG,33,FALSE)),"")</f>
        <v/>
      </c>
      <c r="L710" s="151" t="str">
        <f t="array" ref="L710">IFERROR(VLOOKUP('RT-C'!$A:$AF,32,FALSE),"")</f>
        <v/>
      </c>
      <c r="M710" s="323" t="str">
        <f t="array" ref="M710">IFERROR(VLOOKUP(E710,'RT-C'!$A:$H,8,FALSE),"")</f>
        <v/>
      </c>
      <c r="N710" s="151" t="str">
        <f t="array" ref="N710">IFERROR(VLOOKUP(E710,'RT-C'!$A:$G,7,FALSE),"")</f>
        <v/>
      </c>
      <c r="O710" s="150" t="str">
        <f t="array" ref="O710">IFERROR(VLOOKUP(E710,'RT-C'!$A:$R,18,FALSE),"")</f>
        <v/>
      </c>
      <c r="P710" s="147" t="str">
        <f t="shared" si="44"/>
        <v/>
      </c>
      <c r="Q710" s="119" t="str">
        <f t="shared" si="45"/>
        <v/>
      </c>
      <c r="R710" s="149" t="str">
        <f t="shared" si="46"/>
        <v/>
      </c>
      <c r="S710" s="148"/>
      <c r="T710" s="148" t="str">
        <f t="shared" si="47"/>
        <v/>
      </c>
      <c r="U710" s="118" t="e">
        <f>IF(AND(D710&lt;&gt;"",I710="OUI",#REF!="OUI"),60,"")</f>
        <v>#REF!</v>
      </c>
      <c r="V710" s="147"/>
      <c r="W710" s="118"/>
      <c r="X710" s="118"/>
      <c r="Y710" s="120"/>
      <c r="Z710" s="117"/>
    </row>
    <row r="711" spans="1:26" x14ac:dyDescent="0.25">
      <c r="A711" s="114">
        <v>1</v>
      </c>
      <c r="B711" s="115" t="s">
        <v>5718</v>
      </c>
      <c r="C711" s="116" t="str">
        <f t="array" ref="C711">IFERROR(VLOOKUP(E711,'RT-C'!$A:$I,9,FALSE),"")</f>
        <v/>
      </c>
      <c r="D711" s="117"/>
      <c r="E711" s="113"/>
      <c r="F711" s="118"/>
      <c r="G711" s="119"/>
      <c r="H711" s="120"/>
      <c r="I711" s="153" t="str">
        <f t="array" ref="I711">IFERROR(VLOOKUP(E711,'RT-C'!$A:$J,10,FALSE),"")</f>
        <v/>
      </c>
      <c r="J711" s="151" t="str">
        <f t="array" ref="J711">IFERROR(VLOOKUP(E711,'RT-C'!$A:$AE,31,FALSE),"")</f>
        <v/>
      </c>
      <c r="K711" s="152" t="str">
        <f t="array" ref="K711">IFERROR(IF(VLOOKUP(E711,'RT-C'!$A:$AG,29,FALSE)=0,"",VLOOKUP(E711,'RT-C'!$A:$AG,33,FALSE)),"")</f>
        <v/>
      </c>
      <c r="L711" s="151" t="str">
        <f t="array" ref="L711">IFERROR(VLOOKUP('RT-C'!$A:$AF,32,FALSE),"")</f>
        <v/>
      </c>
      <c r="M711" s="323" t="str">
        <f t="array" ref="M711">IFERROR(VLOOKUP(E711,'RT-C'!$A:$H,8,FALSE),"")</f>
        <v/>
      </c>
      <c r="N711" s="151" t="str">
        <f t="array" ref="N711">IFERROR(VLOOKUP(E711,'RT-C'!$A:$G,7,FALSE),"")</f>
        <v/>
      </c>
      <c r="O711" s="150" t="str">
        <f t="array" ref="O711">IFERROR(VLOOKUP(E711,'RT-C'!$A:$R,18,FALSE),"")</f>
        <v/>
      </c>
      <c r="P711" s="147" t="str">
        <f t="shared" si="44"/>
        <v/>
      </c>
      <c r="Q711" s="119" t="str">
        <f t="shared" si="45"/>
        <v/>
      </c>
      <c r="R711" s="149" t="str">
        <f t="shared" si="46"/>
        <v/>
      </c>
      <c r="S711" s="148"/>
      <c r="T711" s="148" t="str">
        <f t="shared" si="47"/>
        <v/>
      </c>
      <c r="U711" s="118" t="e">
        <f>IF(AND(D711&lt;&gt;"",I711="OUI",#REF!="OUI"),60,"")</f>
        <v>#REF!</v>
      </c>
      <c r="V711" s="147"/>
      <c r="W711" s="118"/>
      <c r="X711" s="118"/>
      <c r="Y711" s="120"/>
      <c r="Z711" s="117"/>
    </row>
    <row r="712" spans="1:26" x14ac:dyDescent="0.25">
      <c r="A712" s="114">
        <v>1</v>
      </c>
      <c r="B712" s="115" t="s">
        <v>5718</v>
      </c>
      <c r="C712" s="116" t="str">
        <f t="array" ref="C712">IFERROR(VLOOKUP(E712,'RT-C'!$A:$I,9,FALSE),"")</f>
        <v/>
      </c>
      <c r="D712" s="117"/>
      <c r="E712" s="113"/>
      <c r="F712" s="118"/>
      <c r="G712" s="119"/>
      <c r="H712" s="120"/>
      <c r="I712" s="153" t="str">
        <f t="array" ref="I712">IFERROR(VLOOKUP(E712,'RT-C'!$A:$J,10,FALSE),"")</f>
        <v/>
      </c>
      <c r="J712" s="151" t="str">
        <f t="array" ref="J712">IFERROR(VLOOKUP(E712,'RT-C'!$A:$AE,31,FALSE),"")</f>
        <v/>
      </c>
      <c r="K712" s="152" t="str">
        <f t="array" ref="K712">IFERROR(IF(VLOOKUP(E712,'RT-C'!$A:$AG,29,FALSE)=0,"",VLOOKUP(E712,'RT-C'!$A:$AG,33,FALSE)),"")</f>
        <v/>
      </c>
      <c r="L712" s="151" t="str">
        <f t="array" ref="L712">IFERROR(VLOOKUP('RT-C'!$A:$AF,32,FALSE),"")</f>
        <v/>
      </c>
      <c r="M712" s="323" t="str">
        <f t="array" ref="M712">IFERROR(VLOOKUP(E712,'RT-C'!$A:$H,8,FALSE),"")</f>
        <v/>
      </c>
      <c r="N712" s="151" t="str">
        <f t="array" ref="N712">IFERROR(VLOOKUP(E712,'RT-C'!$A:$G,7,FALSE),"")</f>
        <v/>
      </c>
      <c r="O712" s="150" t="str">
        <f t="array" ref="O712">IFERROR(VLOOKUP(E712,'RT-C'!$A:$R,18,FALSE),"")</f>
        <v/>
      </c>
      <c r="P712" s="147" t="str">
        <f t="shared" si="44"/>
        <v/>
      </c>
      <c r="Q712" s="119" t="str">
        <f t="shared" si="45"/>
        <v/>
      </c>
      <c r="R712" s="149" t="str">
        <f t="shared" si="46"/>
        <v/>
      </c>
      <c r="S712" s="148"/>
      <c r="T712" s="148" t="str">
        <f t="shared" si="47"/>
        <v/>
      </c>
      <c r="U712" s="118" t="e">
        <f>IF(AND(D712&lt;&gt;"",I712="OUI",#REF!="OUI"),60,"")</f>
        <v>#REF!</v>
      </c>
      <c r="V712" s="147"/>
      <c r="W712" s="118"/>
      <c r="X712" s="118"/>
      <c r="Y712" s="120"/>
      <c r="Z712" s="117"/>
    </row>
    <row r="713" spans="1:26" x14ac:dyDescent="0.25">
      <c r="A713" s="114">
        <v>1</v>
      </c>
      <c r="B713" s="115" t="s">
        <v>5718</v>
      </c>
      <c r="C713" s="116" t="str">
        <f t="array" ref="C713">IFERROR(VLOOKUP(E713,'RT-C'!$A:$I,9,FALSE),"")</f>
        <v/>
      </c>
      <c r="D713" s="117"/>
      <c r="E713" s="113"/>
      <c r="F713" s="118"/>
      <c r="G713" s="119"/>
      <c r="H713" s="120"/>
      <c r="I713" s="153" t="str">
        <f t="array" ref="I713">IFERROR(VLOOKUP(E713,'RT-C'!$A:$J,10,FALSE),"")</f>
        <v/>
      </c>
      <c r="J713" s="151" t="str">
        <f t="array" ref="J713">IFERROR(VLOOKUP(E713,'RT-C'!$A:$AE,31,FALSE),"")</f>
        <v/>
      </c>
      <c r="K713" s="152" t="str">
        <f t="array" ref="K713">IFERROR(IF(VLOOKUP(E713,'RT-C'!$A:$AG,29,FALSE)=0,"",VLOOKUP(E713,'RT-C'!$A:$AG,33,FALSE)),"")</f>
        <v/>
      </c>
      <c r="L713" s="151" t="str">
        <f t="array" ref="L713">IFERROR(VLOOKUP('RT-C'!$A:$AF,32,FALSE),"")</f>
        <v/>
      </c>
      <c r="M713" s="323" t="str">
        <f t="array" ref="M713">IFERROR(VLOOKUP(E713,'RT-C'!$A:$H,8,FALSE),"")</f>
        <v/>
      </c>
      <c r="N713" s="151" t="str">
        <f t="array" ref="N713">IFERROR(VLOOKUP(E713,'RT-C'!$A:$G,7,FALSE),"")</f>
        <v/>
      </c>
      <c r="O713" s="150" t="str">
        <f t="array" ref="O713">IFERROR(VLOOKUP(E713,'RT-C'!$A:$R,18,FALSE),"")</f>
        <v/>
      </c>
      <c r="P713" s="147" t="str">
        <f t="shared" si="44"/>
        <v/>
      </c>
      <c r="Q713" s="119" t="str">
        <f t="shared" si="45"/>
        <v/>
      </c>
      <c r="R713" s="149" t="str">
        <f t="shared" si="46"/>
        <v/>
      </c>
      <c r="S713" s="148"/>
      <c r="T713" s="148" t="str">
        <f t="shared" si="47"/>
        <v/>
      </c>
      <c r="U713" s="118" t="e">
        <f>IF(AND(D713&lt;&gt;"",I713="OUI",#REF!="OUI"),60,"")</f>
        <v>#REF!</v>
      </c>
      <c r="V713" s="147"/>
      <c r="W713" s="118"/>
      <c r="X713" s="118"/>
      <c r="Y713" s="120"/>
      <c r="Z713" s="117"/>
    </row>
    <row r="714" spans="1:26" x14ac:dyDescent="0.25">
      <c r="A714" s="114">
        <v>1</v>
      </c>
      <c r="B714" s="115" t="s">
        <v>5718</v>
      </c>
      <c r="C714" s="116" t="str">
        <f t="array" ref="C714">IFERROR(VLOOKUP(E714,'RT-C'!$A:$I,9,FALSE),"")</f>
        <v/>
      </c>
      <c r="D714" s="117"/>
      <c r="E714" s="113"/>
      <c r="F714" s="118"/>
      <c r="G714" s="119"/>
      <c r="H714" s="120"/>
      <c r="I714" s="153" t="str">
        <f t="array" ref="I714">IFERROR(VLOOKUP(E714,'RT-C'!$A:$J,10,FALSE),"")</f>
        <v/>
      </c>
      <c r="J714" s="151" t="str">
        <f t="array" ref="J714">IFERROR(VLOOKUP(E714,'RT-C'!$A:$AE,31,FALSE),"")</f>
        <v/>
      </c>
      <c r="K714" s="152" t="str">
        <f t="array" ref="K714">IFERROR(IF(VLOOKUP(E714,'RT-C'!$A:$AG,29,FALSE)=0,"",VLOOKUP(E714,'RT-C'!$A:$AG,33,FALSE)),"")</f>
        <v/>
      </c>
      <c r="L714" s="151" t="str">
        <f t="array" ref="L714">IFERROR(VLOOKUP('RT-C'!$A:$AF,32,FALSE),"")</f>
        <v/>
      </c>
      <c r="M714" s="323" t="str">
        <f t="array" ref="M714">IFERROR(VLOOKUP(E714,'RT-C'!$A:$H,8,FALSE),"")</f>
        <v/>
      </c>
      <c r="N714" s="151" t="str">
        <f t="array" ref="N714">IFERROR(VLOOKUP(E714,'RT-C'!$A:$G,7,FALSE),"")</f>
        <v/>
      </c>
      <c r="O714" s="150" t="str">
        <f t="array" ref="O714">IFERROR(VLOOKUP(E714,'RT-C'!$A:$R,18,FALSE),"")</f>
        <v/>
      </c>
      <c r="P714" s="147" t="str">
        <f t="shared" si="44"/>
        <v/>
      </c>
      <c r="Q714" s="119" t="str">
        <f t="shared" si="45"/>
        <v/>
      </c>
      <c r="R714" s="149" t="str">
        <f t="shared" si="46"/>
        <v/>
      </c>
      <c r="S714" s="148"/>
      <c r="T714" s="148" t="str">
        <f t="shared" si="47"/>
        <v/>
      </c>
      <c r="U714" s="118" t="e">
        <f>IF(AND(D714&lt;&gt;"",I714="OUI",#REF!="OUI"),60,"")</f>
        <v>#REF!</v>
      </c>
      <c r="V714" s="147"/>
      <c r="W714" s="118"/>
      <c r="X714" s="118"/>
      <c r="Y714" s="120"/>
      <c r="Z714" s="117"/>
    </row>
    <row r="715" spans="1:26" x14ac:dyDescent="0.25">
      <c r="A715" s="114">
        <v>1</v>
      </c>
      <c r="B715" s="115" t="s">
        <v>5718</v>
      </c>
      <c r="C715" s="116" t="str">
        <f t="array" ref="C715">IFERROR(VLOOKUP(E715,'RT-C'!$A:$I,9,FALSE),"")</f>
        <v/>
      </c>
      <c r="D715" s="117"/>
      <c r="E715" s="113"/>
      <c r="F715" s="118"/>
      <c r="G715" s="119"/>
      <c r="H715" s="120"/>
      <c r="I715" s="153" t="str">
        <f t="array" ref="I715">IFERROR(VLOOKUP(E715,'RT-C'!$A:$J,10,FALSE),"")</f>
        <v/>
      </c>
      <c r="J715" s="151" t="str">
        <f t="array" ref="J715">IFERROR(VLOOKUP(E715,'RT-C'!$A:$AE,31,FALSE),"")</f>
        <v/>
      </c>
      <c r="K715" s="152" t="str">
        <f t="array" ref="K715">IFERROR(IF(VLOOKUP(E715,'RT-C'!$A:$AG,29,FALSE)=0,"",VLOOKUP(E715,'RT-C'!$A:$AG,33,FALSE)),"")</f>
        <v/>
      </c>
      <c r="L715" s="151" t="str">
        <f t="array" ref="L715">IFERROR(VLOOKUP('RT-C'!$A:$AF,32,FALSE),"")</f>
        <v/>
      </c>
      <c r="M715" s="323" t="str">
        <f t="array" ref="M715">IFERROR(VLOOKUP(E715,'RT-C'!$A:$H,8,FALSE),"")</f>
        <v/>
      </c>
      <c r="N715" s="151" t="str">
        <f t="array" ref="N715">IFERROR(VLOOKUP(E715,'RT-C'!$A:$G,7,FALSE),"")</f>
        <v/>
      </c>
      <c r="O715" s="150" t="str">
        <f t="array" ref="O715">IFERROR(VLOOKUP(E715,'RT-C'!$A:$R,18,FALSE),"")</f>
        <v/>
      </c>
      <c r="P715" s="147" t="str">
        <f t="shared" si="44"/>
        <v/>
      </c>
      <c r="Q715" s="119" t="str">
        <f t="shared" si="45"/>
        <v/>
      </c>
      <c r="R715" s="149" t="str">
        <f t="shared" si="46"/>
        <v/>
      </c>
      <c r="S715" s="148"/>
      <c r="T715" s="148" t="str">
        <f t="shared" si="47"/>
        <v/>
      </c>
      <c r="U715" s="118" t="e">
        <f>IF(AND(D715&lt;&gt;"",I715="OUI",#REF!="OUI"),60,"")</f>
        <v>#REF!</v>
      </c>
      <c r="V715" s="147"/>
      <c r="W715" s="118"/>
      <c r="X715" s="118"/>
      <c r="Y715" s="120"/>
      <c r="Z715" s="117"/>
    </row>
    <row r="716" spans="1:26" x14ac:dyDescent="0.25">
      <c r="A716" s="114">
        <v>1</v>
      </c>
      <c r="B716" s="115" t="s">
        <v>5718</v>
      </c>
      <c r="C716" s="116" t="str">
        <f t="array" ref="C716">IFERROR(VLOOKUP(E716,'RT-C'!$A:$I,9,FALSE),"")</f>
        <v/>
      </c>
      <c r="D716" s="117"/>
      <c r="E716" s="113"/>
      <c r="F716" s="118"/>
      <c r="G716" s="119"/>
      <c r="H716" s="120"/>
      <c r="I716" s="153" t="str">
        <f t="array" ref="I716">IFERROR(VLOOKUP(E716,'RT-C'!$A:$J,10,FALSE),"")</f>
        <v/>
      </c>
      <c r="J716" s="151" t="str">
        <f t="array" ref="J716">IFERROR(VLOOKUP(E716,'RT-C'!$A:$AE,31,FALSE),"")</f>
        <v/>
      </c>
      <c r="K716" s="152" t="str">
        <f t="array" ref="K716">IFERROR(IF(VLOOKUP(E716,'RT-C'!$A:$AG,29,FALSE)=0,"",VLOOKUP(E716,'RT-C'!$A:$AG,33,FALSE)),"")</f>
        <v/>
      </c>
      <c r="L716" s="151" t="str">
        <f t="array" ref="L716">IFERROR(VLOOKUP('RT-C'!$A:$AF,32,FALSE),"")</f>
        <v/>
      </c>
      <c r="M716" s="323" t="str">
        <f t="array" ref="M716">IFERROR(VLOOKUP(E716,'RT-C'!$A:$H,8,FALSE),"")</f>
        <v/>
      </c>
      <c r="N716" s="151" t="str">
        <f t="array" ref="N716">IFERROR(VLOOKUP(E716,'RT-C'!$A:$G,7,FALSE),"")</f>
        <v/>
      </c>
      <c r="O716" s="150" t="str">
        <f t="array" ref="O716">IFERROR(VLOOKUP(E716,'RT-C'!$A:$R,18,FALSE),"")</f>
        <v/>
      </c>
      <c r="P716" s="147" t="str">
        <f t="shared" si="44"/>
        <v/>
      </c>
      <c r="Q716" s="119" t="str">
        <f t="shared" si="45"/>
        <v/>
      </c>
      <c r="R716" s="149" t="str">
        <f t="shared" si="46"/>
        <v/>
      </c>
      <c r="S716" s="148"/>
      <c r="T716" s="148" t="str">
        <f t="shared" si="47"/>
        <v/>
      </c>
      <c r="U716" s="118" t="e">
        <f>IF(AND(D716&lt;&gt;"",I716="OUI",#REF!="OUI"),60,"")</f>
        <v>#REF!</v>
      </c>
      <c r="V716" s="147"/>
      <c r="W716" s="118"/>
      <c r="X716" s="118"/>
      <c r="Y716" s="120"/>
      <c r="Z716" s="117"/>
    </row>
    <row r="717" spans="1:26" x14ac:dyDescent="0.25">
      <c r="A717" s="114">
        <v>1</v>
      </c>
      <c r="B717" s="115" t="s">
        <v>5718</v>
      </c>
      <c r="C717" s="116" t="str">
        <f t="array" ref="C717">IFERROR(VLOOKUP(E717,'RT-C'!$A:$I,9,FALSE),"")</f>
        <v/>
      </c>
      <c r="D717" s="117"/>
      <c r="E717" s="113"/>
      <c r="F717" s="118"/>
      <c r="G717" s="119"/>
      <c r="H717" s="120"/>
      <c r="I717" s="153" t="str">
        <f t="array" ref="I717">IFERROR(VLOOKUP(E717,'RT-C'!$A:$J,10,FALSE),"")</f>
        <v/>
      </c>
      <c r="J717" s="151" t="str">
        <f t="array" ref="J717">IFERROR(VLOOKUP(E717,'RT-C'!$A:$AE,31,FALSE),"")</f>
        <v/>
      </c>
      <c r="K717" s="152" t="str">
        <f t="array" ref="K717">IFERROR(IF(VLOOKUP(E717,'RT-C'!$A:$AG,29,FALSE)=0,"",VLOOKUP(E717,'RT-C'!$A:$AG,33,FALSE)),"")</f>
        <v/>
      </c>
      <c r="L717" s="151" t="str">
        <f t="array" ref="L717">IFERROR(VLOOKUP('RT-C'!$A:$AF,32,FALSE),"")</f>
        <v/>
      </c>
      <c r="M717" s="323" t="str">
        <f t="array" ref="M717">IFERROR(VLOOKUP(E717,'RT-C'!$A:$H,8,FALSE),"")</f>
        <v/>
      </c>
      <c r="N717" s="151" t="str">
        <f t="array" ref="N717">IFERROR(VLOOKUP(E717,'RT-C'!$A:$G,7,FALSE),"")</f>
        <v/>
      </c>
      <c r="O717" s="150" t="str">
        <f t="array" ref="O717">IFERROR(VLOOKUP(E717,'RT-C'!$A:$R,18,FALSE),"")</f>
        <v/>
      </c>
      <c r="P717" s="147" t="str">
        <f t="shared" si="44"/>
        <v/>
      </c>
      <c r="Q717" s="119" t="str">
        <f t="shared" si="45"/>
        <v/>
      </c>
      <c r="R717" s="149" t="str">
        <f t="shared" si="46"/>
        <v/>
      </c>
      <c r="S717" s="148"/>
      <c r="T717" s="148" t="str">
        <f t="shared" si="47"/>
        <v/>
      </c>
      <c r="U717" s="118" t="e">
        <f>IF(AND(D717&lt;&gt;"",I717="OUI",#REF!="OUI"),60,"")</f>
        <v>#REF!</v>
      </c>
      <c r="V717" s="147"/>
      <c r="W717" s="118"/>
      <c r="X717" s="118"/>
      <c r="Y717" s="120"/>
      <c r="Z717" s="117"/>
    </row>
    <row r="718" spans="1:26" x14ac:dyDescent="0.25">
      <c r="A718" s="114">
        <v>1</v>
      </c>
      <c r="B718" s="115" t="s">
        <v>5718</v>
      </c>
      <c r="C718" s="116" t="str">
        <f t="array" ref="C718">IFERROR(VLOOKUP(E718,'RT-C'!$A:$I,9,FALSE),"")</f>
        <v/>
      </c>
      <c r="D718" s="117"/>
      <c r="E718" s="113"/>
      <c r="F718" s="118"/>
      <c r="G718" s="119"/>
      <c r="H718" s="120"/>
      <c r="I718" s="153" t="str">
        <f t="array" ref="I718">IFERROR(VLOOKUP(E718,'RT-C'!$A:$J,10,FALSE),"")</f>
        <v/>
      </c>
      <c r="J718" s="151" t="str">
        <f t="array" ref="J718">IFERROR(VLOOKUP(E718,'RT-C'!$A:$AE,31,FALSE),"")</f>
        <v/>
      </c>
      <c r="K718" s="152" t="str">
        <f t="array" ref="K718">IFERROR(IF(VLOOKUP(E718,'RT-C'!$A:$AG,29,FALSE)=0,"",VLOOKUP(E718,'RT-C'!$A:$AG,33,FALSE)),"")</f>
        <v/>
      </c>
      <c r="L718" s="151" t="str">
        <f t="array" ref="L718">IFERROR(VLOOKUP('RT-C'!$A:$AF,32,FALSE),"")</f>
        <v/>
      </c>
      <c r="M718" s="323" t="str">
        <f t="array" ref="M718">IFERROR(VLOOKUP(E718,'RT-C'!$A:$H,8,FALSE),"")</f>
        <v/>
      </c>
      <c r="N718" s="151" t="str">
        <f t="array" ref="N718">IFERROR(VLOOKUP(E718,'RT-C'!$A:$G,7,FALSE),"")</f>
        <v/>
      </c>
      <c r="O718" s="150" t="str">
        <f t="array" ref="O718">IFERROR(VLOOKUP(E718,'RT-C'!$A:$R,18,FALSE),"")</f>
        <v/>
      </c>
      <c r="P718" s="147" t="str">
        <f t="shared" si="44"/>
        <v/>
      </c>
      <c r="Q718" s="119" t="str">
        <f t="shared" si="45"/>
        <v/>
      </c>
      <c r="R718" s="149" t="str">
        <f t="shared" si="46"/>
        <v/>
      </c>
      <c r="S718" s="148"/>
      <c r="T718" s="148" t="str">
        <f t="shared" si="47"/>
        <v/>
      </c>
      <c r="U718" s="118" t="e">
        <f>IF(AND(D718&lt;&gt;"",I718="OUI",#REF!="OUI"),60,"")</f>
        <v>#REF!</v>
      </c>
      <c r="V718" s="147"/>
      <c r="W718" s="118"/>
      <c r="X718" s="118"/>
      <c r="Y718" s="120"/>
      <c r="Z718" s="117"/>
    </row>
    <row r="719" spans="1:26" x14ac:dyDescent="0.25">
      <c r="A719" s="114">
        <v>1</v>
      </c>
      <c r="B719" s="115" t="s">
        <v>5718</v>
      </c>
      <c r="C719" s="116" t="str">
        <f t="array" ref="C719">IFERROR(VLOOKUP(E719,'RT-C'!$A:$I,9,FALSE),"")</f>
        <v/>
      </c>
      <c r="D719" s="117"/>
      <c r="E719" s="113"/>
      <c r="F719" s="118"/>
      <c r="G719" s="119"/>
      <c r="H719" s="120"/>
      <c r="I719" s="153" t="str">
        <f t="array" ref="I719">IFERROR(VLOOKUP(E719,'RT-C'!$A:$J,10,FALSE),"")</f>
        <v/>
      </c>
      <c r="J719" s="151" t="str">
        <f t="array" ref="J719">IFERROR(VLOOKUP(E719,'RT-C'!$A:$AE,31,FALSE),"")</f>
        <v/>
      </c>
      <c r="K719" s="152" t="str">
        <f t="array" ref="K719">IFERROR(IF(VLOOKUP(E719,'RT-C'!$A:$AG,29,FALSE)=0,"",VLOOKUP(E719,'RT-C'!$A:$AG,33,FALSE)),"")</f>
        <v/>
      </c>
      <c r="L719" s="151" t="str">
        <f t="array" ref="L719">IFERROR(VLOOKUP('RT-C'!$A:$AF,32,FALSE),"")</f>
        <v/>
      </c>
      <c r="M719" s="323" t="str">
        <f t="array" ref="M719">IFERROR(VLOOKUP(E719,'RT-C'!$A:$H,8,FALSE),"")</f>
        <v/>
      </c>
      <c r="N719" s="151" t="str">
        <f t="array" ref="N719">IFERROR(VLOOKUP(E719,'RT-C'!$A:$G,7,FALSE),"")</f>
        <v/>
      </c>
      <c r="O719" s="150" t="str">
        <f t="array" ref="O719">IFERROR(VLOOKUP(E719,'RT-C'!$A:$R,18,FALSE),"")</f>
        <v/>
      </c>
      <c r="P719" s="147" t="str">
        <f t="shared" si="44"/>
        <v/>
      </c>
      <c r="Q719" s="119" t="str">
        <f t="shared" si="45"/>
        <v/>
      </c>
      <c r="R719" s="149" t="str">
        <f t="shared" si="46"/>
        <v/>
      </c>
      <c r="S719" s="148"/>
      <c r="T719" s="148" t="str">
        <f t="shared" si="47"/>
        <v/>
      </c>
      <c r="U719" s="118" t="e">
        <f>IF(AND(D719&lt;&gt;"",I719="OUI",#REF!="OUI"),60,"")</f>
        <v>#REF!</v>
      </c>
      <c r="V719" s="147"/>
      <c r="W719" s="118"/>
      <c r="X719" s="118"/>
      <c r="Y719" s="120"/>
      <c r="Z719" s="117"/>
    </row>
    <row r="720" spans="1:26" x14ac:dyDescent="0.25">
      <c r="A720" s="114">
        <v>1</v>
      </c>
      <c r="B720" s="115" t="s">
        <v>5718</v>
      </c>
      <c r="C720" s="116" t="str">
        <f t="array" ref="C720">IFERROR(VLOOKUP(E720,'RT-C'!$A:$I,9,FALSE),"")</f>
        <v/>
      </c>
      <c r="D720" s="117"/>
      <c r="E720" s="113"/>
      <c r="F720" s="118"/>
      <c r="G720" s="119"/>
      <c r="H720" s="120"/>
      <c r="I720" s="153" t="str">
        <f t="array" ref="I720">IFERROR(VLOOKUP(E720,'RT-C'!$A:$J,10,FALSE),"")</f>
        <v/>
      </c>
      <c r="J720" s="151" t="str">
        <f t="array" ref="J720">IFERROR(VLOOKUP(E720,'RT-C'!$A:$AE,31,FALSE),"")</f>
        <v/>
      </c>
      <c r="K720" s="152" t="str">
        <f t="array" ref="K720">IFERROR(IF(VLOOKUP(E720,'RT-C'!$A:$AG,29,FALSE)=0,"",VLOOKUP(E720,'RT-C'!$A:$AG,33,FALSE)),"")</f>
        <v/>
      </c>
      <c r="L720" s="151" t="str">
        <f t="array" ref="L720">IFERROR(VLOOKUP('RT-C'!$A:$AF,32,FALSE),"")</f>
        <v/>
      </c>
      <c r="M720" s="323" t="str">
        <f t="array" ref="M720">IFERROR(VLOOKUP(E720,'RT-C'!$A:$H,8,FALSE),"")</f>
        <v/>
      </c>
      <c r="N720" s="151" t="str">
        <f t="array" ref="N720">IFERROR(VLOOKUP(E720,'RT-C'!$A:$G,7,FALSE),"")</f>
        <v/>
      </c>
      <c r="O720" s="150" t="str">
        <f t="array" ref="O720">IFERROR(VLOOKUP(E720,'RT-C'!$A:$R,18,FALSE),"")</f>
        <v/>
      </c>
      <c r="P720" s="147" t="str">
        <f t="shared" si="44"/>
        <v/>
      </c>
      <c r="Q720" s="119" t="str">
        <f t="shared" si="45"/>
        <v/>
      </c>
      <c r="R720" s="149" t="str">
        <f t="shared" si="46"/>
        <v/>
      </c>
      <c r="S720" s="148"/>
      <c r="T720" s="148" t="str">
        <f t="shared" si="47"/>
        <v/>
      </c>
      <c r="U720" s="118" t="e">
        <f>IF(AND(D720&lt;&gt;"",I720="OUI",#REF!="OUI"),60,"")</f>
        <v>#REF!</v>
      </c>
      <c r="V720" s="147"/>
      <c r="W720" s="118"/>
      <c r="X720" s="118"/>
      <c r="Y720" s="120"/>
      <c r="Z720" s="117"/>
    </row>
    <row r="721" spans="1:26" x14ac:dyDescent="0.25">
      <c r="A721" s="114">
        <v>1</v>
      </c>
      <c r="B721" s="115" t="s">
        <v>5718</v>
      </c>
      <c r="C721" s="116" t="str">
        <f t="array" ref="C721">IFERROR(VLOOKUP(E721,'RT-C'!$A:$I,9,FALSE),"")</f>
        <v/>
      </c>
      <c r="D721" s="117"/>
      <c r="E721" s="113"/>
      <c r="F721" s="118"/>
      <c r="G721" s="119"/>
      <c r="H721" s="120"/>
      <c r="I721" s="153" t="str">
        <f t="array" ref="I721">IFERROR(VLOOKUP(E721,'RT-C'!$A:$J,10,FALSE),"")</f>
        <v/>
      </c>
      <c r="J721" s="151" t="str">
        <f t="array" ref="J721">IFERROR(VLOOKUP(E721,'RT-C'!$A:$AE,31,FALSE),"")</f>
        <v/>
      </c>
      <c r="K721" s="152" t="str">
        <f t="array" ref="K721">IFERROR(IF(VLOOKUP(E721,'RT-C'!$A:$AG,29,FALSE)=0,"",VLOOKUP(E721,'RT-C'!$A:$AG,33,FALSE)),"")</f>
        <v/>
      </c>
      <c r="L721" s="151" t="str">
        <f t="array" ref="L721">IFERROR(VLOOKUP('RT-C'!$A:$AF,32,FALSE),"")</f>
        <v/>
      </c>
      <c r="M721" s="323" t="str">
        <f t="array" ref="M721">IFERROR(VLOOKUP(E721,'RT-C'!$A:$H,8,FALSE),"")</f>
        <v/>
      </c>
      <c r="N721" s="151" t="str">
        <f t="array" ref="N721">IFERROR(VLOOKUP(E721,'RT-C'!$A:$G,7,FALSE),"")</f>
        <v/>
      </c>
      <c r="O721" s="150" t="str">
        <f t="array" ref="O721">IFERROR(VLOOKUP(E721,'RT-C'!$A:$R,18,FALSE),"")</f>
        <v/>
      </c>
      <c r="P721" s="147" t="str">
        <f t="shared" si="44"/>
        <v/>
      </c>
      <c r="Q721" s="119" t="str">
        <f t="shared" si="45"/>
        <v/>
      </c>
      <c r="R721" s="149" t="str">
        <f t="shared" si="46"/>
        <v/>
      </c>
      <c r="S721" s="148"/>
      <c r="T721" s="148" t="str">
        <f t="shared" si="47"/>
        <v/>
      </c>
      <c r="U721" s="118" t="e">
        <f>IF(AND(D721&lt;&gt;"",I721="OUI",#REF!="OUI"),60,"")</f>
        <v>#REF!</v>
      </c>
      <c r="V721" s="147"/>
      <c r="W721" s="118"/>
      <c r="X721" s="118"/>
      <c r="Y721" s="120"/>
      <c r="Z721" s="117"/>
    </row>
    <row r="722" spans="1:26" x14ac:dyDescent="0.25">
      <c r="A722" s="114">
        <v>1</v>
      </c>
      <c r="B722" s="115" t="s">
        <v>5718</v>
      </c>
      <c r="C722" s="116" t="str">
        <f t="array" ref="C722">IFERROR(VLOOKUP(E722,'RT-C'!$A:$I,9,FALSE),"")</f>
        <v/>
      </c>
      <c r="D722" s="117"/>
      <c r="E722" s="113"/>
      <c r="F722" s="118"/>
      <c r="G722" s="119"/>
      <c r="H722" s="120"/>
      <c r="I722" s="153" t="str">
        <f t="array" ref="I722">IFERROR(VLOOKUP(E722,'RT-C'!$A:$J,10,FALSE),"")</f>
        <v/>
      </c>
      <c r="J722" s="151" t="str">
        <f t="array" ref="J722">IFERROR(VLOOKUP(E722,'RT-C'!$A:$AE,31,FALSE),"")</f>
        <v/>
      </c>
      <c r="K722" s="152" t="str">
        <f t="array" ref="K722">IFERROR(IF(VLOOKUP(E722,'RT-C'!$A:$AG,29,FALSE)=0,"",VLOOKUP(E722,'RT-C'!$A:$AG,33,FALSE)),"")</f>
        <v/>
      </c>
      <c r="L722" s="151" t="str">
        <f t="array" ref="L722">IFERROR(VLOOKUP('RT-C'!$A:$AF,32,FALSE),"")</f>
        <v/>
      </c>
      <c r="M722" s="323" t="str">
        <f t="array" ref="M722">IFERROR(VLOOKUP(E722,'RT-C'!$A:$H,8,FALSE),"")</f>
        <v/>
      </c>
      <c r="N722" s="151" t="str">
        <f t="array" ref="N722">IFERROR(VLOOKUP(E722,'RT-C'!$A:$G,7,FALSE),"")</f>
        <v/>
      </c>
      <c r="O722" s="150" t="str">
        <f t="array" ref="O722">IFERROR(VLOOKUP(E722,'RT-C'!$A:$R,18,FALSE),"")</f>
        <v/>
      </c>
      <c r="P722" s="147" t="str">
        <f t="shared" si="44"/>
        <v/>
      </c>
      <c r="Q722" s="119" t="str">
        <f t="shared" si="45"/>
        <v/>
      </c>
      <c r="R722" s="149" t="str">
        <f t="shared" si="46"/>
        <v/>
      </c>
      <c r="S722" s="148"/>
      <c r="T722" s="148" t="str">
        <f t="shared" si="47"/>
        <v/>
      </c>
      <c r="U722" s="118" t="e">
        <f>IF(AND(D722&lt;&gt;"",I722="OUI",#REF!="OUI"),60,"")</f>
        <v>#REF!</v>
      </c>
      <c r="V722" s="147"/>
      <c r="W722" s="118"/>
      <c r="X722" s="118"/>
      <c r="Y722" s="120"/>
      <c r="Z722" s="117"/>
    </row>
    <row r="723" spans="1:26" x14ac:dyDescent="0.25">
      <c r="A723" s="114">
        <v>1</v>
      </c>
      <c r="B723" s="115" t="s">
        <v>5718</v>
      </c>
      <c r="C723" s="116" t="str">
        <f t="array" ref="C723">IFERROR(VLOOKUP(E723,'RT-C'!$A:$I,9,FALSE),"")</f>
        <v/>
      </c>
      <c r="D723" s="117"/>
      <c r="E723" s="113"/>
      <c r="F723" s="118"/>
      <c r="G723" s="119"/>
      <c r="H723" s="120"/>
      <c r="I723" s="153" t="str">
        <f t="array" ref="I723">IFERROR(VLOOKUP(E723,'RT-C'!$A:$J,10,FALSE),"")</f>
        <v/>
      </c>
      <c r="J723" s="151" t="str">
        <f t="array" ref="J723">IFERROR(VLOOKUP(E723,'RT-C'!$A:$AE,31,FALSE),"")</f>
        <v/>
      </c>
      <c r="K723" s="152" t="str">
        <f t="array" ref="K723">IFERROR(IF(VLOOKUP(E723,'RT-C'!$A:$AG,29,FALSE)=0,"",VLOOKUP(E723,'RT-C'!$A:$AG,33,FALSE)),"")</f>
        <v/>
      </c>
      <c r="L723" s="151" t="str">
        <f t="array" ref="L723">IFERROR(VLOOKUP('RT-C'!$A:$AF,32,FALSE),"")</f>
        <v/>
      </c>
      <c r="M723" s="323" t="str">
        <f t="array" ref="M723">IFERROR(VLOOKUP(E723,'RT-C'!$A:$H,8,FALSE),"")</f>
        <v/>
      </c>
      <c r="N723" s="151" t="str">
        <f t="array" ref="N723">IFERROR(VLOOKUP(E723,'RT-C'!$A:$G,7,FALSE),"")</f>
        <v/>
      </c>
      <c r="O723" s="150" t="str">
        <f t="array" ref="O723">IFERROR(VLOOKUP(E723,'RT-C'!$A:$R,18,FALSE),"")</f>
        <v/>
      </c>
      <c r="P723" s="147" t="str">
        <f t="shared" si="44"/>
        <v/>
      </c>
      <c r="Q723" s="119" t="str">
        <f t="shared" si="45"/>
        <v/>
      </c>
      <c r="R723" s="149" t="str">
        <f t="shared" si="46"/>
        <v/>
      </c>
      <c r="S723" s="148"/>
      <c r="T723" s="148" t="str">
        <f t="shared" si="47"/>
        <v/>
      </c>
      <c r="U723" s="118" t="e">
        <f>IF(AND(D723&lt;&gt;"",I723="OUI",#REF!="OUI"),60,"")</f>
        <v>#REF!</v>
      </c>
      <c r="V723" s="147"/>
      <c r="W723" s="118"/>
      <c r="X723" s="118"/>
      <c r="Y723" s="120"/>
      <c r="Z723" s="117"/>
    </row>
    <row r="724" spans="1:26" x14ac:dyDescent="0.25">
      <c r="A724" s="114">
        <v>1</v>
      </c>
      <c r="B724" s="115" t="s">
        <v>5718</v>
      </c>
      <c r="C724" s="116" t="str">
        <f t="array" ref="C724">IFERROR(VLOOKUP(E724,'RT-C'!$A:$I,9,FALSE),"")</f>
        <v/>
      </c>
      <c r="D724" s="117"/>
      <c r="E724" s="113"/>
      <c r="F724" s="118"/>
      <c r="G724" s="119"/>
      <c r="H724" s="120"/>
      <c r="I724" s="153" t="str">
        <f t="array" ref="I724">IFERROR(VLOOKUP(E724,'RT-C'!$A:$J,10,FALSE),"")</f>
        <v/>
      </c>
      <c r="J724" s="151" t="str">
        <f t="array" ref="J724">IFERROR(VLOOKUP(E724,'RT-C'!$A:$AE,31,FALSE),"")</f>
        <v/>
      </c>
      <c r="K724" s="152" t="str">
        <f t="array" ref="K724">IFERROR(IF(VLOOKUP(E724,'RT-C'!$A:$AG,29,FALSE)=0,"",VLOOKUP(E724,'RT-C'!$A:$AG,33,FALSE)),"")</f>
        <v/>
      </c>
      <c r="L724" s="151" t="str">
        <f t="array" ref="L724">IFERROR(VLOOKUP('RT-C'!$A:$AF,32,FALSE),"")</f>
        <v/>
      </c>
      <c r="M724" s="323" t="str">
        <f t="array" ref="M724">IFERROR(VLOOKUP(E724,'RT-C'!$A:$H,8,FALSE),"")</f>
        <v/>
      </c>
      <c r="N724" s="151" t="str">
        <f t="array" ref="N724">IFERROR(VLOOKUP(E724,'RT-C'!$A:$G,7,FALSE),"")</f>
        <v/>
      </c>
      <c r="O724" s="150" t="str">
        <f t="array" ref="O724">IFERROR(VLOOKUP(E724,'RT-C'!$A:$R,18,FALSE),"")</f>
        <v/>
      </c>
      <c r="P724" s="147" t="str">
        <f t="shared" si="44"/>
        <v/>
      </c>
      <c r="Q724" s="119" t="str">
        <f t="shared" si="45"/>
        <v/>
      </c>
      <c r="R724" s="149" t="str">
        <f t="shared" si="46"/>
        <v/>
      </c>
      <c r="S724" s="148"/>
      <c r="T724" s="148" t="str">
        <f t="shared" si="47"/>
        <v/>
      </c>
      <c r="U724" s="118" t="e">
        <f>IF(AND(D724&lt;&gt;"",I724="OUI",#REF!="OUI"),60,"")</f>
        <v>#REF!</v>
      </c>
      <c r="V724" s="147"/>
      <c r="W724" s="118"/>
      <c r="X724" s="118"/>
      <c r="Y724" s="120"/>
      <c r="Z724" s="117"/>
    </row>
    <row r="725" spans="1:26" x14ac:dyDescent="0.25">
      <c r="A725" s="114">
        <v>1</v>
      </c>
      <c r="B725" s="115" t="s">
        <v>5718</v>
      </c>
      <c r="C725" s="116" t="str">
        <f t="array" ref="C725">IFERROR(VLOOKUP(E725,'RT-C'!$A:$I,9,FALSE),"")</f>
        <v/>
      </c>
      <c r="D725" s="117"/>
      <c r="E725" s="113"/>
      <c r="F725" s="118"/>
      <c r="G725" s="119"/>
      <c r="H725" s="120"/>
      <c r="I725" s="153" t="str">
        <f t="array" ref="I725">IFERROR(VLOOKUP(E725,'RT-C'!$A:$J,10,FALSE),"")</f>
        <v/>
      </c>
      <c r="J725" s="151" t="str">
        <f t="array" ref="J725">IFERROR(VLOOKUP(E725,'RT-C'!$A:$AE,31,FALSE),"")</f>
        <v/>
      </c>
      <c r="K725" s="152" t="str">
        <f t="array" ref="K725">IFERROR(IF(VLOOKUP(E725,'RT-C'!$A:$AG,29,FALSE)=0,"",VLOOKUP(E725,'RT-C'!$A:$AG,33,FALSE)),"")</f>
        <v/>
      </c>
      <c r="L725" s="151" t="str">
        <f t="array" ref="L725">IFERROR(VLOOKUP('RT-C'!$A:$AF,32,FALSE),"")</f>
        <v/>
      </c>
      <c r="M725" s="323" t="str">
        <f t="array" ref="M725">IFERROR(VLOOKUP(E725,'RT-C'!$A:$H,8,FALSE),"")</f>
        <v/>
      </c>
      <c r="N725" s="151" t="str">
        <f t="array" ref="N725">IFERROR(VLOOKUP(E725,'RT-C'!$A:$G,7,FALSE),"")</f>
        <v/>
      </c>
      <c r="O725" s="150" t="str">
        <f t="array" ref="O725">IFERROR(VLOOKUP(E725,'RT-C'!$A:$R,18,FALSE),"")</f>
        <v/>
      </c>
      <c r="P725" s="147" t="str">
        <f t="shared" si="44"/>
        <v/>
      </c>
      <c r="Q725" s="119" t="str">
        <f t="shared" si="45"/>
        <v/>
      </c>
      <c r="R725" s="149" t="str">
        <f t="shared" si="46"/>
        <v/>
      </c>
      <c r="S725" s="148"/>
      <c r="T725" s="148" t="str">
        <f t="shared" si="47"/>
        <v/>
      </c>
      <c r="U725" s="118" t="e">
        <f>IF(AND(D725&lt;&gt;"",I725="OUI",#REF!="OUI"),60,"")</f>
        <v>#REF!</v>
      </c>
      <c r="V725" s="147"/>
      <c r="W725" s="118"/>
      <c r="X725" s="118"/>
      <c r="Y725" s="120"/>
      <c r="Z725" s="117"/>
    </row>
    <row r="726" spans="1:26" x14ac:dyDescent="0.25">
      <c r="A726" s="114">
        <v>1</v>
      </c>
      <c r="B726" s="115" t="s">
        <v>5718</v>
      </c>
      <c r="C726" s="116" t="str">
        <f t="array" ref="C726">IFERROR(VLOOKUP(E726,'RT-C'!$A:$I,9,FALSE),"")</f>
        <v/>
      </c>
      <c r="D726" s="117"/>
      <c r="E726" s="113"/>
      <c r="F726" s="118"/>
      <c r="G726" s="119"/>
      <c r="H726" s="120"/>
      <c r="I726" s="153" t="str">
        <f t="array" ref="I726">IFERROR(VLOOKUP(E726,'RT-C'!$A:$J,10,FALSE),"")</f>
        <v/>
      </c>
      <c r="J726" s="151" t="str">
        <f t="array" ref="J726">IFERROR(VLOOKUP(E726,'RT-C'!$A:$AE,31,FALSE),"")</f>
        <v/>
      </c>
      <c r="K726" s="152" t="str">
        <f t="array" ref="K726">IFERROR(IF(VLOOKUP(E726,'RT-C'!$A:$AG,29,FALSE)=0,"",VLOOKUP(E726,'RT-C'!$A:$AG,33,FALSE)),"")</f>
        <v/>
      </c>
      <c r="L726" s="151" t="str">
        <f t="array" ref="L726">IFERROR(VLOOKUP('RT-C'!$A:$AF,32,FALSE),"")</f>
        <v/>
      </c>
      <c r="M726" s="323" t="str">
        <f t="array" ref="M726">IFERROR(VLOOKUP(E726,'RT-C'!$A:$H,8,FALSE),"")</f>
        <v/>
      </c>
      <c r="N726" s="151" t="str">
        <f t="array" ref="N726">IFERROR(VLOOKUP(E726,'RT-C'!$A:$G,7,FALSE),"")</f>
        <v/>
      </c>
      <c r="O726" s="150" t="str">
        <f t="array" ref="O726">IFERROR(VLOOKUP(E726,'RT-C'!$A:$R,18,FALSE),"")</f>
        <v/>
      </c>
      <c r="P726" s="147" t="str">
        <f t="shared" si="44"/>
        <v/>
      </c>
      <c r="Q726" s="119" t="str">
        <f t="shared" si="45"/>
        <v/>
      </c>
      <c r="R726" s="149" t="str">
        <f t="shared" si="46"/>
        <v/>
      </c>
      <c r="S726" s="148"/>
      <c r="T726" s="148" t="str">
        <f t="shared" si="47"/>
        <v/>
      </c>
      <c r="U726" s="118" t="e">
        <f>IF(AND(D726&lt;&gt;"",I726="OUI",#REF!="OUI"),60,"")</f>
        <v>#REF!</v>
      </c>
      <c r="V726" s="147"/>
      <c r="W726" s="118"/>
      <c r="X726" s="118"/>
      <c r="Y726" s="120"/>
      <c r="Z726" s="117"/>
    </row>
    <row r="727" spans="1:26" x14ac:dyDescent="0.25">
      <c r="A727" s="114">
        <v>1</v>
      </c>
      <c r="B727" s="115" t="s">
        <v>5718</v>
      </c>
      <c r="C727" s="116" t="str">
        <f t="array" ref="C727">IFERROR(VLOOKUP(E727,'RT-C'!$A:$I,9,FALSE),"")</f>
        <v/>
      </c>
      <c r="D727" s="117"/>
      <c r="E727" s="113"/>
      <c r="F727" s="118"/>
      <c r="G727" s="119"/>
      <c r="H727" s="120"/>
      <c r="I727" s="153" t="str">
        <f t="array" ref="I727">IFERROR(VLOOKUP(E727,'RT-C'!$A:$J,10,FALSE),"")</f>
        <v/>
      </c>
      <c r="J727" s="151" t="str">
        <f t="array" ref="J727">IFERROR(VLOOKUP(E727,'RT-C'!$A:$AE,31,FALSE),"")</f>
        <v/>
      </c>
      <c r="K727" s="152" t="str">
        <f t="array" ref="K727">IFERROR(IF(VLOOKUP(E727,'RT-C'!$A:$AG,29,FALSE)=0,"",VLOOKUP(E727,'RT-C'!$A:$AG,33,FALSE)),"")</f>
        <v/>
      </c>
      <c r="L727" s="151" t="str">
        <f t="array" ref="L727">IFERROR(VLOOKUP('RT-C'!$A:$AF,32,FALSE),"")</f>
        <v/>
      </c>
      <c r="M727" s="323" t="str">
        <f t="array" ref="M727">IFERROR(VLOOKUP(E727,'RT-C'!$A:$H,8,FALSE),"")</f>
        <v/>
      </c>
      <c r="N727" s="151" t="str">
        <f t="array" ref="N727">IFERROR(VLOOKUP(E727,'RT-C'!$A:$G,7,FALSE),"")</f>
        <v/>
      </c>
      <c r="O727" s="150" t="str">
        <f t="array" ref="O727">IFERROR(VLOOKUP(E727,'RT-C'!$A:$R,18,FALSE),"")</f>
        <v/>
      </c>
      <c r="P727" s="147" t="str">
        <f t="shared" si="44"/>
        <v/>
      </c>
      <c r="Q727" s="119" t="str">
        <f t="shared" si="45"/>
        <v/>
      </c>
      <c r="R727" s="149" t="str">
        <f t="shared" si="46"/>
        <v/>
      </c>
      <c r="S727" s="148"/>
      <c r="T727" s="148" t="str">
        <f t="shared" si="47"/>
        <v/>
      </c>
      <c r="U727" s="118" t="e">
        <f>IF(AND(D727&lt;&gt;"",I727="OUI",#REF!="OUI"),60,"")</f>
        <v>#REF!</v>
      </c>
      <c r="V727" s="147"/>
      <c r="W727" s="118"/>
      <c r="X727" s="118"/>
      <c r="Y727" s="120"/>
      <c r="Z727" s="117"/>
    </row>
    <row r="728" spans="1:26" x14ac:dyDescent="0.25">
      <c r="A728" s="114">
        <v>1</v>
      </c>
      <c r="B728" s="115" t="s">
        <v>5718</v>
      </c>
      <c r="C728" s="116" t="str">
        <f t="array" ref="C728">IFERROR(VLOOKUP(E728,'RT-C'!$A:$I,9,FALSE),"")</f>
        <v/>
      </c>
      <c r="D728" s="117"/>
      <c r="E728" s="113"/>
      <c r="F728" s="118"/>
      <c r="G728" s="119"/>
      <c r="H728" s="120"/>
      <c r="I728" s="153" t="str">
        <f t="array" ref="I728">IFERROR(VLOOKUP(E728,'RT-C'!$A:$J,10,FALSE),"")</f>
        <v/>
      </c>
      <c r="J728" s="151" t="str">
        <f t="array" ref="J728">IFERROR(VLOOKUP(E728,'RT-C'!$A:$AE,31,FALSE),"")</f>
        <v/>
      </c>
      <c r="K728" s="152" t="str">
        <f t="array" ref="K728">IFERROR(IF(VLOOKUP(E728,'RT-C'!$A:$AG,29,FALSE)=0,"",VLOOKUP(E728,'RT-C'!$A:$AG,33,FALSE)),"")</f>
        <v/>
      </c>
      <c r="L728" s="151" t="str">
        <f t="array" ref="L728">IFERROR(VLOOKUP('RT-C'!$A:$AF,32,FALSE),"")</f>
        <v/>
      </c>
      <c r="M728" s="323" t="str">
        <f t="array" ref="M728">IFERROR(VLOOKUP(E728,'RT-C'!$A:$H,8,FALSE),"")</f>
        <v/>
      </c>
      <c r="N728" s="151" t="str">
        <f t="array" ref="N728">IFERROR(VLOOKUP(E728,'RT-C'!$A:$G,7,FALSE),"")</f>
        <v/>
      </c>
      <c r="O728" s="150" t="str">
        <f t="array" ref="O728">IFERROR(VLOOKUP(E728,'RT-C'!$A:$R,18,FALSE),"")</f>
        <v/>
      </c>
      <c r="P728" s="147" t="str">
        <f t="shared" si="44"/>
        <v/>
      </c>
      <c r="Q728" s="119" t="str">
        <f t="shared" si="45"/>
        <v/>
      </c>
      <c r="R728" s="149" t="str">
        <f t="shared" si="46"/>
        <v/>
      </c>
      <c r="S728" s="148"/>
      <c r="T728" s="148" t="str">
        <f t="shared" si="47"/>
        <v/>
      </c>
      <c r="U728" s="118" t="e">
        <f>IF(AND(D728&lt;&gt;"",I728="OUI",#REF!="OUI"),60,"")</f>
        <v>#REF!</v>
      </c>
      <c r="V728" s="147"/>
      <c r="W728" s="118"/>
      <c r="X728" s="118"/>
      <c r="Y728" s="120"/>
      <c r="Z728" s="117"/>
    </row>
    <row r="729" spans="1:26" x14ac:dyDescent="0.25">
      <c r="A729" s="114">
        <v>1</v>
      </c>
      <c r="B729" s="115" t="s">
        <v>5718</v>
      </c>
      <c r="C729" s="116" t="str">
        <f t="array" ref="C729">IFERROR(VLOOKUP(E729,'RT-C'!$A:$I,9,FALSE),"")</f>
        <v/>
      </c>
      <c r="D729" s="117"/>
      <c r="E729" s="113"/>
      <c r="F729" s="118"/>
      <c r="G729" s="119"/>
      <c r="H729" s="120"/>
      <c r="I729" s="153" t="str">
        <f t="array" ref="I729">IFERROR(VLOOKUP(E729,'RT-C'!$A:$J,10,FALSE),"")</f>
        <v/>
      </c>
      <c r="J729" s="151" t="str">
        <f t="array" ref="J729">IFERROR(VLOOKUP(E729,'RT-C'!$A:$AE,31,FALSE),"")</f>
        <v/>
      </c>
      <c r="K729" s="152" t="str">
        <f t="array" ref="K729">IFERROR(IF(VLOOKUP(E729,'RT-C'!$A:$AG,29,FALSE)=0,"",VLOOKUP(E729,'RT-C'!$A:$AG,33,FALSE)),"")</f>
        <v/>
      </c>
      <c r="L729" s="151" t="str">
        <f t="array" ref="L729">IFERROR(VLOOKUP('RT-C'!$A:$AF,32,FALSE),"")</f>
        <v/>
      </c>
      <c r="M729" s="323" t="str">
        <f t="array" ref="M729">IFERROR(VLOOKUP(E729,'RT-C'!$A:$H,8,FALSE),"")</f>
        <v/>
      </c>
      <c r="N729" s="151" t="str">
        <f t="array" ref="N729">IFERROR(VLOOKUP(E729,'RT-C'!$A:$G,7,FALSE),"")</f>
        <v/>
      </c>
      <c r="O729" s="150" t="str">
        <f t="array" ref="O729">IFERROR(VLOOKUP(E729,'RT-C'!$A:$R,18,FALSE),"")</f>
        <v/>
      </c>
      <c r="P729" s="147" t="str">
        <f t="shared" si="44"/>
        <v/>
      </c>
      <c r="Q729" s="119" t="str">
        <f t="shared" si="45"/>
        <v/>
      </c>
      <c r="R729" s="149" t="str">
        <f t="shared" si="46"/>
        <v/>
      </c>
      <c r="S729" s="148"/>
      <c r="T729" s="148" t="str">
        <f t="shared" si="47"/>
        <v/>
      </c>
      <c r="U729" s="118" t="e">
        <f>IF(AND(D729&lt;&gt;"",I729="OUI",#REF!="OUI"),60,"")</f>
        <v>#REF!</v>
      </c>
      <c r="V729" s="147"/>
      <c r="W729" s="118"/>
      <c r="X729" s="118"/>
      <c r="Y729" s="120"/>
      <c r="Z729" s="117"/>
    </row>
    <row r="730" spans="1:26" x14ac:dyDescent="0.25">
      <c r="A730" s="114">
        <v>1</v>
      </c>
      <c r="B730" s="115" t="s">
        <v>5718</v>
      </c>
      <c r="C730" s="116" t="str">
        <f t="array" ref="C730">IFERROR(VLOOKUP(E730,'RT-C'!$A:$I,9,FALSE),"")</f>
        <v/>
      </c>
      <c r="D730" s="117"/>
      <c r="E730" s="113"/>
      <c r="F730" s="118"/>
      <c r="G730" s="119"/>
      <c r="H730" s="120"/>
      <c r="I730" s="153" t="str">
        <f t="array" ref="I730">IFERROR(VLOOKUP(E730,'RT-C'!$A:$J,10,FALSE),"")</f>
        <v/>
      </c>
      <c r="J730" s="151" t="str">
        <f t="array" ref="J730">IFERROR(VLOOKUP(E730,'RT-C'!$A:$AE,31,FALSE),"")</f>
        <v/>
      </c>
      <c r="K730" s="152" t="str">
        <f t="array" ref="K730">IFERROR(IF(VLOOKUP(E730,'RT-C'!$A:$AG,29,FALSE)=0,"",VLOOKUP(E730,'RT-C'!$A:$AG,33,FALSE)),"")</f>
        <v/>
      </c>
      <c r="L730" s="151" t="str">
        <f t="array" ref="L730">IFERROR(VLOOKUP('RT-C'!$A:$AF,32,FALSE),"")</f>
        <v/>
      </c>
      <c r="M730" s="323" t="str">
        <f t="array" ref="M730">IFERROR(VLOOKUP(E730,'RT-C'!$A:$H,8,FALSE),"")</f>
        <v/>
      </c>
      <c r="N730" s="151" t="str">
        <f t="array" ref="N730">IFERROR(VLOOKUP(E730,'RT-C'!$A:$G,7,FALSE),"")</f>
        <v/>
      </c>
      <c r="O730" s="150" t="str">
        <f t="array" ref="O730">IFERROR(VLOOKUP(E730,'RT-C'!$A:$R,18,FALSE),"")</f>
        <v/>
      </c>
      <c r="P730" s="147" t="str">
        <f t="shared" si="44"/>
        <v/>
      </c>
      <c r="Q730" s="119" t="str">
        <f t="shared" si="45"/>
        <v/>
      </c>
      <c r="R730" s="149" t="str">
        <f t="shared" si="46"/>
        <v/>
      </c>
      <c r="S730" s="148"/>
      <c r="T730" s="148" t="str">
        <f t="shared" si="47"/>
        <v/>
      </c>
      <c r="U730" s="118" t="e">
        <f>IF(AND(D730&lt;&gt;"",I730="OUI",#REF!="OUI"),60,"")</f>
        <v>#REF!</v>
      </c>
      <c r="V730" s="147"/>
      <c r="W730" s="118"/>
      <c r="X730" s="118"/>
      <c r="Y730" s="120"/>
      <c r="Z730" s="117"/>
    </row>
    <row r="731" spans="1:26" x14ac:dyDescent="0.25">
      <c r="A731" s="114">
        <v>1</v>
      </c>
      <c r="B731" s="115" t="s">
        <v>5718</v>
      </c>
      <c r="C731" s="116" t="str">
        <f t="array" ref="C731">IFERROR(VLOOKUP(E731,'RT-C'!$A:$I,9,FALSE),"")</f>
        <v/>
      </c>
      <c r="D731" s="117"/>
      <c r="E731" s="113"/>
      <c r="F731" s="118"/>
      <c r="G731" s="119"/>
      <c r="H731" s="120"/>
      <c r="I731" s="153" t="str">
        <f t="array" ref="I731">IFERROR(VLOOKUP(E731,'RT-C'!$A:$J,10,FALSE),"")</f>
        <v/>
      </c>
      <c r="J731" s="151" t="str">
        <f t="array" ref="J731">IFERROR(VLOOKUP(E731,'RT-C'!$A:$AE,31,FALSE),"")</f>
        <v/>
      </c>
      <c r="K731" s="152" t="str">
        <f t="array" ref="K731">IFERROR(IF(VLOOKUP(E731,'RT-C'!$A:$AG,29,FALSE)=0,"",VLOOKUP(E731,'RT-C'!$A:$AG,33,FALSE)),"")</f>
        <v/>
      </c>
      <c r="L731" s="151" t="str">
        <f t="array" ref="L731">IFERROR(VLOOKUP('RT-C'!$A:$AF,32,FALSE),"")</f>
        <v/>
      </c>
      <c r="M731" s="323" t="str">
        <f t="array" ref="M731">IFERROR(VLOOKUP(E731,'RT-C'!$A:$H,8,FALSE),"")</f>
        <v/>
      </c>
      <c r="N731" s="151" t="str">
        <f t="array" ref="N731">IFERROR(VLOOKUP(E731,'RT-C'!$A:$G,7,FALSE),"")</f>
        <v/>
      </c>
      <c r="O731" s="150" t="str">
        <f t="array" ref="O731">IFERROR(VLOOKUP(E731,'RT-C'!$A:$R,18,FALSE),"")</f>
        <v/>
      </c>
      <c r="P731" s="147" t="str">
        <f t="shared" si="44"/>
        <v/>
      </c>
      <c r="Q731" s="119" t="str">
        <f t="shared" si="45"/>
        <v/>
      </c>
      <c r="R731" s="149" t="str">
        <f t="shared" si="46"/>
        <v/>
      </c>
      <c r="S731" s="148"/>
      <c r="T731" s="148" t="str">
        <f t="shared" si="47"/>
        <v/>
      </c>
      <c r="U731" s="118" t="e">
        <f>IF(AND(D731&lt;&gt;"",I731="OUI",#REF!="OUI"),60,"")</f>
        <v>#REF!</v>
      </c>
      <c r="V731" s="147"/>
      <c r="W731" s="118"/>
      <c r="X731" s="118"/>
      <c r="Y731" s="120"/>
      <c r="Z731" s="117"/>
    </row>
    <row r="732" spans="1:26" x14ac:dyDescent="0.25">
      <c r="A732" s="114">
        <v>1</v>
      </c>
      <c r="B732" s="115" t="s">
        <v>5718</v>
      </c>
      <c r="C732" s="116" t="str">
        <f t="array" ref="C732">IFERROR(VLOOKUP(E732,'RT-C'!$A:$I,9,FALSE),"")</f>
        <v/>
      </c>
      <c r="D732" s="117"/>
      <c r="E732" s="113"/>
      <c r="F732" s="118"/>
      <c r="G732" s="119"/>
      <c r="H732" s="120"/>
      <c r="I732" s="153" t="str">
        <f t="array" ref="I732">IFERROR(VLOOKUP(E732,'RT-C'!$A:$J,10,FALSE),"")</f>
        <v/>
      </c>
      <c r="J732" s="151" t="str">
        <f t="array" ref="J732">IFERROR(VLOOKUP(E732,'RT-C'!$A:$AE,31,FALSE),"")</f>
        <v/>
      </c>
      <c r="K732" s="152" t="str">
        <f t="array" ref="K732">IFERROR(IF(VLOOKUP(E732,'RT-C'!$A:$AG,29,FALSE)=0,"",VLOOKUP(E732,'RT-C'!$A:$AG,33,FALSE)),"")</f>
        <v/>
      </c>
      <c r="L732" s="151" t="str">
        <f t="array" ref="L732">IFERROR(VLOOKUP('RT-C'!$A:$AF,32,FALSE),"")</f>
        <v/>
      </c>
      <c r="M732" s="323" t="str">
        <f t="array" ref="M732">IFERROR(VLOOKUP(E732,'RT-C'!$A:$H,8,FALSE),"")</f>
        <v/>
      </c>
      <c r="N732" s="151" t="str">
        <f t="array" ref="N732">IFERROR(VLOOKUP(E732,'RT-C'!$A:$G,7,FALSE),"")</f>
        <v/>
      </c>
      <c r="O732" s="150" t="str">
        <f t="array" ref="O732">IFERROR(VLOOKUP(E732,'RT-C'!$A:$R,18,FALSE),"")</f>
        <v/>
      </c>
      <c r="P732" s="147" t="str">
        <f t="shared" si="44"/>
        <v/>
      </c>
      <c r="Q732" s="119" t="str">
        <f t="shared" si="45"/>
        <v/>
      </c>
      <c r="R732" s="149" t="str">
        <f t="shared" si="46"/>
        <v/>
      </c>
      <c r="S732" s="148"/>
      <c r="T732" s="148" t="str">
        <f t="shared" si="47"/>
        <v/>
      </c>
      <c r="U732" s="118" t="e">
        <f>IF(AND(D732&lt;&gt;"",I732="OUI",#REF!="OUI"),60,"")</f>
        <v>#REF!</v>
      </c>
      <c r="V732" s="147"/>
      <c r="W732" s="118"/>
      <c r="X732" s="118"/>
      <c r="Y732" s="120"/>
      <c r="Z732" s="117"/>
    </row>
    <row r="733" spans="1:26" x14ac:dyDescent="0.25">
      <c r="A733" s="114">
        <v>1</v>
      </c>
      <c r="B733" s="115" t="s">
        <v>5718</v>
      </c>
      <c r="C733" s="116" t="str">
        <f t="array" ref="C733">IFERROR(VLOOKUP(E733,'RT-C'!$A:$I,9,FALSE),"")</f>
        <v/>
      </c>
      <c r="D733" s="117"/>
      <c r="E733" s="113"/>
      <c r="F733" s="118"/>
      <c r="G733" s="119"/>
      <c r="H733" s="120"/>
      <c r="I733" s="153" t="str">
        <f t="array" ref="I733">IFERROR(VLOOKUP(E733,'RT-C'!$A:$J,10,FALSE),"")</f>
        <v/>
      </c>
      <c r="J733" s="151" t="str">
        <f t="array" ref="J733">IFERROR(VLOOKUP(E733,'RT-C'!$A:$AE,31,FALSE),"")</f>
        <v/>
      </c>
      <c r="K733" s="152" t="str">
        <f t="array" ref="K733">IFERROR(IF(VLOOKUP(E733,'RT-C'!$A:$AG,29,FALSE)=0,"",VLOOKUP(E733,'RT-C'!$A:$AG,33,FALSE)),"")</f>
        <v/>
      </c>
      <c r="L733" s="151" t="str">
        <f t="array" ref="L733">IFERROR(VLOOKUP('RT-C'!$A:$AF,32,FALSE),"")</f>
        <v/>
      </c>
      <c r="M733" s="323" t="str">
        <f t="array" ref="M733">IFERROR(VLOOKUP(E733,'RT-C'!$A:$H,8,FALSE),"")</f>
        <v/>
      </c>
      <c r="N733" s="151" t="str">
        <f t="array" ref="N733">IFERROR(VLOOKUP(E733,'RT-C'!$A:$G,7,FALSE),"")</f>
        <v/>
      </c>
      <c r="O733" s="150" t="str">
        <f t="array" ref="O733">IFERROR(VLOOKUP(E733,'RT-C'!$A:$R,18,FALSE),"")</f>
        <v/>
      </c>
      <c r="P733" s="147" t="str">
        <f t="shared" si="44"/>
        <v/>
      </c>
      <c r="Q733" s="119" t="str">
        <f t="shared" si="45"/>
        <v/>
      </c>
      <c r="R733" s="149" t="str">
        <f t="shared" si="46"/>
        <v/>
      </c>
      <c r="S733" s="148"/>
      <c r="T733" s="148" t="str">
        <f t="shared" si="47"/>
        <v/>
      </c>
      <c r="U733" s="118" t="e">
        <f>IF(AND(D733&lt;&gt;"",I733="OUI",#REF!="OUI"),60,"")</f>
        <v>#REF!</v>
      </c>
      <c r="V733" s="147"/>
      <c r="W733" s="118"/>
      <c r="X733" s="118"/>
      <c r="Y733" s="120"/>
      <c r="Z733" s="117"/>
    </row>
    <row r="734" spans="1:26" x14ac:dyDescent="0.25">
      <c r="A734" s="114">
        <v>1</v>
      </c>
      <c r="B734" s="115" t="s">
        <v>5718</v>
      </c>
      <c r="C734" s="116" t="str">
        <f t="array" ref="C734">IFERROR(VLOOKUP(E734,'RT-C'!$A:$I,9,FALSE),"")</f>
        <v/>
      </c>
      <c r="D734" s="117"/>
      <c r="E734" s="113"/>
      <c r="F734" s="118"/>
      <c r="G734" s="119"/>
      <c r="H734" s="120"/>
      <c r="I734" s="153" t="str">
        <f t="array" ref="I734">IFERROR(VLOOKUP(E734,'RT-C'!$A:$J,10,FALSE),"")</f>
        <v/>
      </c>
      <c r="J734" s="151" t="str">
        <f t="array" ref="J734">IFERROR(VLOOKUP(E734,'RT-C'!$A:$AE,31,FALSE),"")</f>
        <v/>
      </c>
      <c r="K734" s="152" t="str">
        <f t="array" ref="K734">IFERROR(IF(VLOOKUP(E734,'RT-C'!$A:$AG,29,FALSE)=0,"",VLOOKUP(E734,'RT-C'!$A:$AG,33,FALSE)),"")</f>
        <v/>
      </c>
      <c r="L734" s="151" t="str">
        <f t="array" ref="L734">IFERROR(VLOOKUP('RT-C'!$A:$AF,32,FALSE),"")</f>
        <v/>
      </c>
      <c r="M734" s="323" t="str">
        <f t="array" ref="M734">IFERROR(VLOOKUP(E734,'RT-C'!$A:$H,8,FALSE),"")</f>
        <v/>
      </c>
      <c r="N734" s="151" t="str">
        <f t="array" ref="N734">IFERROR(VLOOKUP(E734,'RT-C'!$A:$G,7,FALSE),"")</f>
        <v/>
      </c>
      <c r="O734" s="150" t="str">
        <f t="array" ref="O734">IFERROR(VLOOKUP(E734,'RT-C'!$A:$R,18,FALSE),"")</f>
        <v/>
      </c>
      <c r="P734" s="147" t="str">
        <f t="shared" si="44"/>
        <v/>
      </c>
      <c r="Q734" s="119" t="str">
        <f t="shared" si="45"/>
        <v/>
      </c>
      <c r="R734" s="149" t="str">
        <f t="shared" si="46"/>
        <v/>
      </c>
      <c r="S734" s="148"/>
      <c r="T734" s="148" t="str">
        <f t="shared" si="47"/>
        <v/>
      </c>
      <c r="U734" s="118" t="e">
        <f>IF(AND(D734&lt;&gt;"",I734="OUI",#REF!="OUI"),60,"")</f>
        <v>#REF!</v>
      </c>
      <c r="V734" s="147"/>
      <c r="W734" s="118"/>
      <c r="X734" s="118"/>
      <c r="Y734" s="120"/>
      <c r="Z734" s="117"/>
    </row>
    <row r="735" spans="1:26" x14ac:dyDescent="0.25">
      <c r="A735" s="114">
        <v>1</v>
      </c>
      <c r="B735" s="115" t="s">
        <v>5718</v>
      </c>
      <c r="C735" s="116" t="str">
        <f t="array" ref="C735">IFERROR(VLOOKUP(E735,'RT-C'!$A:$I,9,FALSE),"")</f>
        <v/>
      </c>
      <c r="D735" s="117"/>
      <c r="E735" s="113"/>
      <c r="F735" s="118"/>
      <c r="G735" s="119"/>
      <c r="H735" s="120"/>
      <c r="I735" s="153" t="str">
        <f t="array" ref="I735">IFERROR(VLOOKUP(E735,'RT-C'!$A:$J,10,FALSE),"")</f>
        <v/>
      </c>
      <c r="J735" s="151" t="str">
        <f t="array" ref="J735">IFERROR(VLOOKUP(E735,'RT-C'!$A:$AE,31,FALSE),"")</f>
        <v/>
      </c>
      <c r="K735" s="152" t="str">
        <f t="array" ref="K735">IFERROR(IF(VLOOKUP(E735,'RT-C'!$A:$AG,29,FALSE)=0,"",VLOOKUP(E735,'RT-C'!$A:$AG,33,FALSE)),"")</f>
        <v/>
      </c>
      <c r="L735" s="151" t="str">
        <f t="array" ref="L735">IFERROR(VLOOKUP('RT-C'!$A:$AF,32,FALSE),"")</f>
        <v/>
      </c>
      <c r="M735" s="323" t="str">
        <f t="array" ref="M735">IFERROR(VLOOKUP(E735,'RT-C'!$A:$H,8,FALSE),"")</f>
        <v/>
      </c>
      <c r="N735" s="151" t="str">
        <f t="array" ref="N735">IFERROR(VLOOKUP(E735,'RT-C'!$A:$G,7,FALSE),"")</f>
        <v/>
      </c>
      <c r="O735" s="150" t="str">
        <f t="array" ref="O735">IFERROR(VLOOKUP(E735,'RT-C'!$A:$R,18,FALSE),"")</f>
        <v/>
      </c>
      <c r="P735" s="147" t="str">
        <f t="shared" si="44"/>
        <v/>
      </c>
      <c r="Q735" s="119" t="str">
        <f t="shared" si="45"/>
        <v/>
      </c>
      <c r="R735" s="149" t="str">
        <f t="shared" si="46"/>
        <v/>
      </c>
      <c r="S735" s="148"/>
      <c r="T735" s="148" t="str">
        <f t="shared" si="47"/>
        <v/>
      </c>
      <c r="U735" s="118" t="e">
        <f>IF(AND(D735&lt;&gt;"",I735="OUI",#REF!="OUI"),60,"")</f>
        <v>#REF!</v>
      </c>
      <c r="V735" s="147"/>
      <c r="W735" s="118"/>
      <c r="X735" s="118"/>
      <c r="Y735" s="120"/>
      <c r="Z735" s="117"/>
    </row>
    <row r="736" spans="1:26" x14ac:dyDescent="0.25">
      <c r="A736" s="114">
        <v>1</v>
      </c>
      <c r="B736" s="115" t="s">
        <v>5718</v>
      </c>
      <c r="C736" s="116" t="str">
        <f t="array" ref="C736">IFERROR(VLOOKUP(E736,'RT-C'!$A:$I,9,FALSE),"")</f>
        <v/>
      </c>
      <c r="D736" s="117"/>
      <c r="E736" s="113"/>
      <c r="F736" s="118"/>
      <c r="G736" s="119"/>
      <c r="H736" s="120"/>
      <c r="I736" s="153" t="str">
        <f t="array" ref="I736">IFERROR(VLOOKUP(E736,'RT-C'!$A:$J,10,FALSE),"")</f>
        <v/>
      </c>
      <c r="J736" s="151" t="str">
        <f t="array" ref="J736">IFERROR(VLOOKUP(E736,'RT-C'!$A:$AE,31,FALSE),"")</f>
        <v/>
      </c>
      <c r="K736" s="152" t="str">
        <f t="array" ref="K736">IFERROR(IF(VLOOKUP(E736,'RT-C'!$A:$AG,29,FALSE)=0,"",VLOOKUP(E736,'RT-C'!$A:$AG,33,FALSE)),"")</f>
        <v/>
      </c>
      <c r="L736" s="151" t="str">
        <f t="array" ref="L736">IFERROR(VLOOKUP('RT-C'!$A:$AF,32,FALSE),"")</f>
        <v/>
      </c>
      <c r="M736" s="323" t="str">
        <f t="array" ref="M736">IFERROR(VLOOKUP(E736,'RT-C'!$A:$H,8,FALSE),"")</f>
        <v/>
      </c>
      <c r="N736" s="151" t="str">
        <f t="array" ref="N736">IFERROR(VLOOKUP(E736,'RT-C'!$A:$G,7,FALSE),"")</f>
        <v/>
      </c>
      <c r="O736" s="150" t="str">
        <f t="array" ref="O736">IFERROR(VLOOKUP(E736,'RT-C'!$A:$R,18,FALSE),"")</f>
        <v/>
      </c>
      <c r="P736" s="147" t="str">
        <f t="shared" si="44"/>
        <v/>
      </c>
      <c r="Q736" s="119" t="str">
        <f t="shared" si="45"/>
        <v/>
      </c>
      <c r="R736" s="149" t="str">
        <f t="shared" si="46"/>
        <v/>
      </c>
      <c r="S736" s="148"/>
      <c r="T736" s="148" t="str">
        <f t="shared" si="47"/>
        <v/>
      </c>
      <c r="U736" s="118" t="e">
        <f>IF(AND(D736&lt;&gt;"",I736="OUI",#REF!="OUI"),60,"")</f>
        <v>#REF!</v>
      </c>
      <c r="V736" s="147"/>
      <c r="W736" s="118"/>
      <c r="X736" s="118"/>
      <c r="Y736" s="120"/>
      <c r="Z736" s="117"/>
    </row>
    <row r="737" spans="1:26" x14ac:dyDescent="0.25">
      <c r="A737" s="114">
        <v>1</v>
      </c>
      <c r="B737" s="115" t="s">
        <v>5718</v>
      </c>
      <c r="C737" s="116" t="str">
        <f t="array" ref="C737">IFERROR(VLOOKUP(E737,'RT-C'!$A:$I,9,FALSE),"")</f>
        <v/>
      </c>
      <c r="D737" s="117"/>
      <c r="E737" s="113"/>
      <c r="F737" s="118"/>
      <c r="G737" s="119"/>
      <c r="H737" s="120"/>
      <c r="I737" s="153" t="str">
        <f t="array" ref="I737">IFERROR(VLOOKUP(E737,'RT-C'!$A:$J,10,FALSE),"")</f>
        <v/>
      </c>
      <c r="J737" s="151" t="str">
        <f t="array" ref="J737">IFERROR(VLOOKUP(E737,'RT-C'!$A:$AE,31,FALSE),"")</f>
        <v/>
      </c>
      <c r="K737" s="152" t="str">
        <f t="array" ref="K737">IFERROR(IF(VLOOKUP(E737,'RT-C'!$A:$AG,29,FALSE)=0,"",VLOOKUP(E737,'RT-C'!$A:$AG,33,FALSE)),"")</f>
        <v/>
      </c>
      <c r="L737" s="151" t="str">
        <f t="array" ref="L737">IFERROR(VLOOKUP('RT-C'!$A:$AF,32,FALSE),"")</f>
        <v/>
      </c>
      <c r="M737" s="323" t="str">
        <f t="array" ref="M737">IFERROR(VLOOKUP(E737,'RT-C'!$A:$H,8,FALSE),"")</f>
        <v/>
      </c>
      <c r="N737" s="151" t="str">
        <f t="array" ref="N737">IFERROR(VLOOKUP(E737,'RT-C'!$A:$G,7,FALSE),"")</f>
        <v/>
      </c>
      <c r="O737" s="150" t="str">
        <f t="array" ref="O737">IFERROR(VLOOKUP(E737,'RT-C'!$A:$R,18,FALSE),"")</f>
        <v/>
      </c>
      <c r="P737" s="147" t="str">
        <f t="shared" si="44"/>
        <v/>
      </c>
      <c r="Q737" s="119" t="str">
        <f t="shared" si="45"/>
        <v/>
      </c>
      <c r="R737" s="149" t="str">
        <f t="shared" si="46"/>
        <v/>
      </c>
      <c r="S737" s="148"/>
      <c r="T737" s="148" t="str">
        <f t="shared" si="47"/>
        <v/>
      </c>
      <c r="U737" s="118" t="e">
        <f>IF(AND(D737&lt;&gt;"",I737="OUI",#REF!="OUI"),60,"")</f>
        <v>#REF!</v>
      </c>
      <c r="V737" s="147"/>
      <c r="W737" s="118"/>
      <c r="X737" s="118"/>
      <c r="Y737" s="120"/>
      <c r="Z737" s="117"/>
    </row>
    <row r="738" spans="1:26" x14ac:dyDescent="0.25">
      <c r="A738" s="114">
        <v>1</v>
      </c>
      <c r="B738" s="115" t="s">
        <v>5718</v>
      </c>
      <c r="C738" s="116" t="str">
        <f t="array" ref="C738">IFERROR(VLOOKUP(E738,'RT-C'!$A:$I,9,FALSE),"")</f>
        <v/>
      </c>
      <c r="D738" s="117"/>
      <c r="E738" s="113"/>
      <c r="F738" s="118"/>
      <c r="G738" s="119"/>
      <c r="H738" s="120"/>
      <c r="I738" s="153" t="str">
        <f t="array" ref="I738">IFERROR(VLOOKUP(E738,'RT-C'!$A:$J,10,FALSE),"")</f>
        <v/>
      </c>
      <c r="J738" s="151" t="str">
        <f t="array" ref="J738">IFERROR(VLOOKUP(E738,'RT-C'!$A:$AE,31,FALSE),"")</f>
        <v/>
      </c>
      <c r="K738" s="152" t="str">
        <f t="array" ref="K738">IFERROR(IF(VLOOKUP(E738,'RT-C'!$A:$AG,29,FALSE)=0,"",VLOOKUP(E738,'RT-C'!$A:$AG,33,FALSE)),"")</f>
        <v/>
      </c>
      <c r="L738" s="151" t="str">
        <f t="array" ref="L738">IFERROR(VLOOKUP('RT-C'!$A:$AF,32,FALSE),"")</f>
        <v/>
      </c>
      <c r="M738" s="323" t="str">
        <f t="array" ref="M738">IFERROR(VLOOKUP(E738,'RT-C'!$A:$H,8,FALSE),"")</f>
        <v/>
      </c>
      <c r="N738" s="151" t="str">
        <f t="array" ref="N738">IFERROR(VLOOKUP(E738,'RT-C'!$A:$G,7,FALSE),"")</f>
        <v/>
      </c>
      <c r="O738" s="150" t="str">
        <f t="array" ref="O738">IFERROR(VLOOKUP(E738,'RT-C'!$A:$R,18,FALSE),"")</f>
        <v/>
      </c>
      <c r="P738" s="147" t="str">
        <f t="shared" si="44"/>
        <v/>
      </c>
      <c r="Q738" s="119" t="str">
        <f t="shared" si="45"/>
        <v/>
      </c>
      <c r="R738" s="149" t="str">
        <f t="shared" si="46"/>
        <v/>
      </c>
      <c r="S738" s="148"/>
      <c r="T738" s="148" t="str">
        <f t="shared" si="47"/>
        <v/>
      </c>
      <c r="U738" s="118" t="e">
        <f>IF(AND(D738&lt;&gt;"",I738="OUI",#REF!="OUI"),60,"")</f>
        <v>#REF!</v>
      </c>
      <c r="V738" s="147"/>
      <c r="W738" s="118"/>
      <c r="X738" s="118"/>
      <c r="Y738" s="120"/>
      <c r="Z738" s="117"/>
    </row>
    <row r="739" spans="1:26" x14ac:dyDescent="0.25">
      <c r="A739" s="114">
        <v>1</v>
      </c>
      <c r="B739" s="115" t="s">
        <v>5718</v>
      </c>
      <c r="C739" s="116" t="str">
        <f t="array" ref="C739">IFERROR(VLOOKUP(E739,'RT-C'!$A:$I,9,FALSE),"")</f>
        <v/>
      </c>
      <c r="D739" s="117"/>
      <c r="E739" s="113"/>
      <c r="F739" s="118"/>
      <c r="G739" s="119"/>
      <c r="H739" s="120"/>
      <c r="I739" s="153" t="str">
        <f t="array" ref="I739">IFERROR(VLOOKUP(E739,'RT-C'!$A:$J,10,FALSE),"")</f>
        <v/>
      </c>
      <c r="J739" s="151" t="str">
        <f t="array" ref="J739">IFERROR(VLOOKUP(E739,'RT-C'!$A:$AE,31,FALSE),"")</f>
        <v/>
      </c>
      <c r="K739" s="152" t="str">
        <f t="array" ref="K739">IFERROR(IF(VLOOKUP(E739,'RT-C'!$A:$AG,29,FALSE)=0,"",VLOOKUP(E739,'RT-C'!$A:$AG,33,FALSE)),"")</f>
        <v/>
      </c>
      <c r="L739" s="151" t="str">
        <f t="array" ref="L739">IFERROR(VLOOKUP('RT-C'!$A:$AF,32,FALSE),"")</f>
        <v/>
      </c>
      <c r="M739" s="323" t="str">
        <f t="array" ref="M739">IFERROR(VLOOKUP(E739,'RT-C'!$A:$H,8,FALSE),"")</f>
        <v/>
      </c>
      <c r="N739" s="151" t="str">
        <f t="array" ref="N739">IFERROR(VLOOKUP(E739,'RT-C'!$A:$G,7,FALSE),"")</f>
        <v/>
      </c>
      <c r="O739" s="150" t="str">
        <f t="array" ref="O739">IFERROR(VLOOKUP(E739,'RT-C'!$A:$R,18,FALSE),"")</f>
        <v/>
      </c>
      <c r="P739" s="147" t="str">
        <f t="shared" si="44"/>
        <v/>
      </c>
      <c r="Q739" s="119" t="str">
        <f t="shared" si="45"/>
        <v/>
      </c>
      <c r="R739" s="149" t="str">
        <f t="shared" si="46"/>
        <v/>
      </c>
      <c r="S739" s="148"/>
      <c r="T739" s="148" t="str">
        <f t="shared" si="47"/>
        <v/>
      </c>
      <c r="U739" s="118" t="e">
        <f>IF(AND(D739&lt;&gt;"",I739="OUI",#REF!="OUI"),60,"")</f>
        <v>#REF!</v>
      </c>
      <c r="V739" s="147"/>
      <c r="W739" s="118"/>
      <c r="X739" s="118"/>
      <c r="Y739" s="120"/>
      <c r="Z739" s="117"/>
    </row>
    <row r="740" spans="1:26" x14ac:dyDescent="0.25">
      <c r="A740" s="114">
        <v>1</v>
      </c>
      <c r="B740" s="115" t="s">
        <v>5718</v>
      </c>
      <c r="C740" s="116" t="str">
        <f t="array" ref="C740">IFERROR(VLOOKUP(E740,'RT-C'!$A:$I,9,FALSE),"")</f>
        <v/>
      </c>
      <c r="D740" s="117"/>
      <c r="E740" s="113"/>
      <c r="F740" s="118"/>
      <c r="G740" s="119"/>
      <c r="H740" s="120"/>
      <c r="I740" s="153" t="str">
        <f t="array" ref="I740">IFERROR(VLOOKUP(E740,'RT-C'!$A:$J,10,FALSE),"")</f>
        <v/>
      </c>
      <c r="J740" s="151" t="str">
        <f t="array" ref="J740">IFERROR(VLOOKUP(E740,'RT-C'!$A:$AE,31,FALSE),"")</f>
        <v/>
      </c>
      <c r="K740" s="152" t="str">
        <f t="array" ref="K740">IFERROR(IF(VLOOKUP(E740,'RT-C'!$A:$AG,29,FALSE)=0,"",VLOOKUP(E740,'RT-C'!$A:$AG,33,FALSE)),"")</f>
        <v/>
      </c>
      <c r="L740" s="151" t="str">
        <f t="array" ref="L740">IFERROR(VLOOKUP('RT-C'!$A:$AF,32,FALSE),"")</f>
        <v/>
      </c>
      <c r="M740" s="323" t="str">
        <f t="array" ref="M740">IFERROR(VLOOKUP(E740,'RT-C'!$A:$H,8,FALSE),"")</f>
        <v/>
      </c>
      <c r="N740" s="151" t="str">
        <f t="array" ref="N740">IFERROR(VLOOKUP(E740,'RT-C'!$A:$G,7,FALSE),"")</f>
        <v/>
      </c>
      <c r="O740" s="150" t="str">
        <f t="array" ref="O740">IFERROR(VLOOKUP(E740,'RT-C'!$A:$R,18,FALSE),"")</f>
        <v/>
      </c>
      <c r="P740" s="147" t="str">
        <f t="shared" si="44"/>
        <v/>
      </c>
      <c r="Q740" s="119" t="str">
        <f t="shared" si="45"/>
        <v/>
      </c>
      <c r="R740" s="149" t="str">
        <f t="shared" si="46"/>
        <v/>
      </c>
      <c r="S740" s="148"/>
      <c r="T740" s="148" t="str">
        <f t="shared" si="47"/>
        <v/>
      </c>
      <c r="U740" s="118" t="e">
        <f>IF(AND(D740&lt;&gt;"",I740="OUI",#REF!="OUI"),60,"")</f>
        <v>#REF!</v>
      </c>
      <c r="V740" s="147"/>
      <c r="W740" s="118"/>
      <c r="X740" s="118"/>
      <c r="Y740" s="120"/>
      <c r="Z740" s="117"/>
    </row>
    <row r="741" spans="1:26" x14ac:dyDescent="0.25">
      <c r="A741" s="114">
        <v>1</v>
      </c>
      <c r="B741" s="115" t="s">
        <v>5718</v>
      </c>
      <c r="C741" s="116" t="str">
        <f t="array" ref="C741">IFERROR(VLOOKUP(E741,'RT-C'!$A:$I,9,FALSE),"")</f>
        <v/>
      </c>
      <c r="D741" s="117"/>
      <c r="E741" s="113"/>
      <c r="F741" s="118"/>
      <c r="G741" s="119"/>
      <c r="H741" s="120"/>
      <c r="I741" s="153" t="str">
        <f t="array" ref="I741">IFERROR(VLOOKUP(E741,'RT-C'!$A:$J,10,FALSE),"")</f>
        <v/>
      </c>
      <c r="J741" s="151" t="str">
        <f t="array" ref="J741">IFERROR(VLOOKUP(E741,'RT-C'!$A:$AE,31,FALSE),"")</f>
        <v/>
      </c>
      <c r="K741" s="152" t="str">
        <f t="array" ref="K741">IFERROR(IF(VLOOKUP(E741,'RT-C'!$A:$AG,29,FALSE)=0,"",VLOOKUP(E741,'RT-C'!$A:$AG,33,FALSE)),"")</f>
        <v/>
      </c>
      <c r="L741" s="151" t="str">
        <f t="array" ref="L741">IFERROR(VLOOKUP('RT-C'!$A:$AF,32,FALSE),"")</f>
        <v/>
      </c>
      <c r="M741" s="323" t="str">
        <f t="array" ref="M741">IFERROR(VLOOKUP(E741,'RT-C'!$A:$H,8,FALSE),"")</f>
        <v/>
      </c>
      <c r="N741" s="151" t="str">
        <f t="array" ref="N741">IFERROR(VLOOKUP(E741,'RT-C'!$A:$G,7,FALSE),"")</f>
        <v/>
      </c>
      <c r="O741" s="150" t="str">
        <f t="array" ref="O741">IFERROR(VLOOKUP(E741,'RT-C'!$A:$R,18,FALSE),"")</f>
        <v/>
      </c>
      <c r="P741" s="147" t="str">
        <f t="shared" si="44"/>
        <v/>
      </c>
      <c r="Q741" s="119" t="str">
        <f t="shared" si="45"/>
        <v/>
      </c>
      <c r="R741" s="149" t="str">
        <f t="shared" si="46"/>
        <v/>
      </c>
      <c r="S741" s="148"/>
      <c r="T741" s="148" t="str">
        <f t="shared" si="47"/>
        <v/>
      </c>
      <c r="U741" s="118" t="e">
        <f>IF(AND(D741&lt;&gt;"",I741="OUI",#REF!="OUI"),60,"")</f>
        <v>#REF!</v>
      </c>
      <c r="V741" s="147"/>
      <c r="W741" s="118"/>
      <c r="X741" s="118"/>
      <c r="Y741" s="120"/>
      <c r="Z741" s="117"/>
    </row>
    <row r="742" spans="1:26" x14ac:dyDescent="0.25">
      <c r="A742" s="114">
        <v>1</v>
      </c>
      <c r="B742" s="115" t="s">
        <v>5718</v>
      </c>
      <c r="C742" s="116" t="str">
        <f t="array" ref="C742">IFERROR(VLOOKUP(E742,'RT-C'!$A:$I,9,FALSE),"")</f>
        <v/>
      </c>
      <c r="D742" s="117"/>
      <c r="E742" s="113"/>
      <c r="F742" s="118"/>
      <c r="G742" s="119"/>
      <c r="H742" s="120"/>
      <c r="I742" s="153" t="str">
        <f t="array" ref="I742">IFERROR(VLOOKUP(E742,'RT-C'!$A:$J,10,FALSE),"")</f>
        <v/>
      </c>
      <c r="J742" s="151" t="str">
        <f t="array" ref="J742">IFERROR(VLOOKUP(E742,'RT-C'!$A:$AE,31,FALSE),"")</f>
        <v/>
      </c>
      <c r="K742" s="152" t="str">
        <f t="array" ref="K742">IFERROR(IF(VLOOKUP(E742,'RT-C'!$A:$AG,29,FALSE)=0,"",VLOOKUP(E742,'RT-C'!$A:$AG,33,FALSE)),"")</f>
        <v/>
      </c>
      <c r="L742" s="151" t="str">
        <f t="array" ref="L742">IFERROR(VLOOKUP('RT-C'!$A:$AF,32,FALSE),"")</f>
        <v/>
      </c>
      <c r="M742" s="323" t="str">
        <f t="array" ref="M742">IFERROR(VLOOKUP(E742,'RT-C'!$A:$H,8,FALSE),"")</f>
        <v/>
      </c>
      <c r="N742" s="151" t="str">
        <f t="array" ref="N742">IFERROR(VLOOKUP(E742,'RT-C'!$A:$G,7,FALSE),"")</f>
        <v/>
      </c>
      <c r="O742" s="150" t="str">
        <f t="array" ref="O742">IFERROR(VLOOKUP(E742,'RT-C'!$A:$R,18,FALSE),"")</f>
        <v/>
      </c>
      <c r="P742" s="147" t="str">
        <f t="shared" si="44"/>
        <v/>
      </c>
      <c r="Q742" s="119" t="str">
        <f t="shared" si="45"/>
        <v/>
      </c>
      <c r="R742" s="149" t="str">
        <f t="shared" si="46"/>
        <v/>
      </c>
      <c r="S742" s="148"/>
      <c r="T742" s="148" t="str">
        <f t="shared" si="47"/>
        <v/>
      </c>
      <c r="U742" s="118" t="e">
        <f>IF(AND(D742&lt;&gt;"",I742="OUI",#REF!="OUI"),60,"")</f>
        <v>#REF!</v>
      </c>
      <c r="V742" s="147"/>
      <c r="W742" s="118"/>
      <c r="X742" s="118"/>
      <c r="Y742" s="120"/>
      <c r="Z742" s="117"/>
    </row>
    <row r="743" spans="1:26" x14ac:dyDescent="0.25">
      <c r="A743" s="114">
        <v>1</v>
      </c>
      <c r="B743" s="115" t="s">
        <v>5718</v>
      </c>
      <c r="C743" s="116" t="str">
        <f t="array" ref="C743">IFERROR(VLOOKUP(E743,'RT-C'!$A:$I,9,FALSE),"")</f>
        <v/>
      </c>
      <c r="D743" s="117"/>
      <c r="E743" s="113"/>
      <c r="F743" s="118"/>
      <c r="G743" s="119"/>
      <c r="H743" s="120"/>
      <c r="I743" s="153" t="str">
        <f t="array" ref="I743">IFERROR(VLOOKUP(E743,'RT-C'!$A:$J,10,FALSE),"")</f>
        <v/>
      </c>
      <c r="J743" s="151" t="str">
        <f t="array" ref="J743">IFERROR(VLOOKUP(E743,'RT-C'!$A:$AE,31,FALSE),"")</f>
        <v/>
      </c>
      <c r="K743" s="152" t="str">
        <f t="array" ref="K743">IFERROR(IF(VLOOKUP(E743,'RT-C'!$A:$AG,29,FALSE)=0,"",VLOOKUP(E743,'RT-C'!$A:$AG,33,FALSE)),"")</f>
        <v/>
      </c>
      <c r="L743" s="151" t="str">
        <f t="array" ref="L743">IFERROR(VLOOKUP('RT-C'!$A:$AF,32,FALSE),"")</f>
        <v/>
      </c>
      <c r="M743" s="323" t="str">
        <f t="array" ref="M743">IFERROR(VLOOKUP(E743,'RT-C'!$A:$H,8,FALSE),"")</f>
        <v/>
      </c>
      <c r="N743" s="151" t="str">
        <f t="array" ref="N743">IFERROR(VLOOKUP(E743,'RT-C'!$A:$G,7,FALSE),"")</f>
        <v/>
      </c>
      <c r="O743" s="150" t="str">
        <f t="array" ref="O743">IFERROR(VLOOKUP(E743,'RT-C'!$A:$R,18,FALSE),"")</f>
        <v/>
      </c>
      <c r="P743" s="147" t="str">
        <f t="shared" si="44"/>
        <v/>
      </c>
      <c r="Q743" s="119" t="str">
        <f t="shared" si="45"/>
        <v/>
      </c>
      <c r="R743" s="149" t="str">
        <f t="shared" si="46"/>
        <v/>
      </c>
      <c r="S743" s="148"/>
      <c r="T743" s="148" t="str">
        <f t="shared" si="47"/>
        <v/>
      </c>
      <c r="U743" s="118" t="e">
        <f>IF(AND(D743&lt;&gt;"",I743="OUI",#REF!="OUI"),60,"")</f>
        <v>#REF!</v>
      </c>
      <c r="V743" s="147"/>
      <c r="W743" s="118"/>
      <c r="X743" s="118"/>
      <c r="Y743" s="120"/>
      <c r="Z743" s="117"/>
    </row>
    <row r="744" spans="1:26" x14ac:dyDescent="0.25">
      <c r="A744" s="114">
        <v>1</v>
      </c>
      <c r="B744" s="115" t="s">
        <v>5718</v>
      </c>
      <c r="C744" s="116" t="str">
        <f t="array" ref="C744">IFERROR(VLOOKUP(E744,'RT-C'!$A:$I,9,FALSE),"")</f>
        <v/>
      </c>
      <c r="D744" s="117"/>
      <c r="E744" s="113"/>
      <c r="F744" s="118"/>
      <c r="G744" s="119"/>
      <c r="H744" s="120"/>
      <c r="I744" s="153" t="str">
        <f t="array" ref="I744">IFERROR(VLOOKUP(E744,'RT-C'!$A:$J,10,FALSE),"")</f>
        <v/>
      </c>
      <c r="J744" s="151" t="str">
        <f t="array" ref="J744">IFERROR(VLOOKUP(E744,'RT-C'!$A:$AE,31,FALSE),"")</f>
        <v/>
      </c>
      <c r="K744" s="152" t="str">
        <f t="array" ref="K744">IFERROR(IF(VLOOKUP(E744,'RT-C'!$A:$AG,29,FALSE)=0,"",VLOOKUP(E744,'RT-C'!$A:$AG,33,FALSE)),"")</f>
        <v/>
      </c>
      <c r="L744" s="151" t="str">
        <f t="array" ref="L744">IFERROR(VLOOKUP('RT-C'!$A:$AF,32,FALSE),"")</f>
        <v/>
      </c>
      <c r="M744" s="323" t="str">
        <f t="array" ref="M744">IFERROR(VLOOKUP(E744,'RT-C'!$A:$H,8,FALSE),"")</f>
        <v/>
      </c>
      <c r="N744" s="151" t="str">
        <f t="array" ref="N744">IFERROR(VLOOKUP(E744,'RT-C'!$A:$G,7,FALSE),"")</f>
        <v/>
      </c>
      <c r="O744" s="150" t="str">
        <f t="array" ref="O744">IFERROR(VLOOKUP(E744,'RT-C'!$A:$R,18,FALSE),"")</f>
        <v/>
      </c>
      <c r="P744" s="147" t="str">
        <f t="shared" si="44"/>
        <v/>
      </c>
      <c r="Q744" s="119" t="str">
        <f t="shared" si="45"/>
        <v/>
      </c>
      <c r="R744" s="149" t="str">
        <f t="shared" si="46"/>
        <v/>
      </c>
      <c r="S744" s="148"/>
      <c r="T744" s="148" t="str">
        <f t="shared" si="47"/>
        <v/>
      </c>
      <c r="U744" s="118" t="e">
        <f>IF(AND(D744&lt;&gt;"",I744="OUI",#REF!="OUI"),60,"")</f>
        <v>#REF!</v>
      </c>
      <c r="V744" s="147"/>
      <c r="W744" s="118"/>
      <c r="X744" s="118"/>
      <c r="Y744" s="120"/>
      <c r="Z744" s="117"/>
    </row>
    <row r="745" spans="1:26" x14ac:dyDescent="0.25">
      <c r="A745" s="114">
        <v>1</v>
      </c>
      <c r="B745" s="115" t="s">
        <v>5718</v>
      </c>
      <c r="C745" s="116" t="str">
        <f t="array" ref="C745">IFERROR(VLOOKUP(E745,'RT-C'!$A:$I,9,FALSE),"")</f>
        <v/>
      </c>
      <c r="D745" s="117"/>
      <c r="E745" s="113"/>
      <c r="F745" s="118"/>
      <c r="G745" s="119"/>
      <c r="H745" s="120"/>
      <c r="I745" s="153" t="str">
        <f t="array" ref="I745">IFERROR(VLOOKUP(E745,'RT-C'!$A:$J,10,FALSE),"")</f>
        <v/>
      </c>
      <c r="J745" s="151" t="str">
        <f t="array" ref="J745">IFERROR(VLOOKUP(E745,'RT-C'!$A:$AE,31,FALSE),"")</f>
        <v/>
      </c>
      <c r="K745" s="152" t="str">
        <f t="array" ref="K745">IFERROR(IF(VLOOKUP(E745,'RT-C'!$A:$AG,29,FALSE)=0,"",VLOOKUP(E745,'RT-C'!$A:$AG,33,FALSE)),"")</f>
        <v/>
      </c>
      <c r="L745" s="151" t="str">
        <f t="array" ref="L745">IFERROR(VLOOKUP('RT-C'!$A:$AF,32,FALSE),"")</f>
        <v/>
      </c>
      <c r="M745" s="323" t="str">
        <f t="array" ref="M745">IFERROR(VLOOKUP(E745,'RT-C'!$A:$H,8,FALSE),"")</f>
        <v/>
      </c>
      <c r="N745" s="151" t="str">
        <f t="array" ref="N745">IFERROR(VLOOKUP(E745,'RT-C'!$A:$G,7,FALSE),"")</f>
        <v/>
      </c>
      <c r="O745" s="150" t="str">
        <f t="array" ref="O745">IFERROR(VLOOKUP(E745,'RT-C'!$A:$R,18,FALSE),"")</f>
        <v/>
      </c>
      <c r="P745" s="147" t="str">
        <f t="shared" si="44"/>
        <v/>
      </c>
      <c r="Q745" s="119" t="str">
        <f t="shared" si="45"/>
        <v/>
      </c>
      <c r="R745" s="149" t="str">
        <f t="shared" si="46"/>
        <v/>
      </c>
      <c r="S745" s="148"/>
      <c r="T745" s="148" t="str">
        <f t="shared" si="47"/>
        <v/>
      </c>
      <c r="U745" s="118" t="e">
        <f>IF(AND(D745&lt;&gt;"",I745="OUI",#REF!="OUI"),60,"")</f>
        <v>#REF!</v>
      </c>
      <c r="V745" s="147"/>
      <c r="W745" s="118"/>
      <c r="X745" s="118"/>
      <c r="Y745" s="120"/>
      <c r="Z745" s="117"/>
    </row>
    <row r="746" spans="1:26" x14ac:dyDescent="0.25">
      <c r="A746" s="114">
        <v>1</v>
      </c>
      <c r="B746" s="115" t="s">
        <v>5718</v>
      </c>
      <c r="C746" s="116" t="str">
        <f t="array" ref="C746">IFERROR(VLOOKUP(E746,'RT-C'!$A:$I,9,FALSE),"")</f>
        <v/>
      </c>
      <c r="D746" s="117"/>
      <c r="E746" s="113"/>
      <c r="F746" s="118"/>
      <c r="G746" s="119"/>
      <c r="H746" s="120"/>
      <c r="I746" s="153" t="str">
        <f t="array" ref="I746">IFERROR(VLOOKUP(E746,'RT-C'!$A:$J,10,FALSE),"")</f>
        <v/>
      </c>
      <c r="J746" s="151" t="str">
        <f t="array" ref="J746">IFERROR(VLOOKUP(E746,'RT-C'!$A:$AE,31,FALSE),"")</f>
        <v/>
      </c>
      <c r="K746" s="152" t="str">
        <f t="array" ref="K746">IFERROR(IF(VLOOKUP(E746,'RT-C'!$A:$AG,29,FALSE)=0,"",VLOOKUP(E746,'RT-C'!$A:$AG,33,FALSE)),"")</f>
        <v/>
      </c>
      <c r="L746" s="151" t="str">
        <f t="array" ref="L746">IFERROR(VLOOKUP('RT-C'!$A:$AF,32,FALSE),"")</f>
        <v/>
      </c>
      <c r="M746" s="323" t="str">
        <f t="array" ref="M746">IFERROR(VLOOKUP(E746,'RT-C'!$A:$H,8,FALSE),"")</f>
        <v/>
      </c>
      <c r="N746" s="151" t="str">
        <f t="array" ref="N746">IFERROR(VLOOKUP(E746,'RT-C'!$A:$G,7,FALSE),"")</f>
        <v/>
      </c>
      <c r="O746" s="150" t="str">
        <f t="array" ref="O746">IFERROR(VLOOKUP(E746,'RT-C'!$A:$R,18,FALSE),"")</f>
        <v/>
      </c>
      <c r="P746" s="147" t="str">
        <f t="shared" si="44"/>
        <v/>
      </c>
      <c r="Q746" s="119" t="str">
        <f t="shared" si="45"/>
        <v/>
      </c>
      <c r="R746" s="149" t="str">
        <f t="shared" si="46"/>
        <v/>
      </c>
      <c r="S746" s="148"/>
      <c r="T746" s="148" t="str">
        <f t="shared" si="47"/>
        <v/>
      </c>
      <c r="U746" s="118" t="e">
        <f>IF(AND(D746&lt;&gt;"",I746="OUI",#REF!="OUI"),60,"")</f>
        <v>#REF!</v>
      </c>
      <c r="V746" s="147"/>
      <c r="W746" s="118"/>
      <c r="X746" s="118"/>
      <c r="Y746" s="120"/>
      <c r="Z746" s="117"/>
    </row>
    <row r="747" spans="1:26" x14ac:dyDescent="0.25">
      <c r="A747" s="114">
        <v>1</v>
      </c>
      <c r="B747" s="115" t="s">
        <v>5718</v>
      </c>
      <c r="C747" s="116" t="str">
        <f t="array" ref="C747">IFERROR(VLOOKUP(E747,'RT-C'!$A:$I,9,FALSE),"")</f>
        <v/>
      </c>
      <c r="D747" s="117"/>
      <c r="E747" s="113"/>
      <c r="F747" s="118"/>
      <c r="G747" s="119"/>
      <c r="H747" s="120"/>
      <c r="I747" s="153" t="str">
        <f t="array" ref="I747">IFERROR(VLOOKUP(E747,'RT-C'!$A:$J,10,FALSE),"")</f>
        <v/>
      </c>
      <c r="J747" s="151" t="str">
        <f t="array" ref="J747">IFERROR(VLOOKUP(E747,'RT-C'!$A:$AE,31,FALSE),"")</f>
        <v/>
      </c>
      <c r="K747" s="152" t="str">
        <f t="array" ref="K747">IFERROR(IF(VLOOKUP(E747,'RT-C'!$A:$AG,29,FALSE)=0,"",VLOOKUP(E747,'RT-C'!$A:$AG,33,FALSE)),"")</f>
        <v/>
      </c>
      <c r="L747" s="151" t="str">
        <f t="array" ref="L747">IFERROR(VLOOKUP('RT-C'!$A:$AF,32,FALSE),"")</f>
        <v/>
      </c>
      <c r="M747" s="323" t="str">
        <f t="array" ref="M747">IFERROR(VLOOKUP(E747,'RT-C'!$A:$H,8,FALSE),"")</f>
        <v/>
      </c>
      <c r="N747" s="151" t="str">
        <f t="array" ref="N747">IFERROR(VLOOKUP(E747,'RT-C'!$A:$G,7,FALSE),"")</f>
        <v/>
      </c>
      <c r="O747" s="150" t="str">
        <f t="array" ref="O747">IFERROR(VLOOKUP(E747,'RT-C'!$A:$R,18,FALSE),"")</f>
        <v/>
      </c>
      <c r="P747" s="147" t="str">
        <f t="shared" si="44"/>
        <v/>
      </c>
      <c r="Q747" s="119" t="str">
        <f t="shared" si="45"/>
        <v/>
      </c>
      <c r="R747" s="149" t="str">
        <f t="shared" si="46"/>
        <v/>
      </c>
      <c r="S747" s="148"/>
      <c r="T747" s="148" t="str">
        <f t="shared" si="47"/>
        <v/>
      </c>
      <c r="U747" s="118" t="e">
        <f>IF(AND(D747&lt;&gt;"",I747="OUI",#REF!="OUI"),60,"")</f>
        <v>#REF!</v>
      </c>
      <c r="V747" s="147"/>
      <c r="W747" s="118"/>
      <c r="X747" s="118"/>
      <c r="Y747" s="120"/>
      <c r="Z747" s="117"/>
    </row>
    <row r="748" spans="1:26" x14ac:dyDescent="0.25">
      <c r="A748" s="114">
        <v>1</v>
      </c>
      <c r="B748" s="115" t="s">
        <v>5718</v>
      </c>
      <c r="C748" s="116" t="str">
        <f t="array" ref="C748">IFERROR(VLOOKUP(E748,'RT-C'!$A:$I,9,FALSE),"")</f>
        <v/>
      </c>
      <c r="D748" s="117"/>
      <c r="E748" s="113"/>
      <c r="F748" s="118"/>
      <c r="G748" s="119"/>
      <c r="H748" s="120"/>
      <c r="I748" s="153" t="str">
        <f t="array" ref="I748">IFERROR(VLOOKUP(E748,'RT-C'!$A:$J,10,FALSE),"")</f>
        <v/>
      </c>
      <c r="J748" s="151" t="str">
        <f t="array" ref="J748">IFERROR(VLOOKUP(E748,'RT-C'!$A:$AE,31,FALSE),"")</f>
        <v/>
      </c>
      <c r="K748" s="152" t="str">
        <f t="array" ref="K748">IFERROR(IF(VLOOKUP(E748,'RT-C'!$A:$AG,29,FALSE)=0,"",VLOOKUP(E748,'RT-C'!$A:$AG,33,FALSE)),"")</f>
        <v/>
      </c>
      <c r="L748" s="151" t="str">
        <f t="array" ref="L748">IFERROR(VLOOKUP('RT-C'!$A:$AF,32,FALSE),"")</f>
        <v/>
      </c>
      <c r="M748" s="323" t="str">
        <f t="array" ref="M748">IFERROR(VLOOKUP(E748,'RT-C'!$A:$H,8,FALSE),"")</f>
        <v/>
      </c>
      <c r="N748" s="151" t="str">
        <f t="array" ref="N748">IFERROR(VLOOKUP(E748,'RT-C'!$A:$G,7,FALSE),"")</f>
        <v/>
      </c>
      <c r="O748" s="150" t="str">
        <f t="array" ref="O748">IFERROR(VLOOKUP(E748,'RT-C'!$A:$R,18,FALSE),"")</f>
        <v/>
      </c>
      <c r="P748" s="147" t="str">
        <f t="shared" si="44"/>
        <v/>
      </c>
      <c r="Q748" s="119" t="str">
        <f t="shared" si="45"/>
        <v/>
      </c>
      <c r="R748" s="149" t="str">
        <f t="shared" si="46"/>
        <v/>
      </c>
      <c r="S748" s="148"/>
      <c r="T748" s="148" t="str">
        <f t="shared" si="47"/>
        <v/>
      </c>
      <c r="U748" s="118" t="e">
        <f>IF(AND(D748&lt;&gt;"",I748="OUI",#REF!="OUI"),60,"")</f>
        <v>#REF!</v>
      </c>
      <c r="V748" s="147"/>
      <c r="W748" s="118"/>
      <c r="X748" s="118"/>
      <c r="Y748" s="120"/>
      <c r="Z748" s="117"/>
    </row>
    <row r="749" spans="1:26" x14ac:dyDescent="0.25">
      <c r="A749" s="114">
        <v>1</v>
      </c>
      <c r="B749" s="115" t="s">
        <v>5718</v>
      </c>
      <c r="C749" s="116" t="str">
        <f t="array" ref="C749">IFERROR(VLOOKUP(E749,'RT-C'!$A:$I,9,FALSE),"")</f>
        <v/>
      </c>
      <c r="D749" s="117"/>
      <c r="E749" s="113"/>
      <c r="F749" s="118"/>
      <c r="G749" s="119"/>
      <c r="H749" s="120"/>
      <c r="I749" s="153" t="str">
        <f t="array" ref="I749">IFERROR(VLOOKUP(E749,'RT-C'!$A:$J,10,FALSE),"")</f>
        <v/>
      </c>
      <c r="J749" s="151" t="str">
        <f t="array" ref="J749">IFERROR(VLOOKUP(E749,'RT-C'!$A:$AE,31,FALSE),"")</f>
        <v/>
      </c>
      <c r="K749" s="152" t="str">
        <f t="array" ref="K749">IFERROR(IF(VLOOKUP(E749,'RT-C'!$A:$AG,29,FALSE)=0,"",VLOOKUP(E749,'RT-C'!$A:$AG,33,FALSE)),"")</f>
        <v/>
      </c>
      <c r="L749" s="151" t="str">
        <f t="array" ref="L749">IFERROR(VLOOKUP('RT-C'!$A:$AF,32,FALSE),"")</f>
        <v/>
      </c>
      <c r="M749" s="323" t="str">
        <f t="array" ref="M749">IFERROR(VLOOKUP(E749,'RT-C'!$A:$H,8,FALSE),"")</f>
        <v/>
      </c>
      <c r="N749" s="151" t="str">
        <f t="array" ref="N749">IFERROR(VLOOKUP(E749,'RT-C'!$A:$G,7,FALSE),"")</f>
        <v/>
      </c>
      <c r="O749" s="150" t="str">
        <f t="array" ref="O749">IFERROR(VLOOKUP(E749,'RT-C'!$A:$R,18,FALSE),"")</f>
        <v/>
      </c>
      <c r="P749" s="147" t="str">
        <f t="shared" si="44"/>
        <v/>
      </c>
      <c r="Q749" s="119" t="str">
        <f t="shared" si="45"/>
        <v/>
      </c>
      <c r="R749" s="149" t="str">
        <f t="shared" si="46"/>
        <v/>
      </c>
      <c r="S749" s="148"/>
      <c r="T749" s="148" t="str">
        <f t="shared" si="47"/>
        <v/>
      </c>
      <c r="U749" s="118" t="e">
        <f>IF(AND(D749&lt;&gt;"",I749="OUI",#REF!="OUI"),60,"")</f>
        <v>#REF!</v>
      </c>
      <c r="V749" s="147"/>
      <c r="W749" s="118"/>
      <c r="X749" s="118"/>
      <c r="Y749" s="120"/>
      <c r="Z749" s="117"/>
    </row>
    <row r="750" spans="1:26" x14ac:dyDescent="0.25">
      <c r="A750" s="114">
        <v>1</v>
      </c>
      <c r="B750" s="115" t="s">
        <v>5718</v>
      </c>
      <c r="C750" s="116" t="str">
        <f t="array" ref="C750">IFERROR(VLOOKUP(E750,'RT-C'!$A:$I,9,FALSE),"")</f>
        <v/>
      </c>
      <c r="D750" s="117"/>
      <c r="E750" s="113"/>
      <c r="F750" s="118"/>
      <c r="G750" s="119"/>
      <c r="H750" s="120"/>
      <c r="I750" s="153" t="str">
        <f t="array" ref="I750">IFERROR(VLOOKUP(E750,'RT-C'!$A:$J,10,FALSE),"")</f>
        <v/>
      </c>
      <c r="J750" s="151" t="str">
        <f t="array" ref="J750">IFERROR(VLOOKUP(E750,'RT-C'!$A:$AE,31,FALSE),"")</f>
        <v/>
      </c>
      <c r="K750" s="152" t="str">
        <f t="array" ref="K750">IFERROR(IF(VLOOKUP(E750,'RT-C'!$A:$AG,29,FALSE)=0,"",VLOOKUP(E750,'RT-C'!$A:$AG,33,FALSE)),"")</f>
        <v/>
      </c>
      <c r="L750" s="151" t="str">
        <f t="array" ref="L750">IFERROR(VLOOKUP('RT-C'!$A:$AF,32,FALSE),"")</f>
        <v/>
      </c>
      <c r="M750" s="323" t="str">
        <f t="array" ref="M750">IFERROR(VLOOKUP(E750,'RT-C'!$A:$H,8,FALSE),"")</f>
        <v/>
      </c>
      <c r="N750" s="151" t="str">
        <f t="array" ref="N750">IFERROR(VLOOKUP(E750,'RT-C'!$A:$G,7,FALSE),"")</f>
        <v/>
      </c>
      <c r="O750" s="150" t="str">
        <f t="array" ref="O750">IFERROR(VLOOKUP(E750,'RT-C'!$A:$R,18,FALSE),"")</f>
        <v/>
      </c>
      <c r="P750" s="147" t="str">
        <f t="shared" si="44"/>
        <v/>
      </c>
      <c r="Q750" s="119" t="str">
        <f t="shared" si="45"/>
        <v/>
      </c>
      <c r="R750" s="149" t="str">
        <f t="shared" si="46"/>
        <v/>
      </c>
      <c r="S750" s="148"/>
      <c r="T750" s="148" t="str">
        <f t="shared" si="47"/>
        <v/>
      </c>
      <c r="U750" s="118" t="e">
        <f>IF(AND(D750&lt;&gt;"",I750="OUI",#REF!="OUI"),60,"")</f>
        <v>#REF!</v>
      </c>
      <c r="V750" s="147"/>
      <c r="W750" s="118"/>
      <c r="X750" s="118"/>
      <c r="Y750" s="120"/>
      <c r="Z750" s="117"/>
    </row>
    <row r="751" spans="1:26" x14ac:dyDescent="0.25">
      <c r="A751" s="114">
        <v>1</v>
      </c>
      <c r="B751" s="115" t="s">
        <v>5718</v>
      </c>
      <c r="C751" s="116" t="str">
        <f t="array" ref="C751">IFERROR(VLOOKUP(E751,'RT-C'!$A:$I,9,FALSE),"")</f>
        <v/>
      </c>
      <c r="D751" s="117"/>
      <c r="E751" s="113"/>
      <c r="F751" s="118"/>
      <c r="G751" s="119"/>
      <c r="H751" s="120"/>
      <c r="I751" s="153" t="str">
        <f t="array" ref="I751">IFERROR(VLOOKUP(E751,'RT-C'!$A:$J,10,FALSE),"")</f>
        <v/>
      </c>
      <c r="J751" s="151" t="str">
        <f t="array" ref="J751">IFERROR(VLOOKUP(E751,'RT-C'!$A:$AE,31,FALSE),"")</f>
        <v/>
      </c>
      <c r="K751" s="152" t="str">
        <f t="array" ref="K751">IFERROR(IF(VLOOKUP(E751,'RT-C'!$A:$AG,29,FALSE)=0,"",VLOOKUP(E751,'RT-C'!$A:$AG,33,FALSE)),"")</f>
        <v/>
      </c>
      <c r="L751" s="151" t="str">
        <f t="array" ref="L751">IFERROR(VLOOKUP('RT-C'!$A:$AF,32,FALSE),"")</f>
        <v/>
      </c>
      <c r="M751" s="323" t="str">
        <f t="array" ref="M751">IFERROR(VLOOKUP(E751,'RT-C'!$A:$H,8,FALSE),"")</f>
        <v/>
      </c>
      <c r="N751" s="151" t="str">
        <f t="array" ref="N751">IFERROR(VLOOKUP(E751,'RT-C'!$A:$G,7,FALSE),"")</f>
        <v/>
      </c>
      <c r="O751" s="150" t="str">
        <f t="array" ref="O751">IFERROR(VLOOKUP(E751,'RT-C'!$A:$R,18,FALSE),"")</f>
        <v/>
      </c>
      <c r="P751" s="147" t="str">
        <f t="shared" si="44"/>
        <v/>
      </c>
      <c r="Q751" s="119" t="str">
        <f t="shared" si="45"/>
        <v/>
      </c>
      <c r="R751" s="149" t="str">
        <f t="shared" si="46"/>
        <v/>
      </c>
      <c r="S751" s="148"/>
      <c r="T751" s="148" t="str">
        <f t="shared" si="47"/>
        <v/>
      </c>
      <c r="U751" s="118" t="e">
        <f>IF(AND(D751&lt;&gt;"",I751="OUI",#REF!="OUI"),60,"")</f>
        <v>#REF!</v>
      </c>
      <c r="V751" s="147"/>
      <c r="W751" s="118"/>
      <c r="X751" s="118"/>
      <c r="Y751" s="120"/>
      <c r="Z751" s="117"/>
    </row>
    <row r="752" spans="1:26" x14ac:dyDescent="0.25">
      <c r="A752" s="114">
        <v>1</v>
      </c>
      <c r="B752" s="115" t="s">
        <v>5718</v>
      </c>
      <c r="C752" s="116" t="str">
        <f t="array" ref="C752">IFERROR(VLOOKUP(E752,'RT-C'!$A:$I,9,FALSE),"")</f>
        <v/>
      </c>
      <c r="D752" s="117"/>
      <c r="E752" s="113"/>
      <c r="F752" s="118"/>
      <c r="G752" s="119"/>
      <c r="H752" s="120"/>
      <c r="I752" s="153" t="str">
        <f t="array" ref="I752">IFERROR(VLOOKUP(E752,'RT-C'!$A:$J,10,FALSE),"")</f>
        <v/>
      </c>
      <c r="J752" s="151" t="str">
        <f t="array" ref="J752">IFERROR(VLOOKUP(E752,'RT-C'!$A:$AE,31,FALSE),"")</f>
        <v/>
      </c>
      <c r="K752" s="152" t="str">
        <f t="array" ref="K752">IFERROR(IF(VLOOKUP(E752,'RT-C'!$A:$AG,29,FALSE)=0,"",VLOOKUP(E752,'RT-C'!$A:$AG,33,FALSE)),"")</f>
        <v/>
      </c>
      <c r="L752" s="151" t="str">
        <f t="array" ref="L752">IFERROR(VLOOKUP('RT-C'!$A:$AF,32,FALSE),"")</f>
        <v/>
      </c>
      <c r="M752" s="323" t="str">
        <f t="array" ref="M752">IFERROR(VLOOKUP(E752,'RT-C'!$A:$H,8,FALSE),"")</f>
        <v/>
      </c>
      <c r="N752" s="151" t="str">
        <f t="array" ref="N752">IFERROR(VLOOKUP(E752,'RT-C'!$A:$G,7,FALSE),"")</f>
        <v/>
      </c>
      <c r="O752" s="150" t="str">
        <f t="array" ref="O752">IFERROR(VLOOKUP(E752,'RT-C'!$A:$R,18,FALSE),"")</f>
        <v/>
      </c>
      <c r="P752" s="147" t="str">
        <f t="shared" si="44"/>
        <v/>
      </c>
      <c r="Q752" s="119" t="str">
        <f t="shared" si="45"/>
        <v/>
      </c>
      <c r="R752" s="149" t="str">
        <f t="shared" si="46"/>
        <v/>
      </c>
      <c r="S752" s="148"/>
      <c r="T752" s="148" t="str">
        <f t="shared" si="47"/>
        <v/>
      </c>
      <c r="U752" s="118" t="e">
        <f>IF(AND(D752&lt;&gt;"",I752="OUI",#REF!="OUI"),60,"")</f>
        <v>#REF!</v>
      </c>
      <c r="V752" s="147"/>
      <c r="W752" s="118"/>
      <c r="X752" s="118"/>
      <c r="Y752" s="120"/>
      <c r="Z752" s="117"/>
    </row>
    <row r="753" spans="1:26" x14ac:dyDescent="0.25">
      <c r="A753" s="114">
        <v>1</v>
      </c>
      <c r="B753" s="115" t="s">
        <v>5718</v>
      </c>
      <c r="C753" s="116" t="str">
        <f t="array" ref="C753">IFERROR(VLOOKUP(E753,'RT-C'!$A:$I,9,FALSE),"")</f>
        <v/>
      </c>
      <c r="D753" s="117"/>
      <c r="E753" s="113"/>
      <c r="F753" s="118"/>
      <c r="G753" s="119"/>
      <c r="H753" s="120"/>
      <c r="I753" s="153" t="str">
        <f t="array" ref="I753">IFERROR(VLOOKUP(E753,'RT-C'!$A:$J,10,FALSE),"")</f>
        <v/>
      </c>
      <c r="J753" s="151" t="str">
        <f t="array" ref="J753">IFERROR(VLOOKUP(E753,'RT-C'!$A:$AE,31,FALSE),"")</f>
        <v/>
      </c>
      <c r="K753" s="152" t="str">
        <f t="array" ref="K753">IFERROR(IF(VLOOKUP(E753,'RT-C'!$A:$AG,29,FALSE)=0,"",VLOOKUP(E753,'RT-C'!$A:$AG,33,FALSE)),"")</f>
        <v/>
      </c>
      <c r="L753" s="151" t="str">
        <f t="array" ref="L753">IFERROR(VLOOKUP('RT-C'!$A:$AF,32,FALSE),"")</f>
        <v/>
      </c>
      <c r="M753" s="323" t="str">
        <f t="array" ref="M753">IFERROR(VLOOKUP(E753,'RT-C'!$A:$H,8,FALSE),"")</f>
        <v/>
      </c>
      <c r="N753" s="151" t="str">
        <f t="array" ref="N753">IFERROR(VLOOKUP(E753,'RT-C'!$A:$G,7,FALSE),"")</f>
        <v/>
      </c>
      <c r="O753" s="150" t="str">
        <f t="array" ref="O753">IFERROR(VLOOKUP(E753,'RT-C'!$A:$R,18,FALSE),"")</f>
        <v/>
      </c>
      <c r="P753" s="147" t="str">
        <f t="shared" si="44"/>
        <v/>
      </c>
      <c r="Q753" s="119" t="str">
        <f t="shared" si="45"/>
        <v/>
      </c>
      <c r="R753" s="149" t="str">
        <f t="shared" si="46"/>
        <v/>
      </c>
      <c r="S753" s="148"/>
      <c r="T753" s="148" t="str">
        <f t="shared" si="47"/>
        <v/>
      </c>
      <c r="U753" s="118" t="e">
        <f>IF(AND(D753&lt;&gt;"",I753="OUI",#REF!="OUI"),60,"")</f>
        <v>#REF!</v>
      </c>
      <c r="V753" s="147"/>
      <c r="W753" s="118"/>
      <c r="X753" s="118"/>
      <c r="Y753" s="120"/>
      <c r="Z753" s="117"/>
    </row>
    <row r="754" spans="1:26" x14ac:dyDescent="0.25">
      <c r="A754" s="114">
        <v>1</v>
      </c>
      <c r="B754" s="115" t="s">
        <v>5718</v>
      </c>
      <c r="C754" s="116" t="str">
        <f t="array" ref="C754">IFERROR(VLOOKUP(E754,'RT-C'!$A:$I,9,FALSE),"")</f>
        <v/>
      </c>
      <c r="D754" s="117"/>
      <c r="E754" s="113"/>
      <c r="F754" s="118"/>
      <c r="G754" s="119"/>
      <c r="H754" s="120"/>
      <c r="I754" s="153" t="str">
        <f t="array" ref="I754">IFERROR(VLOOKUP(E754,'RT-C'!$A:$J,10,FALSE),"")</f>
        <v/>
      </c>
      <c r="J754" s="151" t="str">
        <f t="array" ref="J754">IFERROR(VLOOKUP(E754,'RT-C'!$A:$AE,31,FALSE),"")</f>
        <v/>
      </c>
      <c r="K754" s="152" t="str">
        <f t="array" ref="K754">IFERROR(IF(VLOOKUP(E754,'RT-C'!$A:$AG,29,FALSE)=0,"",VLOOKUP(E754,'RT-C'!$A:$AG,33,FALSE)),"")</f>
        <v/>
      </c>
      <c r="L754" s="151" t="str">
        <f t="array" ref="L754">IFERROR(VLOOKUP('RT-C'!$A:$AF,32,FALSE),"")</f>
        <v/>
      </c>
      <c r="M754" s="323" t="str">
        <f t="array" ref="M754">IFERROR(VLOOKUP(E754,'RT-C'!$A:$H,8,FALSE),"")</f>
        <v/>
      </c>
      <c r="N754" s="151" t="str">
        <f t="array" ref="N754">IFERROR(VLOOKUP(E754,'RT-C'!$A:$G,7,FALSE),"")</f>
        <v/>
      </c>
      <c r="O754" s="150" t="str">
        <f t="array" ref="O754">IFERROR(VLOOKUP(E754,'RT-C'!$A:$R,18,FALSE),"")</f>
        <v/>
      </c>
      <c r="P754" s="147" t="str">
        <f t="shared" si="44"/>
        <v/>
      </c>
      <c r="Q754" s="119" t="str">
        <f t="shared" si="45"/>
        <v/>
      </c>
      <c r="R754" s="149" t="str">
        <f t="shared" si="46"/>
        <v/>
      </c>
      <c r="S754" s="148"/>
      <c r="T754" s="148" t="str">
        <f t="shared" si="47"/>
        <v/>
      </c>
      <c r="U754" s="118" t="e">
        <f>IF(AND(D754&lt;&gt;"",I754="OUI",#REF!="OUI"),60,"")</f>
        <v>#REF!</v>
      </c>
      <c r="V754" s="147"/>
      <c r="W754" s="118"/>
      <c r="X754" s="118"/>
      <c r="Y754" s="120"/>
      <c r="Z754" s="117"/>
    </row>
    <row r="755" spans="1:26" x14ac:dyDescent="0.25">
      <c r="A755" s="114">
        <v>1</v>
      </c>
      <c r="B755" s="115" t="s">
        <v>5718</v>
      </c>
      <c r="C755" s="116" t="str">
        <f t="array" ref="C755">IFERROR(VLOOKUP(E755,'RT-C'!$A:$I,9,FALSE),"")</f>
        <v/>
      </c>
      <c r="D755" s="117"/>
      <c r="E755" s="113"/>
      <c r="F755" s="118"/>
      <c r="G755" s="119"/>
      <c r="H755" s="120"/>
      <c r="I755" s="153" t="str">
        <f t="array" ref="I755">IFERROR(VLOOKUP(E755,'RT-C'!$A:$J,10,FALSE),"")</f>
        <v/>
      </c>
      <c r="J755" s="151" t="str">
        <f t="array" ref="J755">IFERROR(VLOOKUP(E755,'RT-C'!$A:$AE,31,FALSE),"")</f>
        <v/>
      </c>
      <c r="K755" s="152" t="str">
        <f t="array" ref="K755">IFERROR(IF(VLOOKUP(E755,'RT-C'!$A:$AG,29,FALSE)=0,"",VLOOKUP(E755,'RT-C'!$A:$AG,33,FALSE)),"")</f>
        <v/>
      </c>
      <c r="L755" s="151" t="str">
        <f t="array" ref="L755">IFERROR(VLOOKUP('RT-C'!$A:$AF,32,FALSE),"")</f>
        <v/>
      </c>
      <c r="M755" s="323" t="str">
        <f t="array" ref="M755">IFERROR(VLOOKUP(E755,'RT-C'!$A:$H,8,FALSE),"")</f>
        <v/>
      </c>
      <c r="N755" s="151" t="str">
        <f t="array" ref="N755">IFERROR(VLOOKUP(E755,'RT-C'!$A:$G,7,FALSE),"")</f>
        <v/>
      </c>
      <c r="O755" s="150" t="str">
        <f t="array" ref="O755">IFERROR(VLOOKUP(E755,'RT-C'!$A:$R,18,FALSE),"")</f>
        <v/>
      </c>
      <c r="P755" s="147" t="str">
        <f t="shared" si="44"/>
        <v/>
      </c>
      <c r="Q755" s="119" t="str">
        <f t="shared" si="45"/>
        <v/>
      </c>
      <c r="R755" s="149" t="str">
        <f t="shared" si="46"/>
        <v/>
      </c>
      <c r="S755" s="148"/>
      <c r="T755" s="148" t="str">
        <f t="shared" si="47"/>
        <v/>
      </c>
      <c r="U755" s="118" t="e">
        <f>IF(AND(D755&lt;&gt;"",I755="OUI",#REF!="OUI"),60,"")</f>
        <v>#REF!</v>
      </c>
      <c r="V755" s="147"/>
      <c r="W755" s="118"/>
      <c r="X755" s="118"/>
      <c r="Y755" s="120"/>
      <c r="Z755" s="117"/>
    </row>
    <row r="756" spans="1:26" x14ac:dyDescent="0.25">
      <c r="A756" s="114">
        <v>1</v>
      </c>
      <c r="B756" s="115" t="s">
        <v>5718</v>
      </c>
      <c r="C756" s="116" t="str">
        <f t="array" ref="C756">IFERROR(VLOOKUP(E756,'RT-C'!$A:$I,9,FALSE),"")</f>
        <v/>
      </c>
      <c r="D756" s="117"/>
      <c r="E756" s="113"/>
      <c r="F756" s="118"/>
      <c r="G756" s="119"/>
      <c r="H756" s="120"/>
      <c r="I756" s="153" t="str">
        <f t="array" ref="I756">IFERROR(VLOOKUP(E756,'RT-C'!$A:$J,10,FALSE),"")</f>
        <v/>
      </c>
      <c r="J756" s="151" t="str">
        <f t="array" ref="J756">IFERROR(VLOOKUP(E756,'RT-C'!$A:$AE,31,FALSE),"")</f>
        <v/>
      </c>
      <c r="K756" s="152" t="str">
        <f t="array" ref="K756">IFERROR(IF(VLOOKUP(E756,'RT-C'!$A:$AG,29,FALSE)=0,"",VLOOKUP(E756,'RT-C'!$A:$AG,33,FALSE)),"")</f>
        <v/>
      </c>
      <c r="L756" s="151" t="str">
        <f t="array" ref="L756">IFERROR(VLOOKUP('RT-C'!$A:$AF,32,FALSE),"")</f>
        <v/>
      </c>
      <c r="M756" s="323" t="str">
        <f t="array" ref="M756">IFERROR(VLOOKUP(E756,'RT-C'!$A:$H,8,FALSE),"")</f>
        <v/>
      </c>
      <c r="N756" s="151" t="str">
        <f t="array" ref="N756">IFERROR(VLOOKUP(E756,'RT-C'!$A:$G,7,FALSE),"")</f>
        <v/>
      </c>
      <c r="O756" s="150" t="str">
        <f t="array" ref="O756">IFERROR(VLOOKUP(E756,'RT-C'!$A:$R,18,FALSE),"")</f>
        <v/>
      </c>
      <c r="P756" s="147" t="str">
        <f t="shared" si="44"/>
        <v/>
      </c>
      <c r="Q756" s="119" t="str">
        <f t="shared" si="45"/>
        <v/>
      </c>
      <c r="R756" s="149" t="str">
        <f t="shared" si="46"/>
        <v/>
      </c>
      <c r="S756" s="148"/>
      <c r="T756" s="148" t="str">
        <f t="shared" si="47"/>
        <v/>
      </c>
      <c r="U756" s="118" t="e">
        <f>IF(AND(D756&lt;&gt;"",I756="OUI",#REF!="OUI"),60,"")</f>
        <v>#REF!</v>
      </c>
      <c r="V756" s="147"/>
      <c r="W756" s="118"/>
      <c r="X756" s="118"/>
      <c r="Y756" s="120"/>
      <c r="Z756" s="117"/>
    </row>
    <row r="757" spans="1:26" x14ac:dyDescent="0.25">
      <c r="A757" s="114">
        <v>1</v>
      </c>
      <c r="B757" s="115" t="s">
        <v>5718</v>
      </c>
      <c r="C757" s="116" t="str">
        <f t="array" ref="C757">IFERROR(VLOOKUP(E757,'RT-C'!$A:$I,9,FALSE),"")</f>
        <v/>
      </c>
      <c r="D757" s="117"/>
      <c r="E757" s="113"/>
      <c r="F757" s="118"/>
      <c r="G757" s="119"/>
      <c r="H757" s="120"/>
      <c r="I757" s="153" t="str">
        <f t="array" ref="I757">IFERROR(VLOOKUP(E757,'RT-C'!$A:$J,10,FALSE),"")</f>
        <v/>
      </c>
      <c r="J757" s="151" t="str">
        <f t="array" ref="J757">IFERROR(VLOOKUP(E757,'RT-C'!$A:$AE,31,FALSE),"")</f>
        <v/>
      </c>
      <c r="K757" s="152" t="str">
        <f t="array" ref="K757">IFERROR(IF(VLOOKUP(E757,'RT-C'!$A:$AG,29,FALSE)=0,"",VLOOKUP(E757,'RT-C'!$A:$AG,33,FALSE)),"")</f>
        <v/>
      </c>
      <c r="L757" s="151" t="str">
        <f t="array" ref="L757">IFERROR(VLOOKUP('RT-C'!$A:$AF,32,FALSE),"")</f>
        <v/>
      </c>
      <c r="M757" s="323" t="str">
        <f t="array" ref="M757">IFERROR(VLOOKUP(E757,'RT-C'!$A:$H,8,FALSE),"")</f>
        <v/>
      </c>
      <c r="N757" s="151" t="str">
        <f t="array" ref="N757">IFERROR(VLOOKUP(E757,'RT-C'!$A:$G,7,FALSE),"")</f>
        <v/>
      </c>
      <c r="O757" s="150" t="str">
        <f t="array" ref="O757">IFERROR(VLOOKUP(E757,'RT-C'!$A:$R,18,FALSE),"")</f>
        <v/>
      </c>
      <c r="P757" s="147" t="str">
        <f t="shared" si="44"/>
        <v/>
      </c>
      <c r="Q757" s="119" t="str">
        <f t="shared" si="45"/>
        <v/>
      </c>
      <c r="R757" s="149" t="str">
        <f t="shared" si="46"/>
        <v/>
      </c>
      <c r="S757" s="148"/>
      <c r="T757" s="148" t="str">
        <f t="shared" si="47"/>
        <v/>
      </c>
      <c r="U757" s="118" t="e">
        <f>IF(AND(D757&lt;&gt;"",I757="OUI",#REF!="OUI"),60,"")</f>
        <v>#REF!</v>
      </c>
      <c r="V757" s="147"/>
      <c r="W757" s="118"/>
      <c r="X757" s="118"/>
      <c r="Y757" s="120"/>
      <c r="Z757" s="117"/>
    </row>
    <row r="758" spans="1:26" x14ac:dyDescent="0.25">
      <c r="A758" s="114">
        <v>1</v>
      </c>
      <c r="B758" s="115" t="s">
        <v>5718</v>
      </c>
      <c r="C758" s="116" t="str">
        <f t="array" ref="C758">IFERROR(VLOOKUP(E758,'RT-C'!$A:$I,9,FALSE),"")</f>
        <v/>
      </c>
      <c r="D758" s="117"/>
      <c r="E758" s="113"/>
      <c r="F758" s="118"/>
      <c r="G758" s="119"/>
      <c r="H758" s="120"/>
      <c r="I758" s="153" t="str">
        <f t="array" ref="I758">IFERROR(VLOOKUP(E758,'RT-C'!$A:$J,10,FALSE),"")</f>
        <v/>
      </c>
      <c r="J758" s="151" t="str">
        <f t="array" ref="J758">IFERROR(VLOOKUP(E758,'RT-C'!$A:$AE,31,FALSE),"")</f>
        <v/>
      </c>
      <c r="K758" s="152" t="str">
        <f t="array" ref="K758">IFERROR(IF(VLOOKUP(E758,'RT-C'!$A:$AG,29,FALSE)=0,"",VLOOKUP(E758,'RT-C'!$A:$AG,33,FALSE)),"")</f>
        <v/>
      </c>
      <c r="L758" s="151" t="str">
        <f t="array" ref="L758">IFERROR(VLOOKUP('RT-C'!$A:$AF,32,FALSE),"")</f>
        <v/>
      </c>
      <c r="M758" s="323" t="str">
        <f t="array" ref="M758">IFERROR(VLOOKUP(E758,'RT-C'!$A:$H,8,FALSE),"")</f>
        <v/>
      </c>
      <c r="N758" s="151" t="str">
        <f t="array" ref="N758">IFERROR(VLOOKUP(E758,'RT-C'!$A:$G,7,FALSE),"")</f>
        <v/>
      </c>
      <c r="O758" s="150" t="str">
        <f t="array" ref="O758">IFERROR(VLOOKUP(E758,'RT-C'!$A:$R,18,FALSE),"")</f>
        <v/>
      </c>
      <c r="P758" s="147" t="str">
        <f t="shared" si="44"/>
        <v/>
      </c>
      <c r="Q758" s="119" t="str">
        <f t="shared" si="45"/>
        <v/>
      </c>
      <c r="R758" s="149" t="str">
        <f t="shared" si="46"/>
        <v/>
      </c>
      <c r="S758" s="148"/>
      <c r="T758" s="148" t="str">
        <f t="shared" si="47"/>
        <v/>
      </c>
      <c r="U758" s="118" t="e">
        <f>IF(AND(D758&lt;&gt;"",I758="OUI",#REF!="OUI"),60,"")</f>
        <v>#REF!</v>
      </c>
      <c r="V758" s="147"/>
      <c r="W758" s="118"/>
      <c r="X758" s="118"/>
      <c r="Y758" s="120"/>
      <c r="Z758" s="117"/>
    </row>
    <row r="759" spans="1:26" x14ac:dyDescent="0.25">
      <c r="A759" s="114">
        <v>1</v>
      </c>
      <c r="B759" s="115" t="s">
        <v>5718</v>
      </c>
      <c r="C759" s="116" t="str">
        <f t="array" ref="C759">IFERROR(VLOOKUP(E759,'RT-C'!$A:$I,9,FALSE),"")</f>
        <v/>
      </c>
      <c r="D759" s="117"/>
      <c r="E759" s="113"/>
      <c r="F759" s="118"/>
      <c r="G759" s="119"/>
      <c r="H759" s="120"/>
      <c r="I759" s="153" t="str">
        <f t="array" ref="I759">IFERROR(VLOOKUP(E759,'RT-C'!$A:$J,10,FALSE),"")</f>
        <v/>
      </c>
      <c r="J759" s="151" t="str">
        <f t="array" ref="J759">IFERROR(VLOOKUP(E759,'RT-C'!$A:$AE,31,FALSE),"")</f>
        <v/>
      </c>
      <c r="K759" s="152" t="str">
        <f t="array" ref="K759">IFERROR(IF(VLOOKUP(E759,'RT-C'!$A:$AG,29,FALSE)=0,"",VLOOKUP(E759,'RT-C'!$A:$AG,33,FALSE)),"")</f>
        <v/>
      </c>
      <c r="L759" s="151" t="str">
        <f t="array" ref="L759">IFERROR(VLOOKUP('RT-C'!$A:$AF,32,FALSE),"")</f>
        <v/>
      </c>
      <c r="M759" s="323" t="str">
        <f t="array" ref="M759">IFERROR(VLOOKUP(E759,'RT-C'!$A:$H,8,FALSE),"")</f>
        <v/>
      </c>
      <c r="N759" s="151" t="str">
        <f t="array" ref="N759">IFERROR(VLOOKUP(E759,'RT-C'!$A:$G,7,FALSE),"")</f>
        <v/>
      </c>
      <c r="O759" s="150" t="str">
        <f t="array" ref="O759">IFERROR(VLOOKUP(E759,'RT-C'!$A:$R,18,FALSE),"")</f>
        <v/>
      </c>
      <c r="P759" s="147" t="str">
        <f t="shared" si="44"/>
        <v/>
      </c>
      <c r="Q759" s="119" t="str">
        <f t="shared" si="45"/>
        <v/>
      </c>
      <c r="R759" s="149" t="str">
        <f t="shared" si="46"/>
        <v/>
      </c>
      <c r="S759" s="148"/>
      <c r="T759" s="148" t="str">
        <f t="shared" si="47"/>
        <v/>
      </c>
      <c r="U759" s="118" t="e">
        <f>IF(AND(D759&lt;&gt;"",I759="OUI",#REF!="OUI"),60,"")</f>
        <v>#REF!</v>
      </c>
      <c r="V759" s="147"/>
      <c r="W759" s="118"/>
      <c r="X759" s="118"/>
      <c r="Y759" s="120"/>
      <c r="Z759" s="117"/>
    </row>
    <row r="760" spans="1:26" x14ac:dyDescent="0.25">
      <c r="A760" s="114">
        <v>1</v>
      </c>
      <c r="B760" s="115" t="s">
        <v>5718</v>
      </c>
      <c r="C760" s="116" t="str">
        <f t="array" ref="C760">IFERROR(VLOOKUP(E760,'RT-C'!$A:$I,9,FALSE),"")</f>
        <v/>
      </c>
      <c r="D760" s="117"/>
      <c r="E760" s="113"/>
      <c r="F760" s="118"/>
      <c r="G760" s="119"/>
      <c r="H760" s="120"/>
      <c r="I760" s="153" t="str">
        <f t="array" ref="I760">IFERROR(VLOOKUP(E760,'RT-C'!$A:$J,10,FALSE),"")</f>
        <v/>
      </c>
      <c r="J760" s="151" t="str">
        <f t="array" ref="J760">IFERROR(VLOOKUP(E760,'RT-C'!$A:$AE,31,FALSE),"")</f>
        <v/>
      </c>
      <c r="K760" s="152" t="str">
        <f t="array" ref="K760">IFERROR(IF(VLOOKUP(E760,'RT-C'!$A:$AG,29,FALSE)=0,"",VLOOKUP(E760,'RT-C'!$A:$AG,33,FALSE)),"")</f>
        <v/>
      </c>
      <c r="L760" s="151" t="str">
        <f t="array" ref="L760">IFERROR(VLOOKUP('RT-C'!$A:$AF,32,FALSE),"")</f>
        <v/>
      </c>
      <c r="M760" s="323" t="str">
        <f t="array" ref="M760">IFERROR(VLOOKUP(E760,'RT-C'!$A:$H,8,FALSE),"")</f>
        <v/>
      </c>
      <c r="N760" s="151" t="str">
        <f t="array" ref="N760">IFERROR(VLOOKUP(E760,'RT-C'!$A:$G,7,FALSE),"")</f>
        <v/>
      </c>
      <c r="O760" s="150" t="str">
        <f t="array" ref="O760">IFERROR(VLOOKUP(E760,'RT-C'!$A:$R,18,FALSE),"")</f>
        <v/>
      </c>
      <c r="P760" s="147" t="str">
        <f t="shared" si="44"/>
        <v/>
      </c>
      <c r="Q760" s="119" t="str">
        <f t="shared" si="45"/>
        <v/>
      </c>
      <c r="R760" s="149" t="str">
        <f t="shared" si="46"/>
        <v/>
      </c>
      <c r="S760" s="148"/>
      <c r="T760" s="148" t="str">
        <f t="shared" si="47"/>
        <v/>
      </c>
      <c r="U760" s="118" t="e">
        <f>IF(AND(D760&lt;&gt;"",I760="OUI",#REF!="OUI"),60,"")</f>
        <v>#REF!</v>
      </c>
      <c r="V760" s="147"/>
      <c r="W760" s="118"/>
      <c r="X760" s="118"/>
      <c r="Y760" s="120"/>
      <c r="Z760" s="117"/>
    </row>
    <row r="761" spans="1:26" x14ac:dyDescent="0.25">
      <c r="A761" s="114">
        <v>2</v>
      </c>
      <c r="B761" s="115" t="s">
        <v>5718</v>
      </c>
      <c r="C761" s="116" t="str">
        <f t="array" ref="C761">IFERROR(VLOOKUP(E761,'RT-C'!$A:$I,9,FALSE),"")</f>
        <v/>
      </c>
      <c r="D761" s="117"/>
      <c r="E761" s="113"/>
      <c r="F761" s="118"/>
      <c r="G761" s="119"/>
      <c r="H761" s="120"/>
      <c r="I761" s="153" t="str">
        <f t="array" ref="I761">IFERROR(VLOOKUP(E761,'RT-C'!$A:$J,10,FALSE),"")</f>
        <v/>
      </c>
      <c r="J761" s="151" t="str">
        <f t="array" ref="J761">IFERROR(VLOOKUP(E761,'RT-C'!$A:$AE,31,FALSE),"")</f>
        <v/>
      </c>
      <c r="K761" s="152" t="str">
        <f t="array" ref="K761">IFERROR(IF(VLOOKUP(E761,'RT-C'!$A:$AG,29,FALSE)=0,"",VLOOKUP(E761,'RT-C'!$A:$AG,33,FALSE)),"")</f>
        <v/>
      </c>
      <c r="L761" s="151" t="str">
        <f t="array" ref="L761">IFERROR(VLOOKUP('RT-C'!$A:$AF,32,FALSE),"")</f>
        <v/>
      </c>
      <c r="M761" s="323" t="str">
        <f t="array" ref="M761">IFERROR(VLOOKUP(E761,'RT-C'!$A:$H,8,FALSE),"")</f>
        <v/>
      </c>
      <c r="N761" s="151" t="str">
        <f t="array" ref="N761">IFERROR(VLOOKUP(E761,'RT-C'!$A:$G,7,FALSE),"")</f>
        <v/>
      </c>
      <c r="O761" s="150" t="str">
        <f t="array" ref="O761">IFERROR(VLOOKUP(E761,'RT-C'!$A:$R,18,FALSE),"")</f>
        <v/>
      </c>
      <c r="P761" s="147" t="str">
        <f t="shared" si="44"/>
        <v/>
      </c>
      <c r="Q761" s="119" t="str">
        <f t="shared" si="45"/>
        <v/>
      </c>
      <c r="R761" s="149" t="str">
        <f t="shared" si="46"/>
        <v/>
      </c>
      <c r="S761" s="148"/>
      <c r="T761" s="148" t="str">
        <f t="shared" si="47"/>
        <v/>
      </c>
      <c r="U761" s="118" t="e">
        <f>IF(AND(D761&lt;&gt;"",I761="OUI",#REF!="OUI"),60,"")</f>
        <v>#REF!</v>
      </c>
      <c r="V761" s="147"/>
      <c r="W761" s="118"/>
      <c r="X761" s="118"/>
      <c r="Y761" s="120"/>
      <c r="Z761" s="117"/>
    </row>
    <row r="762" spans="1:26" x14ac:dyDescent="0.25">
      <c r="A762" s="114">
        <v>2</v>
      </c>
      <c r="B762" s="115" t="s">
        <v>5718</v>
      </c>
      <c r="C762" s="116" t="str">
        <f t="array" ref="C762">IFERROR(VLOOKUP(E762,'RT-C'!$A:$I,9,FALSE),"")</f>
        <v/>
      </c>
      <c r="D762" s="117"/>
      <c r="E762" s="113"/>
      <c r="F762" s="118"/>
      <c r="G762" s="119"/>
      <c r="H762" s="120"/>
      <c r="I762" s="153" t="str">
        <f t="array" ref="I762">IFERROR(VLOOKUP(E762,'RT-C'!$A:$J,10,FALSE),"")</f>
        <v/>
      </c>
      <c r="J762" s="151" t="str">
        <f t="array" ref="J762">IFERROR(VLOOKUP(E762,'RT-C'!$A:$AE,31,FALSE),"")</f>
        <v/>
      </c>
      <c r="K762" s="152" t="str">
        <f t="array" ref="K762">IFERROR(IF(VLOOKUP(E762,'RT-C'!$A:$AG,29,FALSE)=0,"",VLOOKUP(E762,'RT-C'!$A:$AG,33,FALSE)),"")</f>
        <v/>
      </c>
      <c r="L762" s="151" t="str">
        <f t="array" ref="L762">IFERROR(VLOOKUP('RT-C'!$A:$AF,32,FALSE),"")</f>
        <v/>
      </c>
      <c r="M762" s="323" t="str">
        <f t="array" ref="M762">IFERROR(VLOOKUP(E762,'RT-C'!$A:$H,8,FALSE),"")</f>
        <v/>
      </c>
      <c r="N762" s="151" t="str">
        <f t="array" ref="N762">IFERROR(VLOOKUP(E762,'RT-C'!$A:$G,7,FALSE),"")</f>
        <v/>
      </c>
      <c r="O762" s="150" t="str">
        <f t="array" ref="O762">IFERROR(VLOOKUP(E762,'RT-C'!$A:$R,18,FALSE),"")</f>
        <v/>
      </c>
      <c r="P762" s="147" t="str">
        <f t="shared" si="44"/>
        <v/>
      </c>
      <c r="Q762" s="119" t="str">
        <f t="shared" si="45"/>
        <v/>
      </c>
      <c r="R762" s="149" t="str">
        <f t="shared" si="46"/>
        <v/>
      </c>
      <c r="S762" s="148"/>
      <c r="T762" s="148" t="str">
        <f t="shared" si="47"/>
        <v/>
      </c>
      <c r="U762" s="118" t="e">
        <f>IF(AND(D762&lt;&gt;"",I762="OUI",#REF!="OUI"),60,"")</f>
        <v>#REF!</v>
      </c>
      <c r="V762" s="147"/>
      <c r="W762" s="118"/>
      <c r="X762" s="118"/>
      <c r="Y762" s="120"/>
      <c r="Z762" s="117"/>
    </row>
    <row r="763" spans="1:26" x14ac:dyDescent="0.25">
      <c r="A763" s="114">
        <v>2</v>
      </c>
      <c r="B763" s="115" t="s">
        <v>5718</v>
      </c>
      <c r="C763" s="116" t="str">
        <f t="array" ref="C763">IFERROR(VLOOKUP(E763,'RT-C'!$A:$I,9,FALSE),"")</f>
        <v/>
      </c>
      <c r="D763" s="117"/>
      <c r="E763" s="113"/>
      <c r="F763" s="118"/>
      <c r="G763" s="119"/>
      <c r="H763" s="120"/>
      <c r="I763" s="153" t="str">
        <f t="array" ref="I763">IFERROR(VLOOKUP(E763,'RT-C'!$A:$J,10,FALSE),"")</f>
        <v/>
      </c>
      <c r="J763" s="151" t="str">
        <f t="array" ref="J763">IFERROR(VLOOKUP(E763,'RT-C'!$A:$AE,31,FALSE),"")</f>
        <v/>
      </c>
      <c r="K763" s="152" t="str">
        <f t="array" ref="K763">IFERROR(IF(VLOOKUP(E763,'RT-C'!$A:$AG,29,FALSE)=0,"",VLOOKUP(E763,'RT-C'!$A:$AG,33,FALSE)),"")</f>
        <v/>
      </c>
      <c r="L763" s="151" t="str">
        <f t="array" ref="L763">IFERROR(VLOOKUP('RT-C'!$A:$AF,32,FALSE),"")</f>
        <v/>
      </c>
      <c r="M763" s="323" t="str">
        <f t="array" ref="M763">IFERROR(VLOOKUP(E763,'RT-C'!$A:$H,8,FALSE),"")</f>
        <v/>
      </c>
      <c r="N763" s="151" t="str">
        <f t="array" ref="N763">IFERROR(VLOOKUP(E763,'RT-C'!$A:$G,7,FALSE),"")</f>
        <v/>
      </c>
      <c r="O763" s="150" t="str">
        <f t="array" ref="O763">IFERROR(VLOOKUP(E763,'RT-C'!$A:$R,18,FALSE),"")</f>
        <v/>
      </c>
      <c r="P763" s="147" t="str">
        <f t="shared" si="44"/>
        <v/>
      </c>
      <c r="Q763" s="119" t="str">
        <f t="shared" si="45"/>
        <v/>
      </c>
      <c r="R763" s="149" t="str">
        <f t="shared" si="46"/>
        <v/>
      </c>
      <c r="S763" s="148"/>
      <c r="T763" s="148" t="str">
        <f t="shared" si="47"/>
        <v/>
      </c>
      <c r="U763" s="118" t="e">
        <f>IF(AND(D763&lt;&gt;"",I763="OUI",#REF!="OUI"),60,"")</f>
        <v>#REF!</v>
      </c>
      <c r="V763" s="147"/>
      <c r="W763" s="118"/>
      <c r="X763" s="118"/>
      <c r="Y763" s="120"/>
      <c r="Z763" s="117"/>
    </row>
    <row r="764" spans="1:26" x14ac:dyDescent="0.25">
      <c r="A764" s="114">
        <v>2</v>
      </c>
      <c r="B764" s="115" t="s">
        <v>5718</v>
      </c>
      <c r="C764" s="116" t="str">
        <f t="array" ref="C764">IFERROR(VLOOKUP(E764,'RT-C'!$A:$I,9,FALSE),"")</f>
        <v/>
      </c>
      <c r="D764" s="117"/>
      <c r="E764" s="113"/>
      <c r="F764" s="118"/>
      <c r="G764" s="119"/>
      <c r="H764" s="120"/>
      <c r="I764" s="153" t="str">
        <f t="array" ref="I764">IFERROR(VLOOKUP(E764,'RT-C'!$A:$J,10,FALSE),"")</f>
        <v/>
      </c>
      <c r="J764" s="151" t="str">
        <f t="array" ref="J764">IFERROR(VLOOKUP(E764,'RT-C'!$A:$AE,31,FALSE),"")</f>
        <v/>
      </c>
      <c r="K764" s="152" t="str">
        <f t="array" ref="K764">IFERROR(IF(VLOOKUP(E764,'RT-C'!$A:$AG,29,FALSE)=0,"",VLOOKUP(E764,'RT-C'!$A:$AG,33,FALSE)),"")</f>
        <v/>
      </c>
      <c r="L764" s="151" t="str">
        <f t="array" ref="L764">IFERROR(VLOOKUP('RT-C'!$A:$AF,32,FALSE),"")</f>
        <v/>
      </c>
      <c r="M764" s="323" t="str">
        <f t="array" ref="M764">IFERROR(VLOOKUP(E764,'RT-C'!$A:$H,8,FALSE),"")</f>
        <v/>
      </c>
      <c r="N764" s="151" t="str">
        <f t="array" ref="N764">IFERROR(VLOOKUP(E764,'RT-C'!$A:$G,7,FALSE),"")</f>
        <v/>
      </c>
      <c r="O764" s="150" t="str">
        <f t="array" ref="O764">IFERROR(VLOOKUP(E764,'RT-C'!$A:$R,18,FALSE),"")</f>
        <v/>
      </c>
      <c r="P764" s="147" t="str">
        <f t="shared" si="44"/>
        <v/>
      </c>
      <c r="Q764" s="119" t="str">
        <f t="shared" si="45"/>
        <v/>
      </c>
      <c r="R764" s="149" t="str">
        <f t="shared" si="46"/>
        <v/>
      </c>
      <c r="S764" s="148"/>
      <c r="T764" s="148" t="str">
        <f t="shared" si="47"/>
        <v/>
      </c>
      <c r="U764" s="118" t="e">
        <f>IF(AND(D764&lt;&gt;"",I764="OUI",#REF!="OUI"),60,"")</f>
        <v>#REF!</v>
      </c>
      <c r="V764" s="147"/>
      <c r="W764" s="118"/>
      <c r="X764" s="118"/>
      <c r="Y764" s="120"/>
      <c r="Z764" s="117"/>
    </row>
    <row r="765" spans="1:26" x14ac:dyDescent="0.25">
      <c r="A765" s="114">
        <v>2</v>
      </c>
      <c r="B765" s="115" t="s">
        <v>5718</v>
      </c>
      <c r="C765" s="116" t="str">
        <f t="array" ref="C765">IFERROR(VLOOKUP(E765,'RT-C'!$A:$I,9,FALSE),"")</f>
        <v/>
      </c>
      <c r="D765" s="117"/>
      <c r="E765" s="113"/>
      <c r="F765" s="118"/>
      <c r="G765" s="119"/>
      <c r="H765" s="120"/>
      <c r="I765" s="153" t="str">
        <f t="array" ref="I765">IFERROR(VLOOKUP(E765,'RT-C'!$A:$J,10,FALSE),"")</f>
        <v/>
      </c>
      <c r="J765" s="151" t="str">
        <f t="array" ref="J765">IFERROR(VLOOKUP(E765,'RT-C'!$A:$AE,31,FALSE),"")</f>
        <v/>
      </c>
      <c r="K765" s="152" t="str">
        <f t="array" ref="K765">IFERROR(IF(VLOOKUP(E765,'RT-C'!$A:$AG,29,FALSE)=0,"",VLOOKUP(E765,'RT-C'!$A:$AG,33,FALSE)),"")</f>
        <v/>
      </c>
      <c r="L765" s="151" t="str">
        <f t="array" ref="L765">IFERROR(VLOOKUP('RT-C'!$A:$AF,32,FALSE),"")</f>
        <v/>
      </c>
      <c r="M765" s="323" t="str">
        <f t="array" ref="M765">IFERROR(VLOOKUP(E765,'RT-C'!$A:$H,8,FALSE),"")</f>
        <v/>
      </c>
      <c r="N765" s="151" t="str">
        <f t="array" ref="N765">IFERROR(VLOOKUP(E765,'RT-C'!$A:$G,7,FALSE),"")</f>
        <v/>
      </c>
      <c r="O765" s="150" t="str">
        <f t="array" ref="O765">IFERROR(VLOOKUP(E765,'RT-C'!$A:$R,18,FALSE),"")</f>
        <v/>
      </c>
      <c r="P765" s="147" t="str">
        <f t="shared" si="44"/>
        <v/>
      </c>
      <c r="Q765" s="119" t="str">
        <f t="shared" si="45"/>
        <v/>
      </c>
      <c r="R765" s="149" t="str">
        <f t="shared" si="46"/>
        <v/>
      </c>
      <c r="S765" s="148"/>
      <c r="T765" s="148" t="str">
        <f t="shared" si="47"/>
        <v/>
      </c>
      <c r="U765" s="118" t="e">
        <f>IF(AND(D765&lt;&gt;"",I765="OUI",#REF!="OUI"),60,"")</f>
        <v>#REF!</v>
      </c>
      <c r="V765" s="147"/>
      <c r="W765" s="118"/>
      <c r="X765" s="118"/>
      <c r="Y765" s="120"/>
      <c r="Z765" s="117"/>
    </row>
    <row r="766" spans="1:26" x14ac:dyDescent="0.25">
      <c r="A766" s="114">
        <v>2</v>
      </c>
      <c r="B766" s="115" t="s">
        <v>5718</v>
      </c>
      <c r="C766" s="116" t="str">
        <f t="array" ref="C766">IFERROR(VLOOKUP(E766,'RT-C'!$A:$I,9,FALSE),"")</f>
        <v/>
      </c>
      <c r="D766" s="117"/>
      <c r="E766" s="113"/>
      <c r="F766" s="118"/>
      <c r="G766" s="119"/>
      <c r="H766" s="120"/>
      <c r="I766" s="153" t="str">
        <f t="array" ref="I766">IFERROR(VLOOKUP(E766,'RT-C'!$A:$J,10,FALSE),"")</f>
        <v/>
      </c>
      <c r="J766" s="151" t="str">
        <f t="array" ref="J766">IFERROR(VLOOKUP(E766,'RT-C'!$A:$AE,31,FALSE),"")</f>
        <v/>
      </c>
      <c r="K766" s="152" t="str">
        <f t="array" ref="K766">IFERROR(IF(VLOOKUP(E766,'RT-C'!$A:$AG,29,FALSE)=0,"",VLOOKUP(E766,'RT-C'!$A:$AG,33,FALSE)),"")</f>
        <v/>
      </c>
      <c r="L766" s="151" t="str">
        <f t="array" ref="L766">IFERROR(VLOOKUP('RT-C'!$A:$AF,32,FALSE),"")</f>
        <v/>
      </c>
      <c r="M766" s="323" t="str">
        <f t="array" ref="M766">IFERROR(VLOOKUP(E766,'RT-C'!$A:$H,8,FALSE),"")</f>
        <v/>
      </c>
      <c r="N766" s="151" t="str">
        <f t="array" ref="N766">IFERROR(VLOOKUP(E766,'RT-C'!$A:$G,7,FALSE),"")</f>
        <v/>
      </c>
      <c r="O766" s="150" t="str">
        <f t="array" ref="O766">IFERROR(VLOOKUP(E766,'RT-C'!$A:$R,18,FALSE),"")</f>
        <v/>
      </c>
      <c r="P766" s="147" t="str">
        <f t="shared" si="44"/>
        <v/>
      </c>
      <c r="Q766" s="119" t="str">
        <f t="shared" si="45"/>
        <v/>
      </c>
      <c r="R766" s="149" t="str">
        <f t="shared" si="46"/>
        <v/>
      </c>
      <c r="S766" s="148"/>
      <c r="T766" s="148" t="str">
        <f t="shared" si="47"/>
        <v/>
      </c>
      <c r="U766" s="118" t="e">
        <f>IF(AND(D766&lt;&gt;"",I766="OUI",#REF!="OUI"),60,"")</f>
        <v>#REF!</v>
      </c>
      <c r="V766" s="147"/>
      <c r="W766" s="118"/>
      <c r="X766" s="118"/>
      <c r="Y766" s="120"/>
      <c r="Z766" s="117"/>
    </row>
    <row r="767" spans="1:26" x14ac:dyDescent="0.25">
      <c r="A767" s="114">
        <v>2</v>
      </c>
      <c r="B767" s="115" t="s">
        <v>5718</v>
      </c>
      <c r="C767" s="116" t="str">
        <f t="array" ref="C767">IFERROR(VLOOKUP(E767,'RT-C'!$A:$I,9,FALSE),"")</f>
        <v/>
      </c>
      <c r="D767" s="117"/>
      <c r="E767" s="113"/>
      <c r="F767" s="118"/>
      <c r="G767" s="119"/>
      <c r="H767" s="120"/>
      <c r="I767" s="153" t="str">
        <f t="array" ref="I767">IFERROR(VLOOKUP(E767,'RT-C'!$A:$J,10,FALSE),"")</f>
        <v/>
      </c>
      <c r="J767" s="151" t="str">
        <f t="array" ref="J767">IFERROR(VLOOKUP(E767,'RT-C'!$A:$AE,31,FALSE),"")</f>
        <v/>
      </c>
      <c r="K767" s="152" t="str">
        <f t="array" ref="K767">IFERROR(IF(VLOOKUP(E767,'RT-C'!$A:$AG,29,FALSE)=0,"",VLOOKUP(E767,'RT-C'!$A:$AG,33,FALSE)),"")</f>
        <v/>
      </c>
      <c r="L767" s="151" t="str">
        <f t="array" ref="L767">IFERROR(VLOOKUP('RT-C'!$A:$AF,32,FALSE),"")</f>
        <v/>
      </c>
      <c r="M767" s="323" t="str">
        <f t="array" ref="M767">IFERROR(VLOOKUP(E767,'RT-C'!$A:$H,8,FALSE),"")</f>
        <v/>
      </c>
      <c r="N767" s="151" t="str">
        <f t="array" ref="N767">IFERROR(VLOOKUP(E767,'RT-C'!$A:$G,7,FALSE),"")</f>
        <v/>
      </c>
      <c r="O767" s="150" t="str">
        <f t="array" ref="O767">IFERROR(VLOOKUP(E767,'RT-C'!$A:$R,18,FALSE),"")</f>
        <v/>
      </c>
      <c r="P767" s="147" t="str">
        <f t="shared" si="44"/>
        <v/>
      </c>
      <c r="Q767" s="119" t="str">
        <f t="shared" si="45"/>
        <v/>
      </c>
      <c r="R767" s="149" t="str">
        <f t="shared" si="46"/>
        <v/>
      </c>
      <c r="S767" s="148"/>
      <c r="T767" s="148" t="str">
        <f t="shared" si="47"/>
        <v/>
      </c>
      <c r="U767" s="118" t="e">
        <f>IF(AND(D767&lt;&gt;"",I767="OUI",#REF!="OUI"),60,"")</f>
        <v>#REF!</v>
      </c>
      <c r="V767" s="147"/>
      <c r="W767" s="118"/>
      <c r="X767" s="118"/>
      <c r="Y767" s="120"/>
      <c r="Z767" s="117"/>
    </row>
    <row r="768" spans="1:26" x14ac:dyDescent="0.25">
      <c r="A768" s="114">
        <v>2</v>
      </c>
      <c r="B768" s="115" t="s">
        <v>5718</v>
      </c>
      <c r="C768" s="116" t="str">
        <f t="array" ref="C768">IFERROR(VLOOKUP(E768,'RT-C'!$A:$I,9,FALSE),"")</f>
        <v/>
      </c>
      <c r="D768" s="117"/>
      <c r="E768" s="113"/>
      <c r="F768" s="118"/>
      <c r="G768" s="119"/>
      <c r="H768" s="120"/>
      <c r="I768" s="153" t="str">
        <f t="array" ref="I768">IFERROR(VLOOKUP(E768,'RT-C'!$A:$J,10,FALSE),"")</f>
        <v/>
      </c>
      <c r="J768" s="151" t="str">
        <f t="array" ref="J768">IFERROR(VLOOKUP(E768,'RT-C'!$A:$AE,31,FALSE),"")</f>
        <v/>
      </c>
      <c r="K768" s="152" t="str">
        <f t="array" ref="K768">IFERROR(IF(VLOOKUP(E768,'RT-C'!$A:$AG,29,FALSE)=0,"",VLOOKUP(E768,'RT-C'!$A:$AG,33,FALSE)),"")</f>
        <v/>
      </c>
      <c r="L768" s="151" t="str">
        <f t="array" ref="L768">IFERROR(VLOOKUP('RT-C'!$A:$AF,32,FALSE),"")</f>
        <v/>
      </c>
      <c r="M768" s="323" t="str">
        <f t="array" ref="M768">IFERROR(VLOOKUP(E768,'RT-C'!$A:$H,8,FALSE),"")</f>
        <v/>
      </c>
      <c r="N768" s="151" t="str">
        <f t="array" ref="N768">IFERROR(VLOOKUP(E768,'RT-C'!$A:$G,7,FALSE),"")</f>
        <v/>
      </c>
      <c r="O768" s="150" t="str">
        <f t="array" ref="O768">IFERROR(VLOOKUP(E768,'RT-C'!$A:$R,18,FALSE),"")</f>
        <v/>
      </c>
      <c r="P768" s="147" t="str">
        <f t="shared" si="44"/>
        <v/>
      </c>
      <c r="Q768" s="119" t="str">
        <f t="shared" si="45"/>
        <v/>
      </c>
      <c r="R768" s="149" t="str">
        <f t="shared" si="46"/>
        <v/>
      </c>
      <c r="S768" s="148"/>
      <c r="T768" s="148" t="str">
        <f t="shared" si="47"/>
        <v/>
      </c>
      <c r="U768" s="118" t="e">
        <f>IF(AND(D768&lt;&gt;"",I768="OUI",#REF!="OUI"),60,"")</f>
        <v>#REF!</v>
      </c>
      <c r="V768" s="147"/>
      <c r="W768" s="118"/>
      <c r="X768" s="118"/>
      <c r="Y768" s="120"/>
      <c r="Z768" s="117"/>
    </row>
    <row r="769" spans="1:26" x14ac:dyDescent="0.25">
      <c r="A769" s="114">
        <v>2</v>
      </c>
      <c r="B769" s="115" t="s">
        <v>5718</v>
      </c>
      <c r="C769" s="116" t="str">
        <f t="array" ref="C769">IFERROR(VLOOKUP(E769,'RT-C'!$A:$I,9,FALSE),"")</f>
        <v/>
      </c>
      <c r="D769" s="117"/>
      <c r="E769" s="113"/>
      <c r="F769" s="118"/>
      <c r="G769" s="119"/>
      <c r="H769" s="120"/>
      <c r="I769" s="153" t="str">
        <f t="array" ref="I769">IFERROR(VLOOKUP(E769,'RT-C'!$A:$J,10,FALSE),"")</f>
        <v/>
      </c>
      <c r="J769" s="151" t="str">
        <f t="array" ref="J769">IFERROR(VLOOKUP(E769,'RT-C'!$A:$AE,31,FALSE),"")</f>
        <v/>
      </c>
      <c r="K769" s="152" t="str">
        <f t="array" ref="K769">IFERROR(IF(VLOOKUP(E769,'RT-C'!$A:$AG,29,FALSE)=0,"",VLOOKUP(E769,'RT-C'!$A:$AG,33,FALSE)),"")</f>
        <v/>
      </c>
      <c r="L769" s="151" t="str">
        <f t="array" ref="L769">IFERROR(VLOOKUP('RT-C'!$A:$AF,32,FALSE),"")</f>
        <v/>
      </c>
      <c r="M769" s="323" t="str">
        <f t="array" ref="M769">IFERROR(VLOOKUP(E769,'RT-C'!$A:$H,8,FALSE),"")</f>
        <v/>
      </c>
      <c r="N769" s="151" t="str">
        <f t="array" ref="N769">IFERROR(VLOOKUP(E769,'RT-C'!$A:$G,7,FALSE),"")</f>
        <v/>
      </c>
      <c r="O769" s="150" t="str">
        <f t="array" ref="O769">IFERROR(VLOOKUP(E769,'RT-C'!$A:$R,18,FALSE),"")</f>
        <v/>
      </c>
      <c r="P769" s="147" t="str">
        <f t="shared" si="44"/>
        <v/>
      </c>
      <c r="Q769" s="119" t="str">
        <f t="shared" si="45"/>
        <v/>
      </c>
      <c r="R769" s="149" t="str">
        <f t="shared" si="46"/>
        <v/>
      </c>
      <c r="S769" s="148"/>
      <c r="T769" s="148" t="str">
        <f t="shared" si="47"/>
        <v/>
      </c>
      <c r="U769" s="118" t="e">
        <f>IF(AND(D769&lt;&gt;"",I769="OUI",#REF!="OUI"),60,"")</f>
        <v>#REF!</v>
      </c>
      <c r="V769" s="147"/>
      <c r="W769" s="118"/>
      <c r="X769" s="118"/>
      <c r="Y769" s="120"/>
      <c r="Z769" s="117"/>
    </row>
    <row r="770" spans="1:26" x14ac:dyDescent="0.25">
      <c r="A770" s="114">
        <v>2</v>
      </c>
      <c r="B770" s="115" t="s">
        <v>5718</v>
      </c>
      <c r="C770" s="116" t="str">
        <f t="array" ref="C770">IFERROR(VLOOKUP(E770,'RT-C'!$A:$I,9,FALSE),"")</f>
        <v/>
      </c>
      <c r="D770" s="117"/>
      <c r="E770" s="113"/>
      <c r="F770" s="118"/>
      <c r="G770" s="119"/>
      <c r="H770" s="120"/>
      <c r="I770" s="153" t="str">
        <f t="array" ref="I770">IFERROR(VLOOKUP(E770,'RT-C'!$A:$J,10,FALSE),"")</f>
        <v/>
      </c>
      <c r="J770" s="151" t="str">
        <f t="array" ref="J770">IFERROR(VLOOKUP(E770,'RT-C'!$A:$AE,31,FALSE),"")</f>
        <v/>
      </c>
      <c r="K770" s="152" t="str">
        <f t="array" ref="K770">IFERROR(IF(VLOOKUP(E770,'RT-C'!$A:$AG,29,FALSE)=0,"",VLOOKUP(E770,'RT-C'!$A:$AG,33,FALSE)),"")</f>
        <v/>
      </c>
      <c r="L770" s="151" t="str">
        <f t="array" ref="L770">IFERROR(VLOOKUP('RT-C'!$A:$AF,32,FALSE),"")</f>
        <v/>
      </c>
      <c r="M770" s="323" t="str">
        <f t="array" ref="M770">IFERROR(VLOOKUP(E770,'RT-C'!$A:$H,8,FALSE),"")</f>
        <v/>
      </c>
      <c r="N770" s="151" t="str">
        <f t="array" ref="N770">IFERROR(VLOOKUP(E770,'RT-C'!$A:$G,7,FALSE),"")</f>
        <v/>
      </c>
      <c r="O770" s="150" t="str">
        <f t="array" ref="O770">IFERROR(VLOOKUP(E770,'RT-C'!$A:$R,18,FALSE),"")</f>
        <v/>
      </c>
      <c r="P770" s="147" t="str">
        <f t="shared" si="44"/>
        <v/>
      </c>
      <c r="Q770" s="119" t="str">
        <f t="shared" si="45"/>
        <v/>
      </c>
      <c r="R770" s="149" t="str">
        <f t="shared" si="46"/>
        <v/>
      </c>
      <c r="S770" s="148"/>
      <c r="T770" s="148" t="str">
        <f t="shared" si="47"/>
        <v/>
      </c>
      <c r="U770" s="118" t="e">
        <f>IF(AND(D770&lt;&gt;"",I770="OUI",#REF!="OUI"),60,"")</f>
        <v>#REF!</v>
      </c>
      <c r="V770" s="147"/>
      <c r="W770" s="118"/>
      <c r="X770" s="118"/>
      <c r="Y770" s="120"/>
      <c r="Z770" s="117"/>
    </row>
    <row r="771" spans="1:26" x14ac:dyDescent="0.25">
      <c r="A771" s="114">
        <v>2</v>
      </c>
      <c r="B771" s="115" t="s">
        <v>5718</v>
      </c>
      <c r="C771" s="116" t="str">
        <f t="array" ref="C771">IFERROR(VLOOKUP(E771,'RT-C'!$A:$I,9,FALSE),"")</f>
        <v/>
      </c>
      <c r="D771" s="117"/>
      <c r="E771" s="113"/>
      <c r="F771" s="118"/>
      <c r="G771" s="119"/>
      <c r="H771" s="120"/>
      <c r="I771" s="153" t="str">
        <f t="array" ref="I771">IFERROR(VLOOKUP(E771,'RT-C'!$A:$J,10,FALSE),"")</f>
        <v/>
      </c>
      <c r="J771" s="151" t="str">
        <f t="array" ref="J771">IFERROR(VLOOKUP(E771,'RT-C'!$A:$AE,31,FALSE),"")</f>
        <v/>
      </c>
      <c r="K771" s="152" t="str">
        <f t="array" ref="K771">IFERROR(IF(VLOOKUP(E771,'RT-C'!$A:$AG,29,FALSE)=0,"",VLOOKUP(E771,'RT-C'!$A:$AG,33,FALSE)),"")</f>
        <v/>
      </c>
      <c r="L771" s="151" t="str">
        <f t="array" ref="L771">IFERROR(VLOOKUP('RT-C'!$A:$AF,32,FALSE),"")</f>
        <v/>
      </c>
      <c r="M771" s="323" t="str">
        <f t="array" ref="M771">IFERROR(VLOOKUP(E771,'RT-C'!$A:$H,8,FALSE),"")</f>
        <v/>
      </c>
      <c r="N771" s="151" t="str">
        <f t="array" ref="N771">IFERROR(VLOOKUP(E771,'RT-C'!$A:$G,7,FALSE),"")</f>
        <v/>
      </c>
      <c r="O771" s="150" t="str">
        <f t="array" ref="O771">IFERROR(VLOOKUP(E771,'RT-C'!$A:$R,18,FALSE),"")</f>
        <v/>
      </c>
      <c r="P771" s="147" t="str">
        <f t="shared" ref="P771:P834" si="48">IF(AND(D771&lt;&gt;"",F771="INS",I771="OUI",K771&gt;0),K771*IF($M771&gt;41790,5.94,5.65),"")</f>
        <v/>
      </c>
      <c r="Q771" s="119" t="str">
        <f t="shared" ref="Q771:Q834" si="49">IF(AND(D771&lt;&gt;"",F771="REV",I771="OUI",K771&gt;0),K771*IF($M771&gt;41790,6.2,5.9),"")</f>
        <v/>
      </c>
      <c r="R771" s="149" t="str">
        <f t="shared" ref="R771:R834" si="50">IF(AND(D771&lt;&gt;"",I771="NON",OR(J771="Branchement individuel",J771="Batiment détruit")),3,"")</f>
        <v/>
      </c>
      <c r="S771" s="148"/>
      <c r="T771" s="148" t="str">
        <f t="shared" ref="T771:T834" si="51">IF(AND(D771&lt;&gt;"",I771="OUI",O771="OUI"),18,"")</f>
        <v/>
      </c>
      <c r="U771" s="118" t="e">
        <f>IF(AND(D771&lt;&gt;"",I771="OUI",#REF!="OUI"),60,"")</f>
        <v>#REF!</v>
      </c>
      <c r="V771" s="147"/>
      <c r="W771" s="118"/>
      <c r="X771" s="118"/>
      <c r="Y771" s="120"/>
      <c r="Z771" s="117"/>
    </row>
    <row r="772" spans="1:26" x14ac:dyDescent="0.25">
      <c r="A772" s="114">
        <v>2</v>
      </c>
      <c r="B772" s="115" t="s">
        <v>5718</v>
      </c>
      <c r="C772" s="116" t="str">
        <f t="array" ref="C772">IFERROR(VLOOKUP(E772,'RT-C'!$A:$I,9,FALSE),"")</f>
        <v/>
      </c>
      <c r="D772" s="117"/>
      <c r="E772" s="113"/>
      <c r="F772" s="118"/>
      <c r="G772" s="119"/>
      <c r="H772" s="120"/>
      <c r="I772" s="153" t="str">
        <f t="array" ref="I772">IFERROR(VLOOKUP(E772,'RT-C'!$A:$J,10,FALSE),"")</f>
        <v/>
      </c>
      <c r="J772" s="151" t="str">
        <f t="array" ref="J772">IFERROR(VLOOKUP(E772,'RT-C'!$A:$AE,31,FALSE),"")</f>
        <v/>
      </c>
      <c r="K772" s="152" t="str">
        <f t="array" ref="K772">IFERROR(IF(VLOOKUP(E772,'RT-C'!$A:$AG,29,FALSE)=0,"",VLOOKUP(E772,'RT-C'!$A:$AG,33,FALSE)),"")</f>
        <v/>
      </c>
      <c r="L772" s="151" t="str">
        <f t="array" ref="L772">IFERROR(VLOOKUP('RT-C'!$A:$AF,32,FALSE),"")</f>
        <v/>
      </c>
      <c r="M772" s="323" t="str">
        <f t="array" ref="M772">IFERROR(VLOOKUP(E772,'RT-C'!$A:$H,8,FALSE),"")</f>
        <v/>
      </c>
      <c r="N772" s="151" t="str">
        <f t="array" ref="N772">IFERROR(VLOOKUP(E772,'RT-C'!$A:$G,7,FALSE),"")</f>
        <v/>
      </c>
      <c r="O772" s="150" t="str">
        <f t="array" ref="O772">IFERROR(VLOOKUP(E772,'RT-C'!$A:$R,18,FALSE),"")</f>
        <v/>
      </c>
      <c r="P772" s="147" t="str">
        <f t="shared" si="48"/>
        <v/>
      </c>
      <c r="Q772" s="119" t="str">
        <f t="shared" si="49"/>
        <v/>
      </c>
      <c r="R772" s="149" t="str">
        <f t="shared" si="50"/>
        <v/>
      </c>
      <c r="S772" s="148"/>
      <c r="T772" s="148" t="str">
        <f t="shared" si="51"/>
        <v/>
      </c>
      <c r="U772" s="118" t="e">
        <f>IF(AND(D772&lt;&gt;"",I772="OUI",#REF!="OUI"),60,"")</f>
        <v>#REF!</v>
      </c>
      <c r="V772" s="147"/>
      <c r="W772" s="118"/>
      <c r="X772" s="118"/>
      <c r="Y772" s="120"/>
      <c r="Z772" s="117"/>
    </row>
    <row r="773" spans="1:26" x14ac:dyDescent="0.25">
      <c r="A773" s="114">
        <v>2</v>
      </c>
      <c r="B773" s="115" t="s">
        <v>5718</v>
      </c>
      <c r="C773" s="116" t="str">
        <f t="array" ref="C773">IFERROR(VLOOKUP(E773,'RT-C'!$A:$I,9,FALSE),"")</f>
        <v/>
      </c>
      <c r="D773" s="117"/>
      <c r="E773" s="113"/>
      <c r="F773" s="118"/>
      <c r="G773" s="119"/>
      <c r="H773" s="120"/>
      <c r="I773" s="153" t="str">
        <f t="array" ref="I773">IFERROR(VLOOKUP(E773,'RT-C'!$A:$J,10,FALSE),"")</f>
        <v/>
      </c>
      <c r="J773" s="151" t="str">
        <f t="array" ref="J773">IFERROR(VLOOKUP(E773,'RT-C'!$A:$AE,31,FALSE),"")</f>
        <v/>
      </c>
      <c r="K773" s="152" t="str">
        <f t="array" ref="K773">IFERROR(IF(VLOOKUP(E773,'RT-C'!$A:$AG,29,FALSE)=0,"",VLOOKUP(E773,'RT-C'!$A:$AG,33,FALSE)),"")</f>
        <v/>
      </c>
      <c r="L773" s="151" t="str">
        <f t="array" ref="L773">IFERROR(VLOOKUP('RT-C'!$A:$AF,32,FALSE),"")</f>
        <v/>
      </c>
      <c r="M773" s="323" t="str">
        <f t="array" ref="M773">IFERROR(VLOOKUP(E773,'RT-C'!$A:$H,8,FALSE),"")</f>
        <v/>
      </c>
      <c r="N773" s="151" t="str">
        <f t="array" ref="N773">IFERROR(VLOOKUP(E773,'RT-C'!$A:$G,7,FALSE),"")</f>
        <v/>
      </c>
      <c r="O773" s="150" t="str">
        <f t="array" ref="O773">IFERROR(VLOOKUP(E773,'RT-C'!$A:$R,18,FALSE),"")</f>
        <v/>
      </c>
      <c r="P773" s="147" t="str">
        <f t="shared" si="48"/>
        <v/>
      </c>
      <c r="Q773" s="119" t="str">
        <f t="shared" si="49"/>
        <v/>
      </c>
      <c r="R773" s="149" t="str">
        <f t="shared" si="50"/>
        <v/>
      </c>
      <c r="S773" s="148"/>
      <c r="T773" s="148" t="str">
        <f t="shared" si="51"/>
        <v/>
      </c>
      <c r="U773" s="118" t="e">
        <f>IF(AND(D773&lt;&gt;"",I773="OUI",#REF!="OUI"),60,"")</f>
        <v>#REF!</v>
      </c>
      <c r="V773" s="147"/>
      <c r="W773" s="118"/>
      <c r="X773" s="118"/>
      <c r="Y773" s="120"/>
      <c r="Z773" s="117"/>
    </row>
    <row r="774" spans="1:26" x14ac:dyDescent="0.25">
      <c r="A774" s="114">
        <v>2</v>
      </c>
      <c r="B774" s="115" t="s">
        <v>5718</v>
      </c>
      <c r="C774" s="116" t="str">
        <f t="array" ref="C774">IFERROR(VLOOKUP(E774,'RT-C'!$A:$I,9,FALSE),"")</f>
        <v/>
      </c>
      <c r="D774" s="117"/>
      <c r="E774" s="113"/>
      <c r="F774" s="118"/>
      <c r="G774" s="119"/>
      <c r="H774" s="120"/>
      <c r="I774" s="153" t="str">
        <f t="array" ref="I774">IFERROR(VLOOKUP(E774,'RT-C'!$A:$J,10,FALSE),"")</f>
        <v/>
      </c>
      <c r="J774" s="151" t="str">
        <f t="array" ref="J774">IFERROR(VLOOKUP(E774,'RT-C'!$A:$AE,31,FALSE),"")</f>
        <v/>
      </c>
      <c r="K774" s="152" t="str">
        <f t="array" ref="K774">IFERROR(IF(VLOOKUP(E774,'RT-C'!$A:$AG,29,FALSE)=0,"",VLOOKUP(E774,'RT-C'!$A:$AG,33,FALSE)),"")</f>
        <v/>
      </c>
      <c r="L774" s="151" t="str">
        <f t="array" ref="L774">IFERROR(VLOOKUP('RT-C'!$A:$AF,32,FALSE),"")</f>
        <v/>
      </c>
      <c r="M774" s="323" t="str">
        <f t="array" ref="M774">IFERROR(VLOOKUP(E774,'RT-C'!$A:$H,8,FALSE),"")</f>
        <v/>
      </c>
      <c r="N774" s="151" t="str">
        <f t="array" ref="N774">IFERROR(VLOOKUP(E774,'RT-C'!$A:$G,7,FALSE),"")</f>
        <v/>
      </c>
      <c r="O774" s="150" t="str">
        <f t="array" ref="O774">IFERROR(VLOOKUP(E774,'RT-C'!$A:$R,18,FALSE),"")</f>
        <v/>
      </c>
      <c r="P774" s="147" t="str">
        <f t="shared" si="48"/>
        <v/>
      </c>
      <c r="Q774" s="119" t="str">
        <f t="shared" si="49"/>
        <v/>
      </c>
      <c r="R774" s="149" t="str">
        <f t="shared" si="50"/>
        <v/>
      </c>
      <c r="S774" s="148"/>
      <c r="T774" s="148" t="str">
        <f t="shared" si="51"/>
        <v/>
      </c>
      <c r="U774" s="118" t="e">
        <f>IF(AND(D774&lt;&gt;"",I774="OUI",#REF!="OUI"),60,"")</f>
        <v>#REF!</v>
      </c>
      <c r="V774" s="147"/>
      <c r="W774" s="118"/>
      <c r="X774" s="118"/>
      <c r="Y774" s="120"/>
      <c r="Z774" s="117"/>
    </row>
    <row r="775" spans="1:26" x14ac:dyDescent="0.25">
      <c r="A775" s="114">
        <v>2</v>
      </c>
      <c r="B775" s="115" t="s">
        <v>5718</v>
      </c>
      <c r="C775" s="116" t="str">
        <f t="array" ref="C775">IFERROR(VLOOKUP(E775,'RT-C'!$A:$I,9,FALSE),"")</f>
        <v/>
      </c>
      <c r="D775" s="117"/>
      <c r="E775" s="113"/>
      <c r="F775" s="118"/>
      <c r="G775" s="119"/>
      <c r="H775" s="120"/>
      <c r="I775" s="153" t="str">
        <f t="array" ref="I775">IFERROR(VLOOKUP(E775,'RT-C'!$A:$J,10,FALSE),"")</f>
        <v/>
      </c>
      <c r="J775" s="151" t="str">
        <f t="array" ref="J775">IFERROR(VLOOKUP(E775,'RT-C'!$A:$AE,31,FALSE),"")</f>
        <v/>
      </c>
      <c r="K775" s="152" t="str">
        <f t="array" ref="K775">IFERROR(IF(VLOOKUP(E775,'RT-C'!$A:$AG,29,FALSE)=0,"",VLOOKUP(E775,'RT-C'!$A:$AG,33,FALSE)),"")</f>
        <v/>
      </c>
      <c r="L775" s="151" t="str">
        <f t="array" ref="L775">IFERROR(VLOOKUP('RT-C'!$A:$AF,32,FALSE),"")</f>
        <v/>
      </c>
      <c r="M775" s="323" t="str">
        <f t="array" ref="M775">IFERROR(VLOOKUP(E775,'RT-C'!$A:$H,8,FALSE),"")</f>
        <v/>
      </c>
      <c r="N775" s="151" t="str">
        <f t="array" ref="N775">IFERROR(VLOOKUP(E775,'RT-C'!$A:$G,7,FALSE),"")</f>
        <v/>
      </c>
      <c r="O775" s="150" t="str">
        <f t="array" ref="O775">IFERROR(VLOOKUP(E775,'RT-C'!$A:$R,18,FALSE),"")</f>
        <v/>
      </c>
      <c r="P775" s="147" t="str">
        <f t="shared" si="48"/>
        <v/>
      </c>
      <c r="Q775" s="119" t="str">
        <f t="shared" si="49"/>
        <v/>
      </c>
      <c r="R775" s="149" t="str">
        <f t="shared" si="50"/>
        <v/>
      </c>
      <c r="S775" s="148"/>
      <c r="T775" s="148" t="str">
        <f t="shared" si="51"/>
        <v/>
      </c>
      <c r="U775" s="118" t="e">
        <f>IF(AND(D775&lt;&gt;"",I775="OUI",#REF!="OUI"),60,"")</f>
        <v>#REF!</v>
      </c>
      <c r="V775" s="147"/>
      <c r="W775" s="118"/>
      <c r="X775" s="118"/>
      <c r="Y775" s="120"/>
      <c r="Z775" s="117"/>
    </row>
    <row r="776" spans="1:26" x14ac:dyDescent="0.25">
      <c r="A776" s="114">
        <v>2</v>
      </c>
      <c r="B776" s="115" t="s">
        <v>5718</v>
      </c>
      <c r="C776" s="116" t="str">
        <f t="array" ref="C776">IFERROR(VLOOKUP(E776,'RT-C'!$A:$I,9,FALSE),"")</f>
        <v/>
      </c>
      <c r="D776" s="117"/>
      <c r="E776" s="113"/>
      <c r="F776" s="118"/>
      <c r="G776" s="119"/>
      <c r="H776" s="120"/>
      <c r="I776" s="153" t="str">
        <f t="array" ref="I776">IFERROR(VLOOKUP(E776,'RT-C'!$A:$J,10,FALSE),"")</f>
        <v/>
      </c>
      <c r="J776" s="151" t="str">
        <f t="array" ref="J776">IFERROR(VLOOKUP(E776,'RT-C'!$A:$AE,31,FALSE),"")</f>
        <v/>
      </c>
      <c r="K776" s="152" t="str">
        <f t="array" ref="K776">IFERROR(IF(VLOOKUP(E776,'RT-C'!$A:$AG,29,FALSE)=0,"",VLOOKUP(E776,'RT-C'!$A:$AG,33,FALSE)),"")</f>
        <v/>
      </c>
      <c r="L776" s="151" t="str">
        <f t="array" ref="L776">IFERROR(VLOOKUP('RT-C'!$A:$AF,32,FALSE),"")</f>
        <v/>
      </c>
      <c r="M776" s="323" t="str">
        <f t="array" ref="M776">IFERROR(VLOOKUP(E776,'RT-C'!$A:$H,8,FALSE),"")</f>
        <v/>
      </c>
      <c r="N776" s="151" t="str">
        <f t="array" ref="N776">IFERROR(VLOOKUP(E776,'RT-C'!$A:$G,7,FALSE),"")</f>
        <v/>
      </c>
      <c r="O776" s="150" t="str">
        <f t="array" ref="O776">IFERROR(VLOOKUP(E776,'RT-C'!$A:$R,18,FALSE),"")</f>
        <v/>
      </c>
      <c r="P776" s="147" t="str">
        <f t="shared" si="48"/>
        <v/>
      </c>
      <c r="Q776" s="119" t="str">
        <f t="shared" si="49"/>
        <v/>
      </c>
      <c r="R776" s="149" t="str">
        <f t="shared" si="50"/>
        <v/>
      </c>
      <c r="S776" s="148"/>
      <c r="T776" s="148" t="str">
        <f t="shared" si="51"/>
        <v/>
      </c>
      <c r="U776" s="118" t="e">
        <f>IF(AND(D776&lt;&gt;"",I776="OUI",#REF!="OUI"),60,"")</f>
        <v>#REF!</v>
      </c>
      <c r="V776" s="147"/>
      <c r="W776" s="118"/>
      <c r="X776" s="118"/>
      <c r="Y776" s="120"/>
      <c r="Z776" s="117"/>
    </row>
    <row r="777" spans="1:26" x14ac:dyDescent="0.25">
      <c r="A777" s="114">
        <v>2</v>
      </c>
      <c r="B777" s="115" t="s">
        <v>5718</v>
      </c>
      <c r="C777" s="116" t="str">
        <f t="array" ref="C777">IFERROR(VLOOKUP(E777,'RT-C'!$A:$I,9,FALSE),"")</f>
        <v/>
      </c>
      <c r="D777" s="117"/>
      <c r="E777" s="113"/>
      <c r="F777" s="118"/>
      <c r="G777" s="119"/>
      <c r="H777" s="120"/>
      <c r="I777" s="153" t="str">
        <f t="array" ref="I777">IFERROR(VLOOKUP(E777,'RT-C'!$A:$J,10,FALSE),"")</f>
        <v/>
      </c>
      <c r="J777" s="151" t="str">
        <f t="array" ref="J777">IFERROR(VLOOKUP(E777,'RT-C'!$A:$AE,31,FALSE),"")</f>
        <v/>
      </c>
      <c r="K777" s="152" t="str">
        <f t="array" ref="K777">IFERROR(IF(VLOOKUP(E777,'RT-C'!$A:$AG,29,FALSE)=0,"",VLOOKUP(E777,'RT-C'!$A:$AG,33,FALSE)),"")</f>
        <v/>
      </c>
      <c r="L777" s="151" t="str">
        <f t="array" ref="L777">IFERROR(VLOOKUP('RT-C'!$A:$AF,32,FALSE),"")</f>
        <v/>
      </c>
      <c r="M777" s="323" t="str">
        <f t="array" ref="M777">IFERROR(VLOOKUP(E777,'RT-C'!$A:$H,8,FALSE),"")</f>
        <v/>
      </c>
      <c r="N777" s="151" t="str">
        <f t="array" ref="N777">IFERROR(VLOOKUP(E777,'RT-C'!$A:$G,7,FALSE),"")</f>
        <v/>
      </c>
      <c r="O777" s="150" t="str">
        <f t="array" ref="O777">IFERROR(VLOOKUP(E777,'RT-C'!$A:$R,18,FALSE),"")</f>
        <v/>
      </c>
      <c r="P777" s="147" t="str">
        <f t="shared" si="48"/>
        <v/>
      </c>
      <c r="Q777" s="119" t="str">
        <f t="shared" si="49"/>
        <v/>
      </c>
      <c r="R777" s="149" t="str">
        <f t="shared" si="50"/>
        <v/>
      </c>
      <c r="S777" s="148"/>
      <c r="T777" s="148" t="str">
        <f t="shared" si="51"/>
        <v/>
      </c>
      <c r="U777" s="118" t="e">
        <f>IF(AND(D777&lt;&gt;"",I777="OUI",#REF!="OUI"),60,"")</f>
        <v>#REF!</v>
      </c>
      <c r="V777" s="147"/>
      <c r="W777" s="118"/>
      <c r="X777" s="118"/>
      <c r="Y777" s="120"/>
      <c r="Z777" s="117"/>
    </row>
    <row r="778" spans="1:26" x14ac:dyDescent="0.25">
      <c r="A778" s="114">
        <v>2</v>
      </c>
      <c r="B778" s="115" t="s">
        <v>5718</v>
      </c>
      <c r="C778" s="116" t="str">
        <f t="array" ref="C778">IFERROR(VLOOKUP(E778,'RT-C'!$A:$I,9,FALSE),"")</f>
        <v/>
      </c>
      <c r="D778" s="117"/>
      <c r="E778" s="113"/>
      <c r="F778" s="118"/>
      <c r="G778" s="119"/>
      <c r="H778" s="120"/>
      <c r="I778" s="153" t="str">
        <f t="array" ref="I778">IFERROR(VLOOKUP(E778,'RT-C'!$A:$J,10,FALSE),"")</f>
        <v/>
      </c>
      <c r="J778" s="151" t="str">
        <f t="array" ref="J778">IFERROR(VLOOKUP(E778,'RT-C'!$A:$AE,31,FALSE),"")</f>
        <v/>
      </c>
      <c r="K778" s="152" t="str">
        <f t="array" ref="K778">IFERROR(IF(VLOOKUP(E778,'RT-C'!$A:$AG,29,FALSE)=0,"",VLOOKUP(E778,'RT-C'!$A:$AG,33,FALSE)),"")</f>
        <v/>
      </c>
      <c r="L778" s="151" t="str">
        <f t="array" ref="L778">IFERROR(VLOOKUP('RT-C'!$A:$AF,32,FALSE),"")</f>
        <v/>
      </c>
      <c r="M778" s="323" t="str">
        <f t="array" ref="M778">IFERROR(VLOOKUP(E778,'RT-C'!$A:$H,8,FALSE),"")</f>
        <v/>
      </c>
      <c r="N778" s="151" t="str">
        <f t="array" ref="N778">IFERROR(VLOOKUP(E778,'RT-C'!$A:$G,7,FALSE),"")</f>
        <v/>
      </c>
      <c r="O778" s="150" t="str">
        <f t="array" ref="O778">IFERROR(VLOOKUP(E778,'RT-C'!$A:$R,18,FALSE),"")</f>
        <v/>
      </c>
      <c r="P778" s="147" t="str">
        <f t="shared" si="48"/>
        <v/>
      </c>
      <c r="Q778" s="119" t="str">
        <f t="shared" si="49"/>
        <v/>
      </c>
      <c r="R778" s="149" t="str">
        <f t="shared" si="50"/>
        <v/>
      </c>
      <c r="S778" s="148"/>
      <c r="T778" s="148" t="str">
        <f t="shared" si="51"/>
        <v/>
      </c>
      <c r="U778" s="118" t="e">
        <f>IF(AND(D778&lt;&gt;"",I778="OUI",#REF!="OUI"),60,"")</f>
        <v>#REF!</v>
      </c>
      <c r="V778" s="147"/>
      <c r="W778" s="118"/>
      <c r="X778" s="118"/>
      <c r="Y778" s="120"/>
      <c r="Z778" s="117"/>
    </row>
    <row r="779" spans="1:26" x14ac:dyDescent="0.25">
      <c r="A779" s="114">
        <v>2</v>
      </c>
      <c r="B779" s="115" t="s">
        <v>5718</v>
      </c>
      <c r="C779" s="116" t="str">
        <f t="array" ref="C779">IFERROR(VLOOKUP(E779,'RT-C'!$A:$I,9,FALSE),"")</f>
        <v/>
      </c>
      <c r="D779" s="117"/>
      <c r="E779" s="113"/>
      <c r="F779" s="118"/>
      <c r="G779" s="119"/>
      <c r="H779" s="120"/>
      <c r="I779" s="153" t="str">
        <f t="array" ref="I779">IFERROR(VLOOKUP(E779,'RT-C'!$A:$J,10,FALSE),"")</f>
        <v/>
      </c>
      <c r="J779" s="151" t="str">
        <f t="array" ref="J779">IFERROR(VLOOKUP(E779,'RT-C'!$A:$AE,31,FALSE),"")</f>
        <v/>
      </c>
      <c r="K779" s="152" t="str">
        <f t="array" ref="K779">IFERROR(IF(VLOOKUP(E779,'RT-C'!$A:$AG,29,FALSE)=0,"",VLOOKUP(E779,'RT-C'!$A:$AG,33,FALSE)),"")</f>
        <v/>
      </c>
      <c r="L779" s="151" t="str">
        <f t="array" ref="L779">IFERROR(VLOOKUP('RT-C'!$A:$AF,32,FALSE),"")</f>
        <v/>
      </c>
      <c r="M779" s="323" t="str">
        <f t="array" ref="M779">IFERROR(VLOOKUP(E779,'RT-C'!$A:$H,8,FALSE),"")</f>
        <v/>
      </c>
      <c r="N779" s="151" t="str">
        <f t="array" ref="N779">IFERROR(VLOOKUP(E779,'RT-C'!$A:$G,7,FALSE),"")</f>
        <v/>
      </c>
      <c r="O779" s="150" t="str">
        <f t="array" ref="O779">IFERROR(VLOOKUP(E779,'RT-C'!$A:$R,18,FALSE),"")</f>
        <v/>
      </c>
      <c r="P779" s="147" t="str">
        <f t="shared" si="48"/>
        <v/>
      </c>
      <c r="Q779" s="119" t="str">
        <f t="shared" si="49"/>
        <v/>
      </c>
      <c r="R779" s="149" t="str">
        <f t="shared" si="50"/>
        <v/>
      </c>
      <c r="S779" s="148"/>
      <c r="T779" s="148" t="str">
        <f t="shared" si="51"/>
        <v/>
      </c>
      <c r="U779" s="118" t="e">
        <f>IF(AND(D779&lt;&gt;"",I779="OUI",#REF!="OUI"),60,"")</f>
        <v>#REF!</v>
      </c>
      <c r="V779" s="147"/>
      <c r="W779" s="118"/>
      <c r="X779" s="118"/>
      <c r="Y779" s="120"/>
      <c r="Z779" s="117"/>
    </row>
    <row r="780" spans="1:26" x14ac:dyDescent="0.25">
      <c r="A780" s="114">
        <v>2</v>
      </c>
      <c r="B780" s="115" t="s">
        <v>5718</v>
      </c>
      <c r="C780" s="116" t="str">
        <f t="array" ref="C780">IFERROR(VLOOKUP(E780,'RT-C'!$A:$I,9,FALSE),"")</f>
        <v/>
      </c>
      <c r="D780" s="117"/>
      <c r="E780" s="113"/>
      <c r="F780" s="118"/>
      <c r="G780" s="119"/>
      <c r="H780" s="120"/>
      <c r="I780" s="153" t="str">
        <f t="array" ref="I780">IFERROR(VLOOKUP(E780,'RT-C'!$A:$J,10,FALSE),"")</f>
        <v/>
      </c>
      <c r="J780" s="151" t="str">
        <f t="array" ref="J780">IFERROR(VLOOKUP(E780,'RT-C'!$A:$AE,31,FALSE),"")</f>
        <v/>
      </c>
      <c r="K780" s="152" t="str">
        <f t="array" ref="K780">IFERROR(IF(VLOOKUP(E780,'RT-C'!$A:$AG,29,FALSE)=0,"",VLOOKUP(E780,'RT-C'!$A:$AG,33,FALSE)),"")</f>
        <v/>
      </c>
      <c r="L780" s="151" t="str">
        <f t="array" ref="L780">IFERROR(VLOOKUP('RT-C'!$A:$AF,32,FALSE),"")</f>
        <v/>
      </c>
      <c r="M780" s="323" t="str">
        <f t="array" ref="M780">IFERROR(VLOOKUP(E780,'RT-C'!$A:$H,8,FALSE),"")</f>
        <v/>
      </c>
      <c r="N780" s="151" t="str">
        <f t="array" ref="N780">IFERROR(VLOOKUP(E780,'RT-C'!$A:$G,7,FALSE),"")</f>
        <v/>
      </c>
      <c r="O780" s="150" t="str">
        <f t="array" ref="O780">IFERROR(VLOOKUP(E780,'RT-C'!$A:$R,18,FALSE),"")</f>
        <v/>
      </c>
      <c r="P780" s="147" t="str">
        <f t="shared" si="48"/>
        <v/>
      </c>
      <c r="Q780" s="119" t="str">
        <f t="shared" si="49"/>
        <v/>
      </c>
      <c r="R780" s="149" t="str">
        <f t="shared" si="50"/>
        <v/>
      </c>
      <c r="S780" s="148"/>
      <c r="T780" s="148" t="str">
        <f t="shared" si="51"/>
        <v/>
      </c>
      <c r="U780" s="118" t="e">
        <f>IF(AND(D780&lt;&gt;"",I780="OUI",#REF!="OUI"),60,"")</f>
        <v>#REF!</v>
      </c>
      <c r="V780" s="147"/>
      <c r="W780" s="118"/>
      <c r="X780" s="118"/>
      <c r="Y780" s="120"/>
      <c r="Z780" s="117"/>
    </row>
    <row r="781" spans="1:26" x14ac:dyDescent="0.25">
      <c r="A781" s="114">
        <v>2</v>
      </c>
      <c r="B781" s="115" t="s">
        <v>5718</v>
      </c>
      <c r="C781" s="116" t="str">
        <f t="array" ref="C781">IFERROR(VLOOKUP(E781,'RT-C'!$A:$I,9,FALSE),"")</f>
        <v/>
      </c>
      <c r="D781" s="117"/>
      <c r="E781" s="113"/>
      <c r="F781" s="118"/>
      <c r="G781" s="119"/>
      <c r="H781" s="120"/>
      <c r="I781" s="153" t="str">
        <f t="array" ref="I781">IFERROR(VLOOKUP(E781,'RT-C'!$A:$J,10,FALSE),"")</f>
        <v/>
      </c>
      <c r="J781" s="151" t="str">
        <f t="array" ref="J781">IFERROR(VLOOKUP(E781,'RT-C'!$A:$AE,31,FALSE),"")</f>
        <v/>
      </c>
      <c r="K781" s="152" t="str">
        <f t="array" ref="K781">IFERROR(IF(VLOOKUP(E781,'RT-C'!$A:$AG,29,FALSE)=0,"",VLOOKUP(E781,'RT-C'!$A:$AG,33,FALSE)),"")</f>
        <v/>
      </c>
      <c r="L781" s="151" t="str">
        <f t="array" ref="L781">IFERROR(VLOOKUP('RT-C'!$A:$AF,32,FALSE),"")</f>
        <v/>
      </c>
      <c r="M781" s="323" t="str">
        <f t="array" ref="M781">IFERROR(VLOOKUP(E781,'RT-C'!$A:$H,8,FALSE),"")</f>
        <v/>
      </c>
      <c r="N781" s="151" t="str">
        <f t="array" ref="N781">IFERROR(VLOOKUP(E781,'RT-C'!$A:$G,7,FALSE),"")</f>
        <v/>
      </c>
      <c r="O781" s="150" t="str">
        <f t="array" ref="O781">IFERROR(VLOOKUP(E781,'RT-C'!$A:$R,18,FALSE),"")</f>
        <v/>
      </c>
      <c r="P781" s="147" t="str">
        <f t="shared" si="48"/>
        <v/>
      </c>
      <c r="Q781" s="119" t="str">
        <f t="shared" si="49"/>
        <v/>
      </c>
      <c r="R781" s="149" t="str">
        <f t="shared" si="50"/>
        <v/>
      </c>
      <c r="S781" s="148"/>
      <c r="T781" s="148" t="str">
        <f t="shared" si="51"/>
        <v/>
      </c>
      <c r="U781" s="118" t="e">
        <f>IF(AND(D781&lt;&gt;"",I781="OUI",#REF!="OUI"),60,"")</f>
        <v>#REF!</v>
      </c>
      <c r="V781" s="147"/>
      <c r="W781" s="118"/>
      <c r="X781" s="118"/>
      <c r="Y781" s="120"/>
      <c r="Z781" s="117"/>
    </row>
    <row r="782" spans="1:26" x14ac:dyDescent="0.25">
      <c r="A782" s="114">
        <v>2</v>
      </c>
      <c r="B782" s="115" t="s">
        <v>5718</v>
      </c>
      <c r="C782" s="116" t="str">
        <f t="array" ref="C782">IFERROR(VLOOKUP(E782,'RT-C'!$A:$I,9,FALSE),"")</f>
        <v/>
      </c>
      <c r="D782" s="117"/>
      <c r="E782" s="113"/>
      <c r="F782" s="118"/>
      <c r="G782" s="119"/>
      <c r="H782" s="120"/>
      <c r="I782" s="153" t="str">
        <f t="array" ref="I782">IFERROR(VLOOKUP(E782,'RT-C'!$A:$J,10,FALSE),"")</f>
        <v/>
      </c>
      <c r="J782" s="151" t="str">
        <f t="array" ref="J782">IFERROR(VLOOKUP(E782,'RT-C'!$A:$AE,31,FALSE),"")</f>
        <v/>
      </c>
      <c r="K782" s="152" t="str">
        <f t="array" ref="K782">IFERROR(IF(VLOOKUP(E782,'RT-C'!$A:$AG,29,FALSE)=0,"",VLOOKUP(E782,'RT-C'!$A:$AG,33,FALSE)),"")</f>
        <v/>
      </c>
      <c r="L782" s="151" t="str">
        <f t="array" ref="L782">IFERROR(VLOOKUP('RT-C'!$A:$AF,32,FALSE),"")</f>
        <v/>
      </c>
      <c r="M782" s="323" t="str">
        <f t="array" ref="M782">IFERROR(VLOOKUP(E782,'RT-C'!$A:$H,8,FALSE),"")</f>
        <v/>
      </c>
      <c r="N782" s="151" t="str">
        <f t="array" ref="N782">IFERROR(VLOOKUP(E782,'RT-C'!$A:$G,7,FALSE),"")</f>
        <v/>
      </c>
      <c r="O782" s="150" t="str">
        <f t="array" ref="O782">IFERROR(VLOOKUP(E782,'RT-C'!$A:$R,18,FALSE),"")</f>
        <v/>
      </c>
      <c r="P782" s="147" t="str">
        <f t="shared" si="48"/>
        <v/>
      </c>
      <c r="Q782" s="119" t="str">
        <f t="shared" si="49"/>
        <v/>
      </c>
      <c r="R782" s="149" t="str">
        <f t="shared" si="50"/>
        <v/>
      </c>
      <c r="S782" s="148"/>
      <c r="T782" s="148" t="str">
        <f t="shared" si="51"/>
        <v/>
      </c>
      <c r="U782" s="118" t="e">
        <f>IF(AND(D782&lt;&gt;"",I782="OUI",#REF!="OUI"),60,"")</f>
        <v>#REF!</v>
      </c>
      <c r="V782" s="147"/>
      <c r="W782" s="118"/>
      <c r="X782" s="118"/>
      <c r="Y782" s="120"/>
      <c r="Z782" s="117"/>
    </row>
    <row r="783" spans="1:26" x14ac:dyDescent="0.25">
      <c r="A783" s="114">
        <v>2</v>
      </c>
      <c r="B783" s="115" t="s">
        <v>5718</v>
      </c>
      <c r="C783" s="116" t="str">
        <f t="array" ref="C783">IFERROR(VLOOKUP(E783,'RT-C'!$A:$I,9,FALSE),"")</f>
        <v/>
      </c>
      <c r="D783" s="117"/>
      <c r="E783" s="113"/>
      <c r="F783" s="118"/>
      <c r="G783" s="119"/>
      <c r="H783" s="120"/>
      <c r="I783" s="153" t="str">
        <f t="array" ref="I783">IFERROR(VLOOKUP(E783,'RT-C'!$A:$J,10,FALSE),"")</f>
        <v/>
      </c>
      <c r="J783" s="151" t="str">
        <f t="array" ref="J783">IFERROR(VLOOKUP(E783,'RT-C'!$A:$AE,31,FALSE),"")</f>
        <v/>
      </c>
      <c r="K783" s="152" t="str">
        <f t="array" ref="K783">IFERROR(IF(VLOOKUP(E783,'RT-C'!$A:$AG,29,FALSE)=0,"",VLOOKUP(E783,'RT-C'!$A:$AG,33,FALSE)),"")</f>
        <v/>
      </c>
      <c r="L783" s="151" t="str">
        <f t="array" ref="L783">IFERROR(VLOOKUP('RT-C'!$A:$AF,32,FALSE),"")</f>
        <v/>
      </c>
      <c r="M783" s="323" t="str">
        <f t="array" ref="M783">IFERROR(VLOOKUP(E783,'RT-C'!$A:$H,8,FALSE),"")</f>
        <v/>
      </c>
      <c r="N783" s="151" t="str">
        <f t="array" ref="N783">IFERROR(VLOOKUP(E783,'RT-C'!$A:$G,7,FALSE),"")</f>
        <v/>
      </c>
      <c r="O783" s="150" t="str">
        <f t="array" ref="O783">IFERROR(VLOOKUP(E783,'RT-C'!$A:$R,18,FALSE),"")</f>
        <v/>
      </c>
      <c r="P783" s="147" t="str">
        <f t="shared" si="48"/>
        <v/>
      </c>
      <c r="Q783" s="119" t="str">
        <f t="shared" si="49"/>
        <v/>
      </c>
      <c r="R783" s="149" t="str">
        <f t="shared" si="50"/>
        <v/>
      </c>
      <c r="S783" s="148"/>
      <c r="T783" s="148" t="str">
        <f t="shared" si="51"/>
        <v/>
      </c>
      <c r="U783" s="118" t="e">
        <f>IF(AND(D783&lt;&gt;"",I783="OUI",#REF!="OUI"),60,"")</f>
        <v>#REF!</v>
      </c>
      <c r="V783" s="147"/>
      <c r="W783" s="118"/>
      <c r="X783" s="118"/>
      <c r="Y783" s="120"/>
      <c r="Z783" s="117"/>
    </row>
    <row r="784" spans="1:26" x14ac:dyDescent="0.25">
      <c r="A784" s="114">
        <v>2</v>
      </c>
      <c r="B784" s="115" t="s">
        <v>5718</v>
      </c>
      <c r="C784" s="116" t="str">
        <f t="array" ref="C784">IFERROR(VLOOKUP(E784,'RT-C'!$A:$I,9,FALSE),"")</f>
        <v/>
      </c>
      <c r="D784" s="117"/>
      <c r="E784" s="113"/>
      <c r="F784" s="118"/>
      <c r="G784" s="119"/>
      <c r="H784" s="120"/>
      <c r="I784" s="153" t="str">
        <f t="array" ref="I784">IFERROR(VLOOKUP(E784,'RT-C'!$A:$J,10,FALSE),"")</f>
        <v/>
      </c>
      <c r="J784" s="151" t="str">
        <f t="array" ref="J784">IFERROR(VLOOKUP(E784,'RT-C'!$A:$AE,31,FALSE),"")</f>
        <v/>
      </c>
      <c r="K784" s="152" t="str">
        <f t="array" ref="K784">IFERROR(IF(VLOOKUP(E784,'RT-C'!$A:$AG,29,FALSE)=0,"",VLOOKUP(E784,'RT-C'!$A:$AG,33,FALSE)),"")</f>
        <v/>
      </c>
      <c r="L784" s="151" t="str">
        <f t="array" ref="L784">IFERROR(VLOOKUP('RT-C'!$A:$AF,32,FALSE),"")</f>
        <v/>
      </c>
      <c r="M784" s="323" t="str">
        <f t="array" ref="M784">IFERROR(VLOOKUP(E784,'RT-C'!$A:$H,8,FALSE),"")</f>
        <v/>
      </c>
      <c r="N784" s="151" t="str">
        <f t="array" ref="N784">IFERROR(VLOOKUP(E784,'RT-C'!$A:$G,7,FALSE),"")</f>
        <v/>
      </c>
      <c r="O784" s="150" t="str">
        <f t="array" ref="O784">IFERROR(VLOOKUP(E784,'RT-C'!$A:$R,18,FALSE),"")</f>
        <v/>
      </c>
      <c r="P784" s="147" t="str">
        <f t="shared" si="48"/>
        <v/>
      </c>
      <c r="Q784" s="119" t="str">
        <f t="shared" si="49"/>
        <v/>
      </c>
      <c r="R784" s="149" t="str">
        <f t="shared" si="50"/>
        <v/>
      </c>
      <c r="S784" s="148"/>
      <c r="T784" s="148" t="str">
        <f t="shared" si="51"/>
        <v/>
      </c>
      <c r="U784" s="118" t="e">
        <f>IF(AND(D784&lt;&gt;"",I784="OUI",#REF!="OUI"),60,"")</f>
        <v>#REF!</v>
      </c>
      <c r="V784" s="147"/>
      <c r="W784" s="118"/>
      <c r="X784" s="118"/>
      <c r="Y784" s="120"/>
      <c r="Z784" s="117"/>
    </row>
    <row r="785" spans="1:26" x14ac:dyDescent="0.25">
      <c r="A785" s="114">
        <v>2</v>
      </c>
      <c r="B785" s="115" t="s">
        <v>5718</v>
      </c>
      <c r="C785" s="116" t="str">
        <f t="array" ref="C785">IFERROR(VLOOKUP(E785,'RT-C'!$A:$I,9,FALSE),"")</f>
        <v/>
      </c>
      <c r="D785" s="117"/>
      <c r="E785" s="113"/>
      <c r="F785" s="118"/>
      <c r="G785" s="119"/>
      <c r="H785" s="120"/>
      <c r="I785" s="153" t="str">
        <f t="array" ref="I785">IFERROR(VLOOKUP(E785,'RT-C'!$A:$J,10,FALSE),"")</f>
        <v/>
      </c>
      <c r="J785" s="151" t="str">
        <f t="array" ref="J785">IFERROR(VLOOKUP(E785,'RT-C'!$A:$AE,31,FALSE),"")</f>
        <v/>
      </c>
      <c r="K785" s="152" t="str">
        <f t="array" ref="K785">IFERROR(IF(VLOOKUP(E785,'RT-C'!$A:$AG,29,FALSE)=0,"",VLOOKUP(E785,'RT-C'!$A:$AG,33,FALSE)),"")</f>
        <v/>
      </c>
      <c r="L785" s="151" t="str">
        <f t="array" ref="L785">IFERROR(VLOOKUP('RT-C'!$A:$AF,32,FALSE),"")</f>
        <v/>
      </c>
      <c r="M785" s="323" t="str">
        <f t="array" ref="M785">IFERROR(VLOOKUP(E785,'RT-C'!$A:$H,8,FALSE),"")</f>
        <v/>
      </c>
      <c r="N785" s="151" t="str">
        <f t="array" ref="N785">IFERROR(VLOOKUP(E785,'RT-C'!$A:$G,7,FALSE),"")</f>
        <v/>
      </c>
      <c r="O785" s="150" t="str">
        <f t="array" ref="O785">IFERROR(VLOOKUP(E785,'RT-C'!$A:$R,18,FALSE),"")</f>
        <v/>
      </c>
      <c r="P785" s="147" t="str">
        <f t="shared" si="48"/>
        <v/>
      </c>
      <c r="Q785" s="119" t="str">
        <f t="shared" si="49"/>
        <v/>
      </c>
      <c r="R785" s="149" t="str">
        <f t="shared" si="50"/>
        <v/>
      </c>
      <c r="S785" s="148"/>
      <c r="T785" s="148" t="str">
        <f t="shared" si="51"/>
        <v/>
      </c>
      <c r="U785" s="118" t="e">
        <f>IF(AND(D785&lt;&gt;"",I785="OUI",#REF!="OUI"),60,"")</f>
        <v>#REF!</v>
      </c>
      <c r="V785" s="147"/>
      <c r="W785" s="118"/>
      <c r="X785" s="118"/>
      <c r="Y785" s="120"/>
      <c r="Z785" s="117"/>
    </row>
    <row r="786" spans="1:26" x14ac:dyDescent="0.25">
      <c r="A786" s="114">
        <v>2</v>
      </c>
      <c r="B786" s="115" t="s">
        <v>5718</v>
      </c>
      <c r="C786" s="116" t="str">
        <f t="array" ref="C786">IFERROR(VLOOKUP(E786,'RT-C'!$A:$I,9,FALSE),"")</f>
        <v/>
      </c>
      <c r="D786" s="117"/>
      <c r="E786" s="113"/>
      <c r="F786" s="118"/>
      <c r="G786" s="119"/>
      <c r="H786" s="120"/>
      <c r="I786" s="153" t="str">
        <f t="array" ref="I786">IFERROR(VLOOKUP(E786,'RT-C'!$A:$J,10,FALSE),"")</f>
        <v/>
      </c>
      <c r="J786" s="151" t="str">
        <f t="array" ref="J786">IFERROR(VLOOKUP(E786,'RT-C'!$A:$AE,31,FALSE),"")</f>
        <v/>
      </c>
      <c r="K786" s="152" t="str">
        <f t="array" ref="K786">IFERROR(IF(VLOOKUP(E786,'RT-C'!$A:$AG,29,FALSE)=0,"",VLOOKUP(E786,'RT-C'!$A:$AG,33,FALSE)),"")</f>
        <v/>
      </c>
      <c r="L786" s="151" t="str">
        <f t="array" ref="L786">IFERROR(VLOOKUP('RT-C'!$A:$AF,32,FALSE),"")</f>
        <v/>
      </c>
      <c r="M786" s="323" t="str">
        <f t="array" ref="M786">IFERROR(VLOOKUP(E786,'RT-C'!$A:$H,8,FALSE),"")</f>
        <v/>
      </c>
      <c r="N786" s="151" t="str">
        <f t="array" ref="N786">IFERROR(VLOOKUP(E786,'RT-C'!$A:$G,7,FALSE),"")</f>
        <v/>
      </c>
      <c r="O786" s="150" t="str">
        <f t="array" ref="O786">IFERROR(VLOOKUP(E786,'RT-C'!$A:$R,18,FALSE),"")</f>
        <v/>
      </c>
      <c r="P786" s="147" t="str">
        <f t="shared" si="48"/>
        <v/>
      </c>
      <c r="Q786" s="119" t="str">
        <f t="shared" si="49"/>
        <v/>
      </c>
      <c r="R786" s="149" t="str">
        <f t="shared" si="50"/>
        <v/>
      </c>
      <c r="S786" s="148"/>
      <c r="T786" s="148" t="str">
        <f t="shared" si="51"/>
        <v/>
      </c>
      <c r="U786" s="118" t="e">
        <f>IF(AND(D786&lt;&gt;"",I786="OUI",#REF!="OUI"),60,"")</f>
        <v>#REF!</v>
      </c>
      <c r="V786" s="147"/>
      <c r="W786" s="118"/>
      <c r="X786" s="118"/>
      <c r="Y786" s="120"/>
      <c r="Z786" s="117"/>
    </row>
    <row r="787" spans="1:26" x14ac:dyDescent="0.25">
      <c r="A787" s="114">
        <v>2</v>
      </c>
      <c r="B787" s="115" t="s">
        <v>5718</v>
      </c>
      <c r="C787" s="116" t="str">
        <f t="array" ref="C787">IFERROR(VLOOKUP(E787,'RT-C'!$A:$I,9,FALSE),"")</f>
        <v/>
      </c>
      <c r="D787" s="117"/>
      <c r="E787" s="113"/>
      <c r="F787" s="118"/>
      <c r="G787" s="119"/>
      <c r="H787" s="120"/>
      <c r="I787" s="153" t="str">
        <f t="array" ref="I787">IFERROR(VLOOKUP(E787,'RT-C'!$A:$J,10,FALSE),"")</f>
        <v/>
      </c>
      <c r="J787" s="151" t="str">
        <f t="array" ref="J787">IFERROR(VLOOKUP(E787,'RT-C'!$A:$AE,31,FALSE),"")</f>
        <v/>
      </c>
      <c r="K787" s="152" t="str">
        <f t="array" ref="K787">IFERROR(IF(VLOOKUP(E787,'RT-C'!$A:$AG,29,FALSE)=0,"",VLOOKUP(E787,'RT-C'!$A:$AG,33,FALSE)),"")</f>
        <v/>
      </c>
      <c r="L787" s="151" t="str">
        <f t="array" ref="L787">IFERROR(VLOOKUP('RT-C'!$A:$AF,32,FALSE),"")</f>
        <v/>
      </c>
      <c r="M787" s="323" t="str">
        <f t="array" ref="M787">IFERROR(VLOOKUP(E787,'RT-C'!$A:$H,8,FALSE),"")</f>
        <v/>
      </c>
      <c r="N787" s="151" t="str">
        <f t="array" ref="N787">IFERROR(VLOOKUP(E787,'RT-C'!$A:$G,7,FALSE),"")</f>
        <v/>
      </c>
      <c r="O787" s="150" t="str">
        <f t="array" ref="O787">IFERROR(VLOOKUP(E787,'RT-C'!$A:$R,18,FALSE),"")</f>
        <v/>
      </c>
      <c r="P787" s="147" t="str">
        <f t="shared" si="48"/>
        <v/>
      </c>
      <c r="Q787" s="119" t="str">
        <f t="shared" si="49"/>
        <v/>
      </c>
      <c r="R787" s="149" t="str">
        <f t="shared" si="50"/>
        <v/>
      </c>
      <c r="S787" s="148"/>
      <c r="T787" s="148" t="str">
        <f t="shared" si="51"/>
        <v/>
      </c>
      <c r="U787" s="118" t="e">
        <f>IF(AND(D787&lt;&gt;"",I787="OUI",#REF!="OUI"),60,"")</f>
        <v>#REF!</v>
      </c>
      <c r="V787" s="147"/>
      <c r="W787" s="118"/>
      <c r="X787" s="118"/>
      <c r="Y787" s="120"/>
      <c r="Z787" s="117"/>
    </row>
    <row r="788" spans="1:26" x14ac:dyDescent="0.25">
      <c r="A788" s="114">
        <v>2</v>
      </c>
      <c r="B788" s="115" t="s">
        <v>5718</v>
      </c>
      <c r="C788" s="116" t="str">
        <f t="array" ref="C788">IFERROR(VLOOKUP(E788,'RT-C'!$A:$I,9,FALSE),"")</f>
        <v/>
      </c>
      <c r="D788" s="117"/>
      <c r="E788" s="113"/>
      <c r="F788" s="118"/>
      <c r="G788" s="119"/>
      <c r="H788" s="120"/>
      <c r="I788" s="153" t="str">
        <f t="array" ref="I788">IFERROR(VLOOKUP(E788,'RT-C'!$A:$J,10,FALSE),"")</f>
        <v/>
      </c>
      <c r="J788" s="151" t="str">
        <f t="array" ref="J788">IFERROR(VLOOKUP(E788,'RT-C'!$A:$AE,31,FALSE),"")</f>
        <v/>
      </c>
      <c r="K788" s="152" t="str">
        <f t="array" ref="K788">IFERROR(IF(VLOOKUP(E788,'RT-C'!$A:$AG,29,FALSE)=0,"",VLOOKUP(E788,'RT-C'!$A:$AG,33,FALSE)),"")</f>
        <v/>
      </c>
      <c r="L788" s="151" t="str">
        <f t="array" ref="L788">IFERROR(VLOOKUP('RT-C'!$A:$AF,32,FALSE),"")</f>
        <v/>
      </c>
      <c r="M788" s="323" t="str">
        <f t="array" ref="M788">IFERROR(VLOOKUP(E788,'RT-C'!$A:$H,8,FALSE),"")</f>
        <v/>
      </c>
      <c r="N788" s="151" t="str">
        <f t="array" ref="N788">IFERROR(VLOOKUP(E788,'RT-C'!$A:$G,7,FALSE),"")</f>
        <v/>
      </c>
      <c r="O788" s="150" t="str">
        <f t="array" ref="O788">IFERROR(VLOOKUP(E788,'RT-C'!$A:$R,18,FALSE),"")</f>
        <v/>
      </c>
      <c r="P788" s="147" t="str">
        <f t="shared" si="48"/>
        <v/>
      </c>
      <c r="Q788" s="119" t="str">
        <f t="shared" si="49"/>
        <v/>
      </c>
      <c r="R788" s="149" t="str">
        <f t="shared" si="50"/>
        <v/>
      </c>
      <c r="S788" s="148"/>
      <c r="T788" s="148" t="str">
        <f t="shared" si="51"/>
        <v/>
      </c>
      <c r="U788" s="118" t="e">
        <f>IF(AND(D788&lt;&gt;"",I788="OUI",#REF!="OUI"),60,"")</f>
        <v>#REF!</v>
      </c>
      <c r="V788" s="147"/>
      <c r="W788" s="118"/>
      <c r="X788" s="118"/>
      <c r="Y788" s="120"/>
      <c r="Z788" s="117"/>
    </row>
    <row r="789" spans="1:26" x14ac:dyDescent="0.25">
      <c r="A789" s="114">
        <v>2</v>
      </c>
      <c r="B789" s="115" t="s">
        <v>5718</v>
      </c>
      <c r="C789" s="116" t="str">
        <f t="array" ref="C789">IFERROR(VLOOKUP(E789,'RT-C'!$A:$I,9,FALSE),"")</f>
        <v/>
      </c>
      <c r="D789" s="117"/>
      <c r="E789" s="113"/>
      <c r="F789" s="118"/>
      <c r="G789" s="119"/>
      <c r="H789" s="120"/>
      <c r="I789" s="153" t="str">
        <f t="array" ref="I789">IFERROR(VLOOKUP(E789,'RT-C'!$A:$J,10,FALSE),"")</f>
        <v/>
      </c>
      <c r="J789" s="151" t="str">
        <f t="array" ref="J789">IFERROR(VLOOKUP(E789,'RT-C'!$A:$AE,31,FALSE),"")</f>
        <v/>
      </c>
      <c r="K789" s="152" t="str">
        <f t="array" ref="K789">IFERROR(IF(VLOOKUP(E789,'RT-C'!$A:$AG,29,FALSE)=0,"",VLOOKUP(E789,'RT-C'!$A:$AG,33,FALSE)),"")</f>
        <v/>
      </c>
      <c r="L789" s="151" t="str">
        <f t="array" ref="L789">IFERROR(VLOOKUP('RT-C'!$A:$AF,32,FALSE),"")</f>
        <v/>
      </c>
      <c r="M789" s="323" t="str">
        <f t="array" ref="M789">IFERROR(VLOOKUP(E789,'RT-C'!$A:$H,8,FALSE),"")</f>
        <v/>
      </c>
      <c r="N789" s="151" t="str">
        <f t="array" ref="N789">IFERROR(VLOOKUP(E789,'RT-C'!$A:$G,7,FALSE),"")</f>
        <v/>
      </c>
      <c r="O789" s="150" t="str">
        <f t="array" ref="O789">IFERROR(VLOOKUP(E789,'RT-C'!$A:$R,18,FALSE),"")</f>
        <v/>
      </c>
      <c r="P789" s="147" t="str">
        <f t="shared" si="48"/>
        <v/>
      </c>
      <c r="Q789" s="119" t="str">
        <f t="shared" si="49"/>
        <v/>
      </c>
      <c r="R789" s="149" t="str">
        <f t="shared" si="50"/>
        <v/>
      </c>
      <c r="S789" s="148"/>
      <c r="T789" s="148" t="str">
        <f t="shared" si="51"/>
        <v/>
      </c>
      <c r="U789" s="118" t="e">
        <f>IF(AND(D789&lt;&gt;"",I789="OUI",#REF!="OUI"),60,"")</f>
        <v>#REF!</v>
      </c>
      <c r="V789" s="147"/>
      <c r="W789" s="118"/>
      <c r="X789" s="118"/>
      <c r="Y789" s="120"/>
      <c r="Z789" s="117"/>
    </row>
    <row r="790" spans="1:26" x14ac:dyDescent="0.25">
      <c r="A790" s="114">
        <v>2</v>
      </c>
      <c r="B790" s="115" t="s">
        <v>5718</v>
      </c>
      <c r="C790" s="116" t="str">
        <f t="array" ref="C790">IFERROR(VLOOKUP(E790,'RT-C'!$A:$I,9,FALSE),"")</f>
        <v/>
      </c>
      <c r="D790" s="117"/>
      <c r="E790" s="113"/>
      <c r="F790" s="118"/>
      <c r="G790" s="119"/>
      <c r="H790" s="120"/>
      <c r="I790" s="153" t="str">
        <f t="array" ref="I790">IFERROR(VLOOKUP(E790,'RT-C'!$A:$J,10,FALSE),"")</f>
        <v/>
      </c>
      <c r="J790" s="151" t="str">
        <f t="array" ref="J790">IFERROR(VLOOKUP(E790,'RT-C'!$A:$AE,31,FALSE),"")</f>
        <v/>
      </c>
      <c r="K790" s="152" t="str">
        <f t="array" ref="K790">IFERROR(IF(VLOOKUP(E790,'RT-C'!$A:$AG,29,FALSE)=0,"",VLOOKUP(E790,'RT-C'!$A:$AG,33,FALSE)),"")</f>
        <v/>
      </c>
      <c r="L790" s="151" t="str">
        <f t="array" ref="L790">IFERROR(VLOOKUP('RT-C'!$A:$AF,32,FALSE),"")</f>
        <v/>
      </c>
      <c r="M790" s="323" t="str">
        <f t="array" ref="M790">IFERROR(VLOOKUP(E790,'RT-C'!$A:$H,8,FALSE),"")</f>
        <v/>
      </c>
      <c r="N790" s="151" t="str">
        <f t="array" ref="N790">IFERROR(VLOOKUP(E790,'RT-C'!$A:$G,7,FALSE),"")</f>
        <v/>
      </c>
      <c r="O790" s="150" t="str">
        <f t="array" ref="O790">IFERROR(VLOOKUP(E790,'RT-C'!$A:$R,18,FALSE),"")</f>
        <v/>
      </c>
      <c r="P790" s="147" t="str">
        <f t="shared" si="48"/>
        <v/>
      </c>
      <c r="Q790" s="119" t="str">
        <f t="shared" si="49"/>
        <v/>
      </c>
      <c r="R790" s="149" t="str">
        <f t="shared" si="50"/>
        <v/>
      </c>
      <c r="S790" s="148"/>
      <c r="T790" s="148" t="str">
        <f t="shared" si="51"/>
        <v/>
      </c>
      <c r="U790" s="118" t="e">
        <f>IF(AND(D790&lt;&gt;"",I790="OUI",#REF!="OUI"),60,"")</f>
        <v>#REF!</v>
      </c>
      <c r="V790" s="147"/>
      <c r="W790" s="118"/>
      <c r="X790" s="118"/>
      <c r="Y790" s="120"/>
      <c r="Z790" s="117"/>
    </row>
    <row r="791" spans="1:26" x14ac:dyDescent="0.25">
      <c r="A791" s="114">
        <v>2</v>
      </c>
      <c r="B791" s="115" t="s">
        <v>5718</v>
      </c>
      <c r="C791" s="116" t="str">
        <f t="array" ref="C791">IFERROR(VLOOKUP(E791,'RT-C'!$A:$I,9,FALSE),"")</f>
        <v/>
      </c>
      <c r="D791" s="117"/>
      <c r="E791" s="113"/>
      <c r="F791" s="118"/>
      <c r="G791" s="119"/>
      <c r="H791" s="120"/>
      <c r="I791" s="153" t="str">
        <f t="array" ref="I791">IFERROR(VLOOKUP(E791,'RT-C'!$A:$J,10,FALSE),"")</f>
        <v/>
      </c>
      <c r="J791" s="151" t="str">
        <f t="array" ref="J791">IFERROR(VLOOKUP(E791,'RT-C'!$A:$AE,31,FALSE),"")</f>
        <v/>
      </c>
      <c r="K791" s="152" t="str">
        <f t="array" ref="K791">IFERROR(IF(VLOOKUP(E791,'RT-C'!$A:$AG,29,FALSE)=0,"",VLOOKUP(E791,'RT-C'!$A:$AG,33,FALSE)),"")</f>
        <v/>
      </c>
      <c r="L791" s="151" t="str">
        <f t="array" ref="L791">IFERROR(VLOOKUP('RT-C'!$A:$AF,32,FALSE),"")</f>
        <v/>
      </c>
      <c r="M791" s="323" t="str">
        <f t="array" ref="M791">IFERROR(VLOOKUP(E791,'RT-C'!$A:$H,8,FALSE),"")</f>
        <v/>
      </c>
      <c r="N791" s="151" t="str">
        <f t="array" ref="N791">IFERROR(VLOOKUP(E791,'RT-C'!$A:$G,7,FALSE),"")</f>
        <v/>
      </c>
      <c r="O791" s="150" t="str">
        <f t="array" ref="O791">IFERROR(VLOOKUP(E791,'RT-C'!$A:$R,18,FALSE),"")</f>
        <v/>
      </c>
      <c r="P791" s="147" t="str">
        <f t="shared" si="48"/>
        <v/>
      </c>
      <c r="Q791" s="119" t="str">
        <f t="shared" si="49"/>
        <v/>
      </c>
      <c r="R791" s="149" t="str">
        <f t="shared" si="50"/>
        <v/>
      </c>
      <c r="S791" s="148"/>
      <c r="T791" s="148" t="str">
        <f t="shared" si="51"/>
        <v/>
      </c>
      <c r="U791" s="118" t="e">
        <f>IF(AND(D791&lt;&gt;"",I791="OUI",#REF!="OUI"),60,"")</f>
        <v>#REF!</v>
      </c>
      <c r="V791" s="147"/>
      <c r="W791" s="118"/>
      <c r="X791" s="118"/>
      <c r="Y791" s="120"/>
      <c r="Z791" s="117"/>
    </row>
    <row r="792" spans="1:26" x14ac:dyDescent="0.25">
      <c r="A792" s="114">
        <v>2</v>
      </c>
      <c r="B792" s="115" t="s">
        <v>5718</v>
      </c>
      <c r="C792" s="116" t="str">
        <f t="array" ref="C792">IFERROR(VLOOKUP(E792,'RT-C'!$A:$I,9,FALSE),"")</f>
        <v/>
      </c>
      <c r="D792" s="117"/>
      <c r="E792" s="113"/>
      <c r="F792" s="118"/>
      <c r="G792" s="119"/>
      <c r="H792" s="120"/>
      <c r="I792" s="153" t="str">
        <f t="array" ref="I792">IFERROR(VLOOKUP(E792,'RT-C'!$A:$J,10,FALSE),"")</f>
        <v/>
      </c>
      <c r="J792" s="151" t="str">
        <f t="array" ref="J792">IFERROR(VLOOKUP(E792,'RT-C'!$A:$AE,31,FALSE),"")</f>
        <v/>
      </c>
      <c r="K792" s="152" t="str">
        <f t="array" ref="K792">IFERROR(IF(VLOOKUP(E792,'RT-C'!$A:$AG,29,FALSE)=0,"",VLOOKUP(E792,'RT-C'!$A:$AG,33,FALSE)),"")</f>
        <v/>
      </c>
      <c r="L792" s="151" t="str">
        <f t="array" ref="L792">IFERROR(VLOOKUP('RT-C'!$A:$AF,32,FALSE),"")</f>
        <v/>
      </c>
      <c r="M792" s="323" t="str">
        <f t="array" ref="M792">IFERROR(VLOOKUP(E792,'RT-C'!$A:$H,8,FALSE),"")</f>
        <v/>
      </c>
      <c r="N792" s="151" t="str">
        <f t="array" ref="N792">IFERROR(VLOOKUP(E792,'RT-C'!$A:$G,7,FALSE),"")</f>
        <v/>
      </c>
      <c r="O792" s="150" t="str">
        <f t="array" ref="O792">IFERROR(VLOOKUP(E792,'RT-C'!$A:$R,18,FALSE),"")</f>
        <v/>
      </c>
      <c r="P792" s="147" t="str">
        <f t="shared" si="48"/>
        <v/>
      </c>
      <c r="Q792" s="119" t="str">
        <f t="shared" si="49"/>
        <v/>
      </c>
      <c r="R792" s="149" t="str">
        <f t="shared" si="50"/>
        <v/>
      </c>
      <c r="S792" s="148"/>
      <c r="T792" s="148" t="str">
        <f t="shared" si="51"/>
        <v/>
      </c>
      <c r="U792" s="118" t="e">
        <f>IF(AND(D792&lt;&gt;"",I792="OUI",#REF!="OUI"),60,"")</f>
        <v>#REF!</v>
      </c>
      <c r="V792" s="147"/>
      <c r="W792" s="118"/>
      <c r="X792" s="118"/>
      <c r="Y792" s="120"/>
      <c r="Z792" s="117"/>
    </row>
    <row r="793" spans="1:26" x14ac:dyDescent="0.25">
      <c r="A793" s="114">
        <v>2</v>
      </c>
      <c r="B793" s="115" t="s">
        <v>5718</v>
      </c>
      <c r="C793" s="116" t="str">
        <f t="array" ref="C793">IFERROR(VLOOKUP(E793,'RT-C'!$A:$I,9,FALSE),"")</f>
        <v/>
      </c>
      <c r="D793" s="117"/>
      <c r="E793" s="113"/>
      <c r="F793" s="118"/>
      <c r="G793" s="119"/>
      <c r="H793" s="120"/>
      <c r="I793" s="153" t="str">
        <f t="array" ref="I793">IFERROR(VLOOKUP(E793,'RT-C'!$A:$J,10,FALSE),"")</f>
        <v/>
      </c>
      <c r="J793" s="151" t="str">
        <f t="array" ref="J793">IFERROR(VLOOKUP(E793,'RT-C'!$A:$AE,31,FALSE),"")</f>
        <v/>
      </c>
      <c r="K793" s="152" t="str">
        <f t="array" ref="K793">IFERROR(IF(VLOOKUP(E793,'RT-C'!$A:$AG,29,FALSE)=0,"",VLOOKUP(E793,'RT-C'!$A:$AG,33,FALSE)),"")</f>
        <v/>
      </c>
      <c r="L793" s="151" t="str">
        <f t="array" ref="L793">IFERROR(VLOOKUP('RT-C'!$A:$AF,32,FALSE),"")</f>
        <v/>
      </c>
      <c r="M793" s="323" t="str">
        <f t="array" ref="M793">IFERROR(VLOOKUP(E793,'RT-C'!$A:$H,8,FALSE),"")</f>
        <v/>
      </c>
      <c r="N793" s="151" t="str">
        <f t="array" ref="N793">IFERROR(VLOOKUP(E793,'RT-C'!$A:$G,7,FALSE),"")</f>
        <v/>
      </c>
      <c r="O793" s="150" t="str">
        <f t="array" ref="O793">IFERROR(VLOOKUP(E793,'RT-C'!$A:$R,18,FALSE),"")</f>
        <v/>
      </c>
      <c r="P793" s="147" t="str">
        <f t="shared" si="48"/>
        <v/>
      </c>
      <c r="Q793" s="119" t="str">
        <f t="shared" si="49"/>
        <v/>
      </c>
      <c r="R793" s="149" t="str">
        <f t="shared" si="50"/>
        <v/>
      </c>
      <c r="S793" s="148"/>
      <c r="T793" s="148" t="str">
        <f t="shared" si="51"/>
        <v/>
      </c>
      <c r="U793" s="118" t="e">
        <f>IF(AND(D793&lt;&gt;"",I793="OUI",#REF!="OUI"),60,"")</f>
        <v>#REF!</v>
      </c>
      <c r="V793" s="147"/>
      <c r="W793" s="118"/>
      <c r="X793" s="118"/>
      <c r="Y793" s="120"/>
      <c r="Z793" s="117"/>
    </row>
    <row r="794" spans="1:26" x14ac:dyDescent="0.25">
      <c r="A794" s="114">
        <v>2</v>
      </c>
      <c r="B794" s="115" t="s">
        <v>5718</v>
      </c>
      <c r="C794" s="116" t="str">
        <f t="array" ref="C794">IFERROR(VLOOKUP(E794,'RT-C'!$A:$I,9,FALSE),"")</f>
        <v/>
      </c>
      <c r="D794" s="117"/>
      <c r="E794" s="113"/>
      <c r="F794" s="118"/>
      <c r="G794" s="119"/>
      <c r="H794" s="120"/>
      <c r="I794" s="153" t="str">
        <f t="array" ref="I794">IFERROR(VLOOKUP(E794,'RT-C'!$A:$J,10,FALSE),"")</f>
        <v/>
      </c>
      <c r="J794" s="151" t="str">
        <f t="array" ref="J794">IFERROR(VLOOKUP(E794,'RT-C'!$A:$AE,31,FALSE),"")</f>
        <v/>
      </c>
      <c r="K794" s="152" t="str">
        <f t="array" ref="K794">IFERROR(IF(VLOOKUP(E794,'RT-C'!$A:$AG,29,FALSE)=0,"",VLOOKUP(E794,'RT-C'!$A:$AG,33,FALSE)),"")</f>
        <v/>
      </c>
      <c r="L794" s="151" t="str">
        <f t="array" ref="L794">IFERROR(VLOOKUP('RT-C'!$A:$AF,32,FALSE),"")</f>
        <v/>
      </c>
      <c r="M794" s="323" t="str">
        <f t="array" ref="M794">IFERROR(VLOOKUP(E794,'RT-C'!$A:$H,8,FALSE),"")</f>
        <v/>
      </c>
      <c r="N794" s="151" t="str">
        <f t="array" ref="N794">IFERROR(VLOOKUP(E794,'RT-C'!$A:$G,7,FALSE),"")</f>
        <v/>
      </c>
      <c r="O794" s="150" t="str">
        <f t="array" ref="O794">IFERROR(VLOOKUP(E794,'RT-C'!$A:$R,18,FALSE),"")</f>
        <v/>
      </c>
      <c r="P794" s="147" t="str">
        <f t="shared" si="48"/>
        <v/>
      </c>
      <c r="Q794" s="119" t="str">
        <f t="shared" si="49"/>
        <v/>
      </c>
      <c r="R794" s="149" t="str">
        <f t="shared" si="50"/>
        <v/>
      </c>
      <c r="S794" s="148"/>
      <c r="T794" s="148" t="str">
        <f t="shared" si="51"/>
        <v/>
      </c>
      <c r="U794" s="118" t="e">
        <f>IF(AND(D794&lt;&gt;"",I794="OUI",#REF!="OUI"),60,"")</f>
        <v>#REF!</v>
      </c>
      <c r="V794" s="147"/>
      <c r="W794" s="118"/>
      <c r="X794" s="118"/>
      <c r="Y794" s="120"/>
      <c r="Z794" s="117"/>
    </row>
    <row r="795" spans="1:26" x14ac:dyDescent="0.25">
      <c r="A795" s="114">
        <v>2</v>
      </c>
      <c r="B795" s="115" t="s">
        <v>5718</v>
      </c>
      <c r="C795" s="116" t="str">
        <f t="array" ref="C795">IFERROR(VLOOKUP(E795,'RT-C'!$A:$I,9,FALSE),"")</f>
        <v/>
      </c>
      <c r="D795" s="117"/>
      <c r="E795" s="113"/>
      <c r="F795" s="118"/>
      <c r="G795" s="119"/>
      <c r="H795" s="120"/>
      <c r="I795" s="153" t="str">
        <f t="array" ref="I795">IFERROR(VLOOKUP(E795,'RT-C'!$A:$J,10,FALSE),"")</f>
        <v/>
      </c>
      <c r="J795" s="151" t="str">
        <f t="array" ref="J795">IFERROR(VLOOKUP(E795,'RT-C'!$A:$AE,31,FALSE),"")</f>
        <v/>
      </c>
      <c r="K795" s="152" t="str">
        <f t="array" ref="K795">IFERROR(IF(VLOOKUP(E795,'RT-C'!$A:$AG,29,FALSE)=0,"",VLOOKUP(E795,'RT-C'!$A:$AG,33,FALSE)),"")</f>
        <v/>
      </c>
      <c r="L795" s="151" t="str">
        <f t="array" ref="L795">IFERROR(VLOOKUP('RT-C'!$A:$AF,32,FALSE),"")</f>
        <v/>
      </c>
      <c r="M795" s="323" t="str">
        <f t="array" ref="M795">IFERROR(VLOOKUP(E795,'RT-C'!$A:$H,8,FALSE),"")</f>
        <v/>
      </c>
      <c r="N795" s="151" t="str">
        <f t="array" ref="N795">IFERROR(VLOOKUP(E795,'RT-C'!$A:$G,7,FALSE),"")</f>
        <v/>
      </c>
      <c r="O795" s="150" t="str">
        <f t="array" ref="O795">IFERROR(VLOOKUP(E795,'RT-C'!$A:$R,18,FALSE),"")</f>
        <v/>
      </c>
      <c r="P795" s="147" t="str">
        <f t="shared" si="48"/>
        <v/>
      </c>
      <c r="Q795" s="119" t="str">
        <f t="shared" si="49"/>
        <v/>
      </c>
      <c r="R795" s="149" t="str">
        <f t="shared" si="50"/>
        <v/>
      </c>
      <c r="S795" s="148"/>
      <c r="T795" s="148" t="str">
        <f t="shared" si="51"/>
        <v/>
      </c>
      <c r="U795" s="118" t="e">
        <f>IF(AND(D795&lt;&gt;"",I795="OUI",#REF!="OUI"),60,"")</f>
        <v>#REF!</v>
      </c>
      <c r="V795" s="147"/>
      <c r="W795" s="118"/>
      <c r="X795" s="118"/>
      <c r="Y795" s="120"/>
      <c r="Z795" s="117"/>
    </row>
    <row r="796" spans="1:26" x14ac:dyDescent="0.25">
      <c r="A796" s="114">
        <v>2</v>
      </c>
      <c r="B796" s="115" t="s">
        <v>5718</v>
      </c>
      <c r="C796" s="116" t="str">
        <f t="array" ref="C796">IFERROR(VLOOKUP(E796,'RT-C'!$A:$I,9,FALSE),"")</f>
        <v/>
      </c>
      <c r="D796" s="117"/>
      <c r="E796" s="113"/>
      <c r="F796" s="118"/>
      <c r="G796" s="119"/>
      <c r="H796" s="120"/>
      <c r="I796" s="153" t="str">
        <f t="array" ref="I796">IFERROR(VLOOKUP(E796,'RT-C'!$A:$J,10,FALSE),"")</f>
        <v/>
      </c>
      <c r="J796" s="151" t="str">
        <f t="array" ref="J796">IFERROR(VLOOKUP(E796,'RT-C'!$A:$AE,31,FALSE),"")</f>
        <v/>
      </c>
      <c r="K796" s="152" t="str">
        <f t="array" ref="K796">IFERROR(IF(VLOOKUP(E796,'RT-C'!$A:$AG,29,FALSE)=0,"",VLOOKUP(E796,'RT-C'!$A:$AG,33,FALSE)),"")</f>
        <v/>
      </c>
      <c r="L796" s="151" t="str">
        <f t="array" ref="L796">IFERROR(VLOOKUP('RT-C'!$A:$AF,32,FALSE),"")</f>
        <v/>
      </c>
      <c r="M796" s="323" t="str">
        <f t="array" ref="M796">IFERROR(VLOOKUP(E796,'RT-C'!$A:$H,8,FALSE),"")</f>
        <v/>
      </c>
      <c r="N796" s="151" t="str">
        <f t="array" ref="N796">IFERROR(VLOOKUP(E796,'RT-C'!$A:$G,7,FALSE),"")</f>
        <v/>
      </c>
      <c r="O796" s="150" t="str">
        <f t="array" ref="O796">IFERROR(VLOOKUP(E796,'RT-C'!$A:$R,18,FALSE),"")</f>
        <v/>
      </c>
      <c r="P796" s="147" t="str">
        <f t="shared" si="48"/>
        <v/>
      </c>
      <c r="Q796" s="119" t="str">
        <f t="shared" si="49"/>
        <v/>
      </c>
      <c r="R796" s="149" t="str">
        <f t="shared" si="50"/>
        <v/>
      </c>
      <c r="S796" s="148"/>
      <c r="T796" s="148" t="str">
        <f t="shared" si="51"/>
        <v/>
      </c>
      <c r="U796" s="118" t="e">
        <f>IF(AND(D796&lt;&gt;"",I796="OUI",#REF!="OUI"),60,"")</f>
        <v>#REF!</v>
      </c>
      <c r="V796" s="147"/>
      <c r="W796" s="118"/>
      <c r="X796" s="118"/>
      <c r="Y796" s="120"/>
      <c r="Z796" s="117"/>
    </row>
    <row r="797" spans="1:26" x14ac:dyDescent="0.25">
      <c r="A797" s="114">
        <v>2</v>
      </c>
      <c r="B797" s="115" t="s">
        <v>5718</v>
      </c>
      <c r="C797" s="116" t="str">
        <f t="array" ref="C797">IFERROR(VLOOKUP(E797,'RT-C'!$A:$I,9,FALSE),"")</f>
        <v/>
      </c>
      <c r="D797" s="117"/>
      <c r="E797" s="113"/>
      <c r="F797" s="118"/>
      <c r="G797" s="119"/>
      <c r="H797" s="120"/>
      <c r="I797" s="153" t="str">
        <f t="array" ref="I797">IFERROR(VLOOKUP(E797,'RT-C'!$A:$J,10,FALSE),"")</f>
        <v/>
      </c>
      <c r="J797" s="151" t="str">
        <f t="array" ref="J797">IFERROR(VLOOKUP(E797,'RT-C'!$A:$AE,31,FALSE),"")</f>
        <v/>
      </c>
      <c r="K797" s="152" t="str">
        <f t="array" ref="K797">IFERROR(IF(VLOOKUP(E797,'RT-C'!$A:$AG,29,FALSE)=0,"",VLOOKUP(E797,'RT-C'!$A:$AG,33,FALSE)),"")</f>
        <v/>
      </c>
      <c r="L797" s="151" t="str">
        <f t="array" ref="L797">IFERROR(VLOOKUP('RT-C'!$A:$AF,32,FALSE),"")</f>
        <v/>
      </c>
      <c r="M797" s="323" t="str">
        <f t="array" ref="M797">IFERROR(VLOOKUP(E797,'RT-C'!$A:$H,8,FALSE),"")</f>
        <v/>
      </c>
      <c r="N797" s="151" t="str">
        <f t="array" ref="N797">IFERROR(VLOOKUP(E797,'RT-C'!$A:$G,7,FALSE),"")</f>
        <v/>
      </c>
      <c r="O797" s="150" t="str">
        <f t="array" ref="O797">IFERROR(VLOOKUP(E797,'RT-C'!$A:$R,18,FALSE),"")</f>
        <v/>
      </c>
      <c r="P797" s="147" t="str">
        <f t="shared" si="48"/>
        <v/>
      </c>
      <c r="Q797" s="119" t="str">
        <f t="shared" si="49"/>
        <v/>
      </c>
      <c r="R797" s="149" t="str">
        <f t="shared" si="50"/>
        <v/>
      </c>
      <c r="S797" s="148"/>
      <c r="T797" s="148" t="str">
        <f t="shared" si="51"/>
        <v/>
      </c>
      <c r="U797" s="118" t="e">
        <f>IF(AND(D797&lt;&gt;"",I797="OUI",#REF!="OUI"),60,"")</f>
        <v>#REF!</v>
      </c>
      <c r="V797" s="147"/>
      <c r="W797" s="118"/>
      <c r="X797" s="118"/>
      <c r="Y797" s="120"/>
      <c r="Z797" s="117"/>
    </row>
    <row r="798" spans="1:26" x14ac:dyDescent="0.25">
      <c r="A798" s="114">
        <v>2</v>
      </c>
      <c r="B798" s="115" t="s">
        <v>5718</v>
      </c>
      <c r="C798" s="116" t="str">
        <f t="array" ref="C798">IFERROR(VLOOKUP(E798,'RT-C'!$A:$I,9,FALSE),"")</f>
        <v/>
      </c>
      <c r="D798" s="117"/>
      <c r="E798" s="113"/>
      <c r="F798" s="118"/>
      <c r="G798" s="119"/>
      <c r="H798" s="120"/>
      <c r="I798" s="153" t="str">
        <f t="array" ref="I798">IFERROR(VLOOKUP(E798,'RT-C'!$A:$J,10,FALSE),"")</f>
        <v/>
      </c>
      <c r="J798" s="151" t="str">
        <f t="array" ref="J798">IFERROR(VLOOKUP(E798,'RT-C'!$A:$AE,31,FALSE),"")</f>
        <v/>
      </c>
      <c r="K798" s="152" t="str">
        <f t="array" ref="K798">IFERROR(IF(VLOOKUP(E798,'RT-C'!$A:$AG,29,FALSE)=0,"",VLOOKUP(E798,'RT-C'!$A:$AG,33,FALSE)),"")</f>
        <v/>
      </c>
      <c r="L798" s="151" t="str">
        <f t="array" ref="L798">IFERROR(VLOOKUP('RT-C'!$A:$AF,32,FALSE),"")</f>
        <v/>
      </c>
      <c r="M798" s="323" t="str">
        <f t="array" ref="M798">IFERROR(VLOOKUP(E798,'RT-C'!$A:$H,8,FALSE),"")</f>
        <v/>
      </c>
      <c r="N798" s="151" t="str">
        <f t="array" ref="N798">IFERROR(VLOOKUP(E798,'RT-C'!$A:$G,7,FALSE),"")</f>
        <v/>
      </c>
      <c r="O798" s="150" t="str">
        <f t="array" ref="O798">IFERROR(VLOOKUP(E798,'RT-C'!$A:$R,18,FALSE),"")</f>
        <v/>
      </c>
      <c r="P798" s="147" t="str">
        <f t="shared" si="48"/>
        <v/>
      </c>
      <c r="Q798" s="119" t="str">
        <f t="shared" si="49"/>
        <v/>
      </c>
      <c r="R798" s="149" t="str">
        <f t="shared" si="50"/>
        <v/>
      </c>
      <c r="S798" s="148"/>
      <c r="T798" s="148" t="str">
        <f t="shared" si="51"/>
        <v/>
      </c>
      <c r="U798" s="118" t="e">
        <f>IF(AND(D798&lt;&gt;"",I798="OUI",#REF!="OUI"),60,"")</f>
        <v>#REF!</v>
      </c>
      <c r="V798" s="147"/>
      <c r="W798" s="118"/>
      <c r="X798" s="118"/>
      <c r="Y798" s="120"/>
      <c r="Z798" s="117"/>
    </row>
    <row r="799" spans="1:26" x14ac:dyDescent="0.25">
      <c r="A799" s="114">
        <v>2</v>
      </c>
      <c r="B799" s="115" t="s">
        <v>5718</v>
      </c>
      <c r="C799" s="116" t="str">
        <f t="array" ref="C799">IFERROR(VLOOKUP(E799,'RT-C'!$A:$I,9,FALSE),"")</f>
        <v/>
      </c>
      <c r="D799" s="117"/>
      <c r="E799" s="113"/>
      <c r="F799" s="118"/>
      <c r="G799" s="119"/>
      <c r="H799" s="120"/>
      <c r="I799" s="153" t="str">
        <f t="array" ref="I799">IFERROR(VLOOKUP(E799,'RT-C'!$A:$J,10,FALSE),"")</f>
        <v/>
      </c>
      <c r="J799" s="151" t="str">
        <f t="array" ref="J799">IFERROR(VLOOKUP(E799,'RT-C'!$A:$AE,31,FALSE),"")</f>
        <v/>
      </c>
      <c r="K799" s="152" t="str">
        <f t="array" ref="K799">IFERROR(IF(VLOOKUP(E799,'RT-C'!$A:$AG,29,FALSE)=0,"",VLOOKUP(E799,'RT-C'!$A:$AG,33,FALSE)),"")</f>
        <v/>
      </c>
      <c r="L799" s="151" t="str">
        <f t="array" ref="L799">IFERROR(VLOOKUP('RT-C'!$A:$AF,32,FALSE),"")</f>
        <v/>
      </c>
      <c r="M799" s="323" t="str">
        <f t="array" ref="M799">IFERROR(VLOOKUP(E799,'RT-C'!$A:$H,8,FALSE),"")</f>
        <v/>
      </c>
      <c r="N799" s="151" t="str">
        <f t="array" ref="N799">IFERROR(VLOOKUP(E799,'RT-C'!$A:$G,7,FALSE),"")</f>
        <v/>
      </c>
      <c r="O799" s="150" t="str">
        <f t="array" ref="O799">IFERROR(VLOOKUP(E799,'RT-C'!$A:$R,18,FALSE),"")</f>
        <v/>
      </c>
      <c r="P799" s="147" t="str">
        <f t="shared" si="48"/>
        <v/>
      </c>
      <c r="Q799" s="119" t="str">
        <f t="shared" si="49"/>
        <v/>
      </c>
      <c r="R799" s="149" t="str">
        <f t="shared" si="50"/>
        <v/>
      </c>
      <c r="S799" s="148"/>
      <c r="T799" s="148" t="str">
        <f t="shared" si="51"/>
        <v/>
      </c>
      <c r="U799" s="118" t="e">
        <f>IF(AND(D799&lt;&gt;"",I799="OUI",#REF!="OUI"),60,"")</f>
        <v>#REF!</v>
      </c>
      <c r="V799" s="147"/>
      <c r="W799" s="118"/>
      <c r="X799" s="118"/>
      <c r="Y799" s="120"/>
      <c r="Z799" s="117"/>
    </row>
    <row r="800" spans="1:26" x14ac:dyDescent="0.25">
      <c r="A800" s="114">
        <v>2</v>
      </c>
      <c r="B800" s="115" t="s">
        <v>5718</v>
      </c>
      <c r="C800" s="116" t="str">
        <f t="array" ref="C800">IFERROR(VLOOKUP(E800,'RT-C'!$A:$I,9,FALSE),"")</f>
        <v/>
      </c>
      <c r="D800" s="117"/>
      <c r="E800" s="113"/>
      <c r="F800" s="118"/>
      <c r="G800" s="119"/>
      <c r="H800" s="120"/>
      <c r="I800" s="153" t="str">
        <f t="array" ref="I800">IFERROR(VLOOKUP(E800,'RT-C'!$A:$J,10,FALSE),"")</f>
        <v/>
      </c>
      <c r="J800" s="151" t="str">
        <f t="array" ref="J800">IFERROR(VLOOKUP(E800,'RT-C'!$A:$AE,31,FALSE),"")</f>
        <v/>
      </c>
      <c r="K800" s="152" t="str">
        <f t="array" ref="K800">IFERROR(IF(VLOOKUP(E800,'RT-C'!$A:$AG,29,FALSE)=0,"",VLOOKUP(E800,'RT-C'!$A:$AG,33,FALSE)),"")</f>
        <v/>
      </c>
      <c r="L800" s="151" t="str">
        <f t="array" ref="L800">IFERROR(VLOOKUP('RT-C'!$A:$AF,32,FALSE),"")</f>
        <v/>
      </c>
      <c r="M800" s="323" t="str">
        <f t="array" ref="M800">IFERROR(VLOOKUP(E800,'RT-C'!$A:$H,8,FALSE),"")</f>
        <v/>
      </c>
      <c r="N800" s="151" t="str">
        <f t="array" ref="N800">IFERROR(VLOOKUP(E800,'RT-C'!$A:$G,7,FALSE),"")</f>
        <v/>
      </c>
      <c r="O800" s="150" t="str">
        <f t="array" ref="O800">IFERROR(VLOOKUP(E800,'RT-C'!$A:$R,18,FALSE),"")</f>
        <v/>
      </c>
      <c r="P800" s="147" t="str">
        <f t="shared" si="48"/>
        <v/>
      </c>
      <c r="Q800" s="119" t="str">
        <f t="shared" si="49"/>
        <v/>
      </c>
      <c r="R800" s="149" t="str">
        <f t="shared" si="50"/>
        <v/>
      </c>
      <c r="S800" s="148"/>
      <c r="T800" s="148" t="str">
        <f t="shared" si="51"/>
        <v/>
      </c>
      <c r="U800" s="118" t="e">
        <f>IF(AND(D800&lt;&gt;"",I800="OUI",#REF!="OUI"),60,"")</f>
        <v>#REF!</v>
      </c>
      <c r="V800" s="147"/>
      <c r="W800" s="118"/>
      <c r="X800" s="118"/>
      <c r="Y800" s="120"/>
      <c r="Z800" s="117"/>
    </row>
    <row r="801" spans="1:26" x14ac:dyDescent="0.25">
      <c r="A801" s="114">
        <v>2</v>
      </c>
      <c r="B801" s="115" t="s">
        <v>5718</v>
      </c>
      <c r="C801" s="116" t="str">
        <f t="array" ref="C801">IFERROR(VLOOKUP(E801,'RT-C'!$A:$I,9,FALSE),"")</f>
        <v/>
      </c>
      <c r="D801" s="117"/>
      <c r="E801" s="113"/>
      <c r="F801" s="118"/>
      <c r="G801" s="119"/>
      <c r="H801" s="120"/>
      <c r="I801" s="153" t="str">
        <f t="array" ref="I801">IFERROR(VLOOKUP(E801,'RT-C'!$A:$J,10,FALSE),"")</f>
        <v/>
      </c>
      <c r="J801" s="151" t="str">
        <f t="array" ref="J801">IFERROR(VLOOKUP(E801,'RT-C'!$A:$AE,31,FALSE),"")</f>
        <v/>
      </c>
      <c r="K801" s="152" t="str">
        <f t="array" ref="K801">IFERROR(IF(VLOOKUP(E801,'RT-C'!$A:$AG,29,FALSE)=0,"",VLOOKUP(E801,'RT-C'!$A:$AG,33,FALSE)),"")</f>
        <v/>
      </c>
      <c r="L801" s="151" t="str">
        <f t="array" ref="L801">IFERROR(VLOOKUP('RT-C'!$A:$AF,32,FALSE),"")</f>
        <v/>
      </c>
      <c r="M801" s="323" t="str">
        <f t="array" ref="M801">IFERROR(VLOOKUP(E801,'RT-C'!$A:$H,8,FALSE),"")</f>
        <v/>
      </c>
      <c r="N801" s="151" t="str">
        <f t="array" ref="N801">IFERROR(VLOOKUP(E801,'RT-C'!$A:$G,7,FALSE),"")</f>
        <v/>
      </c>
      <c r="O801" s="150" t="str">
        <f t="array" ref="O801">IFERROR(VLOOKUP(E801,'RT-C'!$A:$R,18,FALSE),"")</f>
        <v/>
      </c>
      <c r="P801" s="147" t="str">
        <f t="shared" si="48"/>
        <v/>
      </c>
      <c r="Q801" s="119" t="str">
        <f t="shared" si="49"/>
        <v/>
      </c>
      <c r="R801" s="149" t="str">
        <f t="shared" si="50"/>
        <v/>
      </c>
      <c r="S801" s="148"/>
      <c r="T801" s="148" t="str">
        <f t="shared" si="51"/>
        <v/>
      </c>
      <c r="U801" s="118" t="e">
        <f>IF(AND(D801&lt;&gt;"",I801="OUI",#REF!="OUI"),60,"")</f>
        <v>#REF!</v>
      </c>
      <c r="V801" s="147"/>
      <c r="W801" s="118"/>
      <c r="X801" s="118"/>
      <c r="Y801" s="120"/>
      <c r="Z801" s="117"/>
    </row>
    <row r="802" spans="1:26" x14ac:dyDescent="0.25">
      <c r="A802" s="114">
        <v>2</v>
      </c>
      <c r="B802" s="115" t="s">
        <v>5718</v>
      </c>
      <c r="C802" s="116" t="str">
        <f t="array" ref="C802">IFERROR(VLOOKUP(E802,'RT-C'!$A:$I,9,FALSE),"")</f>
        <v/>
      </c>
      <c r="D802" s="117"/>
      <c r="E802" s="113"/>
      <c r="F802" s="118"/>
      <c r="G802" s="119"/>
      <c r="H802" s="120"/>
      <c r="I802" s="153" t="str">
        <f t="array" ref="I802">IFERROR(VLOOKUP(E802,'RT-C'!$A:$J,10,FALSE),"")</f>
        <v/>
      </c>
      <c r="J802" s="151" t="str">
        <f t="array" ref="J802">IFERROR(VLOOKUP(E802,'RT-C'!$A:$AE,31,FALSE),"")</f>
        <v/>
      </c>
      <c r="K802" s="152" t="str">
        <f t="array" ref="K802">IFERROR(IF(VLOOKUP(E802,'RT-C'!$A:$AG,29,FALSE)=0,"",VLOOKUP(E802,'RT-C'!$A:$AG,33,FALSE)),"")</f>
        <v/>
      </c>
      <c r="L802" s="151" t="str">
        <f t="array" ref="L802">IFERROR(VLOOKUP('RT-C'!$A:$AF,32,FALSE),"")</f>
        <v/>
      </c>
      <c r="M802" s="323" t="str">
        <f t="array" ref="M802">IFERROR(VLOOKUP(E802,'RT-C'!$A:$H,8,FALSE),"")</f>
        <v/>
      </c>
      <c r="N802" s="151" t="str">
        <f t="array" ref="N802">IFERROR(VLOOKUP(E802,'RT-C'!$A:$G,7,FALSE),"")</f>
        <v/>
      </c>
      <c r="O802" s="150" t="str">
        <f t="array" ref="O802">IFERROR(VLOOKUP(E802,'RT-C'!$A:$R,18,FALSE),"")</f>
        <v/>
      </c>
      <c r="P802" s="147" t="str">
        <f t="shared" si="48"/>
        <v/>
      </c>
      <c r="Q802" s="119" t="str">
        <f t="shared" si="49"/>
        <v/>
      </c>
      <c r="R802" s="149" t="str">
        <f t="shared" si="50"/>
        <v/>
      </c>
      <c r="S802" s="148"/>
      <c r="T802" s="148" t="str">
        <f t="shared" si="51"/>
        <v/>
      </c>
      <c r="U802" s="118" t="e">
        <f>IF(AND(D802&lt;&gt;"",I802="OUI",#REF!="OUI"),60,"")</f>
        <v>#REF!</v>
      </c>
      <c r="V802" s="147"/>
      <c r="W802" s="118"/>
      <c r="X802" s="118"/>
      <c r="Y802" s="120"/>
      <c r="Z802" s="117"/>
    </row>
    <row r="803" spans="1:26" x14ac:dyDescent="0.25">
      <c r="A803" s="114">
        <v>2</v>
      </c>
      <c r="B803" s="115" t="s">
        <v>5718</v>
      </c>
      <c r="C803" s="116" t="str">
        <f t="array" ref="C803">IFERROR(VLOOKUP(E803,'RT-C'!$A:$I,9,FALSE),"")</f>
        <v/>
      </c>
      <c r="D803" s="117"/>
      <c r="E803" s="113"/>
      <c r="F803" s="118"/>
      <c r="G803" s="119"/>
      <c r="H803" s="120"/>
      <c r="I803" s="153" t="str">
        <f t="array" ref="I803">IFERROR(VLOOKUP(E803,'RT-C'!$A:$J,10,FALSE),"")</f>
        <v/>
      </c>
      <c r="J803" s="151" t="str">
        <f t="array" ref="J803">IFERROR(VLOOKUP(E803,'RT-C'!$A:$AE,31,FALSE),"")</f>
        <v/>
      </c>
      <c r="K803" s="152" t="str">
        <f t="array" ref="K803">IFERROR(IF(VLOOKUP(E803,'RT-C'!$A:$AG,29,FALSE)=0,"",VLOOKUP(E803,'RT-C'!$A:$AG,33,FALSE)),"")</f>
        <v/>
      </c>
      <c r="L803" s="151" t="str">
        <f t="array" ref="L803">IFERROR(VLOOKUP('RT-C'!$A:$AF,32,FALSE),"")</f>
        <v/>
      </c>
      <c r="M803" s="323" t="str">
        <f t="array" ref="M803">IFERROR(VLOOKUP(E803,'RT-C'!$A:$H,8,FALSE),"")</f>
        <v/>
      </c>
      <c r="N803" s="151" t="str">
        <f t="array" ref="N803">IFERROR(VLOOKUP(E803,'RT-C'!$A:$G,7,FALSE),"")</f>
        <v/>
      </c>
      <c r="O803" s="150" t="str">
        <f t="array" ref="O803">IFERROR(VLOOKUP(E803,'RT-C'!$A:$R,18,FALSE),"")</f>
        <v/>
      </c>
      <c r="P803" s="147" t="str">
        <f t="shared" si="48"/>
        <v/>
      </c>
      <c r="Q803" s="119" t="str">
        <f t="shared" si="49"/>
        <v/>
      </c>
      <c r="R803" s="149" t="str">
        <f t="shared" si="50"/>
        <v/>
      </c>
      <c r="S803" s="148"/>
      <c r="T803" s="148" t="str">
        <f t="shared" si="51"/>
        <v/>
      </c>
      <c r="U803" s="118" t="e">
        <f>IF(AND(D803&lt;&gt;"",I803="OUI",#REF!="OUI"),60,"")</f>
        <v>#REF!</v>
      </c>
      <c r="V803" s="147"/>
      <c r="W803" s="118"/>
      <c r="X803" s="118"/>
      <c r="Y803" s="120"/>
      <c r="Z803" s="117"/>
    </row>
    <row r="804" spans="1:26" x14ac:dyDescent="0.25">
      <c r="A804" s="114">
        <v>2</v>
      </c>
      <c r="B804" s="115" t="s">
        <v>5718</v>
      </c>
      <c r="C804" s="116" t="str">
        <f t="array" ref="C804">IFERROR(VLOOKUP(E804,'RT-C'!$A:$I,9,FALSE),"")</f>
        <v/>
      </c>
      <c r="D804" s="117"/>
      <c r="E804" s="113"/>
      <c r="F804" s="118"/>
      <c r="G804" s="119"/>
      <c r="H804" s="120"/>
      <c r="I804" s="153" t="str">
        <f t="array" ref="I804">IFERROR(VLOOKUP(E804,'RT-C'!$A:$J,10,FALSE),"")</f>
        <v/>
      </c>
      <c r="J804" s="151" t="str">
        <f t="array" ref="J804">IFERROR(VLOOKUP(E804,'RT-C'!$A:$AE,31,FALSE),"")</f>
        <v/>
      </c>
      <c r="K804" s="152" t="str">
        <f t="array" ref="K804">IFERROR(IF(VLOOKUP(E804,'RT-C'!$A:$AG,29,FALSE)=0,"",VLOOKUP(E804,'RT-C'!$A:$AG,33,FALSE)),"")</f>
        <v/>
      </c>
      <c r="L804" s="151" t="str">
        <f t="array" ref="L804">IFERROR(VLOOKUP('RT-C'!$A:$AF,32,FALSE),"")</f>
        <v/>
      </c>
      <c r="M804" s="323" t="str">
        <f t="array" ref="M804">IFERROR(VLOOKUP(E804,'RT-C'!$A:$H,8,FALSE),"")</f>
        <v/>
      </c>
      <c r="N804" s="151" t="str">
        <f t="array" ref="N804">IFERROR(VLOOKUP(E804,'RT-C'!$A:$G,7,FALSE),"")</f>
        <v/>
      </c>
      <c r="O804" s="150" t="str">
        <f t="array" ref="O804">IFERROR(VLOOKUP(E804,'RT-C'!$A:$R,18,FALSE),"")</f>
        <v/>
      </c>
      <c r="P804" s="147" t="str">
        <f t="shared" si="48"/>
        <v/>
      </c>
      <c r="Q804" s="119" t="str">
        <f t="shared" si="49"/>
        <v/>
      </c>
      <c r="R804" s="149" t="str">
        <f t="shared" si="50"/>
        <v/>
      </c>
      <c r="S804" s="148"/>
      <c r="T804" s="148" t="str">
        <f t="shared" si="51"/>
        <v/>
      </c>
      <c r="U804" s="118" t="e">
        <f>IF(AND(D804&lt;&gt;"",I804="OUI",#REF!="OUI"),60,"")</f>
        <v>#REF!</v>
      </c>
      <c r="V804" s="147"/>
      <c r="W804" s="118"/>
      <c r="X804" s="118"/>
      <c r="Y804" s="120"/>
      <c r="Z804" s="117"/>
    </row>
    <row r="805" spans="1:26" x14ac:dyDescent="0.25">
      <c r="A805" s="114">
        <v>2</v>
      </c>
      <c r="B805" s="115" t="s">
        <v>5718</v>
      </c>
      <c r="C805" s="116" t="str">
        <f t="array" ref="C805">IFERROR(VLOOKUP(E805,'RT-C'!$A:$I,9,FALSE),"")</f>
        <v/>
      </c>
      <c r="D805" s="117"/>
      <c r="E805" s="113"/>
      <c r="F805" s="118"/>
      <c r="G805" s="119"/>
      <c r="H805" s="120"/>
      <c r="I805" s="153" t="str">
        <f t="array" ref="I805">IFERROR(VLOOKUP(E805,'RT-C'!$A:$J,10,FALSE),"")</f>
        <v/>
      </c>
      <c r="J805" s="151" t="str">
        <f t="array" ref="J805">IFERROR(VLOOKUP(E805,'RT-C'!$A:$AE,31,FALSE),"")</f>
        <v/>
      </c>
      <c r="K805" s="152" t="str">
        <f t="array" ref="K805">IFERROR(IF(VLOOKUP(E805,'RT-C'!$A:$AG,29,FALSE)=0,"",VLOOKUP(E805,'RT-C'!$A:$AG,33,FALSE)),"")</f>
        <v/>
      </c>
      <c r="L805" s="151" t="str">
        <f t="array" ref="L805">IFERROR(VLOOKUP('RT-C'!$A:$AF,32,FALSE),"")</f>
        <v/>
      </c>
      <c r="M805" s="323" t="str">
        <f t="array" ref="M805">IFERROR(VLOOKUP(E805,'RT-C'!$A:$H,8,FALSE),"")</f>
        <v/>
      </c>
      <c r="N805" s="151" t="str">
        <f t="array" ref="N805">IFERROR(VLOOKUP(E805,'RT-C'!$A:$G,7,FALSE),"")</f>
        <v/>
      </c>
      <c r="O805" s="150" t="str">
        <f t="array" ref="O805">IFERROR(VLOOKUP(E805,'RT-C'!$A:$R,18,FALSE),"")</f>
        <v/>
      </c>
      <c r="P805" s="147" t="str">
        <f t="shared" si="48"/>
        <v/>
      </c>
      <c r="Q805" s="119" t="str">
        <f t="shared" si="49"/>
        <v/>
      </c>
      <c r="R805" s="149" t="str">
        <f t="shared" si="50"/>
        <v/>
      </c>
      <c r="S805" s="148"/>
      <c r="T805" s="148" t="str">
        <f t="shared" si="51"/>
        <v/>
      </c>
      <c r="U805" s="118" t="e">
        <f>IF(AND(D805&lt;&gt;"",I805="OUI",#REF!="OUI"),60,"")</f>
        <v>#REF!</v>
      </c>
      <c r="V805" s="147"/>
      <c r="W805" s="118"/>
      <c r="X805" s="118"/>
      <c r="Y805" s="120"/>
      <c r="Z805" s="117"/>
    </row>
    <row r="806" spans="1:26" x14ac:dyDescent="0.25">
      <c r="A806" s="114">
        <v>2</v>
      </c>
      <c r="B806" s="115" t="s">
        <v>5718</v>
      </c>
      <c r="C806" s="116" t="str">
        <f t="array" ref="C806">IFERROR(VLOOKUP(E806,'RT-C'!$A:$I,9,FALSE),"")</f>
        <v/>
      </c>
      <c r="D806" s="117"/>
      <c r="E806" s="113"/>
      <c r="F806" s="118"/>
      <c r="G806" s="119"/>
      <c r="H806" s="120"/>
      <c r="I806" s="153" t="str">
        <f t="array" ref="I806">IFERROR(VLOOKUP(E806,'RT-C'!$A:$J,10,FALSE),"")</f>
        <v/>
      </c>
      <c r="J806" s="151" t="str">
        <f t="array" ref="J806">IFERROR(VLOOKUP(E806,'RT-C'!$A:$AE,31,FALSE),"")</f>
        <v/>
      </c>
      <c r="K806" s="152" t="str">
        <f t="array" ref="K806">IFERROR(IF(VLOOKUP(E806,'RT-C'!$A:$AG,29,FALSE)=0,"",VLOOKUP(E806,'RT-C'!$A:$AG,33,FALSE)),"")</f>
        <v/>
      </c>
      <c r="L806" s="151" t="str">
        <f t="array" ref="L806">IFERROR(VLOOKUP('RT-C'!$A:$AF,32,FALSE),"")</f>
        <v/>
      </c>
      <c r="M806" s="323" t="str">
        <f t="array" ref="M806">IFERROR(VLOOKUP(E806,'RT-C'!$A:$H,8,FALSE),"")</f>
        <v/>
      </c>
      <c r="N806" s="151" t="str">
        <f t="array" ref="N806">IFERROR(VLOOKUP(E806,'RT-C'!$A:$G,7,FALSE),"")</f>
        <v/>
      </c>
      <c r="O806" s="150" t="str">
        <f t="array" ref="O806">IFERROR(VLOOKUP(E806,'RT-C'!$A:$R,18,FALSE),"")</f>
        <v/>
      </c>
      <c r="P806" s="147" t="str">
        <f t="shared" si="48"/>
        <v/>
      </c>
      <c r="Q806" s="119" t="str">
        <f t="shared" si="49"/>
        <v/>
      </c>
      <c r="R806" s="149" t="str">
        <f t="shared" si="50"/>
        <v/>
      </c>
      <c r="S806" s="148"/>
      <c r="T806" s="148" t="str">
        <f t="shared" si="51"/>
        <v/>
      </c>
      <c r="U806" s="118" t="e">
        <f>IF(AND(D806&lt;&gt;"",I806="OUI",#REF!="OUI"),60,"")</f>
        <v>#REF!</v>
      </c>
      <c r="V806" s="147"/>
      <c r="W806" s="118"/>
      <c r="X806" s="118"/>
      <c r="Y806" s="120"/>
      <c r="Z806" s="117"/>
    </row>
    <row r="807" spans="1:26" x14ac:dyDescent="0.25">
      <c r="A807" s="114">
        <v>2</v>
      </c>
      <c r="B807" s="115" t="s">
        <v>5718</v>
      </c>
      <c r="C807" s="116" t="str">
        <f t="array" ref="C807">IFERROR(VLOOKUP(E807,'RT-C'!$A:$I,9,FALSE),"")</f>
        <v/>
      </c>
      <c r="D807" s="117"/>
      <c r="E807" s="113"/>
      <c r="F807" s="118"/>
      <c r="G807" s="119"/>
      <c r="H807" s="120"/>
      <c r="I807" s="153" t="str">
        <f t="array" ref="I807">IFERROR(VLOOKUP(E807,'RT-C'!$A:$J,10,FALSE),"")</f>
        <v/>
      </c>
      <c r="J807" s="151" t="str">
        <f t="array" ref="J807">IFERROR(VLOOKUP(E807,'RT-C'!$A:$AE,31,FALSE),"")</f>
        <v/>
      </c>
      <c r="K807" s="152" t="str">
        <f t="array" ref="K807">IFERROR(IF(VLOOKUP(E807,'RT-C'!$A:$AG,29,FALSE)=0,"",VLOOKUP(E807,'RT-C'!$A:$AG,33,FALSE)),"")</f>
        <v/>
      </c>
      <c r="L807" s="151" t="str">
        <f t="array" ref="L807">IFERROR(VLOOKUP('RT-C'!$A:$AF,32,FALSE),"")</f>
        <v/>
      </c>
      <c r="M807" s="323" t="str">
        <f t="array" ref="M807">IFERROR(VLOOKUP(E807,'RT-C'!$A:$H,8,FALSE),"")</f>
        <v/>
      </c>
      <c r="N807" s="151" t="str">
        <f t="array" ref="N807">IFERROR(VLOOKUP(E807,'RT-C'!$A:$G,7,FALSE),"")</f>
        <v/>
      </c>
      <c r="O807" s="150" t="str">
        <f t="array" ref="O807">IFERROR(VLOOKUP(E807,'RT-C'!$A:$R,18,FALSE),"")</f>
        <v/>
      </c>
      <c r="P807" s="147" t="str">
        <f t="shared" si="48"/>
        <v/>
      </c>
      <c r="Q807" s="119" t="str">
        <f t="shared" si="49"/>
        <v/>
      </c>
      <c r="R807" s="149" t="str">
        <f t="shared" si="50"/>
        <v/>
      </c>
      <c r="S807" s="148"/>
      <c r="T807" s="148" t="str">
        <f t="shared" si="51"/>
        <v/>
      </c>
      <c r="U807" s="118" t="e">
        <f>IF(AND(D807&lt;&gt;"",I807="OUI",#REF!="OUI"),60,"")</f>
        <v>#REF!</v>
      </c>
      <c r="V807" s="147"/>
      <c r="W807" s="118"/>
      <c r="X807" s="118"/>
      <c r="Y807" s="120"/>
      <c r="Z807" s="117"/>
    </row>
    <row r="808" spans="1:26" x14ac:dyDescent="0.25">
      <c r="A808" s="114">
        <v>2</v>
      </c>
      <c r="B808" s="115" t="s">
        <v>5718</v>
      </c>
      <c r="C808" s="116" t="str">
        <f t="array" ref="C808">IFERROR(VLOOKUP(E808,'RT-C'!$A:$I,9,FALSE),"")</f>
        <v/>
      </c>
      <c r="D808" s="117"/>
      <c r="E808" s="113"/>
      <c r="F808" s="118"/>
      <c r="G808" s="119"/>
      <c r="H808" s="120"/>
      <c r="I808" s="153" t="str">
        <f t="array" ref="I808">IFERROR(VLOOKUP(E808,'RT-C'!$A:$J,10,FALSE),"")</f>
        <v/>
      </c>
      <c r="J808" s="151" t="str">
        <f t="array" ref="J808">IFERROR(VLOOKUP(E808,'RT-C'!$A:$AE,31,FALSE),"")</f>
        <v/>
      </c>
      <c r="K808" s="152" t="str">
        <f t="array" ref="K808">IFERROR(IF(VLOOKUP(E808,'RT-C'!$A:$AG,29,FALSE)=0,"",VLOOKUP(E808,'RT-C'!$A:$AG,33,FALSE)),"")</f>
        <v/>
      </c>
      <c r="L808" s="151" t="str">
        <f t="array" ref="L808">IFERROR(VLOOKUP('RT-C'!$A:$AF,32,FALSE),"")</f>
        <v/>
      </c>
      <c r="M808" s="323" t="str">
        <f t="array" ref="M808">IFERROR(VLOOKUP(E808,'RT-C'!$A:$H,8,FALSE),"")</f>
        <v/>
      </c>
      <c r="N808" s="151" t="str">
        <f t="array" ref="N808">IFERROR(VLOOKUP(E808,'RT-C'!$A:$G,7,FALSE),"")</f>
        <v/>
      </c>
      <c r="O808" s="150" t="str">
        <f t="array" ref="O808">IFERROR(VLOOKUP(E808,'RT-C'!$A:$R,18,FALSE),"")</f>
        <v/>
      </c>
      <c r="P808" s="147" t="str">
        <f t="shared" si="48"/>
        <v/>
      </c>
      <c r="Q808" s="119" t="str">
        <f t="shared" si="49"/>
        <v/>
      </c>
      <c r="R808" s="149" t="str">
        <f t="shared" si="50"/>
        <v/>
      </c>
      <c r="S808" s="148"/>
      <c r="T808" s="148" t="str">
        <f t="shared" si="51"/>
        <v/>
      </c>
      <c r="U808" s="118" t="e">
        <f>IF(AND(D808&lt;&gt;"",I808="OUI",#REF!="OUI"),60,"")</f>
        <v>#REF!</v>
      </c>
      <c r="V808" s="147"/>
      <c r="W808" s="118"/>
      <c r="X808" s="118"/>
      <c r="Y808" s="120"/>
      <c r="Z808" s="117"/>
    </row>
    <row r="809" spans="1:26" x14ac:dyDescent="0.25">
      <c r="A809" s="114">
        <v>2</v>
      </c>
      <c r="B809" s="115" t="s">
        <v>5718</v>
      </c>
      <c r="C809" s="116" t="str">
        <f t="array" ref="C809">IFERROR(VLOOKUP(E809,'RT-C'!$A:$I,9,FALSE),"")</f>
        <v/>
      </c>
      <c r="D809" s="117"/>
      <c r="E809" s="113"/>
      <c r="F809" s="118"/>
      <c r="G809" s="119"/>
      <c r="H809" s="120"/>
      <c r="I809" s="153" t="str">
        <f t="array" ref="I809">IFERROR(VLOOKUP(E809,'RT-C'!$A:$J,10,FALSE),"")</f>
        <v/>
      </c>
      <c r="J809" s="151" t="str">
        <f t="array" ref="J809">IFERROR(VLOOKUP(E809,'RT-C'!$A:$AE,31,FALSE),"")</f>
        <v/>
      </c>
      <c r="K809" s="152" t="str">
        <f t="array" ref="K809">IFERROR(IF(VLOOKUP(E809,'RT-C'!$A:$AG,29,FALSE)=0,"",VLOOKUP(E809,'RT-C'!$A:$AG,33,FALSE)),"")</f>
        <v/>
      </c>
      <c r="L809" s="151" t="str">
        <f t="array" ref="L809">IFERROR(VLOOKUP('RT-C'!$A:$AF,32,FALSE),"")</f>
        <v/>
      </c>
      <c r="M809" s="323" t="str">
        <f t="array" ref="M809">IFERROR(VLOOKUP(E809,'RT-C'!$A:$H,8,FALSE),"")</f>
        <v/>
      </c>
      <c r="N809" s="151" t="str">
        <f t="array" ref="N809">IFERROR(VLOOKUP(E809,'RT-C'!$A:$G,7,FALSE),"")</f>
        <v/>
      </c>
      <c r="O809" s="150" t="str">
        <f t="array" ref="O809">IFERROR(VLOOKUP(E809,'RT-C'!$A:$R,18,FALSE),"")</f>
        <v/>
      </c>
      <c r="P809" s="147" t="str">
        <f t="shared" si="48"/>
        <v/>
      </c>
      <c r="Q809" s="119" t="str">
        <f t="shared" si="49"/>
        <v/>
      </c>
      <c r="R809" s="149" t="str">
        <f t="shared" si="50"/>
        <v/>
      </c>
      <c r="S809" s="148"/>
      <c r="T809" s="148" t="str">
        <f t="shared" si="51"/>
        <v/>
      </c>
      <c r="U809" s="118" t="e">
        <f>IF(AND(D809&lt;&gt;"",I809="OUI",#REF!="OUI"),60,"")</f>
        <v>#REF!</v>
      </c>
      <c r="V809" s="147"/>
      <c r="W809" s="118"/>
      <c r="X809" s="118"/>
      <c r="Y809" s="120"/>
      <c r="Z809" s="117"/>
    </row>
    <row r="810" spans="1:26" x14ac:dyDescent="0.25">
      <c r="A810" s="114">
        <v>2</v>
      </c>
      <c r="B810" s="115" t="s">
        <v>5718</v>
      </c>
      <c r="C810" s="116" t="str">
        <f t="array" ref="C810">IFERROR(VLOOKUP(E810,'RT-C'!$A:$I,9,FALSE),"")</f>
        <v/>
      </c>
      <c r="D810" s="117"/>
      <c r="E810" s="113"/>
      <c r="F810" s="118"/>
      <c r="G810" s="119"/>
      <c r="H810" s="120"/>
      <c r="I810" s="153" t="str">
        <f t="array" ref="I810">IFERROR(VLOOKUP(E810,'RT-C'!$A:$J,10,FALSE),"")</f>
        <v/>
      </c>
      <c r="J810" s="151" t="str">
        <f t="array" ref="J810">IFERROR(VLOOKUP(E810,'RT-C'!$A:$AE,31,FALSE),"")</f>
        <v/>
      </c>
      <c r="K810" s="152" t="str">
        <f t="array" ref="K810">IFERROR(IF(VLOOKUP(E810,'RT-C'!$A:$AG,29,FALSE)=0,"",VLOOKUP(E810,'RT-C'!$A:$AG,33,FALSE)),"")</f>
        <v/>
      </c>
      <c r="L810" s="151" t="str">
        <f t="array" ref="L810">IFERROR(VLOOKUP('RT-C'!$A:$AF,32,FALSE),"")</f>
        <v/>
      </c>
      <c r="M810" s="323" t="str">
        <f t="array" ref="M810">IFERROR(VLOOKUP(E810,'RT-C'!$A:$H,8,FALSE),"")</f>
        <v/>
      </c>
      <c r="N810" s="151" t="str">
        <f t="array" ref="N810">IFERROR(VLOOKUP(E810,'RT-C'!$A:$G,7,FALSE),"")</f>
        <v/>
      </c>
      <c r="O810" s="150" t="str">
        <f t="array" ref="O810">IFERROR(VLOOKUP(E810,'RT-C'!$A:$R,18,FALSE),"")</f>
        <v/>
      </c>
      <c r="P810" s="147" t="str">
        <f t="shared" si="48"/>
        <v/>
      </c>
      <c r="Q810" s="119" t="str">
        <f t="shared" si="49"/>
        <v/>
      </c>
      <c r="R810" s="149" t="str">
        <f t="shared" si="50"/>
        <v/>
      </c>
      <c r="S810" s="148"/>
      <c r="T810" s="148" t="str">
        <f t="shared" si="51"/>
        <v/>
      </c>
      <c r="U810" s="118" t="e">
        <f>IF(AND(D810&lt;&gt;"",I810="OUI",#REF!="OUI"),60,"")</f>
        <v>#REF!</v>
      </c>
      <c r="V810" s="147"/>
      <c r="W810" s="118"/>
      <c r="X810" s="118"/>
      <c r="Y810" s="120"/>
      <c r="Z810" s="117"/>
    </row>
    <row r="811" spans="1:26" x14ac:dyDescent="0.25">
      <c r="A811" s="114">
        <v>2</v>
      </c>
      <c r="B811" s="115" t="s">
        <v>5718</v>
      </c>
      <c r="C811" s="116" t="str">
        <f t="array" ref="C811">IFERROR(VLOOKUP(E811,'RT-C'!$A:$I,9,FALSE),"")</f>
        <v/>
      </c>
      <c r="D811" s="117"/>
      <c r="E811" s="113"/>
      <c r="F811" s="118"/>
      <c r="G811" s="119"/>
      <c r="H811" s="120"/>
      <c r="I811" s="153" t="str">
        <f t="array" ref="I811">IFERROR(VLOOKUP(E811,'RT-C'!$A:$J,10,FALSE),"")</f>
        <v/>
      </c>
      <c r="J811" s="151" t="str">
        <f t="array" ref="J811">IFERROR(VLOOKUP(E811,'RT-C'!$A:$AE,31,FALSE),"")</f>
        <v/>
      </c>
      <c r="K811" s="152" t="str">
        <f t="array" ref="K811">IFERROR(IF(VLOOKUP(E811,'RT-C'!$A:$AG,29,FALSE)=0,"",VLOOKUP(E811,'RT-C'!$A:$AG,33,FALSE)),"")</f>
        <v/>
      </c>
      <c r="L811" s="151" t="str">
        <f t="array" ref="L811">IFERROR(VLOOKUP('RT-C'!$A:$AF,32,FALSE),"")</f>
        <v/>
      </c>
      <c r="M811" s="323" t="str">
        <f t="array" ref="M811">IFERROR(VLOOKUP(E811,'RT-C'!$A:$H,8,FALSE),"")</f>
        <v/>
      </c>
      <c r="N811" s="151" t="str">
        <f t="array" ref="N811">IFERROR(VLOOKUP(E811,'RT-C'!$A:$G,7,FALSE),"")</f>
        <v/>
      </c>
      <c r="O811" s="150" t="str">
        <f t="array" ref="O811">IFERROR(VLOOKUP(E811,'RT-C'!$A:$R,18,FALSE),"")</f>
        <v/>
      </c>
      <c r="P811" s="147" t="str">
        <f t="shared" si="48"/>
        <v/>
      </c>
      <c r="Q811" s="119" t="str">
        <f t="shared" si="49"/>
        <v/>
      </c>
      <c r="R811" s="149" t="str">
        <f t="shared" si="50"/>
        <v/>
      </c>
      <c r="S811" s="148"/>
      <c r="T811" s="148" t="str">
        <f t="shared" si="51"/>
        <v/>
      </c>
      <c r="U811" s="118" t="e">
        <f>IF(AND(D811&lt;&gt;"",I811="OUI",#REF!="OUI"),60,"")</f>
        <v>#REF!</v>
      </c>
      <c r="V811" s="147"/>
      <c r="W811" s="118"/>
      <c r="X811" s="118"/>
      <c r="Y811" s="120"/>
      <c r="Z811" s="117"/>
    </row>
    <row r="812" spans="1:26" x14ac:dyDescent="0.25">
      <c r="A812" s="114">
        <v>2</v>
      </c>
      <c r="B812" s="115" t="s">
        <v>5718</v>
      </c>
      <c r="C812" s="116" t="str">
        <f t="array" ref="C812">IFERROR(VLOOKUP(E812,'RT-C'!$A:$I,9,FALSE),"")</f>
        <v/>
      </c>
      <c r="D812" s="117"/>
      <c r="E812" s="113"/>
      <c r="F812" s="118"/>
      <c r="G812" s="119"/>
      <c r="H812" s="120"/>
      <c r="I812" s="153" t="str">
        <f t="array" ref="I812">IFERROR(VLOOKUP(E812,'RT-C'!$A:$J,10,FALSE),"")</f>
        <v/>
      </c>
      <c r="J812" s="151" t="str">
        <f t="array" ref="J812">IFERROR(VLOOKUP(E812,'RT-C'!$A:$AE,31,FALSE),"")</f>
        <v/>
      </c>
      <c r="K812" s="152" t="str">
        <f t="array" ref="K812">IFERROR(IF(VLOOKUP(E812,'RT-C'!$A:$AG,29,FALSE)=0,"",VLOOKUP(E812,'RT-C'!$A:$AG,33,FALSE)),"")</f>
        <v/>
      </c>
      <c r="L812" s="151" t="str">
        <f t="array" ref="L812">IFERROR(VLOOKUP('RT-C'!$A:$AF,32,FALSE),"")</f>
        <v/>
      </c>
      <c r="M812" s="323" t="str">
        <f t="array" ref="M812">IFERROR(VLOOKUP(E812,'RT-C'!$A:$H,8,FALSE),"")</f>
        <v/>
      </c>
      <c r="N812" s="151" t="str">
        <f t="array" ref="N812">IFERROR(VLOOKUP(E812,'RT-C'!$A:$G,7,FALSE),"")</f>
        <v/>
      </c>
      <c r="O812" s="150" t="str">
        <f t="array" ref="O812">IFERROR(VLOOKUP(E812,'RT-C'!$A:$R,18,FALSE),"")</f>
        <v/>
      </c>
      <c r="P812" s="147" t="str">
        <f t="shared" si="48"/>
        <v/>
      </c>
      <c r="Q812" s="119" t="str">
        <f t="shared" si="49"/>
        <v/>
      </c>
      <c r="R812" s="149" t="str">
        <f t="shared" si="50"/>
        <v/>
      </c>
      <c r="S812" s="148"/>
      <c r="T812" s="148" t="str">
        <f t="shared" si="51"/>
        <v/>
      </c>
      <c r="U812" s="118" t="e">
        <f>IF(AND(D812&lt;&gt;"",I812="OUI",#REF!="OUI"),60,"")</f>
        <v>#REF!</v>
      </c>
      <c r="V812" s="147"/>
      <c r="W812" s="118"/>
      <c r="X812" s="118"/>
      <c r="Y812" s="120"/>
      <c r="Z812" s="117"/>
    </row>
    <row r="813" spans="1:26" x14ac:dyDescent="0.25">
      <c r="A813" s="114">
        <v>2</v>
      </c>
      <c r="B813" s="115" t="s">
        <v>5718</v>
      </c>
      <c r="C813" s="116" t="str">
        <f t="array" ref="C813">IFERROR(VLOOKUP(E813,'RT-C'!$A:$I,9,FALSE),"")</f>
        <v/>
      </c>
      <c r="D813" s="117"/>
      <c r="E813" s="113"/>
      <c r="F813" s="118"/>
      <c r="G813" s="119"/>
      <c r="H813" s="120"/>
      <c r="I813" s="153" t="str">
        <f t="array" ref="I813">IFERROR(VLOOKUP(E813,'RT-C'!$A:$J,10,FALSE),"")</f>
        <v/>
      </c>
      <c r="J813" s="151" t="str">
        <f t="array" ref="J813">IFERROR(VLOOKUP(E813,'RT-C'!$A:$AE,31,FALSE),"")</f>
        <v/>
      </c>
      <c r="K813" s="152" t="str">
        <f t="array" ref="K813">IFERROR(IF(VLOOKUP(E813,'RT-C'!$A:$AG,29,FALSE)=0,"",VLOOKUP(E813,'RT-C'!$A:$AG,33,FALSE)),"")</f>
        <v/>
      </c>
      <c r="L813" s="151" t="str">
        <f t="array" ref="L813">IFERROR(VLOOKUP('RT-C'!$A:$AF,32,FALSE),"")</f>
        <v/>
      </c>
      <c r="M813" s="323" t="str">
        <f t="array" ref="M813">IFERROR(VLOOKUP(E813,'RT-C'!$A:$H,8,FALSE),"")</f>
        <v/>
      </c>
      <c r="N813" s="151" t="str">
        <f t="array" ref="N813">IFERROR(VLOOKUP(E813,'RT-C'!$A:$G,7,FALSE),"")</f>
        <v/>
      </c>
      <c r="O813" s="150" t="str">
        <f t="array" ref="O813">IFERROR(VLOOKUP(E813,'RT-C'!$A:$R,18,FALSE),"")</f>
        <v/>
      </c>
      <c r="P813" s="147" t="str">
        <f t="shared" si="48"/>
        <v/>
      </c>
      <c r="Q813" s="119" t="str">
        <f t="shared" si="49"/>
        <v/>
      </c>
      <c r="R813" s="149" t="str">
        <f t="shared" si="50"/>
        <v/>
      </c>
      <c r="S813" s="148"/>
      <c r="T813" s="148" t="str">
        <f t="shared" si="51"/>
        <v/>
      </c>
      <c r="U813" s="118" t="e">
        <f>IF(AND(D813&lt;&gt;"",I813="OUI",#REF!="OUI"),60,"")</f>
        <v>#REF!</v>
      </c>
      <c r="V813" s="147"/>
      <c r="W813" s="118"/>
      <c r="X813" s="118"/>
      <c r="Y813" s="120"/>
      <c r="Z813" s="117"/>
    </row>
    <row r="814" spans="1:26" x14ac:dyDescent="0.25">
      <c r="A814" s="114">
        <v>2</v>
      </c>
      <c r="B814" s="115" t="s">
        <v>5718</v>
      </c>
      <c r="C814" s="116" t="str">
        <f t="array" ref="C814">IFERROR(VLOOKUP(E814,'RT-C'!$A:$I,9,FALSE),"")</f>
        <v/>
      </c>
      <c r="D814" s="117"/>
      <c r="E814" s="113"/>
      <c r="F814" s="118"/>
      <c r="G814" s="119"/>
      <c r="H814" s="120"/>
      <c r="I814" s="153" t="str">
        <f t="array" ref="I814">IFERROR(VLOOKUP(E814,'RT-C'!$A:$J,10,FALSE),"")</f>
        <v/>
      </c>
      <c r="J814" s="151" t="str">
        <f t="array" ref="J814">IFERROR(VLOOKUP(E814,'RT-C'!$A:$AE,31,FALSE),"")</f>
        <v/>
      </c>
      <c r="K814" s="152" t="str">
        <f t="array" ref="K814">IFERROR(IF(VLOOKUP(E814,'RT-C'!$A:$AG,29,FALSE)=0,"",VLOOKUP(E814,'RT-C'!$A:$AG,33,FALSE)),"")</f>
        <v/>
      </c>
      <c r="L814" s="151" t="str">
        <f t="array" ref="L814">IFERROR(VLOOKUP('RT-C'!$A:$AF,32,FALSE),"")</f>
        <v/>
      </c>
      <c r="M814" s="323" t="str">
        <f t="array" ref="M814">IFERROR(VLOOKUP(E814,'RT-C'!$A:$H,8,FALSE),"")</f>
        <v/>
      </c>
      <c r="N814" s="151" t="str">
        <f t="array" ref="N814">IFERROR(VLOOKUP(E814,'RT-C'!$A:$G,7,FALSE),"")</f>
        <v/>
      </c>
      <c r="O814" s="150" t="str">
        <f t="array" ref="O814">IFERROR(VLOOKUP(E814,'RT-C'!$A:$R,18,FALSE),"")</f>
        <v/>
      </c>
      <c r="P814" s="147" t="str">
        <f t="shared" si="48"/>
        <v/>
      </c>
      <c r="Q814" s="119" t="str">
        <f t="shared" si="49"/>
        <v/>
      </c>
      <c r="R814" s="149" t="str">
        <f t="shared" si="50"/>
        <v/>
      </c>
      <c r="S814" s="148"/>
      <c r="T814" s="148" t="str">
        <f t="shared" si="51"/>
        <v/>
      </c>
      <c r="U814" s="118" t="e">
        <f>IF(AND(D814&lt;&gt;"",I814="OUI",#REF!="OUI"),60,"")</f>
        <v>#REF!</v>
      </c>
      <c r="V814" s="147"/>
      <c r="W814" s="118"/>
      <c r="X814" s="118"/>
      <c r="Y814" s="120"/>
      <c r="Z814" s="117"/>
    </row>
    <row r="815" spans="1:26" x14ac:dyDescent="0.25">
      <c r="A815" s="114">
        <v>2</v>
      </c>
      <c r="B815" s="115" t="s">
        <v>5718</v>
      </c>
      <c r="C815" s="116" t="str">
        <f t="array" ref="C815">IFERROR(VLOOKUP(E815,'RT-C'!$A:$I,9,FALSE),"")</f>
        <v/>
      </c>
      <c r="D815" s="117"/>
      <c r="E815" s="113"/>
      <c r="F815" s="118"/>
      <c r="G815" s="119"/>
      <c r="H815" s="120"/>
      <c r="I815" s="153" t="str">
        <f t="array" ref="I815">IFERROR(VLOOKUP(E815,'RT-C'!$A:$J,10,FALSE),"")</f>
        <v/>
      </c>
      <c r="J815" s="151" t="str">
        <f t="array" ref="J815">IFERROR(VLOOKUP(E815,'RT-C'!$A:$AE,31,FALSE),"")</f>
        <v/>
      </c>
      <c r="K815" s="152" t="str">
        <f t="array" ref="K815">IFERROR(IF(VLOOKUP(E815,'RT-C'!$A:$AG,29,FALSE)=0,"",VLOOKUP(E815,'RT-C'!$A:$AG,33,FALSE)),"")</f>
        <v/>
      </c>
      <c r="L815" s="151" t="str">
        <f t="array" ref="L815">IFERROR(VLOOKUP('RT-C'!$A:$AF,32,FALSE),"")</f>
        <v/>
      </c>
      <c r="M815" s="323" t="str">
        <f t="array" ref="M815">IFERROR(VLOOKUP(E815,'RT-C'!$A:$H,8,FALSE),"")</f>
        <v/>
      </c>
      <c r="N815" s="151" t="str">
        <f t="array" ref="N815">IFERROR(VLOOKUP(E815,'RT-C'!$A:$G,7,FALSE),"")</f>
        <v/>
      </c>
      <c r="O815" s="150" t="str">
        <f t="array" ref="O815">IFERROR(VLOOKUP(E815,'RT-C'!$A:$R,18,FALSE),"")</f>
        <v/>
      </c>
      <c r="P815" s="147" t="str">
        <f t="shared" si="48"/>
        <v/>
      </c>
      <c r="Q815" s="119" t="str">
        <f t="shared" si="49"/>
        <v/>
      </c>
      <c r="R815" s="149" t="str">
        <f t="shared" si="50"/>
        <v/>
      </c>
      <c r="S815" s="148"/>
      <c r="T815" s="148" t="str">
        <f t="shared" si="51"/>
        <v/>
      </c>
      <c r="U815" s="118" t="e">
        <f>IF(AND(D815&lt;&gt;"",I815="OUI",#REF!="OUI"),60,"")</f>
        <v>#REF!</v>
      </c>
      <c r="V815" s="147"/>
      <c r="W815" s="118"/>
      <c r="X815" s="118"/>
      <c r="Y815" s="120"/>
      <c r="Z815" s="117"/>
    </row>
    <row r="816" spans="1:26" x14ac:dyDescent="0.25">
      <c r="A816" s="114">
        <v>2</v>
      </c>
      <c r="B816" s="115" t="s">
        <v>5718</v>
      </c>
      <c r="C816" s="116" t="str">
        <f t="array" ref="C816">IFERROR(VLOOKUP(E816,'RT-C'!$A:$I,9,FALSE),"")</f>
        <v/>
      </c>
      <c r="D816" s="117"/>
      <c r="E816" s="113"/>
      <c r="F816" s="118"/>
      <c r="G816" s="119"/>
      <c r="H816" s="120"/>
      <c r="I816" s="153" t="str">
        <f t="array" ref="I816">IFERROR(VLOOKUP(E816,'RT-C'!$A:$J,10,FALSE),"")</f>
        <v/>
      </c>
      <c r="J816" s="151" t="str">
        <f t="array" ref="J816">IFERROR(VLOOKUP(E816,'RT-C'!$A:$AE,31,FALSE),"")</f>
        <v/>
      </c>
      <c r="K816" s="152" t="str">
        <f t="array" ref="K816">IFERROR(IF(VLOOKUP(E816,'RT-C'!$A:$AG,29,FALSE)=0,"",VLOOKUP(E816,'RT-C'!$A:$AG,33,FALSE)),"")</f>
        <v/>
      </c>
      <c r="L816" s="151" t="str">
        <f t="array" ref="L816">IFERROR(VLOOKUP('RT-C'!$A:$AF,32,FALSE),"")</f>
        <v/>
      </c>
      <c r="M816" s="323" t="str">
        <f t="array" ref="M816">IFERROR(VLOOKUP(E816,'RT-C'!$A:$H,8,FALSE),"")</f>
        <v/>
      </c>
      <c r="N816" s="151" t="str">
        <f t="array" ref="N816">IFERROR(VLOOKUP(E816,'RT-C'!$A:$G,7,FALSE),"")</f>
        <v/>
      </c>
      <c r="O816" s="150" t="str">
        <f t="array" ref="O816">IFERROR(VLOOKUP(E816,'RT-C'!$A:$R,18,FALSE),"")</f>
        <v/>
      </c>
      <c r="P816" s="147" t="str">
        <f t="shared" si="48"/>
        <v/>
      </c>
      <c r="Q816" s="119" t="str">
        <f t="shared" si="49"/>
        <v/>
      </c>
      <c r="R816" s="149" t="str">
        <f t="shared" si="50"/>
        <v/>
      </c>
      <c r="S816" s="148"/>
      <c r="T816" s="148" t="str">
        <f t="shared" si="51"/>
        <v/>
      </c>
      <c r="U816" s="118" t="e">
        <f>IF(AND(D816&lt;&gt;"",I816="OUI",#REF!="OUI"),60,"")</f>
        <v>#REF!</v>
      </c>
      <c r="V816" s="147"/>
      <c r="W816" s="118"/>
      <c r="X816" s="118"/>
      <c r="Y816" s="120"/>
      <c r="Z816" s="117"/>
    </row>
    <row r="817" spans="1:26" x14ac:dyDescent="0.25">
      <c r="A817" s="114">
        <v>2</v>
      </c>
      <c r="B817" s="115" t="s">
        <v>5718</v>
      </c>
      <c r="C817" s="116" t="str">
        <f t="array" ref="C817">IFERROR(VLOOKUP(E817,'RT-C'!$A:$I,9,FALSE),"")</f>
        <v/>
      </c>
      <c r="D817" s="117"/>
      <c r="E817" s="113"/>
      <c r="F817" s="118"/>
      <c r="G817" s="119"/>
      <c r="H817" s="120"/>
      <c r="I817" s="153" t="str">
        <f t="array" ref="I817">IFERROR(VLOOKUP(E817,'RT-C'!$A:$J,10,FALSE),"")</f>
        <v/>
      </c>
      <c r="J817" s="151" t="str">
        <f t="array" ref="J817">IFERROR(VLOOKUP(E817,'RT-C'!$A:$AE,31,FALSE),"")</f>
        <v/>
      </c>
      <c r="K817" s="152" t="str">
        <f t="array" ref="K817">IFERROR(IF(VLOOKUP(E817,'RT-C'!$A:$AG,29,FALSE)=0,"",VLOOKUP(E817,'RT-C'!$A:$AG,33,FALSE)),"")</f>
        <v/>
      </c>
      <c r="L817" s="151" t="str">
        <f t="array" ref="L817">IFERROR(VLOOKUP('RT-C'!$A:$AF,32,FALSE),"")</f>
        <v/>
      </c>
      <c r="M817" s="323" t="str">
        <f t="array" ref="M817">IFERROR(VLOOKUP(E817,'RT-C'!$A:$H,8,FALSE),"")</f>
        <v/>
      </c>
      <c r="N817" s="151" t="str">
        <f t="array" ref="N817">IFERROR(VLOOKUP(E817,'RT-C'!$A:$G,7,FALSE),"")</f>
        <v/>
      </c>
      <c r="O817" s="150" t="str">
        <f t="array" ref="O817">IFERROR(VLOOKUP(E817,'RT-C'!$A:$R,18,FALSE),"")</f>
        <v/>
      </c>
      <c r="P817" s="147" t="str">
        <f t="shared" si="48"/>
        <v/>
      </c>
      <c r="Q817" s="119" t="str">
        <f t="shared" si="49"/>
        <v/>
      </c>
      <c r="R817" s="149" t="str">
        <f t="shared" si="50"/>
        <v/>
      </c>
      <c r="S817" s="148"/>
      <c r="T817" s="148" t="str">
        <f t="shared" si="51"/>
        <v/>
      </c>
      <c r="U817" s="118" t="e">
        <f>IF(AND(D817&lt;&gt;"",I817="OUI",#REF!="OUI"),60,"")</f>
        <v>#REF!</v>
      </c>
      <c r="V817" s="147"/>
      <c r="W817" s="118"/>
      <c r="X817" s="118"/>
      <c r="Y817" s="120"/>
      <c r="Z817" s="117"/>
    </row>
    <row r="818" spans="1:26" x14ac:dyDescent="0.25">
      <c r="A818" s="114">
        <v>2</v>
      </c>
      <c r="B818" s="115" t="s">
        <v>5718</v>
      </c>
      <c r="C818" s="116" t="str">
        <f t="array" ref="C818">IFERROR(VLOOKUP(E818,'RT-C'!$A:$I,9,FALSE),"")</f>
        <v/>
      </c>
      <c r="D818" s="117"/>
      <c r="E818" s="113"/>
      <c r="F818" s="118"/>
      <c r="G818" s="119"/>
      <c r="H818" s="120"/>
      <c r="I818" s="153" t="str">
        <f t="array" ref="I818">IFERROR(VLOOKUP(E818,'RT-C'!$A:$J,10,FALSE),"")</f>
        <v/>
      </c>
      <c r="J818" s="151" t="str">
        <f t="array" ref="J818">IFERROR(VLOOKUP(E818,'RT-C'!$A:$AE,31,FALSE),"")</f>
        <v/>
      </c>
      <c r="K818" s="152" t="str">
        <f t="array" ref="K818">IFERROR(IF(VLOOKUP(E818,'RT-C'!$A:$AG,29,FALSE)=0,"",VLOOKUP(E818,'RT-C'!$A:$AG,33,FALSE)),"")</f>
        <v/>
      </c>
      <c r="L818" s="151" t="str">
        <f t="array" ref="L818">IFERROR(VLOOKUP('RT-C'!$A:$AF,32,FALSE),"")</f>
        <v/>
      </c>
      <c r="M818" s="323" t="str">
        <f t="array" ref="M818">IFERROR(VLOOKUP(E818,'RT-C'!$A:$H,8,FALSE),"")</f>
        <v/>
      </c>
      <c r="N818" s="151" t="str">
        <f t="array" ref="N818">IFERROR(VLOOKUP(E818,'RT-C'!$A:$G,7,FALSE),"")</f>
        <v/>
      </c>
      <c r="O818" s="150" t="str">
        <f t="array" ref="O818">IFERROR(VLOOKUP(E818,'RT-C'!$A:$R,18,FALSE),"")</f>
        <v/>
      </c>
      <c r="P818" s="147" t="str">
        <f t="shared" si="48"/>
        <v/>
      </c>
      <c r="Q818" s="119" t="str">
        <f t="shared" si="49"/>
        <v/>
      </c>
      <c r="R818" s="149" t="str">
        <f t="shared" si="50"/>
        <v/>
      </c>
      <c r="S818" s="148"/>
      <c r="T818" s="148" t="str">
        <f t="shared" si="51"/>
        <v/>
      </c>
      <c r="U818" s="118" t="e">
        <f>IF(AND(D818&lt;&gt;"",I818="OUI",#REF!="OUI"),60,"")</f>
        <v>#REF!</v>
      </c>
      <c r="V818" s="147"/>
      <c r="W818" s="118"/>
      <c r="X818" s="118"/>
      <c r="Y818" s="120"/>
      <c r="Z818" s="117"/>
    </row>
    <row r="819" spans="1:26" x14ac:dyDescent="0.25">
      <c r="A819" s="114">
        <v>2</v>
      </c>
      <c r="B819" s="115" t="s">
        <v>5718</v>
      </c>
      <c r="C819" s="116" t="str">
        <f t="array" ref="C819">IFERROR(VLOOKUP(E819,'RT-C'!$A:$I,9,FALSE),"")</f>
        <v/>
      </c>
      <c r="D819" s="117"/>
      <c r="E819" s="113"/>
      <c r="F819" s="118"/>
      <c r="G819" s="119"/>
      <c r="H819" s="120"/>
      <c r="I819" s="153" t="str">
        <f t="array" ref="I819">IFERROR(VLOOKUP(E819,'RT-C'!$A:$J,10,FALSE),"")</f>
        <v/>
      </c>
      <c r="J819" s="151" t="str">
        <f t="array" ref="J819">IFERROR(VLOOKUP(E819,'RT-C'!$A:$AE,31,FALSE),"")</f>
        <v/>
      </c>
      <c r="K819" s="152" t="str">
        <f t="array" ref="K819">IFERROR(IF(VLOOKUP(E819,'RT-C'!$A:$AG,29,FALSE)=0,"",VLOOKUP(E819,'RT-C'!$A:$AG,33,FALSE)),"")</f>
        <v/>
      </c>
      <c r="L819" s="151" t="str">
        <f t="array" ref="L819">IFERROR(VLOOKUP('RT-C'!$A:$AF,32,FALSE),"")</f>
        <v/>
      </c>
      <c r="M819" s="323" t="str">
        <f t="array" ref="M819">IFERROR(VLOOKUP(E819,'RT-C'!$A:$H,8,FALSE),"")</f>
        <v/>
      </c>
      <c r="N819" s="151" t="str">
        <f t="array" ref="N819">IFERROR(VLOOKUP(E819,'RT-C'!$A:$G,7,FALSE),"")</f>
        <v/>
      </c>
      <c r="O819" s="150" t="str">
        <f t="array" ref="O819">IFERROR(VLOOKUP(E819,'RT-C'!$A:$R,18,FALSE),"")</f>
        <v/>
      </c>
      <c r="P819" s="147" t="str">
        <f t="shared" si="48"/>
        <v/>
      </c>
      <c r="Q819" s="119" t="str">
        <f t="shared" si="49"/>
        <v/>
      </c>
      <c r="R819" s="149" t="str">
        <f t="shared" si="50"/>
        <v/>
      </c>
      <c r="S819" s="148"/>
      <c r="T819" s="148" t="str">
        <f t="shared" si="51"/>
        <v/>
      </c>
      <c r="U819" s="118" t="e">
        <f>IF(AND(D819&lt;&gt;"",I819="OUI",#REF!="OUI"),60,"")</f>
        <v>#REF!</v>
      </c>
      <c r="V819" s="147"/>
      <c r="W819" s="118"/>
      <c r="X819" s="118"/>
      <c r="Y819" s="120"/>
      <c r="Z819" s="117"/>
    </row>
    <row r="820" spans="1:26" x14ac:dyDescent="0.25">
      <c r="A820" s="114">
        <v>2</v>
      </c>
      <c r="B820" s="115" t="s">
        <v>5718</v>
      </c>
      <c r="C820" s="116" t="str">
        <f t="array" ref="C820">IFERROR(VLOOKUP(E820,'RT-C'!$A:$I,9,FALSE),"")</f>
        <v/>
      </c>
      <c r="D820" s="117"/>
      <c r="E820" s="113"/>
      <c r="F820" s="118"/>
      <c r="G820" s="119"/>
      <c r="H820" s="120"/>
      <c r="I820" s="153" t="str">
        <f t="array" ref="I820">IFERROR(VLOOKUP(E820,'RT-C'!$A:$J,10,FALSE),"")</f>
        <v/>
      </c>
      <c r="J820" s="151" t="str">
        <f t="array" ref="J820">IFERROR(VLOOKUP(E820,'RT-C'!$A:$AE,31,FALSE),"")</f>
        <v/>
      </c>
      <c r="K820" s="152" t="str">
        <f t="array" ref="K820">IFERROR(IF(VLOOKUP(E820,'RT-C'!$A:$AG,29,FALSE)=0,"",VLOOKUP(E820,'RT-C'!$A:$AG,33,FALSE)),"")</f>
        <v/>
      </c>
      <c r="L820" s="151" t="str">
        <f t="array" ref="L820">IFERROR(VLOOKUP('RT-C'!$A:$AF,32,FALSE),"")</f>
        <v/>
      </c>
      <c r="M820" s="323" t="str">
        <f t="array" ref="M820">IFERROR(VLOOKUP(E820,'RT-C'!$A:$H,8,FALSE),"")</f>
        <v/>
      </c>
      <c r="N820" s="151" t="str">
        <f t="array" ref="N820">IFERROR(VLOOKUP(E820,'RT-C'!$A:$G,7,FALSE),"")</f>
        <v/>
      </c>
      <c r="O820" s="150" t="str">
        <f t="array" ref="O820">IFERROR(VLOOKUP(E820,'RT-C'!$A:$R,18,FALSE),"")</f>
        <v/>
      </c>
      <c r="P820" s="147" t="str">
        <f t="shared" si="48"/>
        <v/>
      </c>
      <c r="Q820" s="119" t="str">
        <f t="shared" si="49"/>
        <v/>
      </c>
      <c r="R820" s="149" t="str">
        <f t="shared" si="50"/>
        <v/>
      </c>
      <c r="S820" s="148"/>
      <c r="T820" s="148" t="str">
        <f t="shared" si="51"/>
        <v/>
      </c>
      <c r="U820" s="118" t="e">
        <f>IF(AND(D820&lt;&gt;"",I820="OUI",#REF!="OUI"),60,"")</f>
        <v>#REF!</v>
      </c>
      <c r="V820" s="147"/>
      <c r="W820" s="118"/>
      <c r="X820" s="118"/>
      <c r="Y820" s="120"/>
      <c r="Z820" s="117"/>
    </row>
    <row r="821" spans="1:26" x14ac:dyDescent="0.25">
      <c r="A821" s="114">
        <v>2</v>
      </c>
      <c r="B821" s="115" t="s">
        <v>5718</v>
      </c>
      <c r="C821" s="116" t="str">
        <f t="array" ref="C821">IFERROR(VLOOKUP(E821,'RT-C'!$A:$I,9,FALSE),"")</f>
        <v/>
      </c>
      <c r="D821" s="117"/>
      <c r="E821" s="113"/>
      <c r="F821" s="118"/>
      <c r="G821" s="119"/>
      <c r="H821" s="120"/>
      <c r="I821" s="153" t="str">
        <f t="array" ref="I821">IFERROR(VLOOKUP(E821,'RT-C'!$A:$J,10,FALSE),"")</f>
        <v/>
      </c>
      <c r="J821" s="151" t="str">
        <f t="array" ref="J821">IFERROR(VLOOKUP(E821,'RT-C'!$A:$AE,31,FALSE),"")</f>
        <v/>
      </c>
      <c r="K821" s="152" t="str">
        <f t="array" ref="K821">IFERROR(IF(VLOOKUP(E821,'RT-C'!$A:$AG,29,FALSE)=0,"",VLOOKUP(E821,'RT-C'!$A:$AG,33,FALSE)),"")</f>
        <v/>
      </c>
      <c r="L821" s="151" t="str">
        <f t="array" ref="L821">IFERROR(VLOOKUP('RT-C'!$A:$AF,32,FALSE),"")</f>
        <v/>
      </c>
      <c r="M821" s="323" t="str">
        <f t="array" ref="M821">IFERROR(VLOOKUP(E821,'RT-C'!$A:$H,8,FALSE),"")</f>
        <v/>
      </c>
      <c r="N821" s="151" t="str">
        <f t="array" ref="N821">IFERROR(VLOOKUP(E821,'RT-C'!$A:$G,7,FALSE),"")</f>
        <v/>
      </c>
      <c r="O821" s="150" t="str">
        <f t="array" ref="O821">IFERROR(VLOOKUP(E821,'RT-C'!$A:$R,18,FALSE),"")</f>
        <v/>
      </c>
      <c r="P821" s="147" t="str">
        <f t="shared" si="48"/>
        <v/>
      </c>
      <c r="Q821" s="119" t="str">
        <f t="shared" si="49"/>
        <v/>
      </c>
      <c r="R821" s="149" t="str">
        <f t="shared" si="50"/>
        <v/>
      </c>
      <c r="S821" s="148"/>
      <c r="T821" s="148" t="str">
        <f t="shared" si="51"/>
        <v/>
      </c>
      <c r="U821" s="118" t="e">
        <f>IF(AND(D821&lt;&gt;"",I821="OUI",#REF!="OUI"),60,"")</f>
        <v>#REF!</v>
      </c>
      <c r="V821" s="147"/>
      <c r="W821" s="118"/>
      <c r="X821" s="118"/>
      <c r="Y821" s="120"/>
      <c r="Z821" s="117"/>
    </row>
    <row r="822" spans="1:26" x14ac:dyDescent="0.25">
      <c r="A822" s="114">
        <v>2</v>
      </c>
      <c r="B822" s="115" t="s">
        <v>5718</v>
      </c>
      <c r="C822" s="116" t="str">
        <f t="array" ref="C822">IFERROR(VLOOKUP(E822,'RT-C'!$A:$I,9,FALSE),"")</f>
        <v/>
      </c>
      <c r="D822" s="117"/>
      <c r="E822" s="113"/>
      <c r="F822" s="118"/>
      <c r="G822" s="119"/>
      <c r="H822" s="120"/>
      <c r="I822" s="153" t="str">
        <f t="array" ref="I822">IFERROR(VLOOKUP(E822,'RT-C'!$A:$J,10,FALSE),"")</f>
        <v/>
      </c>
      <c r="J822" s="151" t="str">
        <f t="array" ref="J822">IFERROR(VLOOKUP(E822,'RT-C'!$A:$AE,31,FALSE),"")</f>
        <v/>
      </c>
      <c r="K822" s="152" t="str">
        <f t="array" ref="K822">IFERROR(IF(VLOOKUP(E822,'RT-C'!$A:$AG,29,FALSE)=0,"",VLOOKUP(E822,'RT-C'!$A:$AG,33,FALSE)),"")</f>
        <v/>
      </c>
      <c r="L822" s="151" t="str">
        <f t="array" ref="L822">IFERROR(VLOOKUP('RT-C'!$A:$AF,32,FALSE),"")</f>
        <v/>
      </c>
      <c r="M822" s="323" t="str">
        <f t="array" ref="M822">IFERROR(VLOOKUP(E822,'RT-C'!$A:$H,8,FALSE),"")</f>
        <v/>
      </c>
      <c r="N822" s="151" t="str">
        <f t="array" ref="N822">IFERROR(VLOOKUP(E822,'RT-C'!$A:$G,7,FALSE),"")</f>
        <v/>
      </c>
      <c r="O822" s="150" t="str">
        <f t="array" ref="O822">IFERROR(VLOOKUP(E822,'RT-C'!$A:$R,18,FALSE),"")</f>
        <v/>
      </c>
      <c r="P822" s="147" t="str">
        <f t="shared" si="48"/>
        <v/>
      </c>
      <c r="Q822" s="119" t="str">
        <f t="shared" si="49"/>
        <v/>
      </c>
      <c r="R822" s="149" t="str">
        <f t="shared" si="50"/>
        <v/>
      </c>
      <c r="S822" s="148"/>
      <c r="T822" s="148" t="str">
        <f t="shared" si="51"/>
        <v/>
      </c>
      <c r="U822" s="118" t="e">
        <f>IF(AND(D822&lt;&gt;"",I822="OUI",#REF!="OUI"),60,"")</f>
        <v>#REF!</v>
      </c>
      <c r="V822" s="147"/>
      <c r="W822" s="118"/>
      <c r="X822" s="118"/>
      <c r="Y822" s="120"/>
      <c r="Z822" s="117"/>
    </row>
    <row r="823" spans="1:26" x14ac:dyDescent="0.25">
      <c r="A823" s="114">
        <v>2</v>
      </c>
      <c r="B823" s="115" t="s">
        <v>5718</v>
      </c>
      <c r="C823" s="116" t="str">
        <f t="array" ref="C823">IFERROR(VLOOKUP(E823,'RT-C'!$A:$I,9,FALSE),"")</f>
        <v/>
      </c>
      <c r="D823" s="117"/>
      <c r="E823" s="113"/>
      <c r="F823" s="118"/>
      <c r="G823" s="119"/>
      <c r="H823" s="120"/>
      <c r="I823" s="153" t="str">
        <f t="array" ref="I823">IFERROR(VLOOKUP(E823,'RT-C'!$A:$J,10,FALSE),"")</f>
        <v/>
      </c>
      <c r="J823" s="151" t="str">
        <f t="array" ref="J823">IFERROR(VLOOKUP(E823,'RT-C'!$A:$AE,31,FALSE),"")</f>
        <v/>
      </c>
      <c r="K823" s="152" t="str">
        <f t="array" ref="K823">IFERROR(IF(VLOOKUP(E823,'RT-C'!$A:$AG,29,FALSE)=0,"",VLOOKUP(E823,'RT-C'!$A:$AG,33,FALSE)),"")</f>
        <v/>
      </c>
      <c r="L823" s="151" t="str">
        <f t="array" ref="L823">IFERROR(VLOOKUP('RT-C'!$A:$AF,32,FALSE),"")</f>
        <v/>
      </c>
      <c r="M823" s="323" t="str">
        <f t="array" ref="M823">IFERROR(VLOOKUP(E823,'RT-C'!$A:$H,8,FALSE),"")</f>
        <v/>
      </c>
      <c r="N823" s="151" t="str">
        <f t="array" ref="N823">IFERROR(VLOOKUP(E823,'RT-C'!$A:$G,7,FALSE),"")</f>
        <v/>
      </c>
      <c r="O823" s="150" t="str">
        <f t="array" ref="O823">IFERROR(VLOOKUP(E823,'RT-C'!$A:$R,18,FALSE),"")</f>
        <v/>
      </c>
      <c r="P823" s="147" t="str">
        <f t="shared" si="48"/>
        <v/>
      </c>
      <c r="Q823" s="119" t="str">
        <f t="shared" si="49"/>
        <v/>
      </c>
      <c r="R823" s="149" t="str">
        <f t="shared" si="50"/>
        <v/>
      </c>
      <c r="S823" s="148"/>
      <c r="T823" s="148" t="str">
        <f t="shared" si="51"/>
        <v/>
      </c>
      <c r="U823" s="118" t="e">
        <f>IF(AND(D823&lt;&gt;"",I823="OUI",#REF!="OUI"),60,"")</f>
        <v>#REF!</v>
      </c>
      <c r="V823" s="147"/>
      <c r="W823" s="118"/>
      <c r="X823" s="118"/>
      <c r="Y823" s="120"/>
      <c r="Z823" s="117"/>
    </row>
    <row r="824" spans="1:26" x14ac:dyDescent="0.25">
      <c r="A824" s="114">
        <v>2</v>
      </c>
      <c r="B824" s="115" t="s">
        <v>5718</v>
      </c>
      <c r="C824" s="116" t="str">
        <f t="array" ref="C824">IFERROR(VLOOKUP(E824,'RT-C'!$A:$I,9,FALSE),"")</f>
        <v/>
      </c>
      <c r="D824" s="117"/>
      <c r="E824" s="113"/>
      <c r="F824" s="118"/>
      <c r="G824" s="119"/>
      <c r="H824" s="120"/>
      <c r="I824" s="153" t="str">
        <f t="array" ref="I824">IFERROR(VLOOKUP(E824,'RT-C'!$A:$J,10,FALSE),"")</f>
        <v/>
      </c>
      <c r="J824" s="151" t="str">
        <f t="array" ref="J824">IFERROR(VLOOKUP(E824,'RT-C'!$A:$AE,31,FALSE),"")</f>
        <v/>
      </c>
      <c r="K824" s="152" t="str">
        <f t="array" ref="K824">IFERROR(IF(VLOOKUP(E824,'RT-C'!$A:$AG,29,FALSE)=0,"",VLOOKUP(E824,'RT-C'!$A:$AG,33,FALSE)),"")</f>
        <v/>
      </c>
      <c r="L824" s="151" t="str">
        <f t="array" ref="L824">IFERROR(VLOOKUP('RT-C'!$A:$AF,32,FALSE),"")</f>
        <v/>
      </c>
      <c r="M824" s="323" t="str">
        <f t="array" ref="M824">IFERROR(VLOOKUP(E824,'RT-C'!$A:$H,8,FALSE),"")</f>
        <v/>
      </c>
      <c r="N824" s="151" t="str">
        <f t="array" ref="N824">IFERROR(VLOOKUP(E824,'RT-C'!$A:$G,7,FALSE),"")</f>
        <v/>
      </c>
      <c r="O824" s="150" t="str">
        <f t="array" ref="O824">IFERROR(VLOOKUP(E824,'RT-C'!$A:$R,18,FALSE),"")</f>
        <v/>
      </c>
      <c r="P824" s="147" t="str">
        <f t="shared" si="48"/>
        <v/>
      </c>
      <c r="Q824" s="119" t="str">
        <f t="shared" si="49"/>
        <v/>
      </c>
      <c r="R824" s="149" t="str">
        <f t="shared" si="50"/>
        <v/>
      </c>
      <c r="S824" s="148"/>
      <c r="T824" s="148" t="str">
        <f t="shared" si="51"/>
        <v/>
      </c>
      <c r="U824" s="118" t="e">
        <f>IF(AND(D824&lt;&gt;"",I824="OUI",#REF!="OUI"),60,"")</f>
        <v>#REF!</v>
      </c>
      <c r="V824" s="147"/>
      <c r="W824" s="118"/>
      <c r="X824" s="118"/>
      <c r="Y824" s="120"/>
      <c r="Z824" s="117"/>
    </row>
    <row r="825" spans="1:26" x14ac:dyDescent="0.25">
      <c r="A825" s="114">
        <v>2</v>
      </c>
      <c r="B825" s="115" t="s">
        <v>5718</v>
      </c>
      <c r="C825" s="116" t="str">
        <f t="array" ref="C825">IFERROR(VLOOKUP(E825,'RT-C'!$A:$I,9,FALSE),"")</f>
        <v/>
      </c>
      <c r="D825" s="117"/>
      <c r="E825" s="113"/>
      <c r="F825" s="118"/>
      <c r="G825" s="119"/>
      <c r="H825" s="120"/>
      <c r="I825" s="153" t="str">
        <f t="array" ref="I825">IFERROR(VLOOKUP(E825,'RT-C'!$A:$J,10,FALSE),"")</f>
        <v/>
      </c>
      <c r="J825" s="151" t="str">
        <f t="array" ref="J825">IFERROR(VLOOKUP(E825,'RT-C'!$A:$AE,31,FALSE),"")</f>
        <v/>
      </c>
      <c r="K825" s="152" t="str">
        <f t="array" ref="K825">IFERROR(IF(VLOOKUP(E825,'RT-C'!$A:$AG,29,FALSE)=0,"",VLOOKUP(E825,'RT-C'!$A:$AG,33,FALSE)),"")</f>
        <v/>
      </c>
      <c r="L825" s="151" t="str">
        <f t="array" ref="L825">IFERROR(VLOOKUP('RT-C'!$A:$AF,32,FALSE),"")</f>
        <v/>
      </c>
      <c r="M825" s="323" t="str">
        <f t="array" ref="M825">IFERROR(VLOOKUP(E825,'RT-C'!$A:$H,8,FALSE),"")</f>
        <v/>
      </c>
      <c r="N825" s="151" t="str">
        <f t="array" ref="N825">IFERROR(VLOOKUP(E825,'RT-C'!$A:$G,7,FALSE),"")</f>
        <v/>
      </c>
      <c r="O825" s="150" t="str">
        <f t="array" ref="O825">IFERROR(VLOOKUP(E825,'RT-C'!$A:$R,18,FALSE),"")</f>
        <v/>
      </c>
      <c r="P825" s="147" t="str">
        <f t="shared" si="48"/>
        <v/>
      </c>
      <c r="Q825" s="119" t="str">
        <f t="shared" si="49"/>
        <v/>
      </c>
      <c r="R825" s="149" t="str">
        <f t="shared" si="50"/>
        <v/>
      </c>
      <c r="S825" s="148"/>
      <c r="T825" s="148" t="str">
        <f t="shared" si="51"/>
        <v/>
      </c>
      <c r="U825" s="118" t="e">
        <f>IF(AND(D825&lt;&gt;"",I825="OUI",#REF!="OUI"),60,"")</f>
        <v>#REF!</v>
      </c>
      <c r="V825" s="147"/>
      <c r="W825" s="118"/>
      <c r="X825" s="118"/>
      <c r="Y825" s="120"/>
      <c r="Z825" s="117"/>
    </row>
    <row r="826" spans="1:26" x14ac:dyDescent="0.25">
      <c r="A826" s="114">
        <v>2</v>
      </c>
      <c r="B826" s="115" t="s">
        <v>5718</v>
      </c>
      <c r="C826" s="116" t="str">
        <f t="array" ref="C826">IFERROR(VLOOKUP(E826,'RT-C'!$A:$I,9,FALSE),"")</f>
        <v/>
      </c>
      <c r="D826" s="117"/>
      <c r="E826" s="113"/>
      <c r="F826" s="118"/>
      <c r="G826" s="119"/>
      <c r="H826" s="120"/>
      <c r="I826" s="153" t="str">
        <f t="array" ref="I826">IFERROR(VLOOKUP(E826,'RT-C'!$A:$J,10,FALSE),"")</f>
        <v/>
      </c>
      <c r="J826" s="151" t="str">
        <f t="array" ref="J826">IFERROR(VLOOKUP(E826,'RT-C'!$A:$AE,31,FALSE),"")</f>
        <v/>
      </c>
      <c r="K826" s="152" t="str">
        <f t="array" ref="K826">IFERROR(IF(VLOOKUP(E826,'RT-C'!$A:$AG,29,FALSE)=0,"",VLOOKUP(E826,'RT-C'!$A:$AG,33,FALSE)),"")</f>
        <v/>
      </c>
      <c r="L826" s="151" t="str">
        <f t="array" ref="L826">IFERROR(VLOOKUP('RT-C'!$A:$AF,32,FALSE),"")</f>
        <v/>
      </c>
      <c r="M826" s="323" t="str">
        <f t="array" ref="M826">IFERROR(VLOOKUP(E826,'RT-C'!$A:$H,8,FALSE),"")</f>
        <v/>
      </c>
      <c r="N826" s="151" t="str">
        <f t="array" ref="N826">IFERROR(VLOOKUP(E826,'RT-C'!$A:$G,7,FALSE),"")</f>
        <v/>
      </c>
      <c r="O826" s="150" t="str">
        <f t="array" ref="O826">IFERROR(VLOOKUP(E826,'RT-C'!$A:$R,18,FALSE),"")</f>
        <v/>
      </c>
      <c r="P826" s="147" t="str">
        <f t="shared" si="48"/>
        <v/>
      </c>
      <c r="Q826" s="119" t="str">
        <f t="shared" si="49"/>
        <v/>
      </c>
      <c r="R826" s="149" t="str">
        <f t="shared" si="50"/>
        <v/>
      </c>
      <c r="S826" s="148"/>
      <c r="T826" s="148" t="str">
        <f t="shared" si="51"/>
        <v/>
      </c>
      <c r="U826" s="118" t="e">
        <f>IF(AND(D826&lt;&gt;"",I826="OUI",#REF!="OUI"),60,"")</f>
        <v>#REF!</v>
      </c>
      <c r="V826" s="147"/>
      <c r="W826" s="118"/>
      <c r="X826" s="118"/>
      <c r="Y826" s="120"/>
      <c r="Z826" s="117"/>
    </row>
    <row r="827" spans="1:26" x14ac:dyDescent="0.25">
      <c r="A827" s="114">
        <v>2</v>
      </c>
      <c r="B827" s="115" t="s">
        <v>5718</v>
      </c>
      <c r="C827" s="116" t="str">
        <f t="array" ref="C827">IFERROR(VLOOKUP(E827,'RT-C'!$A:$I,9,FALSE),"")</f>
        <v/>
      </c>
      <c r="D827" s="117"/>
      <c r="E827" s="113"/>
      <c r="F827" s="118"/>
      <c r="G827" s="119"/>
      <c r="H827" s="120"/>
      <c r="I827" s="153" t="str">
        <f t="array" ref="I827">IFERROR(VLOOKUP(E827,'RT-C'!$A:$J,10,FALSE),"")</f>
        <v/>
      </c>
      <c r="J827" s="151" t="str">
        <f t="array" ref="J827">IFERROR(VLOOKUP(E827,'RT-C'!$A:$AE,31,FALSE),"")</f>
        <v/>
      </c>
      <c r="K827" s="152" t="str">
        <f t="array" ref="K827">IFERROR(IF(VLOOKUP(E827,'RT-C'!$A:$AG,29,FALSE)=0,"",VLOOKUP(E827,'RT-C'!$A:$AG,33,FALSE)),"")</f>
        <v/>
      </c>
      <c r="L827" s="151" t="str">
        <f t="array" ref="L827">IFERROR(VLOOKUP('RT-C'!$A:$AF,32,FALSE),"")</f>
        <v/>
      </c>
      <c r="M827" s="323" t="str">
        <f t="array" ref="M827">IFERROR(VLOOKUP(E827,'RT-C'!$A:$H,8,FALSE),"")</f>
        <v/>
      </c>
      <c r="N827" s="151" t="str">
        <f t="array" ref="N827">IFERROR(VLOOKUP(E827,'RT-C'!$A:$G,7,FALSE),"")</f>
        <v/>
      </c>
      <c r="O827" s="150" t="str">
        <f t="array" ref="O827">IFERROR(VLOOKUP(E827,'RT-C'!$A:$R,18,FALSE),"")</f>
        <v/>
      </c>
      <c r="P827" s="147" t="str">
        <f t="shared" si="48"/>
        <v/>
      </c>
      <c r="Q827" s="119" t="str">
        <f t="shared" si="49"/>
        <v/>
      </c>
      <c r="R827" s="149" t="str">
        <f t="shared" si="50"/>
        <v/>
      </c>
      <c r="S827" s="148"/>
      <c r="T827" s="148" t="str">
        <f t="shared" si="51"/>
        <v/>
      </c>
      <c r="U827" s="118" t="e">
        <f>IF(AND(D827&lt;&gt;"",I827="OUI",#REF!="OUI"),60,"")</f>
        <v>#REF!</v>
      </c>
      <c r="V827" s="147"/>
      <c r="W827" s="118"/>
      <c r="X827" s="118"/>
      <c r="Y827" s="120"/>
      <c r="Z827" s="117"/>
    </row>
    <row r="828" spans="1:26" x14ac:dyDescent="0.25">
      <c r="A828" s="114">
        <v>2</v>
      </c>
      <c r="B828" s="115" t="s">
        <v>5718</v>
      </c>
      <c r="C828" s="116" t="str">
        <f t="array" ref="C828">IFERROR(VLOOKUP(E828,'RT-C'!$A:$I,9,FALSE),"")</f>
        <v/>
      </c>
      <c r="D828" s="117"/>
      <c r="E828" s="113"/>
      <c r="F828" s="118"/>
      <c r="G828" s="119"/>
      <c r="H828" s="120"/>
      <c r="I828" s="153" t="str">
        <f t="array" ref="I828">IFERROR(VLOOKUP(E828,'RT-C'!$A:$J,10,FALSE),"")</f>
        <v/>
      </c>
      <c r="J828" s="151" t="str">
        <f t="array" ref="J828">IFERROR(VLOOKUP(E828,'RT-C'!$A:$AE,31,FALSE),"")</f>
        <v/>
      </c>
      <c r="K828" s="152" t="str">
        <f t="array" ref="K828">IFERROR(IF(VLOOKUP(E828,'RT-C'!$A:$AG,29,FALSE)=0,"",VLOOKUP(E828,'RT-C'!$A:$AG,33,FALSE)),"")</f>
        <v/>
      </c>
      <c r="L828" s="151" t="str">
        <f t="array" ref="L828">IFERROR(VLOOKUP('RT-C'!$A:$AF,32,FALSE),"")</f>
        <v/>
      </c>
      <c r="M828" s="323" t="str">
        <f t="array" ref="M828">IFERROR(VLOOKUP(E828,'RT-C'!$A:$H,8,FALSE),"")</f>
        <v/>
      </c>
      <c r="N828" s="151" t="str">
        <f t="array" ref="N828">IFERROR(VLOOKUP(E828,'RT-C'!$A:$G,7,FALSE),"")</f>
        <v/>
      </c>
      <c r="O828" s="150" t="str">
        <f t="array" ref="O828">IFERROR(VLOOKUP(E828,'RT-C'!$A:$R,18,FALSE),"")</f>
        <v/>
      </c>
      <c r="P828" s="147" t="str">
        <f t="shared" si="48"/>
        <v/>
      </c>
      <c r="Q828" s="119" t="str">
        <f t="shared" si="49"/>
        <v/>
      </c>
      <c r="R828" s="149" t="str">
        <f t="shared" si="50"/>
        <v/>
      </c>
      <c r="S828" s="148"/>
      <c r="T828" s="148" t="str">
        <f t="shared" si="51"/>
        <v/>
      </c>
      <c r="U828" s="118" t="e">
        <f>IF(AND(D828&lt;&gt;"",I828="OUI",#REF!="OUI"),60,"")</f>
        <v>#REF!</v>
      </c>
      <c r="V828" s="147"/>
      <c r="W828" s="118"/>
      <c r="X828" s="118"/>
      <c r="Y828" s="120"/>
      <c r="Z828" s="117"/>
    </row>
    <row r="829" spans="1:26" x14ac:dyDescent="0.25">
      <c r="A829" s="114">
        <v>2</v>
      </c>
      <c r="B829" s="115" t="s">
        <v>5718</v>
      </c>
      <c r="C829" s="116" t="str">
        <f t="array" ref="C829">IFERROR(VLOOKUP(E829,'RT-C'!$A:$I,9,FALSE),"")</f>
        <v/>
      </c>
      <c r="D829" s="117"/>
      <c r="E829" s="113"/>
      <c r="F829" s="118"/>
      <c r="G829" s="119"/>
      <c r="H829" s="120"/>
      <c r="I829" s="153" t="str">
        <f t="array" ref="I829">IFERROR(VLOOKUP(E829,'RT-C'!$A:$J,10,FALSE),"")</f>
        <v/>
      </c>
      <c r="J829" s="151" t="str">
        <f t="array" ref="J829">IFERROR(VLOOKUP(E829,'RT-C'!$A:$AE,31,FALSE),"")</f>
        <v/>
      </c>
      <c r="K829" s="152" t="str">
        <f t="array" ref="K829">IFERROR(IF(VLOOKUP(E829,'RT-C'!$A:$AG,29,FALSE)=0,"",VLOOKUP(E829,'RT-C'!$A:$AG,33,FALSE)),"")</f>
        <v/>
      </c>
      <c r="L829" s="151" t="str">
        <f t="array" ref="L829">IFERROR(VLOOKUP('RT-C'!$A:$AF,32,FALSE),"")</f>
        <v/>
      </c>
      <c r="M829" s="323" t="str">
        <f t="array" ref="M829">IFERROR(VLOOKUP(E829,'RT-C'!$A:$H,8,FALSE),"")</f>
        <v/>
      </c>
      <c r="N829" s="151" t="str">
        <f t="array" ref="N829">IFERROR(VLOOKUP(E829,'RT-C'!$A:$G,7,FALSE),"")</f>
        <v/>
      </c>
      <c r="O829" s="150" t="str">
        <f t="array" ref="O829">IFERROR(VLOOKUP(E829,'RT-C'!$A:$R,18,FALSE),"")</f>
        <v/>
      </c>
      <c r="P829" s="147" t="str">
        <f t="shared" si="48"/>
        <v/>
      </c>
      <c r="Q829" s="119" t="str">
        <f t="shared" si="49"/>
        <v/>
      </c>
      <c r="R829" s="149" t="str">
        <f t="shared" si="50"/>
        <v/>
      </c>
      <c r="S829" s="148"/>
      <c r="T829" s="148" t="str">
        <f t="shared" si="51"/>
        <v/>
      </c>
      <c r="U829" s="118" t="e">
        <f>IF(AND(D829&lt;&gt;"",I829="OUI",#REF!="OUI"),60,"")</f>
        <v>#REF!</v>
      </c>
      <c r="V829" s="147"/>
      <c r="W829" s="118"/>
      <c r="X829" s="118"/>
      <c r="Y829" s="120"/>
      <c r="Z829" s="117"/>
    </row>
    <row r="830" spans="1:26" x14ac:dyDescent="0.25">
      <c r="A830" s="114">
        <v>2</v>
      </c>
      <c r="B830" s="115" t="s">
        <v>5718</v>
      </c>
      <c r="C830" s="116" t="str">
        <f t="array" ref="C830">IFERROR(VLOOKUP(E830,'RT-C'!$A:$I,9,FALSE),"")</f>
        <v/>
      </c>
      <c r="D830" s="117"/>
      <c r="E830" s="113"/>
      <c r="F830" s="118"/>
      <c r="G830" s="119"/>
      <c r="H830" s="120"/>
      <c r="I830" s="153" t="str">
        <f t="array" ref="I830">IFERROR(VLOOKUP(E830,'RT-C'!$A:$J,10,FALSE),"")</f>
        <v/>
      </c>
      <c r="J830" s="151" t="str">
        <f t="array" ref="J830">IFERROR(VLOOKUP(E830,'RT-C'!$A:$AE,31,FALSE),"")</f>
        <v/>
      </c>
      <c r="K830" s="152" t="str">
        <f t="array" ref="K830">IFERROR(IF(VLOOKUP(E830,'RT-C'!$A:$AG,29,FALSE)=0,"",VLOOKUP(E830,'RT-C'!$A:$AG,33,FALSE)),"")</f>
        <v/>
      </c>
      <c r="L830" s="151" t="str">
        <f t="array" ref="L830">IFERROR(VLOOKUP('RT-C'!$A:$AF,32,FALSE),"")</f>
        <v/>
      </c>
      <c r="M830" s="323" t="str">
        <f t="array" ref="M830">IFERROR(VLOOKUP(E830,'RT-C'!$A:$H,8,FALSE),"")</f>
        <v/>
      </c>
      <c r="N830" s="151" t="str">
        <f t="array" ref="N830">IFERROR(VLOOKUP(E830,'RT-C'!$A:$G,7,FALSE),"")</f>
        <v/>
      </c>
      <c r="O830" s="150" t="str">
        <f t="array" ref="O830">IFERROR(VLOOKUP(E830,'RT-C'!$A:$R,18,FALSE),"")</f>
        <v/>
      </c>
      <c r="P830" s="147" t="str">
        <f t="shared" si="48"/>
        <v/>
      </c>
      <c r="Q830" s="119" t="str">
        <f t="shared" si="49"/>
        <v/>
      </c>
      <c r="R830" s="149" t="str">
        <f t="shared" si="50"/>
        <v/>
      </c>
      <c r="S830" s="148"/>
      <c r="T830" s="148" t="str">
        <f t="shared" si="51"/>
        <v/>
      </c>
      <c r="U830" s="118" t="e">
        <f>IF(AND(D830&lt;&gt;"",I830="OUI",#REF!="OUI"),60,"")</f>
        <v>#REF!</v>
      </c>
      <c r="V830" s="147"/>
      <c r="W830" s="118"/>
      <c r="X830" s="118"/>
      <c r="Y830" s="120"/>
      <c r="Z830" s="117"/>
    </row>
    <row r="831" spans="1:26" x14ac:dyDescent="0.25">
      <c r="A831" s="114">
        <v>2</v>
      </c>
      <c r="B831" s="115" t="s">
        <v>5718</v>
      </c>
      <c r="C831" s="116" t="str">
        <f t="array" ref="C831">IFERROR(VLOOKUP(E831,'RT-C'!$A:$I,9,FALSE),"")</f>
        <v/>
      </c>
      <c r="D831" s="117"/>
      <c r="E831" s="113"/>
      <c r="F831" s="118"/>
      <c r="G831" s="119"/>
      <c r="H831" s="120"/>
      <c r="I831" s="153" t="str">
        <f t="array" ref="I831">IFERROR(VLOOKUP(E831,'RT-C'!$A:$J,10,FALSE),"")</f>
        <v/>
      </c>
      <c r="J831" s="151" t="str">
        <f t="array" ref="J831">IFERROR(VLOOKUP(E831,'RT-C'!$A:$AE,31,FALSE),"")</f>
        <v/>
      </c>
      <c r="K831" s="152" t="str">
        <f t="array" ref="K831">IFERROR(IF(VLOOKUP(E831,'RT-C'!$A:$AG,29,FALSE)=0,"",VLOOKUP(E831,'RT-C'!$A:$AG,33,FALSE)),"")</f>
        <v/>
      </c>
      <c r="L831" s="151" t="str">
        <f t="array" ref="L831">IFERROR(VLOOKUP('RT-C'!$A:$AF,32,FALSE),"")</f>
        <v/>
      </c>
      <c r="M831" s="323" t="str">
        <f t="array" ref="M831">IFERROR(VLOOKUP(E831,'RT-C'!$A:$H,8,FALSE),"")</f>
        <v/>
      </c>
      <c r="N831" s="151" t="str">
        <f t="array" ref="N831">IFERROR(VLOOKUP(E831,'RT-C'!$A:$G,7,FALSE),"")</f>
        <v/>
      </c>
      <c r="O831" s="150" t="str">
        <f t="array" ref="O831">IFERROR(VLOOKUP(E831,'RT-C'!$A:$R,18,FALSE),"")</f>
        <v/>
      </c>
      <c r="P831" s="147" t="str">
        <f t="shared" si="48"/>
        <v/>
      </c>
      <c r="Q831" s="119" t="str">
        <f t="shared" si="49"/>
        <v/>
      </c>
      <c r="R831" s="149" t="str">
        <f t="shared" si="50"/>
        <v/>
      </c>
      <c r="S831" s="148"/>
      <c r="T831" s="148" t="str">
        <f t="shared" si="51"/>
        <v/>
      </c>
      <c r="U831" s="118" t="e">
        <f>IF(AND(D831&lt;&gt;"",I831="OUI",#REF!="OUI"),60,"")</f>
        <v>#REF!</v>
      </c>
      <c r="V831" s="147"/>
      <c r="W831" s="118"/>
      <c r="X831" s="118"/>
      <c r="Y831" s="120"/>
      <c r="Z831" s="117"/>
    </row>
    <row r="832" spans="1:26" x14ac:dyDescent="0.25">
      <c r="A832" s="114">
        <v>2</v>
      </c>
      <c r="B832" s="115" t="s">
        <v>5718</v>
      </c>
      <c r="C832" s="116" t="str">
        <f t="array" ref="C832">IFERROR(VLOOKUP(E832,'RT-C'!$A:$I,9,FALSE),"")</f>
        <v/>
      </c>
      <c r="D832" s="117"/>
      <c r="E832" s="113"/>
      <c r="F832" s="118"/>
      <c r="G832" s="119"/>
      <c r="H832" s="120"/>
      <c r="I832" s="153" t="str">
        <f t="array" ref="I832">IFERROR(VLOOKUP(E832,'RT-C'!$A:$J,10,FALSE),"")</f>
        <v/>
      </c>
      <c r="J832" s="151" t="str">
        <f t="array" ref="J832">IFERROR(VLOOKUP(E832,'RT-C'!$A:$AE,31,FALSE),"")</f>
        <v/>
      </c>
      <c r="K832" s="152" t="str">
        <f t="array" ref="K832">IFERROR(IF(VLOOKUP(E832,'RT-C'!$A:$AG,29,FALSE)=0,"",VLOOKUP(E832,'RT-C'!$A:$AG,33,FALSE)),"")</f>
        <v/>
      </c>
      <c r="L832" s="151" t="str">
        <f t="array" ref="L832">IFERROR(VLOOKUP('RT-C'!$A:$AF,32,FALSE),"")</f>
        <v/>
      </c>
      <c r="M832" s="323" t="str">
        <f t="array" ref="M832">IFERROR(VLOOKUP(E832,'RT-C'!$A:$H,8,FALSE),"")</f>
        <v/>
      </c>
      <c r="N832" s="151" t="str">
        <f t="array" ref="N832">IFERROR(VLOOKUP(E832,'RT-C'!$A:$G,7,FALSE),"")</f>
        <v/>
      </c>
      <c r="O832" s="150" t="str">
        <f t="array" ref="O832">IFERROR(VLOOKUP(E832,'RT-C'!$A:$R,18,FALSE),"")</f>
        <v/>
      </c>
      <c r="P832" s="147" t="str">
        <f t="shared" si="48"/>
        <v/>
      </c>
      <c r="Q832" s="119" t="str">
        <f t="shared" si="49"/>
        <v/>
      </c>
      <c r="R832" s="149" t="str">
        <f t="shared" si="50"/>
        <v/>
      </c>
      <c r="S832" s="148"/>
      <c r="T832" s="148" t="str">
        <f t="shared" si="51"/>
        <v/>
      </c>
      <c r="U832" s="118" t="e">
        <f>IF(AND(D832&lt;&gt;"",I832="OUI",#REF!="OUI"),60,"")</f>
        <v>#REF!</v>
      </c>
      <c r="V832" s="147"/>
      <c r="W832" s="118"/>
      <c r="X832" s="118"/>
      <c r="Y832" s="120"/>
      <c r="Z832" s="117"/>
    </row>
    <row r="833" spans="1:26" x14ac:dyDescent="0.25">
      <c r="A833" s="114">
        <v>2</v>
      </c>
      <c r="B833" s="115" t="s">
        <v>5718</v>
      </c>
      <c r="C833" s="116" t="str">
        <f t="array" ref="C833">IFERROR(VLOOKUP(E833,'RT-C'!$A:$I,9,FALSE),"")</f>
        <v/>
      </c>
      <c r="D833" s="117"/>
      <c r="E833" s="113"/>
      <c r="F833" s="118"/>
      <c r="G833" s="119"/>
      <c r="H833" s="120"/>
      <c r="I833" s="153" t="str">
        <f t="array" ref="I833">IFERROR(VLOOKUP(E833,'RT-C'!$A:$J,10,FALSE),"")</f>
        <v/>
      </c>
      <c r="J833" s="151" t="str">
        <f t="array" ref="J833">IFERROR(VLOOKUP(E833,'RT-C'!$A:$AE,31,FALSE),"")</f>
        <v/>
      </c>
      <c r="K833" s="152" t="str">
        <f t="array" ref="K833">IFERROR(IF(VLOOKUP(E833,'RT-C'!$A:$AG,29,FALSE)=0,"",VLOOKUP(E833,'RT-C'!$A:$AG,33,FALSE)),"")</f>
        <v/>
      </c>
      <c r="L833" s="151" t="str">
        <f t="array" ref="L833">IFERROR(VLOOKUP('RT-C'!$A:$AF,32,FALSE),"")</f>
        <v/>
      </c>
      <c r="M833" s="323" t="str">
        <f t="array" ref="M833">IFERROR(VLOOKUP(E833,'RT-C'!$A:$H,8,FALSE),"")</f>
        <v/>
      </c>
      <c r="N833" s="151" t="str">
        <f t="array" ref="N833">IFERROR(VLOOKUP(E833,'RT-C'!$A:$G,7,FALSE),"")</f>
        <v/>
      </c>
      <c r="O833" s="150" t="str">
        <f t="array" ref="O833">IFERROR(VLOOKUP(E833,'RT-C'!$A:$R,18,FALSE),"")</f>
        <v/>
      </c>
      <c r="P833" s="147" t="str">
        <f t="shared" si="48"/>
        <v/>
      </c>
      <c r="Q833" s="119" t="str">
        <f t="shared" si="49"/>
        <v/>
      </c>
      <c r="R833" s="149" t="str">
        <f t="shared" si="50"/>
        <v/>
      </c>
      <c r="S833" s="148"/>
      <c r="T833" s="148" t="str">
        <f t="shared" si="51"/>
        <v/>
      </c>
      <c r="U833" s="118" t="e">
        <f>IF(AND(D833&lt;&gt;"",I833="OUI",#REF!="OUI"),60,"")</f>
        <v>#REF!</v>
      </c>
      <c r="V833" s="147"/>
      <c r="W833" s="118"/>
      <c r="X833" s="118"/>
      <c r="Y833" s="120"/>
      <c r="Z833" s="117"/>
    </row>
    <row r="834" spans="1:26" x14ac:dyDescent="0.25">
      <c r="A834" s="114">
        <v>2</v>
      </c>
      <c r="B834" s="115" t="s">
        <v>5718</v>
      </c>
      <c r="C834" s="116" t="str">
        <f t="array" ref="C834">IFERROR(VLOOKUP(E834,'RT-C'!$A:$I,9,FALSE),"")</f>
        <v/>
      </c>
      <c r="D834" s="117"/>
      <c r="E834" s="113"/>
      <c r="F834" s="118"/>
      <c r="G834" s="119"/>
      <c r="H834" s="120"/>
      <c r="I834" s="153" t="str">
        <f t="array" ref="I834">IFERROR(VLOOKUP(E834,'RT-C'!$A:$J,10,FALSE),"")</f>
        <v/>
      </c>
      <c r="J834" s="151" t="str">
        <f t="array" ref="J834">IFERROR(VLOOKUP(E834,'RT-C'!$A:$AE,31,FALSE),"")</f>
        <v/>
      </c>
      <c r="K834" s="152" t="str">
        <f t="array" ref="K834">IFERROR(IF(VLOOKUP(E834,'RT-C'!$A:$AG,29,FALSE)=0,"",VLOOKUP(E834,'RT-C'!$A:$AG,33,FALSE)),"")</f>
        <v/>
      </c>
      <c r="L834" s="151" t="str">
        <f t="array" ref="L834">IFERROR(VLOOKUP('RT-C'!$A:$AF,32,FALSE),"")</f>
        <v/>
      </c>
      <c r="M834" s="323" t="str">
        <f t="array" ref="M834">IFERROR(VLOOKUP(E834,'RT-C'!$A:$H,8,FALSE),"")</f>
        <v/>
      </c>
      <c r="N834" s="151" t="str">
        <f t="array" ref="N834">IFERROR(VLOOKUP(E834,'RT-C'!$A:$G,7,FALSE),"")</f>
        <v/>
      </c>
      <c r="O834" s="150" t="str">
        <f t="array" ref="O834">IFERROR(VLOOKUP(E834,'RT-C'!$A:$R,18,FALSE),"")</f>
        <v/>
      </c>
      <c r="P834" s="147" t="str">
        <f t="shared" si="48"/>
        <v/>
      </c>
      <c r="Q834" s="119" t="str">
        <f t="shared" si="49"/>
        <v/>
      </c>
      <c r="R834" s="149" t="str">
        <f t="shared" si="50"/>
        <v/>
      </c>
      <c r="S834" s="148"/>
      <c r="T834" s="148" t="str">
        <f t="shared" si="51"/>
        <v/>
      </c>
      <c r="U834" s="118" t="e">
        <f>IF(AND(D834&lt;&gt;"",I834="OUI",#REF!="OUI"),60,"")</f>
        <v>#REF!</v>
      </c>
      <c r="V834" s="147"/>
      <c r="W834" s="118"/>
      <c r="X834" s="118"/>
      <c r="Y834" s="120"/>
      <c r="Z834" s="117"/>
    </row>
    <row r="835" spans="1:26" x14ac:dyDescent="0.25">
      <c r="A835" s="114">
        <v>2</v>
      </c>
      <c r="B835" s="115" t="s">
        <v>5718</v>
      </c>
      <c r="C835" s="116" t="str">
        <f t="array" ref="C835">IFERROR(VLOOKUP(E835,'RT-C'!$A:$I,9,FALSE),"")</f>
        <v/>
      </c>
      <c r="D835" s="117"/>
      <c r="E835" s="113"/>
      <c r="F835" s="118"/>
      <c r="G835" s="119"/>
      <c r="H835" s="120"/>
      <c r="I835" s="153" t="str">
        <f t="array" ref="I835">IFERROR(VLOOKUP(E835,'RT-C'!$A:$J,10,FALSE),"")</f>
        <v/>
      </c>
      <c r="J835" s="151" t="str">
        <f t="array" ref="J835">IFERROR(VLOOKUP(E835,'RT-C'!$A:$AE,31,FALSE),"")</f>
        <v/>
      </c>
      <c r="K835" s="152" t="str">
        <f t="array" ref="K835">IFERROR(IF(VLOOKUP(E835,'RT-C'!$A:$AG,29,FALSE)=0,"",VLOOKUP(E835,'RT-C'!$A:$AG,33,FALSE)),"")</f>
        <v/>
      </c>
      <c r="L835" s="151" t="str">
        <f t="array" ref="L835">IFERROR(VLOOKUP('RT-C'!$A:$AF,32,FALSE),"")</f>
        <v/>
      </c>
      <c r="M835" s="323" t="str">
        <f t="array" ref="M835">IFERROR(VLOOKUP(E835,'RT-C'!$A:$H,8,FALSE),"")</f>
        <v/>
      </c>
      <c r="N835" s="151" t="str">
        <f t="array" ref="N835">IFERROR(VLOOKUP(E835,'RT-C'!$A:$G,7,FALSE),"")</f>
        <v/>
      </c>
      <c r="O835" s="150" t="str">
        <f t="array" ref="O835">IFERROR(VLOOKUP(E835,'RT-C'!$A:$R,18,FALSE),"")</f>
        <v/>
      </c>
      <c r="P835" s="147" t="str">
        <f t="shared" ref="P835:P898" si="52">IF(AND(D835&lt;&gt;"",F835="INS",I835="OUI",K835&gt;0),K835*IF($M835&gt;41790,5.94,5.65),"")</f>
        <v/>
      </c>
      <c r="Q835" s="119" t="str">
        <f t="shared" ref="Q835:Q898" si="53">IF(AND(D835&lt;&gt;"",F835="REV",I835="OUI",K835&gt;0),K835*IF($M835&gt;41790,6.2,5.9),"")</f>
        <v/>
      </c>
      <c r="R835" s="149" t="str">
        <f t="shared" ref="R835:R898" si="54">IF(AND(D835&lt;&gt;"",I835="NON",OR(J835="Branchement individuel",J835="Batiment détruit")),3,"")</f>
        <v/>
      </c>
      <c r="S835" s="148"/>
      <c r="T835" s="148" t="str">
        <f t="shared" ref="T835:T898" si="55">IF(AND(D835&lt;&gt;"",I835="OUI",O835="OUI"),18,"")</f>
        <v/>
      </c>
      <c r="U835" s="118" t="e">
        <f>IF(AND(D835&lt;&gt;"",I835="OUI",#REF!="OUI"),60,"")</f>
        <v>#REF!</v>
      </c>
      <c r="V835" s="147"/>
      <c r="W835" s="118"/>
      <c r="X835" s="118"/>
      <c r="Y835" s="120"/>
      <c r="Z835" s="117"/>
    </row>
    <row r="836" spans="1:26" x14ac:dyDescent="0.25">
      <c r="A836" s="114">
        <v>2</v>
      </c>
      <c r="B836" s="115" t="s">
        <v>5718</v>
      </c>
      <c r="C836" s="116" t="str">
        <f t="array" ref="C836">IFERROR(VLOOKUP(E836,'RT-C'!$A:$I,9,FALSE),"")</f>
        <v/>
      </c>
      <c r="D836" s="117"/>
      <c r="E836" s="113"/>
      <c r="F836" s="118"/>
      <c r="G836" s="119"/>
      <c r="H836" s="120"/>
      <c r="I836" s="153" t="str">
        <f t="array" ref="I836">IFERROR(VLOOKUP(E836,'RT-C'!$A:$J,10,FALSE),"")</f>
        <v/>
      </c>
      <c r="J836" s="151" t="str">
        <f t="array" ref="J836">IFERROR(VLOOKUP(E836,'RT-C'!$A:$AE,31,FALSE),"")</f>
        <v/>
      </c>
      <c r="K836" s="152" t="str">
        <f t="array" ref="K836">IFERROR(IF(VLOOKUP(E836,'RT-C'!$A:$AG,29,FALSE)=0,"",VLOOKUP(E836,'RT-C'!$A:$AG,33,FALSE)),"")</f>
        <v/>
      </c>
      <c r="L836" s="151" t="str">
        <f t="array" ref="L836">IFERROR(VLOOKUP('RT-C'!$A:$AF,32,FALSE),"")</f>
        <v/>
      </c>
      <c r="M836" s="323" t="str">
        <f t="array" ref="M836">IFERROR(VLOOKUP(E836,'RT-C'!$A:$H,8,FALSE),"")</f>
        <v/>
      </c>
      <c r="N836" s="151" t="str">
        <f t="array" ref="N836">IFERROR(VLOOKUP(E836,'RT-C'!$A:$G,7,FALSE),"")</f>
        <v/>
      </c>
      <c r="O836" s="150" t="str">
        <f t="array" ref="O836">IFERROR(VLOOKUP(E836,'RT-C'!$A:$R,18,FALSE),"")</f>
        <v/>
      </c>
      <c r="P836" s="147" t="str">
        <f t="shared" si="52"/>
        <v/>
      </c>
      <c r="Q836" s="119" t="str">
        <f t="shared" si="53"/>
        <v/>
      </c>
      <c r="R836" s="149" t="str">
        <f t="shared" si="54"/>
        <v/>
      </c>
      <c r="S836" s="148"/>
      <c r="T836" s="148" t="str">
        <f t="shared" si="55"/>
        <v/>
      </c>
      <c r="U836" s="118" t="e">
        <f>IF(AND(D836&lt;&gt;"",I836="OUI",#REF!="OUI"),60,"")</f>
        <v>#REF!</v>
      </c>
      <c r="V836" s="147"/>
      <c r="W836" s="118"/>
      <c r="X836" s="118"/>
      <c r="Y836" s="120"/>
      <c r="Z836" s="117"/>
    </row>
    <row r="837" spans="1:26" x14ac:dyDescent="0.25">
      <c r="A837" s="114">
        <v>2</v>
      </c>
      <c r="B837" s="115" t="s">
        <v>5718</v>
      </c>
      <c r="C837" s="116" t="str">
        <f t="array" ref="C837">IFERROR(VLOOKUP(E837,'RT-C'!$A:$I,9,FALSE),"")</f>
        <v/>
      </c>
      <c r="D837" s="117"/>
      <c r="E837" s="113"/>
      <c r="F837" s="118"/>
      <c r="G837" s="119"/>
      <c r="H837" s="120"/>
      <c r="I837" s="153" t="str">
        <f t="array" ref="I837">IFERROR(VLOOKUP(E837,'RT-C'!$A:$J,10,FALSE),"")</f>
        <v/>
      </c>
      <c r="J837" s="151" t="str">
        <f t="array" ref="J837">IFERROR(VLOOKUP(E837,'RT-C'!$A:$AE,31,FALSE),"")</f>
        <v/>
      </c>
      <c r="K837" s="152" t="str">
        <f t="array" ref="K837">IFERROR(IF(VLOOKUP(E837,'RT-C'!$A:$AG,29,FALSE)=0,"",VLOOKUP(E837,'RT-C'!$A:$AG,33,FALSE)),"")</f>
        <v/>
      </c>
      <c r="L837" s="151" t="str">
        <f t="array" ref="L837">IFERROR(VLOOKUP('RT-C'!$A:$AF,32,FALSE),"")</f>
        <v/>
      </c>
      <c r="M837" s="323" t="str">
        <f t="array" ref="M837">IFERROR(VLOOKUP(E837,'RT-C'!$A:$H,8,FALSE),"")</f>
        <v/>
      </c>
      <c r="N837" s="151" t="str">
        <f t="array" ref="N837">IFERROR(VLOOKUP(E837,'RT-C'!$A:$G,7,FALSE),"")</f>
        <v/>
      </c>
      <c r="O837" s="150" t="str">
        <f t="array" ref="O837">IFERROR(VLOOKUP(E837,'RT-C'!$A:$R,18,FALSE),"")</f>
        <v/>
      </c>
      <c r="P837" s="147" t="str">
        <f t="shared" si="52"/>
        <v/>
      </c>
      <c r="Q837" s="119" t="str">
        <f t="shared" si="53"/>
        <v/>
      </c>
      <c r="R837" s="149" t="str">
        <f t="shared" si="54"/>
        <v/>
      </c>
      <c r="S837" s="148"/>
      <c r="T837" s="148" t="str">
        <f t="shared" si="55"/>
        <v/>
      </c>
      <c r="U837" s="118" t="e">
        <f>IF(AND(D837&lt;&gt;"",I837="OUI",#REF!="OUI"),60,"")</f>
        <v>#REF!</v>
      </c>
      <c r="V837" s="147"/>
      <c r="W837" s="118"/>
      <c r="X837" s="118"/>
      <c r="Y837" s="120"/>
      <c r="Z837" s="117"/>
    </row>
    <row r="838" spans="1:26" x14ac:dyDescent="0.25">
      <c r="A838" s="114">
        <v>2</v>
      </c>
      <c r="B838" s="115" t="s">
        <v>5718</v>
      </c>
      <c r="C838" s="116" t="str">
        <f t="array" ref="C838">IFERROR(VLOOKUP(E838,'RT-C'!$A:$I,9,FALSE),"")</f>
        <v/>
      </c>
      <c r="D838" s="117"/>
      <c r="E838" s="113"/>
      <c r="F838" s="118"/>
      <c r="G838" s="119"/>
      <c r="H838" s="120"/>
      <c r="I838" s="153" t="str">
        <f t="array" ref="I838">IFERROR(VLOOKUP(E838,'RT-C'!$A:$J,10,FALSE),"")</f>
        <v/>
      </c>
      <c r="J838" s="151" t="str">
        <f t="array" ref="J838">IFERROR(VLOOKUP(E838,'RT-C'!$A:$AE,31,FALSE),"")</f>
        <v/>
      </c>
      <c r="K838" s="152" t="str">
        <f t="array" ref="K838">IFERROR(IF(VLOOKUP(E838,'RT-C'!$A:$AG,29,FALSE)=0,"",VLOOKUP(E838,'RT-C'!$A:$AG,33,FALSE)),"")</f>
        <v/>
      </c>
      <c r="L838" s="151" t="str">
        <f t="array" ref="L838">IFERROR(VLOOKUP('RT-C'!$A:$AF,32,FALSE),"")</f>
        <v/>
      </c>
      <c r="M838" s="323" t="str">
        <f t="array" ref="M838">IFERROR(VLOOKUP(E838,'RT-C'!$A:$H,8,FALSE),"")</f>
        <v/>
      </c>
      <c r="N838" s="151" t="str">
        <f t="array" ref="N838">IFERROR(VLOOKUP(E838,'RT-C'!$A:$G,7,FALSE),"")</f>
        <v/>
      </c>
      <c r="O838" s="150" t="str">
        <f t="array" ref="O838">IFERROR(VLOOKUP(E838,'RT-C'!$A:$R,18,FALSE),"")</f>
        <v/>
      </c>
      <c r="P838" s="147" t="str">
        <f t="shared" si="52"/>
        <v/>
      </c>
      <c r="Q838" s="119" t="str">
        <f t="shared" si="53"/>
        <v/>
      </c>
      <c r="R838" s="149" t="str">
        <f t="shared" si="54"/>
        <v/>
      </c>
      <c r="S838" s="148"/>
      <c r="T838" s="148" t="str">
        <f t="shared" si="55"/>
        <v/>
      </c>
      <c r="U838" s="118" t="e">
        <f>IF(AND(D838&lt;&gt;"",I838="OUI",#REF!="OUI"),60,"")</f>
        <v>#REF!</v>
      </c>
      <c r="V838" s="147"/>
      <c r="W838" s="118"/>
      <c r="X838" s="118"/>
      <c r="Y838" s="120"/>
      <c r="Z838" s="117"/>
    </row>
    <row r="839" spans="1:26" x14ac:dyDescent="0.25">
      <c r="A839" s="114">
        <v>2</v>
      </c>
      <c r="B839" s="115" t="s">
        <v>5718</v>
      </c>
      <c r="C839" s="116" t="str">
        <f t="array" ref="C839">IFERROR(VLOOKUP(E839,'RT-C'!$A:$I,9,FALSE),"")</f>
        <v/>
      </c>
      <c r="D839" s="117"/>
      <c r="E839" s="113"/>
      <c r="F839" s="118"/>
      <c r="G839" s="119"/>
      <c r="H839" s="120"/>
      <c r="I839" s="153" t="str">
        <f t="array" ref="I839">IFERROR(VLOOKUP(E839,'RT-C'!$A:$J,10,FALSE),"")</f>
        <v/>
      </c>
      <c r="J839" s="151" t="str">
        <f t="array" ref="J839">IFERROR(VLOOKUP(E839,'RT-C'!$A:$AE,31,FALSE),"")</f>
        <v/>
      </c>
      <c r="K839" s="152" t="str">
        <f t="array" ref="K839">IFERROR(IF(VLOOKUP(E839,'RT-C'!$A:$AG,29,FALSE)=0,"",VLOOKUP(E839,'RT-C'!$A:$AG,33,FALSE)),"")</f>
        <v/>
      </c>
      <c r="L839" s="151" t="str">
        <f t="array" ref="L839">IFERROR(VLOOKUP('RT-C'!$A:$AF,32,FALSE),"")</f>
        <v/>
      </c>
      <c r="M839" s="323" t="str">
        <f t="array" ref="M839">IFERROR(VLOOKUP(E839,'RT-C'!$A:$H,8,FALSE),"")</f>
        <v/>
      </c>
      <c r="N839" s="151" t="str">
        <f t="array" ref="N839">IFERROR(VLOOKUP(E839,'RT-C'!$A:$G,7,FALSE),"")</f>
        <v/>
      </c>
      <c r="O839" s="150" t="str">
        <f t="array" ref="O839">IFERROR(VLOOKUP(E839,'RT-C'!$A:$R,18,FALSE),"")</f>
        <v/>
      </c>
      <c r="P839" s="147" t="str">
        <f t="shared" si="52"/>
        <v/>
      </c>
      <c r="Q839" s="119" t="str">
        <f t="shared" si="53"/>
        <v/>
      </c>
      <c r="R839" s="149" t="str">
        <f t="shared" si="54"/>
        <v/>
      </c>
      <c r="S839" s="148"/>
      <c r="T839" s="148" t="str">
        <f t="shared" si="55"/>
        <v/>
      </c>
      <c r="U839" s="118" t="e">
        <f>IF(AND(D839&lt;&gt;"",I839="OUI",#REF!="OUI"),60,"")</f>
        <v>#REF!</v>
      </c>
      <c r="V839" s="147"/>
      <c r="W839" s="118"/>
      <c r="X839" s="118"/>
      <c r="Y839" s="120"/>
      <c r="Z839" s="117"/>
    </row>
    <row r="840" spans="1:26" x14ac:dyDescent="0.25">
      <c r="A840" s="114">
        <v>2</v>
      </c>
      <c r="B840" s="115" t="s">
        <v>5718</v>
      </c>
      <c r="C840" s="116" t="str">
        <f t="array" ref="C840">IFERROR(VLOOKUP(E840,'RT-C'!$A:$I,9,FALSE),"")</f>
        <v/>
      </c>
      <c r="D840" s="117"/>
      <c r="E840" s="113"/>
      <c r="F840" s="118"/>
      <c r="G840" s="119"/>
      <c r="H840" s="120"/>
      <c r="I840" s="153" t="str">
        <f t="array" ref="I840">IFERROR(VLOOKUP(E840,'RT-C'!$A:$J,10,FALSE),"")</f>
        <v/>
      </c>
      <c r="J840" s="151" t="str">
        <f t="array" ref="J840">IFERROR(VLOOKUP(E840,'RT-C'!$A:$AE,31,FALSE),"")</f>
        <v/>
      </c>
      <c r="K840" s="152" t="str">
        <f t="array" ref="K840">IFERROR(IF(VLOOKUP(E840,'RT-C'!$A:$AG,29,FALSE)=0,"",VLOOKUP(E840,'RT-C'!$A:$AG,33,FALSE)),"")</f>
        <v/>
      </c>
      <c r="L840" s="151" t="str">
        <f t="array" ref="L840">IFERROR(VLOOKUP('RT-C'!$A:$AF,32,FALSE),"")</f>
        <v/>
      </c>
      <c r="M840" s="323" t="str">
        <f t="array" ref="M840">IFERROR(VLOOKUP(E840,'RT-C'!$A:$H,8,FALSE),"")</f>
        <v/>
      </c>
      <c r="N840" s="151" t="str">
        <f t="array" ref="N840">IFERROR(VLOOKUP(E840,'RT-C'!$A:$G,7,FALSE),"")</f>
        <v/>
      </c>
      <c r="O840" s="150" t="str">
        <f t="array" ref="O840">IFERROR(VLOOKUP(E840,'RT-C'!$A:$R,18,FALSE),"")</f>
        <v/>
      </c>
      <c r="P840" s="147" t="str">
        <f t="shared" si="52"/>
        <v/>
      </c>
      <c r="Q840" s="119" t="str">
        <f t="shared" si="53"/>
        <v/>
      </c>
      <c r="R840" s="149" t="str">
        <f t="shared" si="54"/>
        <v/>
      </c>
      <c r="S840" s="148"/>
      <c r="T840" s="148" t="str">
        <f t="shared" si="55"/>
        <v/>
      </c>
      <c r="U840" s="118" t="e">
        <f>IF(AND(D840&lt;&gt;"",I840="OUI",#REF!="OUI"),60,"")</f>
        <v>#REF!</v>
      </c>
      <c r="V840" s="147"/>
      <c r="W840" s="118"/>
      <c r="X840" s="118"/>
      <c r="Y840" s="120"/>
      <c r="Z840" s="117"/>
    </row>
    <row r="841" spans="1:26" x14ac:dyDescent="0.25">
      <c r="A841" s="114">
        <v>2</v>
      </c>
      <c r="B841" s="115" t="s">
        <v>5718</v>
      </c>
      <c r="C841" s="116" t="str">
        <f t="array" ref="C841">IFERROR(VLOOKUP(E841,'RT-C'!$A:$I,9,FALSE),"")</f>
        <v/>
      </c>
      <c r="D841" s="117"/>
      <c r="E841" s="113"/>
      <c r="F841" s="118"/>
      <c r="G841" s="119"/>
      <c r="H841" s="120"/>
      <c r="I841" s="153" t="str">
        <f t="array" ref="I841">IFERROR(VLOOKUP(E841,'RT-C'!$A:$J,10,FALSE),"")</f>
        <v/>
      </c>
      <c r="J841" s="151" t="str">
        <f t="array" ref="J841">IFERROR(VLOOKUP(E841,'RT-C'!$A:$AE,31,FALSE),"")</f>
        <v/>
      </c>
      <c r="K841" s="152" t="str">
        <f t="array" ref="K841">IFERROR(IF(VLOOKUP(E841,'RT-C'!$A:$AG,29,FALSE)=0,"",VLOOKUP(E841,'RT-C'!$A:$AG,33,FALSE)),"")</f>
        <v/>
      </c>
      <c r="L841" s="151" t="str">
        <f t="array" ref="L841">IFERROR(VLOOKUP('RT-C'!$A:$AF,32,FALSE),"")</f>
        <v/>
      </c>
      <c r="M841" s="323" t="str">
        <f t="array" ref="M841">IFERROR(VLOOKUP(E841,'RT-C'!$A:$H,8,FALSE),"")</f>
        <v/>
      </c>
      <c r="N841" s="151" t="str">
        <f t="array" ref="N841">IFERROR(VLOOKUP(E841,'RT-C'!$A:$G,7,FALSE),"")</f>
        <v/>
      </c>
      <c r="O841" s="150" t="str">
        <f t="array" ref="O841">IFERROR(VLOOKUP(E841,'RT-C'!$A:$R,18,FALSE),"")</f>
        <v/>
      </c>
      <c r="P841" s="147" t="str">
        <f t="shared" si="52"/>
        <v/>
      </c>
      <c r="Q841" s="119" t="str">
        <f t="shared" si="53"/>
        <v/>
      </c>
      <c r="R841" s="149" t="str">
        <f t="shared" si="54"/>
        <v/>
      </c>
      <c r="S841" s="148"/>
      <c r="T841" s="148" t="str">
        <f t="shared" si="55"/>
        <v/>
      </c>
      <c r="U841" s="118" t="e">
        <f>IF(AND(D841&lt;&gt;"",I841="OUI",#REF!="OUI"),60,"")</f>
        <v>#REF!</v>
      </c>
      <c r="V841" s="147"/>
      <c r="W841" s="118"/>
      <c r="X841" s="118"/>
      <c r="Y841" s="120"/>
      <c r="Z841" s="117"/>
    </row>
    <row r="842" spans="1:26" x14ac:dyDescent="0.25">
      <c r="A842" s="114">
        <v>2</v>
      </c>
      <c r="B842" s="115" t="s">
        <v>5718</v>
      </c>
      <c r="C842" s="116" t="str">
        <f t="array" ref="C842">IFERROR(VLOOKUP(E842,'RT-C'!$A:$I,9,FALSE),"")</f>
        <v/>
      </c>
      <c r="D842" s="117"/>
      <c r="E842" s="113"/>
      <c r="F842" s="118"/>
      <c r="G842" s="119"/>
      <c r="H842" s="120"/>
      <c r="I842" s="153" t="str">
        <f t="array" ref="I842">IFERROR(VLOOKUP(E842,'RT-C'!$A:$J,10,FALSE),"")</f>
        <v/>
      </c>
      <c r="J842" s="151" t="str">
        <f t="array" ref="J842">IFERROR(VLOOKUP(E842,'RT-C'!$A:$AE,31,FALSE),"")</f>
        <v/>
      </c>
      <c r="K842" s="152" t="str">
        <f t="array" ref="K842">IFERROR(IF(VLOOKUP(E842,'RT-C'!$A:$AG,29,FALSE)=0,"",VLOOKUP(E842,'RT-C'!$A:$AG,33,FALSE)),"")</f>
        <v/>
      </c>
      <c r="L842" s="151" t="str">
        <f t="array" ref="L842">IFERROR(VLOOKUP('RT-C'!$A:$AF,32,FALSE),"")</f>
        <v/>
      </c>
      <c r="M842" s="323" t="str">
        <f t="array" ref="M842">IFERROR(VLOOKUP(E842,'RT-C'!$A:$H,8,FALSE),"")</f>
        <v/>
      </c>
      <c r="N842" s="151" t="str">
        <f t="array" ref="N842">IFERROR(VLOOKUP(E842,'RT-C'!$A:$G,7,FALSE),"")</f>
        <v/>
      </c>
      <c r="O842" s="150" t="str">
        <f t="array" ref="O842">IFERROR(VLOOKUP(E842,'RT-C'!$A:$R,18,FALSE),"")</f>
        <v/>
      </c>
      <c r="P842" s="147" t="str">
        <f t="shared" si="52"/>
        <v/>
      </c>
      <c r="Q842" s="119" t="str">
        <f t="shared" si="53"/>
        <v/>
      </c>
      <c r="R842" s="149" t="str">
        <f t="shared" si="54"/>
        <v/>
      </c>
      <c r="S842" s="148"/>
      <c r="T842" s="148" t="str">
        <f t="shared" si="55"/>
        <v/>
      </c>
      <c r="U842" s="118" t="e">
        <f>IF(AND(D842&lt;&gt;"",I842="OUI",#REF!="OUI"),60,"")</f>
        <v>#REF!</v>
      </c>
      <c r="V842" s="147"/>
      <c r="W842" s="118"/>
      <c r="X842" s="118"/>
      <c r="Y842" s="120"/>
      <c r="Z842" s="117"/>
    </row>
    <row r="843" spans="1:26" x14ac:dyDescent="0.25">
      <c r="A843" s="114">
        <v>2</v>
      </c>
      <c r="B843" s="115" t="s">
        <v>5718</v>
      </c>
      <c r="C843" s="116" t="str">
        <f t="array" ref="C843">IFERROR(VLOOKUP(E843,'RT-C'!$A:$I,9,FALSE),"")</f>
        <v/>
      </c>
      <c r="D843" s="117"/>
      <c r="E843" s="113"/>
      <c r="F843" s="118"/>
      <c r="G843" s="119"/>
      <c r="H843" s="120"/>
      <c r="I843" s="153" t="str">
        <f t="array" ref="I843">IFERROR(VLOOKUP(E843,'RT-C'!$A:$J,10,FALSE),"")</f>
        <v/>
      </c>
      <c r="J843" s="151" t="str">
        <f t="array" ref="J843">IFERROR(VLOOKUP(E843,'RT-C'!$A:$AE,31,FALSE),"")</f>
        <v/>
      </c>
      <c r="K843" s="152" t="str">
        <f t="array" ref="K843">IFERROR(IF(VLOOKUP(E843,'RT-C'!$A:$AG,29,FALSE)=0,"",VLOOKUP(E843,'RT-C'!$A:$AG,33,FALSE)),"")</f>
        <v/>
      </c>
      <c r="L843" s="151" t="str">
        <f t="array" ref="L843">IFERROR(VLOOKUP('RT-C'!$A:$AF,32,FALSE),"")</f>
        <v/>
      </c>
      <c r="M843" s="323" t="str">
        <f t="array" ref="M843">IFERROR(VLOOKUP(E843,'RT-C'!$A:$H,8,FALSE),"")</f>
        <v/>
      </c>
      <c r="N843" s="151" t="str">
        <f t="array" ref="N843">IFERROR(VLOOKUP(E843,'RT-C'!$A:$G,7,FALSE),"")</f>
        <v/>
      </c>
      <c r="O843" s="150" t="str">
        <f t="array" ref="O843">IFERROR(VLOOKUP(E843,'RT-C'!$A:$R,18,FALSE),"")</f>
        <v/>
      </c>
      <c r="P843" s="147" t="str">
        <f t="shared" si="52"/>
        <v/>
      </c>
      <c r="Q843" s="119" t="str">
        <f t="shared" si="53"/>
        <v/>
      </c>
      <c r="R843" s="149" t="str">
        <f t="shared" si="54"/>
        <v/>
      </c>
      <c r="S843" s="148"/>
      <c r="T843" s="148" t="str">
        <f t="shared" si="55"/>
        <v/>
      </c>
      <c r="U843" s="118" t="e">
        <f>IF(AND(D843&lt;&gt;"",I843="OUI",#REF!="OUI"),60,"")</f>
        <v>#REF!</v>
      </c>
      <c r="V843" s="147"/>
      <c r="W843" s="118"/>
      <c r="X843" s="118"/>
      <c r="Y843" s="120"/>
      <c r="Z843" s="117"/>
    </row>
    <row r="844" spans="1:26" x14ac:dyDescent="0.25">
      <c r="A844" s="114">
        <v>2</v>
      </c>
      <c r="B844" s="115" t="s">
        <v>5718</v>
      </c>
      <c r="C844" s="116" t="str">
        <f t="array" ref="C844">IFERROR(VLOOKUP(E844,'RT-C'!$A:$I,9,FALSE),"")</f>
        <v/>
      </c>
      <c r="D844" s="117"/>
      <c r="E844" s="113"/>
      <c r="F844" s="118"/>
      <c r="G844" s="119"/>
      <c r="H844" s="120"/>
      <c r="I844" s="153" t="str">
        <f t="array" ref="I844">IFERROR(VLOOKUP(E844,'RT-C'!$A:$J,10,FALSE),"")</f>
        <v/>
      </c>
      <c r="J844" s="151" t="str">
        <f t="array" ref="J844">IFERROR(VLOOKUP(E844,'RT-C'!$A:$AE,31,FALSE),"")</f>
        <v/>
      </c>
      <c r="K844" s="152" t="str">
        <f t="array" ref="K844">IFERROR(IF(VLOOKUP(E844,'RT-C'!$A:$AG,29,FALSE)=0,"",VLOOKUP(E844,'RT-C'!$A:$AG,33,FALSE)),"")</f>
        <v/>
      </c>
      <c r="L844" s="151" t="str">
        <f t="array" ref="L844">IFERROR(VLOOKUP('RT-C'!$A:$AF,32,FALSE),"")</f>
        <v/>
      </c>
      <c r="M844" s="323" t="str">
        <f t="array" ref="M844">IFERROR(VLOOKUP(E844,'RT-C'!$A:$H,8,FALSE),"")</f>
        <v/>
      </c>
      <c r="N844" s="151" t="str">
        <f t="array" ref="N844">IFERROR(VLOOKUP(E844,'RT-C'!$A:$G,7,FALSE),"")</f>
        <v/>
      </c>
      <c r="O844" s="150" t="str">
        <f t="array" ref="O844">IFERROR(VLOOKUP(E844,'RT-C'!$A:$R,18,FALSE),"")</f>
        <v/>
      </c>
      <c r="P844" s="147" t="str">
        <f t="shared" si="52"/>
        <v/>
      </c>
      <c r="Q844" s="119" t="str">
        <f t="shared" si="53"/>
        <v/>
      </c>
      <c r="R844" s="149" t="str">
        <f t="shared" si="54"/>
        <v/>
      </c>
      <c r="S844" s="148"/>
      <c r="T844" s="148" t="str">
        <f t="shared" si="55"/>
        <v/>
      </c>
      <c r="U844" s="118" t="e">
        <f>IF(AND(D844&lt;&gt;"",I844="OUI",#REF!="OUI"),60,"")</f>
        <v>#REF!</v>
      </c>
      <c r="V844" s="147"/>
      <c r="W844" s="118"/>
      <c r="X844" s="118"/>
      <c r="Y844" s="120"/>
      <c r="Z844" s="117"/>
    </row>
    <row r="845" spans="1:26" x14ac:dyDescent="0.25">
      <c r="A845" s="114">
        <v>2</v>
      </c>
      <c r="B845" s="115" t="s">
        <v>5718</v>
      </c>
      <c r="C845" s="116" t="str">
        <f t="array" ref="C845">IFERROR(VLOOKUP(E845,'RT-C'!$A:$I,9,FALSE),"")</f>
        <v/>
      </c>
      <c r="D845" s="117"/>
      <c r="E845" s="113"/>
      <c r="F845" s="118"/>
      <c r="G845" s="119"/>
      <c r="H845" s="120"/>
      <c r="I845" s="153" t="str">
        <f t="array" ref="I845">IFERROR(VLOOKUP(E845,'RT-C'!$A:$J,10,FALSE),"")</f>
        <v/>
      </c>
      <c r="J845" s="151" t="str">
        <f t="array" ref="J845">IFERROR(VLOOKUP(E845,'RT-C'!$A:$AE,31,FALSE),"")</f>
        <v/>
      </c>
      <c r="K845" s="152" t="str">
        <f t="array" ref="K845">IFERROR(IF(VLOOKUP(E845,'RT-C'!$A:$AG,29,FALSE)=0,"",VLOOKUP(E845,'RT-C'!$A:$AG,33,FALSE)),"")</f>
        <v/>
      </c>
      <c r="L845" s="151" t="str">
        <f t="array" ref="L845">IFERROR(VLOOKUP('RT-C'!$A:$AF,32,FALSE),"")</f>
        <v/>
      </c>
      <c r="M845" s="323" t="str">
        <f t="array" ref="M845">IFERROR(VLOOKUP(E845,'RT-C'!$A:$H,8,FALSE),"")</f>
        <v/>
      </c>
      <c r="N845" s="151" t="str">
        <f t="array" ref="N845">IFERROR(VLOOKUP(E845,'RT-C'!$A:$G,7,FALSE),"")</f>
        <v/>
      </c>
      <c r="O845" s="150" t="str">
        <f t="array" ref="O845">IFERROR(VLOOKUP(E845,'RT-C'!$A:$R,18,FALSE),"")</f>
        <v/>
      </c>
      <c r="P845" s="147" t="str">
        <f t="shared" si="52"/>
        <v/>
      </c>
      <c r="Q845" s="119" t="str">
        <f t="shared" si="53"/>
        <v/>
      </c>
      <c r="R845" s="149" t="str">
        <f t="shared" si="54"/>
        <v/>
      </c>
      <c r="S845" s="148"/>
      <c r="T845" s="148" t="str">
        <f t="shared" si="55"/>
        <v/>
      </c>
      <c r="U845" s="118" t="e">
        <f>IF(AND(D845&lt;&gt;"",I845="OUI",#REF!="OUI"),60,"")</f>
        <v>#REF!</v>
      </c>
      <c r="V845" s="147"/>
      <c r="W845" s="118"/>
      <c r="X845" s="118"/>
      <c r="Y845" s="120"/>
      <c r="Z845" s="117"/>
    </row>
    <row r="846" spans="1:26" x14ac:dyDescent="0.25">
      <c r="A846" s="114">
        <v>2</v>
      </c>
      <c r="B846" s="115" t="s">
        <v>5718</v>
      </c>
      <c r="C846" s="116" t="str">
        <f t="array" ref="C846">IFERROR(VLOOKUP(E846,'RT-C'!$A:$I,9,FALSE),"")</f>
        <v/>
      </c>
      <c r="D846" s="117"/>
      <c r="E846" s="113"/>
      <c r="F846" s="118"/>
      <c r="G846" s="119"/>
      <c r="H846" s="120"/>
      <c r="I846" s="153" t="str">
        <f t="array" ref="I846">IFERROR(VLOOKUP(E846,'RT-C'!$A:$J,10,FALSE),"")</f>
        <v/>
      </c>
      <c r="J846" s="151" t="str">
        <f t="array" ref="J846">IFERROR(VLOOKUP(E846,'RT-C'!$A:$AE,31,FALSE),"")</f>
        <v/>
      </c>
      <c r="K846" s="152" t="str">
        <f t="array" ref="K846">IFERROR(IF(VLOOKUP(E846,'RT-C'!$A:$AG,29,FALSE)=0,"",VLOOKUP(E846,'RT-C'!$A:$AG,33,FALSE)),"")</f>
        <v/>
      </c>
      <c r="L846" s="151" t="str">
        <f t="array" ref="L846">IFERROR(VLOOKUP('RT-C'!$A:$AF,32,FALSE),"")</f>
        <v/>
      </c>
      <c r="M846" s="323" t="str">
        <f t="array" ref="M846">IFERROR(VLOOKUP(E846,'RT-C'!$A:$H,8,FALSE),"")</f>
        <v/>
      </c>
      <c r="N846" s="151" t="str">
        <f t="array" ref="N846">IFERROR(VLOOKUP(E846,'RT-C'!$A:$G,7,FALSE),"")</f>
        <v/>
      </c>
      <c r="O846" s="150" t="str">
        <f t="array" ref="O846">IFERROR(VLOOKUP(E846,'RT-C'!$A:$R,18,FALSE),"")</f>
        <v/>
      </c>
      <c r="P846" s="147" t="str">
        <f t="shared" si="52"/>
        <v/>
      </c>
      <c r="Q846" s="119" t="str">
        <f t="shared" si="53"/>
        <v/>
      </c>
      <c r="R846" s="149" t="str">
        <f t="shared" si="54"/>
        <v/>
      </c>
      <c r="S846" s="148"/>
      <c r="T846" s="148" t="str">
        <f t="shared" si="55"/>
        <v/>
      </c>
      <c r="U846" s="118" t="e">
        <f>IF(AND(D846&lt;&gt;"",I846="OUI",#REF!="OUI"),60,"")</f>
        <v>#REF!</v>
      </c>
      <c r="V846" s="147"/>
      <c r="W846" s="118"/>
      <c r="X846" s="118"/>
      <c r="Y846" s="120"/>
      <c r="Z846" s="117"/>
    </row>
    <row r="847" spans="1:26" x14ac:dyDescent="0.25">
      <c r="A847" s="114">
        <v>2</v>
      </c>
      <c r="B847" s="115" t="s">
        <v>5718</v>
      </c>
      <c r="C847" s="116" t="str">
        <f t="array" ref="C847">IFERROR(VLOOKUP(E847,'RT-C'!$A:$I,9,FALSE),"")</f>
        <v/>
      </c>
      <c r="D847" s="117"/>
      <c r="E847" s="113"/>
      <c r="F847" s="118"/>
      <c r="G847" s="119"/>
      <c r="H847" s="120"/>
      <c r="I847" s="153" t="str">
        <f t="array" ref="I847">IFERROR(VLOOKUP(E847,'RT-C'!$A:$J,10,FALSE),"")</f>
        <v/>
      </c>
      <c r="J847" s="151" t="str">
        <f t="array" ref="J847">IFERROR(VLOOKUP(E847,'RT-C'!$A:$AE,31,FALSE),"")</f>
        <v/>
      </c>
      <c r="K847" s="152" t="str">
        <f t="array" ref="K847">IFERROR(IF(VLOOKUP(E847,'RT-C'!$A:$AG,29,FALSE)=0,"",VLOOKUP(E847,'RT-C'!$A:$AG,33,FALSE)),"")</f>
        <v/>
      </c>
      <c r="L847" s="151" t="str">
        <f t="array" ref="L847">IFERROR(VLOOKUP('RT-C'!$A:$AF,32,FALSE),"")</f>
        <v/>
      </c>
      <c r="M847" s="323" t="str">
        <f t="array" ref="M847">IFERROR(VLOOKUP(E847,'RT-C'!$A:$H,8,FALSE),"")</f>
        <v/>
      </c>
      <c r="N847" s="151" t="str">
        <f t="array" ref="N847">IFERROR(VLOOKUP(E847,'RT-C'!$A:$G,7,FALSE),"")</f>
        <v/>
      </c>
      <c r="O847" s="150" t="str">
        <f t="array" ref="O847">IFERROR(VLOOKUP(E847,'RT-C'!$A:$R,18,FALSE),"")</f>
        <v/>
      </c>
      <c r="P847" s="147" t="str">
        <f t="shared" si="52"/>
        <v/>
      </c>
      <c r="Q847" s="119" t="str">
        <f t="shared" si="53"/>
        <v/>
      </c>
      <c r="R847" s="149" t="str">
        <f t="shared" si="54"/>
        <v/>
      </c>
      <c r="S847" s="148"/>
      <c r="T847" s="148" t="str">
        <f t="shared" si="55"/>
        <v/>
      </c>
      <c r="U847" s="118" t="e">
        <f>IF(AND(D847&lt;&gt;"",I847="OUI",#REF!="OUI"),60,"")</f>
        <v>#REF!</v>
      </c>
      <c r="V847" s="147"/>
      <c r="W847" s="118"/>
      <c r="X847" s="118"/>
      <c r="Y847" s="120"/>
      <c r="Z847" s="117"/>
    </row>
    <row r="848" spans="1:26" x14ac:dyDescent="0.25">
      <c r="A848" s="114">
        <v>2</v>
      </c>
      <c r="B848" s="115" t="s">
        <v>5718</v>
      </c>
      <c r="C848" s="116" t="str">
        <f t="array" ref="C848">IFERROR(VLOOKUP(E848,'RT-C'!$A:$I,9,FALSE),"")</f>
        <v/>
      </c>
      <c r="D848" s="117"/>
      <c r="E848" s="113"/>
      <c r="F848" s="118"/>
      <c r="G848" s="119"/>
      <c r="H848" s="120"/>
      <c r="I848" s="153" t="str">
        <f t="array" ref="I848">IFERROR(VLOOKUP(E848,'RT-C'!$A:$J,10,FALSE),"")</f>
        <v/>
      </c>
      <c r="J848" s="151" t="str">
        <f t="array" ref="J848">IFERROR(VLOOKUP(E848,'RT-C'!$A:$AE,31,FALSE),"")</f>
        <v/>
      </c>
      <c r="K848" s="152" t="str">
        <f t="array" ref="K848">IFERROR(IF(VLOOKUP(E848,'RT-C'!$A:$AG,29,FALSE)=0,"",VLOOKUP(E848,'RT-C'!$A:$AG,33,FALSE)),"")</f>
        <v/>
      </c>
      <c r="L848" s="151" t="str">
        <f t="array" ref="L848">IFERROR(VLOOKUP('RT-C'!$A:$AF,32,FALSE),"")</f>
        <v/>
      </c>
      <c r="M848" s="323" t="str">
        <f t="array" ref="M848">IFERROR(VLOOKUP(E848,'RT-C'!$A:$H,8,FALSE),"")</f>
        <v/>
      </c>
      <c r="N848" s="151" t="str">
        <f t="array" ref="N848">IFERROR(VLOOKUP(E848,'RT-C'!$A:$G,7,FALSE),"")</f>
        <v/>
      </c>
      <c r="O848" s="150" t="str">
        <f t="array" ref="O848">IFERROR(VLOOKUP(E848,'RT-C'!$A:$R,18,FALSE),"")</f>
        <v/>
      </c>
      <c r="P848" s="147" t="str">
        <f t="shared" si="52"/>
        <v/>
      </c>
      <c r="Q848" s="119" t="str">
        <f t="shared" si="53"/>
        <v/>
      </c>
      <c r="R848" s="149" t="str">
        <f t="shared" si="54"/>
        <v/>
      </c>
      <c r="S848" s="148"/>
      <c r="T848" s="148" t="str">
        <f t="shared" si="55"/>
        <v/>
      </c>
      <c r="U848" s="118" t="e">
        <f>IF(AND(D848&lt;&gt;"",I848="OUI",#REF!="OUI"),60,"")</f>
        <v>#REF!</v>
      </c>
      <c r="V848" s="147"/>
      <c r="W848" s="118"/>
      <c r="X848" s="118"/>
      <c r="Y848" s="120"/>
      <c r="Z848" s="117"/>
    </row>
    <row r="849" spans="1:26" x14ac:dyDescent="0.25">
      <c r="A849" s="114">
        <v>2</v>
      </c>
      <c r="B849" s="115" t="s">
        <v>5718</v>
      </c>
      <c r="C849" s="116" t="str">
        <f t="array" ref="C849">IFERROR(VLOOKUP(E849,'RT-C'!$A:$I,9,FALSE),"")</f>
        <v/>
      </c>
      <c r="D849" s="117"/>
      <c r="E849" s="113"/>
      <c r="F849" s="118"/>
      <c r="G849" s="119"/>
      <c r="H849" s="120"/>
      <c r="I849" s="153" t="str">
        <f t="array" ref="I849">IFERROR(VLOOKUP(E849,'RT-C'!$A:$J,10,FALSE),"")</f>
        <v/>
      </c>
      <c r="J849" s="151" t="str">
        <f t="array" ref="J849">IFERROR(VLOOKUP(E849,'RT-C'!$A:$AE,31,FALSE),"")</f>
        <v/>
      </c>
      <c r="K849" s="152" t="str">
        <f t="array" ref="K849">IFERROR(IF(VLOOKUP(E849,'RT-C'!$A:$AG,29,FALSE)=0,"",VLOOKUP(E849,'RT-C'!$A:$AG,33,FALSE)),"")</f>
        <v/>
      </c>
      <c r="L849" s="151" t="str">
        <f t="array" ref="L849">IFERROR(VLOOKUP('RT-C'!$A:$AF,32,FALSE),"")</f>
        <v/>
      </c>
      <c r="M849" s="323" t="str">
        <f t="array" ref="M849">IFERROR(VLOOKUP(E849,'RT-C'!$A:$H,8,FALSE),"")</f>
        <v/>
      </c>
      <c r="N849" s="151" t="str">
        <f t="array" ref="N849">IFERROR(VLOOKUP(E849,'RT-C'!$A:$G,7,FALSE),"")</f>
        <v/>
      </c>
      <c r="O849" s="150" t="str">
        <f t="array" ref="O849">IFERROR(VLOOKUP(E849,'RT-C'!$A:$R,18,FALSE),"")</f>
        <v/>
      </c>
      <c r="P849" s="147" t="str">
        <f t="shared" si="52"/>
        <v/>
      </c>
      <c r="Q849" s="119" t="str">
        <f t="shared" si="53"/>
        <v/>
      </c>
      <c r="R849" s="149" t="str">
        <f t="shared" si="54"/>
        <v/>
      </c>
      <c r="S849" s="148"/>
      <c r="T849" s="148" t="str">
        <f t="shared" si="55"/>
        <v/>
      </c>
      <c r="U849" s="118" t="e">
        <f>IF(AND(D849&lt;&gt;"",I849="OUI",#REF!="OUI"),60,"")</f>
        <v>#REF!</v>
      </c>
      <c r="V849" s="147"/>
      <c r="W849" s="118"/>
      <c r="X849" s="118"/>
      <c r="Y849" s="120"/>
      <c r="Z849" s="117"/>
    </row>
    <row r="850" spans="1:26" x14ac:dyDescent="0.25">
      <c r="A850" s="114">
        <v>2</v>
      </c>
      <c r="B850" s="115" t="s">
        <v>5718</v>
      </c>
      <c r="C850" s="116" t="str">
        <f t="array" ref="C850">IFERROR(VLOOKUP(E850,'RT-C'!$A:$I,9,FALSE),"")</f>
        <v/>
      </c>
      <c r="D850" s="117"/>
      <c r="E850" s="113"/>
      <c r="F850" s="118"/>
      <c r="G850" s="119"/>
      <c r="H850" s="120"/>
      <c r="I850" s="153" t="str">
        <f t="array" ref="I850">IFERROR(VLOOKUP(E850,'RT-C'!$A:$J,10,FALSE),"")</f>
        <v/>
      </c>
      <c r="J850" s="151" t="str">
        <f t="array" ref="J850">IFERROR(VLOOKUP(E850,'RT-C'!$A:$AE,31,FALSE),"")</f>
        <v/>
      </c>
      <c r="K850" s="152" t="str">
        <f t="array" ref="K850">IFERROR(IF(VLOOKUP(E850,'RT-C'!$A:$AG,29,FALSE)=0,"",VLOOKUP(E850,'RT-C'!$A:$AG,33,FALSE)),"")</f>
        <v/>
      </c>
      <c r="L850" s="151" t="str">
        <f t="array" ref="L850">IFERROR(VLOOKUP('RT-C'!$A:$AF,32,FALSE),"")</f>
        <v/>
      </c>
      <c r="M850" s="323" t="str">
        <f t="array" ref="M850">IFERROR(VLOOKUP(E850,'RT-C'!$A:$H,8,FALSE),"")</f>
        <v/>
      </c>
      <c r="N850" s="151" t="str">
        <f t="array" ref="N850">IFERROR(VLOOKUP(E850,'RT-C'!$A:$G,7,FALSE),"")</f>
        <v/>
      </c>
      <c r="O850" s="150" t="str">
        <f t="array" ref="O850">IFERROR(VLOOKUP(E850,'RT-C'!$A:$R,18,FALSE),"")</f>
        <v/>
      </c>
      <c r="P850" s="147" t="str">
        <f t="shared" si="52"/>
        <v/>
      </c>
      <c r="Q850" s="119" t="str">
        <f t="shared" si="53"/>
        <v/>
      </c>
      <c r="R850" s="149" t="str">
        <f t="shared" si="54"/>
        <v/>
      </c>
      <c r="S850" s="148"/>
      <c r="T850" s="148" t="str">
        <f t="shared" si="55"/>
        <v/>
      </c>
      <c r="U850" s="118" t="e">
        <f>IF(AND(D850&lt;&gt;"",I850="OUI",#REF!="OUI"),60,"")</f>
        <v>#REF!</v>
      </c>
      <c r="V850" s="147"/>
      <c r="W850" s="118"/>
      <c r="X850" s="118"/>
      <c r="Y850" s="120"/>
      <c r="Z850" s="117"/>
    </row>
    <row r="851" spans="1:26" x14ac:dyDescent="0.25">
      <c r="A851" s="114">
        <v>2</v>
      </c>
      <c r="B851" s="115" t="s">
        <v>5718</v>
      </c>
      <c r="C851" s="116" t="str">
        <f t="array" ref="C851">IFERROR(VLOOKUP(E851,'RT-C'!$A:$I,9,FALSE),"")</f>
        <v/>
      </c>
      <c r="D851" s="117"/>
      <c r="E851" s="113"/>
      <c r="F851" s="118"/>
      <c r="G851" s="119"/>
      <c r="H851" s="120"/>
      <c r="I851" s="153" t="str">
        <f t="array" ref="I851">IFERROR(VLOOKUP(E851,'RT-C'!$A:$J,10,FALSE),"")</f>
        <v/>
      </c>
      <c r="J851" s="151" t="str">
        <f t="array" ref="J851">IFERROR(VLOOKUP(E851,'RT-C'!$A:$AE,31,FALSE),"")</f>
        <v/>
      </c>
      <c r="K851" s="152" t="str">
        <f t="array" ref="K851">IFERROR(IF(VLOOKUP(E851,'RT-C'!$A:$AG,29,FALSE)=0,"",VLOOKUP(E851,'RT-C'!$A:$AG,33,FALSE)),"")</f>
        <v/>
      </c>
      <c r="L851" s="151" t="str">
        <f t="array" ref="L851">IFERROR(VLOOKUP('RT-C'!$A:$AF,32,FALSE),"")</f>
        <v/>
      </c>
      <c r="M851" s="323" t="str">
        <f t="array" ref="M851">IFERROR(VLOOKUP(E851,'RT-C'!$A:$H,8,FALSE),"")</f>
        <v/>
      </c>
      <c r="N851" s="151" t="str">
        <f t="array" ref="N851">IFERROR(VLOOKUP(E851,'RT-C'!$A:$G,7,FALSE),"")</f>
        <v/>
      </c>
      <c r="O851" s="150" t="str">
        <f t="array" ref="O851">IFERROR(VLOOKUP(E851,'RT-C'!$A:$R,18,FALSE),"")</f>
        <v/>
      </c>
      <c r="P851" s="147" t="str">
        <f t="shared" si="52"/>
        <v/>
      </c>
      <c r="Q851" s="119" t="str">
        <f t="shared" si="53"/>
        <v/>
      </c>
      <c r="R851" s="149" t="str">
        <f t="shared" si="54"/>
        <v/>
      </c>
      <c r="S851" s="148"/>
      <c r="T851" s="148" t="str">
        <f t="shared" si="55"/>
        <v/>
      </c>
      <c r="U851" s="118" t="e">
        <f>IF(AND(D851&lt;&gt;"",I851="OUI",#REF!="OUI"),60,"")</f>
        <v>#REF!</v>
      </c>
      <c r="V851" s="147"/>
      <c r="W851" s="118"/>
      <c r="X851" s="118"/>
      <c r="Y851" s="120"/>
      <c r="Z851" s="117"/>
    </row>
    <row r="852" spans="1:26" x14ac:dyDescent="0.25">
      <c r="A852" s="114">
        <v>2</v>
      </c>
      <c r="B852" s="115" t="s">
        <v>5718</v>
      </c>
      <c r="C852" s="116" t="str">
        <f t="array" ref="C852">IFERROR(VLOOKUP(E852,'RT-C'!$A:$I,9,FALSE),"")</f>
        <v/>
      </c>
      <c r="D852" s="117"/>
      <c r="E852" s="113"/>
      <c r="F852" s="118"/>
      <c r="G852" s="119"/>
      <c r="H852" s="120"/>
      <c r="I852" s="153" t="str">
        <f t="array" ref="I852">IFERROR(VLOOKUP(E852,'RT-C'!$A:$J,10,FALSE),"")</f>
        <v/>
      </c>
      <c r="J852" s="151" t="str">
        <f t="array" ref="J852">IFERROR(VLOOKUP(E852,'RT-C'!$A:$AE,31,FALSE),"")</f>
        <v/>
      </c>
      <c r="K852" s="152" t="str">
        <f t="array" ref="K852">IFERROR(IF(VLOOKUP(E852,'RT-C'!$A:$AG,29,FALSE)=0,"",VLOOKUP(E852,'RT-C'!$A:$AG,33,FALSE)),"")</f>
        <v/>
      </c>
      <c r="L852" s="151" t="str">
        <f t="array" ref="L852">IFERROR(VLOOKUP('RT-C'!$A:$AF,32,FALSE),"")</f>
        <v/>
      </c>
      <c r="M852" s="323" t="str">
        <f t="array" ref="M852">IFERROR(VLOOKUP(E852,'RT-C'!$A:$H,8,FALSE),"")</f>
        <v/>
      </c>
      <c r="N852" s="151" t="str">
        <f t="array" ref="N852">IFERROR(VLOOKUP(E852,'RT-C'!$A:$G,7,FALSE),"")</f>
        <v/>
      </c>
      <c r="O852" s="150" t="str">
        <f t="array" ref="O852">IFERROR(VLOOKUP(E852,'RT-C'!$A:$R,18,FALSE),"")</f>
        <v/>
      </c>
      <c r="P852" s="147" t="str">
        <f t="shared" si="52"/>
        <v/>
      </c>
      <c r="Q852" s="119" t="str">
        <f t="shared" si="53"/>
        <v/>
      </c>
      <c r="R852" s="149" t="str">
        <f t="shared" si="54"/>
        <v/>
      </c>
      <c r="S852" s="148"/>
      <c r="T852" s="148" t="str">
        <f t="shared" si="55"/>
        <v/>
      </c>
      <c r="U852" s="118" t="e">
        <f>IF(AND(D852&lt;&gt;"",I852="OUI",#REF!="OUI"),60,"")</f>
        <v>#REF!</v>
      </c>
      <c r="V852" s="147"/>
      <c r="W852" s="118"/>
      <c r="X852" s="118"/>
      <c r="Y852" s="120"/>
      <c r="Z852" s="117"/>
    </row>
    <row r="853" spans="1:26" x14ac:dyDescent="0.25">
      <c r="A853" s="114">
        <v>2</v>
      </c>
      <c r="B853" s="115" t="s">
        <v>5718</v>
      </c>
      <c r="C853" s="116" t="str">
        <f t="array" ref="C853">IFERROR(VLOOKUP(E853,'RT-C'!$A:$I,9,FALSE),"")</f>
        <v/>
      </c>
      <c r="D853" s="117"/>
      <c r="E853" s="113"/>
      <c r="F853" s="118"/>
      <c r="G853" s="119"/>
      <c r="H853" s="120"/>
      <c r="I853" s="153" t="str">
        <f t="array" ref="I853">IFERROR(VLOOKUP(E853,'RT-C'!$A:$J,10,FALSE),"")</f>
        <v/>
      </c>
      <c r="J853" s="151" t="str">
        <f t="array" ref="J853">IFERROR(VLOOKUP(E853,'RT-C'!$A:$AE,31,FALSE),"")</f>
        <v/>
      </c>
      <c r="K853" s="152" t="str">
        <f t="array" ref="K853">IFERROR(IF(VLOOKUP(E853,'RT-C'!$A:$AG,29,FALSE)=0,"",VLOOKUP(E853,'RT-C'!$A:$AG,33,FALSE)),"")</f>
        <v/>
      </c>
      <c r="L853" s="151" t="str">
        <f t="array" ref="L853">IFERROR(VLOOKUP('RT-C'!$A:$AF,32,FALSE),"")</f>
        <v/>
      </c>
      <c r="M853" s="323" t="str">
        <f t="array" ref="M853">IFERROR(VLOOKUP(E853,'RT-C'!$A:$H,8,FALSE),"")</f>
        <v/>
      </c>
      <c r="N853" s="151" t="str">
        <f t="array" ref="N853">IFERROR(VLOOKUP(E853,'RT-C'!$A:$G,7,FALSE),"")</f>
        <v/>
      </c>
      <c r="O853" s="150" t="str">
        <f t="array" ref="O853">IFERROR(VLOOKUP(E853,'RT-C'!$A:$R,18,FALSE),"")</f>
        <v/>
      </c>
      <c r="P853" s="147" t="str">
        <f t="shared" si="52"/>
        <v/>
      </c>
      <c r="Q853" s="119" t="str">
        <f t="shared" si="53"/>
        <v/>
      </c>
      <c r="R853" s="149" t="str">
        <f t="shared" si="54"/>
        <v/>
      </c>
      <c r="S853" s="148"/>
      <c r="T853" s="148" t="str">
        <f t="shared" si="55"/>
        <v/>
      </c>
      <c r="U853" s="118" t="e">
        <f>IF(AND(D853&lt;&gt;"",I853="OUI",#REF!="OUI"),60,"")</f>
        <v>#REF!</v>
      </c>
      <c r="V853" s="147"/>
      <c r="W853" s="118"/>
      <c r="X853" s="118"/>
      <c r="Y853" s="120"/>
      <c r="Z853" s="117"/>
    </row>
    <row r="854" spans="1:26" x14ac:dyDescent="0.25">
      <c r="A854" s="114">
        <v>2</v>
      </c>
      <c r="B854" s="115" t="s">
        <v>5718</v>
      </c>
      <c r="C854" s="116" t="str">
        <f t="array" ref="C854">IFERROR(VLOOKUP(E854,'RT-C'!$A:$I,9,FALSE),"")</f>
        <v/>
      </c>
      <c r="D854" s="117"/>
      <c r="E854" s="113"/>
      <c r="F854" s="118"/>
      <c r="G854" s="119"/>
      <c r="H854" s="120"/>
      <c r="I854" s="153" t="str">
        <f t="array" ref="I854">IFERROR(VLOOKUP(E854,'RT-C'!$A:$J,10,FALSE),"")</f>
        <v/>
      </c>
      <c r="J854" s="151" t="str">
        <f t="array" ref="J854">IFERROR(VLOOKUP(E854,'RT-C'!$A:$AE,31,FALSE),"")</f>
        <v/>
      </c>
      <c r="K854" s="152" t="str">
        <f t="array" ref="K854">IFERROR(IF(VLOOKUP(E854,'RT-C'!$A:$AG,29,FALSE)=0,"",VLOOKUP(E854,'RT-C'!$A:$AG,33,FALSE)),"")</f>
        <v/>
      </c>
      <c r="L854" s="151" t="str">
        <f t="array" ref="L854">IFERROR(VLOOKUP('RT-C'!$A:$AF,32,FALSE),"")</f>
        <v/>
      </c>
      <c r="M854" s="323" t="str">
        <f t="array" ref="M854">IFERROR(VLOOKUP(E854,'RT-C'!$A:$H,8,FALSE),"")</f>
        <v/>
      </c>
      <c r="N854" s="151" t="str">
        <f t="array" ref="N854">IFERROR(VLOOKUP(E854,'RT-C'!$A:$G,7,FALSE),"")</f>
        <v/>
      </c>
      <c r="O854" s="150" t="str">
        <f t="array" ref="O854">IFERROR(VLOOKUP(E854,'RT-C'!$A:$R,18,FALSE),"")</f>
        <v/>
      </c>
      <c r="P854" s="147" t="str">
        <f t="shared" si="52"/>
        <v/>
      </c>
      <c r="Q854" s="119" t="str">
        <f t="shared" si="53"/>
        <v/>
      </c>
      <c r="R854" s="149" t="str">
        <f t="shared" si="54"/>
        <v/>
      </c>
      <c r="S854" s="148"/>
      <c r="T854" s="148" t="str">
        <f t="shared" si="55"/>
        <v/>
      </c>
      <c r="U854" s="118" t="e">
        <f>IF(AND(D854&lt;&gt;"",I854="OUI",#REF!="OUI"),60,"")</f>
        <v>#REF!</v>
      </c>
      <c r="V854" s="147"/>
      <c r="W854" s="118"/>
      <c r="X854" s="118"/>
      <c r="Y854" s="120"/>
      <c r="Z854" s="117"/>
    </row>
    <row r="855" spans="1:26" x14ac:dyDescent="0.25">
      <c r="A855" s="114">
        <v>2</v>
      </c>
      <c r="B855" s="115" t="s">
        <v>5718</v>
      </c>
      <c r="C855" s="116" t="str">
        <f t="array" ref="C855">IFERROR(VLOOKUP(E855,'RT-C'!$A:$I,9,FALSE),"")</f>
        <v/>
      </c>
      <c r="D855" s="117"/>
      <c r="E855" s="113"/>
      <c r="F855" s="118"/>
      <c r="G855" s="119"/>
      <c r="H855" s="120"/>
      <c r="I855" s="153" t="str">
        <f t="array" ref="I855">IFERROR(VLOOKUP(E855,'RT-C'!$A:$J,10,FALSE),"")</f>
        <v/>
      </c>
      <c r="J855" s="151" t="str">
        <f t="array" ref="J855">IFERROR(VLOOKUP(E855,'RT-C'!$A:$AE,31,FALSE),"")</f>
        <v/>
      </c>
      <c r="K855" s="152" t="str">
        <f t="array" ref="K855">IFERROR(IF(VLOOKUP(E855,'RT-C'!$A:$AG,29,FALSE)=0,"",VLOOKUP(E855,'RT-C'!$A:$AG,33,FALSE)),"")</f>
        <v/>
      </c>
      <c r="L855" s="151" t="str">
        <f t="array" ref="L855">IFERROR(VLOOKUP('RT-C'!$A:$AF,32,FALSE),"")</f>
        <v/>
      </c>
      <c r="M855" s="323" t="str">
        <f t="array" ref="M855">IFERROR(VLOOKUP(E855,'RT-C'!$A:$H,8,FALSE),"")</f>
        <v/>
      </c>
      <c r="N855" s="151" t="str">
        <f t="array" ref="N855">IFERROR(VLOOKUP(E855,'RT-C'!$A:$G,7,FALSE),"")</f>
        <v/>
      </c>
      <c r="O855" s="150" t="str">
        <f t="array" ref="O855">IFERROR(VLOOKUP(E855,'RT-C'!$A:$R,18,FALSE),"")</f>
        <v/>
      </c>
      <c r="P855" s="147" t="str">
        <f t="shared" si="52"/>
        <v/>
      </c>
      <c r="Q855" s="119" t="str">
        <f t="shared" si="53"/>
        <v/>
      </c>
      <c r="R855" s="149" t="str">
        <f t="shared" si="54"/>
        <v/>
      </c>
      <c r="S855" s="148"/>
      <c r="T855" s="148" t="str">
        <f t="shared" si="55"/>
        <v/>
      </c>
      <c r="U855" s="118" t="e">
        <f>IF(AND(D855&lt;&gt;"",I855="OUI",#REF!="OUI"),60,"")</f>
        <v>#REF!</v>
      </c>
      <c r="V855" s="147"/>
      <c r="W855" s="118"/>
      <c r="X855" s="118"/>
      <c r="Y855" s="120"/>
      <c r="Z855" s="117"/>
    </row>
    <row r="856" spans="1:26" x14ac:dyDescent="0.25">
      <c r="A856" s="114">
        <v>2</v>
      </c>
      <c r="B856" s="115" t="s">
        <v>5718</v>
      </c>
      <c r="C856" s="116" t="str">
        <f t="array" ref="C856">IFERROR(VLOOKUP(E856,'RT-C'!$A:$I,9,FALSE),"")</f>
        <v/>
      </c>
      <c r="D856" s="117"/>
      <c r="E856" s="113"/>
      <c r="F856" s="118"/>
      <c r="G856" s="119"/>
      <c r="H856" s="120"/>
      <c r="I856" s="153" t="str">
        <f t="array" ref="I856">IFERROR(VLOOKUP(E856,'RT-C'!$A:$J,10,FALSE),"")</f>
        <v/>
      </c>
      <c r="J856" s="151" t="str">
        <f t="array" ref="J856">IFERROR(VLOOKUP(E856,'RT-C'!$A:$AE,31,FALSE),"")</f>
        <v/>
      </c>
      <c r="K856" s="152" t="str">
        <f t="array" ref="K856">IFERROR(IF(VLOOKUP(E856,'RT-C'!$A:$AG,29,FALSE)=0,"",VLOOKUP(E856,'RT-C'!$A:$AG,33,FALSE)),"")</f>
        <v/>
      </c>
      <c r="L856" s="151" t="str">
        <f t="array" ref="L856">IFERROR(VLOOKUP('RT-C'!$A:$AF,32,FALSE),"")</f>
        <v/>
      </c>
      <c r="M856" s="323" t="str">
        <f t="array" ref="M856">IFERROR(VLOOKUP(E856,'RT-C'!$A:$H,8,FALSE),"")</f>
        <v/>
      </c>
      <c r="N856" s="151" t="str">
        <f t="array" ref="N856">IFERROR(VLOOKUP(E856,'RT-C'!$A:$G,7,FALSE),"")</f>
        <v/>
      </c>
      <c r="O856" s="150" t="str">
        <f t="array" ref="O856">IFERROR(VLOOKUP(E856,'RT-C'!$A:$R,18,FALSE),"")</f>
        <v/>
      </c>
      <c r="P856" s="147" t="str">
        <f t="shared" si="52"/>
        <v/>
      </c>
      <c r="Q856" s="119" t="str">
        <f t="shared" si="53"/>
        <v/>
      </c>
      <c r="R856" s="149" t="str">
        <f t="shared" si="54"/>
        <v/>
      </c>
      <c r="S856" s="148"/>
      <c r="T856" s="148" t="str">
        <f t="shared" si="55"/>
        <v/>
      </c>
      <c r="U856" s="118" t="e">
        <f>IF(AND(D856&lt;&gt;"",I856="OUI",#REF!="OUI"),60,"")</f>
        <v>#REF!</v>
      </c>
      <c r="V856" s="147"/>
      <c r="W856" s="118"/>
      <c r="X856" s="118"/>
      <c r="Y856" s="120"/>
      <c r="Z856" s="117"/>
    </row>
    <row r="857" spans="1:26" x14ac:dyDescent="0.25">
      <c r="A857" s="114">
        <v>2</v>
      </c>
      <c r="B857" s="115" t="s">
        <v>5718</v>
      </c>
      <c r="C857" s="116" t="str">
        <f t="array" ref="C857">IFERROR(VLOOKUP(E857,'RT-C'!$A:$I,9,FALSE),"")</f>
        <v/>
      </c>
      <c r="D857" s="117"/>
      <c r="E857" s="113"/>
      <c r="F857" s="118"/>
      <c r="G857" s="119"/>
      <c r="H857" s="120"/>
      <c r="I857" s="153" t="str">
        <f t="array" ref="I857">IFERROR(VLOOKUP(E857,'RT-C'!$A:$J,10,FALSE),"")</f>
        <v/>
      </c>
      <c r="J857" s="151" t="str">
        <f t="array" ref="J857">IFERROR(VLOOKUP(E857,'RT-C'!$A:$AE,31,FALSE),"")</f>
        <v/>
      </c>
      <c r="K857" s="152" t="str">
        <f t="array" ref="K857">IFERROR(IF(VLOOKUP(E857,'RT-C'!$A:$AG,29,FALSE)=0,"",VLOOKUP(E857,'RT-C'!$A:$AG,33,FALSE)),"")</f>
        <v/>
      </c>
      <c r="L857" s="151" t="str">
        <f t="array" ref="L857">IFERROR(VLOOKUP('RT-C'!$A:$AF,32,FALSE),"")</f>
        <v/>
      </c>
      <c r="M857" s="323" t="str">
        <f t="array" ref="M857">IFERROR(VLOOKUP(E857,'RT-C'!$A:$H,8,FALSE),"")</f>
        <v/>
      </c>
      <c r="N857" s="151" t="str">
        <f t="array" ref="N857">IFERROR(VLOOKUP(E857,'RT-C'!$A:$G,7,FALSE),"")</f>
        <v/>
      </c>
      <c r="O857" s="150" t="str">
        <f t="array" ref="O857">IFERROR(VLOOKUP(E857,'RT-C'!$A:$R,18,FALSE),"")</f>
        <v/>
      </c>
      <c r="P857" s="147" t="str">
        <f t="shared" si="52"/>
        <v/>
      </c>
      <c r="Q857" s="119" t="str">
        <f t="shared" si="53"/>
        <v/>
      </c>
      <c r="R857" s="149" t="str">
        <f t="shared" si="54"/>
        <v/>
      </c>
      <c r="S857" s="148"/>
      <c r="T857" s="148" t="str">
        <f t="shared" si="55"/>
        <v/>
      </c>
      <c r="U857" s="118" t="e">
        <f>IF(AND(D857&lt;&gt;"",I857="OUI",#REF!="OUI"),60,"")</f>
        <v>#REF!</v>
      </c>
      <c r="V857" s="147"/>
      <c r="W857" s="118"/>
      <c r="X857" s="118"/>
      <c r="Y857" s="120"/>
      <c r="Z857" s="117"/>
    </row>
    <row r="858" spans="1:26" x14ac:dyDescent="0.25">
      <c r="A858" s="114">
        <v>2</v>
      </c>
      <c r="B858" s="115" t="s">
        <v>5718</v>
      </c>
      <c r="C858" s="116" t="str">
        <f t="array" ref="C858">IFERROR(VLOOKUP(E858,'RT-C'!$A:$I,9,FALSE),"")</f>
        <v/>
      </c>
      <c r="D858" s="117"/>
      <c r="E858" s="113"/>
      <c r="F858" s="118"/>
      <c r="G858" s="119"/>
      <c r="H858" s="120"/>
      <c r="I858" s="153" t="str">
        <f t="array" ref="I858">IFERROR(VLOOKUP(E858,'RT-C'!$A:$J,10,FALSE),"")</f>
        <v/>
      </c>
      <c r="J858" s="151" t="str">
        <f t="array" ref="J858">IFERROR(VLOOKUP(E858,'RT-C'!$A:$AE,31,FALSE),"")</f>
        <v/>
      </c>
      <c r="K858" s="152" t="str">
        <f t="array" ref="K858">IFERROR(IF(VLOOKUP(E858,'RT-C'!$A:$AG,29,FALSE)=0,"",VLOOKUP(E858,'RT-C'!$A:$AG,33,FALSE)),"")</f>
        <v/>
      </c>
      <c r="L858" s="151" t="str">
        <f t="array" ref="L858">IFERROR(VLOOKUP('RT-C'!$A:$AF,32,FALSE),"")</f>
        <v/>
      </c>
      <c r="M858" s="323" t="str">
        <f t="array" ref="M858">IFERROR(VLOOKUP(E858,'RT-C'!$A:$H,8,FALSE),"")</f>
        <v/>
      </c>
      <c r="N858" s="151" t="str">
        <f t="array" ref="N858">IFERROR(VLOOKUP(E858,'RT-C'!$A:$G,7,FALSE),"")</f>
        <v/>
      </c>
      <c r="O858" s="150" t="str">
        <f t="array" ref="O858">IFERROR(VLOOKUP(E858,'RT-C'!$A:$R,18,FALSE),"")</f>
        <v/>
      </c>
      <c r="P858" s="147" t="str">
        <f t="shared" si="52"/>
        <v/>
      </c>
      <c r="Q858" s="119" t="str">
        <f t="shared" si="53"/>
        <v/>
      </c>
      <c r="R858" s="149" t="str">
        <f t="shared" si="54"/>
        <v/>
      </c>
      <c r="S858" s="148"/>
      <c r="T858" s="148" t="str">
        <f t="shared" si="55"/>
        <v/>
      </c>
      <c r="U858" s="118" t="e">
        <f>IF(AND(D858&lt;&gt;"",I858="OUI",#REF!="OUI"),60,"")</f>
        <v>#REF!</v>
      </c>
      <c r="V858" s="147"/>
      <c r="W858" s="118"/>
      <c r="X858" s="118"/>
      <c r="Y858" s="120"/>
      <c r="Z858" s="117"/>
    </row>
    <row r="859" spans="1:26" x14ac:dyDescent="0.25">
      <c r="A859" s="114">
        <v>2</v>
      </c>
      <c r="B859" s="115" t="s">
        <v>5718</v>
      </c>
      <c r="C859" s="116" t="str">
        <f t="array" ref="C859">IFERROR(VLOOKUP(E859,'RT-C'!$A:$I,9,FALSE),"")</f>
        <v/>
      </c>
      <c r="D859" s="117"/>
      <c r="E859" s="113"/>
      <c r="F859" s="118"/>
      <c r="G859" s="119"/>
      <c r="H859" s="120"/>
      <c r="I859" s="153" t="str">
        <f t="array" ref="I859">IFERROR(VLOOKUP(E859,'RT-C'!$A:$J,10,FALSE),"")</f>
        <v/>
      </c>
      <c r="J859" s="151" t="str">
        <f t="array" ref="J859">IFERROR(VLOOKUP(E859,'RT-C'!$A:$AE,31,FALSE),"")</f>
        <v/>
      </c>
      <c r="K859" s="152" t="str">
        <f t="array" ref="K859">IFERROR(IF(VLOOKUP(E859,'RT-C'!$A:$AG,29,FALSE)=0,"",VLOOKUP(E859,'RT-C'!$A:$AG,33,FALSE)),"")</f>
        <v/>
      </c>
      <c r="L859" s="151" t="str">
        <f t="array" ref="L859">IFERROR(VLOOKUP('RT-C'!$A:$AF,32,FALSE),"")</f>
        <v/>
      </c>
      <c r="M859" s="323" t="str">
        <f t="array" ref="M859">IFERROR(VLOOKUP(E859,'RT-C'!$A:$H,8,FALSE),"")</f>
        <v/>
      </c>
      <c r="N859" s="151" t="str">
        <f t="array" ref="N859">IFERROR(VLOOKUP(E859,'RT-C'!$A:$G,7,FALSE),"")</f>
        <v/>
      </c>
      <c r="O859" s="150" t="str">
        <f t="array" ref="O859">IFERROR(VLOOKUP(E859,'RT-C'!$A:$R,18,FALSE),"")</f>
        <v/>
      </c>
      <c r="P859" s="147" t="str">
        <f t="shared" si="52"/>
        <v/>
      </c>
      <c r="Q859" s="119" t="str">
        <f t="shared" si="53"/>
        <v/>
      </c>
      <c r="R859" s="149" t="str">
        <f t="shared" si="54"/>
        <v/>
      </c>
      <c r="S859" s="148"/>
      <c r="T859" s="148" t="str">
        <f t="shared" si="55"/>
        <v/>
      </c>
      <c r="U859" s="118" t="e">
        <f>IF(AND(D859&lt;&gt;"",I859="OUI",#REF!="OUI"),60,"")</f>
        <v>#REF!</v>
      </c>
      <c r="V859" s="147"/>
      <c r="W859" s="118"/>
      <c r="X859" s="118"/>
      <c r="Y859" s="120"/>
      <c r="Z859" s="117"/>
    </row>
    <row r="860" spans="1:26" x14ac:dyDescent="0.25">
      <c r="A860" s="114">
        <v>2</v>
      </c>
      <c r="B860" s="115" t="s">
        <v>5718</v>
      </c>
      <c r="C860" s="116" t="str">
        <f t="array" ref="C860">IFERROR(VLOOKUP(E860,'RT-C'!$A:$I,9,FALSE),"")</f>
        <v/>
      </c>
      <c r="D860" s="117"/>
      <c r="E860" s="113"/>
      <c r="F860" s="118"/>
      <c r="G860" s="119"/>
      <c r="H860" s="120"/>
      <c r="I860" s="153" t="str">
        <f t="array" ref="I860">IFERROR(VLOOKUP(E860,'RT-C'!$A:$J,10,FALSE),"")</f>
        <v/>
      </c>
      <c r="J860" s="151" t="str">
        <f t="array" ref="J860">IFERROR(VLOOKUP(E860,'RT-C'!$A:$AE,31,FALSE),"")</f>
        <v/>
      </c>
      <c r="K860" s="152" t="str">
        <f t="array" ref="K860">IFERROR(IF(VLOOKUP(E860,'RT-C'!$A:$AG,29,FALSE)=0,"",VLOOKUP(E860,'RT-C'!$A:$AG,33,FALSE)),"")</f>
        <v/>
      </c>
      <c r="L860" s="151" t="str">
        <f t="array" ref="L860">IFERROR(VLOOKUP('RT-C'!$A:$AF,32,FALSE),"")</f>
        <v/>
      </c>
      <c r="M860" s="323" t="str">
        <f t="array" ref="M860">IFERROR(VLOOKUP(E860,'RT-C'!$A:$H,8,FALSE),"")</f>
        <v/>
      </c>
      <c r="N860" s="151" t="str">
        <f t="array" ref="N860">IFERROR(VLOOKUP(E860,'RT-C'!$A:$G,7,FALSE),"")</f>
        <v/>
      </c>
      <c r="O860" s="150" t="str">
        <f t="array" ref="O860">IFERROR(VLOOKUP(E860,'RT-C'!$A:$R,18,FALSE),"")</f>
        <v/>
      </c>
      <c r="P860" s="147" t="str">
        <f t="shared" si="52"/>
        <v/>
      </c>
      <c r="Q860" s="119" t="str">
        <f t="shared" si="53"/>
        <v/>
      </c>
      <c r="R860" s="149" t="str">
        <f t="shared" si="54"/>
        <v/>
      </c>
      <c r="S860" s="148"/>
      <c r="T860" s="148" t="str">
        <f t="shared" si="55"/>
        <v/>
      </c>
      <c r="U860" s="118" t="e">
        <f>IF(AND(D860&lt;&gt;"",I860="OUI",#REF!="OUI"),60,"")</f>
        <v>#REF!</v>
      </c>
      <c r="V860" s="147"/>
      <c r="W860" s="118"/>
      <c r="X860" s="118"/>
      <c r="Y860" s="120"/>
      <c r="Z860" s="117"/>
    </row>
    <row r="861" spans="1:26" x14ac:dyDescent="0.25">
      <c r="A861" s="114">
        <v>2</v>
      </c>
      <c r="B861" s="115" t="s">
        <v>5718</v>
      </c>
      <c r="C861" s="116" t="str">
        <f t="array" ref="C861">IFERROR(VLOOKUP(E861,'RT-C'!$A:$I,9,FALSE),"")</f>
        <v/>
      </c>
      <c r="D861" s="117"/>
      <c r="E861" s="113"/>
      <c r="F861" s="118"/>
      <c r="G861" s="119"/>
      <c r="H861" s="120"/>
      <c r="I861" s="153" t="str">
        <f t="array" ref="I861">IFERROR(VLOOKUP(E861,'RT-C'!$A:$J,10,FALSE),"")</f>
        <v/>
      </c>
      <c r="J861" s="151" t="str">
        <f t="array" ref="J861">IFERROR(VLOOKUP(E861,'RT-C'!$A:$AE,31,FALSE),"")</f>
        <v/>
      </c>
      <c r="K861" s="152" t="str">
        <f t="array" ref="K861">IFERROR(IF(VLOOKUP(E861,'RT-C'!$A:$AG,29,FALSE)=0,"",VLOOKUP(E861,'RT-C'!$A:$AG,33,FALSE)),"")</f>
        <v/>
      </c>
      <c r="L861" s="151" t="str">
        <f t="array" ref="L861">IFERROR(VLOOKUP('RT-C'!$A:$AF,32,FALSE),"")</f>
        <v/>
      </c>
      <c r="M861" s="323" t="str">
        <f t="array" ref="M861">IFERROR(VLOOKUP(E861,'RT-C'!$A:$H,8,FALSE),"")</f>
        <v/>
      </c>
      <c r="N861" s="151" t="str">
        <f t="array" ref="N861">IFERROR(VLOOKUP(E861,'RT-C'!$A:$G,7,FALSE),"")</f>
        <v/>
      </c>
      <c r="O861" s="150" t="str">
        <f t="array" ref="O861">IFERROR(VLOOKUP(E861,'RT-C'!$A:$R,18,FALSE),"")</f>
        <v/>
      </c>
      <c r="P861" s="147" t="str">
        <f t="shared" si="52"/>
        <v/>
      </c>
      <c r="Q861" s="119" t="str">
        <f t="shared" si="53"/>
        <v/>
      </c>
      <c r="R861" s="149" t="str">
        <f t="shared" si="54"/>
        <v/>
      </c>
      <c r="S861" s="148"/>
      <c r="T861" s="148" t="str">
        <f t="shared" si="55"/>
        <v/>
      </c>
      <c r="U861" s="118" t="e">
        <f>IF(AND(D861&lt;&gt;"",I861="OUI",#REF!="OUI"),60,"")</f>
        <v>#REF!</v>
      </c>
      <c r="V861" s="147"/>
      <c r="W861" s="118"/>
      <c r="X861" s="118"/>
      <c r="Y861" s="120"/>
      <c r="Z861" s="117"/>
    </row>
    <row r="862" spans="1:26" x14ac:dyDescent="0.25">
      <c r="A862" s="114">
        <v>2</v>
      </c>
      <c r="B862" s="115" t="s">
        <v>5718</v>
      </c>
      <c r="C862" s="116" t="str">
        <f t="array" ref="C862">IFERROR(VLOOKUP(E862,'RT-C'!$A:$I,9,FALSE),"")</f>
        <v/>
      </c>
      <c r="D862" s="117"/>
      <c r="E862" s="113"/>
      <c r="F862" s="118"/>
      <c r="G862" s="119"/>
      <c r="H862" s="120"/>
      <c r="I862" s="153" t="str">
        <f t="array" ref="I862">IFERROR(VLOOKUP(E862,'RT-C'!$A:$J,10,FALSE),"")</f>
        <v/>
      </c>
      <c r="J862" s="151" t="str">
        <f t="array" ref="J862">IFERROR(VLOOKUP(E862,'RT-C'!$A:$AE,31,FALSE),"")</f>
        <v/>
      </c>
      <c r="K862" s="152" t="str">
        <f t="array" ref="K862">IFERROR(IF(VLOOKUP(E862,'RT-C'!$A:$AG,29,FALSE)=0,"",VLOOKUP(E862,'RT-C'!$A:$AG,33,FALSE)),"")</f>
        <v/>
      </c>
      <c r="L862" s="151" t="str">
        <f t="array" ref="L862">IFERROR(VLOOKUP('RT-C'!$A:$AF,32,FALSE),"")</f>
        <v/>
      </c>
      <c r="M862" s="323" t="str">
        <f t="array" ref="M862">IFERROR(VLOOKUP(E862,'RT-C'!$A:$H,8,FALSE),"")</f>
        <v/>
      </c>
      <c r="N862" s="151" t="str">
        <f t="array" ref="N862">IFERROR(VLOOKUP(E862,'RT-C'!$A:$G,7,FALSE),"")</f>
        <v/>
      </c>
      <c r="O862" s="150" t="str">
        <f t="array" ref="O862">IFERROR(VLOOKUP(E862,'RT-C'!$A:$R,18,FALSE),"")</f>
        <v/>
      </c>
      <c r="P862" s="147" t="str">
        <f t="shared" si="52"/>
        <v/>
      </c>
      <c r="Q862" s="119" t="str">
        <f t="shared" si="53"/>
        <v/>
      </c>
      <c r="R862" s="149" t="str">
        <f t="shared" si="54"/>
        <v/>
      </c>
      <c r="S862" s="148"/>
      <c r="T862" s="148" t="str">
        <f t="shared" si="55"/>
        <v/>
      </c>
      <c r="U862" s="118" t="e">
        <f>IF(AND(D862&lt;&gt;"",I862="OUI",#REF!="OUI"),60,"")</f>
        <v>#REF!</v>
      </c>
      <c r="V862" s="147"/>
      <c r="W862" s="118"/>
      <c r="X862" s="118"/>
      <c r="Y862" s="120"/>
      <c r="Z862" s="117"/>
    </row>
    <row r="863" spans="1:26" x14ac:dyDescent="0.25">
      <c r="A863" s="114">
        <v>2</v>
      </c>
      <c r="B863" s="115" t="s">
        <v>5718</v>
      </c>
      <c r="C863" s="116" t="str">
        <f t="array" ref="C863">IFERROR(VLOOKUP(E863,'RT-C'!$A:$I,9,FALSE),"")</f>
        <v/>
      </c>
      <c r="D863" s="117"/>
      <c r="E863" s="113"/>
      <c r="F863" s="118"/>
      <c r="G863" s="119"/>
      <c r="H863" s="120"/>
      <c r="I863" s="153" t="str">
        <f t="array" ref="I863">IFERROR(VLOOKUP(E863,'RT-C'!$A:$J,10,FALSE),"")</f>
        <v/>
      </c>
      <c r="J863" s="151" t="str">
        <f t="array" ref="J863">IFERROR(VLOOKUP(E863,'RT-C'!$A:$AE,31,FALSE),"")</f>
        <v/>
      </c>
      <c r="K863" s="152" t="str">
        <f t="array" ref="K863">IFERROR(IF(VLOOKUP(E863,'RT-C'!$A:$AG,29,FALSE)=0,"",VLOOKUP(E863,'RT-C'!$A:$AG,33,FALSE)),"")</f>
        <v/>
      </c>
      <c r="L863" s="151" t="str">
        <f t="array" ref="L863">IFERROR(VLOOKUP('RT-C'!$A:$AF,32,FALSE),"")</f>
        <v/>
      </c>
      <c r="M863" s="323" t="str">
        <f t="array" ref="M863">IFERROR(VLOOKUP(E863,'RT-C'!$A:$H,8,FALSE),"")</f>
        <v/>
      </c>
      <c r="N863" s="151" t="str">
        <f t="array" ref="N863">IFERROR(VLOOKUP(E863,'RT-C'!$A:$G,7,FALSE),"")</f>
        <v/>
      </c>
      <c r="O863" s="150" t="str">
        <f t="array" ref="O863">IFERROR(VLOOKUP(E863,'RT-C'!$A:$R,18,FALSE),"")</f>
        <v/>
      </c>
      <c r="P863" s="147" t="str">
        <f t="shared" si="52"/>
        <v/>
      </c>
      <c r="Q863" s="119" t="str">
        <f t="shared" si="53"/>
        <v/>
      </c>
      <c r="R863" s="149" t="str">
        <f t="shared" si="54"/>
        <v/>
      </c>
      <c r="S863" s="148"/>
      <c r="T863" s="148" t="str">
        <f t="shared" si="55"/>
        <v/>
      </c>
      <c r="U863" s="118" t="e">
        <f>IF(AND(D863&lt;&gt;"",I863="OUI",#REF!="OUI"),60,"")</f>
        <v>#REF!</v>
      </c>
      <c r="V863" s="147"/>
      <c r="W863" s="118"/>
      <c r="X863" s="118"/>
      <c r="Y863" s="120"/>
      <c r="Z863" s="117"/>
    </row>
    <row r="864" spans="1:26" x14ac:dyDescent="0.25">
      <c r="A864" s="114">
        <v>2</v>
      </c>
      <c r="B864" s="115" t="s">
        <v>5718</v>
      </c>
      <c r="C864" s="116" t="str">
        <f t="array" ref="C864">IFERROR(VLOOKUP(E864,'RT-C'!$A:$I,9,FALSE),"")</f>
        <v/>
      </c>
      <c r="D864" s="117"/>
      <c r="E864" s="113"/>
      <c r="F864" s="118"/>
      <c r="G864" s="119"/>
      <c r="H864" s="120"/>
      <c r="I864" s="153" t="str">
        <f t="array" ref="I864">IFERROR(VLOOKUP(E864,'RT-C'!$A:$J,10,FALSE),"")</f>
        <v/>
      </c>
      <c r="J864" s="151" t="str">
        <f t="array" ref="J864">IFERROR(VLOOKUP(E864,'RT-C'!$A:$AE,31,FALSE),"")</f>
        <v/>
      </c>
      <c r="K864" s="152" t="str">
        <f t="array" ref="K864">IFERROR(IF(VLOOKUP(E864,'RT-C'!$A:$AG,29,FALSE)=0,"",VLOOKUP(E864,'RT-C'!$A:$AG,33,FALSE)),"")</f>
        <v/>
      </c>
      <c r="L864" s="151" t="str">
        <f t="array" ref="L864">IFERROR(VLOOKUP('RT-C'!$A:$AF,32,FALSE),"")</f>
        <v/>
      </c>
      <c r="M864" s="323" t="str">
        <f t="array" ref="M864">IFERROR(VLOOKUP(E864,'RT-C'!$A:$H,8,FALSE),"")</f>
        <v/>
      </c>
      <c r="N864" s="151" t="str">
        <f t="array" ref="N864">IFERROR(VLOOKUP(E864,'RT-C'!$A:$G,7,FALSE),"")</f>
        <v/>
      </c>
      <c r="O864" s="150" t="str">
        <f t="array" ref="O864">IFERROR(VLOOKUP(E864,'RT-C'!$A:$R,18,FALSE),"")</f>
        <v/>
      </c>
      <c r="P864" s="147" t="str">
        <f t="shared" si="52"/>
        <v/>
      </c>
      <c r="Q864" s="119" t="str">
        <f t="shared" si="53"/>
        <v/>
      </c>
      <c r="R864" s="149" t="str">
        <f t="shared" si="54"/>
        <v/>
      </c>
      <c r="S864" s="148"/>
      <c r="T864" s="148" t="str">
        <f t="shared" si="55"/>
        <v/>
      </c>
      <c r="U864" s="118" t="e">
        <f>IF(AND(D864&lt;&gt;"",I864="OUI",#REF!="OUI"),60,"")</f>
        <v>#REF!</v>
      </c>
      <c r="V864" s="147"/>
      <c r="W864" s="118"/>
      <c r="X864" s="118"/>
      <c r="Y864" s="120"/>
      <c r="Z864" s="117"/>
    </row>
    <row r="865" spans="1:26" x14ac:dyDescent="0.25">
      <c r="A865" s="114">
        <v>2</v>
      </c>
      <c r="B865" s="115" t="s">
        <v>5718</v>
      </c>
      <c r="C865" s="116" t="str">
        <f t="array" ref="C865">IFERROR(VLOOKUP(E865,'RT-C'!$A:$I,9,FALSE),"")</f>
        <v/>
      </c>
      <c r="D865" s="117"/>
      <c r="E865" s="113"/>
      <c r="F865" s="118"/>
      <c r="G865" s="119"/>
      <c r="H865" s="120"/>
      <c r="I865" s="153" t="str">
        <f t="array" ref="I865">IFERROR(VLOOKUP(E865,'RT-C'!$A:$J,10,FALSE),"")</f>
        <v/>
      </c>
      <c r="J865" s="151" t="str">
        <f t="array" ref="J865">IFERROR(VLOOKUP(E865,'RT-C'!$A:$AE,31,FALSE),"")</f>
        <v/>
      </c>
      <c r="K865" s="152" t="str">
        <f t="array" ref="K865">IFERROR(IF(VLOOKUP(E865,'RT-C'!$A:$AG,29,FALSE)=0,"",VLOOKUP(E865,'RT-C'!$A:$AG,33,FALSE)),"")</f>
        <v/>
      </c>
      <c r="L865" s="151" t="str">
        <f t="array" ref="L865">IFERROR(VLOOKUP('RT-C'!$A:$AF,32,FALSE),"")</f>
        <v/>
      </c>
      <c r="M865" s="323" t="str">
        <f t="array" ref="M865">IFERROR(VLOOKUP(E865,'RT-C'!$A:$H,8,FALSE),"")</f>
        <v/>
      </c>
      <c r="N865" s="151" t="str">
        <f t="array" ref="N865">IFERROR(VLOOKUP(E865,'RT-C'!$A:$G,7,FALSE),"")</f>
        <v/>
      </c>
      <c r="O865" s="150" t="str">
        <f t="array" ref="O865">IFERROR(VLOOKUP(E865,'RT-C'!$A:$R,18,FALSE),"")</f>
        <v/>
      </c>
      <c r="P865" s="147" t="str">
        <f t="shared" si="52"/>
        <v/>
      </c>
      <c r="Q865" s="119" t="str">
        <f t="shared" si="53"/>
        <v/>
      </c>
      <c r="R865" s="149" t="str">
        <f t="shared" si="54"/>
        <v/>
      </c>
      <c r="S865" s="148"/>
      <c r="T865" s="148" t="str">
        <f t="shared" si="55"/>
        <v/>
      </c>
      <c r="U865" s="118" t="e">
        <f>IF(AND(D865&lt;&gt;"",I865="OUI",#REF!="OUI"),60,"")</f>
        <v>#REF!</v>
      </c>
      <c r="V865" s="147"/>
      <c r="W865" s="118"/>
      <c r="X865" s="118"/>
      <c r="Y865" s="120"/>
      <c r="Z865" s="117"/>
    </row>
    <row r="866" spans="1:26" x14ac:dyDescent="0.25">
      <c r="A866" s="114">
        <v>2</v>
      </c>
      <c r="B866" s="115" t="s">
        <v>5718</v>
      </c>
      <c r="C866" s="116" t="str">
        <f t="array" ref="C866">IFERROR(VLOOKUP(E866,'RT-C'!$A:$I,9,FALSE),"")</f>
        <v/>
      </c>
      <c r="D866" s="117"/>
      <c r="E866" s="113"/>
      <c r="F866" s="118"/>
      <c r="G866" s="119"/>
      <c r="H866" s="120"/>
      <c r="I866" s="153" t="str">
        <f t="array" ref="I866">IFERROR(VLOOKUP(E866,'RT-C'!$A:$J,10,FALSE),"")</f>
        <v/>
      </c>
      <c r="J866" s="151" t="str">
        <f t="array" ref="J866">IFERROR(VLOOKUP(E866,'RT-C'!$A:$AE,31,FALSE),"")</f>
        <v/>
      </c>
      <c r="K866" s="152" t="str">
        <f t="array" ref="K866">IFERROR(IF(VLOOKUP(E866,'RT-C'!$A:$AG,29,FALSE)=0,"",VLOOKUP(E866,'RT-C'!$A:$AG,33,FALSE)),"")</f>
        <v/>
      </c>
      <c r="L866" s="151" t="str">
        <f t="array" ref="L866">IFERROR(VLOOKUP('RT-C'!$A:$AF,32,FALSE),"")</f>
        <v/>
      </c>
      <c r="M866" s="323" t="str">
        <f t="array" ref="M866">IFERROR(VLOOKUP(E866,'RT-C'!$A:$H,8,FALSE),"")</f>
        <v/>
      </c>
      <c r="N866" s="151" t="str">
        <f t="array" ref="N866">IFERROR(VLOOKUP(E866,'RT-C'!$A:$G,7,FALSE),"")</f>
        <v/>
      </c>
      <c r="O866" s="150" t="str">
        <f t="array" ref="O866">IFERROR(VLOOKUP(E866,'RT-C'!$A:$R,18,FALSE),"")</f>
        <v/>
      </c>
      <c r="P866" s="147" t="str">
        <f t="shared" si="52"/>
        <v/>
      </c>
      <c r="Q866" s="119" t="str">
        <f t="shared" si="53"/>
        <v/>
      </c>
      <c r="R866" s="149" t="str">
        <f t="shared" si="54"/>
        <v/>
      </c>
      <c r="S866" s="148"/>
      <c r="T866" s="148" t="str">
        <f t="shared" si="55"/>
        <v/>
      </c>
      <c r="U866" s="118" t="e">
        <f>IF(AND(D866&lt;&gt;"",I866="OUI",#REF!="OUI"),60,"")</f>
        <v>#REF!</v>
      </c>
      <c r="V866" s="147"/>
      <c r="W866" s="118"/>
      <c r="X866" s="118"/>
      <c r="Y866" s="120"/>
      <c r="Z866" s="117"/>
    </row>
    <row r="867" spans="1:26" x14ac:dyDescent="0.25">
      <c r="A867" s="114">
        <v>2</v>
      </c>
      <c r="B867" s="115" t="s">
        <v>5718</v>
      </c>
      <c r="C867" s="116" t="str">
        <f t="array" ref="C867">IFERROR(VLOOKUP(E867,'RT-C'!$A:$I,9,FALSE),"")</f>
        <v/>
      </c>
      <c r="D867" s="117"/>
      <c r="E867" s="113"/>
      <c r="F867" s="118"/>
      <c r="G867" s="119"/>
      <c r="H867" s="120"/>
      <c r="I867" s="153" t="str">
        <f t="array" ref="I867">IFERROR(VLOOKUP(E867,'RT-C'!$A:$J,10,FALSE),"")</f>
        <v/>
      </c>
      <c r="J867" s="151" t="str">
        <f t="array" ref="J867">IFERROR(VLOOKUP(E867,'RT-C'!$A:$AE,31,FALSE),"")</f>
        <v/>
      </c>
      <c r="K867" s="152" t="str">
        <f t="array" ref="K867">IFERROR(IF(VLOOKUP(E867,'RT-C'!$A:$AG,29,FALSE)=0,"",VLOOKUP(E867,'RT-C'!$A:$AG,33,FALSE)),"")</f>
        <v/>
      </c>
      <c r="L867" s="151" t="str">
        <f t="array" ref="L867">IFERROR(VLOOKUP('RT-C'!$A:$AF,32,FALSE),"")</f>
        <v/>
      </c>
      <c r="M867" s="323" t="str">
        <f t="array" ref="M867">IFERROR(VLOOKUP(E867,'RT-C'!$A:$H,8,FALSE),"")</f>
        <v/>
      </c>
      <c r="N867" s="151" t="str">
        <f t="array" ref="N867">IFERROR(VLOOKUP(E867,'RT-C'!$A:$G,7,FALSE),"")</f>
        <v/>
      </c>
      <c r="O867" s="150" t="str">
        <f t="array" ref="O867">IFERROR(VLOOKUP(E867,'RT-C'!$A:$R,18,FALSE),"")</f>
        <v/>
      </c>
      <c r="P867" s="147" t="str">
        <f t="shared" si="52"/>
        <v/>
      </c>
      <c r="Q867" s="119" t="str">
        <f t="shared" si="53"/>
        <v/>
      </c>
      <c r="R867" s="149" t="str">
        <f t="shared" si="54"/>
        <v/>
      </c>
      <c r="S867" s="148"/>
      <c r="T867" s="148" t="str">
        <f t="shared" si="55"/>
        <v/>
      </c>
      <c r="U867" s="118" t="e">
        <f>IF(AND(D867&lt;&gt;"",I867="OUI",#REF!="OUI"),60,"")</f>
        <v>#REF!</v>
      </c>
      <c r="V867" s="147"/>
      <c r="W867" s="118"/>
      <c r="X867" s="118"/>
      <c r="Y867" s="120"/>
      <c r="Z867" s="117"/>
    </row>
    <row r="868" spans="1:26" x14ac:dyDescent="0.25">
      <c r="A868" s="114">
        <v>2</v>
      </c>
      <c r="B868" s="115" t="s">
        <v>5718</v>
      </c>
      <c r="C868" s="116" t="str">
        <f t="array" ref="C868">IFERROR(VLOOKUP(E868,'RT-C'!$A:$I,9,FALSE),"")</f>
        <v/>
      </c>
      <c r="D868" s="117"/>
      <c r="E868" s="113"/>
      <c r="F868" s="118"/>
      <c r="G868" s="119"/>
      <c r="H868" s="120"/>
      <c r="I868" s="153" t="str">
        <f t="array" ref="I868">IFERROR(VLOOKUP(E868,'RT-C'!$A:$J,10,FALSE),"")</f>
        <v/>
      </c>
      <c r="J868" s="151" t="str">
        <f t="array" ref="J868">IFERROR(VLOOKUP(E868,'RT-C'!$A:$AE,31,FALSE),"")</f>
        <v/>
      </c>
      <c r="K868" s="152" t="str">
        <f t="array" ref="K868">IFERROR(IF(VLOOKUP(E868,'RT-C'!$A:$AG,29,FALSE)=0,"",VLOOKUP(E868,'RT-C'!$A:$AG,33,FALSE)),"")</f>
        <v/>
      </c>
      <c r="L868" s="151" t="str">
        <f t="array" ref="L868">IFERROR(VLOOKUP('RT-C'!$A:$AF,32,FALSE),"")</f>
        <v/>
      </c>
      <c r="M868" s="323" t="str">
        <f t="array" ref="M868">IFERROR(VLOOKUP(E868,'RT-C'!$A:$H,8,FALSE),"")</f>
        <v/>
      </c>
      <c r="N868" s="151" t="str">
        <f t="array" ref="N868">IFERROR(VLOOKUP(E868,'RT-C'!$A:$G,7,FALSE),"")</f>
        <v/>
      </c>
      <c r="O868" s="150" t="str">
        <f t="array" ref="O868">IFERROR(VLOOKUP(E868,'RT-C'!$A:$R,18,FALSE),"")</f>
        <v/>
      </c>
      <c r="P868" s="147" t="str">
        <f t="shared" si="52"/>
        <v/>
      </c>
      <c r="Q868" s="119" t="str">
        <f t="shared" si="53"/>
        <v/>
      </c>
      <c r="R868" s="149" t="str">
        <f t="shared" si="54"/>
        <v/>
      </c>
      <c r="S868" s="148"/>
      <c r="T868" s="148" t="str">
        <f t="shared" si="55"/>
        <v/>
      </c>
      <c r="U868" s="118" t="e">
        <f>IF(AND(D868&lt;&gt;"",I868="OUI",#REF!="OUI"),60,"")</f>
        <v>#REF!</v>
      </c>
      <c r="V868" s="147"/>
      <c r="W868" s="118"/>
      <c r="X868" s="118"/>
      <c r="Y868" s="120"/>
      <c r="Z868" s="117"/>
    </row>
    <row r="869" spans="1:26" x14ac:dyDescent="0.25">
      <c r="A869" s="114">
        <v>2</v>
      </c>
      <c r="B869" s="115" t="s">
        <v>5718</v>
      </c>
      <c r="C869" s="116" t="str">
        <f t="array" ref="C869">IFERROR(VLOOKUP(E869,'RT-C'!$A:$I,9,FALSE),"")</f>
        <v/>
      </c>
      <c r="D869" s="117"/>
      <c r="E869" s="113"/>
      <c r="F869" s="118"/>
      <c r="G869" s="119"/>
      <c r="H869" s="120"/>
      <c r="I869" s="153" t="str">
        <f t="array" ref="I869">IFERROR(VLOOKUP(E869,'RT-C'!$A:$J,10,FALSE),"")</f>
        <v/>
      </c>
      <c r="J869" s="151" t="str">
        <f t="array" ref="J869">IFERROR(VLOOKUP(E869,'RT-C'!$A:$AE,31,FALSE),"")</f>
        <v/>
      </c>
      <c r="K869" s="152" t="str">
        <f t="array" ref="K869">IFERROR(IF(VLOOKUP(E869,'RT-C'!$A:$AG,29,FALSE)=0,"",VLOOKUP(E869,'RT-C'!$A:$AG,33,FALSE)),"")</f>
        <v/>
      </c>
      <c r="L869" s="151" t="str">
        <f t="array" ref="L869">IFERROR(VLOOKUP('RT-C'!$A:$AF,32,FALSE),"")</f>
        <v/>
      </c>
      <c r="M869" s="323" t="str">
        <f t="array" ref="M869">IFERROR(VLOOKUP(E869,'RT-C'!$A:$H,8,FALSE),"")</f>
        <v/>
      </c>
      <c r="N869" s="151" t="str">
        <f t="array" ref="N869">IFERROR(VLOOKUP(E869,'RT-C'!$A:$G,7,FALSE),"")</f>
        <v/>
      </c>
      <c r="O869" s="150" t="str">
        <f t="array" ref="O869">IFERROR(VLOOKUP(E869,'RT-C'!$A:$R,18,FALSE),"")</f>
        <v/>
      </c>
      <c r="P869" s="147" t="str">
        <f t="shared" si="52"/>
        <v/>
      </c>
      <c r="Q869" s="119" t="str">
        <f t="shared" si="53"/>
        <v/>
      </c>
      <c r="R869" s="149" t="str">
        <f t="shared" si="54"/>
        <v/>
      </c>
      <c r="S869" s="148"/>
      <c r="T869" s="148" t="str">
        <f t="shared" si="55"/>
        <v/>
      </c>
      <c r="U869" s="118" t="e">
        <f>IF(AND(D869&lt;&gt;"",I869="OUI",#REF!="OUI"),60,"")</f>
        <v>#REF!</v>
      </c>
      <c r="V869" s="147"/>
      <c r="W869" s="118"/>
      <c r="X869" s="118"/>
      <c r="Y869" s="120"/>
      <c r="Z869" s="117"/>
    </row>
    <row r="870" spans="1:26" x14ac:dyDescent="0.25">
      <c r="A870" s="114">
        <v>2</v>
      </c>
      <c r="B870" s="115" t="s">
        <v>5718</v>
      </c>
      <c r="C870" s="116" t="str">
        <f t="array" ref="C870">IFERROR(VLOOKUP(E870,'RT-C'!$A:$I,9,FALSE),"")</f>
        <v/>
      </c>
      <c r="D870" s="117"/>
      <c r="E870" s="113"/>
      <c r="F870" s="118"/>
      <c r="G870" s="119"/>
      <c r="H870" s="120"/>
      <c r="I870" s="153" t="str">
        <f t="array" ref="I870">IFERROR(VLOOKUP(E870,'RT-C'!$A:$J,10,FALSE),"")</f>
        <v/>
      </c>
      <c r="J870" s="151" t="str">
        <f t="array" ref="J870">IFERROR(VLOOKUP(E870,'RT-C'!$A:$AE,31,FALSE),"")</f>
        <v/>
      </c>
      <c r="K870" s="152" t="str">
        <f t="array" ref="K870">IFERROR(IF(VLOOKUP(E870,'RT-C'!$A:$AG,29,FALSE)=0,"",VLOOKUP(E870,'RT-C'!$A:$AG,33,FALSE)),"")</f>
        <v/>
      </c>
      <c r="L870" s="151" t="str">
        <f t="array" ref="L870">IFERROR(VLOOKUP('RT-C'!$A:$AF,32,FALSE),"")</f>
        <v/>
      </c>
      <c r="M870" s="323" t="str">
        <f t="array" ref="M870">IFERROR(VLOOKUP(E870,'RT-C'!$A:$H,8,FALSE),"")</f>
        <v/>
      </c>
      <c r="N870" s="151" t="str">
        <f t="array" ref="N870">IFERROR(VLOOKUP(E870,'RT-C'!$A:$G,7,FALSE),"")</f>
        <v/>
      </c>
      <c r="O870" s="150" t="str">
        <f t="array" ref="O870">IFERROR(VLOOKUP(E870,'RT-C'!$A:$R,18,FALSE),"")</f>
        <v/>
      </c>
      <c r="P870" s="147" t="str">
        <f t="shared" si="52"/>
        <v/>
      </c>
      <c r="Q870" s="119" t="str">
        <f t="shared" si="53"/>
        <v/>
      </c>
      <c r="R870" s="149" t="str">
        <f t="shared" si="54"/>
        <v/>
      </c>
      <c r="S870" s="148"/>
      <c r="T870" s="148" t="str">
        <f t="shared" si="55"/>
        <v/>
      </c>
      <c r="U870" s="118" t="e">
        <f>IF(AND(D870&lt;&gt;"",I870="OUI",#REF!="OUI"),60,"")</f>
        <v>#REF!</v>
      </c>
      <c r="V870" s="147"/>
      <c r="W870" s="118"/>
      <c r="X870" s="118"/>
      <c r="Y870" s="120"/>
      <c r="Z870" s="117"/>
    </row>
    <row r="871" spans="1:26" x14ac:dyDescent="0.25">
      <c r="A871" s="114">
        <v>2</v>
      </c>
      <c r="B871" s="115" t="s">
        <v>5718</v>
      </c>
      <c r="C871" s="116" t="str">
        <f t="array" ref="C871">IFERROR(VLOOKUP(E871,'RT-C'!$A:$I,9,FALSE),"")</f>
        <v/>
      </c>
      <c r="D871" s="117"/>
      <c r="E871" s="113"/>
      <c r="F871" s="118"/>
      <c r="G871" s="119"/>
      <c r="H871" s="120"/>
      <c r="I871" s="153" t="str">
        <f t="array" ref="I871">IFERROR(VLOOKUP(E871,'RT-C'!$A:$J,10,FALSE),"")</f>
        <v/>
      </c>
      <c r="J871" s="151" t="str">
        <f t="array" ref="J871">IFERROR(VLOOKUP(E871,'RT-C'!$A:$AE,31,FALSE),"")</f>
        <v/>
      </c>
      <c r="K871" s="152" t="str">
        <f t="array" ref="K871">IFERROR(IF(VLOOKUP(E871,'RT-C'!$A:$AG,29,FALSE)=0,"",VLOOKUP(E871,'RT-C'!$A:$AG,33,FALSE)),"")</f>
        <v/>
      </c>
      <c r="L871" s="151" t="str">
        <f t="array" ref="L871">IFERROR(VLOOKUP('RT-C'!$A:$AF,32,FALSE),"")</f>
        <v/>
      </c>
      <c r="M871" s="323" t="str">
        <f t="array" ref="M871">IFERROR(VLOOKUP(E871,'RT-C'!$A:$H,8,FALSE),"")</f>
        <v/>
      </c>
      <c r="N871" s="151" t="str">
        <f t="array" ref="N871">IFERROR(VLOOKUP(E871,'RT-C'!$A:$G,7,FALSE),"")</f>
        <v/>
      </c>
      <c r="O871" s="150" t="str">
        <f t="array" ref="O871">IFERROR(VLOOKUP(E871,'RT-C'!$A:$R,18,FALSE),"")</f>
        <v/>
      </c>
      <c r="P871" s="147" t="str">
        <f t="shared" si="52"/>
        <v/>
      </c>
      <c r="Q871" s="119" t="str">
        <f t="shared" si="53"/>
        <v/>
      </c>
      <c r="R871" s="149" t="str">
        <f t="shared" si="54"/>
        <v/>
      </c>
      <c r="S871" s="148"/>
      <c r="T871" s="148" t="str">
        <f t="shared" si="55"/>
        <v/>
      </c>
      <c r="U871" s="118" t="e">
        <f>IF(AND(D871&lt;&gt;"",I871="OUI",#REF!="OUI"),60,"")</f>
        <v>#REF!</v>
      </c>
      <c r="V871" s="147"/>
      <c r="W871" s="118"/>
      <c r="X871" s="118"/>
      <c r="Y871" s="120"/>
      <c r="Z871" s="117"/>
    </row>
    <row r="872" spans="1:26" x14ac:dyDescent="0.25">
      <c r="A872" s="114">
        <v>2</v>
      </c>
      <c r="B872" s="115" t="s">
        <v>5718</v>
      </c>
      <c r="C872" s="116" t="str">
        <f t="array" ref="C872">IFERROR(VLOOKUP(E872,'RT-C'!$A:$I,9,FALSE),"")</f>
        <v/>
      </c>
      <c r="D872" s="117"/>
      <c r="E872" s="113"/>
      <c r="F872" s="118"/>
      <c r="G872" s="119"/>
      <c r="H872" s="120"/>
      <c r="I872" s="153" t="str">
        <f t="array" ref="I872">IFERROR(VLOOKUP(E872,'RT-C'!$A:$J,10,FALSE),"")</f>
        <v/>
      </c>
      <c r="J872" s="151" t="str">
        <f t="array" ref="J872">IFERROR(VLOOKUP(E872,'RT-C'!$A:$AE,31,FALSE),"")</f>
        <v/>
      </c>
      <c r="K872" s="152" t="str">
        <f t="array" ref="K872">IFERROR(IF(VLOOKUP(E872,'RT-C'!$A:$AG,29,FALSE)=0,"",VLOOKUP(E872,'RT-C'!$A:$AG,33,FALSE)),"")</f>
        <v/>
      </c>
      <c r="L872" s="151" t="str">
        <f t="array" ref="L872">IFERROR(VLOOKUP('RT-C'!$A:$AF,32,FALSE),"")</f>
        <v/>
      </c>
      <c r="M872" s="323" t="str">
        <f t="array" ref="M872">IFERROR(VLOOKUP(E872,'RT-C'!$A:$H,8,FALSE),"")</f>
        <v/>
      </c>
      <c r="N872" s="151" t="str">
        <f t="array" ref="N872">IFERROR(VLOOKUP(E872,'RT-C'!$A:$G,7,FALSE),"")</f>
        <v/>
      </c>
      <c r="O872" s="150" t="str">
        <f t="array" ref="O872">IFERROR(VLOOKUP(E872,'RT-C'!$A:$R,18,FALSE),"")</f>
        <v/>
      </c>
      <c r="P872" s="147" t="str">
        <f t="shared" si="52"/>
        <v/>
      </c>
      <c r="Q872" s="119" t="str">
        <f t="shared" si="53"/>
        <v/>
      </c>
      <c r="R872" s="149" t="str">
        <f t="shared" si="54"/>
        <v/>
      </c>
      <c r="S872" s="148"/>
      <c r="T872" s="148" t="str">
        <f t="shared" si="55"/>
        <v/>
      </c>
      <c r="U872" s="118" t="e">
        <f>IF(AND(D872&lt;&gt;"",I872="OUI",#REF!="OUI"),60,"")</f>
        <v>#REF!</v>
      </c>
      <c r="V872" s="147"/>
      <c r="W872" s="118"/>
      <c r="X872" s="118"/>
      <c r="Y872" s="120"/>
      <c r="Z872" s="117"/>
    </row>
    <row r="873" spans="1:26" x14ac:dyDescent="0.25">
      <c r="A873" s="114">
        <v>2</v>
      </c>
      <c r="B873" s="115" t="s">
        <v>5718</v>
      </c>
      <c r="C873" s="116" t="str">
        <f t="array" ref="C873">IFERROR(VLOOKUP(E873,'RT-C'!$A:$I,9,FALSE),"")</f>
        <v/>
      </c>
      <c r="D873" s="117"/>
      <c r="E873" s="113"/>
      <c r="F873" s="118"/>
      <c r="G873" s="119"/>
      <c r="H873" s="120"/>
      <c r="I873" s="153" t="str">
        <f t="array" ref="I873">IFERROR(VLOOKUP(E873,'RT-C'!$A:$J,10,FALSE),"")</f>
        <v/>
      </c>
      <c r="J873" s="151" t="str">
        <f t="array" ref="J873">IFERROR(VLOOKUP(E873,'RT-C'!$A:$AE,31,FALSE),"")</f>
        <v/>
      </c>
      <c r="K873" s="152" t="str">
        <f t="array" ref="K873">IFERROR(IF(VLOOKUP(E873,'RT-C'!$A:$AG,29,FALSE)=0,"",VLOOKUP(E873,'RT-C'!$A:$AG,33,FALSE)),"")</f>
        <v/>
      </c>
      <c r="L873" s="151" t="str">
        <f t="array" ref="L873">IFERROR(VLOOKUP('RT-C'!$A:$AF,32,FALSE),"")</f>
        <v/>
      </c>
      <c r="M873" s="323" t="str">
        <f t="array" ref="M873">IFERROR(VLOOKUP(E873,'RT-C'!$A:$H,8,FALSE),"")</f>
        <v/>
      </c>
      <c r="N873" s="151" t="str">
        <f t="array" ref="N873">IFERROR(VLOOKUP(E873,'RT-C'!$A:$G,7,FALSE),"")</f>
        <v/>
      </c>
      <c r="O873" s="150" t="str">
        <f t="array" ref="O873">IFERROR(VLOOKUP(E873,'RT-C'!$A:$R,18,FALSE),"")</f>
        <v/>
      </c>
      <c r="P873" s="147" t="str">
        <f t="shared" si="52"/>
        <v/>
      </c>
      <c r="Q873" s="119" t="str">
        <f t="shared" si="53"/>
        <v/>
      </c>
      <c r="R873" s="149" t="str">
        <f t="shared" si="54"/>
        <v/>
      </c>
      <c r="S873" s="148"/>
      <c r="T873" s="148" t="str">
        <f t="shared" si="55"/>
        <v/>
      </c>
      <c r="U873" s="118" t="e">
        <f>IF(AND(D873&lt;&gt;"",I873="OUI",#REF!="OUI"),60,"")</f>
        <v>#REF!</v>
      </c>
      <c r="V873" s="147"/>
      <c r="W873" s="118"/>
      <c r="X873" s="118"/>
      <c r="Y873" s="120"/>
      <c r="Z873" s="117"/>
    </row>
    <row r="874" spans="1:26" x14ac:dyDescent="0.25">
      <c r="A874" s="114">
        <v>2</v>
      </c>
      <c r="B874" s="115" t="s">
        <v>5718</v>
      </c>
      <c r="C874" s="116" t="str">
        <f t="array" ref="C874">IFERROR(VLOOKUP(E874,'RT-C'!$A:$I,9,FALSE),"")</f>
        <v/>
      </c>
      <c r="D874" s="117"/>
      <c r="E874" s="113"/>
      <c r="F874" s="118"/>
      <c r="G874" s="119"/>
      <c r="H874" s="120"/>
      <c r="I874" s="153" t="str">
        <f t="array" ref="I874">IFERROR(VLOOKUP(E874,'RT-C'!$A:$J,10,FALSE),"")</f>
        <v/>
      </c>
      <c r="J874" s="151" t="str">
        <f t="array" ref="J874">IFERROR(VLOOKUP(E874,'RT-C'!$A:$AE,31,FALSE),"")</f>
        <v/>
      </c>
      <c r="K874" s="152" t="str">
        <f t="array" ref="K874">IFERROR(IF(VLOOKUP(E874,'RT-C'!$A:$AG,29,FALSE)=0,"",VLOOKUP(E874,'RT-C'!$A:$AG,33,FALSE)),"")</f>
        <v/>
      </c>
      <c r="L874" s="151" t="str">
        <f t="array" ref="L874">IFERROR(VLOOKUP('RT-C'!$A:$AF,32,FALSE),"")</f>
        <v/>
      </c>
      <c r="M874" s="323" t="str">
        <f t="array" ref="M874">IFERROR(VLOOKUP(E874,'RT-C'!$A:$H,8,FALSE),"")</f>
        <v/>
      </c>
      <c r="N874" s="151" t="str">
        <f t="array" ref="N874">IFERROR(VLOOKUP(E874,'RT-C'!$A:$G,7,FALSE),"")</f>
        <v/>
      </c>
      <c r="O874" s="150" t="str">
        <f t="array" ref="O874">IFERROR(VLOOKUP(E874,'RT-C'!$A:$R,18,FALSE),"")</f>
        <v/>
      </c>
      <c r="P874" s="147" t="str">
        <f t="shared" si="52"/>
        <v/>
      </c>
      <c r="Q874" s="119" t="str">
        <f t="shared" si="53"/>
        <v/>
      </c>
      <c r="R874" s="149" t="str">
        <f t="shared" si="54"/>
        <v/>
      </c>
      <c r="S874" s="148"/>
      <c r="T874" s="148" t="str">
        <f t="shared" si="55"/>
        <v/>
      </c>
      <c r="U874" s="118" t="e">
        <f>IF(AND(D874&lt;&gt;"",I874="OUI",#REF!="OUI"),60,"")</f>
        <v>#REF!</v>
      </c>
      <c r="V874" s="147"/>
      <c r="W874" s="118"/>
      <c r="X874" s="118"/>
      <c r="Y874" s="120"/>
      <c r="Z874" s="117"/>
    </row>
    <row r="875" spans="1:26" x14ac:dyDescent="0.25">
      <c r="A875" s="114">
        <v>2</v>
      </c>
      <c r="B875" s="115" t="s">
        <v>5718</v>
      </c>
      <c r="C875" s="116" t="str">
        <f t="array" ref="C875">IFERROR(VLOOKUP(E875,'RT-C'!$A:$I,9,FALSE),"")</f>
        <v/>
      </c>
      <c r="D875" s="117"/>
      <c r="E875" s="113"/>
      <c r="F875" s="118"/>
      <c r="G875" s="119"/>
      <c r="H875" s="120"/>
      <c r="I875" s="153" t="str">
        <f t="array" ref="I875">IFERROR(VLOOKUP(E875,'RT-C'!$A:$J,10,FALSE),"")</f>
        <v/>
      </c>
      <c r="J875" s="151" t="str">
        <f t="array" ref="J875">IFERROR(VLOOKUP(E875,'RT-C'!$A:$AE,31,FALSE),"")</f>
        <v/>
      </c>
      <c r="K875" s="152" t="str">
        <f t="array" ref="K875">IFERROR(IF(VLOOKUP(E875,'RT-C'!$A:$AG,29,FALSE)=0,"",VLOOKUP(E875,'RT-C'!$A:$AG,33,FALSE)),"")</f>
        <v/>
      </c>
      <c r="L875" s="151" t="str">
        <f t="array" ref="L875">IFERROR(VLOOKUP('RT-C'!$A:$AF,32,FALSE),"")</f>
        <v/>
      </c>
      <c r="M875" s="323" t="str">
        <f t="array" ref="M875">IFERROR(VLOOKUP(E875,'RT-C'!$A:$H,8,FALSE),"")</f>
        <v/>
      </c>
      <c r="N875" s="151" t="str">
        <f t="array" ref="N875">IFERROR(VLOOKUP(E875,'RT-C'!$A:$G,7,FALSE),"")</f>
        <v/>
      </c>
      <c r="O875" s="150" t="str">
        <f t="array" ref="O875">IFERROR(VLOOKUP(E875,'RT-C'!$A:$R,18,FALSE),"")</f>
        <v/>
      </c>
      <c r="P875" s="147" t="str">
        <f t="shared" si="52"/>
        <v/>
      </c>
      <c r="Q875" s="119" t="str">
        <f t="shared" si="53"/>
        <v/>
      </c>
      <c r="R875" s="149" t="str">
        <f t="shared" si="54"/>
        <v/>
      </c>
      <c r="S875" s="148"/>
      <c r="T875" s="148" t="str">
        <f t="shared" si="55"/>
        <v/>
      </c>
      <c r="U875" s="118" t="e">
        <f>IF(AND(D875&lt;&gt;"",I875="OUI",#REF!="OUI"),60,"")</f>
        <v>#REF!</v>
      </c>
      <c r="V875" s="147"/>
      <c r="W875" s="118"/>
      <c r="X875" s="118"/>
      <c r="Y875" s="120"/>
      <c r="Z875" s="117"/>
    </row>
    <row r="876" spans="1:26" x14ac:dyDescent="0.25">
      <c r="A876" s="114">
        <v>2</v>
      </c>
      <c r="B876" s="115" t="s">
        <v>5718</v>
      </c>
      <c r="C876" s="116" t="str">
        <f t="array" ref="C876">IFERROR(VLOOKUP(E876,'RT-C'!$A:$I,9,FALSE),"")</f>
        <v/>
      </c>
      <c r="D876" s="117"/>
      <c r="E876" s="113"/>
      <c r="F876" s="118"/>
      <c r="G876" s="119"/>
      <c r="H876" s="120"/>
      <c r="I876" s="153" t="str">
        <f t="array" ref="I876">IFERROR(VLOOKUP(E876,'RT-C'!$A:$J,10,FALSE),"")</f>
        <v/>
      </c>
      <c r="J876" s="151" t="str">
        <f t="array" ref="J876">IFERROR(VLOOKUP(E876,'RT-C'!$A:$AE,31,FALSE),"")</f>
        <v/>
      </c>
      <c r="K876" s="152" t="str">
        <f t="array" ref="K876">IFERROR(IF(VLOOKUP(E876,'RT-C'!$A:$AG,29,FALSE)=0,"",VLOOKUP(E876,'RT-C'!$A:$AG,33,FALSE)),"")</f>
        <v/>
      </c>
      <c r="L876" s="151" t="str">
        <f t="array" ref="L876">IFERROR(VLOOKUP('RT-C'!$A:$AF,32,FALSE),"")</f>
        <v/>
      </c>
      <c r="M876" s="323" t="str">
        <f t="array" ref="M876">IFERROR(VLOOKUP(E876,'RT-C'!$A:$H,8,FALSE),"")</f>
        <v/>
      </c>
      <c r="N876" s="151" t="str">
        <f t="array" ref="N876">IFERROR(VLOOKUP(E876,'RT-C'!$A:$G,7,FALSE),"")</f>
        <v/>
      </c>
      <c r="O876" s="150" t="str">
        <f t="array" ref="O876">IFERROR(VLOOKUP(E876,'RT-C'!$A:$R,18,FALSE),"")</f>
        <v/>
      </c>
      <c r="P876" s="147" t="str">
        <f t="shared" si="52"/>
        <v/>
      </c>
      <c r="Q876" s="119" t="str">
        <f t="shared" si="53"/>
        <v/>
      </c>
      <c r="R876" s="149" t="str">
        <f t="shared" si="54"/>
        <v/>
      </c>
      <c r="S876" s="148"/>
      <c r="T876" s="148" t="str">
        <f t="shared" si="55"/>
        <v/>
      </c>
      <c r="U876" s="118" t="e">
        <f>IF(AND(D876&lt;&gt;"",I876="OUI",#REF!="OUI"),60,"")</f>
        <v>#REF!</v>
      </c>
      <c r="V876" s="147"/>
      <c r="W876" s="118"/>
      <c r="X876" s="118"/>
      <c r="Y876" s="120"/>
      <c r="Z876" s="117"/>
    </row>
    <row r="877" spans="1:26" x14ac:dyDescent="0.25">
      <c r="A877" s="114">
        <v>2</v>
      </c>
      <c r="B877" s="115" t="s">
        <v>5718</v>
      </c>
      <c r="C877" s="116" t="str">
        <f t="array" ref="C877">IFERROR(VLOOKUP(E877,'RT-C'!$A:$I,9,FALSE),"")</f>
        <v/>
      </c>
      <c r="D877" s="117"/>
      <c r="E877" s="113"/>
      <c r="F877" s="118"/>
      <c r="G877" s="119"/>
      <c r="H877" s="120"/>
      <c r="I877" s="153" t="str">
        <f t="array" ref="I877">IFERROR(VLOOKUP(E877,'RT-C'!$A:$J,10,FALSE),"")</f>
        <v/>
      </c>
      <c r="J877" s="151" t="str">
        <f t="array" ref="J877">IFERROR(VLOOKUP(E877,'RT-C'!$A:$AE,31,FALSE),"")</f>
        <v/>
      </c>
      <c r="K877" s="152" t="str">
        <f t="array" ref="K877">IFERROR(IF(VLOOKUP(E877,'RT-C'!$A:$AG,29,FALSE)=0,"",VLOOKUP(E877,'RT-C'!$A:$AG,33,FALSE)),"")</f>
        <v/>
      </c>
      <c r="L877" s="151" t="str">
        <f t="array" ref="L877">IFERROR(VLOOKUP('RT-C'!$A:$AF,32,FALSE),"")</f>
        <v/>
      </c>
      <c r="M877" s="323" t="str">
        <f t="array" ref="M877">IFERROR(VLOOKUP(E877,'RT-C'!$A:$H,8,FALSE),"")</f>
        <v/>
      </c>
      <c r="N877" s="151" t="str">
        <f t="array" ref="N877">IFERROR(VLOOKUP(E877,'RT-C'!$A:$G,7,FALSE),"")</f>
        <v/>
      </c>
      <c r="O877" s="150" t="str">
        <f t="array" ref="O877">IFERROR(VLOOKUP(E877,'RT-C'!$A:$R,18,FALSE),"")</f>
        <v/>
      </c>
      <c r="P877" s="147" t="str">
        <f t="shared" si="52"/>
        <v/>
      </c>
      <c r="Q877" s="119" t="str">
        <f t="shared" si="53"/>
        <v/>
      </c>
      <c r="R877" s="149" t="str">
        <f t="shared" si="54"/>
        <v/>
      </c>
      <c r="S877" s="148"/>
      <c r="T877" s="148" t="str">
        <f t="shared" si="55"/>
        <v/>
      </c>
      <c r="U877" s="118" t="e">
        <f>IF(AND(D877&lt;&gt;"",I877="OUI",#REF!="OUI"),60,"")</f>
        <v>#REF!</v>
      </c>
      <c r="V877" s="147"/>
      <c r="W877" s="118"/>
      <c r="X877" s="118"/>
      <c r="Y877" s="120"/>
      <c r="Z877" s="117"/>
    </row>
    <row r="878" spans="1:26" x14ac:dyDescent="0.25">
      <c r="A878" s="114">
        <v>2</v>
      </c>
      <c r="B878" s="115" t="s">
        <v>5718</v>
      </c>
      <c r="C878" s="116" t="str">
        <f t="array" ref="C878">IFERROR(VLOOKUP(E878,'RT-C'!$A:$I,9,FALSE),"")</f>
        <v/>
      </c>
      <c r="D878" s="117"/>
      <c r="E878" s="113"/>
      <c r="F878" s="118"/>
      <c r="G878" s="119"/>
      <c r="H878" s="120"/>
      <c r="I878" s="153" t="str">
        <f t="array" ref="I878">IFERROR(VLOOKUP(E878,'RT-C'!$A:$J,10,FALSE),"")</f>
        <v/>
      </c>
      <c r="J878" s="151" t="str">
        <f t="array" ref="J878">IFERROR(VLOOKUP(E878,'RT-C'!$A:$AE,31,FALSE),"")</f>
        <v/>
      </c>
      <c r="K878" s="152" t="str">
        <f t="array" ref="K878">IFERROR(IF(VLOOKUP(E878,'RT-C'!$A:$AG,29,FALSE)=0,"",VLOOKUP(E878,'RT-C'!$A:$AG,33,FALSE)),"")</f>
        <v/>
      </c>
      <c r="L878" s="151" t="str">
        <f t="array" ref="L878">IFERROR(VLOOKUP('RT-C'!$A:$AF,32,FALSE),"")</f>
        <v/>
      </c>
      <c r="M878" s="323" t="str">
        <f t="array" ref="M878">IFERROR(VLOOKUP(E878,'RT-C'!$A:$H,8,FALSE),"")</f>
        <v/>
      </c>
      <c r="N878" s="151" t="str">
        <f t="array" ref="N878">IFERROR(VLOOKUP(E878,'RT-C'!$A:$G,7,FALSE),"")</f>
        <v/>
      </c>
      <c r="O878" s="150" t="str">
        <f t="array" ref="O878">IFERROR(VLOOKUP(E878,'RT-C'!$A:$R,18,FALSE),"")</f>
        <v/>
      </c>
      <c r="P878" s="147" t="str">
        <f t="shared" si="52"/>
        <v/>
      </c>
      <c r="Q878" s="119" t="str">
        <f t="shared" si="53"/>
        <v/>
      </c>
      <c r="R878" s="149" t="str">
        <f t="shared" si="54"/>
        <v/>
      </c>
      <c r="S878" s="148"/>
      <c r="T878" s="148" t="str">
        <f t="shared" si="55"/>
        <v/>
      </c>
      <c r="U878" s="118" t="e">
        <f>IF(AND(D878&lt;&gt;"",I878="OUI",#REF!="OUI"),60,"")</f>
        <v>#REF!</v>
      </c>
      <c r="V878" s="147"/>
      <c r="W878" s="118"/>
      <c r="X878" s="118"/>
      <c r="Y878" s="120"/>
      <c r="Z878" s="117"/>
    </row>
    <row r="879" spans="1:26" x14ac:dyDescent="0.25">
      <c r="A879" s="114">
        <v>2</v>
      </c>
      <c r="B879" s="115" t="s">
        <v>5718</v>
      </c>
      <c r="C879" s="116" t="str">
        <f t="array" ref="C879">IFERROR(VLOOKUP(E879,'RT-C'!$A:$I,9,FALSE),"")</f>
        <v/>
      </c>
      <c r="D879" s="117"/>
      <c r="E879" s="113"/>
      <c r="F879" s="118"/>
      <c r="G879" s="119"/>
      <c r="H879" s="120"/>
      <c r="I879" s="153" t="str">
        <f t="array" ref="I879">IFERROR(VLOOKUP(E879,'RT-C'!$A:$J,10,FALSE),"")</f>
        <v/>
      </c>
      <c r="J879" s="151" t="str">
        <f t="array" ref="J879">IFERROR(VLOOKUP(E879,'RT-C'!$A:$AE,31,FALSE),"")</f>
        <v/>
      </c>
      <c r="K879" s="152" t="str">
        <f t="array" ref="K879">IFERROR(IF(VLOOKUP(E879,'RT-C'!$A:$AG,29,FALSE)=0,"",VLOOKUP(E879,'RT-C'!$A:$AG,33,FALSE)),"")</f>
        <v/>
      </c>
      <c r="L879" s="151" t="str">
        <f t="array" ref="L879">IFERROR(VLOOKUP('RT-C'!$A:$AF,32,FALSE),"")</f>
        <v/>
      </c>
      <c r="M879" s="323" t="str">
        <f t="array" ref="M879">IFERROR(VLOOKUP(E879,'RT-C'!$A:$H,8,FALSE),"")</f>
        <v/>
      </c>
      <c r="N879" s="151" t="str">
        <f t="array" ref="N879">IFERROR(VLOOKUP(E879,'RT-C'!$A:$G,7,FALSE),"")</f>
        <v/>
      </c>
      <c r="O879" s="150" t="str">
        <f t="array" ref="O879">IFERROR(VLOOKUP(E879,'RT-C'!$A:$R,18,FALSE),"")</f>
        <v/>
      </c>
      <c r="P879" s="147" t="str">
        <f t="shared" si="52"/>
        <v/>
      </c>
      <c r="Q879" s="119" t="str">
        <f t="shared" si="53"/>
        <v/>
      </c>
      <c r="R879" s="149" t="str">
        <f t="shared" si="54"/>
        <v/>
      </c>
      <c r="S879" s="148"/>
      <c r="T879" s="148" t="str">
        <f t="shared" si="55"/>
        <v/>
      </c>
      <c r="U879" s="118" t="e">
        <f>IF(AND(D879&lt;&gt;"",I879="OUI",#REF!="OUI"),60,"")</f>
        <v>#REF!</v>
      </c>
      <c r="V879" s="147"/>
      <c r="W879" s="118"/>
      <c r="X879" s="118"/>
      <c r="Y879" s="120"/>
      <c r="Z879" s="117"/>
    </row>
    <row r="880" spans="1:26" x14ac:dyDescent="0.25">
      <c r="A880" s="114">
        <v>2</v>
      </c>
      <c r="B880" s="115" t="s">
        <v>5718</v>
      </c>
      <c r="C880" s="116" t="str">
        <f t="array" ref="C880">IFERROR(VLOOKUP(E880,'RT-C'!$A:$I,9,FALSE),"")</f>
        <v/>
      </c>
      <c r="D880" s="117"/>
      <c r="E880" s="113"/>
      <c r="F880" s="118"/>
      <c r="G880" s="119"/>
      <c r="H880" s="120"/>
      <c r="I880" s="153" t="str">
        <f t="array" ref="I880">IFERROR(VLOOKUP(E880,'RT-C'!$A:$J,10,FALSE),"")</f>
        <v/>
      </c>
      <c r="J880" s="151" t="str">
        <f t="array" ref="J880">IFERROR(VLOOKUP(E880,'RT-C'!$A:$AE,31,FALSE),"")</f>
        <v/>
      </c>
      <c r="K880" s="152" t="str">
        <f t="array" ref="K880">IFERROR(IF(VLOOKUP(E880,'RT-C'!$A:$AG,29,FALSE)=0,"",VLOOKUP(E880,'RT-C'!$A:$AG,33,FALSE)),"")</f>
        <v/>
      </c>
      <c r="L880" s="151" t="str">
        <f t="array" ref="L880">IFERROR(VLOOKUP('RT-C'!$A:$AF,32,FALSE),"")</f>
        <v/>
      </c>
      <c r="M880" s="323" t="str">
        <f t="array" ref="M880">IFERROR(VLOOKUP(E880,'RT-C'!$A:$H,8,FALSE),"")</f>
        <v/>
      </c>
      <c r="N880" s="151" t="str">
        <f t="array" ref="N880">IFERROR(VLOOKUP(E880,'RT-C'!$A:$G,7,FALSE),"")</f>
        <v/>
      </c>
      <c r="O880" s="150" t="str">
        <f t="array" ref="O880">IFERROR(VLOOKUP(E880,'RT-C'!$A:$R,18,FALSE),"")</f>
        <v/>
      </c>
      <c r="P880" s="147" t="str">
        <f t="shared" si="52"/>
        <v/>
      </c>
      <c r="Q880" s="119" t="str">
        <f t="shared" si="53"/>
        <v/>
      </c>
      <c r="R880" s="149" t="str">
        <f t="shared" si="54"/>
        <v/>
      </c>
      <c r="S880" s="148"/>
      <c r="T880" s="148" t="str">
        <f t="shared" si="55"/>
        <v/>
      </c>
      <c r="U880" s="118" t="e">
        <f>IF(AND(D880&lt;&gt;"",I880="OUI",#REF!="OUI"),60,"")</f>
        <v>#REF!</v>
      </c>
      <c r="V880" s="147"/>
      <c r="W880" s="118"/>
      <c r="X880" s="118"/>
      <c r="Y880" s="120"/>
      <c r="Z880" s="117"/>
    </row>
    <row r="881" spans="1:26" x14ac:dyDescent="0.25">
      <c r="A881" s="114">
        <v>2</v>
      </c>
      <c r="B881" s="115" t="s">
        <v>5718</v>
      </c>
      <c r="C881" s="116" t="str">
        <f t="array" ref="C881">IFERROR(VLOOKUP(E881,'RT-C'!$A:$I,9,FALSE),"")</f>
        <v/>
      </c>
      <c r="D881" s="117"/>
      <c r="E881" s="113"/>
      <c r="F881" s="118"/>
      <c r="G881" s="119"/>
      <c r="H881" s="120"/>
      <c r="I881" s="153" t="str">
        <f t="array" ref="I881">IFERROR(VLOOKUP(E881,'RT-C'!$A:$J,10,FALSE),"")</f>
        <v/>
      </c>
      <c r="J881" s="151" t="str">
        <f t="array" ref="J881">IFERROR(VLOOKUP(E881,'RT-C'!$A:$AE,31,FALSE),"")</f>
        <v/>
      </c>
      <c r="K881" s="152" t="str">
        <f t="array" ref="K881">IFERROR(IF(VLOOKUP(E881,'RT-C'!$A:$AG,29,FALSE)=0,"",VLOOKUP(E881,'RT-C'!$A:$AG,33,FALSE)),"")</f>
        <v/>
      </c>
      <c r="L881" s="151" t="str">
        <f t="array" ref="L881">IFERROR(VLOOKUP('RT-C'!$A:$AF,32,FALSE),"")</f>
        <v/>
      </c>
      <c r="M881" s="323" t="str">
        <f t="array" ref="M881">IFERROR(VLOOKUP(E881,'RT-C'!$A:$H,8,FALSE),"")</f>
        <v/>
      </c>
      <c r="N881" s="151" t="str">
        <f t="array" ref="N881">IFERROR(VLOOKUP(E881,'RT-C'!$A:$G,7,FALSE),"")</f>
        <v/>
      </c>
      <c r="O881" s="150" t="str">
        <f t="array" ref="O881">IFERROR(VLOOKUP(E881,'RT-C'!$A:$R,18,FALSE),"")</f>
        <v/>
      </c>
      <c r="P881" s="147" t="str">
        <f t="shared" si="52"/>
        <v/>
      </c>
      <c r="Q881" s="119" t="str">
        <f t="shared" si="53"/>
        <v/>
      </c>
      <c r="R881" s="149" t="str">
        <f t="shared" si="54"/>
        <v/>
      </c>
      <c r="S881" s="148"/>
      <c r="T881" s="148" t="str">
        <f t="shared" si="55"/>
        <v/>
      </c>
      <c r="U881" s="118" t="e">
        <f>IF(AND(D881&lt;&gt;"",I881="OUI",#REF!="OUI"),60,"")</f>
        <v>#REF!</v>
      </c>
      <c r="V881" s="147"/>
      <c r="W881" s="118"/>
      <c r="X881" s="118"/>
      <c r="Y881" s="120"/>
      <c r="Z881" s="117"/>
    </row>
    <row r="882" spans="1:26" x14ac:dyDescent="0.25">
      <c r="A882" s="114">
        <v>2</v>
      </c>
      <c r="B882" s="115" t="s">
        <v>5718</v>
      </c>
      <c r="C882" s="116" t="str">
        <f t="array" ref="C882">IFERROR(VLOOKUP(E882,'RT-C'!$A:$I,9,FALSE),"")</f>
        <v/>
      </c>
      <c r="D882" s="117"/>
      <c r="E882" s="113"/>
      <c r="F882" s="118"/>
      <c r="G882" s="119"/>
      <c r="H882" s="120"/>
      <c r="I882" s="153" t="str">
        <f t="array" ref="I882">IFERROR(VLOOKUP(E882,'RT-C'!$A:$J,10,FALSE),"")</f>
        <v/>
      </c>
      <c r="J882" s="151" t="str">
        <f t="array" ref="J882">IFERROR(VLOOKUP(E882,'RT-C'!$A:$AE,31,FALSE),"")</f>
        <v/>
      </c>
      <c r="K882" s="152" t="str">
        <f t="array" ref="K882">IFERROR(IF(VLOOKUP(E882,'RT-C'!$A:$AG,29,FALSE)=0,"",VLOOKUP(E882,'RT-C'!$A:$AG,33,FALSE)),"")</f>
        <v/>
      </c>
      <c r="L882" s="151" t="str">
        <f t="array" ref="L882">IFERROR(VLOOKUP('RT-C'!$A:$AF,32,FALSE),"")</f>
        <v/>
      </c>
      <c r="M882" s="323" t="str">
        <f t="array" ref="M882">IFERROR(VLOOKUP(E882,'RT-C'!$A:$H,8,FALSE),"")</f>
        <v/>
      </c>
      <c r="N882" s="151" t="str">
        <f t="array" ref="N882">IFERROR(VLOOKUP(E882,'RT-C'!$A:$G,7,FALSE),"")</f>
        <v/>
      </c>
      <c r="O882" s="150" t="str">
        <f t="array" ref="O882">IFERROR(VLOOKUP(E882,'RT-C'!$A:$R,18,FALSE),"")</f>
        <v/>
      </c>
      <c r="P882" s="147" t="str">
        <f t="shared" si="52"/>
        <v/>
      </c>
      <c r="Q882" s="119" t="str">
        <f t="shared" si="53"/>
        <v/>
      </c>
      <c r="R882" s="149" t="str">
        <f t="shared" si="54"/>
        <v/>
      </c>
      <c r="S882" s="148"/>
      <c r="T882" s="148" t="str">
        <f t="shared" si="55"/>
        <v/>
      </c>
      <c r="U882" s="118" t="e">
        <f>IF(AND(D882&lt;&gt;"",I882="OUI",#REF!="OUI"),60,"")</f>
        <v>#REF!</v>
      </c>
      <c r="V882" s="147"/>
      <c r="W882" s="118"/>
      <c r="X882" s="118"/>
      <c r="Y882" s="120"/>
      <c r="Z882" s="117"/>
    </row>
    <row r="883" spans="1:26" x14ac:dyDescent="0.25">
      <c r="A883" s="114">
        <v>2</v>
      </c>
      <c r="B883" s="115" t="s">
        <v>5718</v>
      </c>
      <c r="C883" s="116" t="str">
        <f t="array" ref="C883">IFERROR(VLOOKUP(E883,'RT-C'!$A:$I,9,FALSE),"")</f>
        <v/>
      </c>
      <c r="D883" s="117"/>
      <c r="E883" s="113"/>
      <c r="F883" s="118"/>
      <c r="G883" s="119"/>
      <c r="H883" s="120"/>
      <c r="I883" s="153" t="str">
        <f t="array" ref="I883">IFERROR(VLOOKUP(E883,'RT-C'!$A:$J,10,FALSE),"")</f>
        <v/>
      </c>
      <c r="J883" s="151" t="str">
        <f t="array" ref="J883">IFERROR(VLOOKUP(E883,'RT-C'!$A:$AE,31,FALSE),"")</f>
        <v/>
      </c>
      <c r="K883" s="152" t="str">
        <f t="array" ref="K883">IFERROR(IF(VLOOKUP(E883,'RT-C'!$A:$AG,29,FALSE)=0,"",VLOOKUP(E883,'RT-C'!$A:$AG,33,FALSE)),"")</f>
        <v/>
      </c>
      <c r="L883" s="151" t="str">
        <f t="array" ref="L883">IFERROR(VLOOKUP('RT-C'!$A:$AF,32,FALSE),"")</f>
        <v/>
      </c>
      <c r="M883" s="323" t="str">
        <f t="array" ref="M883">IFERROR(VLOOKUP(E883,'RT-C'!$A:$H,8,FALSE),"")</f>
        <v/>
      </c>
      <c r="N883" s="151" t="str">
        <f t="array" ref="N883">IFERROR(VLOOKUP(E883,'RT-C'!$A:$G,7,FALSE),"")</f>
        <v/>
      </c>
      <c r="O883" s="150" t="str">
        <f t="array" ref="O883">IFERROR(VLOOKUP(E883,'RT-C'!$A:$R,18,FALSE),"")</f>
        <v/>
      </c>
      <c r="P883" s="147" t="str">
        <f t="shared" si="52"/>
        <v/>
      </c>
      <c r="Q883" s="119" t="str">
        <f t="shared" si="53"/>
        <v/>
      </c>
      <c r="R883" s="149" t="str">
        <f t="shared" si="54"/>
        <v/>
      </c>
      <c r="S883" s="148"/>
      <c r="T883" s="148" t="str">
        <f t="shared" si="55"/>
        <v/>
      </c>
      <c r="U883" s="118" t="e">
        <f>IF(AND(D883&lt;&gt;"",I883="OUI",#REF!="OUI"),60,"")</f>
        <v>#REF!</v>
      </c>
      <c r="V883" s="147"/>
      <c r="W883" s="118"/>
      <c r="X883" s="118"/>
      <c r="Y883" s="120"/>
      <c r="Z883" s="117"/>
    </row>
    <row r="884" spans="1:26" x14ac:dyDescent="0.25">
      <c r="A884" s="114">
        <v>2</v>
      </c>
      <c r="B884" s="115" t="s">
        <v>5718</v>
      </c>
      <c r="C884" s="116" t="str">
        <f t="array" ref="C884">IFERROR(VLOOKUP(E884,'RT-C'!$A:$I,9,FALSE),"")</f>
        <v/>
      </c>
      <c r="D884" s="117"/>
      <c r="E884" s="113"/>
      <c r="F884" s="118"/>
      <c r="G884" s="119"/>
      <c r="H884" s="120"/>
      <c r="I884" s="153" t="str">
        <f t="array" ref="I884">IFERROR(VLOOKUP(E884,'RT-C'!$A:$J,10,FALSE),"")</f>
        <v/>
      </c>
      <c r="J884" s="151" t="str">
        <f t="array" ref="J884">IFERROR(VLOOKUP(E884,'RT-C'!$A:$AE,31,FALSE),"")</f>
        <v/>
      </c>
      <c r="K884" s="152" t="str">
        <f t="array" ref="K884">IFERROR(IF(VLOOKUP(E884,'RT-C'!$A:$AG,29,FALSE)=0,"",VLOOKUP(E884,'RT-C'!$A:$AG,33,FALSE)),"")</f>
        <v/>
      </c>
      <c r="L884" s="151" t="str">
        <f t="array" ref="L884">IFERROR(VLOOKUP('RT-C'!$A:$AF,32,FALSE),"")</f>
        <v/>
      </c>
      <c r="M884" s="323" t="str">
        <f t="array" ref="M884">IFERROR(VLOOKUP(E884,'RT-C'!$A:$H,8,FALSE),"")</f>
        <v/>
      </c>
      <c r="N884" s="151" t="str">
        <f t="array" ref="N884">IFERROR(VLOOKUP(E884,'RT-C'!$A:$G,7,FALSE),"")</f>
        <v/>
      </c>
      <c r="O884" s="150" t="str">
        <f t="array" ref="O884">IFERROR(VLOOKUP(E884,'RT-C'!$A:$R,18,FALSE),"")</f>
        <v/>
      </c>
      <c r="P884" s="147" t="str">
        <f t="shared" si="52"/>
        <v/>
      </c>
      <c r="Q884" s="119" t="str">
        <f t="shared" si="53"/>
        <v/>
      </c>
      <c r="R884" s="149" t="str">
        <f t="shared" si="54"/>
        <v/>
      </c>
      <c r="S884" s="148"/>
      <c r="T884" s="148" t="str">
        <f t="shared" si="55"/>
        <v/>
      </c>
      <c r="U884" s="118" t="e">
        <f>IF(AND(D884&lt;&gt;"",I884="OUI",#REF!="OUI"),60,"")</f>
        <v>#REF!</v>
      </c>
      <c r="V884" s="147"/>
      <c r="W884" s="118"/>
      <c r="X884" s="118"/>
      <c r="Y884" s="120"/>
      <c r="Z884" s="117"/>
    </row>
    <row r="885" spans="1:26" x14ac:dyDescent="0.25">
      <c r="A885" s="114">
        <v>2</v>
      </c>
      <c r="B885" s="115" t="s">
        <v>5718</v>
      </c>
      <c r="C885" s="116" t="str">
        <f t="array" ref="C885">IFERROR(VLOOKUP(E885,'RT-C'!$A:$I,9,FALSE),"")</f>
        <v/>
      </c>
      <c r="D885" s="117"/>
      <c r="E885" s="113"/>
      <c r="F885" s="118"/>
      <c r="G885" s="119"/>
      <c r="H885" s="120"/>
      <c r="I885" s="153" t="str">
        <f t="array" ref="I885">IFERROR(VLOOKUP(E885,'RT-C'!$A:$J,10,FALSE),"")</f>
        <v/>
      </c>
      <c r="J885" s="151" t="str">
        <f t="array" ref="J885">IFERROR(VLOOKUP(E885,'RT-C'!$A:$AE,31,FALSE),"")</f>
        <v/>
      </c>
      <c r="K885" s="152" t="str">
        <f t="array" ref="K885">IFERROR(IF(VLOOKUP(E885,'RT-C'!$A:$AG,29,FALSE)=0,"",VLOOKUP(E885,'RT-C'!$A:$AG,33,FALSE)),"")</f>
        <v/>
      </c>
      <c r="L885" s="151" t="str">
        <f t="array" ref="L885">IFERROR(VLOOKUP('RT-C'!$A:$AF,32,FALSE),"")</f>
        <v/>
      </c>
      <c r="M885" s="323" t="str">
        <f t="array" ref="M885">IFERROR(VLOOKUP(E885,'RT-C'!$A:$H,8,FALSE),"")</f>
        <v/>
      </c>
      <c r="N885" s="151" t="str">
        <f t="array" ref="N885">IFERROR(VLOOKUP(E885,'RT-C'!$A:$G,7,FALSE),"")</f>
        <v/>
      </c>
      <c r="O885" s="150" t="str">
        <f t="array" ref="O885">IFERROR(VLOOKUP(E885,'RT-C'!$A:$R,18,FALSE),"")</f>
        <v/>
      </c>
      <c r="P885" s="147" t="str">
        <f t="shared" si="52"/>
        <v/>
      </c>
      <c r="Q885" s="119" t="str">
        <f t="shared" si="53"/>
        <v/>
      </c>
      <c r="R885" s="149" t="str">
        <f t="shared" si="54"/>
        <v/>
      </c>
      <c r="S885" s="148"/>
      <c r="T885" s="148" t="str">
        <f t="shared" si="55"/>
        <v/>
      </c>
      <c r="U885" s="118" t="e">
        <f>IF(AND(D885&lt;&gt;"",I885="OUI",#REF!="OUI"),60,"")</f>
        <v>#REF!</v>
      </c>
      <c r="V885" s="147"/>
      <c r="W885" s="118"/>
      <c r="X885" s="118"/>
      <c r="Y885" s="120"/>
      <c r="Z885" s="117"/>
    </row>
    <row r="886" spans="1:26" x14ac:dyDescent="0.25">
      <c r="A886" s="114">
        <v>2</v>
      </c>
      <c r="B886" s="115" t="s">
        <v>5718</v>
      </c>
      <c r="C886" s="116" t="str">
        <f t="array" ref="C886">IFERROR(VLOOKUP(E886,'RT-C'!$A:$I,9,FALSE),"")</f>
        <v/>
      </c>
      <c r="D886" s="117"/>
      <c r="E886" s="113"/>
      <c r="F886" s="118"/>
      <c r="G886" s="119"/>
      <c r="H886" s="120"/>
      <c r="I886" s="153" t="str">
        <f t="array" ref="I886">IFERROR(VLOOKUP(E886,'RT-C'!$A:$J,10,FALSE),"")</f>
        <v/>
      </c>
      <c r="J886" s="151" t="str">
        <f t="array" ref="J886">IFERROR(VLOOKUP(E886,'RT-C'!$A:$AE,31,FALSE),"")</f>
        <v/>
      </c>
      <c r="K886" s="152" t="str">
        <f t="array" ref="K886">IFERROR(IF(VLOOKUP(E886,'RT-C'!$A:$AG,29,FALSE)=0,"",VLOOKUP(E886,'RT-C'!$A:$AG,33,FALSE)),"")</f>
        <v/>
      </c>
      <c r="L886" s="151" t="str">
        <f t="array" ref="L886">IFERROR(VLOOKUP('RT-C'!$A:$AF,32,FALSE),"")</f>
        <v/>
      </c>
      <c r="M886" s="323" t="str">
        <f t="array" ref="M886">IFERROR(VLOOKUP(E886,'RT-C'!$A:$H,8,FALSE),"")</f>
        <v/>
      </c>
      <c r="N886" s="151" t="str">
        <f t="array" ref="N886">IFERROR(VLOOKUP(E886,'RT-C'!$A:$G,7,FALSE),"")</f>
        <v/>
      </c>
      <c r="O886" s="150" t="str">
        <f t="array" ref="O886">IFERROR(VLOOKUP(E886,'RT-C'!$A:$R,18,FALSE),"")</f>
        <v/>
      </c>
      <c r="P886" s="147" t="str">
        <f t="shared" si="52"/>
        <v/>
      </c>
      <c r="Q886" s="119" t="str">
        <f t="shared" si="53"/>
        <v/>
      </c>
      <c r="R886" s="149" t="str">
        <f t="shared" si="54"/>
        <v/>
      </c>
      <c r="S886" s="148"/>
      <c r="T886" s="148" t="str">
        <f t="shared" si="55"/>
        <v/>
      </c>
      <c r="U886" s="118" t="e">
        <f>IF(AND(D886&lt;&gt;"",I886="OUI",#REF!="OUI"),60,"")</f>
        <v>#REF!</v>
      </c>
      <c r="V886" s="147"/>
      <c r="W886" s="118"/>
      <c r="X886" s="118"/>
      <c r="Y886" s="120"/>
      <c r="Z886" s="117"/>
    </row>
    <row r="887" spans="1:26" x14ac:dyDescent="0.25">
      <c r="A887" s="114">
        <v>2</v>
      </c>
      <c r="B887" s="115" t="s">
        <v>5718</v>
      </c>
      <c r="C887" s="116" t="str">
        <f t="array" ref="C887">IFERROR(VLOOKUP(E887,'RT-C'!$A:$I,9,FALSE),"")</f>
        <v/>
      </c>
      <c r="D887" s="117"/>
      <c r="E887" s="113"/>
      <c r="F887" s="118"/>
      <c r="G887" s="119"/>
      <c r="H887" s="120"/>
      <c r="I887" s="153" t="str">
        <f t="array" ref="I887">IFERROR(VLOOKUP(E887,'RT-C'!$A:$J,10,FALSE),"")</f>
        <v/>
      </c>
      <c r="J887" s="151" t="str">
        <f t="array" ref="J887">IFERROR(VLOOKUP(E887,'RT-C'!$A:$AE,31,FALSE),"")</f>
        <v/>
      </c>
      <c r="K887" s="152" t="str">
        <f t="array" ref="K887">IFERROR(IF(VLOOKUP(E887,'RT-C'!$A:$AG,29,FALSE)=0,"",VLOOKUP(E887,'RT-C'!$A:$AG,33,FALSE)),"")</f>
        <v/>
      </c>
      <c r="L887" s="151" t="str">
        <f t="array" ref="L887">IFERROR(VLOOKUP('RT-C'!$A:$AF,32,FALSE),"")</f>
        <v/>
      </c>
      <c r="M887" s="323" t="str">
        <f t="array" ref="M887">IFERROR(VLOOKUP(E887,'RT-C'!$A:$H,8,FALSE),"")</f>
        <v/>
      </c>
      <c r="N887" s="151" t="str">
        <f t="array" ref="N887">IFERROR(VLOOKUP(E887,'RT-C'!$A:$G,7,FALSE),"")</f>
        <v/>
      </c>
      <c r="O887" s="150" t="str">
        <f t="array" ref="O887">IFERROR(VLOOKUP(E887,'RT-C'!$A:$R,18,FALSE),"")</f>
        <v/>
      </c>
      <c r="P887" s="147" t="str">
        <f t="shared" si="52"/>
        <v/>
      </c>
      <c r="Q887" s="119" t="str">
        <f t="shared" si="53"/>
        <v/>
      </c>
      <c r="R887" s="149" t="str">
        <f t="shared" si="54"/>
        <v/>
      </c>
      <c r="S887" s="148"/>
      <c r="T887" s="148" t="str">
        <f t="shared" si="55"/>
        <v/>
      </c>
      <c r="U887" s="118" t="e">
        <f>IF(AND(D887&lt;&gt;"",I887="OUI",#REF!="OUI"),60,"")</f>
        <v>#REF!</v>
      </c>
      <c r="V887" s="147"/>
      <c r="W887" s="118"/>
      <c r="X887" s="118"/>
      <c r="Y887" s="120"/>
      <c r="Z887" s="117"/>
    </row>
    <row r="888" spans="1:26" x14ac:dyDescent="0.25">
      <c r="A888" s="114">
        <v>2</v>
      </c>
      <c r="B888" s="115" t="s">
        <v>5718</v>
      </c>
      <c r="C888" s="116" t="str">
        <f t="array" ref="C888">IFERROR(VLOOKUP(E888,'RT-C'!$A:$I,9,FALSE),"")</f>
        <v/>
      </c>
      <c r="D888" s="117"/>
      <c r="E888" s="113"/>
      <c r="F888" s="118"/>
      <c r="G888" s="119"/>
      <c r="H888" s="120"/>
      <c r="I888" s="153" t="str">
        <f t="array" ref="I888">IFERROR(VLOOKUP(E888,'RT-C'!$A:$J,10,FALSE),"")</f>
        <v/>
      </c>
      <c r="J888" s="151" t="str">
        <f t="array" ref="J888">IFERROR(VLOOKUP(E888,'RT-C'!$A:$AE,31,FALSE),"")</f>
        <v/>
      </c>
      <c r="K888" s="152" t="str">
        <f t="array" ref="K888">IFERROR(IF(VLOOKUP(E888,'RT-C'!$A:$AG,29,FALSE)=0,"",VLOOKUP(E888,'RT-C'!$A:$AG,33,FALSE)),"")</f>
        <v/>
      </c>
      <c r="L888" s="151" t="str">
        <f t="array" ref="L888">IFERROR(VLOOKUP('RT-C'!$A:$AF,32,FALSE),"")</f>
        <v/>
      </c>
      <c r="M888" s="323" t="str">
        <f t="array" ref="M888">IFERROR(VLOOKUP(E888,'RT-C'!$A:$H,8,FALSE),"")</f>
        <v/>
      </c>
      <c r="N888" s="151" t="str">
        <f t="array" ref="N888">IFERROR(VLOOKUP(E888,'RT-C'!$A:$G,7,FALSE),"")</f>
        <v/>
      </c>
      <c r="O888" s="150" t="str">
        <f t="array" ref="O888">IFERROR(VLOOKUP(E888,'RT-C'!$A:$R,18,FALSE),"")</f>
        <v/>
      </c>
      <c r="P888" s="147" t="str">
        <f t="shared" si="52"/>
        <v/>
      </c>
      <c r="Q888" s="119" t="str">
        <f t="shared" si="53"/>
        <v/>
      </c>
      <c r="R888" s="149" t="str">
        <f t="shared" si="54"/>
        <v/>
      </c>
      <c r="S888" s="148"/>
      <c r="T888" s="148" t="str">
        <f t="shared" si="55"/>
        <v/>
      </c>
      <c r="U888" s="118" t="e">
        <f>IF(AND(D888&lt;&gt;"",I888="OUI",#REF!="OUI"),60,"")</f>
        <v>#REF!</v>
      </c>
      <c r="V888" s="147"/>
      <c r="W888" s="118"/>
      <c r="X888" s="118"/>
      <c r="Y888" s="120"/>
      <c r="Z888" s="117"/>
    </row>
    <row r="889" spans="1:26" x14ac:dyDescent="0.25">
      <c r="A889" s="114">
        <v>2</v>
      </c>
      <c r="B889" s="115" t="s">
        <v>5718</v>
      </c>
      <c r="C889" s="116" t="str">
        <f t="array" ref="C889">IFERROR(VLOOKUP(E889,'RT-C'!$A:$I,9,FALSE),"")</f>
        <v/>
      </c>
      <c r="D889" s="117"/>
      <c r="E889" s="113"/>
      <c r="F889" s="118"/>
      <c r="G889" s="119"/>
      <c r="H889" s="120"/>
      <c r="I889" s="153" t="str">
        <f t="array" ref="I889">IFERROR(VLOOKUP(E889,'RT-C'!$A:$J,10,FALSE),"")</f>
        <v/>
      </c>
      <c r="J889" s="151" t="str">
        <f t="array" ref="J889">IFERROR(VLOOKUP(E889,'RT-C'!$A:$AE,31,FALSE),"")</f>
        <v/>
      </c>
      <c r="K889" s="152" t="str">
        <f t="array" ref="K889">IFERROR(IF(VLOOKUP(E889,'RT-C'!$A:$AG,29,FALSE)=0,"",VLOOKUP(E889,'RT-C'!$A:$AG,33,FALSE)),"")</f>
        <v/>
      </c>
      <c r="L889" s="151" t="str">
        <f t="array" ref="L889">IFERROR(VLOOKUP('RT-C'!$A:$AF,32,FALSE),"")</f>
        <v/>
      </c>
      <c r="M889" s="323" t="str">
        <f t="array" ref="M889">IFERROR(VLOOKUP(E889,'RT-C'!$A:$H,8,FALSE),"")</f>
        <v/>
      </c>
      <c r="N889" s="151" t="str">
        <f t="array" ref="N889">IFERROR(VLOOKUP(E889,'RT-C'!$A:$G,7,FALSE),"")</f>
        <v/>
      </c>
      <c r="O889" s="150" t="str">
        <f t="array" ref="O889">IFERROR(VLOOKUP(E889,'RT-C'!$A:$R,18,FALSE),"")</f>
        <v/>
      </c>
      <c r="P889" s="147" t="str">
        <f t="shared" si="52"/>
        <v/>
      </c>
      <c r="Q889" s="119" t="str">
        <f t="shared" si="53"/>
        <v/>
      </c>
      <c r="R889" s="149" t="str">
        <f t="shared" si="54"/>
        <v/>
      </c>
      <c r="S889" s="148"/>
      <c r="T889" s="148" t="str">
        <f t="shared" si="55"/>
        <v/>
      </c>
      <c r="U889" s="118" t="e">
        <f>IF(AND(D889&lt;&gt;"",I889="OUI",#REF!="OUI"),60,"")</f>
        <v>#REF!</v>
      </c>
      <c r="V889" s="147"/>
      <c r="W889" s="118"/>
      <c r="X889" s="118"/>
      <c r="Y889" s="120"/>
      <c r="Z889" s="117"/>
    </row>
    <row r="890" spans="1:26" x14ac:dyDescent="0.25">
      <c r="A890" s="114">
        <v>2</v>
      </c>
      <c r="B890" s="115" t="s">
        <v>5718</v>
      </c>
      <c r="C890" s="116" t="str">
        <f t="array" ref="C890">IFERROR(VLOOKUP(E890,'RT-C'!$A:$I,9,FALSE),"")</f>
        <v/>
      </c>
      <c r="D890" s="117"/>
      <c r="E890" s="113"/>
      <c r="F890" s="118"/>
      <c r="G890" s="119"/>
      <c r="H890" s="120"/>
      <c r="I890" s="153" t="str">
        <f t="array" ref="I890">IFERROR(VLOOKUP(E890,'RT-C'!$A:$J,10,FALSE),"")</f>
        <v/>
      </c>
      <c r="J890" s="151" t="str">
        <f t="array" ref="J890">IFERROR(VLOOKUP(E890,'RT-C'!$A:$AE,31,FALSE),"")</f>
        <v/>
      </c>
      <c r="K890" s="152" t="str">
        <f t="array" ref="K890">IFERROR(IF(VLOOKUP(E890,'RT-C'!$A:$AG,29,FALSE)=0,"",VLOOKUP(E890,'RT-C'!$A:$AG,33,FALSE)),"")</f>
        <v/>
      </c>
      <c r="L890" s="151" t="str">
        <f t="array" ref="L890">IFERROR(VLOOKUP('RT-C'!$A:$AF,32,FALSE),"")</f>
        <v/>
      </c>
      <c r="M890" s="323" t="str">
        <f t="array" ref="M890">IFERROR(VLOOKUP(E890,'RT-C'!$A:$H,8,FALSE),"")</f>
        <v/>
      </c>
      <c r="N890" s="151" t="str">
        <f t="array" ref="N890">IFERROR(VLOOKUP(E890,'RT-C'!$A:$G,7,FALSE),"")</f>
        <v/>
      </c>
      <c r="O890" s="150" t="str">
        <f t="array" ref="O890">IFERROR(VLOOKUP(E890,'RT-C'!$A:$R,18,FALSE),"")</f>
        <v/>
      </c>
      <c r="P890" s="147" t="str">
        <f t="shared" si="52"/>
        <v/>
      </c>
      <c r="Q890" s="119" t="str">
        <f t="shared" si="53"/>
        <v/>
      </c>
      <c r="R890" s="149" t="str">
        <f t="shared" si="54"/>
        <v/>
      </c>
      <c r="S890" s="148"/>
      <c r="T890" s="148" t="str">
        <f t="shared" si="55"/>
        <v/>
      </c>
      <c r="U890" s="118" t="e">
        <f>IF(AND(D890&lt;&gt;"",I890="OUI",#REF!="OUI"),60,"")</f>
        <v>#REF!</v>
      </c>
      <c r="V890" s="147"/>
      <c r="W890" s="118"/>
      <c r="X890" s="118"/>
      <c r="Y890" s="120"/>
      <c r="Z890" s="117"/>
    </row>
    <row r="891" spans="1:26" x14ac:dyDescent="0.25">
      <c r="A891" s="114">
        <v>2</v>
      </c>
      <c r="B891" s="115" t="s">
        <v>5718</v>
      </c>
      <c r="C891" s="116" t="str">
        <f t="array" ref="C891">IFERROR(VLOOKUP(E891,'RT-C'!$A:$I,9,FALSE),"")</f>
        <v/>
      </c>
      <c r="D891" s="117"/>
      <c r="E891" s="113"/>
      <c r="F891" s="118"/>
      <c r="G891" s="119"/>
      <c r="H891" s="120"/>
      <c r="I891" s="153" t="str">
        <f t="array" ref="I891">IFERROR(VLOOKUP(E891,'RT-C'!$A:$J,10,FALSE),"")</f>
        <v/>
      </c>
      <c r="J891" s="151" t="str">
        <f t="array" ref="J891">IFERROR(VLOOKUP(E891,'RT-C'!$A:$AE,31,FALSE),"")</f>
        <v/>
      </c>
      <c r="K891" s="152" t="str">
        <f t="array" ref="K891">IFERROR(IF(VLOOKUP(E891,'RT-C'!$A:$AG,29,FALSE)=0,"",VLOOKUP(E891,'RT-C'!$A:$AG,33,FALSE)),"")</f>
        <v/>
      </c>
      <c r="L891" s="151" t="str">
        <f t="array" ref="L891">IFERROR(VLOOKUP('RT-C'!$A:$AF,32,FALSE),"")</f>
        <v/>
      </c>
      <c r="M891" s="323" t="str">
        <f t="array" ref="M891">IFERROR(VLOOKUP(E891,'RT-C'!$A:$H,8,FALSE),"")</f>
        <v/>
      </c>
      <c r="N891" s="151" t="str">
        <f t="array" ref="N891">IFERROR(VLOOKUP(E891,'RT-C'!$A:$G,7,FALSE),"")</f>
        <v/>
      </c>
      <c r="O891" s="150" t="str">
        <f t="array" ref="O891">IFERROR(VLOOKUP(E891,'RT-C'!$A:$R,18,FALSE),"")</f>
        <v/>
      </c>
      <c r="P891" s="147" t="str">
        <f t="shared" si="52"/>
        <v/>
      </c>
      <c r="Q891" s="119" t="str">
        <f t="shared" si="53"/>
        <v/>
      </c>
      <c r="R891" s="149" t="str">
        <f t="shared" si="54"/>
        <v/>
      </c>
      <c r="S891" s="148"/>
      <c r="T891" s="148" t="str">
        <f t="shared" si="55"/>
        <v/>
      </c>
      <c r="U891" s="118" t="e">
        <f>IF(AND(D891&lt;&gt;"",I891="OUI",#REF!="OUI"),60,"")</f>
        <v>#REF!</v>
      </c>
      <c r="V891" s="147"/>
      <c r="W891" s="118"/>
      <c r="X891" s="118"/>
      <c r="Y891" s="120"/>
      <c r="Z891" s="117"/>
    </row>
    <row r="892" spans="1:26" x14ac:dyDescent="0.25">
      <c r="A892" s="114">
        <v>2</v>
      </c>
      <c r="B892" s="115" t="s">
        <v>5718</v>
      </c>
      <c r="C892" s="116" t="str">
        <f t="array" ref="C892">IFERROR(VLOOKUP(E892,'RT-C'!$A:$I,9,FALSE),"")</f>
        <v/>
      </c>
      <c r="D892" s="117"/>
      <c r="E892" s="113"/>
      <c r="F892" s="118"/>
      <c r="G892" s="119"/>
      <c r="H892" s="120"/>
      <c r="I892" s="153" t="str">
        <f t="array" ref="I892">IFERROR(VLOOKUP(E892,'RT-C'!$A:$J,10,FALSE),"")</f>
        <v/>
      </c>
      <c r="J892" s="151" t="str">
        <f t="array" ref="J892">IFERROR(VLOOKUP(E892,'RT-C'!$A:$AE,31,FALSE),"")</f>
        <v/>
      </c>
      <c r="K892" s="152" t="str">
        <f t="array" ref="K892">IFERROR(IF(VLOOKUP(E892,'RT-C'!$A:$AG,29,FALSE)=0,"",VLOOKUP(E892,'RT-C'!$A:$AG,33,FALSE)),"")</f>
        <v/>
      </c>
      <c r="L892" s="151" t="str">
        <f t="array" ref="L892">IFERROR(VLOOKUP('RT-C'!$A:$AF,32,FALSE),"")</f>
        <v/>
      </c>
      <c r="M892" s="323" t="str">
        <f t="array" ref="M892">IFERROR(VLOOKUP(E892,'RT-C'!$A:$H,8,FALSE),"")</f>
        <v/>
      </c>
      <c r="N892" s="151" t="str">
        <f t="array" ref="N892">IFERROR(VLOOKUP(E892,'RT-C'!$A:$G,7,FALSE),"")</f>
        <v/>
      </c>
      <c r="O892" s="150" t="str">
        <f t="array" ref="O892">IFERROR(VLOOKUP(E892,'RT-C'!$A:$R,18,FALSE),"")</f>
        <v/>
      </c>
      <c r="P892" s="147" t="str">
        <f t="shared" si="52"/>
        <v/>
      </c>
      <c r="Q892" s="119" t="str">
        <f t="shared" si="53"/>
        <v/>
      </c>
      <c r="R892" s="149" t="str">
        <f t="shared" si="54"/>
        <v/>
      </c>
      <c r="S892" s="148"/>
      <c r="T892" s="148" t="str">
        <f t="shared" si="55"/>
        <v/>
      </c>
      <c r="U892" s="118" t="e">
        <f>IF(AND(D892&lt;&gt;"",I892="OUI",#REF!="OUI"),60,"")</f>
        <v>#REF!</v>
      </c>
      <c r="V892" s="147"/>
      <c r="W892" s="118"/>
      <c r="X892" s="118"/>
      <c r="Y892" s="120"/>
      <c r="Z892" s="117"/>
    </row>
    <row r="893" spans="1:26" x14ac:dyDescent="0.25">
      <c r="A893" s="114">
        <v>2</v>
      </c>
      <c r="B893" s="115" t="s">
        <v>5718</v>
      </c>
      <c r="C893" s="116" t="str">
        <f t="array" ref="C893">IFERROR(VLOOKUP(E893,'RT-C'!$A:$I,9,FALSE),"")</f>
        <v/>
      </c>
      <c r="D893" s="117"/>
      <c r="E893" s="113"/>
      <c r="F893" s="118"/>
      <c r="G893" s="119"/>
      <c r="H893" s="120"/>
      <c r="I893" s="153" t="str">
        <f t="array" ref="I893">IFERROR(VLOOKUP(E893,'RT-C'!$A:$J,10,FALSE),"")</f>
        <v/>
      </c>
      <c r="J893" s="151" t="str">
        <f t="array" ref="J893">IFERROR(VLOOKUP(E893,'RT-C'!$A:$AE,31,FALSE),"")</f>
        <v/>
      </c>
      <c r="K893" s="152" t="str">
        <f t="array" ref="K893">IFERROR(IF(VLOOKUP(E893,'RT-C'!$A:$AG,29,FALSE)=0,"",VLOOKUP(E893,'RT-C'!$A:$AG,33,FALSE)),"")</f>
        <v/>
      </c>
      <c r="L893" s="151" t="str">
        <f t="array" ref="L893">IFERROR(VLOOKUP('RT-C'!$A:$AF,32,FALSE),"")</f>
        <v/>
      </c>
      <c r="M893" s="323" t="str">
        <f t="array" ref="M893">IFERROR(VLOOKUP(E893,'RT-C'!$A:$H,8,FALSE),"")</f>
        <v/>
      </c>
      <c r="N893" s="151" t="str">
        <f t="array" ref="N893">IFERROR(VLOOKUP(E893,'RT-C'!$A:$G,7,FALSE),"")</f>
        <v/>
      </c>
      <c r="O893" s="150" t="str">
        <f t="array" ref="O893">IFERROR(VLOOKUP(E893,'RT-C'!$A:$R,18,FALSE),"")</f>
        <v/>
      </c>
      <c r="P893" s="147" t="str">
        <f t="shared" si="52"/>
        <v/>
      </c>
      <c r="Q893" s="119" t="str">
        <f t="shared" si="53"/>
        <v/>
      </c>
      <c r="R893" s="149" t="str">
        <f t="shared" si="54"/>
        <v/>
      </c>
      <c r="S893" s="148"/>
      <c r="T893" s="148" t="str">
        <f t="shared" si="55"/>
        <v/>
      </c>
      <c r="U893" s="118" t="e">
        <f>IF(AND(D893&lt;&gt;"",I893="OUI",#REF!="OUI"),60,"")</f>
        <v>#REF!</v>
      </c>
      <c r="V893" s="147"/>
      <c r="W893" s="118"/>
      <c r="X893" s="118"/>
      <c r="Y893" s="120"/>
      <c r="Z893" s="117"/>
    </row>
    <row r="894" spans="1:26" x14ac:dyDescent="0.25">
      <c r="A894" s="114">
        <v>2</v>
      </c>
      <c r="B894" s="115" t="s">
        <v>5718</v>
      </c>
      <c r="C894" s="116" t="str">
        <f t="array" ref="C894">IFERROR(VLOOKUP(E894,'RT-C'!$A:$I,9,FALSE),"")</f>
        <v/>
      </c>
      <c r="D894" s="117"/>
      <c r="E894" s="113"/>
      <c r="F894" s="118"/>
      <c r="G894" s="119"/>
      <c r="H894" s="120"/>
      <c r="I894" s="153" t="str">
        <f t="array" ref="I894">IFERROR(VLOOKUP(E894,'RT-C'!$A:$J,10,FALSE),"")</f>
        <v/>
      </c>
      <c r="J894" s="151" t="str">
        <f t="array" ref="J894">IFERROR(VLOOKUP(E894,'RT-C'!$A:$AE,31,FALSE),"")</f>
        <v/>
      </c>
      <c r="K894" s="152" t="str">
        <f t="array" ref="K894">IFERROR(IF(VLOOKUP(E894,'RT-C'!$A:$AG,29,FALSE)=0,"",VLOOKUP(E894,'RT-C'!$A:$AG,33,FALSE)),"")</f>
        <v/>
      </c>
      <c r="L894" s="151" t="str">
        <f t="array" ref="L894">IFERROR(VLOOKUP('RT-C'!$A:$AF,32,FALSE),"")</f>
        <v/>
      </c>
      <c r="M894" s="323" t="str">
        <f t="array" ref="M894">IFERROR(VLOOKUP(E894,'RT-C'!$A:$H,8,FALSE),"")</f>
        <v/>
      </c>
      <c r="N894" s="151" t="str">
        <f t="array" ref="N894">IFERROR(VLOOKUP(E894,'RT-C'!$A:$G,7,FALSE),"")</f>
        <v/>
      </c>
      <c r="O894" s="150" t="str">
        <f t="array" ref="O894">IFERROR(VLOOKUP(E894,'RT-C'!$A:$R,18,FALSE),"")</f>
        <v/>
      </c>
      <c r="P894" s="147" t="str">
        <f t="shared" si="52"/>
        <v/>
      </c>
      <c r="Q894" s="119" t="str">
        <f t="shared" si="53"/>
        <v/>
      </c>
      <c r="R894" s="149" t="str">
        <f t="shared" si="54"/>
        <v/>
      </c>
      <c r="S894" s="148"/>
      <c r="T894" s="148" t="str">
        <f t="shared" si="55"/>
        <v/>
      </c>
      <c r="U894" s="118" t="e">
        <f>IF(AND(D894&lt;&gt;"",I894="OUI",#REF!="OUI"),60,"")</f>
        <v>#REF!</v>
      </c>
      <c r="V894" s="147"/>
      <c r="W894" s="118"/>
      <c r="X894" s="118"/>
      <c r="Y894" s="120"/>
      <c r="Z894" s="117"/>
    </row>
    <row r="895" spans="1:26" x14ac:dyDescent="0.25">
      <c r="A895" s="114">
        <v>2</v>
      </c>
      <c r="B895" s="115" t="s">
        <v>5718</v>
      </c>
      <c r="C895" s="116" t="str">
        <f t="array" ref="C895">IFERROR(VLOOKUP(E895,'RT-C'!$A:$I,9,FALSE),"")</f>
        <v/>
      </c>
      <c r="D895" s="117"/>
      <c r="E895" s="113"/>
      <c r="F895" s="118"/>
      <c r="G895" s="119"/>
      <c r="H895" s="120"/>
      <c r="I895" s="153" t="str">
        <f t="array" ref="I895">IFERROR(VLOOKUP(E895,'RT-C'!$A:$J,10,FALSE),"")</f>
        <v/>
      </c>
      <c r="J895" s="151" t="str">
        <f t="array" ref="J895">IFERROR(VLOOKUP(E895,'RT-C'!$A:$AE,31,FALSE),"")</f>
        <v/>
      </c>
      <c r="K895" s="152" t="str">
        <f t="array" ref="K895">IFERROR(IF(VLOOKUP(E895,'RT-C'!$A:$AG,29,FALSE)=0,"",VLOOKUP(E895,'RT-C'!$A:$AG,33,FALSE)),"")</f>
        <v/>
      </c>
      <c r="L895" s="151" t="str">
        <f t="array" ref="L895">IFERROR(VLOOKUP('RT-C'!$A:$AF,32,FALSE),"")</f>
        <v/>
      </c>
      <c r="M895" s="323" t="str">
        <f t="array" ref="M895">IFERROR(VLOOKUP(E895,'RT-C'!$A:$H,8,FALSE),"")</f>
        <v/>
      </c>
      <c r="N895" s="151" t="str">
        <f t="array" ref="N895">IFERROR(VLOOKUP(E895,'RT-C'!$A:$G,7,FALSE),"")</f>
        <v/>
      </c>
      <c r="O895" s="150" t="str">
        <f t="array" ref="O895">IFERROR(VLOOKUP(E895,'RT-C'!$A:$R,18,FALSE),"")</f>
        <v/>
      </c>
      <c r="P895" s="147" t="str">
        <f t="shared" si="52"/>
        <v/>
      </c>
      <c r="Q895" s="119" t="str">
        <f t="shared" si="53"/>
        <v/>
      </c>
      <c r="R895" s="149" t="str">
        <f t="shared" si="54"/>
        <v/>
      </c>
      <c r="S895" s="148"/>
      <c r="T895" s="148" t="str">
        <f t="shared" si="55"/>
        <v/>
      </c>
      <c r="U895" s="118" t="e">
        <f>IF(AND(D895&lt;&gt;"",I895="OUI",#REF!="OUI"),60,"")</f>
        <v>#REF!</v>
      </c>
      <c r="V895" s="147"/>
      <c r="W895" s="118"/>
      <c r="X895" s="118"/>
      <c r="Y895" s="120"/>
      <c r="Z895" s="117"/>
    </row>
    <row r="896" spans="1:26" x14ac:dyDescent="0.25">
      <c r="A896" s="114">
        <v>2</v>
      </c>
      <c r="B896" s="115" t="s">
        <v>5718</v>
      </c>
      <c r="C896" s="116" t="str">
        <f t="array" ref="C896">IFERROR(VLOOKUP(E896,'RT-C'!$A:$I,9,FALSE),"")</f>
        <v/>
      </c>
      <c r="D896" s="117"/>
      <c r="E896" s="113"/>
      <c r="F896" s="118"/>
      <c r="G896" s="119"/>
      <c r="H896" s="120"/>
      <c r="I896" s="153" t="str">
        <f t="array" ref="I896">IFERROR(VLOOKUP(E896,'RT-C'!$A:$J,10,FALSE),"")</f>
        <v/>
      </c>
      <c r="J896" s="151" t="str">
        <f t="array" ref="J896">IFERROR(VLOOKUP(E896,'RT-C'!$A:$AE,31,FALSE),"")</f>
        <v/>
      </c>
      <c r="K896" s="152" t="str">
        <f t="array" ref="K896">IFERROR(IF(VLOOKUP(E896,'RT-C'!$A:$AG,29,FALSE)=0,"",VLOOKUP(E896,'RT-C'!$A:$AG,33,FALSE)),"")</f>
        <v/>
      </c>
      <c r="L896" s="151" t="str">
        <f t="array" ref="L896">IFERROR(VLOOKUP('RT-C'!$A:$AF,32,FALSE),"")</f>
        <v/>
      </c>
      <c r="M896" s="323" t="str">
        <f t="array" ref="M896">IFERROR(VLOOKUP(E896,'RT-C'!$A:$H,8,FALSE),"")</f>
        <v/>
      </c>
      <c r="N896" s="151" t="str">
        <f t="array" ref="N896">IFERROR(VLOOKUP(E896,'RT-C'!$A:$G,7,FALSE),"")</f>
        <v/>
      </c>
      <c r="O896" s="150" t="str">
        <f t="array" ref="O896">IFERROR(VLOOKUP(E896,'RT-C'!$A:$R,18,FALSE),"")</f>
        <v/>
      </c>
      <c r="P896" s="147" t="str">
        <f t="shared" si="52"/>
        <v/>
      </c>
      <c r="Q896" s="119" t="str">
        <f t="shared" si="53"/>
        <v/>
      </c>
      <c r="R896" s="149" t="str">
        <f t="shared" si="54"/>
        <v/>
      </c>
      <c r="S896" s="148"/>
      <c r="T896" s="148" t="str">
        <f t="shared" si="55"/>
        <v/>
      </c>
      <c r="U896" s="118" t="e">
        <f>IF(AND(D896&lt;&gt;"",I896="OUI",#REF!="OUI"),60,"")</f>
        <v>#REF!</v>
      </c>
      <c r="V896" s="147"/>
      <c r="W896" s="118"/>
      <c r="X896" s="118"/>
      <c r="Y896" s="120"/>
      <c r="Z896" s="117"/>
    </row>
    <row r="897" spans="1:26" x14ac:dyDescent="0.25">
      <c r="A897" s="114">
        <v>2</v>
      </c>
      <c r="B897" s="115" t="s">
        <v>5718</v>
      </c>
      <c r="C897" s="116" t="str">
        <f t="array" ref="C897">IFERROR(VLOOKUP(E897,'RT-C'!$A:$I,9,FALSE),"")</f>
        <v/>
      </c>
      <c r="D897" s="117"/>
      <c r="E897" s="113"/>
      <c r="F897" s="118"/>
      <c r="G897" s="119"/>
      <c r="H897" s="120"/>
      <c r="I897" s="153" t="str">
        <f t="array" ref="I897">IFERROR(VLOOKUP(E897,'RT-C'!$A:$J,10,FALSE),"")</f>
        <v/>
      </c>
      <c r="J897" s="151" t="str">
        <f t="array" ref="J897">IFERROR(VLOOKUP(E897,'RT-C'!$A:$AE,31,FALSE),"")</f>
        <v/>
      </c>
      <c r="K897" s="152" t="str">
        <f t="array" ref="K897">IFERROR(IF(VLOOKUP(E897,'RT-C'!$A:$AG,29,FALSE)=0,"",VLOOKUP(E897,'RT-C'!$A:$AG,33,FALSE)),"")</f>
        <v/>
      </c>
      <c r="L897" s="151" t="str">
        <f t="array" ref="L897">IFERROR(VLOOKUP('RT-C'!$A:$AF,32,FALSE),"")</f>
        <v/>
      </c>
      <c r="M897" s="323" t="str">
        <f t="array" ref="M897">IFERROR(VLOOKUP(E897,'RT-C'!$A:$H,8,FALSE),"")</f>
        <v/>
      </c>
      <c r="N897" s="151" t="str">
        <f t="array" ref="N897">IFERROR(VLOOKUP(E897,'RT-C'!$A:$G,7,FALSE),"")</f>
        <v/>
      </c>
      <c r="O897" s="150" t="str">
        <f t="array" ref="O897">IFERROR(VLOOKUP(E897,'RT-C'!$A:$R,18,FALSE),"")</f>
        <v/>
      </c>
      <c r="P897" s="147" t="str">
        <f t="shared" si="52"/>
        <v/>
      </c>
      <c r="Q897" s="119" t="str">
        <f t="shared" si="53"/>
        <v/>
      </c>
      <c r="R897" s="149" t="str">
        <f t="shared" si="54"/>
        <v/>
      </c>
      <c r="S897" s="148"/>
      <c r="T897" s="148" t="str">
        <f t="shared" si="55"/>
        <v/>
      </c>
      <c r="U897" s="118" t="e">
        <f>IF(AND(D897&lt;&gt;"",I897="OUI",#REF!="OUI"),60,"")</f>
        <v>#REF!</v>
      </c>
      <c r="V897" s="147"/>
      <c r="W897" s="118"/>
      <c r="X897" s="118"/>
      <c r="Y897" s="120"/>
      <c r="Z897" s="117"/>
    </row>
    <row r="898" spans="1:26" x14ac:dyDescent="0.25">
      <c r="A898" s="114">
        <v>2</v>
      </c>
      <c r="B898" s="115" t="s">
        <v>5718</v>
      </c>
      <c r="C898" s="116" t="str">
        <f t="array" ref="C898">IFERROR(VLOOKUP(E898,'RT-C'!$A:$I,9,FALSE),"")</f>
        <v/>
      </c>
      <c r="D898" s="117"/>
      <c r="E898" s="113"/>
      <c r="F898" s="118"/>
      <c r="G898" s="119"/>
      <c r="H898" s="120"/>
      <c r="I898" s="153" t="str">
        <f t="array" ref="I898">IFERROR(VLOOKUP(E898,'RT-C'!$A:$J,10,FALSE),"")</f>
        <v/>
      </c>
      <c r="J898" s="151" t="str">
        <f t="array" ref="J898">IFERROR(VLOOKUP(E898,'RT-C'!$A:$AE,31,FALSE),"")</f>
        <v/>
      </c>
      <c r="K898" s="152" t="str">
        <f t="array" ref="K898">IFERROR(IF(VLOOKUP(E898,'RT-C'!$A:$AG,29,FALSE)=0,"",VLOOKUP(E898,'RT-C'!$A:$AG,33,FALSE)),"")</f>
        <v/>
      </c>
      <c r="L898" s="151" t="str">
        <f t="array" ref="L898">IFERROR(VLOOKUP('RT-C'!$A:$AF,32,FALSE),"")</f>
        <v/>
      </c>
      <c r="M898" s="323" t="str">
        <f t="array" ref="M898">IFERROR(VLOOKUP(E898,'RT-C'!$A:$H,8,FALSE),"")</f>
        <v/>
      </c>
      <c r="N898" s="151" t="str">
        <f t="array" ref="N898">IFERROR(VLOOKUP(E898,'RT-C'!$A:$G,7,FALSE),"")</f>
        <v/>
      </c>
      <c r="O898" s="150" t="str">
        <f t="array" ref="O898">IFERROR(VLOOKUP(E898,'RT-C'!$A:$R,18,FALSE),"")</f>
        <v/>
      </c>
      <c r="P898" s="147" t="str">
        <f t="shared" si="52"/>
        <v/>
      </c>
      <c r="Q898" s="119" t="str">
        <f t="shared" si="53"/>
        <v/>
      </c>
      <c r="R898" s="149" t="str">
        <f t="shared" si="54"/>
        <v/>
      </c>
      <c r="S898" s="148"/>
      <c r="T898" s="148" t="str">
        <f t="shared" si="55"/>
        <v/>
      </c>
      <c r="U898" s="118" t="e">
        <f>IF(AND(D898&lt;&gt;"",I898="OUI",#REF!="OUI"),60,"")</f>
        <v>#REF!</v>
      </c>
      <c r="V898" s="147"/>
      <c r="W898" s="118"/>
      <c r="X898" s="118"/>
      <c r="Y898" s="120"/>
      <c r="Z898" s="117"/>
    </row>
    <row r="899" spans="1:26" x14ac:dyDescent="0.25">
      <c r="A899" s="114">
        <v>2</v>
      </c>
      <c r="B899" s="115" t="s">
        <v>5718</v>
      </c>
      <c r="C899" s="116" t="str">
        <f t="array" ref="C899">IFERROR(VLOOKUP(E899,'RT-C'!$A:$I,9,FALSE),"")</f>
        <v/>
      </c>
      <c r="D899" s="117"/>
      <c r="E899" s="113"/>
      <c r="F899" s="118"/>
      <c r="G899" s="119"/>
      <c r="H899" s="120"/>
      <c r="I899" s="153" t="str">
        <f t="array" ref="I899">IFERROR(VLOOKUP(E899,'RT-C'!$A:$J,10,FALSE),"")</f>
        <v/>
      </c>
      <c r="J899" s="151" t="str">
        <f t="array" ref="J899">IFERROR(VLOOKUP(E899,'RT-C'!$A:$AE,31,FALSE),"")</f>
        <v/>
      </c>
      <c r="K899" s="152" t="str">
        <f t="array" ref="K899">IFERROR(IF(VLOOKUP(E899,'RT-C'!$A:$AG,29,FALSE)=0,"",VLOOKUP(E899,'RT-C'!$A:$AG,33,FALSE)),"")</f>
        <v/>
      </c>
      <c r="L899" s="151" t="str">
        <f t="array" ref="L899">IFERROR(VLOOKUP('RT-C'!$A:$AF,32,FALSE),"")</f>
        <v/>
      </c>
      <c r="M899" s="323" t="str">
        <f t="array" ref="M899">IFERROR(VLOOKUP(E899,'RT-C'!$A:$H,8,FALSE),"")</f>
        <v/>
      </c>
      <c r="N899" s="151" t="str">
        <f t="array" ref="N899">IFERROR(VLOOKUP(E899,'RT-C'!$A:$G,7,FALSE),"")</f>
        <v/>
      </c>
      <c r="O899" s="150" t="str">
        <f t="array" ref="O899">IFERROR(VLOOKUP(E899,'RT-C'!$A:$R,18,FALSE),"")</f>
        <v/>
      </c>
      <c r="P899" s="147" t="str">
        <f t="shared" ref="P899:P962" si="56">IF(AND(D899&lt;&gt;"",F899="INS",I899="OUI",K899&gt;0),K899*IF($M899&gt;41790,5.94,5.65),"")</f>
        <v/>
      </c>
      <c r="Q899" s="119" t="str">
        <f t="shared" ref="Q899:Q962" si="57">IF(AND(D899&lt;&gt;"",F899="REV",I899="OUI",K899&gt;0),K899*IF($M899&gt;41790,6.2,5.9),"")</f>
        <v/>
      </c>
      <c r="R899" s="149" t="str">
        <f t="shared" ref="R899:R962" si="58">IF(AND(D899&lt;&gt;"",I899="NON",OR(J899="Branchement individuel",J899="Batiment détruit")),3,"")</f>
        <v/>
      </c>
      <c r="S899" s="148"/>
      <c r="T899" s="148" t="str">
        <f t="shared" ref="T899:T962" si="59">IF(AND(D899&lt;&gt;"",I899="OUI",O899="OUI"),18,"")</f>
        <v/>
      </c>
      <c r="U899" s="118" t="e">
        <f>IF(AND(D899&lt;&gt;"",I899="OUI",#REF!="OUI"),60,"")</f>
        <v>#REF!</v>
      </c>
      <c r="V899" s="147"/>
      <c r="W899" s="118"/>
      <c r="X899" s="118"/>
      <c r="Y899" s="120"/>
      <c r="Z899" s="117"/>
    </row>
    <row r="900" spans="1:26" x14ac:dyDescent="0.25">
      <c r="A900" s="114">
        <v>2</v>
      </c>
      <c r="B900" s="115" t="s">
        <v>5718</v>
      </c>
      <c r="C900" s="116" t="str">
        <f t="array" ref="C900">IFERROR(VLOOKUP(E900,'RT-C'!$A:$I,9,FALSE),"")</f>
        <v/>
      </c>
      <c r="D900" s="117"/>
      <c r="E900" s="113"/>
      <c r="F900" s="118"/>
      <c r="G900" s="119"/>
      <c r="H900" s="120"/>
      <c r="I900" s="153" t="str">
        <f t="array" ref="I900">IFERROR(VLOOKUP(E900,'RT-C'!$A:$J,10,FALSE),"")</f>
        <v/>
      </c>
      <c r="J900" s="151" t="str">
        <f t="array" ref="J900">IFERROR(VLOOKUP(E900,'RT-C'!$A:$AE,31,FALSE),"")</f>
        <v/>
      </c>
      <c r="K900" s="152" t="str">
        <f t="array" ref="K900">IFERROR(IF(VLOOKUP(E900,'RT-C'!$A:$AG,29,FALSE)=0,"",VLOOKUP(E900,'RT-C'!$A:$AG,33,FALSE)),"")</f>
        <v/>
      </c>
      <c r="L900" s="151" t="str">
        <f t="array" ref="L900">IFERROR(VLOOKUP('RT-C'!$A:$AF,32,FALSE),"")</f>
        <v/>
      </c>
      <c r="M900" s="323" t="str">
        <f t="array" ref="M900">IFERROR(VLOOKUP(E900,'RT-C'!$A:$H,8,FALSE),"")</f>
        <v/>
      </c>
      <c r="N900" s="151" t="str">
        <f t="array" ref="N900">IFERROR(VLOOKUP(E900,'RT-C'!$A:$G,7,FALSE),"")</f>
        <v/>
      </c>
      <c r="O900" s="150" t="str">
        <f t="array" ref="O900">IFERROR(VLOOKUP(E900,'RT-C'!$A:$R,18,FALSE),"")</f>
        <v/>
      </c>
      <c r="P900" s="147" t="str">
        <f t="shared" si="56"/>
        <v/>
      </c>
      <c r="Q900" s="119" t="str">
        <f t="shared" si="57"/>
        <v/>
      </c>
      <c r="R900" s="149" t="str">
        <f t="shared" si="58"/>
        <v/>
      </c>
      <c r="S900" s="148"/>
      <c r="T900" s="148" t="str">
        <f t="shared" si="59"/>
        <v/>
      </c>
      <c r="U900" s="118" t="e">
        <f>IF(AND(D900&lt;&gt;"",I900="OUI",#REF!="OUI"),60,"")</f>
        <v>#REF!</v>
      </c>
      <c r="V900" s="147"/>
      <c r="W900" s="118"/>
      <c r="X900" s="118"/>
      <c r="Y900" s="120"/>
      <c r="Z900" s="117"/>
    </row>
    <row r="901" spans="1:26" x14ac:dyDescent="0.25">
      <c r="A901" s="114">
        <v>2</v>
      </c>
      <c r="B901" s="115" t="s">
        <v>5718</v>
      </c>
      <c r="C901" s="116" t="str">
        <f t="array" ref="C901">IFERROR(VLOOKUP(E901,'RT-C'!$A:$I,9,FALSE),"")</f>
        <v/>
      </c>
      <c r="D901" s="117"/>
      <c r="E901" s="113"/>
      <c r="F901" s="118"/>
      <c r="G901" s="119"/>
      <c r="H901" s="120"/>
      <c r="I901" s="153" t="str">
        <f t="array" ref="I901">IFERROR(VLOOKUP(E901,'RT-C'!$A:$J,10,FALSE),"")</f>
        <v/>
      </c>
      <c r="J901" s="151" t="str">
        <f t="array" ref="J901">IFERROR(VLOOKUP(E901,'RT-C'!$A:$AE,31,FALSE),"")</f>
        <v/>
      </c>
      <c r="K901" s="152" t="str">
        <f t="array" ref="K901">IFERROR(IF(VLOOKUP(E901,'RT-C'!$A:$AG,29,FALSE)=0,"",VLOOKUP(E901,'RT-C'!$A:$AG,33,FALSE)),"")</f>
        <v/>
      </c>
      <c r="L901" s="151" t="str">
        <f t="array" ref="L901">IFERROR(VLOOKUP('RT-C'!$A:$AF,32,FALSE),"")</f>
        <v/>
      </c>
      <c r="M901" s="323" t="str">
        <f t="array" ref="M901">IFERROR(VLOOKUP(E901,'RT-C'!$A:$H,8,FALSE),"")</f>
        <v/>
      </c>
      <c r="N901" s="151" t="str">
        <f t="array" ref="N901">IFERROR(VLOOKUP(E901,'RT-C'!$A:$G,7,FALSE),"")</f>
        <v/>
      </c>
      <c r="O901" s="150" t="str">
        <f t="array" ref="O901">IFERROR(VLOOKUP(E901,'RT-C'!$A:$R,18,FALSE),"")</f>
        <v/>
      </c>
      <c r="P901" s="147" t="str">
        <f t="shared" si="56"/>
        <v/>
      </c>
      <c r="Q901" s="119" t="str">
        <f t="shared" si="57"/>
        <v/>
      </c>
      <c r="R901" s="149" t="str">
        <f t="shared" si="58"/>
        <v/>
      </c>
      <c r="S901" s="148"/>
      <c r="T901" s="148" t="str">
        <f t="shared" si="59"/>
        <v/>
      </c>
      <c r="U901" s="118" t="e">
        <f>IF(AND(D901&lt;&gt;"",I901="OUI",#REF!="OUI"),60,"")</f>
        <v>#REF!</v>
      </c>
      <c r="V901" s="147"/>
      <c r="W901" s="118"/>
      <c r="X901" s="118"/>
      <c r="Y901" s="120"/>
      <c r="Z901" s="117"/>
    </row>
    <row r="902" spans="1:26" x14ac:dyDescent="0.25">
      <c r="A902" s="114">
        <v>2</v>
      </c>
      <c r="B902" s="115" t="s">
        <v>5718</v>
      </c>
      <c r="C902" s="116" t="str">
        <f t="array" ref="C902">IFERROR(VLOOKUP(E902,'RT-C'!$A:$I,9,FALSE),"")</f>
        <v/>
      </c>
      <c r="D902" s="117"/>
      <c r="E902" s="113"/>
      <c r="F902" s="118"/>
      <c r="G902" s="119"/>
      <c r="H902" s="120"/>
      <c r="I902" s="153" t="str">
        <f t="array" ref="I902">IFERROR(VLOOKUP(E902,'RT-C'!$A:$J,10,FALSE),"")</f>
        <v/>
      </c>
      <c r="J902" s="151" t="str">
        <f t="array" ref="J902">IFERROR(VLOOKUP(E902,'RT-C'!$A:$AE,31,FALSE),"")</f>
        <v/>
      </c>
      <c r="K902" s="152" t="str">
        <f t="array" ref="K902">IFERROR(IF(VLOOKUP(E902,'RT-C'!$A:$AG,29,FALSE)=0,"",VLOOKUP(E902,'RT-C'!$A:$AG,33,FALSE)),"")</f>
        <v/>
      </c>
      <c r="L902" s="151" t="str">
        <f t="array" ref="L902">IFERROR(VLOOKUP('RT-C'!$A:$AF,32,FALSE),"")</f>
        <v/>
      </c>
      <c r="M902" s="323" t="str">
        <f t="array" ref="M902">IFERROR(VLOOKUP(E902,'RT-C'!$A:$H,8,FALSE),"")</f>
        <v/>
      </c>
      <c r="N902" s="151" t="str">
        <f t="array" ref="N902">IFERROR(VLOOKUP(E902,'RT-C'!$A:$G,7,FALSE),"")</f>
        <v/>
      </c>
      <c r="O902" s="150" t="str">
        <f t="array" ref="O902">IFERROR(VLOOKUP(E902,'RT-C'!$A:$R,18,FALSE),"")</f>
        <v/>
      </c>
      <c r="P902" s="147" t="str">
        <f t="shared" si="56"/>
        <v/>
      </c>
      <c r="Q902" s="119" t="str">
        <f t="shared" si="57"/>
        <v/>
      </c>
      <c r="R902" s="149" t="str">
        <f t="shared" si="58"/>
        <v/>
      </c>
      <c r="S902" s="148"/>
      <c r="T902" s="148" t="str">
        <f t="shared" si="59"/>
        <v/>
      </c>
      <c r="U902" s="118" t="e">
        <f>IF(AND(D902&lt;&gt;"",I902="OUI",#REF!="OUI"),60,"")</f>
        <v>#REF!</v>
      </c>
      <c r="V902" s="147"/>
      <c r="W902" s="118"/>
      <c r="X902" s="118"/>
      <c r="Y902" s="120"/>
      <c r="Z902" s="117"/>
    </row>
    <row r="903" spans="1:26" x14ac:dyDescent="0.25">
      <c r="A903" s="114">
        <v>2</v>
      </c>
      <c r="B903" s="115" t="s">
        <v>5718</v>
      </c>
      <c r="C903" s="116" t="str">
        <f t="array" ref="C903">IFERROR(VLOOKUP(E903,'RT-C'!$A:$I,9,FALSE),"")</f>
        <v/>
      </c>
      <c r="D903" s="117"/>
      <c r="E903" s="113"/>
      <c r="F903" s="118"/>
      <c r="G903" s="119"/>
      <c r="H903" s="120"/>
      <c r="I903" s="153" t="str">
        <f t="array" ref="I903">IFERROR(VLOOKUP(E903,'RT-C'!$A:$J,10,FALSE),"")</f>
        <v/>
      </c>
      <c r="J903" s="151" t="str">
        <f t="array" ref="J903">IFERROR(VLOOKUP(E903,'RT-C'!$A:$AE,31,FALSE),"")</f>
        <v/>
      </c>
      <c r="K903" s="152" t="str">
        <f t="array" ref="K903">IFERROR(IF(VLOOKUP(E903,'RT-C'!$A:$AG,29,FALSE)=0,"",VLOOKUP(E903,'RT-C'!$A:$AG,33,FALSE)),"")</f>
        <v/>
      </c>
      <c r="L903" s="151" t="str">
        <f t="array" ref="L903">IFERROR(VLOOKUP('RT-C'!$A:$AF,32,FALSE),"")</f>
        <v/>
      </c>
      <c r="M903" s="323" t="str">
        <f t="array" ref="M903">IFERROR(VLOOKUP(E903,'RT-C'!$A:$H,8,FALSE),"")</f>
        <v/>
      </c>
      <c r="N903" s="151" t="str">
        <f t="array" ref="N903">IFERROR(VLOOKUP(E903,'RT-C'!$A:$G,7,FALSE),"")</f>
        <v/>
      </c>
      <c r="O903" s="150" t="str">
        <f t="array" ref="O903">IFERROR(VLOOKUP(E903,'RT-C'!$A:$R,18,FALSE),"")</f>
        <v/>
      </c>
      <c r="P903" s="147" t="str">
        <f t="shared" si="56"/>
        <v/>
      </c>
      <c r="Q903" s="119" t="str">
        <f t="shared" si="57"/>
        <v/>
      </c>
      <c r="R903" s="149" t="str">
        <f t="shared" si="58"/>
        <v/>
      </c>
      <c r="S903" s="148"/>
      <c r="T903" s="148" t="str">
        <f t="shared" si="59"/>
        <v/>
      </c>
      <c r="U903" s="118" t="e">
        <f>IF(AND(D903&lt;&gt;"",I903="OUI",#REF!="OUI"),60,"")</f>
        <v>#REF!</v>
      </c>
      <c r="V903" s="147"/>
      <c r="W903" s="118"/>
      <c r="X903" s="118"/>
      <c r="Y903" s="120"/>
      <c r="Z903" s="117"/>
    </row>
    <row r="904" spans="1:26" x14ac:dyDescent="0.25">
      <c r="A904" s="114">
        <v>2</v>
      </c>
      <c r="B904" s="115" t="s">
        <v>5718</v>
      </c>
      <c r="C904" s="116" t="str">
        <f t="array" ref="C904">IFERROR(VLOOKUP(E904,'RT-C'!$A:$I,9,FALSE),"")</f>
        <v/>
      </c>
      <c r="D904" s="117"/>
      <c r="E904" s="113"/>
      <c r="F904" s="118"/>
      <c r="G904" s="119"/>
      <c r="H904" s="120"/>
      <c r="I904" s="153" t="str">
        <f t="array" ref="I904">IFERROR(VLOOKUP(E904,'RT-C'!$A:$J,10,FALSE),"")</f>
        <v/>
      </c>
      <c r="J904" s="151" t="str">
        <f t="array" ref="J904">IFERROR(VLOOKUP(E904,'RT-C'!$A:$AE,31,FALSE),"")</f>
        <v/>
      </c>
      <c r="K904" s="152" t="str">
        <f t="array" ref="K904">IFERROR(IF(VLOOKUP(E904,'RT-C'!$A:$AG,29,FALSE)=0,"",VLOOKUP(E904,'RT-C'!$A:$AG,33,FALSE)),"")</f>
        <v/>
      </c>
      <c r="L904" s="151" t="str">
        <f t="array" ref="L904">IFERROR(VLOOKUP('RT-C'!$A:$AF,32,FALSE),"")</f>
        <v/>
      </c>
      <c r="M904" s="323" t="str">
        <f t="array" ref="M904">IFERROR(VLOOKUP(E904,'RT-C'!$A:$H,8,FALSE),"")</f>
        <v/>
      </c>
      <c r="N904" s="151" t="str">
        <f t="array" ref="N904">IFERROR(VLOOKUP(E904,'RT-C'!$A:$G,7,FALSE),"")</f>
        <v/>
      </c>
      <c r="O904" s="150" t="str">
        <f t="array" ref="O904">IFERROR(VLOOKUP(E904,'RT-C'!$A:$R,18,FALSE),"")</f>
        <v/>
      </c>
      <c r="P904" s="147" t="str">
        <f t="shared" si="56"/>
        <v/>
      </c>
      <c r="Q904" s="119" t="str">
        <f t="shared" si="57"/>
        <v/>
      </c>
      <c r="R904" s="149" t="str">
        <f t="shared" si="58"/>
        <v/>
      </c>
      <c r="S904" s="148"/>
      <c r="T904" s="148" t="str">
        <f t="shared" si="59"/>
        <v/>
      </c>
      <c r="U904" s="118" t="e">
        <f>IF(AND(D904&lt;&gt;"",I904="OUI",#REF!="OUI"),60,"")</f>
        <v>#REF!</v>
      </c>
      <c r="V904" s="147"/>
      <c r="W904" s="118"/>
      <c r="X904" s="118"/>
      <c r="Y904" s="120"/>
      <c r="Z904" s="117"/>
    </row>
    <row r="905" spans="1:26" x14ac:dyDescent="0.25">
      <c r="A905" s="114">
        <v>2</v>
      </c>
      <c r="B905" s="115" t="s">
        <v>5718</v>
      </c>
      <c r="C905" s="116" t="str">
        <f t="array" ref="C905">IFERROR(VLOOKUP(E905,'RT-C'!$A:$I,9,FALSE),"")</f>
        <v/>
      </c>
      <c r="D905" s="117"/>
      <c r="E905" s="113"/>
      <c r="F905" s="118"/>
      <c r="G905" s="119"/>
      <c r="H905" s="120"/>
      <c r="I905" s="153" t="str">
        <f t="array" ref="I905">IFERROR(VLOOKUP(E905,'RT-C'!$A:$J,10,FALSE),"")</f>
        <v/>
      </c>
      <c r="J905" s="151" t="str">
        <f t="array" ref="J905">IFERROR(VLOOKUP(E905,'RT-C'!$A:$AE,31,FALSE),"")</f>
        <v/>
      </c>
      <c r="K905" s="152" t="str">
        <f t="array" ref="K905">IFERROR(IF(VLOOKUP(E905,'RT-C'!$A:$AG,29,FALSE)=0,"",VLOOKUP(E905,'RT-C'!$A:$AG,33,FALSE)),"")</f>
        <v/>
      </c>
      <c r="L905" s="151" t="str">
        <f t="array" ref="L905">IFERROR(VLOOKUP('RT-C'!$A:$AF,32,FALSE),"")</f>
        <v/>
      </c>
      <c r="M905" s="323" t="str">
        <f t="array" ref="M905">IFERROR(VLOOKUP(E905,'RT-C'!$A:$H,8,FALSE),"")</f>
        <v/>
      </c>
      <c r="N905" s="151" t="str">
        <f t="array" ref="N905">IFERROR(VLOOKUP(E905,'RT-C'!$A:$G,7,FALSE),"")</f>
        <v/>
      </c>
      <c r="O905" s="150" t="str">
        <f t="array" ref="O905">IFERROR(VLOOKUP(E905,'RT-C'!$A:$R,18,FALSE),"")</f>
        <v/>
      </c>
      <c r="P905" s="147" t="str">
        <f t="shared" si="56"/>
        <v/>
      </c>
      <c r="Q905" s="119" t="str">
        <f t="shared" si="57"/>
        <v/>
      </c>
      <c r="R905" s="149" t="str">
        <f t="shared" si="58"/>
        <v/>
      </c>
      <c r="S905" s="148"/>
      <c r="T905" s="148" t="str">
        <f t="shared" si="59"/>
        <v/>
      </c>
      <c r="U905" s="118" t="e">
        <f>IF(AND(D905&lt;&gt;"",I905="OUI",#REF!="OUI"),60,"")</f>
        <v>#REF!</v>
      </c>
      <c r="V905" s="147"/>
      <c r="W905" s="118"/>
      <c r="X905" s="118"/>
      <c r="Y905" s="120"/>
      <c r="Z905" s="117"/>
    </row>
    <row r="906" spans="1:26" x14ac:dyDescent="0.25">
      <c r="A906" s="114">
        <v>2</v>
      </c>
      <c r="B906" s="115" t="s">
        <v>5718</v>
      </c>
      <c r="C906" s="116" t="str">
        <f t="array" ref="C906">IFERROR(VLOOKUP(E906,'RT-C'!$A:$I,9,FALSE),"")</f>
        <v/>
      </c>
      <c r="D906" s="117"/>
      <c r="E906" s="113"/>
      <c r="F906" s="118"/>
      <c r="G906" s="119"/>
      <c r="H906" s="120"/>
      <c r="I906" s="153" t="str">
        <f t="array" ref="I906">IFERROR(VLOOKUP(E906,'RT-C'!$A:$J,10,FALSE),"")</f>
        <v/>
      </c>
      <c r="J906" s="151" t="str">
        <f t="array" ref="J906">IFERROR(VLOOKUP(E906,'RT-C'!$A:$AE,31,FALSE),"")</f>
        <v/>
      </c>
      <c r="K906" s="152" t="str">
        <f t="array" ref="K906">IFERROR(IF(VLOOKUP(E906,'RT-C'!$A:$AG,29,FALSE)=0,"",VLOOKUP(E906,'RT-C'!$A:$AG,33,FALSE)),"")</f>
        <v/>
      </c>
      <c r="L906" s="151" t="str">
        <f t="array" ref="L906">IFERROR(VLOOKUP('RT-C'!$A:$AF,32,FALSE),"")</f>
        <v/>
      </c>
      <c r="M906" s="323" t="str">
        <f t="array" ref="M906">IFERROR(VLOOKUP(E906,'RT-C'!$A:$H,8,FALSE),"")</f>
        <v/>
      </c>
      <c r="N906" s="151" t="str">
        <f t="array" ref="N906">IFERROR(VLOOKUP(E906,'RT-C'!$A:$G,7,FALSE),"")</f>
        <v/>
      </c>
      <c r="O906" s="150" t="str">
        <f t="array" ref="O906">IFERROR(VLOOKUP(E906,'RT-C'!$A:$R,18,FALSE),"")</f>
        <v/>
      </c>
      <c r="P906" s="147" t="str">
        <f t="shared" si="56"/>
        <v/>
      </c>
      <c r="Q906" s="119" t="str">
        <f t="shared" si="57"/>
        <v/>
      </c>
      <c r="R906" s="149" t="str">
        <f t="shared" si="58"/>
        <v/>
      </c>
      <c r="S906" s="148"/>
      <c r="T906" s="148" t="str">
        <f t="shared" si="59"/>
        <v/>
      </c>
      <c r="U906" s="118" t="e">
        <f>IF(AND(D906&lt;&gt;"",I906="OUI",#REF!="OUI"),60,"")</f>
        <v>#REF!</v>
      </c>
      <c r="V906" s="147"/>
      <c r="W906" s="118"/>
      <c r="X906" s="118"/>
      <c r="Y906" s="120"/>
      <c r="Z906" s="117"/>
    </row>
    <row r="907" spans="1:26" x14ac:dyDescent="0.25">
      <c r="A907" s="114">
        <v>2</v>
      </c>
      <c r="B907" s="115" t="s">
        <v>5718</v>
      </c>
      <c r="C907" s="116" t="str">
        <f t="array" ref="C907">IFERROR(VLOOKUP(E907,'RT-C'!$A:$I,9,FALSE),"")</f>
        <v/>
      </c>
      <c r="D907" s="117"/>
      <c r="E907" s="113"/>
      <c r="F907" s="118"/>
      <c r="G907" s="119"/>
      <c r="H907" s="120"/>
      <c r="I907" s="153" t="str">
        <f t="array" ref="I907">IFERROR(VLOOKUP(E907,'RT-C'!$A:$J,10,FALSE),"")</f>
        <v/>
      </c>
      <c r="J907" s="151" t="str">
        <f t="array" ref="J907">IFERROR(VLOOKUP(E907,'RT-C'!$A:$AE,31,FALSE),"")</f>
        <v/>
      </c>
      <c r="K907" s="152" t="str">
        <f t="array" ref="K907">IFERROR(IF(VLOOKUP(E907,'RT-C'!$A:$AG,29,FALSE)=0,"",VLOOKUP(E907,'RT-C'!$A:$AG,33,FALSE)),"")</f>
        <v/>
      </c>
      <c r="L907" s="151" t="str">
        <f t="array" ref="L907">IFERROR(VLOOKUP('RT-C'!$A:$AF,32,FALSE),"")</f>
        <v/>
      </c>
      <c r="M907" s="323" t="str">
        <f t="array" ref="M907">IFERROR(VLOOKUP(E907,'RT-C'!$A:$H,8,FALSE),"")</f>
        <v/>
      </c>
      <c r="N907" s="151" t="str">
        <f t="array" ref="N907">IFERROR(VLOOKUP(E907,'RT-C'!$A:$G,7,FALSE),"")</f>
        <v/>
      </c>
      <c r="O907" s="150" t="str">
        <f t="array" ref="O907">IFERROR(VLOOKUP(E907,'RT-C'!$A:$R,18,FALSE),"")</f>
        <v/>
      </c>
      <c r="P907" s="147" t="str">
        <f t="shared" si="56"/>
        <v/>
      </c>
      <c r="Q907" s="119" t="str">
        <f t="shared" si="57"/>
        <v/>
      </c>
      <c r="R907" s="149" t="str">
        <f t="shared" si="58"/>
        <v/>
      </c>
      <c r="S907" s="148"/>
      <c r="T907" s="148" t="str">
        <f t="shared" si="59"/>
        <v/>
      </c>
      <c r="U907" s="118" t="e">
        <f>IF(AND(D907&lt;&gt;"",I907="OUI",#REF!="OUI"),60,"")</f>
        <v>#REF!</v>
      </c>
      <c r="V907" s="147"/>
      <c r="W907" s="118"/>
      <c r="X907" s="118"/>
      <c r="Y907" s="120"/>
      <c r="Z907" s="117"/>
    </row>
    <row r="908" spans="1:26" x14ac:dyDescent="0.25">
      <c r="A908" s="114">
        <v>2</v>
      </c>
      <c r="B908" s="115" t="s">
        <v>5718</v>
      </c>
      <c r="C908" s="116" t="str">
        <f t="array" ref="C908">IFERROR(VLOOKUP(E908,'RT-C'!$A:$I,9,FALSE),"")</f>
        <v/>
      </c>
      <c r="D908" s="117"/>
      <c r="E908" s="113"/>
      <c r="F908" s="118"/>
      <c r="G908" s="119"/>
      <c r="H908" s="120"/>
      <c r="I908" s="153" t="str">
        <f t="array" ref="I908">IFERROR(VLOOKUP(E908,'RT-C'!$A:$J,10,FALSE),"")</f>
        <v/>
      </c>
      <c r="J908" s="151" t="str">
        <f t="array" ref="J908">IFERROR(VLOOKUP(E908,'RT-C'!$A:$AE,31,FALSE),"")</f>
        <v/>
      </c>
      <c r="K908" s="152" t="str">
        <f t="array" ref="K908">IFERROR(IF(VLOOKUP(E908,'RT-C'!$A:$AG,29,FALSE)=0,"",VLOOKUP(E908,'RT-C'!$A:$AG,33,FALSE)),"")</f>
        <v/>
      </c>
      <c r="L908" s="151" t="str">
        <f t="array" ref="L908">IFERROR(VLOOKUP('RT-C'!$A:$AF,32,FALSE),"")</f>
        <v/>
      </c>
      <c r="M908" s="323" t="str">
        <f t="array" ref="M908">IFERROR(VLOOKUP(E908,'RT-C'!$A:$H,8,FALSE),"")</f>
        <v/>
      </c>
      <c r="N908" s="151" t="str">
        <f t="array" ref="N908">IFERROR(VLOOKUP(E908,'RT-C'!$A:$G,7,FALSE),"")</f>
        <v/>
      </c>
      <c r="O908" s="150" t="str">
        <f t="array" ref="O908">IFERROR(VLOOKUP(E908,'RT-C'!$A:$R,18,FALSE),"")</f>
        <v/>
      </c>
      <c r="P908" s="147" t="str">
        <f t="shared" si="56"/>
        <v/>
      </c>
      <c r="Q908" s="119" t="str">
        <f t="shared" si="57"/>
        <v/>
      </c>
      <c r="R908" s="149" t="str">
        <f t="shared" si="58"/>
        <v/>
      </c>
      <c r="S908" s="148"/>
      <c r="T908" s="148" t="str">
        <f t="shared" si="59"/>
        <v/>
      </c>
      <c r="U908" s="118" t="e">
        <f>IF(AND(D908&lt;&gt;"",I908="OUI",#REF!="OUI"),60,"")</f>
        <v>#REF!</v>
      </c>
      <c r="V908" s="147"/>
      <c r="W908" s="118"/>
      <c r="X908" s="118"/>
      <c r="Y908" s="120"/>
      <c r="Z908" s="117"/>
    </row>
    <row r="909" spans="1:26" x14ac:dyDescent="0.25">
      <c r="A909" s="114">
        <v>2</v>
      </c>
      <c r="B909" s="115" t="s">
        <v>5718</v>
      </c>
      <c r="C909" s="116" t="str">
        <f t="array" ref="C909">IFERROR(VLOOKUP(E909,'RT-C'!$A:$I,9,FALSE),"")</f>
        <v/>
      </c>
      <c r="D909" s="117"/>
      <c r="E909" s="113"/>
      <c r="F909" s="118"/>
      <c r="G909" s="119"/>
      <c r="H909" s="120"/>
      <c r="I909" s="153" t="str">
        <f t="array" ref="I909">IFERROR(VLOOKUP(E909,'RT-C'!$A:$J,10,FALSE),"")</f>
        <v/>
      </c>
      <c r="J909" s="151" t="str">
        <f t="array" ref="J909">IFERROR(VLOOKUP(E909,'RT-C'!$A:$AE,31,FALSE),"")</f>
        <v/>
      </c>
      <c r="K909" s="152" t="str">
        <f t="array" ref="K909">IFERROR(IF(VLOOKUP(E909,'RT-C'!$A:$AG,29,FALSE)=0,"",VLOOKUP(E909,'RT-C'!$A:$AG,33,FALSE)),"")</f>
        <v/>
      </c>
      <c r="L909" s="151" t="str">
        <f t="array" ref="L909">IFERROR(VLOOKUP('RT-C'!$A:$AF,32,FALSE),"")</f>
        <v/>
      </c>
      <c r="M909" s="323" t="str">
        <f t="array" ref="M909">IFERROR(VLOOKUP(E909,'RT-C'!$A:$H,8,FALSE),"")</f>
        <v/>
      </c>
      <c r="N909" s="151" t="str">
        <f t="array" ref="N909">IFERROR(VLOOKUP(E909,'RT-C'!$A:$G,7,FALSE),"")</f>
        <v/>
      </c>
      <c r="O909" s="150" t="str">
        <f t="array" ref="O909">IFERROR(VLOOKUP(E909,'RT-C'!$A:$R,18,FALSE),"")</f>
        <v/>
      </c>
      <c r="P909" s="147" t="str">
        <f t="shared" si="56"/>
        <v/>
      </c>
      <c r="Q909" s="119" t="str">
        <f t="shared" si="57"/>
        <v/>
      </c>
      <c r="R909" s="149" t="str">
        <f t="shared" si="58"/>
        <v/>
      </c>
      <c r="S909" s="148"/>
      <c r="T909" s="148" t="str">
        <f t="shared" si="59"/>
        <v/>
      </c>
      <c r="U909" s="118" t="e">
        <f>IF(AND(D909&lt;&gt;"",I909="OUI",#REF!="OUI"),60,"")</f>
        <v>#REF!</v>
      </c>
      <c r="V909" s="147"/>
      <c r="W909" s="118"/>
      <c r="X909" s="118"/>
      <c r="Y909" s="120"/>
      <c r="Z909" s="117"/>
    </row>
    <row r="910" spans="1:26" x14ac:dyDescent="0.25">
      <c r="A910" s="114">
        <v>2</v>
      </c>
      <c r="B910" s="115" t="s">
        <v>5718</v>
      </c>
      <c r="C910" s="116" t="str">
        <f t="array" ref="C910">IFERROR(VLOOKUP(E910,'RT-C'!$A:$I,9,FALSE),"")</f>
        <v/>
      </c>
      <c r="D910" s="117"/>
      <c r="E910" s="113"/>
      <c r="F910" s="118"/>
      <c r="G910" s="119"/>
      <c r="H910" s="120"/>
      <c r="I910" s="153" t="str">
        <f t="array" ref="I910">IFERROR(VLOOKUP(E910,'RT-C'!$A:$J,10,FALSE),"")</f>
        <v/>
      </c>
      <c r="J910" s="151" t="str">
        <f t="array" ref="J910">IFERROR(VLOOKUP(E910,'RT-C'!$A:$AE,31,FALSE),"")</f>
        <v/>
      </c>
      <c r="K910" s="152" t="str">
        <f t="array" ref="K910">IFERROR(IF(VLOOKUP(E910,'RT-C'!$A:$AG,29,FALSE)=0,"",VLOOKUP(E910,'RT-C'!$A:$AG,33,FALSE)),"")</f>
        <v/>
      </c>
      <c r="L910" s="151" t="str">
        <f t="array" ref="L910">IFERROR(VLOOKUP('RT-C'!$A:$AF,32,FALSE),"")</f>
        <v/>
      </c>
      <c r="M910" s="323" t="str">
        <f t="array" ref="M910">IFERROR(VLOOKUP(E910,'RT-C'!$A:$H,8,FALSE),"")</f>
        <v/>
      </c>
      <c r="N910" s="151" t="str">
        <f t="array" ref="N910">IFERROR(VLOOKUP(E910,'RT-C'!$A:$G,7,FALSE),"")</f>
        <v/>
      </c>
      <c r="O910" s="150" t="str">
        <f t="array" ref="O910">IFERROR(VLOOKUP(E910,'RT-C'!$A:$R,18,FALSE),"")</f>
        <v/>
      </c>
      <c r="P910" s="147" t="str">
        <f t="shared" si="56"/>
        <v/>
      </c>
      <c r="Q910" s="119" t="str">
        <f t="shared" si="57"/>
        <v/>
      </c>
      <c r="R910" s="149" t="str">
        <f t="shared" si="58"/>
        <v/>
      </c>
      <c r="S910" s="148"/>
      <c r="T910" s="148" t="str">
        <f t="shared" si="59"/>
        <v/>
      </c>
      <c r="U910" s="118" t="e">
        <f>IF(AND(D910&lt;&gt;"",I910="OUI",#REF!="OUI"),60,"")</f>
        <v>#REF!</v>
      </c>
      <c r="V910" s="147"/>
      <c r="W910" s="118"/>
      <c r="X910" s="118"/>
      <c r="Y910" s="120"/>
      <c r="Z910" s="117"/>
    </row>
    <row r="911" spans="1:26" x14ac:dyDescent="0.25">
      <c r="A911" s="114">
        <v>3</v>
      </c>
      <c r="B911" s="115" t="s">
        <v>5726</v>
      </c>
      <c r="C911" s="116" t="str">
        <f t="array" ref="C911">IFERROR(VLOOKUP(E911,'RT-C'!$A:$I,9,FALSE),"")</f>
        <v/>
      </c>
      <c r="D911" s="117"/>
      <c r="E911" s="113"/>
      <c r="F911" s="118"/>
      <c r="G911" s="119"/>
      <c r="H911" s="120"/>
      <c r="I911" s="153" t="str">
        <f t="array" ref="I911">IFERROR(VLOOKUP(E911,'RT-C'!$A:$J,10,FALSE),"")</f>
        <v/>
      </c>
      <c r="J911" s="151" t="str">
        <f t="array" ref="J911">IFERROR(VLOOKUP(E911,'RT-C'!$A:$AE,31,FALSE),"")</f>
        <v/>
      </c>
      <c r="K911" s="152" t="str">
        <f t="array" ref="K911">IFERROR(IF(VLOOKUP(E911,'RT-C'!$A:$AG,29,FALSE)=0,"",VLOOKUP(E911,'RT-C'!$A:$AG,33,FALSE)),"")</f>
        <v/>
      </c>
      <c r="L911" s="151" t="str">
        <f t="array" ref="L911">IFERROR(VLOOKUP('RT-C'!$A:$AF,32,FALSE),"")</f>
        <v/>
      </c>
      <c r="M911" s="323" t="str">
        <f t="array" ref="M911">IFERROR(VLOOKUP(E911,'RT-C'!$A:$H,8,FALSE),"")</f>
        <v/>
      </c>
      <c r="N911" s="151" t="str">
        <f t="array" ref="N911">IFERROR(VLOOKUP(E911,'RT-C'!$A:$G,7,FALSE),"")</f>
        <v/>
      </c>
      <c r="O911" s="150" t="str">
        <f t="array" ref="O911">IFERROR(VLOOKUP(E911,'RT-C'!$A:$R,18,FALSE),"")</f>
        <v/>
      </c>
      <c r="P911" s="147" t="str">
        <f t="shared" si="56"/>
        <v/>
      </c>
      <c r="Q911" s="119" t="str">
        <f t="shared" si="57"/>
        <v/>
      </c>
      <c r="R911" s="149" t="str">
        <f t="shared" si="58"/>
        <v/>
      </c>
      <c r="S911" s="148"/>
      <c r="T911" s="148" t="str">
        <f t="shared" si="59"/>
        <v/>
      </c>
      <c r="U911" s="118" t="e">
        <f>IF(AND(D911&lt;&gt;"",I911="OUI",#REF!="OUI"),60,"")</f>
        <v>#REF!</v>
      </c>
      <c r="V911" s="147"/>
      <c r="W911" s="118"/>
      <c r="X911" s="118"/>
      <c r="Y911" s="120"/>
      <c r="Z911" s="117"/>
    </row>
    <row r="912" spans="1:26" x14ac:dyDescent="0.25">
      <c r="A912" s="114">
        <v>3</v>
      </c>
      <c r="B912" s="115" t="s">
        <v>5726</v>
      </c>
      <c r="C912" s="116" t="str">
        <f t="array" ref="C912">IFERROR(VLOOKUP(E912,'RT-C'!$A:$I,9,FALSE),"")</f>
        <v/>
      </c>
      <c r="D912" s="117"/>
      <c r="E912" s="113"/>
      <c r="F912" s="118"/>
      <c r="G912" s="119"/>
      <c r="H912" s="120"/>
      <c r="I912" s="153" t="str">
        <f t="array" ref="I912">IFERROR(VLOOKUP(E912,'RT-C'!$A:$J,10,FALSE),"")</f>
        <v/>
      </c>
      <c r="J912" s="151" t="str">
        <f t="array" ref="J912">IFERROR(VLOOKUP(E912,'RT-C'!$A:$AE,31,FALSE),"")</f>
        <v/>
      </c>
      <c r="K912" s="152" t="str">
        <f t="array" ref="K912">IFERROR(IF(VLOOKUP(E912,'RT-C'!$A:$AG,29,FALSE)=0,"",VLOOKUP(E912,'RT-C'!$A:$AG,33,FALSE)),"")</f>
        <v/>
      </c>
      <c r="L912" s="151" t="str">
        <f t="array" ref="L912">IFERROR(VLOOKUP('RT-C'!$A:$AF,32,FALSE),"")</f>
        <v/>
      </c>
      <c r="M912" s="323" t="str">
        <f t="array" ref="M912">IFERROR(VLOOKUP(E912,'RT-C'!$A:$H,8,FALSE),"")</f>
        <v/>
      </c>
      <c r="N912" s="151" t="str">
        <f t="array" ref="N912">IFERROR(VLOOKUP(E912,'RT-C'!$A:$G,7,FALSE),"")</f>
        <v/>
      </c>
      <c r="O912" s="150" t="str">
        <f t="array" ref="O912">IFERROR(VLOOKUP(E912,'RT-C'!$A:$R,18,FALSE),"")</f>
        <v/>
      </c>
      <c r="P912" s="147" t="str">
        <f t="shared" si="56"/>
        <v/>
      </c>
      <c r="Q912" s="119" t="str">
        <f t="shared" si="57"/>
        <v/>
      </c>
      <c r="R912" s="149" t="str">
        <f t="shared" si="58"/>
        <v/>
      </c>
      <c r="S912" s="148"/>
      <c r="T912" s="148" t="str">
        <f t="shared" si="59"/>
        <v/>
      </c>
      <c r="U912" s="118" t="e">
        <f>IF(AND(D912&lt;&gt;"",I912="OUI",#REF!="OUI"),60,"")</f>
        <v>#REF!</v>
      </c>
      <c r="V912" s="147"/>
      <c r="W912" s="118"/>
      <c r="X912" s="118"/>
      <c r="Y912" s="120"/>
      <c r="Z912" s="117"/>
    </row>
    <row r="913" spans="1:26" x14ac:dyDescent="0.25">
      <c r="A913" s="114">
        <v>3</v>
      </c>
      <c r="B913" s="115" t="s">
        <v>5726</v>
      </c>
      <c r="C913" s="116" t="str">
        <f t="array" ref="C913">IFERROR(VLOOKUP(E913,'RT-C'!$A:$I,9,FALSE),"")</f>
        <v/>
      </c>
      <c r="D913" s="117"/>
      <c r="E913" s="113"/>
      <c r="F913" s="118"/>
      <c r="G913" s="119"/>
      <c r="H913" s="120"/>
      <c r="I913" s="153" t="str">
        <f t="array" ref="I913">IFERROR(VLOOKUP(E913,'RT-C'!$A:$J,10,FALSE),"")</f>
        <v/>
      </c>
      <c r="J913" s="151" t="str">
        <f t="array" ref="J913">IFERROR(VLOOKUP(E913,'RT-C'!$A:$AE,31,FALSE),"")</f>
        <v/>
      </c>
      <c r="K913" s="152" t="str">
        <f t="array" ref="K913">IFERROR(IF(VLOOKUP(E913,'RT-C'!$A:$AG,29,FALSE)=0,"",VLOOKUP(E913,'RT-C'!$A:$AG,33,FALSE)),"")</f>
        <v/>
      </c>
      <c r="L913" s="151" t="str">
        <f t="array" ref="L913">IFERROR(VLOOKUP('RT-C'!$A:$AF,32,FALSE),"")</f>
        <v/>
      </c>
      <c r="M913" s="323" t="str">
        <f t="array" ref="M913">IFERROR(VLOOKUP(E913,'RT-C'!$A:$H,8,FALSE),"")</f>
        <v/>
      </c>
      <c r="N913" s="151" t="str">
        <f t="array" ref="N913">IFERROR(VLOOKUP(E913,'RT-C'!$A:$G,7,FALSE),"")</f>
        <v/>
      </c>
      <c r="O913" s="150" t="str">
        <f t="array" ref="O913">IFERROR(VLOOKUP(E913,'RT-C'!$A:$R,18,FALSE),"")</f>
        <v/>
      </c>
      <c r="P913" s="147" t="str">
        <f t="shared" si="56"/>
        <v/>
      </c>
      <c r="Q913" s="119" t="str">
        <f t="shared" si="57"/>
        <v/>
      </c>
      <c r="R913" s="149" t="str">
        <f t="shared" si="58"/>
        <v/>
      </c>
      <c r="S913" s="148"/>
      <c r="T913" s="148" t="str">
        <f t="shared" si="59"/>
        <v/>
      </c>
      <c r="U913" s="118" t="e">
        <f>IF(AND(D913&lt;&gt;"",I913="OUI",#REF!="OUI"),60,"")</f>
        <v>#REF!</v>
      </c>
      <c r="V913" s="147"/>
      <c r="W913" s="118"/>
      <c r="X913" s="118"/>
      <c r="Y913" s="120"/>
      <c r="Z913" s="117"/>
    </row>
    <row r="914" spans="1:26" x14ac:dyDescent="0.25">
      <c r="A914" s="114">
        <v>3</v>
      </c>
      <c r="B914" s="115" t="s">
        <v>5726</v>
      </c>
      <c r="C914" s="116" t="str">
        <f t="array" ref="C914">IFERROR(VLOOKUP(E914,'RT-C'!$A:$I,9,FALSE),"")</f>
        <v/>
      </c>
      <c r="D914" s="117"/>
      <c r="E914" s="113"/>
      <c r="F914" s="118"/>
      <c r="G914" s="119"/>
      <c r="H914" s="120"/>
      <c r="I914" s="153" t="str">
        <f t="array" ref="I914">IFERROR(VLOOKUP(E914,'RT-C'!$A:$J,10,FALSE),"")</f>
        <v/>
      </c>
      <c r="J914" s="151" t="str">
        <f t="array" ref="J914">IFERROR(VLOOKUP(E914,'RT-C'!$A:$AE,31,FALSE),"")</f>
        <v/>
      </c>
      <c r="K914" s="152" t="str">
        <f t="array" ref="K914">IFERROR(IF(VLOOKUP(E914,'RT-C'!$A:$AG,29,FALSE)=0,"",VLOOKUP(E914,'RT-C'!$A:$AG,33,FALSE)),"")</f>
        <v/>
      </c>
      <c r="L914" s="151" t="str">
        <f t="array" ref="L914">IFERROR(VLOOKUP('RT-C'!$A:$AF,32,FALSE),"")</f>
        <v/>
      </c>
      <c r="M914" s="323" t="str">
        <f t="array" ref="M914">IFERROR(VLOOKUP(E914,'RT-C'!$A:$H,8,FALSE),"")</f>
        <v/>
      </c>
      <c r="N914" s="151" t="str">
        <f t="array" ref="N914">IFERROR(VLOOKUP(E914,'RT-C'!$A:$G,7,FALSE),"")</f>
        <v/>
      </c>
      <c r="O914" s="150" t="str">
        <f t="array" ref="O914">IFERROR(VLOOKUP(E914,'RT-C'!$A:$R,18,FALSE),"")</f>
        <v/>
      </c>
      <c r="P914" s="147" t="str">
        <f t="shared" si="56"/>
        <v/>
      </c>
      <c r="Q914" s="119" t="str">
        <f t="shared" si="57"/>
        <v/>
      </c>
      <c r="R914" s="149" t="str">
        <f t="shared" si="58"/>
        <v/>
      </c>
      <c r="S914" s="148"/>
      <c r="T914" s="148" t="str">
        <f t="shared" si="59"/>
        <v/>
      </c>
      <c r="U914" s="118" t="e">
        <f>IF(AND(D914&lt;&gt;"",I914="OUI",#REF!="OUI"),60,"")</f>
        <v>#REF!</v>
      </c>
      <c r="V914" s="147"/>
      <c r="W914" s="118"/>
      <c r="X914" s="118"/>
      <c r="Y914" s="120"/>
      <c r="Z914" s="117"/>
    </row>
    <row r="915" spans="1:26" x14ac:dyDescent="0.25">
      <c r="A915" s="114">
        <v>3</v>
      </c>
      <c r="B915" s="115" t="s">
        <v>5726</v>
      </c>
      <c r="C915" s="116" t="str">
        <f t="array" ref="C915">IFERROR(VLOOKUP(E915,'RT-C'!$A:$I,9,FALSE),"")</f>
        <v/>
      </c>
      <c r="D915" s="117"/>
      <c r="E915" s="113"/>
      <c r="F915" s="118"/>
      <c r="G915" s="119"/>
      <c r="H915" s="120"/>
      <c r="I915" s="153" t="str">
        <f t="array" ref="I915">IFERROR(VLOOKUP(E915,'RT-C'!$A:$J,10,FALSE),"")</f>
        <v/>
      </c>
      <c r="J915" s="151" t="str">
        <f t="array" ref="J915">IFERROR(VLOOKUP(E915,'RT-C'!$A:$AE,31,FALSE),"")</f>
        <v/>
      </c>
      <c r="K915" s="152" t="str">
        <f t="array" ref="K915">IFERROR(IF(VLOOKUP(E915,'RT-C'!$A:$AG,29,FALSE)=0,"",VLOOKUP(E915,'RT-C'!$A:$AG,33,FALSE)),"")</f>
        <v/>
      </c>
      <c r="L915" s="151" t="str">
        <f t="array" ref="L915">IFERROR(VLOOKUP('RT-C'!$A:$AF,32,FALSE),"")</f>
        <v/>
      </c>
      <c r="M915" s="323" t="str">
        <f t="array" ref="M915">IFERROR(VLOOKUP(E915,'RT-C'!$A:$H,8,FALSE),"")</f>
        <v/>
      </c>
      <c r="N915" s="151" t="str">
        <f t="array" ref="N915">IFERROR(VLOOKUP(E915,'RT-C'!$A:$G,7,FALSE),"")</f>
        <v/>
      </c>
      <c r="O915" s="150" t="str">
        <f t="array" ref="O915">IFERROR(VLOOKUP(E915,'RT-C'!$A:$R,18,FALSE),"")</f>
        <v/>
      </c>
      <c r="P915" s="147" t="str">
        <f t="shared" si="56"/>
        <v/>
      </c>
      <c r="Q915" s="119" t="str">
        <f t="shared" si="57"/>
        <v/>
      </c>
      <c r="R915" s="149" t="str">
        <f t="shared" si="58"/>
        <v/>
      </c>
      <c r="S915" s="148"/>
      <c r="T915" s="148" t="str">
        <f t="shared" si="59"/>
        <v/>
      </c>
      <c r="U915" s="118" t="e">
        <f>IF(AND(D915&lt;&gt;"",I915="OUI",#REF!="OUI"),60,"")</f>
        <v>#REF!</v>
      </c>
      <c r="V915" s="147"/>
      <c r="W915" s="118"/>
      <c r="X915" s="118"/>
      <c r="Y915" s="120"/>
      <c r="Z915" s="117"/>
    </row>
    <row r="916" spans="1:26" x14ac:dyDescent="0.25">
      <c r="A916" s="114">
        <v>3</v>
      </c>
      <c r="B916" s="115" t="s">
        <v>5726</v>
      </c>
      <c r="C916" s="116" t="str">
        <f t="array" ref="C916">IFERROR(VLOOKUP(E916,'RT-C'!$A:$I,9,FALSE),"")</f>
        <v/>
      </c>
      <c r="D916" s="117"/>
      <c r="E916" s="113"/>
      <c r="F916" s="118"/>
      <c r="G916" s="119"/>
      <c r="H916" s="120"/>
      <c r="I916" s="153" t="str">
        <f t="array" ref="I916">IFERROR(VLOOKUP(E916,'RT-C'!$A:$J,10,FALSE),"")</f>
        <v/>
      </c>
      <c r="J916" s="151" t="str">
        <f t="array" ref="J916">IFERROR(VLOOKUP(E916,'RT-C'!$A:$AE,31,FALSE),"")</f>
        <v/>
      </c>
      <c r="K916" s="152" t="str">
        <f t="array" ref="K916">IFERROR(IF(VLOOKUP(E916,'RT-C'!$A:$AG,29,FALSE)=0,"",VLOOKUP(E916,'RT-C'!$A:$AG,33,FALSE)),"")</f>
        <v/>
      </c>
      <c r="L916" s="151" t="str">
        <f t="array" ref="L916">IFERROR(VLOOKUP('RT-C'!$A:$AF,32,FALSE),"")</f>
        <v/>
      </c>
      <c r="M916" s="323" t="str">
        <f t="array" ref="M916">IFERROR(VLOOKUP(E916,'RT-C'!$A:$H,8,FALSE),"")</f>
        <v/>
      </c>
      <c r="N916" s="151" t="str">
        <f t="array" ref="N916">IFERROR(VLOOKUP(E916,'RT-C'!$A:$G,7,FALSE),"")</f>
        <v/>
      </c>
      <c r="O916" s="150" t="str">
        <f t="array" ref="O916">IFERROR(VLOOKUP(E916,'RT-C'!$A:$R,18,FALSE),"")</f>
        <v/>
      </c>
      <c r="P916" s="147" t="str">
        <f t="shared" si="56"/>
        <v/>
      </c>
      <c r="Q916" s="119" t="str">
        <f t="shared" si="57"/>
        <v/>
      </c>
      <c r="R916" s="149" t="str">
        <f t="shared" si="58"/>
        <v/>
      </c>
      <c r="S916" s="148"/>
      <c r="T916" s="148" t="str">
        <f t="shared" si="59"/>
        <v/>
      </c>
      <c r="U916" s="118" t="e">
        <f>IF(AND(D916&lt;&gt;"",I916="OUI",#REF!="OUI"),60,"")</f>
        <v>#REF!</v>
      </c>
      <c r="V916" s="147"/>
      <c r="W916" s="118"/>
      <c r="X916" s="118"/>
      <c r="Y916" s="120"/>
      <c r="Z916" s="117"/>
    </row>
    <row r="917" spans="1:26" x14ac:dyDescent="0.25">
      <c r="A917" s="114">
        <v>3</v>
      </c>
      <c r="B917" s="115" t="s">
        <v>5726</v>
      </c>
      <c r="C917" s="116" t="str">
        <f t="array" ref="C917">IFERROR(VLOOKUP(E917,'RT-C'!$A:$I,9,FALSE),"")</f>
        <v/>
      </c>
      <c r="D917" s="117"/>
      <c r="E917" s="113"/>
      <c r="F917" s="118"/>
      <c r="G917" s="119"/>
      <c r="H917" s="120"/>
      <c r="I917" s="153" t="str">
        <f t="array" ref="I917">IFERROR(VLOOKUP(E917,'RT-C'!$A:$J,10,FALSE),"")</f>
        <v/>
      </c>
      <c r="J917" s="151" t="str">
        <f t="array" ref="J917">IFERROR(VLOOKUP(E917,'RT-C'!$A:$AE,31,FALSE),"")</f>
        <v/>
      </c>
      <c r="K917" s="152" t="str">
        <f t="array" ref="K917">IFERROR(IF(VLOOKUP(E917,'RT-C'!$A:$AG,29,FALSE)=0,"",VLOOKUP(E917,'RT-C'!$A:$AG,33,FALSE)),"")</f>
        <v/>
      </c>
      <c r="L917" s="151" t="str">
        <f t="array" ref="L917">IFERROR(VLOOKUP('RT-C'!$A:$AF,32,FALSE),"")</f>
        <v/>
      </c>
      <c r="M917" s="323" t="str">
        <f t="array" ref="M917">IFERROR(VLOOKUP(E917,'RT-C'!$A:$H,8,FALSE),"")</f>
        <v/>
      </c>
      <c r="N917" s="151" t="str">
        <f t="array" ref="N917">IFERROR(VLOOKUP(E917,'RT-C'!$A:$G,7,FALSE),"")</f>
        <v/>
      </c>
      <c r="O917" s="150" t="str">
        <f t="array" ref="O917">IFERROR(VLOOKUP(E917,'RT-C'!$A:$R,18,FALSE),"")</f>
        <v/>
      </c>
      <c r="P917" s="147" t="str">
        <f t="shared" si="56"/>
        <v/>
      </c>
      <c r="Q917" s="119" t="str">
        <f t="shared" si="57"/>
        <v/>
      </c>
      <c r="R917" s="149" t="str">
        <f t="shared" si="58"/>
        <v/>
      </c>
      <c r="S917" s="148"/>
      <c r="T917" s="148" t="str">
        <f t="shared" si="59"/>
        <v/>
      </c>
      <c r="U917" s="118" t="e">
        <f>IF(AND(D917&lt;&gt;"",I917="OUI",#REF!="OUI"),60,"")</f>
        <v>#REF!</v>
      </c>
      <c r="V917" s="147"/>
      <c r="W917" s="118"/>
      <c r="X917" s="118"/>
      <c r="Y917" s="120"/>
      <c r="Z917" s="117"/>
    </row>
    <row r="918" spans="1:26" x14ac:dyDescent="0.25">
      <c r="A918" s="114">
        <v>3</v>
      </c>
      <c r="B918" s="115" t="s">
        <v>5726</v>
      </c>
      <c r="C918" s="116" t="str">
        <f t="array" ref="C918">IFERROR(VLOOKUP(E918,'RT-C'!$A:$I,9,FALSE),"")</f>
        <v/>
      </c>
      <c r="D918" s="117"/>
      <c r="E918" s="113"/>
      <c r="F918" s="118"/>
      <c r="G918" s="119"/>
      <c r="H918" s="120"/>
      <c r="I918" s="153" t="str">
        <f t="array" ref="I918">IFERROR(VLOOKUP(E918,'RT-C'!$A:$J,10,FALSE),"")</f>
        <v/>
      </c>
      <c r="J918" s="151" t="str">
        <f t="array" ref="J918">IFERROR(VLOOKUP(E918,'RT-C'!$A:$AE,31,FALSE),"")</f>
        <v/>
      </c>
      <c r="K918" s="152" t="str">
        <f t="array" ref="K918">IFERROR(IF(VLOOKUP(E918,'RT-C'!$A:$AG,29,FALSE)=0,"",VLOOKUP(E918,'RT-C'!$A:$AG,33,FALSE)),"")</f>
        <v/>
      </c>
      <c r="L918" s="151" t="str">
        <f t="array" ref="L918">IFERROR(VLOOKUP('RT-C'!$A:$AF,32,FALSE),"")</f>
        <v/>
      </c>
      <c r="M918" s="323" t="str">
        <f t="array" ref="M918">IFERROR(VLOOKUP(E918,'RT-C'!$A:$H,8,FALSE),"")</f>
        <v/>
      </c>
      <c r="N918" s="151" t="str">
        <f t="array" ref="N918">IFERROR(VLOOKUP(E918,'RT-C'!$A:$G,7,FALSE),"")</f>
        <v/>
      </c>
      <c r="O918" s="150" t="str">
        <f t="array" ref="O918">IFERROR(VLOOKUP(E918,'RT-C'!$A:$R,18,FALSE),"")</f>
        <v/>
      </c>
      <c r="P918" s="147" t="str">
        <f t="shared" si="56"/>
        <v/>
      </c>
      <c r="Q918" s="119" t="str">
        <f t="shared" si="57"/>
        <v/>
      </c>
      <c r="R918" s="149" t="str">
        <f t="shared" si="58"/>
        <v/>
      </c>
      <c r="S918" s="148"/>
      <c r="T918" s="148" t="str">
        <f t="shared" si="59"/>
        <v/>
      </c>
      <c r="U918" s="118" t="e">
        <f>IF(AND(D918&lt;&gt;"",I918="OUI",#REF!="OUI"),60,"")</f>
        <v>#REF!</v>
      </c>
      <c r="V918" s="147"/>
      <c r="W918" s="118"/>
      <c r="X918" s="118"/>
      <c r="Y918" s="120"/>
      <c r="Z918" s="117"/>
    </row>
    <row r="919" spans="1:26" x14ac:dyDescent="0.25">
      <c r="A919" s="114">
        <v>3</v>
      </c>
      <c r="B919" s="115" t="s">
        <v>5726</v>
      </c>
      <c r="C919" s="116" t="str">
        <f t="array" ref="C919">IFERROR(VLOOKUP(E919,'RT-C'!$A:$I,9,FALSE),"")</f>
        <v/>
      </c>
      <c r="D919" s="117"/>
      <c r="E919" s="113"/>
      <c r="F919" s="118"/>
      <c r="G919" s="119"/>
      <c r="H919" s="120"/>
      <c r="I919" s="153" t="str">
        <f t="array" ref="I919">IFERROR(VLOOKUP(E919,'RT-C'!$A:$J,10,FALSE),"")</f>
        <v/>
      </c>
      <c r="J919" s="151" t="str">
        <f t="array" ref="J919">IFERROR(VLOOKUP(E919,'RT-C'!$A:$AE,31,FALSE),"")</f>
        <v/>
      </c>
      <c r="K919" s="152" t="str">
        <f t="array" ref="K919">IFERROR(IF(VLOOKUP(E919,'RT-C'!$A:$AG,29,FALSE)=0,"",VLOOKUP(E919,'RT-C'!$A:$AG,33,FALSE)),"")</f>
        <v/>
      </c>
      <c r="L919" s="151" t="str">
        <f t="array" ref="L919">IFERROR(VLOOKUP('RT-C'!$A:$AF,32,FALSE),"")</f>
        <v/>
      </c>
      <c r="M919" s="323" t="str">
        <f t="array" ref="M919">IFERROR(VLOOKUP(E919,'RT-C'!$A:$H,8,FALSE),"")</f>
        <v/>
      </c>
      <c r="N919" s="151" t="str">
        <f t="array" ref="N919">IFERROR(VLOOKUP(E919,'RT-C'!$A:$G,7,FALSE),"")</f>
        <v/>
      </c>
      <c r="O919" s="150" t="str">
        <f t="array" ref="O919">IFERROR(VLOOKUP(E919,'RT-C'!$A:$R,18,FALSE),"")</f>
        <v/>
      </c>
      <c r="P919" s="147" t="str">
        <f t="shared" si="56"/>
        <v/>
      </c>
      <c r="Q919" s="119" t="str">
        <f t="shared" si="57"/>
        <v/>
      </c>
      <c r="R919" s="149" t="str">
        <f t="shared" si="58"/>
        <v/>
      </c>
      <c r="S919" s="148"/>
      <c r="T919" s="148" t="str">
        <f t="shared" si="59"/>
        <v/>
      </c>
      <c r="U919" s="118" t="e">
        <f>IF(AND(D919&lt;&gt;"",I919="OUI",#REF!="OUI"),60,"")</f>
        <v>#REF!</v>
      </c>
      <c r="V919" s="147"/>
      <c r="W919" s="118"/>
      <c r="X919" s="118"/>
      <c r="Y919" s="120"/>
      <c r="Z919" s="117"/>
    </row>
    <row r="920" spans="1:26" x14ac:dyDescent="0.25">
      <c r="A920" s="114">
        <v>3</v>
      </c>
      <c r="B920" s="115" t="s">
        <v>5726</v>
      </c>
      <c r="C920" s="116" t="str">
        <f t="array" ref="C920">IFERROR(VLOOKUP(E920,'RT-C'!$A:$I,9,FALSE),"")</f>
        <v/>
      </c>
      <c r="D920" s="117"/>
      <c r="E920" s="113"/>
      <c r="F920" s="118"/>
      <c r="G920" s="119"/>
      <c r="H920" s="120"/>
      <c r="I920" s="153" t="str">
        <f t="array" ref="I920">IFERROR(VLOOKUP(E920,'RT-C'!$A:$J,10,FALSE),"")</f>
        <v/>
      </c>
      <c r="J920" s="151" t="str">
        <f t="array" ref="J920">IFERROR(VLOOKUP(E920,'RT-C'!$A:$AE,31,FALSE),"")</f>
        <v/>
      </c>
      <c r="K920" s="152" t="str">
        <f t="array" ref="K920">IFERROR(IF(VLOOKUP(E920,'RT-C'!$A:$AG,29,FALSE)=0,"",VLOOKUP(E920,'RT-C'!$A:$AG,33,FALSE)),"")</f>
        <v/>
      </c>
      <c r="L920" s="151" t="str">
        <f t="array" ref="L920">IFERROR(VLOOKUP('RT-C'!$A:$AF,32,FALSE),"")</f>
        <v/>
      </c>
      <c r="M920" s="323" t="str">
        <f t="array" ref="M920">IFERROR(VLOOKUP(E920,'RT-C'!$A:$H,8,FALSE),"")</f>
        <v/>
      </c>
      <c r="N920" s="151" t="str">
        <f t="array" ref="N920">IFERROR(VLOOKUP(E920,'RT-C'!$A:$G,7,FALSE),"")</f>
        <v/>
      </c>
      <c r="O920" s="150" t="str">
        <f t="array" ref="O920">IFERROR(VLOOKUP(E920,'RT-C'!$A:$R,18,FALSE),"")</f>
        <v/>
      </c>
      <c r="P920" s="147" t="str">
        <f t="shared" si="56"/>
        <v/>
      </c>
      <c r="Q920" s="119" t="str">
        <f t="shared" si="57"/>
        <v/>
      </c>
      <c r="R920" s="149" t="str">
        <f t="shared" si="58"/>
        <v/>
      </c>
      <c r="S920" s="148"/>
      <c r="T920" s="148" t="str">
        <f t="shared" si="59"/>
        <v/>
      </c>
      <c r="U920" s="118" t="e">
        <f>IF(AND(D920&lt;&gt;"",I920="OUI",#REF!="OUI"),60,"")</f>
        <v>#REF!</v>
      </c>
      <c r="V920" s="147"/>
      <c r="W920" s="118"/>
      <c r="X920" s="118"/>
      <c r="Y920" s="120"/>
      <c r="Z920" s="117"/>
    </row>
    <row r="921" spans="1:26" x14ac:dyDescent="0.25">
      <c r="A921" s="114">
        <v>3</v>
      </c>
      <c r="B921" s="115" t="s">
        <v>5726</v>
      </c>
      <c r="C921" s="116" t="str">
        <f t="array" ref="C921">IFERROR(VLOOKUP(E921,'RT-C'!$A:$I,9,FALSE),"")</f>
        <v/>
      </c>
      <c r="D921" s="117"/>
      <c r="E921" s="113"/>
      <c r="F921" s="118"/>
      <c r="G921" s="119"/>
      <c r="H921" s="120"/>
      <c r="I921" s="153" t="str">
        <f t="array" ref="I921">IFERROR(VLOOKUP(E921,'RT-C'!$A:$J,10,FALSE),"")</f>
        <v/>
      </c>
      <c r="J921" s="151" t="str">
        <f t="array" ref="J921">IFERROR(VLOOKUP(E921,'RT-C'!$A:$AE,31,FALSE),"")</f>
        <v/>
      </c>
      <c r="K921" s="152" t="str">
        <f t="array" ref="K921">IFERROR(IF(VLOOKUP(E921,'RT-C'!$A:$AG,29,FALSE)=0,"",VLOOKUP(E921,'RT-C'!$A:$AG,33,FALSE)),"")</f>
        <v/>
      </c>
      <c r="L921" s="151" t="str">
        <f t="array" ref="L921">IFERROR(VLOOKUP('RT-C'!$A:$AF,32,FALSE),"")</f>
        <v/>
      </c>
      <c r="M921" s="323" t="str">
        <f t="array" ref="M921">IFERROR(VLOOKUP(E921,'RT-C'!$A:$H,8,FALSE),"")</f>
        <v/>
      </c>
      <c r="N921" s="151" t="str">
        <f t="array" ref="N921">IFERROR(VLOOKUP(E921,'RT-C'!$A:$G,7,FALSE),"")</f>
        <v/>
      </c>
      <c r="O921" s="150" t="str">
        <f t="array" ref="O921">IFERROR(VLOOKUP(E921,'RT-C'!$A:$R,18,FALSE),"")</f>
        <v/>
      </c>
      <c r="P921" s="147" t="str">
        <f t="shared" si="56"/>
        <v/>
      </c>
      <c r="Q921" s="119" t="str">
        <f t="shared" si="57"/>
        <v/>
      </c>
      <c r="R921" s="149" t="str">
        <f t="shared" si="58"/>
        <v/>
      </c>
      <c r="S921" s="148"/>
      <c r="T921" s="148" t="str">
        <f t="shared" si="59"/>
        <v/>
      </c>
      <c r="U921" s="118" t="e">
        <f>IF(AND(D921&lt;&gt;"",I921="OUI",#REF!="OUI"),60,"")</f>
        <v>#REF!</v>
      </c>
      <c r="V921" s="147"/>
      <c r="W921" s="118"/>
      <c r="X921" s="118"/>
      <c r="Y921" s="120"/>
      <c r="Z921" s="117"/>
    </row>
    <row r="922" spans="1:26" x14ac:dyDescent="0.25">
      <c r="A922" s="114">
        <v>3</v>
      </c>
      <c r="B922" s="115" t="s">
        <v>5726</v>
      </c>
      <c r="C922" s="116" t="str">
        <f t="array" ref="C922">IFERROR(VLOOKUP(E922,'RT-C'!$A:$I,9,FALSE),"")</f>
        <v/>
      </c>
      <c r="D922" s="117"/>
      <c r="E922" s="113"/>
      <c r="F922" s="118"/>
      <c r="G922" s="119"/>
      <c r="H922" s="120"/>
      <c r="I922" s="153" t="str">
        <f t="array" ref="I922">IFERROR(VLOOKUP(E922,'RT-C'!$A:$J,10,FALSE),"")</f>
        <v/>
      </c>
      <c r="J922" s="151" t="str">
        <f t="array" ref="J922">IFERROR(VLOOKUP(E922,'RT-C'!$A:$AE,31,FALSE),"")</f>
        <v/>
      </c>
      <c r="K922" s="152" t="str">
        <f t="array" ref="K922">IFERROR(IF(VLOOKUP(E922,'RT-C'!$A:$AG,29,FALSE)=0,"",VLOOKUP(E922,'RT-C'!$A:$AG,33,FALSE)),"")</f>
        <v/>
      </c>
      <c r="L922" s="151" t="str">
        <f t="array" ref="L922">IFERROR(VLOOKUP('RT-C'!$A:$AF,32,FALSE),"")</f>
        <v/>
      </c>
      <c r="M922" s="323" t="str">
        <f t="array" ref="M922">IFERROR(VLOOKUP(E922,'RT-C'!$A:$H,8,FALSE),"")</f>
        <v/>
      </c>
      <c r="N922" s="151" t="str">
        <f t="array" ref="N922">IFERROR(VLOOKUP(E922,'RT-C'!$A:$G,7,FALSE),"")</f>
        <v/>
      </c>
      <c r="O922" s="150" t="str">
        <f t="array" ref="O922">IFERROR(VLOOKUP(E922,'RT-C'!$A:$R,18,FALSE),"")</f>
        <v/>
      </c>
      <c r="P922" s="147" t="str">
        <f t="shared" si="56"/>
        <v/>
      </c>
      <c r="Q922" s="119" t="str">
        <f t="shared" si="57"/>
        <v/>
      </c>
      <c r="R922" s="149" t="str">
        <f t="shared" si="58"/>
        <v/>
      </c>
      <c r="S922" s="148"/>
      <c r="T922" s="148" t="str">
        <f t="shared" si="59"/>
        <v/>
      </c>
      <c r="U922" s="118" t="e">
        <f>IF(AND(D922&lt;&gt;"",I922="OUI",#REF!="OUI"),60,"")</f>
        <v>#REF!</v>
      </c>
      <c r="V922" s="147"/>
      <c r="W922" s="118"/>
      <c r="X922" s="118"/>
      <c r="Y922" s="120"/>
      <c r="Z922" s="117"/>
    </row>
    <row r="923" spans="1:26" x14ac:dyDescent="0.25">
      <c r="A923" s="114">
        <v>3</v>
      </c>
      <c r="B923" s="115" t="s">
        <v>5726</v>
      </c>
      <c r="C923" s="116" t="str">
        <f t="array" ref="C923">IFERROR(VLOOKUP(E923,'RT-C'!$A:$I,9,FALSE),"")</f>
        <v/>
      </c>
      <c r="D923" s="117"/>
      <c r="E923" s="113"/>
      <c r="F923" s="118"/>
      <c r="G923" s="119"/>
      <c r="H923" s="120"/>
      <c r="I923" s="153" t="str">
        <f t="array" ref="I923">IFERROR(VLOOKUP(E923,'RT-C'!$A:$J,10,FALSE),"")</f>
        <v/>
      </c>
      <c r="J923" s="151" t="str">
        <f t="array" ref="J923">IFERROR(VLOOKUP(E923,'RT-C'!$A:$AE,31,FALSE),"")</f>
        <v/>
      </c>
      <c r="K923" s="152" t="str">
        <f t="array" ref="K923">IFERROR(IF(VLOOKUP(E923,'RT-C'!$A:$AG,29,FALSE)=0,"",VLOOKUP(E923,'RT-C'!$A:$AG,33,FALSE)),"")</f>
        <v/>
      </c>
      <c r="L923" s="151" t="str">
        <f t="array" ref="L923">IFERROR(VLOOKUP('RT-C'!$A:$AF,32,FALSE),"")</f>
        <v/>
      </c>
      <c r="M923" s="323" t="str">
        <f t="array" ref="M923">IFERROR(VLOOKUP(E923,'RT-C'!$A:$H,8,FALSE),"")</f>
        <v/>
      </c>
      <c r="N923" s="151" t="str">
        <f t="array" ref="N923">IFERROR(VLOOKUP(E923,'RT-C'!$A:$G,7,FALSE),"")</f>
        <v/>
      </c>
      <c r="O923" s="150" t="str">
        <f t="array" ref="O923">IFERROR(VLOOKUP(E923,'RT-C'!$A:$R,18,FALSE),"")</f>
        <v/>
      </c>
      <c r="P923" s="147" t="str">
        <f t="shared" si="56"/>
        <v/>
      </c>
      <c r="Q923" s="119" t="str">
        <f t="shared" si="57"/>
        <v/>
      </c>
      <c r="R923" s="149" t="str">
        <f t="shared" si="58"/>
        <v/>
      </c>
      <c r="S923" s="148"/>
      <c r="T923" s="148" t="str">
        <f t="shared" si="59"/>
        <v/>
      </c>
      <c r="U923" s="118" t="e">
        <f>IF(AND(D923&lt;&gt;"",I923="OUI",#REF!="OUI"),60,"")</f>
        <v>#REF!</v>
      </c>
      <c r="V923" s="147"/>
      <c r="W923" s="118"/>
      <c r="X923" s="118"/>
      <c r="Y923" s="120"/>
      <c r="Z923" s="117"/>
    </row>
    <row r="924" spans="1:26" x14ac:dyDescent="0.25">
      <c r="A924" s="114">
        <v>3</v>
      </c>
      <c r="B924" s="115" t="s">
        <v>5726</v>
      </c>
      <c r="C924" s="116" t="str">
        <f t="array" ref="C924">IFERROR(VLOOKUP(E924,'RT-C'!$A:$I,9,FALSE),"")</f>
        <v/>
      </c>
      <c r="D924" s="117"/>
      <c r="E924" s="113"/>
      <c r="F924" s="118"/>
      <c r="G924" s="119"/>
      <c r="H924" s="120"/>
      <c r="I924" s="153" t="str">
        <f t="array" ref="I924">IFERROR(VLOOKUP(E924,'RT-C'!$A:$J,10,FALSE),"")</f>
        <v/>
      </c>
      <c r="J924" s="151" t="str">
        <f t="array" ref="J924">IFERROR(VLOOKUP(E924,'RT-C'!$A:$AE,31,FALSE),"")</f>
        <v/>
      </c>
      <c r="K924" s="152" t="str">
        <f t="array" ref="K924">IFERROR(IF(VLOOKUP(E924,'RT-C'!$A:$AG,29,FALSE)=0,"",VLOOKUP(E924,'RT-C'!$A:$AG,33,FALSE)),"")</f>
        <v/>
      </c>
      <c r="L924" s="151" t="str">
        <f t="array" ref="L924">IFERROR(VLOOKUP('RT-C'!$A:$AF,32,FALSE),"")</f>
        <v/>
      </c>
      <c r="M924" s="323" t="str">
        <f t="array" ref="M924">IFERROR(VLOOKUP(E924,'RT-C'!$A:$H,8,FALSE),"")</f>
        <v/>
      </c>
      <c r="N924" s="151" t="str">
        <f t="array" ref="N924">IFERROR(VLOOKUP(E924,'RT-C'!$A:$G,7,FALSE),"")</f>
        <v/>
      </c>
      <c r="O924" s="150" t="str">
        <f t="array" ref="O924">IFERROR(VLOOKUP(E924,'RT-C'!$A:$R,18,FALSE),"")</f>
        <v/>
      </c>
      <c r="P924" s="147" t="str">
        <f t="shared" si="56"/>
        <v/>
      </c>
      <c r="Q924" s="119" t="str">
        <f t="shared" si="57"/>
        <v/>
      </c>
      <c r="R924" s="149" t="str">
        <f t="shared" si="58"/>
        <v/>
      </c>
      <c r="S924" s="148"/>
      <c r="T924" s="148" t="str">
        <f t="shared" si="59"/>
        <v/>
      </c>
      <c r="U924" s="118" t="e">
        <f>IF(AND(D924&lt;&gt;"",I924="OUI",#REF!="OUI"),60,"")</f>
        <v>#REF!</v>
      </c>
      <c r="V924" s="147"/>
      <c r="W924" s="118"/>
      <c r="X924" s="118"/>
      <c r="Y924" s="120"/>
      <c r="Z924" s="117"/>
    </row>
    <row r="925" spans="1:26" x14ac:dyDescent="0.25">
      <c r="A925" s="114">
        <v>3</v>
      </c>
      <c r="B925" s="115" t="s">
        <v>5726</v>
      </c>
      <c r="C925" s="116" t="str">
        <f t="array" ref="C925">IFERROR(VLOOKUP(E925,'RT-C'!$A:$I,9,FALSE),"")</f>
        <v/>
      </c>
      <c r="D925" s="117"/>
      <c r="E925" s="113"/>
      <c r="F925" s="118"/>
      <c r="G925" s="119"/>
      <c r="H925" s="120"/>
      <c r="I925" s="153" t="str">
        <f t="array" ref="I925">IFERROR(VLOOKUP(E925,'RT-C'!$A:$J,10,FALSE),"")</f>
        <v/>
      </c>
      <c r="J925" s="151" t="str">
        <f t="array" ref="J925">IFERROR(VLOOKUP(E925,'RT-C'!$A:$AE,31,FALSE),"")</f>
        <v/>
      </c>
      <c r="K925" s="152" t="str">
        <f t="array" ref="K925">IFERROR(IF(VLOOKUP(E925,'RT-C'!$A:$AG,29,FALSE)=0,"",VLOOKUP(E925,'RT-C'!$A:$AG,33,FALSE)),"")</f>
        <v/>
      </c>
      <c r="L925" s="151" t="str">
        <f t="array" ref="L925">IFERROR(VLOOKUP('RT-C'!$A:$AF,32,FALSE),"")</f>
        <v/>
      </c>
      <c r="M925" s="323" t="str">
        <f t="array" ref="M925">IFERROR(VLOOKUP(E925,'RT-C'!$A:$H,8,FALSE),"")</f>
        <v/>
      </c>
      <c r="N925" s="151" t="str">
        <f t="array" ref="N925">IFERROR(VLOOKUP(E925,'RT-C'!$A:$G,7,FALSE),"")</f>
        <v/>
      </c>
      <c r="O925" s="150" t="str">
        <f t="array" ref="O925">IFERROR(VLOOKUP(E925,'RT-C'!$A:$R,18,FALSE),"")</f>
        <v/>
      </c>
      <c r="P925" s="147" t="str">
        <f t="shared" si="56"/>
        <v/>
      </c>
      <c r="Q925" s="119" t="str">
        <f t="shared" si="57"/>
        <v/>
      </c>
      <c r="R925" s="149" t="str">
        <f t="shared" si="58"/>
        <v/>
      </c>
      <c r="S925" s="148"/>
      <c r="T925" s="148" t="str">
        <f t="shared" si="59"/>
        <v/>
      </c>
      <c r="U925" s="118" t="e">
        <f>IF(AND(D925&lt;&gt;"",I925="OUI",#REF!="OUI"),60,"")</f>
        <v>#REF!</v>
      </c>
      <c r="V925" s="147"/>
      <c r="W925" s="118"/>
      <c r="X925" s="118"/>
      <c r="Y925" s="120"/>
      <c r="Z925" s="117"/>
    </row>
    <row r="926" spans="1:26" x14ac:dyDescent="0.25">
      <c r="A926" s="114">
        <v>3</v>
      </c>
      <c r="B926" s="115" t="s">
        <v>5726</v>
      </c>
      <c r="C926" s="116" t="str">
        <f t="array" ref="C926">IFERROR(VLOOKUP(E926,'RT-C'!$A:$I,9,FALSE),"")</f>
        <v/>
      </c>
      <c r="D926" s="117"/>
      <c r="E926" s="113"/>
      <c r="F926" s="118"/>
      <c r="G926" s="119"/>
      <c r="H926" s="120"/>
      <c r="I926" s="153" t="str">
        <f t="array" ref="I926">IFERROR(VLOOKUP(E926,'RT-C'!$A:$J,10,FALSE),"")</f>
        <v/>
      </c>
      <c r="J926" s="151" t="str">
        <f t="array" ref="J926">IFERROR(VLOOKUP(E926,'RT-C'!$A:$AE,31,FALSE),"")</f>
        <v/>
      </c>
      <c r="K926" s="152" t="str">
        <f t="array" ref="K926">IFERROR(IF(VLOOKUP(E926,'RT-C'!$A:$AG,29,FALSE)=0,"",VLOOKUP(E926,'RT-C'!$A:$AG,33,FALSE)),"")</f>
        <v/>
      </c>
      <c r="L926" s="151" t="str">
        <f t="array" ref="L926">IFERROR(VLOOKUP('RT-C'!$A:$AF,32,FALSE),"")</f>
        <v/>
      </c>
      <c r="M926" s="323" t="str">
        <f t="array" ref="M926">IFERROR(VLOOKUP(E926,'RT-C'!$A:$H,8,FALSE),"")</f>
        <v/>
      </c>
      <c r="N926" s="151" t="str">
        <f t="array" ref="N926">IFERROR(VLOOKUP(E926,'RT-C'!$A:$G,7,FALSE),"")</f>
        <v/>
      </c>
      <c r="O926" s="150" t="str">
        <f t="array" ref="O926">IFERROR(VLOOKUP(E926,'RT-C'!$A:$R,18,FALSE),"")</f>
        <v/>
      </c>
      <c r="P926" s="147" t="str">
        <f t="shared" si="56"/>
        <v/>
      </c>
      <c r="Q926" s="119" t="str">
        <f t="shared" si="57"/>
        <v/>
      </c>
      <c r="R926" s="149" t="str">
        <f t="shared" si="58"/>
        <v/>
      </c>
      <c r="S926" s="148"/>
      <c r="T926" s="148" t="str">
        <f t="shared" si="59"/>
        <v/>
      </c>
      <c r="U926" s="118" t="e">
        <f>IF(AND(D926&lt;&gt;"",I926="OUI",#REF!="OUI"),60,"")</f>
        <v>#REF!</v>
      </c>
      <c r="V926" s="147"/>
      <c r="W926" s="118"/>
      <c r="X926" s="118"/>
      <c r="Y926" s="120"/>
      <c r="Z926" s="117"/>
    </row>
    <row r="927" spans="1:26" x14ac:dyDescent="0.25">
      <c r="A927" s="114">
        <v>3</v>
      </c>
      <c r="B927" s="115" t="s">
        <v>5726</v>
      </c>
      <c r="C927" s="116" t="str">
        <f t="array" ref="C927">IFERROR(VLOOKUP(E927,'RT-C'!$A:$I,9,FALSE),"")</f>
        <v/>
      </c>
      <c r="D927" s="117"/>
      <c r="E927" s="113"/>
      <c r="F927" s="118"/>
      <c r="G927" s="119"/>
      <c r="H927" s="120"/>
      <c r="I927" s="153" t="str">
        <f t="array" ref="I927">IFERROR(VLOOKUP(E927,'RT-C'!$A:$J,10,FALSE),"")</f>
        <v/>
      </c>
      <c r="J927" s="151" t="str">
        <f t="array" ref="J927">IFERROR(VLOOKUP(E927,'RT-C'!$A:$AE,31,FALSE),"")</f>
        <v/>
      </c>
      <c r="K927" s="152" t="str">
        <f t="array" ref="K927">IFERROR(IF(VLOOKUP(E927,'RT-C'!$A:$AG,29,FALSE)=0,"",VLOOKUP(E927,'RT-C'!$A:$AG,33,FALSE)),"")</f>
        <v/>
      </c>
      <c r="L927" s="151" t="str">
        <f t="array" ref="L927">IFERROR(VLOOKUP('RT-C'!$A:$AF,32,FALSE),"")</f>
        <v/>
      </c>
      <c r="M927" s="323" t="str">
        <f t="array" ref="M927">IFERROR(VLOOKUP(E927,'RT-C'!$A:$H,8,FALSE),"")</f>
        <v/>
      </c>
      <c r="N927" s="151" t="str">
        <f t="array" ref="N927">IFERROR(VLOOKUP(E927,'RT-C'!$A:$G,7,FALSE),"")</f>
        <v/>
      </c>
      <c r="O927" s="150" t="str">
        <f t="array" ref="O927">IFERROR(VLOOKUP(E927,'RT-C'!$A:$R,18,FALSE),"")</f>
        <v/>
      </c>
      <c r="P927" s="147" t="str">
        <f t="shared" si="56"/>
        <v/>
      </c>
      <c r="Q927" s="119" t="str">
        <f t="shared" si="57"/>
        <v/>
      </c>
      <c r="R927" s="149" t="str">
        <f t="shared" si="58"/>
        <v/>
      </c>
      <c r="S927" s="148"/>
      <c r="T927" s="148" t="str">
        <f t="shared" si="59"/>
        <v/>
      </c>
      <c r="U927" s="118" t="e">
        <f>IF(AND(D927&lt;&gt;"",I927="OUI",#REF!="OUI"),60,"")</f>
        <v>#REF!</v>
      </c>
      <c r="V927" s="147"/>
      <c r="W927" s="118"/>
      <c r="X927" s="118"/>
      <c r="Y927" s="120"/>
      <c r="Z927" s="117"/>
    </row>
    <row r="928" spans="1:26" x14ac:dyDescent="0.25">
      <c r="A928" s="114">
        <v>3</v>
      </c>
      <c r="B928" s="115" t="s">
        <v>5726</v>
      </c>
      <c r="C928" s="116" t="str">
        <f t="array" ref="C928">IFERROR(VLOOKUP(E928,'RT-C'!$A:$I,9,FALSE),"")</f>
        <v/>
      </c>
      <c r="D928" s="117"/>
      <c r="E928" s="113"/>
      <c r="F928" s="118"/>
      <c r="G928" s="119"/>
      <c r="H928" s="120"/>
      <c r="I928" s="153" t="str">
        <f t="array" ref="I928">IFERROR(VLOOKUP(E928,'RT-C'!$A:$J,10,FALSE),"")</f>
        <v/>
      </c>
      <c r="J928" s="151" t="str">
        <f t="array" ref="J928">IFERROR(VLOOKUP(E928,'RT-C'!$A:$AE,31,FALSE),"")</f>
        <v/>
      </c>
      <c r="K928" s="152" t="str">
        <f t="array" ref="K928">IFERROR(IF(VLOOKUP(E928,'RT-C'!$A:$AG,29,FALSE)=0,"",VLOOKUP(E928,'RT-C'!$A:$AG,33,FALSE)),"")</f>
        <v/>
      </c>
      <c r="L928" s="151" t="str">
        <f t="array" ref="L928">IFERROR(VLOOKUP('RT-C'!$A:$AF,32,FALSE),"")</f>
        <v/>
      </c>
      <c r="M928" s="323" t="str">
        <f t="array" ref="M928">IFERROR(VLOOKUP(E928,'RT-C'!$A:$H,8,FALSE),"")</f>
        <v/>
      </c>
      <c r="N928" s="151" t="str">
        <f t="array" ref="N928">IFERROR(VLOOKUP(E928,'RT-C'!$A:$G,7,FALSE),"")</f>
        <v/>
      </c>
      <c r="O928" s="150" t="str">
        <f t="array" ref="O928">IFERROR(VLOOKUP(E928,'RT-C'!$A:$R,18,FALSE),"")</f>
        <v/>
      </c>
      <c r="P928" s="147" t="str">
        <f t="shared" si="56"/>
        <v/>
      </c>
      <c r="Q928" s="119" t="str">
        <f t="shared" si="57"/>
        <v/>
      </c>
      <c r="R928" s="149" t="str">
        <f t="shared" si="58"/>
        <v/>
      </c>
      <c r="S928" s="148"/>
      <c r="T928" s="148" t="str">
        <f t="shared" si="59"/>
        <v/>
      </c>
      <c r="U928" s="118" t="e">
        <f>IF(AND(D928&lt;&gt;"",I928="OUI",#REF!="OUI"),60,"")</f>
        <v>#REF!</v>
      </c>
      <c r="V928" s="147"/>
      <c r="W928" s="118"/>
      <c r="X928" s="118"/>
      <c r="Y928" s="120"/>
      <c r="Z928" s="117"/>
    </row>
    <row r="929" spans="1:26" x14ac:dyDescent="0.25">
      <c r="A929" s="114">
        <v>3</v>
      </c>
      <c r="B929" s="115" t="s">
        <v>5726</v>
      </c>
      <c r="C929" s="116" t="str">
        <f t="array" ref="C929">IFERROR(VLOOKUP(E929,'RT-C'!$A:$I,9,FALSE),"")</f>
        <v/>
      </c>
      <c r="D929" s="117"/>
      <c r="E929" s="113"/>
      <c r="F929" s="118"/>
      <c r="G929" s="119"/>
      <c r="H929" s="120"/>
      <c r="I929" s="153" t="str">
        <f t="array" ref="I929">IFERROR(VLOOKUP(E929,'RT-C'!$A:$J,10,FALSE),"")</f>
        <v/>
      </c>
      <c r="J929" s="151" t="str">
        <f t="array" ref="J929">IFERROR(VLOOKUP(E929,'RT-C'!$A:$AE,31,FALSE),"")</f>
        <v/>
      </c>
      <c r="K929" s="152" t="str">
        <f t="array" ref="K929">IFERROR(IF(VLOOKUP(E929,'RT-C'!$A:$AG,29,FALSE)=0,"",VLOOKUP(E929,'RT-C'!$A:$AG,33,FALSE)),"")</f>
        <v/>
      </c>
      <c r="L929" s="151" t="str">
        <f t="array" ref="L929">IFERROR(VLOOKUP('RT-C'!$A:$AF,32,FALSE),"")</f>
        <v/>
      </c>
      <c r="M929" s="323" t="str">
        <f t="array" ref="M929">IFERROR(VLOOKUP(E929,'RT-C'!$A:$H,8,FALSE),"")</f>
        <v/>
      </c>
      <c r="N929" s="151" t="str">
        <f t="array" ref="N929">IFERROR(VLOOKUP(E929,'RT-C'!$A:$G,7,FALSE),"")</f>
        <v/>
      </c>
      <c r="O929" s="150" t="str">
        <f t="array" ref="O929">IFERROR(VLOOKUP(E929,'RT-C'!$A:$R,18,FALSE),"")</f>
        <v/>
      </c>
      <c r="P929" s="147" t="str">
        <f t="shared" si="56"/>
        <v/>
      </c>
      <c r="Q929" s="119" t="str">
        <f t="shared" si="57"/>
        <v/>
      </c>
      <c r="R929" s="149" t="str">
        <f t="shared" si="58"/>
        <v/>
      </c>
      <c r="S929" s="148"/>
      <c r="T929" s="148" t="str">
        <f t="shared" si="59"/>
        <v/>
      </c>
      <c r="U929" s="118" t="e">
        <f>IF(AND(D929&lt;&gt;"",I929="OUI",#REF!="OUI"),60,"")</f>
        <v>#REF!</v>
      </c>
      <c r="V929" s="147"/>
      <c r="W929" s="118"/>
      <c r="X929" s="118"/>
      <c r="Y929" s="120"/>
      <c r="Z929" s="117"/>
    </row>
    <row r="930" spans="1:26" x14ac:dyDescent="0.25">
      <c r="A930" s="114">
        <v>3</v>
      </c>
      <c r="B930" s="115" t="s">
        <v>5726</v>
      </c>
      <c r="C930" s="116" t="str">
        <f t="array" ref="C930">IFERROR(VLOOKUP(E930,'RT-C'!$A:$I,9,FALSE),"")</f>
        <v/>
      </c>
      <c r="D930" s="117"/>
      <c r="E930" s="113"/>
      <c r="F930" s="118"/>
      <c r="G930" s="119"/>
      <c r="H930" s="120"/>
      <c r="I930" s="153" t="str">
        <f t="array" ref="I930">IFERROR(VLOOKUP(E930,'RT-C'!$A:$J,10,FALSE),"")</f>
        <v/>
      </c>
      <c r="J930" s="151" t="str">
        <f t="array" ref="J930">IFERROR(VLOOKUP(E930,'RT-C'!$A:$AE,31,FALSE),"")</f>
        <v/>
      </c>
      <c r="K930" s="152" t="str">
        <f t="array" ref="K930">IFERROR(IF(VLOOKUP(E930,'RT-C'!$A:$AG,29,FALSE)=0,"",VLOOKUP(E930,'RT-C'!$A:$AG,33,FALSE)),"")</f>
        <v/>
      </c>
      <c r="L930" s="151" t="str">
        <f t="array" ref="L930">IFERROR(VLOOKUP('RT-C'!$A:$AF,32,FALSE),"")</f>
        <v/>
      </c>
      <c r="M930" s="323" t="str">
        <f t="array" ref="M930">IFERROR(VLOOKUP(E930,'RT-C'!$A:$H,8,FALSE),"")</f>
        <v/>
      </c>
      <c r="N930" s="151" t="str">
        <f t="array" ref="N930">IFERROR(VLOOKUP(E930,'RT-C'!$A:$G,7,FALSE),"")</f>
        <v/>
      </c>
      <c r="O930" s="150" t="str">
        <f t="array" ref="O930">IFERROR(VLOOKUP(E930,'RT-C'!$A:$R,18,FALSE),"")</f>
        <v/>
      </c>
      <c r="P930" s="147" t="str">
        <f t="shared" si="56"/>
        <v/>
      </c>
      <c r="Q930" s="119" t="str">
        <f t="shared" si="57"/>
        <v/>
      </c>
      <c r="R930" s="149" t="str">
        <f t="shared" si="58"/>
        <v/>
      </c>
      <c r="S930" s="148"/>
      <c r="T930" s="148" t="str">
        <f t="shared" si="59"/>
        <v/>
      </c>
      <c r="U930" s="118" t="e">
        <f>IF(AND(D930&lt;&gt;"",I930="OUI",#REF!="OUI"),60,"")</f>
        <v>#REF!</v>
      </c>
      <c r="V930" s="147"/>
      <c r="W930" s="118"/>
      <c r="X930" s="118"/>
      <c r="Y930" s="120"/>
      <c r="Z930" s="117"/>
    </row>
    <row r="931" spans="1:26" x14ac:dyDescent="0.25">
      <c r="A931" s="114">
        <v>3</v>
      </c>
      <c r="B931" s="115" t="s">
        <v>5726</v>
      </c>
      <c r="C931" s="116" t="str">
        <f t="array" ref="C931">IFERROR(VLOOKUP(E931,'RT-C'!$A:$I,9,FALSE),"")</f>
        <v/>
      </c>
      <c r="D931" s="117"/>
      <c r="E931" s="113"/>
      <c r="F931" s="118"/>
      <c r="G931" s="119"/>
      <c r="H931" s="120"/>
      <c r="I931" s="153" t="str">
        <f t="array" ref="I931">IFERROR(VLOOKUP(E931,'RT-C'!$A:$J,10,FALSE),"")</f>
        <v/>
      </c>
      <c r="J931" s="151" t="str">
        <f t="array" ref="J931">IFERROR(VLOOKUP(E931,'RT-C'!$A:$AE,31,FALSE),"")</f>
        <v/>
      </c>
      <c r="K931" s="152" t="str">
        <f t="array" ref="K931">IFERROR(IF(VLOOKUP(E931,'RT-C'!$A:$AG,29,FALSE)=0,"",VLOOKUP(E931,'RT-C'!$A:$AG,33,FALSE)),"")</f>
        <v/>
      </c>
      <c r="L931" s="151" t="str">
        <f t="array" ref="L931">IFERROR(VLOOKUP('RT-C'!$A:$AF,32,FALSE),"")</f>
        <v/>
      </c>
      <c r="M931" s="323" t="str">
        <f t="array" ref="M931">IFERROR(VLOOKUP(E931,'RT-C'!$A:$H,8,FALSE),"")</f>
        <v/>
      </c>
      <c r="N931" s="151" t="str">
        <f t="array" ref="N931">IFERROR(VLOOKUP(E931,'RT-C'!$A:$G,7,FALSE),"")</f>
        <v/>
      </c>
      <c r="O931" s="150" t="str">
        <f t="array" ref="O931">IFERROR(VLOOKUP(E931,'RT-C'!$A:$R,18,FALSE),"")</f>
        <v/>
      </c>
      <c r="P931" s="147" t="str">
        <f t="shared" si="56"/>
        <v/>
      </c>
      <c r="Q931" s="119" t="str">
        <f t="shared" si="57"/>
        <v/>
      </c>
      <c r="R931" s="149" t="str">
        <f t="shared" si="58"/>
        <v/>
      </c>
      <c r="S931" s="148"/>
      <c r="T931" s="148" t="str">
        <f t="shared" si="59"/>
        <v/>
      </c>
      <c r="U931" s="118" t="e">
        <f>IF(AND(D931&lt;&gt;"",I931="OUI",#REF!="OUI"),60,"")</f>
        <v>#REF!</v>
      </c>
      <c r="V931" s="147"/>
      <c r="W931" s="118"/>
      <c r="X931" s="118"/>
      <c r="Y931" s="120"/>
      <c r="Z931" s="117"/>
    </row>
    <row r="932" spans="1:26" x14ac:dyDescent="0.25">
      <c r="A932" s="114">
        <v>3</v>
      </c>
      <c r="B932" s="115" t="s">
        <v>5726</v>
      </c>
      <c r="C932" s="116" t="str">
        <f t="array" ref="C932">IFERROR(VLOOKUP(E932,'RT-C'!$A:$I,9,FALSE),"")</f>
        <v/>
      </c>
      <c r="D932" s="117"/>
      <c r="E932" s="113"/>
      <c r="F932" s="118"/>
      <c r="G932" s="119"/>
      <c r="H932" s="120"/>
      <c r="I932" s="153" t="str">
        <f t="array" ref="I932">IFERROR(VLOOKUP(E932,'RT-C'!$A:$J,10,FALSE),"")</f>
        <v/>
      </c>
      <c r="J932" s="151" t="str">
        <f t="array" ref="J932">IFERROR(VLOOKUP(E932,'RT-C'!$A:$AE,31,FALSE),"")</f>
        <v/>
      </c>
      <c r="K932" s="152" t="str">
        <f t="array" ref="K932">IFERROR(IF(VLOOKUP(E932,'RT-C'!$A:$AG,29,FALSE)=0,"",VLOOKUP(E932,'RT-C'!$A:$AG,33,FALSE)),"")</f>
        <v/>
      </c>
      <c r="L932" s="151" t="str">
        <f t="array" ref="L932">IFERROR(VLOOKUP('RT-C'!$A:$AF,32,FALSE),"")</f>
        <v/>
      </c>
      <c r="M932" s="323" t="str">
        <f t="array" ref="M932">IFERROR(VLOOKUP(E932,'RT-C'!$A:$H,8,FALSE),"")</f>
        <v/>
      </c>
      <c r="N932" s="151" t="str">
        <f t="array" ref="N932">IFERROR(VLOOKUP(E932,'RT-C'!$A:$G,7,FALSE),"")</f>
        <v/>
      </c>
      <c r="O932" s="150" t="str">
        <f t="array" ref="O932">IFERROR(VLOOKUP(E932,'RT-C'!$A:$R,18,FALSE),"")</f>
        <v/>
      </c>
      <c r="P932" s="147" t="str">
        <f t="shared" si="56"/>
        <v/>
      </c>
      <c r="Q932" s="119" t="str">
        <f t="shared" si="57"/>
        <v/>
      </c>
      <c r="R932" s="149" t="str">
        <f t="shared" si="58"/>
        <v/>
      </c>
      <c r="S932" s="148"/>
      <c r="T932" s="148" t="str">
        <f t="shared" si="59"/>
        <v/>
      </c>
      <c r="U932" s="118" t="e">
        <f>IF(AND(D932&lt;&gt;"",I932="OUI",#REF!="OUI"),60,"")</f>
        <v>#REF!</v>
      </c>
      <c r="V932" s="147"/>
      <c r="W932" s="118"/>
      <c r="X932" s="118"/>
      <c r="Y932" s="120"/>
      <c r="Z932" s="117"/>
    </row>
    <row r="933" spans="1:26" x14ac:dyDescent="0.25">
      <c r="A933" s="114">
        <v>3</v>
      </c>
      <c r="B933" s="115" t="s">
        <v>5726</v>
      </c>
      <c r="C933" s="116" t="str">
        <f t="array" ref="C933">IFERROR(VLOOKUP(E933,'RT-C'!$A:$I,9,FALSE),"")</f>
        <v/>
      </c>
      <c r="D933" s="117"/>
      <c r="E933" s="113"/>
      <c r="F933" s="118"/>
      <c r="G933" s="119"/>
      <c r="H933" s="120"/>
      <c r="I933" s="153" t="str">
        <f t="array" ref="I933">IFERROR(VLOOKUP(E933,'RT-C'!$A:$J,10,FALSE),"")</f>
        <v/>
      </c>
      <c r="J933" s="151" t="str">
        <f t="array" ref="J933">IFERROR(VLOOKUP(E933,'RT-C'!$A:$AE,31,FALSE),"")</f>
        <v/>
      </c>
      <c r="K933" s="152" t="str">
        <f t="array" ref="K933">IFERROR(IF(VLOOKUP(E933,'RT-C'!$A:$AG,29,FALSE)=0,"",VLOOKUP(E933,'RT-C'!$A:$AG,33,FALSE)),"")</f>
        <v/>
      </c>
      <c r="L933" s="151" t="str">
        <f t="array" ref="L933">IFERROR(VLOOKUP('RT-C'!$A:$AF,32,FALSE),"")</f>
        <v/>
      </c>
      <c r="M933" s="323" t="str">
        <f t="array" ref="M933">IFERROR(VLOOKUP(E933,'RT-C'!$A:$H,8,FALSE),"")</f>
        <v/>
      </c>
      <c r="N933" s="151" t="str">
        <f t="array" ref="N933">IFERROR(VLOOKUP(E933,'RT-C'!$A:$G,7,FALSE),"")</f>
        <v/>
      </c>
      <c r="O933" s="150" t="str">
        <f t="array" ref="O933">IFERROR(VLOOKUP(E933,'RT-C'!$A:$R,18,FALSE),"")</f>
        <v/>
      </c>
      <c r="P933" s="147" t="str">
        <f t="shared" si="56"/>
        <v/>
      </c>
      <c r="Q933" s="119" t="str">
        <f t="shared" si="57"/>
        <v/>
      </c>
      <c r="R933" s="149" t="str">
        <f t="shared" si="58"/>
        <v/>
      </c>
      <c r="S933" s="148"/>
      <c r="T933" s="148" t="str">
        <f t="shared" si="59"/>
        <v/>
      </c>
      <c r="U933" s="118" t="e">
        <f>IF(AND(D933&lt;&gt;"",I933="OUI",#REF!="OUI"),60,"")</f>
        <v>#REF!</v>
      </c>
      <c r="V933" s="147"/>
      <c r="W933" s="118"/>
      <c r="X933" s="118"/>
      <c r="Y933" s="120"/>
      <c r="Z933" s="117"/>
    </row>
    <row r="934" spans="1:26" x14ac:dyDescent="0.25">
      <c r="A934" s="114">
        <v>3</v>
      </c>
      <c r="B934" s="115" t="s">
        <v>5726</v>
      </c>
      <c r="C934" s="116" t="str">
        <f t="array" ref="C934">IFERROR(VLOOKUP(E934,'RT-C'!$A:$I,9,FALSE),"")</f>
        <v/>
      </c>
      <c r="D934" s="117"/>
      <c r="E934" s="113"/>
      <c r="F934" s="118"/>
      <c r="G934" s="119"/>
      <c r="H934" s="120"/>
      <c r="I934" s="153" t="str">
        <f t="array" ref="I934">IFERROR(VLOOKUP(E934,'RT-C'!$A:$J,10,FALSE),"")</f>
        <v/>
      </c>
      <c r="J934" s="151" t="str">
        <f t="array" ref="J934">IFERROR(VLOOKUP(E934,'RT-C'!$A:$AE,31,FALSE),"")</f>
        <v/>
      </c>
      <c r="K934" s="152" t="str">
        <f t="array" ref="K934">IFERROR(IF(VLOOKUP(E934,'RT-C'!$A:$AG,29,FALSE)=0,"",VLOOKUP(E934,'RT-C'!$A:$AG,33,FALSE)),"")</f>
        <v/>
      </c>
      <c r="L934" s="151" t="str">
        <f t="array" ref="L934">IFERROR(VLOOKUP('RT-C'!$A:$AF,32,FALSE),"")</f>
        <v/>
      </c>
      <c r="M934" s="323" t="str">
        <f t="array" ref="M934">IFERROR(VLOOKUP(E934,'RT-C'!$A:$H,8,FALSE),"")</f>
        <v/>
      </c>
      <c r="N934" s="151" t="str">
        <f t="array" ref="N934">IFERROR(VLOOKUP(E934,'RT-C'!$A:$G,7,FALSE),"")</f>
        <v/>
      </c>
      <c r="O934" s="150" t="str">
        <f t="array" ref="O934">IFERROR(VLOOKUP(E934,'RT-C'!$A:$R,18,FALSE),"")</f>
        <v/>
      </c>
      <c r="P934" s="147" t="str">
        <f t="shared" si="56"/>
        <v/>
      </c>
      <c r="Q934" s="119" t="str">
        <f t="shared" si="57"/>
        <v/>
      </c>
      <c r="R934" s="149" t="str">
        <f t="shared" si="58"/>
        <v/>
      </c>
      <c r="S934" s="148"/>
      <c r="T934" s="148" t="str">
        <f t="shared" si="59"/>
        <v/>
      </c>
      <c r="U934" s="118" t="e">
        <f>IF(AND(D934&lt;&gt;"",I934="OUI",#REF!="OUI"),60,"")</f>
        <v>#REF!</v>
      </c>
      <c r="V934" s="147"/>
      <c r="W934" s="118"/>
      <c r="X934" s="118"/>
      <c r="Y934" s="120"/>
      <c r="Z934" s="117"/>
    </row>
    <row r="935" spans="1:26" x14ac:dyDescent="0.25">
      <c r="A935" s="114">
        <v>3</v>
      </c>
      <c r="B935" s="115" t="s">
        <v>5726</v>
      </c>
      <c r="C935" s="116" t="str">
        <f t="array" ref="C935">IFERROR(VLOOKUP(E935,'RT-C'!$A:$I,9,FALSE),"")</f>
        <v/>
      </c>
      <c r="D935" s="117"/>
      <c r="E935" s="113"/>
      <c r="F935" s="118"/>
      <c r="G935" s="119"/>
      <c r="H935" s="120"/>
      <c r="I935" s="153" t="str">
        <f t="array" ref="I935">IFERROR(VLOOKUP(E935,'RT-C'!$A:$J,10,FALSE),"")</f>
        <v/>
      </c>
      <c r="J935" s="151" t="str">
        <f t="array" ref="J935">IFERROR(VLOOKUP(E935,'RT-C'!$A:$AE,31,FALSE),"")</f>
        <v/>
      </c>
      <c r="K935" s="152" t="str">
        <f t="array" ref="K935">IFERROR(IF(VLOOKUP(E935,'RT-C'!$A:$AG,29,FALSE)=0,"",VLOOKUP(E935,'RT-C'!$A:$AG,33,FALSE)),"")</f>
        <v/>
      </c>
      <c r="L935" s="151" t="str">
        <f t="array" ref="L935">IFERROR(VLOOKUP('RT-C'!$A:$AF,32,FALSE),"")</f>
        <v/>
      </c>
      <c r="M935" s="323" t="str">
        <f t="array" ref="M935">IFERROR(VLOOKUP(E935,'RT-C'!$A:$H,8,FALSE),"")</f>
        <v/>
      </c>
      <c r="N935" s="151" t="str">
        <f t="array" ref="N935">IFERROR(VLOOKUP(E935,'RT-C'!$A:$G,7,FALSE),"")</f>
        <v/>
      </c>
      <c r="O935" s="150" t="str">
        <f t="array" ref="O935">IFERROR(VLOOKUP(E935,'RT-C'!$A:$R,18,FALSE),"")</f>
        <v/>
      </c>
      <c r="P935" s="147" t="str">
        <f t="shared" si="56"/>
        <v/>
      </c>
      <c r="Q935" s="119" t="str">
        <f t="shared" si="57"/>
        <v/>
      </c>
      <c r="R935" s="149" t="str">
        <f t="shared" si="58"/>
        <v/>
      </c>
      <c r="S935" s="148"/>
      <c r="T935" s="148" t="str">
        <f t="shared" si="59"/>
        <v/>
      </c>
      <c r="U935" s="118" t="e">
        <f>IF(AND(D935&lt;&gt;"",I935="OUI",#REF!="OUI"),60,"")</f>
        <v>#REF!</v>
      </c>
      <c r="V935" s="147"/>
      <c r="W935" s="118"/>
      <c r="X935" s="118"/>
      <c r="Y935" s="120"/>
      <c r="Z935" s="117"/>
    </row>
    <row r="936" spans="1:26" x14ac:dyDescent="0.25">
      <c r="A936" s="114">
        <v>3</v>
      </c>
      <c r="B936" s="115" t="s">
        <v>5726</v>
      </c>
      <c r="C936" s="116" t="str">
        <f t="array" ref="C936">IFERROR(VLOOKUP(E936,'RT-C'!$A:$I,9,FALSE),"")</f>
        <v/>
      </c>
      <c r="D936" s="117"/>
      <c r="E936" s="113"/>
      <c r="F936" s="118"/>
      <c r="G936" s="119"/>
      <c r="H936" s="120"/>
      <c r="I936" s="153" t="str">
        <f t="array" ref="I936">IFERROR(VLOOKUP(E936,'RT-C'!$A:$J,10,FALSE),"")</f>
        <v/>
      </c>
      <c r="J936" s="151" t="str">
        <f t="array" ref="J936">IFERROR(VLOOKUP(E936,'RT-C'!$A:$AE,31,FALSE),"")</f>
        <v/>
      </c>
      <c r="K936" s="152" t="str">
        <f t="array" ref="K936">IFERROR(IF(VLOOKUP(E936,'RT-C'!$A:$AG,29,FALSE)=0,"",VLOOKUP(E936,'RT-C'!$A:$AG,33,FALSE)),"")</f>
        <v/>
      </c>
      <c r="L936" s="151" t="str">
        <f t="array" ref="L936">IFERROR(VLOOKUP('RT-C'!$A:$AF,32,FALSE),"")</f>
        <v/>
      </c>
      <c r="M936" s="323" t="str">
        <f t="array" ref="M936">IFERROR(VLOOKUP(E936,'RT-C'!$A:$H,8,FALSE),"")</f>
        <v/>
      </c>
      <c r="N936" s="151" t="str">
        <f t="array" ref="N936">IFERROR(VLOOKUP(E936,'RT-C'!$A:$G,7,FALSE),"")</f>
        <v/>
      </c>
      <c r="O936" s="150" t="str">
        <f t="array" ref="O936">IFERROR(VLOOKUP(E936,'RT-C'!$A:$R,18,FALSE),"")</f>
        <v/>
      </c>
      <c r="P936" s="147" t="str">
        <f t="shared" si="56"/>
        <v/>
      </c>
      <c r="Q936" s="119" t="str">
        <f t="shared" si="57"/>
        <v/>
      </c>
      <c r="R936" s="149" t="str">
        <f t="shared" si="58"/>
        <v/>
      </c>
      <c r="S936" s="148"/>
      <c r="T936" s="148" t="str">
        <f t="shared" si="59"/>
        <v/>
      </c>
      <c r="U936" s="118" t="e">
        <f>IF(AND(D936&lt;&gt;"",I936="OUI",#REF!="OUI"),60,"")</f>
        <v>#REF!</v>
      </c>
      <c r="V936" s="147"/>
      <c r="W936" s="118"/>
      <c r="X936" s="118"/>
      <c r="Y936" s="120"/>
      <c r="Z936" s="117"/>
    </row>
    <row r="937" spans="1:26" x14ac:dyDescent="0.25">
      <c r="A937" s="114">
        <v>3</v>
      </c>
      <c r="B937" s="115" t="s">
        <v>5726</v>
      </c>
      <c r="C937" s="116" t="str">
        <f t="array" ref="C937">IFERROR(VLOOKUP(E937,'RT-C'!$A:$I,9,FALSE),"")</f>
        <v/>
      </c>
      <c r="D937" s="117"/>
      <c r="E937" s="113"/>
      <c r="F937" s="118"/>
      <c r="G937" s="119"/>
      <c r="H937" s="120"/>
      <c r="I937" s="153" t="str">
        <f t="array" ref="I937">IFERROR(VLOOKUP(E937,'RT-C'!$A:$J,10,FALSE),"")</f>
        <v/>
      </c>
      <c r="J937" s="151" t="str">
        <f t="array" ref="J937">IFERROR(VLOOKUP(E937,'RT-C'!$A:$AE,31,FALSE),"")</f>
        <v/>
      </c>
      <c r="K937" s="152" t="str">
        <f t="array" ref="K937">IFERROR(IF(VLOOKUP(E937,'RT-C'!$A:$AG,29,FALSE)=0,"",VLOOKUP(E937,'RT-C'!$A:$AG,33,FALSE)),"")</f>
        <v/>
      </c>
      <c r="L937" s="151" t="str">
        <f t="array" ref="L937">IFERROR(VLOOKUP('RT-C'!$A:$AF,32,FALSE),"")</f>
        <v/>
      </c>
      <c r="M937" s="323" t="str">
        <f t="array" ref="M937">IFERROR(VLOOKUP(E937,'RT-C'!$A:$H,8,FALSE),"")</f>
        <v/>
      </c>
      <c r="N937" s="151" t="str">
        <f t="array" ref="N937">IFERROR(VLOOKUP(E937,'RT-C'!$A:$G,7,FALSE),"")</f>
        <v/>
      </c>
      <c r="O937" s="150" t="str">
        <f t="array" ref="O937">IFERROR(VLOOKUP(E937,'RT-C'!$A:$R,18,FALSE),"")</f>
        <v/>
      </c>
      <c r="P937" s="147" t="str">
        <f t="shared" si="56"/>
        <v/>
      </c>
      <c r="Q937" s="119" t="str">
        <f t="shared" si="57"/>
        <v/>
      </c>
      <c r="R937" s="149" t="str">
        <f t="shared" si="58"/>
        <v/>
      </c>
      <c r="S937" s="148"/>
      <c r="T937" s="148" t="str">
        <f t="shared" si="59"/>
        <v/>
      </c>
      <c r="U937" s="118" t="e">
        <f>IF(AND(D937&lt;&gt;"",I937="OUI",#REF!="OUI"),60,"")</f>
        <v>#REF!</v>
      </c>
      <c r="V937" s="147"/>
      <c r="W937" s="118"/>
      <c r="X937" s="118"/>
      <c r="Y937" s="120"/>
      <c r="Z937" s="117"/>
    </row>
    <row r="938" spans="1:26" x14ac:dyDescent="0.25">
      <c r="A938" s="114">
        <v>3</v>
      </c>
      <c r="B938" s="115" t="s">
        <v>5726</v>
      </c>
      <c r="C938" s="116" t="str">
        <f t="array" ref="C938">IFERROR(VLOOKUP(E938,'RT-C'!$A:$I,9,FALSE),"")</f>
        <v/>
      </c>
      <c r="D938" s="117"/>
      <c r="E938" s="113"/>
      <c r="F938" s="118"/>
      <c r="G938" s="119"/>
      <c r="H938" s="120"/>
      <c r="I938" s="153" t="str">
        <f t="array" ref="I938">IFERROR(VLOOKUP(E938,'RT-C'!$A:$J,10,FALSE),"")</f>
        <v/>
      </c>
      <c r="J938" s="151" t="str">
        <f t="array" ref="J938">IFERROR(VLOOKUP(E938,'RT-C'!$A:$AE,31,FALSE),"")</f>
        <v/>
      </c>
      <c r="K938" s="152" t="str">
        <f t="array" ref="K938">IFERROR(IF(VLOOKUP(E938,'RT-C'!$A:$AG,29,FALSE)=0,"",VLOOKUP(E938,'RT-C'!$A:$AG,33,FALSE)),"")</f>
        <v/>
      </c>
      <c r="L938" s="151" t="str">
        <f t="array" ref="L938">IFERROR(VLOOKUP('RT-C'!$A:$AF,32,FALSE),"")</f>
        <v/>
      </c>
      <c r="M938" s="323" t="str">
        <f t="array" ref="M938">IFERROR(VLOOKUP(E938,'RT-C'!$A:$H,8,FALSE),"")</f>
        <v/>
      </c>
      <c r="N938" s="151" t="str">
        <f t="array" ref="N938">IFERROR(VLOOKUP(E938,'RT-C'!$A:$G,7,FALSE),"")</f>
        <v/>
      </c>
      <c r="O938" s="150" t="str">
        <f t="array" ref="O938">IFERROR(VLOOKUP(E938,'RT-C'!$A:$R,18,FALSE),"")</f>
        <v/>
      </c>
      <c r="P938" s="147" t="str">
        <f t="shared" si="56"/>
        <v/>
      </c>
      <c r="Q938" s="119" t="str">
        <f t="shared" si="57"/>
        <v/>
      </c>
      <c r="R938" s="149" t="str">
        <f t="shared" si="58"/>
        <v/>
      </c>
      <c r="S938" s="148"/>
      <c r="T938" s="148" t="str">
        <f t="shared" si="59"/>
        <v/>
      </c>
      <c r="U938" s="118" t="e">
        <f>IF(AND(D938&lt;&gt;"",I938="OUI",#REF!="OUI"),60,"")</f>
        <v>#REF!</v>
      </c>
      <c r="V938" s="147"/>
      <c r="W938" s="118"/>
      <c r="X938" s="118"/>
      <c r="Y938" s="120"/>
      <c r="Z938" s="117"/>
    </row>
    <row r="939" spans="1:26" x14ac:dyDescent="0.25">
      <c r="A939" s="114">
        <v>3</v>
      </c>
      <c r="B939" s="115" t="s">
        <v>5726</v>
      </c>
      <c r="C939" s="116" t="str">
        <f t="array" ref="C939">IFERROR(VLOOKUP(E939,'RT-C'!$A:$I,9,FALSE),"")</f>
        <v/>
      </c>
      <c r="D939" s="117"/>
      <c r="E939" s="113"/>
      <c r="F939" s="118"/>
      <c r="G939" s="119"/>
      <c r="H939" s="120"/>
      <c r="I939" s="153" t="str">
        <f t="array" ref="I939">IFERROR(VLOOKUP(E939,'RT-C'!$A:$J,10,FALSE),"")</f>
        <v/>
      </c>
      <c r="J939" s="151" t="str">
        <f t="array" ref="J939">IFERROR(VLOOKUP(E939,'RT-C'!$A:$AE,31,FALSE),"")</f>
        <v/>
      </c>
      <c r="K939" s="152" t="str">
        <f t="array" ref="K939">IFERROR(IF(VLOOKUP(E939,'RT-C'!$A:$AG,29,FALSE)=0,"",VLOOKUP(E939,'RT-C'!$A:$AG,33,FALSE)),"")</f>
        <v/>
      </c>
      <c r="L939" s="151" t="str">
        <f t="array" ref="L939">IFERROR(VLOOKUP('RT-C'!$A:$AF,32,FALSE),"")</f>
        <v/>
      </c>
      <c r="M939" s="323" t="str">
        <f t="array" ref="M939">IFERROR(VLOOKUP(E939,'RT-C'!$A:$H,8,FALSE),"")</f>
        <v/>
      </c>
      <c r="N939" s="151" t="str">
        <f t="array" ref="N939">IFERROR(VLOOKUP(E939,'RT-C'!$A:$G,7,FALSE),"")</f>
        <v/>
      </c>
      <c r="O939" s="150" t="str">
        <f t="array" ref="O939">IFERROR(VLOOKUP(E939,'RT-C'!$A:$R,18,FALSE),"")</f>
        <v/>
      </c>
      <c r="P939" s="147" t="str">
        <f t="shared" si="56"/>
        <v/>
      </c>
      <c r="Q939" s="119" t="str">
        <f t="shared" si="57"/>
        <v/>
      </c>
      <c r="R939" s="149" t="str">
        <f t="shared" si="58"/>
        <v/>
      </c>
      <c r="S939" s="148"/>
      <c r="T939" s="148" t="str">
        <f t="shared" si="59"/>
        <v/>
      </c>
      <c r="U939" s="118" t="e">
        <f>IF(AND(D939&lt;&gt;"",I939="OUI",#REF!="OUI"),60,"")</f>
        <v>#REF!</v>
      </c>
      <c r="V939" s="147"/>
      <c r="W939" s="118"/>
      <c r="X939" s="118"/>
      <c r="Y939" s="120"/>
      <c r="Z939" s="117"/>
    </row>
    <row r="940" spans="1:26" x14ac:dyDescent="0.25">
      <c r="A940" s="114">
        <v>3</v>
      </c>
      <c r="B940" s="115" t="s">
        <v>5726</v>
      </c>
      <c r="C940" s="116" t="str">
        <f t="array" ref="C940">IFERROR(VLOOKUP(E940,'RT-C'!$A:$I,9,FALSE),"")</f>
        <v/>
      </c>
      <c r="D940" s="117"/>
      <c r="E940" s="113"/>
      <c r="F940" s="118"/>
      <c r="G940" s="119"/>
      <c r="H940" s="120"/>
      <c r="I940" s="153" t="str">
        <f t="array" ref="I940">IFERROR(VLOOKUP(E940,'RT-C'!$A:$J,10,FALSE),"")</f>
        <v/>
      </c>
      <c r="J940" s="151" t="str">
        <f t="array" ref="J940">IFERROR(VLOOKUP(E940,'RT-C'!$A:$AE,31,FALSE),"")</f>
        <v/>
      </c>
      <c r="K940" s="152" t="str">
        <f t="array" ref="K940">IFERROR(IF(VLOOKUP(E940,'RT-C'!$A:$AG,29,FALSE)=0,"",VLOOKUP(E940,'RT-C'!$A:$AG,33,FALSE)),"")</f>
        <v/>
      </c>
      <c r="L940" s="151" t="str">
        <f t="array" ref="L940">IFERROR(VLOOKUP('RT-C'!$A:$AF,32,FALSE),"")</f>
        <v/>
      </c>
      <c r="M940" s="323" t="str">
        <f t="array" ref="M940">IFERROR(VLOOKUP(E940,'RT-C'!$A:$H,8,FALSE),"")</f>
        <v/>
      </c>
      <c r="N940" s="151" t="str">
        <f t="array" ref="N940">IFERROR(VLOOKUP(E940,'RT-C'!$A:$G,7,FALSE),"")</f>
        <v/>
      </c>
      <c r="O940" s="150" t="str">
        <f t="array" ref="O940">IFERROR(VLOOKUP(E940,'RT-C'!$A:$R,18,FALSE),"")</f>
        <v/>
      </c>
      <c r="P940" s="147" t="str">
        <f t="shared" si="56"/>
        <v/>
      </c>
      <c r="Q940" s="119" t="str">
        <f t="shared" si="57"/>
        <v/>
      </c>
      <c r="R940" s="149" t="str">
        <f t="shared" si="58"/>
        <v/>
      </c>
      <c r="S940" s="148"/>
      <c r="T940" s="148" t="str">
        <f t="shared" si="59"/>
        <v/>
      </c>
      <c r="U940" s="118" t="e">
        <f>IF(AND(D940&lt;&gt;"",I940="OUI",#REF!="OUI"),60,"")</f>
        <v>#REF!</v>
      </c>
      <c r="V940" s="147"/>
      <c r="W940" s="118"/>
      <c r="X940" s="118"/>
      <c r="Y940" s="120"/>
      <c r="Z940" s="117"/>
    </row>
    <row r="941" spans="1:26" x14ac:dyDescent="0.25">
      <c r="A941" s="114">
        <v>3</v>
      </c>
      <c r="B941" s="115" t="s">
        <v>5726</v>
      </c>
      <c r="C941" s="116" t="str">
        <f t="array" ref="C941">IFERROR(VLOOKUP(E941,'RT-C'!$A:$I,9,FALSE),"")</f>
        <v/>
      </c>
      <c r="D941" s="117"/>
      <c r="E941" s="113"/>
      <c r="F941" s="118"/>
      <c r="G941" s="119"/>
      <c r="H941" s="120"/>
      <c r="I941" s="153" t="str">
        <f t="array" ref="I941">IFERROR(VLOOKUP(E941,'RT-C'!$A:$J,10,FALSE),"")</f>
        <v/>
      </c>
      <c r="J941" s="151" t="str">
        <f t="array" ref="J941">IFERROR(VLOOKUP(E941,'RT-C'!$A:$AE,31,FALSE),"")</f>
        <v/>
      </c>
      <c r="K941" s="152" t="str">
        <f t="array" ref="K941">IFERROR(IF(VLOOKUP(E941,'RT-C'!$A:$AG,29,FALSE)=0,"",VLOOKUP(E941,'RT-C'!$A:$AG,33,FALSE)),"")</f>
        <v/>
      </c>
      <c r="L941" s="151" t="str">
        <f t="array" ref="L941">IFERROR(VLOOKUP('RT-C'!$A:$AF,32,FALSE),"")</f>
        <v/>
      </c>
      <c r="M941" s="323" t="str">
        <f t="array" ref="M941">IFERROR(VLOOKUP(E941,'RT-C'!$A:$H,8,FALSE),"")</f>
        <v/>
      </c>
      <c r="N941" s="151" t="str">
        <f t="array" ref="N941">IFERROR(VLOOKUP(E941,'RT-C'!$A:$G,7,FALSE),"")</f>
        <v/>
      </c>
      <c r="O941" s="150" t="str">
        <f t="array" ref="O941">IFERROR(VLOOKUP(E941,'RT-C'!$A:$R,18,FALSE),"")</f>
        <v/>
      </c>
      <c r="P941" s="147" t="str">
        <f t="shared" si="56"/>
        <v/>
      </c>
      <c r="Q941" s="119" t="str">
        <f t="shared" si="57"/>
        <v/>
      </c>
      <c r="R941" s="149" t="str">
        <f t="shared" si="58"/>
        <v/>
      </c>
      <c r="S941" s="148"/>
      <c r="T941" s="148" t="str">
        <f t="shared" si="59"/>
        <v/>
      </c>
      <c r="U941" s="118" t="e">
        <f>IF(AND(D941&lt;&gt;"",I941="OUI",#REF!="OUI"),60,"")</f>
        <v>#REF!</v>
      </c>
      <c r="V941" s="147"/>
      <c r="W941" s="118"/>
      <c r="X941" s="118"/>
      <c r="Y941" s="120"/>
      <c r="Z941" s="117"/>
    </row>
    <row r="942" spans="1:26" x14ac:dyDescent="0.25">
      <c r="A942" s="114">
        <v>3</v>
      </c>
      <c r="B942" s="115" t="s">
        <v>5726</v>
      </c>
      <c r="C942" s="116" t="str">
        <f t="array" ref="C942">IFERROR(VLOOKUP(E942,'RT-C'!$A:$I,9,FALSE),"")</f>
        <v/>
      </c>
      <c r="D942" s="117"/>
      <c r="E942" s="113"/>
      <c r="F942" s="118"/>
      <c r="G942" s="119"/>
      <c r="H942" s="120"/>
      <c r="I942" s="153" t="str">
        <f t="array" ref="I942">IFERROR(VLOOKUP(E942,'RT-C'!$A:$J,10,FALSE),"")</f>
        <v/>
      </c>
      <c r="J942" s="151" t="str">
        <f t="array" ref="J942">IFERROR(VLOOKUP(E942,'RT-C'!$A:$AE,31,FALSE),"")</f>
        <v/>
      </c>
      <c r="K942" s="152" t="str">
        <f t="array" ref="K942">IFERROR(IF(VLOOKUP(E942,'RT-C'!$A:$AG,29,FALSE)=0,"",VLOOKUP(E942,'RT-C'!$A:$AG,33,FALSE)),"")</f>
        <v/>
      </c>
      <c r="L942" s="151" t="str">
        <f t="array" ref="L942">IFERROR(VLOOKUP('RT-C'!$A:$AF,32,FALSE),"")</f>
        <v/>
      </c>
      <c r="M942" s="323" t="str">
        <f t="array" ref="M942">IFERROR(VLOOKUP(E942,'RT-C'!$A:$H,8,FALSE),"")</f>
        <v/>
      </c>
      <c r="N942" s="151" t="str">
        <f t="array" ref="N942">IFERROR(VLOOKUP(E942,'RT-C'!$A:$G,7,FALSE),"")</f>
        <v/>
      </c>
      <c r="O942" s="150" t="str">
        <f t="array" ref="O942">IFERROR(VLOOKUP(E942,'RT-C'!$A:$R,18,FALSE),"")</f>
        <v/>
      </c>
      <c r="P942" s="147" t="str">
        <f t="shared" si="56"/>
        <v/>
      </c>
      <c r="Q942" s="119" t="str">
        <f t="shared" si="57"/>
        <v/>
      </c>
      <c r="R942" s="149" t="str">
        <f t="shared" si="58"/>
        <v/>
      </c>
      <c r="S942" s="148"/>
      <c r="T942" s="148" t="str">
        <f t="shared" si="59"/>
        <v/>
      </c>
      <c r="U942" s="118" t="e">
        <f>IF(AND(D942&lt;&gt;"",I942="OUI",#REF!="OUI"),60,"")</f>
        <v>#REF!</v>
      </c>
      <c r="V942" s="147"/>
      <c r="W942" s="118"/>
      <c r="X942" s="118"/>
      <c r="Y942" s="120"/>
      <c r="Z942" s="117"/>
    </row>
    <row r="943" spans="1:26" x14ac:dyDescent="0.25">
      <c r="A943" s="114">
        <v>3</v>
      </c>
      <c r="B943" s="115" t="s">
        <v>5726</v>
      </c>
      <c r="C943" s="116" t="str">
        <f t="array" ref="C943">IFERROR(VLOOKUP(E943,'RT-C'!$A:$I,9,FALSE),"")</f>
        <v/>
      </c>
      <c r="D943" s="117"/>
      <c r="E943" s="113"/>
      <c r="F943" s="118"/>
      <c r="G943" s="119"/>
      <c r="H943" s="120"/>
      <c r="I943" s="153" t="str">
        <f t="array" ref="I943">IFERROR(VLOOKUP(E943,'RT-C'!$A:$J,10,FALSE),"")</f>
        <v/>
      </c>
      <c r="J943" s="151" t="str">
        <f t="array" ref="J943">IFERROR(VLOOKUP(E943,'RT-C'!$A:$AE,31,FALSE),"")</f>
        <v/>
      </c>
      <c r="K943" s="152" t="str">
        <f t="array" ref="K943">IFERROR(IF(VLOOKUP(E943,'RT-C'!$A:$AG,29,FALSE)=0,"",VLOOKUP(E943,'RT-C'!$A:$AG,33,FALSE)),"")</f>
        <v/>
      </c>
      <c r="L943" s="151" t="str">
        <f t="array" ref="L943">IFERROR(VLOOKUP('RT-C'!$A:$AF,32,FALSE),"")</f>
        <v/>
      </c>
      <c r="M943" s="323" t="str">
        <f t="array" ref="M943">IFERROR(VLOOKUP(E943,'RT-C'!$A:$H,8,FALSE),"")</f>
        <v/>
      </c>
      <c r="N943" s="151" t="str">
        <f t="array" ref="N943">IFERROR(VLOOKUP(E943,'RT-C'!$A:$G,7,FALSE),"")</f>
        <v/>
      </c>
      <c r="O943" s="150" t="str">
        <f t="array" ref="O943">IFERROR(VLOOKUP(E943,'RT-C'!$A:$R,18,FALSE),"")</f>
        <v/>
      </c>
      <c r="P943" s="147" t="str">
        <f t="shared" si="56"/>
        <v/>
      </c>
      <c r="Q943" s="119" t="str">
        <f t="shared" si="57"/>
        <v/>
      </c>
      <c r="R943" s="149" t="str">
        <f t="shared" si="58"/>
        <v/>
      </c>
      <c r="S943" s="148"/>
      <c r="T943" s="148" t="str">
        <f t="shared" si="59"/>
        <v/>
      </c>
      <c r="U943" s="118" t="e">
        <f>IF(AND(D943&lt;&gt;"",I943="OUI",#REF!="OUI"),60,"")</f>
        <v>#REF!</v>
      </c>
      <c r="V943" s="147"/>
      <c r="W943" s="118"/>
      <c r="X943" s="118"/>
      <c r="Y943" s="120"/>
      <c r="Z943" s="117"/>
    </row>
    <row r="944" spans="1:26" x14ac:dyDescent="0.25">
      <c r="A944" s="114">
        <v>7</v>
      </c>
      <c r="B944" s="115" t="s">
        <v>5719</v>
      </c>
      <c r="C944" s="116" t="str">
        <f t="array" ref="C944">IFERROR(VLOOKUP(E944,'RT-C'!$A:$I,9,FALSE),"")</f>
        <v/>
      </c>
      <c r="D944" s="117"/>
      <c r="E944" s="113"/>
      <c r="F944" s="118"/>
      <c r="G944" s="119"/>
      <c r="H944" s="120"/>
      <c r="I944" s="153" t="str">
        <f t="array" ref="I944">IFERROR(VLOOKUP(E944,'RT-C'!$A:$J,10,FALSE),"")</f>
        <v/>
      </c>
      <c r="J944" s="151" t="str">
        <f t="array" ref="J944">IFERROR(VLOOKUP(E944,'RT-C'!$A:$AE,31,FALSE),"")</f>
        <v/>
      </c>
      <c r="K944" s="152" t="str">
        <f t="array" ref="K944">IFERROR(IF(VLOOKUP(E944,'RT-C'!$A:$AG,29,FALSE)=0,"",VLOOKUP(E944,'RT-C'!$A:$AG,33,FALSE)),"")</f>
        <v/>
      </c>
      <c r="L944" s="151" t="str">
        <f t="array" ref="L944">IFERROR(VLOOKUP('RT-C'!$A:$AF,32,FALSE),"")</f>
        <v/>
      </c>
      <c r="M944" s="323" t="str">
        <f t="array" ref="M944">IFERROR(VLOOKUP(E944,'RT-C'!$A:$H,8,FALSE),"")</f>
        <v/>
      </c>
      <c r="N944" s="151" t="str">
        <f t="array" ref="N944">IFERROR(VLOOKUP(E944,'RT-C'!$A:$G,7,FALSE),"")</f>
        <v/>
      </c>
      <c r="O944" s="150" t="str">
        <f t="array" ref="O944">IFERROR(VLOOKUP(E944,'RT-C'!$A:$R,18,FALSE),"")</f>
        <v/>
      </c>
      <c r="P944" s="147" t="str">
        <f t="shared" si="56"/>
        <v/>
      </c>
      <c r="Q944" s="119" t="str">
        <f t="shared" si="57"/>
        <v/>
      </c>
      <c r="R944" s="149" t="str">
        <f t="shared" si="58"/>
        <v/>
      </c>
      <c r="S944" s="148"/>
      <c r="T944" s="148" t="str">
        <f t="shared" si="59"/>
        <v/>
      </c>
      <c r="U944" s="118" t="e">
        <f>IF(AND(D944&lt;&gt;"",I944="OUI",#REF!="OUI"),60,"")</f>
        <v>#REF!</v>
      </c>
      <c r="V944" s="147"/>
      <c r="W944" s="118"/>
      <c r="X944" s="118"/>
      <c r="Y944" s="120"/>
      <c r="Z944" s="117"/>
    </row>
    <row r="945" spans="1:26" x14ac:dyDescent="0.25">
      <c r="A945" s="114">
        <v>11</v>
      </c>
      <c r="B945" s="115" t="s">
        <v>5722</v>
      </c>
      <c r="C945" s="116" t="str">
        <f t="array" ref="C945">IFERROR(VLOOKUP(E945,'RT-C'!$A:$I,9,FALSE),"")</f>
        <v/>
      </c>
      <c r="D945" s="117"/>
      <c r="E945" s="113"/>
      <c r="F945" s="118"/>
      <c r="G945" s="119"/>
      <c r="H945" s="120"/>
      <c r="I945" s="153" t="str">
        <f t="array" ref="I945">IFERROR(VLOOKUP(E945,'RT-C'!$A:$J,10,FALSE),"")</f>
        <v/>
      </c>
      <c r="J945" s="151" t="str">
        <f t="array" ref="J945">IFERROR(VLOOKUP(E945,'RT-C'!$A:$AE,31,FALSE),"")</f>
        <v/>
      </c>
      <c r="K945" s="152" t="str">
        <f t="array" ref="K945">IFERROR(IF(VLOOKUP(E945,'RT-C'!$A:$AG,29,FALSE)=0,"",VLOOKUP(E945,'RT-C'!$A:$AG,33,FALSE)),"")</f>
        <v/>
      </c>
      <c r="L945" s="151" t="str">
        <f t="array" ref="L945">IFERROR(VLOOKUP('RT-C'!$A:$AF,32,FALSE),"")</f>
        <v/>
      </c>
      <c r="M945" s="323" t="str">
        <f t="array" ref="M945">IFERROR(VLOOKUP(E945,'RT-C'!$A:$H,8,FALSE),"")</f>
        <v/>
      </c>
      <c r="N945" s="151" t="str">
        <f t="array" ref="N945">IFERROR(VLOOKUP(E945,'RT-C'!$A:$G,7,FALSE),"")</f>
        <v/>
      </c>
      <c r="O945" s="150" t="str">
        <f t="array" ref="O945">IFERROR(VLOOKUP(E945,'RT-C'!$A:$R,18,FALSE),"")</f>
        <v/>
      </c>
      <c r="P945" s="147" t="str">
        <f t="shared" si="56"/>
        <v/>
      </c>
      <c r="Q945" s="119" t="str">
        <f t="shared" si="57"/>
        <v/>
      </c>
      <c r="R945" s="149" t="str">
        <f t="shared" si="58"/>
        <v/>
      </c>
      <c r="S945" s="148"/>
      <c r="T945" s="148" t="str">
        <f t="shared" si="59"/>
        <v/>
      </c>
      <c r="U945" s="118" t="e">
        <f>IF(AND(D945&lt;&gt;"",I945="OUI",#REF!="OUI"),60,"")</f>
        <v>#REF!</v>
      </c>
      <c r="V945" s="147"/>
      <c r="W945" s="118"/>
      <c r="X945" s="118"/>
      <c r="Y945" s="120"/>
      <c r="Z945" s="117"/>
    </row>
    <row r="946" spans="1:26" x14ac:dyDescent="0.25">
      <c r="A946" s="114">
        <v>7</v>
      </c>
      <c r="B946" s="115" t="s">
        <v>5719</v>
      </c>
      <c r="C946" s="116" t="str">
        <f t="array" ref="C946">IFERROR(VLOOKUP(E946,'RT-C'!$A:$I,9,FALSE),"")</f>
        <v/>
      </c>
      <c r="D946" s="117"/>
      <c r="E946" s="113"/>
      <c r="F946" s="118"/>
      <c r="G946" s="119"/>
      <c r="H946" s="120"/>
      <c r="I946" s="153" t="str">
        <f t="array" ref="I946">IFERROR(VLOOKUP(E946,'RT-C'!$A:$J,10,FALSE),"")</f>
        <v/>
      </c>
      <c r="J946" s="151" t="str">
        <f t="array" ref="J946">IFERROR(VLOOKUP(E946,'RT-C'!$A:$AE,31,FALSE),"")</f>
        <v/>
      </c>
      <c r="K946" s="152" t="str">
        <f t="array" ref="K946">IFERROR(IF(VLOOKUP(E946,'RT-C'!$A:$AG,29,FALSE)=0,"",VLOOKUP(E946,'RT-C'!$A:$AG,33,FALSE)),"")</f>
        <v/>
      </c>
      <c r="L946" s="151" t="str">
        <f t="array" ref="L946">IFERROR(VLOOKUP('RT-C'!$A:$AF,32,FALSE),"")</f>
        <v/>
      </c>
      <c r="M946" s="323" t="str">
        <f t="array" ref="M946">IFERROR(VLOOKUP(E946,'RT-C'!$A:$H,8,FALSE),"")</f>
        <v/>
      </c>
      <c r="N946" s="151" t="str">
        <f t="array" ref="N946">IFERROR(VLOOKUP(E946,'RT-C'!$A:$G,7,FALSE),"")</f>
        <v/>
      </c>
      <c r="O946" s="150" t="str">
        <f t="array" ref="O946">IFERROR(VLOOKUP(E946,'RT-C'!$A:$R,18,FALSE),"")</f>
        <v/>
      </c>
      <c r="P946" s="147" t="str">
        <f t="shared" si="56"/>
        <v/>
      </c>
      <c r="Q946" s="119" t="str">
        <f t="shared" si="57"/>
        <v/>
      </c>
      <c r="R946" s="149" t="str">
        <f t="shared" si="58"/>
        <v/>
      </c>
      <c r="S946" s="148"/>
      <c r="T946" s="148" t="str">
        <f t="shared" si="59"/>
        <v/>
      </c>
      <c r="U946" s="118" t="e">
        <f>IF(AND(D946&lt;&gt;"",I946="OUI",#REF!="OUI"),60,"")</f>
        <v>#REF!</v>
      </c>
      <c r="V946" s="147"/>
      <c r="W946" s="118"/>
      <c r="X946" s="118"/>
      <c r="Y946" s="120"/>
      <c r="Z946" s="117"/>
    </row>
    <row r="947" spans="1:26" x14ac:dyDescent="0.25">
      <c r="A947" s="114">
        <v>12</v>
      </c>
      <c r="B947" s="115" t="s">
        <v>5724</v>
      </c>
      <c r="C947" s="116" t="str">
        <f t="array" ref="C947">IFERROR(VLOOKUP(E947,'RT-C'!$A:$I,9,FALSE),"")</f>
        <v/>
      </c>
      <c r="D947" s="117"/>
      <c r="E947" s="113"/>
      <c r="F947" s="118"/>
      <c r="G947" s="119"/>
      <c r="H947" s="120"/>
      <c r="I947" s="153" t="str">
        <f t="array" ref="I947">IFERROR(VLOOKUP(E947,'RT-C'!$A:$J,10,FALSE),"")</f>
        <v/>
      </c>
      <c r="J947" s="151" t="str">
        <f t="array" ref="J947">IFERROR(VLOOKUP(E947,'RT-C'!$A:$AE,31,FALSE),"")</f>
        <v/>
      </c>
      <c r="K947" s="152" t="str">
        <f t="array" ref="K947">IFERROR(IF(VLOOKUP(E947,'RT-C'!$A:$AG,29,FALSE)=0,"",VLOOKUP(E947,'RT-C'!$A:$AG,33,FALSE)),"")</f>
        <v/>
      </c>
      <c r="L947" s="151" t="str">
        <f t="array" ref="L947">IFERROR(VLOOKUP('RT-C'!$A:$AF,32,FALSE),"")</f>
        <v/>
      </c>
      <c r="M947" s="323" t="str">
        <f t="array" ref="M947">IFERROR(VLOOKUP(E947,'RT-C'!$A:$H,8,FALSE),"")</f>
        <v/>
      </c>
      <c r="N947" s="151" t="str">
        <f t="array" ref="N947">IFERROR(VLOOKUP(E947,'RT-C'!$A:$G,7,FALSE),"")</f>
        <v/>
      </c>
      <c r="O947" s="150" t="str">
        <f t="array" ref="O947">IFERROR(VLOOKUP(E947,'RT-C'!$A:$R,18,FALSE),"")</f>
        <v/>
      </c>
      <c r="P947" s="147" t="str">
        <f t="shared" si="56"/>
        <v/>
      </c>
      <c r="Q947" s="119" t="str">
        <f t="shared" si="57"/>
        <v/>
      </c>
      <c r="R947" s="149" t="str">
        <f t="shared" si="58"/>
        <v/>
      </c>
      <c r="S947" s="148"/>
      <c r="T947" s="148" t="str">
        <f t="shared" si="59"/>
        <v/>
      </c>
      <c r="U947" s="118" t="e">
        <f>IF(AND(D947&lt;&gt;"",I947="OUI",#REF!="OUI"),60,"")</f>
        <v>#REF!</v>
      </c>
      <c r="V947" s="147"/>
      <c r="W947" s="118"/>
      <c r="X947" s="118"/>
      <c r="Y947" s="120"/>
      <c r="Z947" s="117"/>
    </row>
    <row r="948" spans="1:26" x14ac:dyDescent="0.25">
      <c r="A948" s="114">
        <v>12</v>
      </c>
      <c r="B948" s="115" t="s">
        <v>5724</v>
      </c>
      <c r="C948" s="116" t="str">
        <f t="array" ref="C948">IFERROR(VLOOKUP(E948,'RT-C'!$A:$I,9,FALSE),"")</f>
        <v/>
      </c>
      <c r="D948" s="117"/>
      <c r="E948" s="113"/>
      <c r="F948" s="118"/>
      <c r="G948" s="119"/>
      <c r="H948" s="120"/>
      <c r="I948" s="153" t="str">
        <f t="array" ref="I948">IFERROR(VLOOKUP(E948,'RT-C'!$A:$J,10,FALSE),"")</f>
        <v/>
      </c>
      <c r="J948" s="151" t="str">
        <f t="array" ref="J948">IFERROR(VLOOKUP(E948,'RT-C'!$A:$AE,31,FALSE),"")</f>
        <v/>
      </c>
      <c r="K948" s="152" t="str">
        <f t="array" ref="K948">IFERROR(IF(VLOOKUP(E948,'RT-C'!$A:$AG,29,FALSE)=0,"",VLOOKUP(E948,'RT-C'!$A:$AG,33,FALSE)),"")</f>
        <v/>
      </c>
      <c r="L948" s="151" t="str">
        <f t="array" ref="L948">IFERROR(VLOOKUP('RT-C'!$A:$AF,32,FALSE),"")</f>
        <v/>
      </c>
      <c r="M948" s="323" t="str">
        <f t="array" ref="M948">IFERROR(VLOOKUP(E948,'RT-C'!$A:$H,8,FALSE),"")</f>
        <v/>
      </c>
      <c r="N948" s="151" t="str">
        <f t="array" ref="N948">IFERROR(VLOOKUP(E948,'RT-C'!$A:$G,7,FALSE),"")</f>
        <v/>
      </c>
      <c r="O948" s="150" t="str">
        <f t="array" ref="O948">IFERROR(VLOOKUP(E948,'RT-C'!$A:$R,18,FALSE),"")</f>
        <v/>
      </c>
      <c r="P948" s="147" t="str">
        <f t="shared" si="56"/>
        <v/>
      </c>
      <c r="Q948" s="119" t="str">
        <f t="shared" si="57"/>
        <v/>
      </c>
      <c r="R948" s="149" t="str">
        <f t="shared" si="58"/>
        <v/>
      </c>
      <c r="S948" s="148"/>
      <c r="T948" s="148" t="str">
        <f t="shared" si="59"/>
        <v/>
      </c>
      <c r="U948" s="118" t="e">
        <f>IF(AND(D948&lt;&gt;"",I948="OUI",#REF!="OUI"),60,"")</f>
        <v>#REF!</v>
      </c>
      <c r="V948" s="147"/>
      <c r="W948" s="118"/>
      <c r="X948" s="118"/>
      <c r="Y948" s="120"/>
      <c r="Z948" s="117"/>
    </row>
    <row r="949" spans="1:26" x14ac:dyDescent="0.25">
      <c r="A949" s="114">
        <v>12</v>
      </c>
      <c r="B949" s="115" t="s">
        <v>5724</v>
      </c>
      <c r="C949" s="116" t="str">
        <f t="array" ref="C949">IFERROR(VLOOKUP(E949,'RT-C'!$A:$I,9,FALSE),"")</f>
        <v/>
      </c>
      <c r="D949" s="117"/>
      <c r="E949" s="113"/>
      <c r="F949" s="118"/>
      <c r="G949" s="119"/>
      <c r="H949" s="120"/>
      <c r="I949" s="153" t="str">
        <f t="array" ref="I949">IFERROR(VLOOKUP(E949,'RT-C'!$A:$J,10,FALSE),"")</f>
        <v/>
      </c>
      <c r="J949" s="151" t="str">
        <f t="array" ref="J949">IFERROR(VLOOKUP(E949,'RT-C'!$A:$AE,31,FALSE),"")</f>
        <v/>
      </c>
      <c r="K949" s="152" t="str">
        <f t="array" ref="K949">IFERROR(IF(VLOOKUP(E949,'RT-C'!$A:$AG,29,FALSE)=0,"",VLOOKUP(E949,'RT-C'!$A:$AG,33,FALSE)),"")</f>
        <v/>
      </c>
      <c r="L949" s="151" t="str">
        <f t="array" ref="L949">IFERROR(VLOOKUP('RT-C'!$A:$AF,32,FALSE),"")</f>
        <v/>
      </c>
      <c r="M949" s="323" t="str">
        <f t="array" ref="M949">IFERROR(VLOOKUP(E949,'RT-C'!$A:$H,8,FALSE),"")</f>
        <v/>
      </c>
      <c r="N949" s="151" t="str">
        <f t="array" ref="N949">IFERROR(VLOOKUP(E949,'RT-C'!$A:$G,7,FALSE),"")</f>
        <v/>
      </c>
      <c r="O949" s="150" t="str">
        <f t="array" ref="O949">IFERROR(VLOOKUP(E949,'RT-C'!$A:$R,18,FALSE),"")</f>
        <v/>
      </c>
      <c r="P949" s="147" t="str">
        <f t="shared" si="56"/>
        <v/>
      </c>
      <c r="Q949" s="119" t="str">
        <f t="shared" si="57"/>
        <v/>
      </c>
      <c r="R949" s="149" t="str">
        <f t="shared" si="58"/>
        <v/>
      </c>
      <c r="S949" s="148"/>
      <c r="T949" s="148" t="str">
        <f t="shared" si="59"/>
        <v/>
      </c>
      <c r="U949" s="118" t="e">
        <f>IF(AND(D949&lt;&gt;"",I949="OUI",#REF!="OUI"),60,"")</f>
        <v>#REF!</v>
      </c>
      <c r="V949" s="147"/>
      <c r="W949" s="118"/>
      <c r="X949" s="118"/>
      <c r="Y949" s="120"/>
      <c r="Z949" s="117"/>
    </row>
    <row r="950" spans="1:26" x14ac:dyDescent="0.25">
      <c r="A950" s="114">
        <v>12</v>
      </c>
      <c r="B950" s="115" t="s">
        <v>5724</v>
      </c>
      <c r="C950" s="116" t="str">
        <f t="array" ref="C950">IFERROR(VLOOKUP(E950,'RT-C'!$A:$I,9,FALSE),"")</f>
        <v/>
      </c>
      <c r="D950" s="117"/>
      <c r="E950" s="113"/>
      <c r="F950" s="118"/>
      <c r="G950" s="119"/>
      <c r="H950" s="120"/>
      <c r="I950" s="153" t="str">
        <f t="array" ref="I950">IFERROR(VLOOKUP(E950,'RT-C'!$A:$J,10,FALSE),"")</f>
        <v/>
      </c>
      <c r="J950" s="151" t="str">
        <f t="array" ref="J950">IFERROR(VLOOKUP(E950,'RT-C'!$A:$AE,31,FALSE),"")</f>
        <v/>
      </c>
      <c r="K950" s="152" t="str">
        <f t="array" ref="K950">IFERROR(IF(VLOOKUP(E950,'RT-C'!$A:$AG,29,FALSE)=0,"",VLOOKUP(E950,'RT-C'!$A:$AG,33,FALSE)),"")</f>
        <v/>
      </c>
      <c r="L950" s="151" t="str">
        <f t="array" ref="L950">IFERROR(VLOOKUP('RT-C'!$A:$AF,32,FALSE),"")</f>
        <v/>
      </c>
      <c r="M950" s="323" t="str">
        <f t="array" ref="M950">IFERROR(VLOOKUP(E950,'RT-C'!$A:$H,8,FALSE),"")</f>
        <v/>
      </c>
      <c r="N950" s="151" t="str">
        <f t="array" ref="N950">IFERROR(VLOOKUP(E950,'RT-C'!$A:$G,7,FALSE),"")</f>
        <v/>
      </c>
      <c r="O950" s="150" t="str">
        <f t="array" ref="O950">IFERROR(VLOOKUP(E950,'RT-C'!$A:$R,18,FALSE),"")</f>
        <v/>
      </c>
      <c r="P950" s="147" t="str">
        <f t="shared" si="56"/>
        <v/>
      </c>
      <c r="Q950" s="119" t="str">
        <f t="shared" si="57"/>
        <v/>
      </c>
      <c r="R950" s="149" t="str">
        <f t="shared" si="58"/>
        <v/>
      </c>
      <c r="S950" s="148"/>
      <c r="T950" s="148" t="str">
        <f t="shared" si="59"/>
        <v/>
      </c>
      <c r="U950" s="118" t="e">
        <f>IF(AND(D950&lt;&gt;"",I950="OUI",#REF!="OUI"),60,"")</f>
        <v>#REF!</v>
      </c>
      <c r="V950" s="147"/>
      <c r="W950" s="118"/>
      <c r="X950" s="118"/>
      <c r="Y950" s="120"/>
      <c r="Z950" s="117"/>
    </row>
    <row r="951" spans="1:26" x14ac:dyDescent="0.25">
      <c r="A951" s="114">
        <v>12</v>
      </c>
      <c r="B951" s="115" t="s">
        <v>5724</v>
      </c>
      <c r="C951" s="116" t="str">
        <f t="array" ref="C951">IFERROR(VLOOKUP(E951,'RT-C'!$A:$I,9,FALSE),"")</f>
        <v/>
      </c>
      <c r="D951" s="117"/>
      <c r="E951" s="113"/>
      <c r="F951" s="118"/>
      <c r="G951" s="119"/>
      <c r="H951" s="120"/>
      <c r="I951" s="153" t="str">
        <f t="array" ref="I951">IFERROR(VLOOKUP(E951,'RT-C'!$A:$J,10,FALSE),"")</f>
        <v/>
      </c>
      <c r="J951" s="151" t="str">
        <f t="array" ref="J951">IFERROR(VLOOKUP(E951,'RT-C'!$A:$AE,31,FALSE),"")</f>
        <v/>
      </c>
      <c r="K951" s="152" t="str">
        <f t="array" ref="K951">IFERROR(IF(VLOOKUP(E951,'RT-C'!$A:$AG,29,FALSE)=0,"",VLOOKUP(E951,'RT-C'!$A:$AG,33,FALSE)),"")</f>
        <v/>
      </c>
      <c r="L951" s="151" t="str">
        <f t="array" ref="L951">IFERROR(VLOOKUP('RT-C'!$A:$AF,32,FALSE),"")</f>
        <v/>
      </c>
      <c r="M951" s="323" t="str">
        <f t="array" ref="M951">IFERROR(VLOOKUP(E951,'RT-C'!$A:$H,8,FALSE),"")</f>
        <v/>
      </c>
      <c r="N951" s="151" t="str">
        <f t="array" ref="N951">IFERROR(VLOOKUP(E951,'RT-C'!$A:$G,7,FALSE),"")</f>
        <v/>
      </c>
      <c r="O951" s="150" t="str">
        <f t="array" ref="O951">IFERROR(VLOOKUP(E951,'RT-C'!$A:$R,18,FALSE),"")</f>
        <v/>
      </c>
      <c r="P951" s="147" t="str">
        <f t="shared" si="56"/>
        <v/>
      </c>
      <c r="Q951" s="119" t="str">
        <f t="shared" si="57"/>
        <v/>
      </c>
      <c r="R951" s="149" t="str">
        <f t="shared" si="58"/>
        <v/>
      </c>
      <c r="S951" s="148"/>
      <c r="T951" s="148" t="str">
        <f t="shared" si="59"/>
        <v/>
      </c>
      <c r="U951" s="118" t="e">
        <f>IF(AND(D951&lt;&gt;"",I951="OUI",#REF!="OUI"),60,"")</f>
        <v>#REF!</v>
      </c>
      <c r="V951" s="147"/>
      <c r="W951" s="118"/>
      <c r="X951" s="118"/>
      <c r="Y951" s="120"/>
      <c r="Z951" s="117"/>
    </row>
    <row r="952" spans="1:26" x14ac:dyDescent="0.25">
      <c r="A952" s="114">
        <v>12</v>
      </c>
      <c r="B952" s="115" t="s">
        <v>5724</v>
      </c>
      <c r="C952" s="116" t="str">
        <f t="array" ref="C952">IFERROR(VLOOKUP(E952,'RT-C'!$A:$I,9,FALSE),"")</f>
        <v/>
      </c>
      <c r="D952" s="117"/>
      <c r="E952" s="113"/>
      <c r="F952" s="118"/>
      <c r="G952" s="119"/>
      <c r="H952" s="120"/>
      <c r="I952" s="153" t="str">
        <f t="array" ref="I952">IFERROR(VLOOKUP(E952,'RT-C'!$A:$J,10,FALSE),"")</f>
        <v/>
      </c>
      <c r="J952" s="151" t="str">
        <f t="array" ref="J952">IFERROR(VLOOKUP(E952,'RT-C'!$A:$AE,31,FALSE),"")</f>
        <v/>
      </c>
      <c r="K952" s="152" t="str">
        <f t="array" ref="K952">IFERROR(IF(VLOOKUP(E952,'RT-C'!$A:$AG,29,FALSE)=0,"",VLOOKUP(E952,'RT-C'!$A:$AG,33,FALSE)),"")</f>
        <v/>
      </c>
      <c r="L952" s="151" t="str">
        <f t="array" ref="L952">IFERROR(VLOOKUP('RT-C'!$A:$AF,32,FALSE),"")</f>
        <v/>
      </c>
      <c r="M952" s="323" t="str">
        <f t="array" ref="M952">IFERROR(VLOOKUP(E952,'RT-C'!$A:$H,8,FALSE),"")</f>
        <v/>
      </c>
      <c r="N952" s="151" t="str">
        <f t="array" ref="N952">IFERROR(VLOOKUP(E952,'RT-C'!$A:$G,7,FALSE),"")</f>
        <v/>
      </c>
      <c r="O952" s="150" t="str">
        <f t="array" ref="O952">IFERROR(VLOOKUP(E952,'RT-C'!$A:$R,18,FALSE),"")</f>
        <v/>
      </c>
      <c r="P952" s="147" t="str">
        <f t="shared" si="56"/>
        <v/>
      </c>
      <c r="Q952" s="119" t="str">
        <f t="shared" si="57"/>
        <v/>
      </c>
      <c r="R952" s="149" t="str">
        <f t="shared" si="58"/>
        <v/>
      </c>
      <c r="S952" s="148"/>
      <c r="T952" s="148" t="str">
        <f t="shared" si="59"/>
        <v/>
      </c>
      <c r="U952" s="118" t="e">
        <f>IF(AND(D952&lt;&gt;"",I952="OUI",#REF!="OUI"),60,"")</f>
        <v>#REF!</v>
      </c>
      <c r="V952" s="147"/>
      <c r="W952" s="118"/>
      <c r="X952" s="118"/>
      <c r="Y952" s="120"/>
      <c r="Z952" s="117"/>
    </row>
    <row r="953" spans="1:26" x14ac:dyDescent="0.25">
      <c r="A953" s="114">
        <v>12</v>
      </c>
      <c r="B953" s="115" t="s">
        <v>5724</v>
      </c>
      <c r="C953" s="116" t="str">
        <f t="array" ref="C953">IFERROR(VLOOKUP(E953,'RT-C'!$A:$I,9,FALSE),"")</f>
        <v/>
      </c>
      <c r="D953" s="117"/>
      <c r="E953" s="113"/>
      <c r="F953" s="118"/>
      <c r="G953" s="119"/>
      <c r="H953" s="120"/>
      <c r="I953" s="153" t="str">
        <f t="array" ref="I953">IFERROR(VLOOKUP(E953,'RT-C'!$A:$J,10,FALSE),"")</f>
        <v/>
      </c>
      <c r="J953" s="151" t="str">
        <f t="array" ref="J953">IFERROR(VLOOKUP(E953,'RT-C'!$A:$AE,31,FALSE),"")</f>
        <v/>
      </c>
      <c r="K953" s="152" t="str">
        <f t="array" ref="K953">IFERROR(IF(VLOOKUP(E953,'RT-C'!$A:$AG,29,FALSE)=0,"",VLOOKUP(E953,'RT-C'!$A:$AG,33,FALSE)),"")</f>
        <v/>
      </c>
      <c r="L953" s="151" t="str">
        <f t="array" ref="L953">IFERROR(VLOOKUP('RT-C'!$A:$AF,32,FALSE),"")</f>
        <v/>
      </c>
      <c r="M953" s="323" t="str">
        <f t="array" ref="M953">IFERROR(VLOOKUP(E953,'RT-C'!$A:$H,8,FALSE),"")</f>
        <v/>
      </c>
      <c r="N953" s="151" t="str">
        <f t="array" ref="N953">IFERROR(VLOOKUP(E953,'RT-C'!$A:$G,7,FALSE),"")</f>
        <v/>
      </c>
      <c r="O953" s="150" t="str">
        <f t="array" ref="O953">IFERROR(VLOOKUP(E953,'RT-C'!$A:$R,18,FALSE),"")</f>
        <v/>
      </c>
      <c r="P953" s="147" t="str">
        <f t="shared" si="56"/>
        <v/>
      </c>
      <c r="Q953" s="119" t="str">
        <f t="shared" si="57"/>
        <v/>
      </c>
      <c r="R953" s="149" t="str">
        <f t="shared" si="58"/>
        <v/>
      </c>
      <c r="S953" s="148"/>
      <c r="T953" s="148" t="str">
        <f t="shared" si="59"/>
        <v/>
      </c>
      <c r="U953" s="118" t="e">
        <f>IF(AND(D953&lt;&gt;"",I953="OUI",#REF!="OUI"),60,"")</f>
        <v>#REF!</v>
      </c>
      <c r="V953" s="147"/>
      <c r="W953" s="118"/>
      <c r="X953" s="118"/>
      <c r="Y953" s="120"/>
      <c r="Z953" s="117"/>
    </row>
    <row r="954" spans="1:26" x14ac:dyDescent="0.25">
      <c r="A954" s="114">
        <v>12</v>
      </c>
      <c r="B954" s="115" t="s">
        <v>5724</v>
      </c>
      <c r="C954" s="116" t="str">
        <f t="array" ref="C954">IFERROR(VLOOKUP(E954,'RT-C'!$A:$I,9,FALSE),"")</f>
        <v/>
      </c>
      <c r="D954" s="117"/>
      <c r="E954" s="113"/>
      <c r="F954" s="118"/>
      <c r="G954" s="119"/>
      <c r="H954" s="120"/>
      <c r="I954" s="153" t="str">
        <f t="array" ref="I954">IFERROR(VLOOKUP(E954,'RT-C'!$A:$J,10,FALSE),"")</f>
        <v/>
      </c>
      <c r="J954" s="151" t="str">
        <f t="array" ref="J954">IFERROR(VLOOKUP(E954,'RT-C'!$A:$AE,31,FALSE),"")</f>
        <v/>
      </c>
      <c r="K954" s="152" t="str">
        <f t="array" ref="K954">IFERROR(IF(VLOOKUP(E954,'RT-C'!$A:$AG,29,FALSE)=0,"",VLOOKUP(E954,'RT-C'!$A:$AG,33,FALSE)),"")</f>
        <v/>
      </c>
      <c r="L954" s="151" t="str">
        <f t="array" ref="L954">IFERROR(VLOOKUP('RT-C'!$A:$AF,32,FALSE),"")</f>
        <v/>
      </c>
      <c r="M954" s="323" t="str">
        <f t="array" ref="M954">IFERROR(VLOOKUP(E954,'RT-C'!$A:$H,8,FALSE),"")</f>
        <v/>
      </c>
      <c r="N954" s="151" t="str">
        <f t="array" ref="N954">IFERROR(VLOOKUP(E954,'RT-C'!$A:$G,7,FALSE),"")</f>
        <v/>
      </c>
      <c r="O954" s="150" t="str">
        <f t="array" ref="O954">IFERROR(VLOOKUP(E954,'RT-C'!$A:$R,18,FALSE),"")</f>
        <v/>
      </c>
      <c r="P954" s="147" t="str">
        <f t="shared" si="56"/>
        <v/>
      </c>
      <c r="Q954" s="119" t="str">
        <f t="shared" si="57"/>
        <v/>
      </c>
      <c r="R954" s="149" t="str">
        <f t="shared" si="58"/>
        <v/>
      </c>
      <c r="S954" s="148"/>
      <c r="T954" s="148" t="str">
        <f t="shared" si="59"/>
        <v/>
      </c>
      <c r="U954" s="118" t="e">
        <f>IF(AND(D954&lt;&gt;"",I954="OUI",#REF!="OUI"),60,"")</f>
        <v>#REF!</v>
      </c>
      <c r="V954" s="147"/>
      <c r="W954" s="118"/>
      <c r="X954" s="118"/>
      <c r="Y954" s="120"/>
      <c r="Z954" s="117"/>
    </row>
    <row r="955" spans="1:26" x14ac:dyDescent="0.25">
      <c r="A955" s="114">
        <v>12</v>
      </c>
      <c r="B955" s="115" t="s">
        <v>5724</v>
      </c>
      <c r="C955" s="116" t="str">
        <f t="array" ref="C955">IFERROR(VLOOKUP(E955,'RT-C'!$A:$I,9,FALSE),"")</f>
        <v/>
      </c>
      <c r="D955" s="117"/>
      <c r="E955" s="113"/>
      <c r="F955" s="118"/>
      <c r="G955" s="119"/>
      <c r="H955" s="120"/>
      <c r="I955" s="153" t="str">
        <f t="array" ref="I955">IFERROR(VLOOKUP(E955,'RT-C'!$A:$J,10,FALSE),"")</f>
        <v/>
      </c>
      <c r="J955" s="151" t="str">
        <f t="array" ref="J955">IFERROR(VLOOKUP(E955,'RT-C'!$A:$AE,31,FALSE),"")</f>
        <v/>
      </c>
      <c r="K955" s="152" t="str">
        <f t="array" ref="K955">IFERROR(IF(VLOOKUP(E955,'RT-C'!$A:$AG,29,FALSE)=0,"",VLOOKUP(E955,'RT-C'!$A:$AG,33,FALSE)),"")</f>
        <v/>
      </c>
      <c r="L955" s="151" t="str">
        <f t="array" ref="L955">IFERROR(VLOOKUP('RT-C'!$A:$AF,32,FALSE),"")</f>
        <v/>
      </c>
      <c r="M955" s="323" t="str">
        <f t="array" ref="M955">IFERROR(VLOOKUP(E955,'RT-C'!$A:$H,8,FALSE),"")</f>
        <v/>
      </c>
      <c r="N955" s="151" t="str">
        <f t="array" ref="N955">IFERROR(VLOOKUP(E955,'RT-C'!$A:$G,7,FALSE),"")</f>
        <v/>
      </c>
      <c r="O955" s="150" t="str">
        <f t="array" ref="O955">IFERROR(VLOOKUP(E955,'RT-C'!$A:$R,18,FALSE),"")</f>
        <v/>
      </c>
      <c r="P955" s="147" t="str">
        <f t="shared" si="56"/>
        <v/>
      </c>
      <c r="Q955" s="119" t="str">
        <f t="shared" si="57"/>
        <v/>
      </c>
      <c r="R955" s="149" t="str">
        <f t="shared" si="58"/>
        <v/>
      </c>
      <c r="S955" s="148"/>
      <c r="T955" s="148" t="str">
        <f t="shared" si="59"/>
        <v/>
      </c>
      <c r="U955" s="118" t="e">
        <f>IF(AND(D955&lt;&gt;"",I955="OUI",#REF!="OUI"),60,"")</f>
        <v>#REF!</v>
      </c>
      <c r="V955" s="147"/>
      <c r="W955" s="118"/>
      <c r="X955" s="118"/>
      <c r="Y955" s="120"/>
      <c r="Z955" s="117"/>
    </row>
    <row r="956" spans="1:26" x14ac:dyDescent="0.25">
      <c r="A956" s="114">
        <v>12</v>
      </c>
      <c r="B956" s="115" t="s">
        <v>5724</v>
      </c>
      <c r="C956" s="116" t="str">
        <f t="array" ref="C956">IFERROR(VLOOKUP(E956,'RT-C'!$A:$I,9,FALSE),"")</f>
        <v/>
      </c>
      <c r="D956" s="117"/>
      <c r="E956" s="113"/>
      <c r="F956" s="118"/>
      <c r="G956" s="119"/>
      <c r="H956" s="120"/>
      <c r="I956" s="153" t="str">
        <f t="array" ref="I956">IFERROR(VLOOKUP(E956,'RT-C'!$A:$J,10,FALSE),"")</f>
        <v/>
      </c>
      <c r="J956" s="151" t="str">
        <f t="array" ref="J956">IFERROR(VLOOKUP(E956,'RT-C'!$A:$AE,31,FALSE),"")</f>
        <v/>
      </c>
      <c r="K956" s="152" t="str">
        <f t="array" ref="K956">IFERROR(IF(VLOOKUP(E956,'RT-C'!$A:$AG,29,FALSE)=0,"",VLOOKUP(E956,'RT-C'!$A:$AG,33,FALSE)),"")</f>
        <v/>
      </c>
      <c r="L956" s="151" t="str">
        <f t="array" ref="L956">IFERROR(VLOOKUP('RT-C'!$A:$AF,32,FALSE),"")</f>
        <v/>
      </c>
      <c r="M956" s="323" t="str">
        <f t="array" ref="M956">IFERROR(VLOOKUP(E956,'RT-C'!$A:$H,8,FALSE),"")</f>
        <v/>
      </c>
      <c r="N956" s="151" t="str">
        <f t="array" ref="N956">IFERROR(VLOOKUP(E956,'RT-C'!$A:$G,7,FALSE),"")</f>
        <v/>
      </c>
      <c r="O956" s="150" t="str">
        <f t="array" ref="O956">IFERROR(VLOOKUP(E956,'RT-C'!$A:$R,18,FALSE),"")</f>
        <v/>
      </c>
      <c r="P956" s="147" t="str">
        <f t="shared" si="56"/>
        <v/>
      </c>
      <c r="Q956" s="119" t="str">
        <f t="shared" si="57"/>
        <v/>
      </c>
      <c r="R956" s="149" t="str">
        <f t="shared" si="58"/>
        <v/>
      </c>
      <c r="S956" s="148"/>
      <c r="T956" s="148" t="str">
        <f t="shared" si="59"/>
        <v/>
      </c>
      <c r="U956" s="118" t="e">
        <f>IF(AND(D956&lt;&gt;"",I956="OUI",#REF!="OUI"),60,"")</f>
        <v>#REF!</v>
      </c>
      <c r="V956" s="147"/>
      <c r="W956" s="118"/>
      <c r="X956" s="118"/>
      <c r="Y956" s="120"/>
      <c r="Z956" s="117"/>
    </row>
    <row r="957" spans="1:26" x14ac:dyDescent="0.25">
      <c r="A957" s="114">
        <v>12</v>
      </c>
      <c r="B957" s="115" t="s">
        <v>5724</v>
      </c>
      <c r="C957" s="116" t="str">
        <f t="array" ref="C957">IFERROR(VLOOKUP(E957,'RT-C'!$A:$I,9,FALSE),"")</f>
        <v/>
      </c>
      <c r="D957" s="117"/>
      <c r="E957" s="113"/>
      <c r="F957" s="118"/>
      <c r="G957" s="119"/>
      <c r="H957" s="120"/>
      <c r="I957" s="153" t="str">
        <f t="array" ref="I957">IFERROR(VLOOKUP(E957,'RT-C'!$A:$J,10,FALSE),"")</f>
        <v/>
      </c>
      <c r="J957" s="151" t="str">
        <f t="array" ref="J957">IFERROR(VLOOKUP(E957,'RT-C'!$A:$AE,31,FALSE),"")</f>
        <v/>
      </c>
      <c r="K957" s="152" t="str">
        <f t="array" ref="K957">IFERROR(IF(VLOOKUP(E957,'RT-C'!$A:$AG,29,FALSE)=0,"",VLOOKUP(E957,'RT-C'!$A:$AG,33,FALSE)),"")</f>
        <v/>
      </c>
      <c r="L957" s="151" t="str">
        <f t="array" ref="L957">IFERROR(VLOOKUP('RT-C'!$A:$AF,32,FALSE),"")</f>
        <v/>
      </c>
      <c r="M957" s="323" t="str">
        <f t="array" ref="M957">IFERROR(VLOOKUP(E957,'RT-C'!$A:$H,8,FALSE),"")</f>
        <v/>
      </c>
      <c r="N957" s="151" t="str">
        <f t="array" ref="N957">IFERROR(VLOOKUP(E957,'RT-C'!$A:$G,7,FALSE),"")</f>
        <v/>
      </c>
      <c r="O957" s="150" t="str">
        <f t="array" ref="O957">IFERROR(VLOOKUP(E957,'RT-C'!$A:$R,18,FALSE),"")</f>
        <v/>
      </c>
      <c r="P957" s="147" t="str">
        <f t="shared" si="56"/>
        <v/>
      </c>
      <c r="Q957" s="119" t="str">
        <f t="shared" si="57"/>
        <v/>
      </c>
      <c r="R957" s="149" t="str">
        <f t="shared" si="58"/>
        <v/>
      </c>
      <c r="S957" s="148"/>
      <c r="T957" s="148" t="str">
        <f t="shared" si="59"/>
        <v/>
      </c>
      <c r="U957" s="118" t="e">
        <f>IF(AND(D957&lt;&gt;"",I957="OUI",#REF!="OUI"),60,"")</f>
        <v>#REF!</v>
      </c>
      <c r="V957" s="147"/>
      <c r="W957" s="118"/>
      <c r="X957" s="118"/>
      <c r="Y957" s="120"/>
      <c r="Z957" s="117"/>
    </row>
    <row r="958" spans="1:26" x14ac:dyDescent="0.25">
      <c r="A958" s="114">
        <v>12</v>
      </c>
      <c r="B958" s="115" t="s">
        <v>5724</v>
      </c>
      <c r="C958" s="116" t="str">
        <f t="array" ref="C958">IFERROR(VLOOKUP(E958,'RT-C'!$A:$I,9,FALSE),"")</f>
        <v/>
      </c>
      <c r="D958" s="117"/>
      <c r="E958" s="113"/>
      <c r="F958" s="118"/>
      <c r="G958" s="119"/>
      <c r="H958" s="120"/>
      <c r="I958" s="153" t="str">
        <f t="array" ref="I958">IFERROR(VLOOKUP(E958,'RT-C'!$A:$J,10,FALSE),"")</f>
        <v/>
      </c>
      <c r="J958" s="151" t="str">
        <f t="array" ref="J958">IFERROR(VLOOKUP(E958,'RT-C'!$A:$AE,31,FALSE),"")</f>
        <v/>
      </c>
      <c r="K958" s="152" t="str">
        <f t="array" ref="K958">IFERROR(IF(VLOOKUP(E958,'RT-C'!$A:$AG,29,FALSE)=0,"",VLOOKUP(E958,'RT-C'!$A:$AG,33,FALSE)),"")</f>
        <v/>
      </c>
      <c r="L958" s="151" t="str">
        <f t="array" ref="L958">IFERROR(VLOOKUP('RT-C'!$A:$AF,32,FALSE),"")</f>
        <v/>
      </c>
      <c r="M958" s="323" t="str">
        <f t="array" ref="M958">IFERROR(VLOOKUP(E958,'RT-C'!$A:$H,8,FALSE),"")</f>
        <v/>
      </c>
      <c r="N958" s="151" t="str">
        <f t="array" ref="N958">IFERROR(VLOOKUP(E958,'RT-C'!$A:$G,7,FALSE),"")</f>
        <v/>
      </c>
      <c r="O958" s="150" t="str">
        <f t="array" ref="O958">IFERROR(VLOOKUP(E958,'RT-C'!$A:$R,18,FALSE),"")</f>
        <v/>
      </c>
      <c r="P958" s="147" t="str">
        <f t="shared" si="56"/>
        <v/>
      </c>
      <c r="Q958" s="119" t="str">
        <f t="shared" si="57"/>
        <v/>
      </c>
      <c r="R958" s="149" t="str">
        <f t="shared" si="58"/>
        <v/>
      </c>
      <c r="S958" s="148"/>
      <c r="T958" s="148" t="str">
        <f t="shared" si="59"/>
        <v/>
      </c>
      <c r="U958" s="118" t="e">
        <f>IF(AND(D958&lt;&gt;"",I958="OUI",#REF!="OUI"),60,"")</f>
        <v>#REF!</v>
      </c>
      <c r="V958" s="147"/>
      <c r="W958" s="118"/>
      <c r="X958" s="118"/>
      <c r="Y958" s="120"/>
      <c r="Z958" s="117"/>
    </row>
    <row r="959" spans="1:26" x14ac:dyDescent="0.25">
      <c r="A959" s="114">
        <v>12</v>
      </c>
      <c r="B959" s="115" t="s">
        <v>5724</v>
      </c>
      <c r="C959" s="116" t="str">
        <f t="array" ref="C959">IFERROR(VLOOKUP(E959,'RT-C'!$A:$I,9,FALSE),"")</f>
        <v/>
      </c>
      <c r="D959" s="117"/>
      <c r="E959" s="113"/>
      <c r="F959" s="118"/>
      <c r="G959" s="119"/>
      <c r="H959" s="120"/>
      <c r="I959" s="153" t="str">
        <f t="array" ref="I959">IFERROR(VLOOKUP(E959,'RT-C'!$A:$J,10,FALSE),"")</f>
        <v/>
      </c>
      <c r="J959" s="151" t="str">
        <f t="array" ref="J959">IFERROR(VLOOKUP(E959,'RT-C'!$A:$AE,31,FALSE),"")</f>
        <v/>
      </c>
      <c r="K959" s="152" t="str">
        <f t="array" ref="K959">IFERROR(IF(VLOOKUP(E959,'RT-C'!$A:$AG,29,FALSE)=0,"",VLOOKUP(E959,'RT-C'!$A:$AG,33,FALSE)),"")</f>
        <v/>
      </c>
      <c r="L959" s="151" t="str">
        <f t="array" ref="L959">IFERROR(VLOOKUP('RT-C'!$A:$AF,32,FALSE),"")</f>
        <v/>
      </c>
      <c r="M959" s="323" t="str">
        <f t="array" ref="M959">IFERROR(VLOOKUP(E959,'RT-C'!$A:$H,8,FALSE),"")</f>
        <v/>
      </c>
      <c r="N959" s="151" t="str">
        <f t="array" ref="N959">IFERROR(VLOOKUP(E959,'RT-C'!$A:$G,7,FALSE),"")</f>
        <v/>
      </c>
      <c r="O959" s="150" t="str">
        <f t="array" ref="O959">IFERROR(VLOOKUP(E959,'RT-C'!$A:$R,18,FALSE),"")</f>
        <v/>
      </c>
      <c r="P959" s="147" t="str">
        <f t="shared" si="56"/>
        <v/>
      </c>
      <c r="Q959" s="119" t="str">
        <f t="shared" si="57"/>
        <v/>
      </c>
      <c r="R959" s="149" t="str">
        <f t="shared" si="58"/>
        <v/>
      </c>
      <c r="S959" s="148"/>
      <c r="T959" s="148" t="str">
        <f t="shared" si="59"/>
        <v/>
      </c>
      <c r="U959" s="118" t="e">
        <f>IF(AND(D959&lt;&gt;"",I959="OUI",#REF!="OUI"),60,"")</f>
        <v>#REF!</v>
      </c>
      <c r="V959" s="147"/>
      <c r="W959" s="118"/>
      <c r="X959" s="118"/>
      <c r="Y959" s="120"/>
      <c r="Z959" s="117"/>
    </row>
    <row r="960" spans="1:26" x14ac:dyDescent="0.25">
      <c r="A960" s="114">
        <v>12</v>
      </c>
      <c r="B960" s="115" t="s">
        <v>5724</v>
      </c>
      <c r="C960" s="116" t="str">
        <f t="array" ref="C960">IFERROR(VLOOKUP(E960,'RT-C'!$A:$I,9,FALSE),"")</f>
        <v/>
      </c>
      <c r="D960" s="117"/>
      <c r="E960" s="113"/>
      <c r="F960" s="118"/>
      <c r="G960" s="119"/>
      <c r="H960" s="120"/>
      <c r="I960" s="153" t="str">
        <f t="array" ref="I960">IFERROR(VLOOKUP(E960,'RT-C'!$A:$J,10,FALSE),"")</f>
        <v/>
      </c>
      <c r="J960" s="151" t="str">
        <f t="array" ref="J960">IFERROR(VLOOKUP(E960,'RT-C'!$A:$AE,31,FALSE),"")</f>
        <v/>
      </c>
      <c r="K960" s="152" t="str">
        <f t="array" ref="K960">IFERROR(IF(VLOOKUP(E960,'RT-C'!$A:$AG,29,FALSE)=0,"",VLOOKUP(E960,'RT-C'!$A:$AG,33,FALSE)),"")</f>
        <v/>
      </c>
      <c r="L960" s="151" t="str">
        <f t="array" ref="L960">IFERROR(VLOOKUP('RT-C'!$A:$AF,32,FALSE),"")</f>
        <v/>
      </c>
      <c r="M960" s="323" t="str">
        <f t="array" ref="M960">IFERROR(VLOOKUP(E960,'RT-C'!$A:$H,8,FALSE),"")</f>
        <v/>
      </c>
      <c r="N960" s="151" t="str">
        <f t="array" ref="N960">IFERROR(VLOOKUP(E960,'RT-C'!$A:$G,7,FALSE),"")</f>
        <v/>
      </c>
      <c r="O960" s="150" t="str">
        <f t="array" ref="O960">IFERROR(VLOOKUP(E960,'RT-C'!$A:$R,18,FALSE),"")</f>
        <v/>
      </c>
      <c r="P960" s="147" t="str">
        <f t="shared" si="56"/>
        <v/>
      </c>
      <c r="Q960" s="119" t="str">
        <f t="shared" si="57"/>
        <v/>
      </c>
      <c r="R960" s="149" t="str">
        <f t="shared" si="58"/>
        <v/>
      </c>
      <c r="S960" s="148"/>
      <c r="T960" s="148" t="str">
        <f t="shared" si="59"/>
        <v/>
      </c>
      <c r="U960" s="118" t="e">
        <f>IF(AND(D960&lt;&gt;"",I960="OUI",#REF!="OUI"),60,"")</f>
        <v>#REF!</v>
      </c>
      <c r="V960" s="147"/>
      <c r="W960" s="118"/>
      <c r="X960" s="118"/>
      <c r="Y960" s="120"/>
      <c r="Z960" s="117"/>
    </row>
    <row r="961" spans="1:26" x14ac:dyDescent="0.25">
      <c r="A961" s="114">
        <v>9</v>
      </c>
      <c r="B961" s="115" t="s">
        <v>5720</v>
      </c>
      <c r="C961" s="116" t="str">
        <f t="array" ref="C961">IFERROR(VLOOKUP(E961,'RT-C'!$A:$I,9,FALSE),"")</f>
        <v/>
      </c>
      <c r="D961" s="117"/>
      <c r="E961" s="113"/>
      <c r="F961" s="118"/>
      <c r="G961" s="119"/>
      <c r="H961" s="120"/>
      <c r="I961" s="153" t="str">
        <f t="array" ref="I961">IFERROR(VLOOKUP(E961,'RT-C'!$A:$J,10,FALSE),"")</f>
        <v/>
      </c>
      <c r="J961" s="151" t="str">
        <f t="array" ref="J961">IFERROR(VLOOKUP(E961,'RT-C'!$A:$AE,31,FALSE),"")</f>
        <v/>
      </c>
      <c r="K961" s="152" t="str">
        <f t="array" ref="K961">IFERROR(IF(VLOOKUP(E961,'RT-C'!$A:$AG,29,FALSE)=0,"",VLOOKUP(E961,'RT-C'!$A:$AG,33,FALSE)),"")</f>
        <v/>
      </c>
      <c r="L961" s="151" t="str">
        <f t="array" ref="L961">IFERROR(VLOOKUP('RT-C'!$A:$AF,32,FALSE),"")</f>
        <v/>
      </c>
      <c r="M961" s="323" t="str">
        <f t="array" ref="M961">IFERROR(VLOOKUP(E961,'RT-C'!$A:$H,8,FALSE),"")</f>
        <v/>
      </c>
      <c r="N961" s="151" t="str">
        <f t="array" ref="N961">IFERROR(VLOOKUP(E961,'RT-C'!$A:$G,7,FALSE),"")</f>
        <v/>
      </c>
      <c r="O961" s="150" t="str">
        <f t="array" ref="O961">IFERROR(VLOOKUP(E961,'RT-C'!$A:$R,18,FALSE),"")</f>
        <v/>
      </c>
      <c r="P961" s="147" t="str">
        <f t="shared" si="56"/>
        <v/>
      </c>
      <c r="Q961" s="119" t="str">
        <f t="shared" si="57"/>
        <v/>
      </c>
      <c r="R961" s="149" t="str">
        <f t="shared" si="58"/>
        <v/>
      </c>
      <c r="S961" s="148"/>
      <c r="T961" s="148" t="str">
        <f t="shared" si="59"/>
        <v/>
      </c>
      <c r="U961" s="118" t="e">
        <f>IF(AND(D961&lt;&gt;"",I961="OUI",#REF!="OUI"),60,"")</f>
        <v>#REF!</v>
      </c>
      <c r="V961" s="147"/>
      <c r="W961" s="118"/>
      <c r="X961" s="118"/>
      <c r="Y961" s="120"/>
      <c r="Z961" s="117"/>
    </row>
    <row r="962" spans="1:26" x14ac:dyDescent="0.25">
      <c r="A962" s="114">
        <v>9</v>
      </c>
      <c r="B962" s="115" t="s">
        <v>5720</v>
      </c>
      <c r="C962" s="116" t="str">
        <f t="array" ref="C962">IFERROR(VLOOKUP(E962,'RT-C'!$A:$I,9,FALSE),"")</f>
        <v/>
      </c>
      <c r="D962" s="117"/>
      <c r="E962" s="113"/>
      <c r="F962" s="118"/>
      <c r="G962" s="119"/>
      <c r="H962" s="120"/>
      <c r="I962" s="153" t="str">
        <f t="array" ref="I962">IFERROR(VLOOKUP(E962,'RT-C'!$A:$J,10,FALSE),"")</f>
        <v/>
      </c>
      <c r="J962" s="151" t="str">
        <f t="array" ref="J962">IFERROR(VLOOKUP(E962,'RT-C'!$A:$AE,31,FALSE),"")</f>
        <v/>
      </c>
      <c r="K962" s="152" t="str">
        <f t="array" ref="K962">IFERROR(IF(VLOOKUP(E962,'RT-C'!$A:$AG,29,FALSE)=0,"",VLOOKUP(E962,'RT-C'!$A:$AG,33,FALSE)),"")</f>
        <v/>
      </c>
      <c r="L962" s="151" t="str">
        <f t="array" ref="L962">IFERROR(VLOOKUP('RT-C'!$A:$AF,32,FALSE),"")</f>
        <v/>
      </c>
      <c r="M962" s="323" t="str">
        <f t="array" ref="M962">IFERROR(VLOOKUP(E962,'RT-C'!$A:$H,8,FALSE),"")</f>
        <v/>
      </c>
      <c r="N962" s="151" t="str">
        <f t="array" ref="N962">IFERROR(VLOOKUP(E962,'RT-C'!$A:$G,7,FALSE),"")</f>
        <v/>
      </c>
      <c r="O962" s="150" t="str">
        <f t="array" ref="O962">IFERROR(VLOOKUP(E962,'RT-C'!$A:$R,18,FALSE),"")</f>
        <v/>
      </c>
      <c r="P962" s="147" t="str">
        <f t="shared" si="56"/>
        <v/>
      </c>
      <c r="Q962" s="119" t="str">
        <f t="shared" si="57"/>
        <v/>
      </c>
      <c r="R962" s="149" t="str">
        <f t="shared" si="58"/>
        <v/>
      </c>
      <c r="S962" s="148"/>
      <c r="T962" s="148" t="str">
        <f t="shared" si="59"/>
        <v/>
      </c>
      <c r="U962" s="118" t="e">
        <f>IF(AND(D962&lt;&gt;"",I962="OUI",#REF!="OUI"),60,"")</f>
        <v>#REF!</v>
      </c>
      <c r="V962" s="147"/>
      <c r="W962" s="118"/>
      <c r="X962" s="118"/>
      <c r="Y962" s="120"/>
      <c r="Z962" s="117"/>
    </row>
    <row r="963" spans="1:26" x14ac:dyDescent="0.25">
      <c r="A963" s="114">
        <v>9</v>
      </c>
      <c r="B963" s="115" t="s">
        <v>5720</v>
      </c>
      <c r="C963" s="116" t="str">
        <f t="array" ref="C963">IFERROR(VLOOKUP(E963,'RT-C'!$A:$I,9,FALSE),"")</f>
        <v/>
      </c>
      <c r="D963" s="117"/>
      <c r="E963" s="113"/>
      <c r="F963" s="118"/>
      <c r="G963" s="119"/>
      <c r="H963" s="120"/>
      <c r="I963" s="153" t="str">
        <f t="array" ref="I963">IFERROR(VLOOKUP(E963,'RT-C'!$A:$J,10,FALSE),"")</f>
        <v/>
      </c>
      <c r="J963" s="151" t="str">
        <f t="array" ref="J963">IFERROR(VLOOKUP(E963,'RT-C'!$A:$AE,31,FALSE),"")</f>
        <v/>
      </c>
      <c r="K963" s="152" t="str">
        <f t="array" ref="K963">IFERROR(IF(VLOOKUP(E963,'RT-C'!$A:$AG,29,FALSE)=0,"",VLOOKUP(E963,'RT-C'!$A:$AG,33,FALSE)),"")</f>
        <v/>
      </c>
      <c r="L963" s="151" t="str">
        <f t="array" ref="L963">IFERROR(VLOOKUP('RT-C'!$A:$AF,32,FALSE),"")</f>
        <v/>
      </c>
      <c r="M963" s="323" t="str">
        <f t="array" ref="M963">IFERROR(VLOOKUP(E963,'RT-C'!$A:$H,8,FALSE),"")</f>
        <v/>
      </c>
      <c r="N963" s="151" t="str">
        <f t="array" ref="N963">IFERROR(VLOOKUP(E963,'RT-C'!$A:$G,7,FALSE),"")</f>
        <v/>
      </c>
      <c r="O963" s="150" t="str">
        <f t="array" ref="O963">IFERROR(VLOOKUP(E963,'RT-C'!$A:$R,18,FALSE),"")</f>
        <v/>
      </c>
      <c r="P963" s="147" t="str">
        <f t="shared" ref="P963:P1026" si="60">IF(AND(D963&lt;&gt;"",F963="INS",I963="OUI",K963&gt;0),K963*IF($M963&gt;41790,5.94,5.65),"")</f>
        <v/>
      </c>
      <c r="Q963" s="119" t="str">
        <f t="shared" ref="Q963:Q1026" si="61">IF(AND(D963&lt;&gt;"",F963="REV",I963="OUI",K963&gt;0),K963*IF($M963&gt;41790,6.2,5.9),"")</f>
        <v/>
      </c>
      <c r="R963" s="149" t="str">
        <f t="shared" ref="R963:R1026" si="62">IF(AND(D963&lt;&gt;"",I963="NON",OR(J963="Branchement individuel",J963="Batiment détruit")),3,"")</f>
        <v/>
      </c>
      <c r="S963" s="148"/>
      <c r="T963" s="148" t="str">
        <f t="shared" ref="T963:T1026" si="63">IF(AND(D963&lt;&gt;"",I963="OUI",O963="OUI"),18,"")</f>
        <v/>
      </c>
      <c r="U963" s="118" t="e">
        <f>IF(AND(D963&lt;&gt;"",I963="OUI",#REF!="OUI"),60,"")</f>
        <v>#REF!</v>
      </c>
      <c r="V963" s="147"/>
      <c r="W963" s="118"/>
      <c r="X963" s="118"/>
      <c r="Y963" s="120"/>
      <c r="Z963" s="117"/>
    </row>
    <row r="964" spans="1:26" x14ac:dyDescent="0.25">
      <c r="A964" s="114">
        <v>12</v>
      </c>
      <c r="B964" s="115" t="s">
        <v>5724</v>
      </c>
      <c r="C964" s="116" t="str">
        <f t="array" ref="C964">IFERROR(VLOOKUP(E964,'RT-C'!$A:$I,9,FALSE),"")</f>
        <v/>
      </c>
      <c r="D964" s="117"/>
      <c r="E964" s="113"/>
      <c r="F964" s="118"/>
      <c r="G964" s="119"/>
      <c r="H964" s="120"/>
      <c r="I964" s="153" t="str">
        <f t="array" ref="I964">IFERROR(VLOOKUP(E964,'RT-C'!$A:$J,10,FALSE),"")</f>
        <v/>
      </c>
      <c r="J964" s="151" t="str">
        <f t="array" ref="J964">IFERROR(VLOOKUP(E964,'RT-C'!$A:$AE,31,FALSE),"")</f>
        <v/>
      </c>
      <c r="K964" s="152" t="str">
        <f t="array" ref="K964">IFERROR(IF(VLOOKUP(E964,'RT-C'!$A:$AG,29,FALSE)=0,"",VLOOKUP(E964,'RT-C'!$A:$AG,33,FALSE)),"")</f>
        <v/>
      </c>
      <c r="L964" s="151" t="str">
        <f t="array" ref="L964">IFERROR(VLOOKUP('RT-C'!$A:$AF,32,FALSE),"")</f>
        <v/>
      </c>
      <c r="M964" s="323" t="str">
        <f t="array" ref="M964">IFERROR(VLOOKUP(E964,'RT-C'!$A:$H,8,FALSE),"")</f>
        <v/>
      </c>
      <c r="N964" s="151" t="str">
        <f t="array" ref="N964">IFERROR(VLOOKUP(E964,'RT-C'!$A:$G,7,FALSE),"")</f>
        <v/>
      </c>
      <c r="O964" s="150" t="str">
        <f t="array" ref="O964">IFERROR(VLOOKUP(E964,'RT-C'!$A:$R,18,FALSE),"")</f>
        <v/>
      </c>
      <c r="P964" s="147" t="str">
        <f t="shared" si="60"/>
        <v/>
      </c>
      <c r="Q964" s="119" t="str">
        <f t="shared" si="61"/>
        <v/>
      </c>
      <c r="R964" s="149" t="str">
        <f t="shared" si="62"/>
        <v/>
      </c>
      <c r="S964" s="148"/>
      <c r="T964" s="148" t="str">
        <f t="shared" si="63"/>
        <v/>
      </c>
      <c r="U964" s="118" t="e">
        <f>IF(AND(D964&lt;&gt;"",I964="OUI",#REF!="OUI"),60,"")</f>
        <v>#REF!</v>
      </c>
      <c r="V964" s="147"/>
      <c r="W964" s="118"/>
      <c r="X964" s="118"/>
      <c r="Y964" s="120"/>
      <c r="Z964" s="117"/>
    </row>
    <row r="965" spans="1:26" x14ac:dyDescent="0.25">
      <c r="A965" s="114">
        <v>12</v>
      </c>
      <c r="B965" s="115" t="s">
        <v>5724</v>
      </c>
      <c r="C965" s="116" t="str">
        <f t="array" ref="C965">IFERROR(VLOOKUP(E965,'RT-C'!$A:$I,9,FALSE),"")</f>
        <v/>
      </c>
      <c r="D965" s="117"/>
      <c r="E965" s="113"/>
      <c r="F965" s="118"/>
      <c r="G965" s="119"/>
      <c r="H965" s="120"/>
      <c r="I965" s="153" t="str">
        <f t="array" ref="I965">IFERROR(VLOOKUP(E965,'RT-C'!$A:$J,10,FALSE),"")</f>
        <v/>
      </c>
      <c r="J965" s="151" t="str">
        <f t="array" ref="J965">IFERROR(VLOOKUP(E965,'RT-C'!$A:$AE,31,FALSE),"")</f>
        <v/>
      </c>
      <c r="K965" s="152" t="str">
        <f t="array" ref="K965">IFERROR(IF(VLOOKUP(E965,'RT-C'!$A:$AG,29,FALSE)=0,"",VLOOKUP(E965,'RT-C'!$A:$AG,33,FALSE)),"")</f>
        <v/>
      </c>
      <c r="L965" s="151" t="str">
        <f t="array" ref="L965">IFERROR(VLOOKUP('RT-C'!$A:$AF,32,FALSE),"")</f>
        <v/>
      </c>
      <c r="M965" s="323" t="str">
        <f t="array" ref="M965">IFERROR(VLOOKUP(E965,'RT-C'!$A:$H,8,FALSE),"")</f>
        <v/>
      </c>
      <c r="N965" s="151" t="str">
        <f t="array" ref="N965">IFERROR(VLOOKUP(E965,'RT-C'!$A:$G,7,FALSE),"")</f>
        <v/>
      </c>
      <c r="O965" s="150" t="str">
        <f t="array" ref="O965">IFERROR(VLOOKUP(E965,'RT-C'!$A:$R,18,FALSE),"")</f>
        <v/>
      </c>
      <c r="P965" s="147" t="str">
        <f t="shared" si="60"/>
        <v/>
      </c>
      <c r="Q965" s="119" t="str">
        <f t="shared" si="61"/>
        <v/>
      </c>
      <c r="R965" s="149" t="str">
        <f t="shared" si="62"/>
        <v/>
      </c>
      <c r="S965" s="148"/>
      <c r="T965" s="148" t="str">
        <f t="shared" si="63"/>
        <v/>
      </c>
      <c r="U965" s="118" t="e">
        <f>IF(AND(D965&lt;&gt;"",I965="OUI",#REF!="OUI"),60,"")</f>
        <v>#REF!</v>
      </c>
      <c r="V965" s="147"/>
      <c r="W965" s="118"/>
      <c r="X965" s="118"/>
      <c r="Y965" s="120"/>
      <c r="Z965" s="117"/>
    </row>
    <row r="966" spans="1:26" x14ac:dyDescent="0.25">
      <c r="A966" s="114">
        <v>12</v>
      </c>
      <c r="B966" s="115" t="s">
        <v>5724</v>
      </c>
      <c r="C966" s="116" t="str">
        <f t="array" ref="C966">IFERROR(VLOOKUP(E966,'RT-C'!$A:$I,9,FALSE),"")</f>
        <v/>
      </c>
      <c r="D966" s="117"/>
      <c r="E966" s="113"/>
      <c r="F966" s="118"/>
      <c r="G966" s="119"/>
      <c r="H966" s="120"/>
      <c r="I966" s="153" t="str">
        <f t="array" ref="I966">IFERROR(VLOOKUP(E966,'RT-C'!$A:$J,10,FALSE),"")</f>
        <v/>
      </c>
      <c r="J966" s="151" t="str">
        <f t="array" ref="J966">IFERROR(VLOOKUP(E966,'RT-C'!$A:$AE,31,FALSE),"")</f>
        <v/>
      </c>
      <c r="K966" s="152" t="str">
        <f t="array" ref="K966">IFERROR(IF(VLOOKUP(E966,'RT-C'!$A:$AG,29,FALSE)=0,"",VLOOKUP(E966,'RT-C'!$A:$AG,33,FALSE)),"")</f>
        <v/>
      </c>
      <c r="L966" s="151" t="str">
        <f t="array" ref="L966">IFERROR(VLOOKUP('RT-C'!$A:$AF,32,FALSE),"")</f>
        <v/>
      </c>
      <c r="M966" s="323" t="str">
        <f t="array" ref="M966">IFERROR(VLOOKUP(E966,'RT-C'!$A:$H,8,FALSE),"")</f>
        <v/>
      </c>
      <c r="N966" s="151" t="str">
        <f t="array" ref="N966">IFERROR(VLOOKUP(E966,'RT-C'!$A:$G,7,FALSE),"")</f>
        <v/>
      </c>
      <c r="O966" s="150" t="str">
        <f t="array" ref="O966">IFERROR(VLOOKUP(E966,'RT-C'!$A:$R,18,FALSE),"")</f>
        <v/>
      </c>
      <c r="P966" s="147" t="str">
        <f t="shared" si="60"/>
        <v/>
      </c>
      <c r="Q966" s="119" t="str">
        <f t="shared" si="61"/>
        <v/>
      </c>
      <c r="R966" s="149" t="str">
        <f t="shared" si="62"/>
        <v/>
      </c>
      <c r="S966" s="148"/>
      <c r="T966" s="148" t="str">
        <f t="shared" si="63"/>
        <v/>
      </c>
      <c r="U966" s="118" t="e">
        <f>IF(AND(D966&lt;&gt;"",I966="OUI",#REF!="OUI"),60,"")</f>
        <v>#REF!</v>
      </c>
      <c r="V966" s="147"/>
      <c r="W966" s="118"/>
      <c r="X966" s="118"/>
      <c r="Y966" s="120"/>
      <c r="Z966" s="117"/>
    </row>
    <row r="967" spans="1:26" x14ac:dyDescent="0.25">
      <c r="A967" s="114">
        <v>12</v>
      </c>
      <c r="B967" s="115" t="s">
        <v>5724</v>
      </c>
      <c r="C967" s="116" t="str">
        <f t="array" ref="C967">IFERROR(VLOOKUP(E967,'RT-C'!$A:$I,9,FALSE),"")</f>
        <v/>
      </c>
      <c r="D967" s="117"/>
      <c r="E967" s="113"/>
      <c r="F967" s="118"/>
      <c r="G967" s="119"/>
      <c r="H967" s="120"/>
      <c r="I967" s="153" t="str">
        <f t="array" ref="I967">IFERROR(VLOOKUP(E967,'RT-C'!$A:$J,10,FALSE),"")</f>
        <v/>
      </c>
      <c r="J967" s="151" t="str">
        <f t="array" ref="J967">IFERROR(VLOOKUP(E967,'RT-C'!$A:$AE,31,FALSE),"")</f>
        <v/>
      </c>
      <c r="K967" s="152" t="str">
        <f t="array" ref="K967">IFERROR(IF(VLOOKUP(E967,'RT-C'!$A:$AG,29,FALSE)=0,"",VLOOKUP(E967,'RT-C'!$A:$AG,33,FALSE)),"")</f>
        <v/>
      </c>
      <c r="L967" s="151" t="str">
        <f t="array" ref="L967">IFERROR(VLOOKUP('RT-C'!$A:$AF,32,FALSE),"")</f>
        <v/>
      </c>
      <c r="M967" s="323" t="str">
        <f t="array" ref="M967">IFERROR(VLOOKUP(E967,'RT-C'!$A:$H,8,FALSE),"")</f>
        <v/>
      </c>
      <c r="N967" s="151" t="str">
        <f t="array" ref="N967">IFERROR(VLOOKUP(E967,'RT-C'!$A:$G,7,FALSE),"")</f>
        <v/>
      </c>
      <c r="O967" s="150" t="str">
        <f t="array" ref="O967">IFERROR(VLOOKUP(E967,'RT-C'!$A:$R,18,FALSE),"")</f>
        <v/>
      </c>
      <c r="P967" s="147" t="str">
        <f t="shared" si="60"/>
        <v/>
      </c>
      <c r="Q967" s="119" t="str">
        <f t="shared" si="61"/>
        <v/>
      </c>
      <c r="R967" s="149" t="str">
        <f t="shared" si="62"/>
        <v/>
      </c>
      <c r="S967" s="148"/>
      <c r="T967" s="148" t="str">
        <f t="shared" si="63"/>
        <v/>
      </c>
      <c r="U967" s="118" t="e">
        <f>IF(AND(D967&lt;&gt;"",I967="OUI",#REF!="OUI"),60,"")</f>
        <v>#REF!</v>
      </c>
      <c r="V967" s="147"/>
      <c r="W967" s="118"/>
      <c r="X967" s="118"/>
      <c r="Y967" s="120"/>
      <c r="Z967" s="117"/>
    </row>
    <row r="968" spans="1:26" x14ac:dyDescent="0.25">
      <c r="A968" s="114">
        <v>12</v>
      </c>
      <c r="B968" s="115" t="s">
        <v>5724</v>
      </c>
      <c r="C968" s="116" t="str">
        <f t="array" ref="C968">IFERROR(VLOOKUP(E968,'RT-C'!$A:$I,9,FALSE),"")</f>
        <v/>
      </c>
      <c r="D968" s="117"/>
      <c r="E968" s="113"/>
      <c r="F968" s="118"/>
      <c r="G968" s="119"/>
      <c r="H968" s="120"/>
      <c r="I968" s="153" t="str">
        <f t="array" ref="I968">IFERROR(VLOOKUP(E968,'RT-C'!$A:$J,10,FALSE),"")</f>
        <v/>
      </c>
      <c r="J968" s="151" t="str">
        <f t="array" ref="J968">IFERROR(VLOOKUP(E968,'RT-C'!$A:$AE,31,FALSE),"")</f>
        <v/>
      </c>
      <c r="K968" s="152" t="str">
        <f t="array" ref="K968">IFERROR(IF(VLOOKUP(E968,'RT-C'!$A:$AG,29,FALSE)=0,"",VLOOKUP(E968,'RT-C'!$A:$AG,33,FALSE)),"")</f>
        <v/>
      </c>
      <c r="L968" s="151" t="str">
        <f t="array" ref="L968">IFERROR(VLOOKUP('RT-C'!$A:$AF,32,FALSE),"")</f>
        <v/>
      </c>
      <c r="M968" s="323" t="str">
        <f t="array" ref="M968">IFERROR(VLOOKUP(E968,'RT-C'!$A:$H,8,FALSE),"")</f>
        <v/>
      </c>
      <c r="N968" s="151" t="str">
        <f t="array" ref="N968">IFERROR(VLOOKUP(E968,'RT-C'!$A:$G,7,FALSE),"")</f>
        <v/>
      </c>
      <c r="O968" s="150" t="str">
        <f t="array" ref="O968">IFERROR(VLOOKUP(E968,'RT-C'!$A:$R,18,FALSE),"")</f>
        <v/>
      </c>
      <c r="P968" s="147" t="str">
        <f t="shared" si="60"/>
        <v/>
      </c>
      <c r="Q968" s="119" t="str">
        <f t="shared" si="61"/>
        <v/>
      </c>
      <c r="R968" s="149" t="str">
        <f t="shared" si="62"/>
        <v/>
      </c>
      <c r="S968" s="148"/>
      <c r="T968" s="148" t="str">
        <f t="shared" si="63"/>
        <v/>
      </c>
      <c r="U968" s="118" t="e">
        <f>IF(AND(D968&lt;&gt;"",I968="OUI",#REF!="OUI"),60,"")</f>
        <v>#REF!</v>
      </c>
      <c r="V968" s="147"/>
      <c r="W968" s="118"/>
      <c r="X968" s="118"/>
      <c r="Y968" s="120"/>
      <c r="Z968" s="117"/>
    </row>
    <row r="969" spans="1:26" x14ac:dyDescent="0.25">
      <c r="A969" s="114">
        <v>12</v>
      </c>
      <c r="B969" s="115" t="s">
        <v>5724</v>
      </c>
      <c r="C969" s="116" t="str">
        <f t="array" ref="C969">IFERROR(VLOOKUP(E969,'RT-C'!$A:$I,9,FALSE),"")</f>
        <v/>
      </c>
      <c r="D969" s="117"/>
      <c r="E969" s="113"/>
      <c r="F969" s="118"/>
      <c r="G969" s="119"/>
      <c r="H969" s="120"/>
      <c r="I969" s="153" t="str">
        <f t="array" ref="I969">IFERROR(VLOOKUP(E969,'RT-C'!$A:$J,10,FALSE),"")</f>
        <v/>
      </c>
      <c r="J969" s="151" t="str">
        <f t="array" ref="J969">IFERROR(VLOOKUP(E969,'RT-C'!$A:$AE,31,FALSE),"")</f>
        <v/>
      </c>
      <c r="K969" s="152" t="str">
        <f t="array" ref="K969">IFERROR(IF(VLOOKUP(E969,'RT-C'!$A:$AG,29,FALSE)=0,"",VLOOKUP(E969,'RT-C'!$A:$AG,33,FALSE)),"")</f>
        <v/>
      </c>
      <c r="L969" s="151" t="str">
        <f t="array" ref="L969">IFERROR(VLOOKUP('RT-C'!$A:$AF,32,FALSE),"")</f>
        <v/>
      </c>
      <c r="M969" s="323" t="str">
        <f t="array" ref="M969">IFERROR(VLOOKUP(E969,'RT-C'!$A:$H,8,FALSE),"")</f>
        <v/>
      </c>
      <c r="N969" s="151" t="str">
        <f t="array" ref="N969">IFERROR(VLOOKUP(E969,'RT-C'!$A:$G,7,FALSE),"")</f>
        <v/>
      </c>
      <c r="O969" s="150" t="str">
        <f t="array" ref="O969">IFERROR(VLOOKUP(E969,'RT-C'!$A:$R,18,FALSE),"")</f>
        <v/>
      </c>
      <c r="P969" s="147" t="str">
        <f t="shared" si="60"/>
        <v/>
      </c>
      <c r="Q969" s="119" t="str">
        <f t="shared" si="61"/>
        <v/>
      </c>
      <c r="R969" s="149" t="str">
        <f t="shared" si="62"/>
        <v/>
      </c>
      <c r="S969" s="148"/>
      <c r="T969" s="148" t="str">
        <f t="shared" si="63"/>
        <v/>
      </c>
      <c r="U969" s="118" t="e">
        <f>IF(AND(D969&lt;&gt;"",I969="OUI",#REF!="OUI"),60,"")</f>
        <v>#REF!</v>
      </c>
      <c r="V969" s="147"/>
      <c r="W969" s="118"/>
      <c r="X969" s="118"/>
      <c r="Y969" s="120"/>
      <c r="Z969" s="117"/>
    </row>
    <row r="970" spans="1:26" x14ac:dyDescent="0.25">
      <c r="A970" s="114">
        <v>12</v>
      </c>
      <c r="B970" s="115" t="s">
        <v>5724</v>
      </c>
      <c r="C970" s="116" t="str">
        <f t="array" ref="C970">IFERROR(VLOOKUP(E970,'RT-C'!$A:$I,9,FALSE),"")</f>
        <v/>
      </c>
      <c r="D970" s="117"/>
      <c r="E970" s="113"/>
      <c r="F970" s="118"/>
      <c r="G970" s="119"/>
      <c r="H970" s="120"/>
      <c r="I970" s="153" t="str">
        <f t="array" ref="I970">IFERROR(VLOOKUP(E970,'RT-C'!$A:$J,10,FALSE),"")</f>
        <v/>
      </c>
      <c r="J970" s="151" t="str">
        <f t="array" ref="J970">IFERROR(VLOOKUP(E970,'RT-C'!$A:$AE,31,FALSE),"")</f>
        <v/>
      </c>
      <c r="K970" s="152" t="str">
        <f t="array" ref="K970">IFERROR(IF(VLOOKUP(E970,'RT-C'!$A:$AG,29,FALSE)=0,"",VLOOKUP(E970,'RT-C'!$A:$AG,33,FALSE)),"")</f>
        <v/>
      </c>
      <c r="L970" s="151" t="str">
        <f t="array" ref="L970">IFERROR(VLOOKUP('RT-C'!$A:$AF,32,FALSE),"")</f>
        <v/>
      </c>
      <c r="M970" s="323" t="str">
        <f t="array" ref="M970">IFERROR(VLOOKUP(E970,'RT-C'!$A:$H,8,FALSE),"")</f>
        <v/>
      </c>
      <c r="N970" s="151" t="str">
        <f t="array" ref="N970">IFERROR(VLOOKUP(E970,'RT-C'!$A:$G,7,FALSE),"")</f>
        <v/>
      </c>
      <c r="O970" s="150" t="str">
        <f t="array" ref="O970">IFERROR(VLOOKUP(E970,'RT-C'!$A:$R,18,FALSE),"")</f>
        <v/>
      </c>
      <c r="P970" s="147" t="str">
        <f t="shared" si="60"/>
        <v/>
      </c>
      <c r="Q970" s="119" t="str">
        <f t="shared" si="61"/>
        <v/>
      </c>
      <c r="R970" s="149" t="str">
        <f t="shared" si="62"/>
        <v/>
      </c>
      <c r="S970" s="148"/>
      <c r="T970" s="148" t="str">
        <f t="shared" si="63"/>
        <v/>
      </c>
      <c r="U970" s="118" t="e">
        <f>IF(AND(D970&lt;&gt;"",I970="OUI",#REF!="OUI"),60,"")</f>
        <v>#REF!</v>
      </c>
      <c r="V970" s="147"/>
      <c r="W970" s="118"/>
      <c r="X970" s="118"/>
      <c r="Y970" s="120"/>
      <c r="Z970" s="117"/>
    </row>
    <row r="971" spans="1:26" x14ac:dyDescent="0.25">
      <c r="A971" s="114">
        <v>12</v>
      </c>
      <c r="B971" s="115" t="s">
        <v>5724</v>
      </c>
      <c r="C971" s="116" t="str">
        <f t="array" ref="C971">IFERROR(VLOOKUP(E971,'RT-C'!$A:$I,9,FALSE),"")</f>
        <v/>
      </c>
      <c r="D971" s="117"/>
      <c r="E971" s="113"/>
      <c r="F971" s="118"/>
      <c r="G971" s="119"/>
      <c r="H971" s="120"/>
      <c r="I971" s="153" t="str">
        <f t="array" ref="I971">IFERROR(VLOOKUP(E971,'RT-C'!$A:$J,10,FALSE),"")</f>
        <v/>
      </c>
      <c r="J971" s="151" t="str">
        <f t="array" ref="J971">IFERROR(VLOOKUP(E971,'RT-C'!$A:$AE,31,FALSE),"")</f>
        <v/>
      </c>
      <c r="K971" s="152" t="str">
        <f t="array" ref="K971">IFERROR(IF(VLOOKUP(E971,'RT-C'!$A:$AG,29,FALSE)=0,"",VLOOKUP(E971,'RT-C'!$A:$AG,33,FALSE)),"")</f>
        <v/>
      </c>
      <c r="L971" s="151" t="str">
        <f t="array" ref="L971">IFERROR(VLOOKUP('RT-C'!$A:$AF,32,FALSE),"")</f>
        <v/>
      </c>
      <c r="M971" s="323" t="str">
        <f t="array" ref="M971">IFERROR(VLOOKUP(E971,'RT-C'!$A:$H,8,FALSE),"")</f>
        <v/>
      </c>
      <c r="N971" s="151" t="str">
        <f t="array" ref="N971">IFERROR(VLOOKUP(E971,'RT-C'!$A:$G,7,FALSE),"")</f>
        <v/>
      </c>
      <c r="O971" s="150" t="str">
        <f t="array" ref="O971">IFERROR(VLOOKUP(E971,'RT-C'!$A:$R,18,FALSE),"")</f>
        <v/>
      </c>
      <c r="P971" s="147" t="str">
        <f t="shared" si="60"/>
        <v/>
      </c>
      <c r="Q971" s="119" t="str">
        <f t="shared" si="61"/>
        <v/>
      </c>
      <c r="R971" s="149" t="str">
        <f t="shared" si="62"/>
        <v/>
      </c>
      <c r="S971" s="148"/>
      <c r="T971" s="148" t="str">
        <f t="shared" si="63"/>
        <v/>
      </c>
      <c r="U971" s="118" t="e">
        <f>IF(AND(D971&lt;&gt;"",I971="OUI",#REF!="OUI"),60,"")</f>
        <v>#REF!</v>
      </c>
      <c r="V971" s="147"/>
      <c r="W971" s="118"/>
      <c r="X971" s="118"/>
      <c r="Y971" s="120"/>
      <c r="Z971" s="117"/>
    </row>
    <row r="972" spans="1:26" x14ac:dyDescent="0.25">
      <c r="A972" s="114">
        <v>12</v>
      </c>
      <c r="B972" s="115" t="s">
        <v>5724</v>
      </c>
      <c r="C972" s="116" t="str">
        <f t="array" ref="C972">IFERROR(VLOOKUP(E972,'RT-C'!$A:$I,9,FALSE),"")</f>
        <v/>
      </c>
      <c r="D972" s="117"/>
      <c r="E972" s="113"/>
      <c r="F972" s="118"/>
      <c r="G972" s="119"/>
      <c r="H972" s="120"/>
      <c r="I972" s="153" t="str">
        <f t="array" ref="I972">IFERROR(VLOOKUP(E972,'RT-C'!$A:$J,10,FALSE),"")</f>
        <v/>
      </c>
      <c r="J972" s="151" t="str">
        <f t="array" ref="J972">IFERROR(VLOOKUP(E972,'RT-C'!$A:$AE,31,FALSE),"")</f>
        <v/>
      </c>
      <c r="K972" s="152" t="str">
        <f t="array" ref="K972">IFERROR(IF(VLOOKUP(E972,'RT-C'!$A:$AG,29,FALSE)=0,"",VLOOKUP(E972,'RT-C'!$A:$AG,33,FALSE)),"")</f>
        <v/>
      </c>
      <c r="L972" s="151" t="str">
        <f t="array" ref="L972">IFERROR(VLOOKUP('RT-C'!$A:$AF,32,FALSE),"")</f>
        <v/>
      </c>
      <c r="M972" s="323" t="str">
        <f t="array" ref="M972">IFERROR(VLOOKUP(E972,'RT-C'!$A:$H,8,FALSE),"")</f>
        <v/>
      </c>
      <c r="N972" s="151" t="str">
        <f t="array" ref="N972">IFERROR(VLOOKUP(E972,'RT-C'!$A:$G,7,FALSE),"")</f>
        <v/>
      </c>
      <c r="O972" s="150" t="str">
        <f t="array" ref="O972">IFERROR(VLOOKUP(E972,'RT-C'!$A:$R,18,FALSE),"")</f>
        <v/>
      </c>
      <c r="P972" s="147" t="str">
        <f t="shared" si="60"/>
        <v/>
      </c>
      <c r="Q972" s="119" t="str">
        <f t="shared" si="61"/>
        <v/>
      </c>
      <c r="R972" s="149" t="str">
        <f t="shared" si="62"/>
        <v/>
      </c>
      <c r="S972" s="148"/>
      <c r="T972" s="148" t="str">
        <f t="shared" si="63"/>
        <v/>
      </c>
      <c r="U972" s="118" t="e">
        <f>IF(AND(D972&lt;&gt;"",I972="OUI",#REF!="OUI"),60,"")</f>
        <v>#REF!</v>
      </c>
      <c r="V972" s="147"/>
      <c r="W972" s="118"/>
      <c r="X972" s="118"/>
      <c r="Y972" s="120"/>
      <c r="Z972" s="117"/>
    </row>
    <row r="973" spans="1:26" x14ac:dyDescent="0.25">
      <c r="A973" s="114">
        <v>12</v>
      </c>
      <c r="B973" s="115" t="s">
        <v>5724</v>
      </c>
      <c r="C973" s="116" t="str">
        <f t="array" ref="C973">IFERROR(VLOOKUP(E973,'RT-C'!$A:$I,9,FALSE),"")</f>
        <v/>
      </c>
      <c r="D973" s="117"/>
      <c r="E973" s="113"/>
      <c r="F973" s="118"/>
      <c r="G973" s="119"/>
      <c r="H973" s="120"/>
      <c r="I973" s="153" t="str">
        <f t="array" ref="I973">IFERROR(VLOOKUP(E973,'RT-C'!$A:$J,10,FALSE),"")</f>
        <v/>
      </c>
      <c r="J973" s="151" t="str">
        <f t="array" ref="J973">IFERROR(VLOOKUP(E973,'RT-C'!$A:$AE,31,FALSE),"")</f>
        <v/>
      </c>
      <c r="K973" s="152" t="str">
        <f t="array" ref="K973">IFERROR(IF(VLOOKUP(E973,'RT-C'!$A:$AG,29,FALSE)=0,"",VLOOKUP(E973,'RT-C'!$A:$AG,33,FALSE)),"")</f>
        <v/>
      </c>
      <c r="L973" s="151" t="str">
        <f t="array" ref="L973">IFERROR(VLOOKUP('RT-C'!$A:$AF,32,FALSE),"")</f>
        <v/>
      </c>
      <c r="M973" s="323" t="str">
        <f t="array" ref="M973">IFERROR(VLOOKUP(E973,'RT-C'!$A:$H,8,FALSE),"")</f>
        <v/>
      </c>
      <c r="N973" s="151" t="str">
        <f t="array" ref="N973">IFERROR(VLOOKUP(E973,'RT-C'!$A:$G,7,FALSE),"")</f>
        <v/>
      </c>
      <c r="O973" s="150" t="str">
        <f t="array" ref="O973">IFERROR(VLOOKUP(E973,'RT-C'!$A:$R,18,FALSE),"")</f>
        <v/>
      </c>
      <c r="P973" s="147" t="str">
        <f t="shared" si="60"/>
        <v/>
      </c>
      <c r="Q973" s="119" t="str">
        <f t="shared" si="61"/>
        <v/>
      </c>
      <c r="R973" s="149" t="str">
        <f t="shared" si="62"/>
        <v/>
      </c>
      <c r="S973" s="148"/>
      <c r="T973" s="148" t="str">
        <f t="shared" si="63"/>
        <v/>
      </c>
      <c r="U973" s="118" t="e">
        <f>IF(AND(D973&lt;&gt;"",I973="OUI",#REF!="OUI"),60,"")</f>
        <v>#REF!</v>
      </c>
      <c r="V973" s="147"/>
      <c r="W973" s="118"/>
      <c r="X973" s="118"/>
      <c r="Y973" s="120"/>
      <c r="Z973" s="117"/>
    </row>
    <row r="974" spans="1:26" x14ac:dyDescent="0.25">
      <c r="A974" s="114">
        <v>12</v>
      </c>
      <c r="B974" s="115" t="s">
        <v>5724</v>
      </c>
      <c r="C974" s="116" t="str">
        <f t="array" ref="C974">IFERROR(VLOOKUP(E974,'RT-C'!$A:$I,9,FALSE),"")</f>
        <v/>
      </c>
      <c r="D974" s="117"/>
      <c r="E974" s="113"/>
      <c r="F974" s="118"/>
      <c r="G974" s="119"/>
      <c r="H974" s="120"/>
      <c r="I974" s="153" t="str">
        <f t="array" ref="I974">IFERROR(VLOOKUP(E974,'RT-C'!$A:$J,10,FALSE),"")</f>
        <v/>
      </c>
      <c r="J974" s="151" t="str">
        <f t="array" ref="J974">IFERROR(VLOOKUP(E974,'RT-C'!$A:$AE,31,FALSE),"")</f>
        <v/>
      </c>
      <c r="K974" s="152" t="str">
        <f t="array" ref="K974">IFERROR(IF(VLOOKUP(E974,'RT-C'!$A:$AG,29,FALSE)=0,"",VLOOKUP(E974,'RT-C'!$A:$AG,33,FALSE)),"")</f>
        <v/>
      </c>
      <c r="L974" s="151" t="str">
        <f t="array" ref="L974">IFERROR(VLOOKUP('RT-C'!$A:$AF,32,FALSE),"")</f>
        <v/>
      </c>
      <c r="M974" s="323" t="str">
        <f t="array" ref="M974">IFERROR(VLOOKUP(E974,'RT-C'!$A:$H,8,FALSE),"")</f>
        <v/>
      </c>
      <c r="N974" s="151" t="str">
        <f t="array" ref="N974">IFERROR(VLOOKUP(E974,'RT-C'!$A:$G,7,FALSE),"")</f>
        <v/>
      </c>
      <c r="O974" s="150" t="str">
        <f t="array" ref="O974">IFERROR(VLOOKUP(E974,'RT-C'!$A:$R,18,FALSE),"")</f>
        <v/>
      </c>
      <c r="P974" s="147" t="str">
        <f t="shared" si="60"/>
        <v/>
      </c>
      <c r="Q974" s="119" t="str">
        <f t="shared" si="61"/>
        <v/>
      </c>
      <c r="R974" s="149" t="str">
        <f t="shared" si="62"/>
        <v/>
      </c>
      <c r="S974" s="148"/>
      <c r="T974" s="148" t="str">
        <f t="shared" si="63"/>
        <v/>
      </c>
      <c r="U974" s="118" t="e">
        <f>IF(AND(D974&lt;&gt;"",I974="OUI",#REF!="OUI"),60,"")</f>
        <v>#REF!</v>
      </c>
      <c r="V974" s="147"/>
      <c r="W974" s="118"/>
      <c r="X974" s="118"/>
      <c r="Y974" s="120"/>
      <c r="Z974" s="117"/>
    </row>
    <row r="975" spans="1:26" x14ac:dyDescent="0.25">
      <c r="A975" s="114">
        <v>12</v>
      </c>
      <c r="B975" s="115" t="s">
        <v>5724</v>
      </c>
      <c r="C975" s="116" t="str">
        <f t="array" ref="C975">IFERROR(VLOOKUP(E975,'RT-C'!$A:$I,9,FALSE),"")</f>
        <v/>
      </c>
      <c r="D975" s="117"/>
      <c r="E975" s="113"/>
      <c r="F975" s="118"/>
      <c r="G975" s="119"/>
      <c r="H975" s="120"/>
      <c r="I975" s="153" t="str">
        <f t="array" ref="I975">IFERROR(VLOOKUP(E975,'RT-C'!$A:$J,10,FALSE),"")</f>
        <v/>
      </c>
      <c r="J975" s="151" t="str">
        <f t="array" ref="J975">IFERROR(VLOOKUP(E975,'RT-C'!$A:$AE,31,FALSE),"")</f>
        <v/>
      </c>
      <c r="K975" s="152" t="str">
        <f t="array" ref="K975">IFERROR(IF(VLOOKUP(E975,'RT-C'!$A:$AG,29,FALSE)=0,"",VLOOKUP(E975,'RT-C'!$A:$AG,33,FALSE)),"")</f>
        <v/>
      </c>
      <c r="L975" s="151" t="str">
        <f t="array" ref="L975">IFERROR(VLOOKUP('RT-C'!$A:$AF,32,FALSE),"")</f>
        <v/>
      </c>
      <c r="M975" s="323" t="str">
        <f t="array" ref="M975">IFERROR(VLOOKUP(E975,'RT-C'!$A:$H,8,FALSE),"")</f>
        <v/>
      </c>
      <c r="N975" s="151" t="str">
        <f t="array" ref="N975">IFERROR(VLOOKUP(E975,'RT-C'!$A:$G,7,FALSE),"")</f>
        <v/>
      </c>
      <c r="O975" s="150" t="str">
        <f t="array" ref="O975">IFERROR(VLOOKUP(E975,'RT-C'!$A:$R,18,FALSE),"")</f>
        <v/>
      </c>
      <c r="P975" s="147" t="str">
        <f t="shared" si="60"/>
        <v/>
      </c>
      <c r="Q975" s="119" t="str">
        <f t="shared" si="61"/>
        <v/>
      </c>
      <c r="R975" s="149" t="str">
        <f t="shared" si="62"/>
        <v/>
      </c>
      <c r="S975" s="148"/>
      <c r="T975" s="148" t="str">
        <f t="shared" si="63"/>
        <v/>
      </c>
      <c r="U975" s="118" t="e">
        <f>IF(AND(D975&lt;&gt;"",I975="OUI",#REF!="OUI"),60,"")</f>
        <v>#REF!</v>
      </c>
      <c r="V975" s="147"/>
      <c r="W975" s="118"/>
      <c r="X975" s="118"/>
      <c r="Y975" s="120"/>
      <c r="Z975" s="117"/>
    </row>
    <row r="976" spans="1:26" x14ac:dyDescent="0.25">
      <c r="A976" s="114">
        <v>12</v>
      </c>
      <c r="B976" s="115" t="s">
        <v>5724</v>
      </c>
      <c r="C976" s="116" t="str">
        <f t="array" ref="C976">IFERROR(VLOOKUP(E976,'RT-C'!$A:$I,9,FALSE),"")</f>
        <v/>
      </c>
      <c r="D976" s="117"/>
      <c r="E976" s="113"/>
      <c r="F976" s="118"/>
      <c r="G976" s="119"/>
      <c r="H976" s="120"/>
      <c r="I976" s="153" t="str">
        <f t="array" ref="I976">IFERROR(VLOOKUP(E976,'RT-C'!$A:$J,10,FALSE),"")</f>
        <v/>
      </c>
      <c r="J976" s="151" t="str">
        <f t="array" ref="J976">IFERROR(VLOOKUP(E976,'RT-C'!$A:$AE,31,FALSE),"")</f>
        <v/>
      </c>
      <c r="K976" s="152" t="str">
        <f t="array" ref="K976">IFERROR(IF(VLOOKUP(E976,'RT-C'!$A:$AG,29,FALSE)=0,"",VLOOKUP(E976,'RT-C'!$A:$AG,33,FALSE)),"")</f>
        <v/>
      </c>
      <c r="L976" s="151" t="str">
        <f t="array" ref="L976">IFERROR(VLOOKUP('RT-C'!$A:$AF,32,FALSE),"")</f>
        <v/>
      </c>
      <c r="M976" s="323" t="str">
        <f t="array" ref="M976">IFERROR(VLOOKUP(E976,'RT-C'!$A:$H,8,FALSE),"")</f>
        <v/>
      </c>
      <c r="N976" s="151" t="str">
        <f t="array" ref="N976">IFERROR(VLOOKUP(E976,'RT-C'!$A:$G,7,FALSE),"")</f>
        <v/>
      </c>
      <c r="O976" s="150" t="str">
        <f t="array" ref="O976">IFERROR(VLOOKUP(E976,'RT-C'!$A:$R,18,FALSE),"")</f>
        <v/>
      </c>
      <c r="P976" s="147" t="str">
        <f t="shared" si="60"/>
        <v/>
      </c>
      <c r="Q976" s="119" t="str">
        <f t="shared" si="61"/>
        <v/>
      </c>
      <c r="R976" s="149" t="str">
        <f t="shared" si="62"/>
        <v/>
      </c>
      <c r="S976" s="148"/>
      <c r="T976" s="148" t="str">
        <f t="shared" si="63"/>
        <v/>
      </c>
      <c r="U976" s="118" t="e">
        <f>IF(AND(D976&lt;&gt;"",I976="OUI",#REF!="OUI"),60,"")</f>
        <v>#REF!</v>
      </c>
      <c r="V976" s="147"/>
      <c r="W976" s="118"/>
      <c r="X976" s="118"/>
      <c r="Y976" s="120"/>
      <c r="Z976" s="117"/>
    </row>
    <row r="977" spans="1:26" x14ac:dyDescent="0.25">
      <c r="A977" s="114">
        <v>12</v>
      </c>
      <c r="B977" s="115" t="s">
        <v>5724</v>
      </c>
      <c r="C977" s="116" t="str">
        <f t="array" ref="C977">IFERROR(VLOOKUP(E977,'RT-C'!$A:$I,9,FALSE),"")</f>
        <v/>
      </c>
      <c r="D977" s="117"/>
      <c r="E977" s="113"/>
      <c r="F977" s="118"/>
      <c r="G977" s="119"/>
      <c r="H977" s="120"/>
      <c r="I977" s="153" t="str">
        <f t="array" ref="I977">IFERROR(VLOOKUP(E977,'RT-C'!$A:$J,10,FALSE),"")</f>
        <v/>
      </c>
      <c r="J977" s="151" t="str">
        <f t="array" ref="J977">IFERROR(VLOOKUP(E977,'RT-C'!$A:$AE,31,FALSE),"")</f>
        <v/>
      </c>
      <c r="K977" s="152" t="str">
        <f t="array" ref="K977">IFERROR(IF(VLOOKUP(E977,'RT-C'!$A:$AG,29,FALSE)=0,"",VLOOKUP(E977,'RT-C'!$A:$AG,33,FALSE)),"")</f>
        <v/>
      </c>
      <c r="L977" s="151" t="str">
        <f t="array" ref="L977">IFERROR(VLOOKUP('RT-C'!$A:$AF,32,FALSE),"")</f>
        <v/>
      </c>
      <c r="M977" s="323" t="str">
        <f t="array" ref="M977">IFERROR(VLOOKUP(E977,'RT-C'!$A:$H,8,FALSE),"")</f>
        <v/>
      </c>
      <c r="N977" s="151" t="str">
        <f t="array" ref="N977">IFERROR(VLOOKUP(E977,'RT-C'!$A:$G,7,FALSE),"")</f>
        <v/>
      </c>
      <c r="O977" s="150" t="str">
        <f t="array" ref="O977">IFERROR(VLOOKUP(E977,'RT-C'!$A:$R,18,FALSE),"")</f>
        <v/>
      </c>
      <c r="P977" s="147" t="str">
        <f t="shared" si="60"/>
        <v/>
      </c>
      <c r="Q977" s="119" t="str">
        <f t="shared" si="61"/>
        <v/>
      </c>
      <c r="R977" s="149" t="str">
        <f t="shared" si="62"/>
        <v/>
      </c>
      <c r="S977" s="148"/>
      <c r="T977" s="148" t="str">
        <f t="shared" si="63"/>
        <v/>
      </c>
      <c r="U977" s="118" t="e">
        <f>IF(AND(D977&lt;&gt;"",I977="OUI",#REF!="OUI"),60,"")</f>
        <v>#REF!</v>
      </c>
      <c r="V977" s="147"/>
      <c r="W977" s="118"/>
      <c r="X977" s="118"/>
      <c r="Y977" s="120"/>
      <c r="Z977" s="117"/>
    </row>
    <row r="978" spans="1:26" x14ac:dyDescent="0.25">
      <c r="A978" s="114">
        <v>12</v>
      </c>
      <c r="B978" s="115" t="s">
        <v>5724</v>
      </c>
      <c r="C978" s="116" t="str">
        <f t="array" ref="C978">IFERROR(VLOOKUP(E978,'RT-C'!$A:$I,9,FALSE),"")</f>
        <v/>
      </c>
      <c r="D978" s="117"/>
      <c r="E978" s="113"/>
      <c r="F978" s="118"/>
      <c r="G978" s="119"/>
      <c r="H978" s="120"/>
      <c r="I978" s="153" t="str">
        <f t="array" ref="I978">IFERROR(VLOOKUP(E978,'RT-C'!$A:$J,10,FALSE),"")</f>
        <v/>
      </c>
      <c r="J978" s="151" t="str">
        <f t="array" ref="J978">IFERROR(VLOOKUP(E978,'RT-C'!$A:$AE,31,FALSE),"")</f>
        <v/>
      </c>
      <c r="K978" s="152" t="str">
        <f t="array" ref="K978">IFERROR(IF(VLOOKUP(E978,'RT-C'!$A:$AG,29,FALSE)=0,"",VLOOKUP(E978,'RT-C'!$A:$AG,33,FALSE)),"")</f>
        <v/>
      </c>
      <c r="L978" s="151" t="str">
        <f t="array" ref="L978">IFERROR(VLOOKUP('RT-C'!$A:$AF,32,FALSE),"")</f>
        <v/>
      </c>
      <c r="M978" s="323" t="str">
        <f t="array" ref="M978">IFERROR(VLOOKUP(E978,'RT-C'!$A:$H,8,FALSE),"")</f>
        <v/>
      </c>
      <c r="N978" s="151" t="str">
        <f t="array" ref="N978">IFERROR(VLOOKUP(E978,'RT-C'!$A:$G,7,FALSE),"")</f>
        <v/>
      </c>
      <c r="O978" s="150" t="str">
        <f t="array" ref="O978">IFERROR(VLOOKUP(E978,'RT-C'!$A:$R,18,FALSE),"")</f>
        <v/>
      </c>
      <c r="P978" s="147" t="str">
        <f t="shared" si="60"/>
        <v/>
      </c>
      <c r="Q978" s="119" t="str">
        <f t="shared" si="61"/>
        <v/>
      </c>
      <c r="R978" s="149" t="str">
        <f t="shared" si="62"/>
        <v/>
      </c>
      <c r="S978" s="148"/>
      <c r="T978" s="148" t="str">
        <f t="shared" si="63"/>
        <v/>
      </c>
      <c r="U978" s="118" t="e">
        <f>IF(AND(D978&lt;&gt;"",I978="OUI",#REF!="OUI"),60,"")</f>
        <v>#REF!</v>
      </c>
      <c r="V978" s="147"/>
      <c r="W978" s="118"/>
      <c r="X978" s="118"/>
      <c r="Y978" s="120"/>
      <c r="Z978" s="117"/>
    </row>
    <row r="979" spans="1:26" x14ac:dyDescent="0.25">
      <c r="A979" s="114">
        <v>12</v>
      </c>
      <c r="B979" s="115" t="s">
        <v>5724</v>
      </c>
      <c r="C979" s="116" t="str">
        <f t="array" ref="C979">IFERROR(VLOOKUP(E979,'RT-C'!$A:$I,9,FALSE),"")</f>
        <v/>
      </c>
      <c r="D979" s="117"/>
      <c r="E979" s="113"/>
      <c r="F979" s="118"/>
      <c r="G979" s="119"/>
      <c r="H979" s="120"/>
      <c r="I979" s="153" t="str">
        <f t="array" ref="I979">IFERROR(VLOOKUP(E979,'RT-C'!$A:$J,10,FALSE),"")</f>
        <v/>
      </c>
      <c r="J979" s="151" t="str">
        <f t="array" ref="J979">IFERROR(VLOOKUP(E979,'RT-C'!$A:$AE,31,FALSE),"")</f>
        <v/>
      </c>
      <c r="K979" s="152" t="str">
        <f t="array" ref="K979">IFERROR(IF(VLOOKUP(E979,'RT-C'!$A:$AG,29,FALSE)=0,"",VLOOKUP(E979,'RT-C'!$A:$AG,33,FALSE)),"")</f>
        <v/>
      </c>
      <c r="L979" s="151" t="str">
        <f t="array" ref="L979">IFERROR(VLOOKUP('RT-C'!$A:$AF,32,FALSE),"")</f>
        <v/>
      </c>
      <c r="M979" s="323" t="str">
        <f t="array" ref="M979">IFERROR(VLOOKUP(E979,'RT-C'!$A:$H,8,FALSE),"")</f>
        <v/>
      </c>
      <c r="N979" s="151" t="str">
        <f t="array" ref="N979">IFERROR(VLOOKUP(E979,'RT-C'!$A:$G,7,FALSE),"")</f>
        <v/>
      </c>
      <c r="O979" s="150" t="str">
        <f t="array" ref="O979">IFERROR(VLOOKUP(E979,'RT-C'!$A:$R,18,FALSE),"")</f>
        <v/>
      </c>
      <c r="P979" s="147" t="str">
        <f t="shared" si="60"/>
        <v/>
      </c>
      <c r="Q979" s="119" t="str">
        <f t="shared" si="61"/>
        <v/>
      </c>
      <c r="R979" s="149" t="str">
        <f t="shared" si="62"/>
        <v/>
      </c>
      <c r="S979" s="148"/>
      <c r="T979" s="148" t="str">
        <f t="shared" si="63"/>
        <v/>
      </c>
      <c r="U979" s="118" t="e">
        <f>IF(AND(D979&lt;&gt;"",I979="OUI",#REF!="OUI"),60,"")</f>
        <v>#REF!</v>
      </c>
      <c r="V979" s="147"/>
      <c r="W979" s="118"/>
      <c r="X979" s="118"/>
      <c r="Y979" s="120"/>
      <c r="Z979" s="117"/>
    </row>
    <row r="980" spans="1:26" x14ac:dyDescent="0.25">
      <c r="A980" s="114">
        <v>12</v>
      </c>
      <c r="B980" s="115" t="s">
        <v>5724</v>
      </c>
      <c r="C980" s="116" t="str">
        <f t="array" ref="C980">IFERROR(VLOOKUP(E980,'RT-C'!$A:$I,9,FALSE),"")</f>
        <v/>
      </c>
      <c r="D980" s="117"/>
      <c r="E980" s="113"/>
      <c r="F980" s="118"/>
      <c r="G980" s="119"/>
      <c r="H980" s="120"/>
      <c r="I980" s="153" t="str">
        <f t="array" ref="I980">IFERROR(VLOOKUP(E980,'RT-C'!$A:$J,10,FALSE),"")</f>
        <v/>
      </c>
      <c r="J980" s="151" t="str">
        <f t="array" ref="J980">IFERROR(VLOOKUP(E980,'RT-C'!$A:$AE,31,FALSE),"")</f>
        <v/>
      </c>
      <c r="K980" s="152" t="str">
        <f t="array" ref="K980">IFERROR(IF(VLOOKUP(E980,'RT-C'!$A:$AG,29,FALSE)=0,"",VLOOKUP(E980,'RT-C'!$A:$AG,33,FALSE)),"")</f>
        <v/>
      </c>
      <c r="L980" s="151" t="str">
        <f t="array" ref="L980">IFERROR(VLOOKUP('RT-C'!$A:$AF,32,FALSE),"")</f>
        <v/>
      </c>
      <c r="M980" s="323" t="str">
        <f t="array" ref="M980">IFERROR(VLOOKUP(E980,'RT-C'!$A:$H,8,FALSE),"")</f>
        <v/>
      </c>
      <c r="N980" s="151" t="str">
        <f t="array" ref="N980">IFERROR(VLOOKUP(E980,'RT-C'!$A:$G,7,FALSE),"")</f>
        <v/>
      </c>
      <c r="O980" s="150" t="str">
        <f t="array" ref="O980">IFERROR(VLOOKUP(E980,'RT-C'!$A:$R,18,FALSE),"")</f>
        <v/>
      </c>
      <c r="P980" s="147" t="str">
        <f t="shared" si="60"/>
        <v/>
      </c>
      <c r="Q980" s="119" t="str">
        <f t="shared" si="61"/>
        <v/>
      </c>
      <c r="R980" s="149" t="str">
        <f t="shared" si="62"/>
        <v/>
      </c>
      <c r="S980" s="148"/>
      <c r="T980" s="148" t="str">
        <f t="shared" si="63"/>
        <v/>
      </c>
      <c r="U980" s="118" t="e">
        <f>IF(AND(D980&lt;&gt;"",I980="OUI",#REF!="OUI"),60,"")</f>
        <v>#REF!</v>
      </c>
      <c r="V980" s="147"/>
      <c r="W980" s="118"/>
      <c r="X980" s="118"/>
      <c r="Y980" s="120"/>
      <c r="Z980" s="117"/>
    </row>
    <row r="981" spans="1:26" x14ac:dyDescent="0.25">
      <c r="A981" s="114">
        <v>12</v>
      </c>
      <c r="B981" s="115" t="s">
        <v>5724</v>
      </c>
      <c r="C981" s="116" t="str">
        <f t="array" ref="C981">IFERROR(VLOOKUP(E981,'RT-C'!$A:$I,9,FALSE),"")</f>
        <v/>
      </c>
      <c r="D981" s="117"/>
      <c r="E981" s="113"/>
      <c r="F981" s="118"/>
      <c r="G981" s="119"/>
      <c r="H981" s="120"/>
      <c r="I981" s="153" t="str">
        <f t="array" ref="I981">IFERROR(VLOOKUP(E981,'RT-C'!$A:$J,10,FALSE),"")</f>
        <v/>
      </c>
      <c r="J981" s="151" t="str">
        <f t="array" ref="J981">IFERROR(VLOOKUP(E981,'RT-C'!$A:$AE,31,FALSE),"")</f>
        <v/>
      </c>
      <c r="K981" s="152" t="str">
        <f t="array" ref="K981">IFERROR(IF(VLOOKUP(E981,'RT-C'!$A:$AG,29,FALSE)=0,"",VLOOKUP(E981,'RT-C'!$A:$AG,33,FALSE)),"")</f>
        <v/>
      </c>
      <c r="L981" s="151" t="str">
        <f t="array" ref="L981">IFERROR(VLOOKUP('RT-C'!$A:$AF,32,FALSE),"")</f>
        <v/>
      </c>
      <c r="M981" s="323" t="str">
        <f t="array" ref="M981">IFERROR(VLOOKUP(E981,'RT-C'!$A:$H,8,FALSE),"")</f>
        <v/>
      </c>
      <c r="N981" s="151" t="str">
        <f t="array" ref="N981">IFERROR(VLOOKUP(E981,'RT-C'!$A:$G,7,FALSE),"")</f>
        <v/>
      </c>
      <c r="O981" s="150" t="str">
        <f t="array" ref="O981">IFERROR(VLOOKUP(E981,'RT-C'!$A:$R,18,FALSE),"")</f>
        <v/>
      </c>
      <c r="P981" s="147" t="str">
        <f t="shared" si="60"/>
        <v/>
      </c>
      <c r="Q981" s="119" t="str">
        <f t="shared" si="61"/>
        <v/>
      </c>
      <c r="R981" s="149" t="str">
        <f t="shared" si="62"/>
        <v/>
      </c>
      <c r="S981" s="148"/>
      <c r="T981" s="148" t="str">
        <f t="shared" si="63"/>
        <v/>
      </c>
      <c r="U981" s="118" t="e">
        <f>IF(AND(D981&lt;&gt;"",I981="OUI",#REF!="OUI"),60,"")</f>
        <v>#REF!</v>
      </c>
      <c r="V981" s="147"/>
      <c r="W981" s="118"/>
      <c r="X981" s="118"/>
      <c r="Y981" s="120"/>
      <c r="Z981" s="117"/>
    </row>
    <row r="982" spans="1:26" x14ac:dyDescent="0.25">
      <c r="A982" s="114">
        <v>12</v>
      </c>
      <c r="B982" s="115" t="s">
        <v>5724</v>
      </c>
      <c r="C982" s="116" t="str">
        <f t="array" ref="C982">IFERROR(VLOOKUP(E982,'RT-C'!$A:$I,9,FALSE),"")</f>
        <v/>
      </c>
      <c r="D982" s="117"/>
      <c r="E982" s="113"/>
      <c r="F982" s="118"/>
      <c r="G982" s="119"/>
      <c r="H982" s="120"/>
      <c r="I982" s="153" t="str">
        <f t="array" ref="I982">IFERROR(VLOOKUP(E982,'RT-C'!$A:$J,10,FALSE),"")</f>
        <v/>
      </c>
      <c r="J982" s="151" t="str">
        <f t="array" ref="J982">IFERROR(VLOOKUP(E982,'RT-C'!$A:$AE,31,FALSE),"")</f>
        <v/>
      </c>
      <c r="K982" s="152" t="str">
        <f t="array" ref="K982">IFERROR(IF(VLOOKUP(E982,'RT-C'!$A:$AG,29,FALSE)=0,"",VLOOKUP(E982,'RT-C'!$A:$AG,33,FALSE)),"")</f>
        <v/>
      </c>
      <c r="L982" s="151" t="str">
        <f t="array" ref="L982">IFERROR(VLOOKUP('RT-C'!$A:$AF,32,FALSE),"")</f>
        <v/>
      </c>
      <c r="M982" s="323" t="str">
        <f t="array" ref="M982">IFERROR(VLOOKUP(E982,'RT-C'!$A:$H,8,FALSE),"")</f>
        <v/>
      </c>
      <c r="N982" s="151" t="str">
        <f t="array" ref="N982">IFERROR(VLOOKUP(E982,'RT-C'!$A:$G,7,FALSE),"")</f>
        <v/>
      </c>
      <c r="O982" s="150" t="str">
        <f t="array" ref="O982">IFERROR(VLOOKUP(E982,'RT-C'!$A:$R,18,FALSE),"")</f>
        <v/>
      </c>
      <c r="P982" s="147" t="str">
        <f t="shared" si="60"/>
        <v/>
      </c>
      <c r="Q982" s="119" t="str">
        <f t="shared" si="61"/>
        <v/>
      </c>
      <c r="R982" s="149" t="str">
        <f t="shared" si="62"/>
        <v/>
      </c>
      <c r="S982" s="148"/>
      <c r="T982" s="148" t="str">
        <f t="shared" si="63"/>
        <v/>
      </c>
      <c r="U982" s="118" t="e">
        <f>IF(AND(D982&lt;&gt;"",I982="OUI",#REF!="OUI"),60,"")</f>
        <v>#REF!</v>
      </c>
      <c r="V982" s="147"/>
      <c r="W982" s="118"/>
      <c r="X982" s="118"/>
      <c r="Y982" s="120"/>
      <c r="Z982" s="117"/>
    </row>
    <row r="983" spans="1:26" x14ac:dyDescent="0.25">
      <c r="A983" s="114">
        <v>10</v>
      </c>
      <c r="B983" s="115" t="s">
        <v>5723</v>
      </c>
      <c r="C983" s="116" t="str">
        <f t="array" ref="C983">IFERROR(VLOOKUP(E983,'RT-C'!$A:$I,9,FALSE),"")</f>
        <v/>
      </c>
      <c r="D983" s="117"/>
      <c r="E983" s="113"/>
      <c r="F983" s="118"/>
      <c r="G983" s="119"/>
      <c r="H983" s="120"/>
      <c r="I983" s="153" t="str">
        <f t="array" ref="I983">IFERROR(VLOOKUP(E983,'RT-C'!$A:$J,10,FALSE),"")</f>
        <v/>
      </c>
      <c r="J983" s="151" t="str">
        <f t="array" ref="J983">IFERROR(VLOOKUP(E983,'RT-C'!$A:$AE,31,FALSE),"")</f>
        <v/>
      </c>
      <c r="K983" s="152" t="str">
        <f t="array" ref="K983">IFERROR(IF(VLOOKUP(E983,'RT-C'!$A:$AG,29,FALSE)=0,"",VLOOKUP(E983,'RT-C'!$A:$AG,33,FALSE)),"")</f>
        <v/>
      </c>
      <c r="L983" s="151" t="str">
        <f t="array" ref="L983">IFERROR(VLOOKUP('RT-C'!$A:$AF,32,FALSE),"")</f>
        <v/>
      </c>
      <c r="M983" s="323" t="str">
        <f t="array" ref="M983">IFERROR(VLOOKUP(E983,'RT-C'!$A:$H,8,FALSE),"")</f>
        <v/>
      </c>
      <c r="N983" s="151" t="str">
        <f t="array" ref="N983">IFERROR(VLOOKUP(E983,'RT-C'!$A:$G,7,FALSE),"")</f>
        <v/>
      </c>
      <c r="O983" s="150" t="str">
        <f t="array" ref="O983">IFERROR(VLOOKUP(E983,'RT-C'!$A:$R,18,FALSE),"")</f>
        <v/>
      </c>
      <c r="P983" s="147" t="str">
        <f t="shared" si="60"/>
        <v/>
      </c>
      <c r="Q983" s="119" t="str">
        <f t="shared" si="61"/>
        <v/>
      </c>
      <c r="R983" s="149" t="str">
        <f t="shared" si="62"/>
        <v/>
      </c>
      <c r="S983" s="148"/>
      <c r="T983" s="148" t="str">
        <f t="shared" si="63"/>
        <v/>
      </c>
      <c r="U983" s="118" t="e">
        <f>IF(AND(D983&lt;&gt;"",I983="OUI",#REF!="OUI"),60,"")</f>
        <v>#REF!</v>
      </c>
      <c r="V983" s="147"/>
      <c r="W983" s="118"/>
      <c r="X983" s="118"/>
      <c r="Y983" s="120"/>
      <c r="Z983" s="117"/>
    </row>
    <row r="984" spans="1:26" x14ac:dyDescent="0.25">
      <c r="A984" s="114">
        <v>13</v>
      </c>
      <c r="B984" s="115" t="s">
        <v>5725</v>
      </c>
      <c r="C984" s="116" t="str">
        <f t="array" ref="C984">IFERROR(VLOOKUP(E984,'RT-C'!$A:$I,9,FALSE),"")</f>
        <v/>
      </c>
      <c r="D984" s="117"/>
      <c r="E984" s="113"/>
      <c r="F984" s="118"/>
      <c r="G984" s="119"/>
      <c r="H984" s="120"/>
      <c r="I984" s="153" t="str">
        <f t="array" ref="I984">IFERROR(VLOOKUP(E984,'RT-C'!$A:$J,10,FALSE),"")</f>
        <v/>
      </c>
      <c r="J984" s="151" t="str">
        <f t="array" ref="J984">IFERROR(VLOOKUP(E984,'RT-C'!$A:$AE,31,FALSE),"")</f>
        <v/>
      </c>
      <c r="K984" s="152" t="str">
        <f t="array" ref="K984">IFERROR(IF(VLOOKUP(E984,'RT-C'!$A:$AG,29,FALSE)=0,"",VLOOKUP(E984,'RT-C'!$A:$AG,33,FALSE)),"")</f>
        <v/>
      </c>
      <c r="L984" s="151" t="str">
        <f t="array" ref="L984">IFERROR(VLOOKUP('RT-C'!$A:$AF,32,FALSE),"")</f>
        <v/>
      </c>
      <c r="M984" s="323" t="str">
        <f t="array" ref="M984">IFERROR(VLOOKUP(E984,'RT-C'!$A:$H,8,FALSE),"")</f>
        <v/>
      </c>
      <c r="N984" s="151" t="str">
        <f t="array" ref="N984">IFERROR(VLOOKUP(E984,'RT-C'!$A:$G,7,FALSE),"")</f>
        <v/>
      </c>
      <c r="O984" s="150" t="str">
        <f t="array" ref="O984">IFERROR(VLOOKUP(E984,'RT-C'!$A:$R,18,FALSE),"")</f>
        <v/>
      </c>
      <c r="P984" s="147" t="str">
        <f t="shared" si="60"/>
        <v/>
      </c>
      <c r="Q984" s="119" t="str">
        <f t="shared" si="61"/>
        <v/>
      </c>
      <c r="R984" s="149" t="str">
        <f t="shared" si="62"/>
        <v/>
      </c>
      <c r="S984" s="148"/>
      <c r="T984" s="148" t="str">
        <f t="shared" si="63"/>
        <v/>
      </c>
      <c r="U984" s="118" t="e">
        <f>IF(AND(D984&lt;&gt;"",I984="OUI",#REF!="OUI"),60,"")</f>
        <v>#REF!</v>
      </c>
      <c r="V984" s="147"/>
      <c r="W984" s="118"/>
      <c r="X984" s="118"/>
      <c r="Y984" s="120"/>
      <c r="Z984" s="117"/>
    </row>
    <row r="985" spans="1:26" x14ac:dyDescent="0.25">
      <c r="A985" s="114">
        <v>13</v>
      </c>
      <c r="B985" s="115" t="s">
        <v>5725</v>
      </c>
      <c r="C985" s="116" t="str">
        <f t="array" ref="C985">IFERROR(VLOOKUP(E985,'RT-C'!$A:$I,9,FALSE),"")</f>
        <v/>
      </c>
      <c r="D985" s="117"/>
      <c r="E985" s="113"/>
      <c r="F985" s="118"/>
      <c r="G985" s="119"/>
      <c r="H985" s="120"/>
      <c r="I985" s="153" t="str">
        <f t="array" ref="I985">IFERROR(VLOOKUP(E985,'RT-C'!$A:$J,10,FALSE),"")</f>
        <v/>
      </c>
      <c r="J985" s="151" t="str">
        <f t="array" ref="J985">IFERROR(VLOOKUP(E985,'RT-C'!$A:$AE,31,FALSE),"")</f>
        <v/>
      </c>
      <c r="K985" s="152" t="str">
        <f t="array" ref="K985">IFERROR(IF(VLOOKUP(E985,'RT-C'!$A:$AG,29,FALSE)=0,"",VLOOKUP(E985,'RT-C'!$A:$AG,33,FALSE)),"")</f>
        <v/>
      </c>
      <c r="L985" s="151" t="str">
        <f t="array" ref="L985">IFERROR(VLOOKUP('RT-C'!$A:$AF,32,FALSE),"")</f>
        <v/>
      </c>
      <c r="M985" s="323" t="str">
        <f t="array" ref="M985">IFERROR(VLOOKUP(E985,'RT-C'!$A:$H,8,FALSE),"")</f>
        <v/>
      </c>
      <c r="N985" s="151" t="str">
        <f t="array" ref="N985">IFERROR(VLOOKUP(E985,'RT-C'!$A:$G,7,FALSE),"")</f>
        <v/>
      </c>
      <c r="O985" s="150" t="str">
        <f t="array" ref="O985">IFERROR(VLOOKUP(E985,'RT-C'!$A:$R,18,FALSE),"")</f>
        <v/>
      </c>
      <c r="P985" s="147" t="str">
        <f t="shared" si="60"/>
        <v/>
      </c>
      <c r="Q985" s="119" t="str">
        <f t="shared" si="61"/>
        <v/>
      </c>
      <c r="R985" s="149" t="str">
        <f t="shared" si="62"/>
        <v/>
      </c>
      <c r="S985" s="148"/>
      <c r="T985" s="148" t="str">
        <f t="shared" si="63"/>
        <v/>
      </c>
      <c r="U985" s="118" t="e">
        <f>IF(AND(D985&lt;&gt;"",I985="OUI",#REF!="OUI"),60,"")</f>
        <v>#REF!</v>
      </c>
      <c r="V985" s="147"/>
      <c r="W985" s="118"/>
      <c r="X985" s="118"/>
      <c r="Y985" s="120"/>
      <c r="Z985" s="117"/>
    </row>
    <row r="986" spans="1:26" x14ac:dyDescent="0.25">
      <c r="A986" s="114">
        <v>13</v>
      </c>
      <c r="B986" s="115" t="s">
        <v>5725</v>
      </c>
      <c r="C986" s="116" t="str">
        <f t="array" ref="C986">IFERROR(VLOOKUP(E986,'RT-C'!$A:$I,9,FALSE),"")</f>
        <v/>
      </c>
      <c r="D986" s="117"/>
      <c r="E986" s="113"/>
      <c r="F986" s="118"/>
      <c r="G986" s="119"/>
      <c r="H986" s="120"/>
      <c r="I986" s="153" t="str">
        <f t="array" ref="I986">IFERROR(VLOOKUP(E986,'RT-C'!$A:$J,10,FALSE),"")</f>
        <v/>
      </c>
      <c r="J986" s="151" t="str">
        <f t="array" ref="J986">IFERROR(VLOOKUP(E986,'RT-C'!$A:$AE,31,FALSE),"")</f>
        <v/>
      </c>
      <c r="K986" s="152" t="str">
        <f t="array" ref="K986">IFERROR(IF(VLOOKUP(E986,'RT-C'!$A:$AG,29,FALSE)=0,"",VLOOKUP(E986,'RT-C'!$A:$AG,33,FALSE)),"")</f>
        <v/>
      </c>
      <c r="L986" s="151" t="str">
        <f t="array" ref="L986">IFERROR(VLOOKUP('RT-C'!$A:$AF,32,FALSE),"")</f>
        <v/>
      </c>
      <c r="M986" s="323" t="str">
        <f t="array" ref="M986">IFERROR(VLOOKUP(E986,'RT-C'!$A:$H,8,FALSE),"")</f>
        <v/>
      </c>
      <c r="N986" s="151" t="str">
        <f t="array" ref="N986">IFERROR(VLOOKUP(E986,'RT-C'!$A:$G,7,FALSE),"")</f>
        <v/>
      </c>
      <c r="O986" s="150" t="str">
        <f t="array" ref="O986">IFERROR(VLOOKUP(E986,'RT-C'!$A:$R,18,FALSE),"")</f>
        <v/>
      </c>
      <c r="P986" s="147" t="str">
        <f t="shared" si="60"/>
        <v/>
      </c>
      <c r="Q986" s="119" t="str">
        <f t="shared" si="61"/>
        <v/>
      </c>
      <c r="R986" s="149" t="str">
        <f t="shared" si="62"/>
        <v/>
      </c>
      <c r="S986" s="148"/>
      <c r="T986" s="148" t="str">
        <f t="shared" si="63"/>
        <v/>
      </c>
      <c r="U986" s="118" t="e">
        <f>IF(AND(D986&lt;&gt;"",I986="OUI",#REF!="OUI"),60,"")</f>
        <v>#REF!</v>
      </c>
      <c r="V986" s="147"/>
      <c r="W986" s="118"/>
      <c r="X986" s="118"/>
      <c r="Y986" s="120"/>
      <c r="Z986" s="117"/>
    </row>
    <row r="987" spans="1:26" x14ac:dyDescent="0.25">
      <c r="A987" s="114">
        <v>13</v>
      </c>
      <c r="B987" s="115" t="s">
        <v>5725</v>
      </c>
      <c r="C987" s="116" t="str">
        <f t="array" ref="C987">IFERROR(VLOOKUP(E987,'RT-C'!$A:$I,9,FALSE),"")</f>
        <v/>
      </c>
      <c r="D987" s="117"/>
      <c r="E987" s="113"/>
      <c r="F987" s="118"/>
      <c r="G987" s="119"/>
      <c r="H987" s="120"/>
      <c r="I987" s="153" t="str">
        <f t="array" ref="I987">IFERROR(VLOOKUP(E987,'RT-C'!$A:$J,10,FALSE),"")</f>
        <v/>
      </c>
      <c r="J987" s="151" t="str">
        <f t="array" ref="J987">IFERROR(VLOOKUP(E987,'RT-C'!$A:$AE,31,FALSE),"")</f>
        <v/>
      </c>
      <c r="K987" s="152" t="str">
        <f t="array" ref="K987">IFERROR(IF(VLOOKUP(E987,'RT-C'!$A:$AG,29,FALSE)=0,"",VLOOKUP(E987,'RT-C'!$A:$AG,33,FALSE)),"")</f>
        <v/>
      </c>
      <c r="L987" s="151" t="str">
        <f t="array" ref="L987">IFERROR(VLOOKUP('RT-C'!$A:$AF,32,FALSE),"")</f>
        <v/>
      </c>
      <c r="M987" s="323" t="str">
        <f t="array" ref="M987">IFERROR(VLOOKUP(E987,'RT-C'!$A:$H,8,FALSE),"")</f>
        <v/>
      </c>
      <c r="N987" s="151" t="str">
        <f t="array" ref="N987">IFERROR(VLOOKUP(E987,'RT-C'!$A:$G,7,FALSE),"")</f>
        <v/>
      </c>
      <c r="O987" s="150" t="str">
        <f t="array" ref="O987">IFERROR(VLOOKUP(E987,'RT-C'!$A:$R,18,FALSE),"")</f>
        <v/>
      </c>
      <c r="P987" s="147" t="str">
        <f t="shared" si="60"/>
        <v/>
      </c>
      <c r="Q987" s="119" t="str">
        <f t="shared" si="61"/>
        <v/>
      </c>
      <c r="R987" s="149" t="str">
        <f t="shared" si="62"/>
        <v/>
      </c>
      <c r="S987" s="148"/>
      <c r="T987" s="148" t="str">
        <f t="shared" si="63"/>
        <v/>
      </c>
      <c r="U987" s="118" t="e">
        <f>IF(AND(D987&lt;&gt;"",I987="OUI",#REF!="OUI"),60,"")</f>
        <v>#REF!</v>
      </c>
      <c r="V987" s="147"/>
      <c r="W987" s="118"/>
      <c r="X987" s="118"/>
      <c r="Y987" s="120"/>
      <c r="Z987" s="117"/>
    </row>
    <row r="988" spans="1:26" x14ac:dyDescent="0.25">
      <c r="A988" s="114">
        <v>13</v>
      </c>
      <c r="B988" s="115" t="s">
        <v>5725</v>
      </c>
      <c r="C988" s="116" t="str">
        <f t="array" ref="C988">IFERROR(VLOOKUP(E988,'RT-C'!$A:$I,9,FALSE),"")</f>
        <v/>
      </c>
      <c r="D988" s="117"/>
      <c r="E988" s="113"/>
      <c r="F988" s="118"/>
      <c r="G988" s="119"/>
      <c r="H988" s="120"/>
      <c r="I988" s="153" t="str">
        <f t="array" ref="I988">IFERROR(VLOOKUP(E988,'RT-C'!$A:$J,10,FALSE),"")</f>
        <v/>
      </c>
      <c r="J988" s="151" t="str">
        <f t="array" ref="J988">IFERROR(VLOOKUP(E988,'RT-C'!$A:$AE,31,FALSE),"")</f>
        <v/>
      </c>
      <c r="K988" s="152" t="str">
        <f t="array" ref="K988">IFERROR(IF(VLOOKUP(E988,'RT-C'!$A:$AG,29,FALSE)=0,"",VLOOKUP(E988,'RT-C'!$A:$AG,33,FALSE)),"")</f>
        <v/>
      </c>
      <c r="L988" s="151" t="str">
        <f t="array" ref="L988">IFERROR(VLOOKUP('RT-C'!$A:$AF,32,FALSE),"")</f>
        <v/>
      </c>
      <c r="M988" s="323" t="str">
        <f t="array" ref="M988">IFERROR(VLOOKUP(E988,'RT-C'!$A:$H,8,FALSE),"")</f>
        <v/>
      </c>
      <c r="N988" s="151" t="str">
        <f t="array" ref="N988">IFERROR(VLOOKUP(E988,'RT-C'!$A:$G,7,FALSE),"")</f>
        <v/>
      </c>
      <c r="O988" s="150" t="str">
        <f t="array" ref="O988">IFERROR(VLOOKUP(E988,'RT-C'!$A:$R,18,FALSE),"")</f>
        <v/>
      </c>
      <c r="P988" s="147" t="str">
        <f t="shared" si="60"/>
        <v/>
      </c>
      <c r="Q988" s="119" t="str">
        <f t="shared" si="61"/>
        <v/>
      </c>
      <c r="R988" s="149" t="str">
        <f t="shared" si="62"/>
        <v/>
      </c>
      <c r="S988" s="148"/>
      <c r="T988" s="148" t="str">
        <f t="shared" si="63"/>
        <v/>
      </c>
      <c r="U988" s="118" t="e">
        <f>IF(AND(D988&lt;&gt;"",I988="OUI",#REF!="OUI"),60,"")</f>
        <v>#REF!</v>
      </c>
      <c r="V988" s="147"/>
      <c r="W988" s="118"/>
      <c r="X988" s="118"/>
      <c r="Y988" s="120"/>
      <c r="Z988" s="117"/>
    </row>
    <row r="989" spans="1:26" x14ac:dyDescent="0.25">
      <c r="A989" s="114">
        <v>13</v>
      </c>
      <c r="B989" s="115" t="s">
        <v>5725</v>
      </c>
      <c r="C989" s="116" t="str">
        <f t="array" ref="C989">IFERROR(VLOOKUP(E989,'RT-C'!$A:$I,9,FALSE),"")</f>
        <v/>
      </c>
      <c r="D989" s="117"/>
      <c r="E989" s="113"/>
      <c r="F989" s="118"/>
      <c r="G989" s="119"/>
      <c r="H989" s="120"/>
      <c r="I989" s="153" t="str">
        <f t="array" ref="I989">IFERROR(VLOOKUP(E989,'RT-C'!$A:$J,10,FALSE),"")</f>
        <v/>
      </c>
      <c r="J989" s="151" t="str">
        <f t="array" ref="J989">IFERROR(VLOOKUP(E989,'RT-C'!$A:$AE,31,FALSE),"")</f>
        <v/>
      </c>
      <c r="K989" s="152" t="str">
        <f t="array" ref="K989">IFERROR(IF(VLOOKUP(E989,'RT-C'!$A:$AG,29,FALSE)=0,"",VLOOKUP(E989,'RT-C'!$A:$AG,33,FALSE)),"")</f>
        <v/>
      </c>
      <c r="L989" s="151" t="str">
        <f t="array" ref="L989">IFERROR(VLOOKUP('RT-C'!$A:$AF,32,FALSE),"")</f>
        <v/>
      </c>
      <c r="M989" s="323" t="str">
        <f t="array" ref="M989">IFERROR(VLOOKUP(E989,'RT-C'!$A:$H,8,FALSE),"")</f>
        <v/>
      </c>
      <c r="N989" s="151" t="str">
        <f t="array" ref="N989">IFERROR(VLOOKUP(E989,'RT-C'!$A:$G,7,FALSE),"")</f>
        <v/>
      </c>
      <c r="O989" s="150" t="str">
        <f t="array" ref="O989">IFERROR(VLOOKUP(E989,'RT-C'!$A:$R,18,FALSE),"")</f>
        <v/>
      </c>
      <c r="P989" s="147" t="str">
        <f t="shared" si="60"/>
        <v/>
      </c>
      <c r="Q989" s="119" t="str">
        <f t="shared" si="61"/>
        <v/>
      </c>
      <c r="R989" s="149" t="str">
        <f t="shared" si="62"/>
        <v/>
      </c>
      <c r="S989" s="148"/>
      <c r="T989" s="148" t="str">
        <f t="shared" si="63"/>
        <v/>
      </c>
      <c r="U989" s="118" t="e">
        <f>IF(AND(D989&lt;&gt;"",I989="OUI",#REF!="OUI"),60,"")</f>
        <v>#REF!</v>
      </c>
      <c r="V989" s="147"/>
      <c r="W989" s="118"/>
      <c r="X989" s="118"/>
      <c r="Y989" s="120"/>
      <c r="Z989" s="117"/>
    </row>
    <row r="990" spans="1:26" x14ac:dyDescent="0.25">
      <c r="A990" s="114">
        <v>13</v>
      </c>
      <c r="B990" s="115" t="s">
        <v>5725</v>
      </c>
      <c r="C990" s="116" t="str">
        <f t="array" ref="C990">IFERROR(VLOOKUP(E990,'RT-C'!$A:$I,9,FALSE),"")</f>
        <v/>
      </c>
      <c r="D990" s="117"/>
      <c r="E990" s="113"/>
      <c r="F990" s="118"/>
      <c r="G990" s="119"/>
      <c r="H990" s="120"/>
      <c r="I990" s="153" t="str">
        <f t="array" ref="I990">IFERROR(VLOOKUP(E990,'RT-C'!$A:$J,10,FALSE),"")</f>
        <v/>
      </c>
      <c r="J990" s="151" t="str">
        <f t="array" ref="J990">IFERROR(VLOOKUP(E990,'RT-C'!$A:$AE,31,FALSE),"")</f>
        <v/>
      </c>
      <c r="K990" s="152" t="str">
        <f t="array" ref="K990">IFERROR(IF(VLOOKUP(E990,'RT-C'!$A:$AG,29,FALSE)=0,"",VLOOKUP(E990,'RT-C'!$A:$AG,33,FALSE)),"")</f>
        <v/>
      </c>
      <c r="L990" s="151" t="str">
        <f t="array" ref="L990">IFERROR(VLOOKUP('RT-C'!$A:$AF,32,FALSE),"")</f>
        <v/>
      </c>
      <c r="M990" s="323" t="str">
        <f t="array" ref="M990">IFERROR(VLOOKUP(E990,'RT-C'!$A:$H,8,FALSE),"")</f>
        <v/>
      </c>
      <c r="N990" s="151" t="str">
        <f t="array" ref="N990">IFERROR(VLOOKUP(E990,'RT-C'!$A:$G,7,FALSE),"")</f>
        <v/>
      </c>
      <c r="O990" s="150" t="str">
        <f t="array" ref="O990">IFERROR(VLOOKUP(E990,'RT-C'!$A:$R,18,FALSE),"")</f>
        <v/>
      </c>
      <c r="P990" s="147" t="str">
        <f t="shared" si="60"/>
        <v/>
      </c>
      <c r="Q990" s="119" t="str">
        <f t="shared" si="61"/>
        <v/>
      </c>
      <c r="R990" s="149" t="str">
        <f t="shared" si="62"/>
        <v/>
      </c>
      <c r="S990" s="148"/>
      <c r="T990" s="148" t="str">
        <f t="shared" si="63"/>
        <v/>
      </c>
      <c r="U990" s="118" t="e">
        <f>IF(AND(D990&lt;&gt;"",I990="OUI",#REF!="OUI"),60,"")</f>
        <v>#REF!</v>
      </c>
      <c r="V990" s="147"/>
      <c r="W990" s="118"/>
      <c r="X990" s="118"/>
      <c r="Y990" s="120"/>
      <c r="Z990" s="117"/>
    </row>
    <row r="991" spans="1:26" x14ac:dyDescent="0.25">
      <c r="A991" s="114">
        <v>13</v>
      </c>
      <c r="B991" s="115" t="s">
        <v>5725</v>
      </c>
      <c r="C991" s="116" t="str">
        <f t="array" ref="C991">IFERROR(VLOOKUP(E991,'RT-C'!$A:$I,9,FALSE),"")</f>
        <v/>
      </c>
      <c r="D991" s="117"/>
      <c r="E991" s="113"/>
      <c r="F991" s="118"/>
      <c r="G991" s="119"/>
      <c r="H991" s="120"/>
      <c r="I991" s="153" t="str">
        <f t="array" ref="I991">IFERROR(VLOOKUP(E991,'RT-C'!$A:$J,10,FALSE),"")</f>
        <v/>
      </c>
      <c r="J991" s="151" t="str">
        <f t="array" ref="J991">IFERROR(VLOOKUP(E991,'RT-C'!$A:$AE,31,FALSE),"")</f>
        <v/>
      </c>
      <c r="K991" s="152" t="str">
        <f t="array" ref="K991">IFERROR(IF(VLOOKUP(E991,'RT-C'!$A:$AG,29,FALSE)=0,"",VLOOKUP(E991,'RT-C'!$A:$AG,33,FALSE)),"")</f>
        <v/>
      </c>
      <c r="L991" s="151" t="str">
        <f t="array" ref="L991">IFERROR(VLOOKUP('RT-C'!$A:$AF,32,FALSE),"")</f>
        <v/>
      </c>
      <c r="M991" s="323" t="str">
        <f t="array" ref="M991">IFERROR(VLOOKUP(E991,'RT-C'!$A:$H,8,FALSE),"")</f>
        <v/>
      </c>
      <c r="N991" s="151" t="str">
        <f t="array" ref="N991">IFERROR(VLOOKUP(E991,'RT-C'!$A:$G,7,FALSE),"")</f>
        <v/>
      </c>
      <c r="O991" s="150" t="str">
        <f t="array" ref="O991">IFERROR(VLOOKUP(E991,'RT-C'!$A:$R,18,FALSE),"")</f>
        <v/>
      </c>
      <c r="P991" s="147" t="str">
        <f t="shared" si="60"/>
        <v/>
      </c>
      <c r="Q991" s="119" t="str">
        <f t="shared" si="61"/>
        <v/>
      </c>
      <c r="R991" s="149" t="str">
        <f t="shared" si="62"/>
        <v/>
      </c>
      <c r="S991" s="148"/>
      <c r="T991" s="148" t="str">
        <f t="shared" si="63"/>
        <v/>
      </c>
      <c r="U991" s="118" t="e">
        <f>IF(AND(D991&lt;&gt;"",I991="OUI",#REF!="OUI"),60,"")</f>
        <v>#REF!</v>
      </c>
      <c r="V991" s="147"/>
      <c r="W991" s="118"/>
      <c r="X991" s="118"/>
      <c r="Y991" s="120"/>
      <c r="Z991" s="117"/>
    </row>
    <row r="992" spans="1:26" x14ac:dyDescent="0.25">
      <c r="A992" s="114">
        <v>11</v>
      </c>
      <c r="B992" s="115" t="s">
        <v>5722</v>
      </c>
      <c r="C992" s="116" t="str">
        <f t="array" ref="C992">IFERROR(VLOOKUP(E992,'RT-C'!$A:$I,9,FALSE),"")</f>
        <v/>
      </c>
      <c r="D992" s="117"/>
      <c r="E992" s="113"/>
      <c r="F992" s="118"/>
      <c r="G992" s="119"/>
      <c r="H992" s="120"/>
      <c r="I992" s="153" t="str">
        <f t="array" ref="I992">IFERROR(VLOOKUP(E992,'RT-C'!$A:$J,10,FALSE),"")</f>
        <v/>
      </c>
      <c r="J992" s="151" t="str">
        <f t="array" ref="J992">IFERROR(VLOOKUP(E992,'RT-C'!$A:$AE,31,FALSE),"")</f>
        <v/>
      </c>
      <c r="K992" s="152" t="str">
        <f t="array" ref="K992">IFERROR(IF(VLOOKUP(E992,'RT-C'!$A:$AG,29,FALSE)=0,"",VLOOKUP(E992,'RT-C'!$A:$AG,33,FALSE)),"")</f>
        <v/>
      </c>
      <c r="L992" s="151" t="str">
        <f t="array" ref="L992">IFERROR(VLOOKUP('RT-C'!$A:$AF,32,FALSE),"")</f>
        <v/>
      </c>
      <c r="M992" s="323" t="str">
        <f t="array" ref="M992">IFERROR(VLOOKUP(E992,'RT-C'!$A:$H,8,FALSE),"")</f>
        <v/>
      </c>
      <c r="N992" s="151" t="str">
        <f t="array" ref="N992">IFERROR(VLOOKUP(E992,'RT-C'!$A:$G,7,FALSE),"")</f>
        <v/>
      </c>
      <c r="O992" s="150" t="str">
        <f t="array" ref="O992">IFERROR(VLOOKUP(E992,'RT-C'!$A:$R,18,FALSE),"")</f>
        <v/>
      </c>
      <c r="P992" s="147" t="str">
        <f t="shared" si="60"/>
        <v/>
      </c>
      <c r="Q992" s="119" t="str">
        <f t="shared" si="61"/>
        <v/>
      </c>
      <c r="R992" s="149" t="str">
        <f t="shared" si="62"/>
        <v/>
      </c>
      <c r="S992" s="148"/>
      <c r="T992" s="148" t="str">
        <f t="shared" si="63"/>
        <v/>
      </c>
      <c r="U992" s="118" t="e">
        <f>IF(AND(D992&lt;&gt;"",I992="OUI",#REF!="OUI"),60,"")</f>
        <v>#REF!</v>
      </c>
      <c r="V992" s="147"/>
      <c r="W992" s="118"/>
      <c r="X992" s="118"/>
      <c r="Y992" s="120"/>
      <c r="Z992" s="117"/>
    </row>
    <row r="993" spans="1:26" x14ac:dyDescent="0.25">
      <c r="A993" s="114">
        <v>11</v>
      </c>
      <c r="B993" s="115" t="s">
        <v>5722</v>
      </c>
      <c r="C993" s="116" t="str">
        <f t="array" ref="C993">IFERROR(VLOOKUP(E993,'RT-C'!$A:$I,9,FALSE),"")</f>
        <v/>
      </c>
      <c r="D993" s="117"/>
      <c r="E993" s="113"/>
      <c r="F993" s="118"/>
      <c r="G993" s="119"/>
      <c r="H993" s="120"/>
      <c r="I993" s="153" t="str">
        <f t="array" ref="I993">IFERROR(VLOOKUP(E993,'RT-C'!$A:$J,10,FALSE),"")</f>
        <v/>
      </c>
      <c r="J993" s="151" t="str">
        <f t="array" ref="J993">IFERROR(VLOOKUP(E993,'RT-C'!$A:$AE,31,FALSE),"")</f>
        <v/>
      </c>
      <c r="K993" s="152" t="str">
        <f t="array" ref="K993">IFERROR(IF(VLOOKUP(E993,'RT-C'!$A:$AG,29,FALSE)=0,"",VLOOKUP(E993,'RT-C'!$A:$AG,33,FALSE)),"")</f>
        <v/>
      </c>
      <c r="L993" s="151" t="str">
        <f t="array" ref="L993">IFERROR(VLOOKUP('RT-C'!$A:$AF,32,FALSE),"")</f>
        <v/>
      </c>
      <c r="M993" s="323" t="str">
        <f t="array" ref="M993">IFERROR(VLOOKUP(E993,'RT-C'!$A:$H,8,FALSE),"")</f>
        <v/>
      </c>
      <c r="N993" s="151" t="str">
        <f t="array" ref="N993">IFERROR(VLOOKUP(E993,'RT-C'!$A:$G,7,FALSE),"")</f>
        <v/>
      </c>
      <c r="O993" s="150" t="str">
        <f t="array" ref="O993">IFERROR(VLOOKUP(E993,'RT-C'!$A:$R,18,FALSE),"")</f>
        <v/>
      </c>
      <c r="P993" s="147" t="str">
        <f t="shared" si="60"/>
        <v/>
      </c>
      <c r="Q993" s="119" t="str">
        <f t="shared" si="61"/>
        <v/>
      </c>
      <c r="R993" s="149" t="str">
        <f t="shared" si="62"/>
        <v/>
      </c>
      <c r="S993" s="148"/>
      <c r="T993" s="148" t="str">
        <f t="shared" si="63"/>
        <v/>
      </c>
      <c r="U993" s="118" t="e">
        <f>IF(AND(D993&lt;&gt;"",I993="OUI",#REF!="OUI"),60,"")</f>
        <v>#REF!</v>
      </c>
      <c r="V993" s="147"/>
      <c r="W993" s="118"/>
      <c r="X993" s="118"/>
      <c r="Y993" s="120"/>
      <c r="Z993" s="117"/>
    </row>
    <row r="994" spans="1:26" x14ac:dyDescent="0.25">
      <c r="A994" s="114">
        <v>11</v>
      </c>
      <c r="B994" s="115" t="s">
        <v>5722</v>
      </c>
      <c r="C994" s="116" t="str">
        <f t="array" ref="C994">IFERROR(VLOOKUP(E994,'RT-C'!$A:$I,9,FALSE),"")</f>
        <v/>
      </c>
      <c r="D994" s="117"/>
      <c r="E994" s="113"/>
      <c r="F994" s="118"/>
      <c r="G994" s="119"/>
      <c r="H994" s="120"/>
      <c r="I994" s="153" t="str">
        <f t="array" ref="I994">IFERROR(VLOOKUP(E994,'RT-C'!$A:$J,10,FALSE),"")</f>
        <v/>
      </c>
      <c r="J994" s="151" t="str">
        <f t="array" ref="J994">IFERROR(VLOOKUP(E994,'RT-C'!$A:$AE,31,FALSE),"")</f>
        <v/>
      </c>
      <c r="K994" s="152" t="str">
        <f t="array" ref="K994">IFERROR(IF(VLOOKUP(E994,'RT-C'!$A:$AG,29,FALSE)=0,"",VLOOKUP(E994,'RT-C'!$A:$AG,33,FALSE)),"")</f>
        <v/>
      </c>
      <c r="L994" s="151" t="str">
        <f t="array" ref="L994">IFERROR(VLOOKUP('RT-C'!$A:$AF,32,FALSE),"")</f>
        <v/>
      </c>
      <c r="M994" s="323" t="str">
        <f t="array" ref="M994">IFERROR(VLOOKUP(E994,'RT-C'!$A:$H,8,FALSE),"")</f>
        <v/>
      </c>
      <c r="N994" s="151" t="str">
        <f t="array" ref="N994">IFERROR(VLOOKUP(E994,'RT-C'!$A:$G,7,FALSE),"")</f>
        <v/>
      </c>
      <c r="O994" s="150" t="str">
        <f t="array" ref="O994">IFERROR(VLOOKUP(E994,'RT-C'!$A:$R,18,FALSE),"")</f>
        <v/>
      </c>
      <c r="P994" s="147" t="str">
        <f t="shared" si="60"/>
        <v/>
      </c>
      <c r="Q994" s="119" t="str">
        <f t="shared" si="61"/>
        <v/>
      </c>
      <c r="R994" s="149" t="str">
        <f t="shared" si="62"/>
        <v/>
      </c>
      <c r="S994" s="148"/>
      <c r="T994" s="148" t="str">
        <f t="shared" si="63"/>
        <v/>
      </c>
      <c r="U994" s="118" t="e">
        <f>IF(AND(D994&lt;&gt;"",I994="OUI",#REF!="OUI"),60,"")</f>
        <v>#REF!</v>
      </c>
      <c r="V994" s="147"/>
      <c r="W994" s="118"/>
      <c r="X994" s="118"/>
      <c r="Y994" s="120"/>
      <c r="Z994" s="117"/>
    </row>
    <row r="995" spans="1:26" x14ac:dyDescent="0.25">
      <c r="A995" s="114">
        <v>11</v>
      </c>
      <c r="B995" s="115" t="s">
        <v>5722</v>
      </c>
      <c r="C995" s="116" t="str">
        <f t="array" ref="C995">IFERROR(VLOOKUP(E995,'RT-C'!$A:$I,9,FALSE),"")</f>
        <v/>
      </c>
      <c r="D995" s="117"/>
      <c r="E995" s="113"/>
      <c r="F995" s="118"/>
      <c r="G995" s="119"/>
      <c r="H995" s="120"/>
      <c r="I995" s="153" t="str">
        <f t="array" ref="I995">IFERROR(VLOOKUP(E995,'RT-C'!$A:$J,10,FALSE),"")</f>
        <v/>
      </c>
      <c r="J995" s="151" t="str">
        <f t="array" ref="J995">IFERROR(VLOOKUP(E995,'RT-C'!$A:$AE,31,FALSE),"")</f>
        <v/>
      </c>
      <c r="K995" s="152" t="str">
        <f t="array" ref="K995">IFERROR(IF(VLOOKUP(E995,'RT-C'!$A:$AG,29,FALSE)=0,"",VLOOKUP(E995,'RT-C'!$A:$AG,33,FALSE)),"")</f>
        <v/>
      </c>
      <c r="L995" s="151" t="str">
        <f t="array" ref="L995">IFERROR(VLOOKUP('RT-C'!$A:$AF,32,FALSE),"")</f>
        <v/>
      </c>
      <c r="M995" s="323" t="str">
        <f t="array" ref="M995">IFERROR(VLOOKUP(E995,'RT-C'!$A:$H,8,FALSE),"")</f>
        <v/>
      </c>
      <c r="N995" s="151" t="str">
        <f t="array" ref="N995">IFERROR(VLOOKUP(E995,'RT-C'!$A:$G,7,FALSE),"")</f>
        <v/>
      </c>
      <c r="O995" s="150" t="str">
        <f t="array" ref="O995">IFERROR(VLOOKUP(E995,'RT-C'!$A:$R,18,FALSE),"")</f>
        <v/>
      </c>
      <c r="P995" s="147" t="str">
        <f t="shared" si="60"/>
        <v/>
      </c>
      <c r="Q995" s="119" t="str">
        <f t="shared" si="61"/>
        <v/>
      </c>
      <c r="R995" s="149" t="str">
        <f t="shared" si="62"/>
        <v/>
      </c>
      <c r="S995" s="148"/>
      <c r="T995" s="148" t="str">
        <f t="shared" si="63"/>
        <v/>
      </c>
      <c r="U995" s="118" t="e">
        <f>IF(AND(D995&lt;&gt;"",I995="OUI",#REF!="OUI"),60,"")</f>
        <v>#REF!</v>
      </c>
      <c r="V995" s="147"/>
      <c r="W995" s="118"/>
      <c r="X995" s="118"/>
      <c r="Y995" s="120"/>
      <c r="Z995" s="117"/>
    </row>
    <row r="996" spans="1:26" x14ac:dyDescent="0.25">
      <c r="A996" s="114">
        <v>11</v>
      </c>
      <c r="B996" s="115" t="s">
        <v>5722</v>
      </c>
      <c r="C996" s="116" t="str">
        <f t="array" ref="C996">IFERROR(VLOOKUP(E996,'RT-C'!$A:$I,9,FALSE),"")</f>
        <v/>
      </c>
      <c r="D996" s="117"/>
      <c r="E996" s="113"/>
      <c r="F996" s="118"/>
      <c r="G996" s="119"/>
      <c r="H996" s="120"/>
      <c r="I996" s="153" t="str">
        <f t="array" ref="I996">IFERROR(VLOOKUP(E996,'RT-C'!$A:$J,10,FALSE),"")</f>
        <v/>
      </c>
      <c r="J996" s="151" t="str">
        <f t="array" ref="J996">IFERROR(VLOOKUP(E996,'RT-C'!$A:$AE,31,FALSE),"")</f>
        <v/>
      </c>
      <c r="K996" s="152" t="str">
        <f t="array" ref="K996">IFERROR(IF(VLOOKUP(E996,'RT-C'!$A:$AG,29,FALSE)=0,"",VLOOKUP(E996,'RT-C'!$A:$AG,33,FALSE)),"")</f>
        <v/>
      </c>
      <c r="L996" s="151" t="str">
        <f t="array" ref="L996">IFERROR(VLOOKUP('RT-C'!$A:$AF,32,FALSE),"")</f>
        <v/>
      </c>
      <c r="M996" s="323" t="str">
        <f t="array" ref="M996">IFERROR(VLOOKUP(E996,'RT-C'!$A:$H,8,FALSE),"")</f>
        <v/>
      </c>
      <c r="N996" s="151" t="str">
        <f t="array" ref="N996">IFERROR(VLOOKUP(E996,'RT-C'!$A:$G,7,FALSE),"")</f>
        <v/>
      </c>
      <c r="O996" s="150" t="str">
        <f t="array" ref="O996">IFERROR(VLOOKUP(E996,'RT-C'!$A:$R,18,FALSE),"")</f>
        <v/>
      </c>
      <c r="P996" s="147" t="str">
        <f t="shared" si="60"/>
        <v/>
      </c>
      <c r="Q996" s="119" t="str">
        <f t="shared" si="61"/>
        <v/>
      </c>
      <c r="R996" s="149" t="str">
        <f t="shared" si="62"/>
        <v/>
      </c>
      <c r="S996" s="148"/>
      <c r="T996" s="148" t="str">
        <f t="shared" si="63"/>
        <v/>
      </c>
      <c r="U996" s="118" t="e">
        <f>IF(AND(D996&lt;&gt;"",I996="OUI",#REF!="OUI"),60,"")</f>
        <v>#REF!</v>
      </c>
      <c r="V996" s="147"/>
      <c r="W996" s="118"/>
      <c r="X996" s="118"/>
      <c r="Y996" s="120"/>
      <c r="Z996" s="117"/>
    </row>
    <row r="997" spans="1:26" x14ac:dyDescent="0.25">
      <c r="A997" s="114">
        <v>3</v>
      </c>
      <c r="B997" s="115" t="s">
        <v>5726</v>
      </c>
      <c r="C997" s="116" t="str">
        <f t="array" ref="C997">IFERROR(VLOOKUP(E997,'RT-C'!$A:$I,9,FALSE),"")</f>
        <v/>
      </c>
      <c r="D997" s="117"/>
      <c r="E997" s="113"/>
      <c r="F997" s="118"/>
      <c r="G997" s="119"/>
      <c r="H997" s="120"/>
      <c r="I997" s="153" t="str">
        <f t="array" ref="I997">IFERROR(VLOOKUP(E997,'RT-C'!$A:$J,10,FALSE),"")</f>
        <v/>
      </c>
      <c r="J997" s="151" t="str">
        <f t="array" ref="J997">IFERROR(VLOOKUP(E997,'RT-C'!$A:$AE,31,FALSE),"")</f>
        <v/>
      </c>
      <c r="K997" s="152" t="str">
        <f t="array" ref="K997">IFERROR(IF(VLOOKUP(E997,'RT-C'!$A:$AG,29,FALSE)=0,"",VLOOKUP(E997,'RT-C'!$A:$AG,33,FALSE)),"")</f>
        <v/>
      </c>
      <c r="L997" s="151" t="str">
        <f t="array" ref="L997">IFERROR(VLOOKUP('RT-C'!$A:$AF,32,FALSE),"")</f>
        <v/>
      </c>
      <c r="M997" s="323" t="str">
        <f t="array" ref="M997">IFERROR(VLOOKUP(E997,'RT-C'!$A:$H,8,FALSE),"")</f>
        <v/>
      </c>
      <c r="N997" s="151" t="str">
        <f t="array" ref="N997">IFERROR(VLOOKUP(E997,'RT-C'!$A:$G,7,FALSE),"")</f>
        <v/>
      </c>
      <c r="O997" s="150" t="str">
        <f t="array" ref="O997">IFERROR(VLOOKUP(E997,'RT-C'!$A:$R,18,FALSE),"")</f>
        <v/>
      </c>
      <c r="P997" s="147" t="str">
        <f t="shared" si="60"/>
        <v/>
      </c>
      <c r="Q997" s="119" t="str">
        <f t="shared" si="61"/>
        <v/>
      </c>
      <c r="R997" s="149" t="str">
        <f t="shared" si="62"/>
        <v/>
      </c>
      <c r="S997" s="148"/>
      <c r="T997" s="148" t="str">
        <f t="shared" si="63"/>
        <v/>
      </c>
      <c r="U997" s="118" t="e">
        <f>IF(AND(D997&lt;&gt;"",I997="OUI",#REF!="OUI"),60,"")</f>
        <v>#REF!</v>
      </c>
      <c r="V997" s="147"/>
      <c r="W997" s="118"/>
      <c r="X997" s="118"/>
      <c r="Y997" s="120"/>
      <c r="Z997" s="117"/>
    </row>
    <row r="998" spans="1:26" x14ac:dyDescent="0.25">
      <c r="A998" s="114">
        <v>3</v>
      </c>
      <c r="B998" s="115" t="s">
        <v>5726</v>
      </c>
      <c r="C998" s="116" t="str">
        <f t="array" ref="C998">IFERROR(VLOOKUP(E998,'RT-C'!$A:$I,9,FALSE),"")</f>
        <v/>
      </c>
      <c r="D998" s="117"/>
      <c r="E998" s="113"/>
      <c r="F998" s="118"/>
      <c r="G998" s="119"/>
      <c r="H998" s="120"/>
      <c r="I998" s="153" t="str">
        <f t="array" ref="I998">IFERROR(VLOOKUP(E998,'RT-C'!$A:$J,10,FALSE),"")</f>
        <v/>
      </c>
      <c r="J998" s="151" t="str">
        <f t="array" ref="J998">IFERROR(VLOOKUP(E998,'RT-C'!$A:$AE,31,FALSE),"")</f>
        <v/>
      </c>
      <c r="K998" s="152" t="str">
        <f t="array" ref="K998">IFERROR(IF(VLOOKUP(E998,'RT-C'!$A:$AG,29,FALSE)=0,"",VLOOKUP(E998,'RT-C'!$A:$AG,33,FALSE)),"")</f>
        <v/>
      </c>
      <c r="L998" s="151" t="str">
        <f t="array" ref="L998">IFERROR(VLOOKUP('RT-C'!$A:$AF,32,FALSE),"")</f>
        <v/>
      </c>
      <c r="M998" s="323" t="str">
        <f t="array" ref="M998">IFERROR(VLOOKUP(E998,'RT-C'!$A:$H,8,FALSE),"")</f>
        <v/>
      </c>
      <c r="N998" s="151" t="str">
        <f t="array" ref="N998">IFERROR(VLOOKUP(E998,'RT-C'!$A:$G,7,FALSE),"")</f>
        <v/>
      </c>
      <c r="O998" s="150" t="str">
        <f t="array" ref="O998">IFERROR(VLOOKUP(E998,'RT-C'!$A:$R,18,FALSE),"")</f>
        <v/>
      </c>
      <c r="P998" s="147" t="str">
        <f t="shared" si="60"/>
        <v/>
      </c>
      <c r="Q998" s="119" t="str">
        <f t="shared" si="61"/>
        <v/>
      </c>
      <c r="R998" s="149" t="str">
        <f t="shared" si="62"/>
        <v/>
      </c>
      <c r="S998" s="148"/>
      <c r="T998" s="148" t="str">
        <f t="shared" si="63"/>
        <v/>
      </c>
      <c r="U998" s="118" t="e">
        <f>IF(AND(D998&lt;&gt;"",I998="OUI",#REF!="OUI"),60,"")</f>
        <v>#REF!</v>
      </c>
      <c r="V998" s="147"/>
      <c r="W998" s="118"/>
      <c r="X998" s="118"/>
      <c r="Y998" s="120"/>
      <c r="Z998" s="117"/>
    </row>
    <row r="999" spans="1:26" x14ac:dyDescent="0.25">
      <c r="A999" s="114">
        <v>3</v>
      </c>
      <c r="B999" s="115" t="s">
        <v>5726</v>
      </c>
      <c r="C999" s="116" t="str">
        <f t="array" ref="C999">IFERROR(VLOOKUP(E999,'RT-C'!$A:$I,9,FALSE),"")</f>
        <v/>
      </c>
      <c r="D999" s="117"/>
      <c r="E999" s="113"/>
      <c r="F999" s="118"/>
      <c r="G999" s="119"/>
      <c r="H999" s="120"/>
      <c r="I999" s="153" t="str">
        <f t="array" ref="I999">IFERROR(VLOOKUP(E999,'RT-C'!$A:$J,10,FALSE),"")</f>
        <v/>
      </c>
      <c r="J999" s="151" t="str">
        <f t="array" ref="J999">IFERROR(VLOOKUP(E999,'RT-C'!$A:$AE,31,FALSE),"")</f>
        <v/>
      </c>
      <c r="K999" s="152" t="str">
        <f t="array" ref="K999">IFERROR(IF(VLOOKUP(E999,'RT-C'!$A:$AG,29,FALSE)=0,"",VLOOKUP(E999,'RT-C'!$A:$AG,33,FALSE)),"")</f>
        <v/>
      </c>
      <c r="L999" s="151" t="str">
        <f t="array" ref="L999">IFERROR(VLOOKUP('RT-C'!$A:$AF,32,FALSE),"")</f>
        <v/>
      </c>
      <c r="M999" s="323" t="str">
        <f t="array" ref="M999">IFERROR(VLOOKUP(E999,'RT-C'!$A:$H,8,FALSE),"")</f>
        <v/>
      </c>
      <c r="N999" s="151" t="str">
        <f t="array" ref="N999">IFERROR(VLOOKUP(E999,'RT-C'!$A:$G,7,FALSE),"")</f>
        <v/>
      </c>
      <c r="O999" s="150" t="str">
        <f t="array" ref="O999">IFERROR(VLOOKUP(E999,'RT-C'!$A:$R,18,FALSE),"")</f>
        <v/>
      </c>
      <c r="P999" s="147" t="str">
        <f t="shared" si="60"/>
        <v/>
      </c>
      <c r="Q999" s="119" t="str">
        <f t="shared" si="61"/>
        <v/>
      </c>
      <c r="R999" s="149" t="str">
        <f t="shared" si="62"/>
        <v/>
      </c>
      <c r="S999" s="148"/>
      <c r="T999" s="148" t="str">
        <f t="shared" si="63"/>
        <v/>
      </c>
      <c r="U999" s="118" t="e">
        <f>IF(AND(D999&lt;&gt;"",I999="OUI",#REF!="OUI"),60,"")</f>
        <v>#REF!</v>
      </c>
      <c r="V999" s="147"/>
      <c r="W999" s="118"/>
      <c r="X999" s="118"/>
      <c r="Y999" s="120"/>
      <c r="Z999" s="117"/>
    </row>
    <row r="1000" spans="1:26" x14ac:dyDescent="0.25">
      <c r="A1000" s="114">
        <v>3</v>
      </c>
      <c r="B1000" s="115" t="s">
        <v>5726</v>
      </c>
      <c r="C1000" s="116" t="str">
        <f t="array" ref="C1000">IFERROR(VLOOKUP(E1000,'RT-C'!$A:$I,9,FALSE),"")</f>
        <v/>
      </c>
      <c r="D1000" s="117"/>
      <c r="E1000" s="113"/>
      <c r="F1000" s="118"/>
      <c r="G1000" s="119"/>
      <c r="H1000" s="120"/>
      <c r="I1000" s="153" t="str">
        <f t="array" ref="I1000">IFERROR(VLOOKUP(E1000,'RT-C'!$A:$J,10,FALSE),"")</f>
        <v/>
      </c>
      <c r="J1000" s="151" t="str">
        <f t="array" ref="J1000">IFERROR(VLOOKUP(E1000,'RT-C'!$A:$AE,31,FALSE),"")</f>
        <v/>
      </c>
      <c r="K1000" s="152" t="str">
        <f t="array" ref="K1000">IFERROR(IF(VLOOKUP(E1000,'RT-C'!$A:$AG,29,FALSE)=0,"",VLOOKUP(E1000,'RT-C'!$A:$AG,33,FALSE)),"")</f>
        <v/>
      </c>
      <c r="L1000" s="151" t="str">
        <f t="array" ref="L1000">IFERROR(VLOOKUP('RT-C'!$A:$AF,32,FALSE),"")</f>
        <v/>
      </c>
      <c r="M1000" s="323" t="str">
        <f t="array" ref="M1000">IFERROR(VLOOKUP(E1000,'RT-C'!$A:$H,8,FALSE),"")</f>
        <v/>
      </c>
      <c r="N1000" s="151" t="str">
        <f t="array" ref="N1000">IFERROR(VLOOKUP(E1000,'RT-C'!$A:$G,7,FALSE),"")</f>
        <v/>
      </c>
      <c r="O1000" s="150" t="str">
        <f t="array" ref="O1000">IFERROR(VLOOKUP(E1000,'RT-C'!$A:$R,18,FALSE),"")</f>
        <v/>
      </c>
      <c r="P1000" s="147" t="str">
        <f t="shared" si="60"/>
        <v/>
      </c>
      <c r="Q1000" s="119" t="str">
        <f t="shared" si="61"/>
        <v/>
      </c>
      <c r="R1000" s="149" t="str">
        <f t="shared" si="62"/>
        <v/>
      </c>
      <c r="S1000" s="148"/>
      <c r="T1000" s="148" t="str">
        <f t="shared" si="63"/>
        <v/>
      </c>
      <c r="U1000" s="118" t="e">
        <f>IF(AND(D1000&lt;&gt;"",I1000="OUI",#REF!="OUI"),60,"")</f>
        <v>#REF!</v>
      </c>
      <c r="V1000" s="147"/>
      <c r="W1000" s="118"/>
      <c r="X1000" s="118"/>
      <c r="Y1000" s="120"/>
      <c r="Z1000" s="117"/>
    </row>
    <row r="1001" spans="1:26" x14ac:dyDescent="0.25">
      <c r="A1001" s="114">
        <v>3</v>
      </c>
      <c r="B1001" s="115" t="s">
        <v>5726</v>
      </c>
      <c r="C1001" s="116" t="str">
        <f t="array" ref="C1001">IFERROR(VLOOKUP(E1001,'RT-C'!$A:$I,9,FALSE),"")</f>
        <v/>
      </c>
      <c r="D1001" s="117"/>
      <c r="E1001" s="113"/>
      <c r="F1001" s="118"/>
      <c r="G1001" s="119"/>
      <c r="H1001" s="120"/>
      <c r="I1001" s="153" t="str">
        <f t="array" ref="I1001">IFERROR(VLOOKUP(E1001,'RT-C'!$A:$J,10,FALSE),"")</f>
        <v/>
      </c>
      <c r="J1001" s="151" t="str">
        <f t="array" ref="J1001">IFERROR(VLOOKUP(E1001,'RT-C'!$A:$AE,31,FALSE),"")</f>
        <v/>
      </c>
      <c r="K1001" s="152" t="str">
        <f t="array" ref="K1001">IFERROR(IF(VLOOKUP(E1001,'RT-C'!$A:$AG,29,FALSE)=0,"",VLOOKUP(E1001,'RT-C'!$A:$AG,33,FALSE)),"")</f>
        <v/>
      </c>
      <c r="L1001" s="151" t="str">
        <f t="array" ref="L1001">IFERROR(VLOOKUP('RT-C'!$A:$AF,32,FALSE),"")</f>
        <v/>
      </c>
      <c r="M1001" s="323" t="str">
        <f t="array" ref="M1001">IFERROR(VLOOKUP(E1001,'RT-C'!$A:$H,8,FALSE),"")</f>
        <v/>
      </c>
      <c r="N1001" s="151" t="str">
        <f t="array" ref="N1001">IFERROR(VLOOKUP(E1001,'RT-C'!$A:$G,7,FALSE),"")</f>
        <v/>
      </c>
      <c r="O1001" s="150" t="str">
        <f t="array" ref="O1001">IFERROR(VLOOKUP(E1001,'RT-C'!$A:$R,18,FALSE),"")</f>
        <v/>
      </c>
      <c r="P1001" s="147" t="str">
        <f t="shared" si="60"/>
        <v/>
      </c>
      <c r="Q1001" s="119" t="str">
        <f t="shared" si="61"/>
        <v/>
      </c>
      <c r="R1001" s="149" t="str">
        <f t="shared" si="62"/>
        <v/>
      </c>
      <c r="S1001" s="148"/>
      <c r="T1001" s="148" t="str">
        <f t="shared" si="63"/>
        <v/>
      </c>
      <c r="U1001" s="118" t="e">
        <f>IF(AND(D1001&lt;&gt;"",I1001="OUI",#REF!="OUI"),60,"")</f>
        <v>#REF!</v>
      </c>
      <c r="V1001" s="147"/>
      <c r="W1001" s="118"/>
      <c r="X1001" s="118"/>
      <c r="Y1001" s="120"/>
      <c r="Z1001" s="117"/>
    </row>
    <row r="1002" spans="1:26" x14ac:dyDescent="0.25">
      <c r="A1002" s="114">
        <v>3</v>
      </c>
      <c r="B1002" s="115" t="s">
        <v>5726</v>
      </c>
      <c r="C1002" s="116" t="str">
        <f t="array" ref="C1002">IFERROR(VLOOKUP(E1002,'RT-C'!$A:$I,9,FALSE),"")</f>
        <v/>
      </c>
      <c r="D1002" s="117"/>
      <c r="E1002" s="113"/>
      <c r="F1002" s="118"/>
      <c r="G1002" s="119"/>
      <c r="H1002" s="120"/>
      <c r="I1002" s="153" t="str">
        <f t="array" ref="I1002">IFERROR(VLOOKUP(E1002,'RT-C'!$A:$J,10,FALSE),"")</f>
        <v/>
      </c>
      <c r="J1002" s="151" t="str">
        <f t="array" ref="J1002">IFERROR(VLOOKUP(E1002,'RT-C'!$A:$AE,31,FALSE),"")</f>
        <v/>
      </c>
      <c r="K1002" s="152" t="str">
        <f t="array" ref="K1002">IFERROR(IF(VLOOKUP(E1002,'RT-C'!$A:$AG,29,FALSE)=0,"",VLOOKUP(E1002,'RT-C'!$A:$AG,33,FALSE)),"")</f>
        <v/>
      </c>
      <c r="L1002" s="151" t="str">
        <f t="array" ref="L1002">IFERROR(VLOOKUP('RT-C'!$A:$AF,32,FALSE),"")</f>
        <v/>
      </c>
      <c r="M1002" s="323" t="str">
        <f t="array" ref="M1002">IFERROR(VLOOKUP(E1002,'RT-C'!$A:$H,8,FALSE),"")</f>
        <v/>
      </c>
      <c r="N1002" s="151" t="str">
        <f t="array" ref="N1002">IFERROR(VLOOKUP(E1002,'RT-C'!$A:$G,7,FALSE),"")</f>
        <v/>
      </c>
      <c r="O1002" s="150" t="str">
        <f t="array" ref="O1002">IFERROR(VLOOKUP(E1002,'RT-C'!$A:$R,18,FALSE),"")</f>
        <v/>
      </c>
      <c r="P1002" s="147" t="str">
        <f t="shared" si="60"/>
        <v/>
      </c>
      <c r="Q1002" s="119" t="str">
        <f t="shared" si="61"/>
        <v/>
      </c>
      <c r="R1002" s="149" t="str">
        <f t="shared" si="62"/>
        <v/>
      </c>
      <c r="S1002" s="148"/>
      <c r="T1002" s="148" t="str">
        <f t="shared" si="63"/>
        <v/>
      </c>
      <c r="U1002" s="118" t="e">
        <f>IF(AND(D1002&lt;&gt;"",I1002="OUI",#REF!="OUI"),60,"")</f>
        <v>#REF!</v>
      </c>
      <c r="V1002" s="147"/>
      <c r="W1002" s="118"/>
      <c r="X1002" s="118"/>
      <c r="Y1002" s="120"/>
      <c r="Z1002" s="117"/>
    </row>
    <row r="1003" spans="1:26" x14ac:dyDescent="0.25">
      <c r="A1003" s="114">
        <v>3</v>
      </c>
      <c r="B1003" s="115" t="s">
        <v>5726</v>
      </c>
      <c r="C1003" s="116" t="str">
        <f t="array" ref="C1003">IFERROR(VLOOKUP(E1003,'RT-C'!$A:$I,9,FALSE),"")</f>
        <v/>
      </c>
      <c r="D1003" s="117"/>
      <c r="E1003" s="113"/>
      <c r="F1003" s="118"/>
      <c r="G1003" s="119"/>
      <c r="H1003" s="120"/>
      <c r="I1003" s="153" t="str">
        <f t="array" ref="I1003">IFERROR(VLOOKUP(E1003,'RT-C'!$A:$J,10,FALSE),"")</f>
        <v/>
      </c>
      <c r="J1003" s="151" t="str">
        <f t="array" ref="J1003">IFERROR(VLOOKUP(E1003,'RT-C'!$A:$AE,31,FALSE),"")</f>
        <v/>
      </c>
      <c r="K1003" s="152" t="str">
        <f t="array" ref="K1003">IFERROR(IF(VLOOKUP(E1003,'RT-C'!$A:$AG,29,FALSE)=0,"",VLOOKUP(E1003,'RT-C'!$A:$AG,33,FALSE)),"")</f>
        <v/>
      </c>
      <c r="L1003" s="151" t="str">
        <f t="array" ref="L1003">IFERROR(VLOOKUP('RT-C'!$A:$AF,32,FALSE),"")</f>
        <v/>
      </c>
      <c r="M1003" s="323" t="str">
        <f t="array" ref="M1003">IFERROR(VLOOKUP(E1003,'RT-C'!$A:$H,8,FALSE),"")</f>
        <v/>
      </c>
      <c r="N1003" s="151" t="str">
        <f t="array" ref="N1003">IFERROR(VLOOKUP(E1003,'RT-C'!$A:$G,7,FALSE),"")</f>
        <v/>
      </c>
      <c r="O1003" s="150" t="str">
        <f t="array" ref="O1003">IFERROR(VLOOKUP(E1003,'RT-C'!$A:$R,18,FALSE),"")</f>
        <v/>
      </c>
      <c r="P1003" s="147" t="str">
        <f t="shared" si="60"/>
        <v/>
      </c>
      <c r="Q1003" s="119" t="str">
        <f t="shared" si="61"/>
        <v/>
      </c>
      <c r="R1003" s="149" t="str">
        <f t="shared" si="62"/>
        <v/>
      </c>
      <c r="S1003" s="148"/>
      <c r="T1003" s="148" t="str">
        <f t="shared" si="63"/>
        <v/>
      </c>
      <c r="U1003" s="118" t="e">
        <f>IF(AND(D1003&lt;&gt;"",I1003="OUI",#REF!="OUI"),60,"")</f>
        <v>#REF!</v>
      </c>
      <c r="V1003" s="147"/>
      <c r="W1003" s="118"/>
      <c r="X1003" s="118"/>
      <c r="Y1003" s="120"/>
      <c r="Z1003" s="117"/>
    </row>
    <row r="1004" spans="1:26" x14ac:dyDescent="0.25">
      <c r="A1004" s="114">
        <v>3</v>
      </c>
      <c r="B1004" s="115" t="s">
        <v>5726</v>
      </c>
      <c r="C1004" s="116" t="str">
        <f t="array" ref="C1004">IFERROR(VLOOKUP(E1004,'RT-C'!$A:$I,9,FALSE),"")</f>
        <v/>
      </c>
      <c r="D1004" s="117"/>
      <c r="E1004" s="113"/>
      <c r="F1004" s="118"/>
      <c r="G1004" s="119"/>
      <c r="H1004" s="120"/>
      <c r="I1004" s="153" t="str">
        <f t="array" ref="I1004">IFERROR(VLOOKUP(E1004,'RT-C'!$A:$J,10,FALSE),"")</f>
        <v/>
      </c>
      <c r="J1004" s="151" t="str">
        <f t="array" ref="J1004">IFERROR(VLOOKUP(E1004,'RT-C'!$A:$AE,31,FALSE),"")</f>
        <v/>
      </c>
      <c r="K1004" s="152" t="str">
        <f t="array" ref="K1004">IFERROR(IF(VLOOKUP(E1004,'RT-C'!$A:$AG,29,FALSE)=0,"",VLOOKUP(E1004,'RT-C'!$A:$AG,33,FALSE)),"")</f>
        <v/>
      </c>
      <c r="L1004" s="151" t="str">
        <f t="array" ref="L1004">IFERROR(VLOOKUP('RT-C'!$A:$AF,32,FALSE),"")</f>
        <v/>
      </c>
      <c r="M1004" s="323" t="str">
        <f t="array" ref="M1004">IFERROR(VLOOKUP(E1004,'RT-C'!$A:$H,8,FALSE),"")</f>
        <v/>
      </c>
      <c r="N1004" s="151" t="str">
        <f t="array" ref="N1004">IFERROR(VLOOKUP(E1004,'RT-C'!$A:$G,7,FALSE),"")</f>
        <v/>
      </c>
      <c r="O1004" s="150" t="str">
        <f t="array" ref="O1004">IFERROR(VLOOKUP(E1004,'RT-C'!$A:$R,18,FALSE),"")</f>
        <v/>
      </c>
      <c r="P1004" s="147" t="str">
        <f t="shared" si="60"/>
        <v/>
      </c>
      <c r="Q1004" s="119" t="str">
        <f t="shared" si="61"/>
        <v/>
      </c>
      <c r="R1004" s="149" t="str">
        <f t="shared" si="62"/>
        <v/>
      </c>
      <c r="S1004" s="148"/>
      <c r="T1004" s="148" t="str">
        <f t="shared" si="63"/>
        <v/>
      </c>
      <c r="U1004" s="118" t="e">
        <f>IF(AND(D1004&lt;&gt;"",I1004="OUI",#REF!="OUI"),60,"")</f>
        <v>#REF!</v>
      </c>
      <c r="V1004" s="147"/>
      <c r="W1004" s="118"/>
      <c r="X1004" s="118"/>
      <c r="Y1004" s="120"/>
      <c r="Z1004" s="117"/>
    </row>
    <row r="1005" spans="1:26" x14ac:dyDescent="0.25">
      <c r="A1005" s="114">
        <v>3</v>
      </c>
      <c r="B1005" s="115" t="s">
        <v>5726</v>
      </c>
      <c r="C1005" s="116" t="str">
        <f t="array" ref="C1005">IFERROR(VLOOKUP(E1005,'RT-C'!$A:$I,9,FALSE),"")</f>
        <v/>
      </c>
      <c r="D1005" s="117"/>
      <c r="E1005" s="113"/>
      <c r="F1005" s="118"/>
      <c r="G1005" s="119"/>
      <c r="H1005" s="120"/>
      <c r="I1005" s="153" t="str">
        <f t="array" ref="I1005">IFERROR(VLOOKUP(E1005,'RT-C'!$A:$J,10,FALSE),"")</f>
        <v/>
      </c>
      <c r="J1005" s="151" t="str">
        <f t="array" ref="J1005">IFERROR(VLOOKUP(E1005,'RT-C'!$A:$AE,31,FALSE),"")</f>
        <v/>
      </c>
      <c r="K1005" s="152" t="str">
        <f t="array" ref="K1005">IFERROR(IF(VLOOKUP(E1005,'RT-C'!$A:$AG,29,FALSE)=0,"",VLOOKUP(E1005,'RT-C'!$A:$AG,33,FALSE)),"")</f>
        <v/>
      </c>
      <c r="L1005" s="151" t="str">
        <f t="array" ref="L1005">IFERROR(VLOOKUP('RT-C'!$A:$AF,32,FALSE),"")</f>
        <v/>
      </c>
      <c r="M1005" s="323" t="str">
        <f t="array" ref="M1005">IFERROR(VLOOKUP(E1005,'RT-C'!$A:$H,8,FALSE),"")</f>
        <v/>
      </c>
      <c r="N1005" s="151" t="str">
        <f t="array" ref="N1005">IFERROR(VLOOKUP(E1005,'RT-C'!$A:$G,7,FALSE),"")</f>
        <v/>
      </c>
      <c r="O1005" s="150" t="str">
        <f t="array" ref="O1005">IFERROR(VLOOKUP(E1005,'RT-C'!$A:$R,18,FALSE),"")</f>
        <v/>
      </c>
      <c r="P1005" s="147" t="str">
        <f t="shared" si="60"/>
        <v/>
      </c>
      <c r="Q1005" s="119" t="str">
        <f t="shared" si="61"/>
        <v/>
      </c>
      <c r="R1005" s="149" t="str">
        <f t="shared" si="62"/>
        <v/>
      </c>
      <c r="S1005" s="148"/>
      <c r="T1005" s="148" t="str">
        <f t="shared" si="63"/>
        <v/>
      </c>
      <c r="U1005" s="118" t="e">
        <f>IF(AND(D1005&lt;&gt;"",I1005="OUI",#REF!="OUI"),60,"")</f>
        <v>#REF!</v>
      </c>
      <c r="V1005" s="147"/>
      <c r="W1005" s="118"/>
      <c r="X1005" s="118"/>
      <c r="Y1005" s="120"/>
      <c r="Z1005" s="117"/>
    </row>
    <row r="1006" spans="1:26" x14ac:dyDescent="0.25">
      <c r="A1006" s="114">
        <v>3</v>
      </c>
      <c r="B1006" s="115" t="s">
        <v>5726</v>
      </c>
      <c r="C1006" s="116" t="str">
        <f t="array" ref="C1006">IFERROR(VLOOKUP(E1006,'RT-C'!$A:$I,9,FALSE),"")</f>
        <v/>
      </c>
      <c r="D1006" s="117"/>
      <c r="E1006" s="113"/>
      <c r="F1006" s="118"/>
      <c r="G1006" s="119"/>
      <c r="H1006" s="120"/>
      <c r="I1006" s="153" t="str">
        <f t="array" ref="I1006">IFERROR(VLOOKUP(E1006,'RT-C'!$A:$J,10,FALSE),"")</f>
        <v/>
      </c>
      <c r="J1006" s="151" t="str">
        <f t="array" ref="J1006">IFERROR(VLOOKUP(E1006,'RT-C'!$A:$AE,31,FALSE),"")</f>
        <v/>
      </c>
      <c r="K1006" s="152" t="str">
        <f t="array" ref="K1006">IFERROR(IF(VLOOKUP(E1006,'RT-C'!$A:$AG,29,FALSE)=0,"",VLOOKUP(E1006,'RT-C'!$A:$AG,33,FALSE)),"")</f>
        <v/>
      </c>
      <c r="L1006" s="151" t="str">
        <f t="array" ref="L1006">IFERROR(VLOOKUP('RT-C'!$A:$AF,32,FALSE),"")</f>
        <v/>
      </c>
      <c r="M1006" s="323" t="str">
        <f t="array" ref="M1006">IFERROR(VLOOKUP(E1006,'RT-C'!$A:$H,8,FALSE),"")</f>
        <v/>
      </c>
      <c r="N1006" s="151" t="str">
        <f t="array" ref="N1006">IFERROR(VLOOKUP(E1006,'RT-C'!$A:$G,7,FALSE),"")</f>
        <v/>
      </c>
      <c r="O1006" s="150" t="str">
        <f t="array" ref="O1006">IFERROR(VLOOKUP(E1006,'RT-C'!$A:$R,18,FALSE),"")</f>
        <v/>
      </c>
      <c r="P1006" s="147" t="str">
        <f t="shared" si="60"/>
        <v/>
      </c>
      <c r="Q1006" s="119" t="str">
        <f t="shared" si="61"/>
        <v/>
      </c>
      <c r="R1006" s="149" t="str">
        <f t="shared" si="62"/>
        <v/>
      </c>
      <c r="S1006" s="148"/>
      <c r="T1006" s="148" t="str">
        <f t="shared" si="63"/>
        <v/>
      </c>
      <c r="U1006" s="118" t="e">
        <f>IF(AND(D1006&lt;&gt;"",I1006="OUI",#REF!="OUI"),60,"")</f>
        <v>#REF!</v>
      </c>
      <c r="V1006" s="147"/>
      <c r="W1006" s="118"/>
      <c r="X1006" s="118"/>
      <c r="Y1006" s="120"/>
      <c r="Z1006" s="117"/>
    </row>
    <row r="1007" spans="1:26" x14ac:dyDescent="0.25">
      <c r="A1007" s="114">
        <v>3</v>
      </c>
      <c r="B1007" s="115" t="s">
        <v>5726</v>
      </c>
      <c r="C1007" s="116" t="str">
        <f t="array" ref="C1007">IFERROR(VLOOKUP(E1007,'RT-C'!$A:$I,9,FALSE),"")</f>
        <v/>
      </c>
      <c r="D1007" s="117"/>
      <c r="E1007" s="113"/>
      <c r="F1007" s="118"/>
      <c r="G1007" s="119"/>
      <c r="H1007" s="120"/>
      <c r="I1007" s="153" t="str">
        <f t="array" ref="I1007">IFERROR(VLOOKUP(E1007,'RT-C'!$A:$J,10,FALSE),"")</f>
        <v/>
      </c>
      <c r="J1007" s="151" t="str">
        <f t="array" ref="J1007">IFERROR(VLOOKUP(E1007,'RT-C'!$A:$AE,31,FALSE),"")</f>
        <v/>
      </c>
      <c r="K1007" s="152" t="str">
        <f t="array" ref="K1007">IFERROR(IF(VLOOKUP(E1007,'RT-C'!$A:$AG,29,FALSE)=0,"",VLOOKUP(E1007,'RT-C'!$A:$AG,33,FALSE)),"")</f>
        <v/>
      </c>
      <c r="L1007" s="151" t="str">
        <f t="array" ref="L1007">IFERROR(VLOOKUP('RT-C'!$A:$AF,32,FALSE),"")</f>
        <v/>
      </c>
      <c r="M1007" s="323" t="str">
        <f t="array" ref="M1007">IFERROR(VLOOKUP(E1007,'RT-C'!$A:$H,8,FALSE),"")</f>
        <v/>
      </c>
      <c r="N1007" s="151" t="str">
        <f t="array" ref="N1007">IFERROR(VLOOKUP(E1007,'RT-C'!$A:$G,7,FALSE),"")</f>
        <v/>
      </c>
      <c r="O1007" s="150" t="str">
        <f t="array" ref="O1007">IFERROR(VLOOKUP(E1007,'RT-C'!$A:$R,18,FALSE),"")</f>
        <v/>
      </c>
      <c r="P1007" s="147" t="str">
        <f t="shared" si="60"/>
        <v/>
      </c>
      <c r="Q1007" s="119" t="str">
        <f t="shared" si="61"/>
        <v/>
      </c>
      <c r="R1007" s="149" t="str">
        <f t="shared" si="62"/>
        <v/>
      </c>
      <c r="S1007" s="148"/>
      <c r="T1007" s="148" t="str">
        <f t="shared" si="63"/>
        <v/>
      </c>
      <c r="U1007" s="118" t="e">
        <f>IF(AND(D1007&lt;&gt;"",I1007="OUI",#REF!="OUI"),60,"")</f>
        <v>#REF!</v>
      </c>
      <c r="V1007" s="147"/>
      <c r="W1007" s="118"/>
      <c r="X1007" s="118"/>
      <c r="Y1007" s="120"/>
      <c r="Z1007" s="117"/>
    </row>
    <row r="1008" spans="1:26" x14ac:dyDescent="0.25">
      <c r="A1008" s="114">
        <v>3</v>
      </c>
      <c r="B1008" s="115" t="s">
        <v>5726</v>
      </c>
      <c r="C1008" s="116" t="str">
        <f t="array" ref="C1008">IFERROR(VLOOKUP(E1008,'RT-C'!$A:$I,9,FALSE),"")</f>
        <v/>
      </c>
      <c r="D1008" s="117"/>
      <c r="E1008" s="113"/>
      <c r="F1008" s="118"/>
      <c r="G1008" s="119"/>
      <c r="H1008" s="120"/>
      <c r="I1008" s="153" t="str">
        <f t="array" ref="I1008">IFERROR(VLOOKUP(E1008,'RT-C'!$A:$J,10,FALSE),"")</f>
        <v/>
      </c>
      <c r="J1008" s="151" t="str">
        <f t="array" ref="J1008">IFERROR(VLOOKUP(E1008,'RT-C'!$A:$AE,31,FALSE),"")</f>
        <v/>
      </c>
      <c r="K1008" s="152" t="str">
        <f t="array" ref="K1008">IFERROR(IF(VLOOKUP(E1008,'RT-C'!$A:$AG,29,FALSE)=0,"",VLOOKUP(E1008,'RT-C'!$A:$AG,33,FALSE)),"")</f>
        <v/>
      </c>
      <c r="L1008" s="151" t="str">
        <f t="array" ref="L1008">IFERROR(VLOOKUP('RT-C'!$A:$AF,32,FALSE),"")</f>
        <v/>
      </c>
      <c r="M1008" s="323" t="str">
        <f t="array" ref="M1008">IFERROR(VLOOKUP(E1008,'RT-C'!$A:$H,8,FALSE),"")</f>
        <v/>
      </c>
      <c r="N1008" s="151" t="str">
        <f t="array" ref="N1008">IFERROR(VLOOKUP(E1008,'RT-C'!$A:$G,7,FALSE),"")</f>
        <v/>
      </c>
      <c r="O1008" s="150" t="str">
        <f t="array" ref="O1008">IFERROR(VLOOKUP(E1008,'RT-C'!$A:$R,18,FALSE),"")</f>
        <v/>
      </c>
      <c r="P1008" s="147" t="str">
        <f t="shared" si="60"/>
        <v/>
      </c>
      <c r="Q1008" s="119" t="str">
        <f t="shared" si="61"/>
        <v/>
      </c>
      <c r="R1008" s="149" t="str">
        <f t="shared" si="62"/>
        <v/>
      </c>
      <c r="S1008" s="148"/>
      <c r="T1008" s="148" t="str">
        <f t="shared" si="63"/>
        <v/>
      </c>
      <c r="U1008" s="118" t="e">
        <f>IF(AND(D1008&lt;&gt;"",I1008="OUI",#REF!="OUI"),60,"")</f>
        <v>#REF!</v>
      </c>
      <c r="V1008" s="147"/>
      <c r="W1008" s="118"/>
      <c r="X1008" s="118"/>
      <c r="Y1008" s="120"/>
      <c r="Z1008" s="117"/>
    </row>
    <row r="1009" spans="1:26" x14ac:dyDescent="0.25">
      <c r="A1009" s="114">
        <v>3</v>
      </c>
      <c r="B1009" s="115" t="s">
        <v>5726</v>
      </c>
      <c r="C1009" s="116" t="str">
        <f t="array" ref="C1009">IFERROR(VLOOKUP(E1009,'RT-C'!$A:$I,9,FALSE),"")</f>
        <v/>
      </c>
      <c r="D1009" s="117"/>
      <c r="E1009" s="113"/>
      <c r="F1009" s="118"/>
      <c r="G1009" s="119"/>
      <c r="H1009" s="120"/>
      <c r="I1009" s="153" t="str">
        <f t="array" ref="I1009">IFERROR(VLOOKUP(E1009,'RT-C'!$A:$J,10,FALSE),"")</f>
        <v/>
      </c>
      <c r="J1009" s="151" t="str">
        <f t="array" ref="J1009">IFERROR(VLOOKUP(E1009,'RT-C'!$A:$AE,31,FALSE),"")</f>
        <v/>
      </c>
      <c r="K1009" s="152" t="str">
        <f t="array" ref="K1009">IFERROR(IF(VLOOKUP(E1009,'RT-C'!$A:$AG,29,FALSE)=0,"",VLOOKUP(E1009,'RT-C'!$A:$AG,33,FALSE)),"")</f>
        <v/>
      </c>
      <c r="L1009" s="151" t="str">
        <f t="array" ref="L1009">IFERROR(VLOOKUP('RT-C'!$A:$AF,32,FALSE),"")</f>
        <v/>
      </c>
      <c r="M1009" s="323" t="str">
        <f t="array" ref="M1009">IFERROR(VLOOKUP(E1009,'RT-C'!$A:$H,8,FALSE),"")</f>
        <v/>
      </c>
      <c r="N1009" s="151" t="str">
        <f t="array" ref="N1009">IFERROR(VLOOKUP(E1009,'RT-C'!$A:$G,7,FALSE),"")</f>
        <v/>
      </c>
      <c r="O1009" s="150" t="str">
        <f t="array" ref="O1009">IFERROR(VLOOKUP(E1009,'RT-C'!$A:$R,18,FALSE),"")</f>
        <v/>
      </c>
      <c r="P1009" s="147" t="str">
        <f t="shared" si="60"/>
        <v/>
      </c>
      <c r="Q1009" s="119" t="str">
        <f t="shared" si="61"/>
        <v/>
      </c>
      <c r="R1009" s="149" t="str">
        <f t="shared" si="62"/>
        <v/>
      </c>
      <c r="S1009" s="148"/>
      <c r="T1009" s="148" t="str">
        <f t="shared" si="63"/>
        <v/>
      </c>
      <c r="U1009" s="118" t="e">
        <f>IF(AND(D1009&lt;&gt;"",I1009="OUI",#REF!="OUI"),60,"")</f>
        <v>#REF!</v>
      </c>
      <c r="V1009" s="147"/>
      <c r="W1009" s="118"/>
      <c r="X1009" s="118"/>
      <c r="Y1009" s="120"/>
      <c r="Z1009" s="117"/>
    </row>
    <row r="1010" spans="1:26" x14ac:dyDescent="0.25">
      <c r="A1010" s="114">
        <v>3</v>
      </c>
      <c r="B1010" s="115" t="s">
        <v>5726</v>
      </c>
      <c r="C1010" s="116" t="str">
        <f t="array" ref="C1010">IFERROR(VLOOKUP(E1010,'RT-C'!$A:$I,9,FALSE),"")</f>
        <v/>
      </c>
      <c r="D1010" s="117"/>
      <c r="E1010" s="113"/>
      <c r="F1010" s="118"/>
      <c r="G1010" s="119"/>
      <c r="H1010" s="120"/>
      <c r="I1010" s="153" t="str">
        <f t="array" ref="I1010">IFERROR(VLOOKUP(E1010,'RT-C'!$A:$J,10,FALSE),"")</f>
        <v/>
      </c>
      <c r="J1010" s="151" t="str">
        <f t="array" ref="J1010">IFERROR(VLOOKUP(E1010,'RT-C'!$A:$AE,31,FALSE),"")</f>
        <v/>
      </c>
      <c r="K1010" s="152" t="str">
        <f t="array" ref="K1010">IFERROR(IF(VLOOKUP(E1010,'RT-C'!$A:$AG,29,FALSE)=0,"",VLOOKUP(E1010,'RT-C'!$A:$AG,33,FALSE)),"")</f>
        <v/>
      </c>
      <c r="L1010" s="151" t="str">
        <f t="array" ref="L1010">IFERROR(VLOOKUP('RT-C'!$A:$AF,32,FALSE),"")</f>
        <v/>
      </c>
      <c r="M1010" s="323" t="str">
        <f t="array" ref="M1010">IFERROR(VLOOKUP(E1010,'RT-C'!$A:$H,8,FALSE),"")</f>
        <v/>
      </c>
      <c r="N1010" s="151" t="str">
        <f t="array" ref="N1010">IFERROR(VLOOKUP(E1010,'RT-C'!$A:$G,7,FALSE),"")</f>
        <v/>
      </c>
      <c r="O1010" s="150" t="str">
        <f t="array" ref="O1010">IFERROR(VLOOKUP(E1010,'RT-C'!$A:$R,18,FALSE),"")</f>
        <v/>
      </c>
      <c r="P1010" s="147" t="str">
        <f t="shared" si="60"/>
        <v/>
      </c>
      <c r="Q1010" s="119" t="str">
        <f t="shared" si="61"/>
        <v/>
      </c>
      <c r="R1010" s="149" t="str">
        <f t="shared" si="62"/>
        <v/>
      </c>
      <c r="S1010" s="148"/>
      <c r="T1010" s="148" t="str">
        <f t="shared" si="63"/>
        <v/>
      </c>
      <c r="U1010" s="118" t="e">
        <f>IF(AND(D1010&lt;&gt;"",I1010="OUI",#REF!="OUI"),60,"")</f>
        <v>#REF!</v>
      </c>
      <c r="V1010" s="147"/>
      <c r="W1010" s="118"/>
      <c r="X1010" s="118"/>
      <c r="Y1010" s="120"/>
      <c r="Z1010" s="117"/>
    </row>
    <row r="1011" spans="1:26" x14ac:dyDescent="0.25">
      <c r="A1011" s="114">
        <v>3</v>
      </c>
      <c r="B1011" s="115" t="s">
        <v>5726</v>
      </c>
      <c r="C1011" s="116" t="str">
        <f t="array" ref="C1011">IFERROR(VLOOKUP(E1011,'RT-C'!$A:$I,9,FALSE),"")</f>
        <v/>
      </c>
      <c r="D1011" s="117"/>
      <c r="E1011" s="113"/>
      <c r="F1011" s="118"/>
      <c r="G1011" s="119"/>
      <c r="H1011" s="120"/>
      <c r="I1011" s="153" t="str">
        <f t="array" ref="I1011">IFERROR(VLOOKUP(E1011,'RT-C'!$A:$J,10,FALSE),"")</f>
        <v/>
      </c>
      <c r="J1011" s="151" t="str">
        <f t="array" ref="J1011">IFERROR(VLOOKUP(E1011,'RT-C'!$A:$AE,31,FALSE),"")</f>
        <v/>
      </c>
      <c r="K1011" s="152" t="str">
        <f t="array" ref="K1011">IFERROR(IF(VLOOKUP(E1011,'RT-C'!$A:$AG,29,FALSE)=0,"",VLOOKUP(E1011,'RT-C'!$A:$AG,33,FALSE)),"")</f>
        <v/>
      </c>
      <c r="L1011" s="151" t="str">
        <f t="array" ref="L1011">IFERROR(VLOOKUP('RT-C'!$A:$AF,32,FALSE),"")</f>
        <v/>
      </c>
      <c r="M1011" s="323" t="str">
        <f t="array" ref="M1011">IFERROR(VLOOKUP(E1011,'RT-C'!$A:$H,8,FALSE),"")</f>
        <v/>
      </c>
      <c r="N1011" s="151" t="str">
        <f t="array" ref="N1011">IFERROR(VLOOKUP(E1011,'RT-C'!$A:$G,7,FALSE),"")</f>
        <v/>
      </c>
      <c r="O1011" s="150" t="str">
        <f t="array" ref="O1011">IFERROR(VLOOKUP(E1011,'RT-C'!$A:$R,18,FALSE),"")</f>
        <v/>
      </c>
      <c r="P1011" s="147" t="str">
        <f t="shared" si="60"/>
        <v/>
      </c>
      <c r="Q1011" s="119" t="str">
        <f t="shared" si="61"/>
        <v/>
      </c>
      <c r="R1011" s="149" t="str">
        <f t="shared" si="62"/>
        <v/>
      </c>
      <c r="S1011" s="148"/>
      <c r="T1011" s="148" t="str">
        <f t="shared" si="63"/>
        <v/>
      </c>
      <c r="U1011" s="118" t="e">
        <f>IF(AND(D1011&lt;&gt;"",I1011="OUI",#REF!="OUI"),60,"")</f>
        <v>#REF!</v>
      </c>
      <c r="V1011" s="147"/>
      <c r="W1011" s="118"/>
      <c r="X1011" s="118"/>
      <c r="Y1011" s="120"/>
      <c r="Z1011" s="117"/>
    </row>
    <row r="1012" spans="1:26" x14ac:dyDescent="0.25">
      <c r="A1012" s="114">
        <v>3</v>
      </c>
      <c r="B1012" s="115" t="s">
        <v>5726</v>
      </c>
      <c r="C1012" s="116" t="str">
        <f t="array" ref="C1012">IFERROR(VLOOKUP(E1012,'RT-C'!$A:$I,9,FALSE),"")</f>
        <v/>
      </c>
      <c r="D1012" s="117"/>
      <c r="E1012" s="113"/>
      <c r="F1012" s="118"/>
      <c r="G1012" s="119"/>
      <c r="H1012" s="120"/>
      <c r="I1012" s="153" t="str">
        <f t="array" ref="I1012">IFERROR(VLOOKUP(E1012,'RT-C'!$A:$J,10,FALSE),"")</f>
        <v/>
      </c>
      <c r="J1012" s="151" t="str">
        <f t="array" ref="J1012">IFERROR(VLOOKUP(E1012,'RT-C'!$A:$AE,31,FALSE),"")</f>
        <v/>
      </c>
      <c r="K1012" s="152" t="str">
        <f t="array" ref="K1012">IFERROR(IF(VLOOKUP(E1012,'RT-C'!$A:$AG,29,FALSE)=0,"",VLOOKUP(E1012,'RT-C'!$A:$AG,33,FALSE)),"")</f>
        <v/>
      </c>
      <c r="L1012" s="151" t="str">
        <f t="array" ref="L1012">IFERROR(VLOOKUP('RT-C'!$A:$AF,32,FALSE),"")</f>
        <v/>
      </c>
      <c r="M1012" s="323" t="str">
        <f t="array" ref="M1012">IFERROR(VLOOKUP(E1012,'RT-C'!$A:$H,8,FALSE),"")</f>
        <v/>
      </c>
      <c r="N1012" s="151" t="str">
        <f t="array" ref="N1012">IFERROR(VLOOKUP(E1012,'RT-C'!$A:$G,7,FALSE),"")</f>
        <v/>
      </c>
      <c r="O1012" s="150" t="str">
        <f t="array" ref="O1012">IFERROR(VLOOKUP(E1012,'RT-C'!$A:$R,18,FALSE),"")</f>
        <v/>
      </c>
      <c r="P1012" s="147" t="str">
        <f t="shared" si="60"/>
        <v/>
      </c>
      <c r="Q1012" s="119" t="str">
        <f t="shared" si="61"/>
        <v/>
      </c>
      <c r="R1012" s="149" t="str">
        <f t="shared" si="62"/>
        <v/>
      </c>
      <c r="S1012" s="148"/>
      <c r="T1012" s="148" t="str">
        <f t="shared" si="63"/>
        <v/>
      </c>
      <c r="U1012" s="118" t="e">
        <f>IF(AND(D1012&lt;&gt;"",I1012="OUI",#REF!="OUI"),60,"")</f>
        <v>#REF!</v>
      </c>
      <c r="V1012" s="147"/>
      <c r="W1012" s="118"/>
      <c r="X1012" s="118"/>
      <c r="Y1012" s="120"/>
      <c r="Z1012" s="117"/>
    </row>
    <row r="1013" spans="1:26" x14ac:dyDescent="0.25">
      <c r="A1013" s="114">
        <v>3</v>
      </c>
      <c r="B1013" s="115" t="s">
        <v>5726</v>
      </c>
      <c r="C1013" s="116" t="str">
        <f t="array" ref="C1013">IFERROR(VLOOKUP(E1013,'RT-C'!$A:$I,9,FALSE),"")</f>
        <v/>
      </c>
      <c r="D1013" s="117"/>
      <c r="E1013" s="113"/>
      <c r="F1013" s="118"/>
      <c r="G1013" s="119"/>
      <c r="H1013" s="120"/>
      <c r="I1013" s="153" t="str">
        <f t="array" ref="I1013">IFERROR(VLOOKUP(E1013,'RT-C'!$A:$J,10,FALSE),"")</f>
        <v/>
      </c>
      <c r="J1013" s="151" t="str">
        <f t="array" ref="J1013">IFERROR(VLOOKUP(E1013,'RT-C'!$A:$AE,31,FALSE),"")</f>
        <v/>
      </c>
      <c r="K1013" s="152" t="str">
        <f t="array" ref="K1013">IFERROR(IF(VLOOKUP(E1013,'RT-C'!$A:$AG,29,FALSE)=0,"",VLOOKUP(E1013,'RT-C'!$A:$AG,33,FALSE)),"")</f>
        <v/>
      </c>
      <c r="L1013" s="151" t="str">
        <f t="array" ref="L1013">IFERROR(VLOOKUP('RT-C'!$A:$AF,32,FALSE),"")</f>
        <v/>
      </c>
      <c r="M1013" s="323" t="str">
        <f t="array" ref="M1013">IFERROR(VLOOKUP(E1013,'RT-C'!$A:$H,8,FALSE),"")</f>
        <v/>
      </c>
      <c r="N1013" s="151" t="str">
        <f t="array" ref="N1013">IFERROR(VLOOKUP(E1013,'RT-C'!$A:$G,7,FALSE),"")</f>
        <v/>
      </c>
      <c r="O1013" s="150" t="str">
        <f t="array" ref="O1013">IFERROR(VLOOKUP(E1013,'RT-C'!$A:$R,18,FALSE),"")</f>
        <v/>
      </c>
      <c r="P1013" s="147" t="str">
        <f t="shared" si="60"/>
        <v/>
      </c>
      <c r="Q1013" s="119" t="str">
        <f t="shared" si="61"/>
        <v/>
      </c>
      <c r="R1013" s="149" t="str">
        <f t="shared" si="62"/>
        <v/>
      </c>
      <c r="S1013" s="148"/>
      <c r="T1013" s="148" t="str">
        <f t="shared" si="63"/>
        <v/>
      </c>
      <c r="U1013" s="118" t="e">
        <f>IF(AND(D1013&lt;&gt;"",I1013="OUI",#REF!="OUI"),60,"")</f>
        <v>#REF!</v>
      </c>
      <c r="V1013" s="147"/>
      <c r="W1013" s="118"/>
      <c r="X1013" s="118"/>
      <c r="Y1013" s="120"/>
      <c r="Z1013" s="117"/>
    </row>
    <row r="1014" spans="1:26" x14ac:dyDescent="0.25">
      <c r="A1014" s="114">
        <v>3</v>
      </c>
      <c r="B1014" s="115" t="s">
        <v>5726</v>
      </c>
      <c r="C1014" s="116" t="str">
        <f t="array" ref="C1014">IFERROR(VLOOKUP(E1014,'RT-C'!$A:$I,9,FALSE),"")</f>
        <v/>
      </c>
      <c r="D1014" s="117"/>
      <c r="E1014" s="113"/>
      <c r="F1014" s="118"/>
      <c r="G1014" s="119"/>
      <c r="H1014" s="120"/>
      <c r="I1014" s="153" t="str">
        <f t="array" ref="I1014">IFERROR(VLOOKUP(E1014,'RT-C'!$A:$J,10,FALSE),"")</f>
        <v/>
      </c>
      <c r="J1014" s="151" t="str">
        <f t="array" ref="J1014">IFERROR(VLOOKUP(E1014,'RT-C'!$A:$AE,31,FALSE),"")</f>
        <v/>
      </c>
      <c r="K1014" s="152" t="str">
        <f t="array" ref="K1014">IFERROR(IF(VLOOKUP(E1014,'RT-C'!$A:$AG,29,FALSE)=0,"",VLOOKUP(E1014,'RT-C'!$A:$AG,33,FALSE)),"")</f>
        <v/>
      </c>
      <c r="L1014" s="151" t="str">
        <f t="array" ref="L1014">IFERROR(VLOOKUP('RT-C'!$A:$AF,32,FALSE),"")</f>
        <v/>
      </c>
      <c r="M1014" s="323" t="str">
        <f t="array" ref="M1014">IFERROR(VLOOKUP(E1014,'RT-C'!$A:$H,8,FALSE),"")</f>
        <v/>
      </c>
      <c r="N1014" s="151" t="str">
        <f t="array" ref="N1014">IFERROR(VLOOKUP(E1014,'RT-C'!$A:$G,7,FALSE),"")</f>
        <v/>
      </c>
      <c r="O1014" s="150" t="str">
        <f t="array" ref="O1014">IFERROR(VLOOKUP(E1014,'RT-C'!$A:$R,18,FALSE),"")</f>
        <v/>
      </c>
      <c r="P1014" s="147" t="str">
        <f t="shared" si="60"/>
        <v/>
      </c>
      <c r="Q1014" s="119" t="str">
        <f t="shared" si="61"/>
        <v/>
      </c>
      <c r="R1014" s="149" t="str">
        <f t="shared" si="62"/>
        <v/>
      </c>
      <c r="S1014" s="148"/>
      <c r="T1014" s="148" t="str">
        <f t="shared" si="63"/>
        <v/>
      </c>
      <c r="U1014" s="118" t="e">
        <f>IF(AND(D1014&lt;&gt;"",I1014="OUI",#REF!="OUI"),60,"")</f>
        <v>#REF!</v>
      </c>
      <c r="V1014" s="147"/>
      <c r="W1014" s="118"/>
      <c r="X1014" s="118"/>
      <c r="Y1014" s="120"/>
      <c r="Z1014" s="117"/>
    </row>
    <row r="1015" spans="1:26" x14ac:dyDescent="0.25">
      <c r="A1015" s="114">
        <v>3</v>
      </c>
      <c r="B1015" s="115" t="s">
        <v>5726</v>
      </c>
      <c r="C1015" s="116" t="str">
        <f t="array" ref="C1015">IFERROR(VLOOKUP(E1015,'RT-C'!$A:$I,9,FALSE),"")</f>
        <v/>
      </c>
      <c r="D1015" s="117"/>
      <c r="E1015" s="113"/>
      <c r="F1015" s="118"/>
      <c r="G1015" s="119"/>
      <c r="H1015" s="120"/>
      <c r="I1015" s="153" t="str">
        <f t="array" ref="I1015">IFERROR(VLOOKUP(E1015,'RT-C'!$A:$J,10,FALSE),"")</f>
        <v/>
      </c>
      <c r="J1015" s="151" t="str">
        <f t="array" ref="J1015">IFERROR(VLOOKUP(E1015,'RT-C'!$A:$AE,31,FALSE),"")</f>
        <v/>
      </c>
      <c r="K1015" s="152" t="str">
        <f t="array" ref="K1015">IFERROR(IF(VLOOKUP(E1015,'RT-C'!$A:$AG,29,FALSE)=0,"",VLOOKUP(E1015,'RT-C'!$A:$AG,33,FALSE)),"")</f>
        <v/>
      </c>
      <c r="L1015" s="151" t="str">
        <f t="array" ref="L1015">IFERROR(VLOOKUP('RT-C'!$A:$AF,32,FALSE),"")</f>
        <v/>
      </c>
      <c r="M1015" s="323" t="str">
        <f t="array" ref="M1015">IFERROR(VLOOKUP(E1015,'RT-C'!$A:$H,8,FALSE),"")</f>
        <v/>
      </c>
      <c r="N1015" s="151" t="str">
        <f t="array" ref="N1015">IFERROR(VLOOKUP(E1015,'RT-C'!$A:$G,7,FALSE),"")</f>
        <v/>
      </c>
      <c r="O1015" s="150" t="str">
        <f t="array" ref="O1015">IFERROR(VLOOKUP(E1015,'RT-C'!$A:$R,18,FALSE),"")</f>
        <v/>
      </c>
      <c r="P1015" s="147" t="str">
        <f t="shared" si="60"/>
        <v/>
      </c>
      <c r="Q1015" s="119" t="str">
        <f t="shared" si="61"/>
        <v/>
      </c>
      <c r="R1015" s="149" t="str">
        <f t="shared" si="62"/>
        <v/>
      </c>
      <c r="S1015" s="148"/>
      <c r="T1015" s="148" t="str">
        <f t="shared" si="63"/>
        <v/>
      </c>
      <c r="U1015" s="118" t="e">
        <f>IF(AND(D1015&lt;&gt;"",I1015="OUI",#REF!="OUI"),60,"")</f>
        <v>#REF!</v>
      </c>
      <c r="V1015" s="147"/>
      <c r="W1015" s="118"/>
      <c r="X1015" s="118"/>
      <c r="Y1015" s="120"/>
      <c r="Z1015" s="117"/>
    </row>
    <row r="1016" spans="1:26" x14ac:dyDescent="0.25">
      <c r="A1016" s="114">
        <v>3</v>
      </c>
      <c r="B1016" s="115" t="s">
        <v>5726</v>
      </c>
      <c r="C1016" s="116" t="str">
        <f t="array" ref="C1016">IFERROR(VLOOKUP(E1016,'RT-C'!$A:$I,9,FALSE),"")</f>
        <v/>
      </c>
      <c r="D1016" s="117"/>
      <c r="E1016" s="113"/>
      <c r="F1016" s="118"/>
      <c r="G1016" s="119"/>
      <c r="H1016" s="120"/>
      <c r="I1016" s="153" t="str">
        <f t="array" ref="I1016">IFERROR(VLOOKUP(E1016,'RT-C'!$A:$J,10,FALSE),"")</f>
        <v/>
      </c>
      <c r="J1016" s="151" t="str">
        <f t="array" ref="J1016">IFERROR(VLOOKUP(E1016,'RT-C'!$A:$AE,31,FALSE),"")</f>
        <v/>
      </c>
      <c r="K1016" s="152" t="str">
        <f t="array" ref="K1016">IFERROR(IF(VLOOKUP(E1016,'RT-C'!$A:$AG,29,FALSE)=0,"",VLOOKUP(E1016,'RT-C'!$A:$AG,33,FALSE)),"")</f>
        <v/>
      </c>
      <c r="L1016" s="151" t="str">
        <f t="array" ref="L1016">IFERROR(VLOOKUP('RT-C'!$A:$AF,32,FALSE),"")</f>
        <v/>
      </c>
      <c r="M1016" s="323" t="str">
        <f t="array" ref="M1016">IFERROR(VLOOKUP(E1016,'RT-C'!$A:$H,8,FALSE),"")</f>
        <v/>
      </c>
      <c r="N1016" s="151" t="str">
        <f t="array" ref="N1016">IFERROR(VLOOKUP(E1016,'RT-C'!$A:$G,7,FALSE),"")</f>
        <v/>
      </c>
      <c r="O1016" s="150" t="str">
        <f t="array" ref="O1016">IFERROR(VLOOKUP(E1016,'RT-C'!$A:$R,18,FALSE),"")</f>
        <v/>
      </c>
      <c r="P1016" s="147" t="str">
        <f t="shared" si="60"/>
        <v/>
      </c>
      <c r="Q1016" s="119" t="str">
        <f t="shared" si="61"/>
        <v/>
      </c>
      <c r="R1016" s="149" t="str">
        <f t="shared" si="62"/>
        <v/>
      </c>
      <c r="S1016" s="148"/>
      <c r="T1016" s="148" t="str">
        <f t="shared" si="63"/>
        <v/>
      </c>
      <c r="U1016" s="118" t="e">
        <f>IF(AND(D1016&lt;&gt;"",I1016="OUI",#REF!="OUI"),60,"")</f>
        <v>#REF!</v>
      </c>
      <c r="V1016" s="147"/>
      <c r="W1016" s="118"/>
      <c r="X1016" s="118"/>
      <c r="Y1016" s="120"/>
      <c r="Z1016" s="117"/>
    </row>
    <row r="1017" spans="1:26" x14ac:dyDescent="0.25">
      <c r="A1017" s="114">
        <v>3</v>
      </c>
      <c r="B1017" s="115" t="s">
        <v>5726</v>
      </c>
      <c r="C1017" s="116" t="str">
        <f t="array" ref="C1017">IFERROR(VLOOKUP(E1017,'RT-C'!$A:$I,9,FALSE),"")</f>
        <v/>
      </c>
      <c r="D1017" s="117"/>
      <c r="E1017" s="113"/>
      <c r="F1017" s="118"/>
      <c r="G1017" s="119"/>
      <c r="H1017" s="120"/>
      <c r="I1017" s="153" t="str">
        <f t="array" ref="I1017">IFERROR(VLOOKUP(E1017,'RT-C'!$A:$J,10,FALSE),"")</f>
        <v/>
      </c>
      <c r="J1017" s="151" t="str">
        <f t="array" ref="J1017">IFERROR(VLOOKUP(E1017,'RT-C'!$A:$AE,31,FALSE),"")</f>
        <v/>
      </c>
      <c r="K1017" s="152" t="str">
        <f t="array" ref="K1017">IFERROR(IF(VLOOKUP(E1017,'RT-C'!$A:$AG,29,FALSE)=0,"",VLOOKUP(E1017,'RT-C'!$A:$AG,33,FALSE)),"")</f>
        <v/>
      </c>
      <c r="L1017" s="151" t="str">
        <f t="array" ref="L1017">IFERROR(VLOOKUP('RT-C'!$A:$AF,32,FALSE),"")</f>
        <v/>
      </c>
      <c r="M1017" s="323" t="str">
        <f t="array" ref="M1017">IFERROR(VLOOKUP(E1017,'RT-C'!$A:$H,8,FALSE),"")</f>
        <v/>
      </c>
      <c r="N1017" s="151" t="str">
        <f t="array" ref="N1017">IFERROR(VLOOKUP(E1017,'RT-C'!$A:$G,7,FALSE),"")</f>
        <v/>
      </c>
      <c r="O1017" s="150" t="str">
        <f t="array" ref="O1017">IFERROR(VLOOKUP(E1017,'RT-C'!$A:$R,18,FALSE),"")</f>
        <v/>
      </c>
      <c r="P1017" s="147" t="str">
        <f t="shared" si="60"/>
        <v/>
      </c>
      <c r="Q1017" s="119" t="str">
        <f t="shared" si="61"/>
        <v/>
      </c>
      <c r="R1017" s="149" t="str">
        <f t="shared" si="62"/>
        <v/>
      </c>
      <c r="S1017" s="148"/>
      <c r="T1017" s="148" t="str">
        <f t="shared" si="63"/>
        <v/>
      </c>
      <c r="U1017" s="118" t="e">
        <f>IF(AND(D1017&lt;&gt;"",I1017="OUI",#REF!="OUI"),60,"")</f>
        <v>#REF!</v>
      </c>
      <c r="V1017" s="147"/>
      <c r="W1017" s="118"/>
      <c r="X1017" s="118"/>
      <c r="Y1017" s="120"/>
      <c r="Z1017" s="117"/>
    </row>
    <row r="1018" spans="1:26" x14ac:dyDescent="0.25">
      <c r="A1018" s="114">
        <v>3</v>
      </c>
      <c r="B1018" s="115" t="s">
        <v>5726</v>
      </c>
      <c r="C1018" s="116" t="str">
        <f t="array" ref="C1018">IFERROR(VLOOKUP(E1018,'RT-C'!$A:$I,9,FALSE),"")</f>
        <v/>
      </c>
      <c r="D1018" s="117"/>
      <c r="E1018" s="113"/>
      <c r="F1018" s="118"/>
      <c r="G1018" s="119"/>
      <c r="H1018" s="120"/>
      <c r="I1018" s="153" t="str">
        <f t="array" ref="I1018">IFERROR(VLOOKUP(E1018,'RT-C'!$A:$J,10,FALSE),"")</f>
        <v/>
      </c>
      <c r="J1018" s="151" t="str">
        <f t="array" ref="J1018">IFERROR(VLOOKUP(E1018,'RT-C'!$A:$AE,31,FALSE),"")</f>
        <v/>
      </c>
      <c r="K1018" s="152" t="str">
        <f t="array" ref="K1018">IFERROR(IF(VLOOKUP(E1018,'RT-C'!$A:$AG,29,FALSE)=0,"",VLOOKUP(E1018,'RT-C'!$A:$AG,33,FALSE)),"")</f>
        <v/>
      </c>
      <c r="L1018" s="151" t="str">
        <f t="array" ref="L1018">IFERROR(VLOOKUP('RT-C'!$A:$AF,32,FALSE),"")</f>
        <v/>
      </c>
      <c r="M1018" s="323" t="str">
        <f t="array" ref="M1018">IFERROR(VLOOKUP(E1018,'RT-C'!$A:$H,8,FALSE),"")</f>
        <v/>
      </c>
      <c r="N1018" s="151" t="str">
        <f t="array" ref="N1018">IFERROR(VLOOKUP(E1018,'RT-C'!$A:$G,7,FALSE),"")</f>
        <v/>
      </c>
      <c r="O1018" s="150" t="str">
        <f t="array" ref="O1018">IFERROR(VLOOKUP(E1018,'RT-C'!$A:$R,18,FALSE),"")</f>
        <v/>
      </c>
      <c r="P1018" s="147" t="str">
        <f t="shared" si="60"/>
        <v/>
      </c>
      <c r="Q1018" s="119" t="str">
        <f t="shared" si="61"/>
        <v/>
      </c>
      <c r="R1018" s="149" t="str">
        <f t="shared" si="62"/>
        <v/>
      </c>
      <c r="S1018" s="148"/>
      <c r="T1018" s="148" t="str">
        <f t="shared" si="63"/>
        <v/>
      </c>
      <c r="U1018" s="118" t="e">
        <f>IF(AND(D1018&lt;&gt;"",I1018="OUI",#REF!="OUI"),60,"")</f>
        <v>#REF!</v>
      </c>
      <c r="V1018" s="147"/>
      <c r="W1018" s="118"/>
      <c r="X1018" s="118"/>
      <c r="Y1018" s="120"/>
      <c r="Z1018" s="117"/>
    </row>
    <row r="1019" spans="1:26" x14ac:dyDescent="0.25">
      <c r="A1019" s="114">
        <v>3</v>
      </c>
      <c r="B1019" s="115" t="s">
        <v>5726</v>
      </c>
      <c r="C1019" s="116" t="str">
        <f t="array" ref="C1019">IFERROR(VLOOKUP(E1019,'RT-C'!$A:$I,9,FALSE),"")</f>
        <v/>
      </c>
      <c r="D1019" s="117"/>
      <c r="E1019" s="113"/>
      <c r="F1019" s="118"/>
      <c r="G1019" s="119"/>
      <c r="H1019" s="120"/>
      <c r="I1019" s="153" t="str">
        <f t="array" ref="I1019">IFERROR(VLOOKUP(E1019,'RT-C'!$A:$J,10,FALSE),"")</f>
        <v/>
      </c>
      <c r="J1019" s="151" t="str">
        <f t="array" ref="J1019">IFERROR(VLOOKUP(E1019,'RT-C'!$A:$AE,31,FALSE),"")</f>
        <v/>
      </c>
      <c r="K1019" s="152" t="str">
        <f t="array" ref="K1019">IFERROR(IF(VLOOKUP(E1019,'RT-C'!$A:$AG,29,FALSE)=0,"",VLOOKUP(E1019,'RT-C'!$A:$AG,33,FALSE)),"")</f>
        <v/>
      </c>
      <c r="L1019" s="151" t="str">
        <f t="array" ref="L1019">IFERROR(VLOOKUP('RT-C'!$A:$AF,32,FALSE),"")</f>
        <v/>
      </c>
      <c r="M1019" s="323" t="str">
        <f t="array" ref="M1019">IFERROR(VLOOKUP(E1019,'RT-C'!$A:$H,8,FALSE),"")</f>
        <v/>
      </c>
      <c r="N1019" s="151" t="str">
        <f t="array" ref="N1019">IFERROR(VLOOKUP(E1019,'RT-C'!$A:$G,7,FALSE),"")</f>
        <v/>
      </c>
      <c r="O1019" s="150" t="str">
        <f t="array" ref="O1019">IFERROR(VLOOKUP(E1019,'RT-C'!$A:$R,18,FALSE),"")</f>
        <v/>
      </c>
      <c r="P1019" s="147" t="str">
        <f t="shared" si="60"/>
        <v/>
      </c>
      <c r="Q1019" s="119" t="str">
        <f t="shared" si="61"/>
        <v/>
      </c>
      <c r="R1019" s="149" t="str">
        <f t="shared" si="62"/>
        <v/>
      </c>
      <c r="S1019" s="148"/>
      <c r="T1019" s="148" t="str">
        <f t="shared" si="63"/>
        <v/>
      </c>
      <c r="U1019" s="118" t="e">
        <f>IF(AND(D1019&lt;&gt;"",I1019="OUI",#REF!="OUI"),60,"")</f>
        <v>#REF!</v>
      </c>
      <c r="V1019" s="147"/>
      <c r="W1019" s="118"/>
      <c r="X1019" s="118"/>
      <c r="Y1019" s="120"/>
      <c r="Z1019" s="117"/>
    </row>
    <row r="1020" spans="1:26" x14ac:dyDescent="0.25">
      <c r="A1020" s="114">
        <v>3</v>
      </c>
      <c r="B1020" s="115" t="s">
        <v>5726</v>
      </c>
      <c r="C1020" s="116" t="str">
        <f t="array" ref="C1020">IFERROR(VLOOKUP(E1020,'RT-C'!$A:$I,9,FALSE),"")</f>
        <v/>
      </c>
      <c r="D1020" s="117"/>
      <c r="E1020" s="113"/>
      <c r="F1020" s="118"/>
      <c r="G1020" s="119"/>
      <c r="H1020" s="120"/>
      <c r="I1020" s="153" t="str">
        <f t="array" ref="I1020">IFERROR(VLOOKUP(E1020,'RT-C'!$A:$J,10,FALSE),"")</f>
        <v/>
      </c>
      <c r="J1020" s="151" t="str">
        <f t="array" ref="J1020">IFERROR(VLOOKUP(E1020,'RT-C'!$A:$AE,31,FALSE),"")</f>
        <v/>
      </c>
      <c r="K1020" s="152" t="str">
        <f t="array" ref="K1020">IFERROR(IF(VLOOKUP(E1020,'RT-C'!$A:$AG,29,FALSE)=0,"",VLOOKUP(E1020,'RT-C'!$A:$AG,33,FALSE)),"")</f>
        <v/>
      </c>
      <c r="L1020" s="151" t="str">
        <f t="array" ref="L1020">IFERROR(VLOOKUP('RT-C'!$A:$AF,32,FALSE),"")</f>
        <v/>
      </c>
      <c r="M1020" s="323" t="str">
        <f t="array" ref="M1020">IFERROR(VLOOKUP(E1020,'RT-C'!$A:$H,8,FALSE),"")</f>
        <v/>
      </c>
      <c r="N1020" s="151" t="str">
        <f t="array" ref="N1020">IFERROR(VLOOKUP(E1020,'RT-C'!$A:$G,7,FALSE),"")</f>
        <v/>
      </c>
      <c r="O1020" s="150" t="str">
        <f t="array" ref="O1020">IFERROR(VLOOKUP(E1020,'RT-C'!$A:$R,18,FALSE),"")</f>
        <v/>
      </c>
      <c r="P1020" s="147" t="str">
        <f t="shared" si="60"/>
        <v/>
      </c>
      <c r="Q1020" s="119" t="str">
        <f t="shared" si="61"/>
        <v/>
      </c>
      <c r="R1020" s="149" t="str">
        <f t="shared" si="62"/>
        <v/>
      </c>
      <c r="S1020" s="148"/>
      <c r="T1020" s="148" t="str">
        <f t="shared" si="63"/>
        <v/>
      </c>
      <c r="U1020" s="118" t="e">
        <f>IF(AND(D1020&lt;&gt;"",I1020="OUI",#REF!="OUI"),60,"")</f>
        <v>#REF!</v>
      </c>
      <c r="V1020" s="147"/>
      <c r="W1020" s="118"/>
      <c r="X1020" s="118"/>
      <c r="Y1020" s="120"/>
      <c r="Z1020" s="117"/>
    </row>
    <row r="1021" spans="1:26" x14ac:dyDescent="0.25">
      <c r="A1021" s="114">
        <v>3</v>
      </c>
      <c r="B1021" s="115" t="s">
        <v>5726</v>
      </c>
      <c r="C1021" s="116" t="str">
        <f t="array" ref="C1021">IFERROR(VLOOKUP(E1021,'RT-C'!$A:$I,9,FALSE),"")</f>
        <v/>
      </c>
      <c r="D1021" s="117"/>
      <c r="E1021" s="113"/>
      <c r="F1021" s="118"/>
      <c r="G1021" s="119"/>
      <c r="H1021" s="120"/>
      <c r="I1021" s="153" t="str">
        <f t="array" ref="I1021">IFERROR(VLOOKUP(E1021,'RT-C'!$A:$J,10,FALSE),"")</f>
        <v/>
      </c>
      <c r="J1021" s="151" t="str">
        <f t="array" ref="J1021">IFERROR(VLOOKUP(E1021,'RT-C'!$A:$AE,31,FALSE),"")</f>
        <v/>
      </c>
      <c r="K1021" s="152" t="str">
        <f t="array" ref="K1021">IFERROR(IF(VLOOKUP(E1021,'RT-C'!$A:$AG,29,FALSE)=0,"",VLOOKUP(E1021,'RT-C'!$A:$AG,33,FALSE)),"")</f>
        <v/>
      </c>
      <c r="L1021" s="151" t="str">
        <f t="array" ref="L1021">IFERROR(VLOOKUP('RT-C'!$A:$AF,32,FALSE),"")</f>
        <v/>
      </c>
      <c r="M1021" s="323" t="str">
        <f t="array" ref="M1021">IFERROR(VLOOKUP(E1021,'RT-C'!$A:$H,8,FALSE),"")</f>
        <v/>
      </c>
      <c r="N1021" s="151" t="str">
        <f t="array" ref="N1021">IFERROR(VLOOKUP(E1021,'RT-C'!$A:$G,7,FALSE),"")</f>
        <v/>
      </c>
      <c r="O1021" s="150" t="str">
        <f t="array" ref="O1021">IFERROR(VLOOKUP(E1021,'RT-C'!$A:$R,18,FALSE),"")</f>
        <v/>
      </c>
      <c r="P1021" s="147" t="str">
        <f t="shared" si="60"/>
        <v/>
      </c>
      <c r="Q1021" s="119" t="str">
        <f t="shared" si="61"/>
        <v/>
      </c>
      <c r="R1021" s="149" t="str">
        <f t="shared" si="62"/>
        <v/>
      </c>
      <c r="S1021" s="148"/>
      <c r="T1021" s="148" t="str">
        <f t="shared" si="63"/>
        <v/>
      </c>
      <c r="U1021" s="118" t="e">
        <f>IF(AND(D1021&lt;&gt;"",I1021="OUI",#REF!="OUI"),60,"")</f>
        <v>#REF!</v>
      </c>
      <c r="V1021" s="147"/>
      <c r="W1021" s="118"/>
      <c r="X1021" s="118"/>
      <c r="Y1021" s="120"/>
      <c r="Z1021" s="117"/>
    </row>
    <row r="1022" spans="1:26" x14ac:dyDescent="0.25">
      <c r="A1022" s="114">
        <v>3</v>
      </c>
      <c r="B1022" s="115" t="s">
        <v>5726</v>
      </c>
      <c r="C1022" s="116" t="str">
        <f t="array" ref="C1022">IFERROR(VLOOKUP(E1022,'RT-C'!$A:$I,9,FALSE),"")</f>
        <v/>
      </c>
      <c r="D1022" s="117"/>
      <c r="E1022" s="113"/>
      <c r="F1022" s="118"/>
      <c r="G1022" s="119"/>
      <c r="H1022" s="120"/>
      <c r="I1022" s="153" t="str">
        <f t="array" ref="I1022">IFERROR(VLOOKUP(E1022,'RT-C'!$A:$J,10,FALSE),"")</f>
        <v/>
      </c>
      <c r="J1022" s="151" t="str">
        <f t="array" ref="J1022">IFERROR(VLOOKUP(E1022,'RT-C'!$A:$AE,31,FALSE),"")</f>
        <v/>
      </c>
      <c r="K1022" s="152" t="str">
        <f t="array" ref="K1022">IFERROR(IF(VLOOKUP(E1022,'RT-C'!$A:$AG,29,FALSE)=0,"",VLOOKUP(E1022,'RT-C'!$A:$AG,33,FALSE)),"")</f>
        <v/>
      </c>
      <c r="L1022" s="151" t="str">
        <f t="array" ref="L1022">IFERROR(VLOOKUP('RT-C'!$A:$AF,32,FALSE),"")</f>
        <v/>
      </c>
      <c r="M1022" s="323" t="str">
        <f t="array" ref="M1022">IFERROR(VLOOKUP(E1022,'RT-C'!$A:$H,8,FALSE),"")</f>
        <v/>
      </c>
      <c r="N1022" s="151" t="str">
        <f t="array" ref="N1022">IFERROR(VLOOKUP(E1022,'RT-C'!$A:$G,7,FALSE),"")</f>
        <v/>
      </c>
      <c r="O1022" s="150" t="str">
        <f t="array" ref="O1022">IFERROR(VLOOKUP(E1022,'RT-C'!$A:$R,18,FALSE),"")</f>
        <v/>
      </c>
      <c r="P1022" s="147" t="str">
        <f t="shared" si="60"/>
        <v/>
      </c>
      <c r="Q1022" s="119" t="str">
        <f t="shared" si="61"/>
        <v/>
      </c>
      <c r="R1022" s="149" t="str">
        <f t="shared" si="62"/>
        <v/>
      </c>
      <c r="S1022" s="148"/>
      <c r="T1022" s="148" t="str">
        <f t="shared" si="63"/>
        <v/>
      </c>
      <c r="U1022" s="118" t="e">
        <f>IF(AND(D1022&lt;&gt;"",I1022="OUI",#REF!="OUI"),60,"")</f>
        <v>#REF!</v>
      </c>
      <c r="V1022" s="147"/>
      <c r="W1022" s="118"/>
      <c r="X1022" s="118"/>
      <c r="Y1022" s="120"/>
      <c r="Z1022" s="117"/>
    </row>
    <row r="1023" spans="1:26" x14ac:dyDescent="0.25">
      <c r="A1023" s="114">
        <v>3</v>
      </c>
      <c r="B1023" s="115" t="s">
        <v>5726</v>
      </c>
      <c r="C1023" s="116" t="str">
        <f t="array" ref="C1023">IFERROR(VLOOKUP(E1023,'RT-C'!$A:$I,9,FALSE),"")</f>
        <v/>
      </c>
      <c r="D1023" s="117"/>
      <c r="E1023" s="113"/>
      <c r="F1023" s="118"/>
      <c r="G1023" s="119"/>
      <c r="H1023" s="120"/>
      <c r="I1023" s="153" t="str">
        <f t="array" ref="I1023">IFERROR(VLOOKUP(E1023,'RT-C'!$A:$J,10,FALSE),"")</f>
        <v/>
      </c>
      <c r="J1023" s="151" t="str">
        <f t="array" ref="J1023">IFERROR(VLOOKUP(E1023,'RT-C'!$A:$AE,31,FALSE),"")</f>
        <v/>
      </c>
      <c r="K1023" s="152" t="str">
        <f t="array" ref="K1023">IFERROR(IF(VLOOKUP(E1023,'RT-C'!$A:$AG,29,FALSE)=0,"",VLOOKUP(E1023,'RT-C'!$A:$AG,33,FALSE)),"")</f>
        <v/>
      </c>
      <c r="L1023" s="151" t="str">
        <f t="array" ref="L1023">IFERROR(VLOOKUP('RT-C'!$A:$AF,32,FALSE),"")</f>
        <v/>
      </c>
      <c r="M1023" s="323" t="str">
        <f t="array" ref="M1023">IFERROR(VLOOKUP(E1023,'RT-C'!$A:$H,8,FALSE),"")</f>
        <v/>
      </c>
      <c r="N1023" s="151" t="str">
        <f t="array" ref="N1023">IFERROR(VLOOKUP(E1023,'RT-C'!$A:$G,7,FALSE),"")</f>
        <v/>
      </c>
      <c r="O1023" s="150" t="str">
        <f t="array" ref="O1023">IFERROR(VLOOKUP(E1023,'RT-C'!$A:$R,18,FALSE),"")</f>
        <v/>
      </c>
      <c r="P1023" s="147" t="str">
        <f t="shared" si="60"/>
        <v/>
      </c>
      <c r="Q1023" s="119" t="str">
        <f t="shared" si="61"/>
        <v/>
      </c>
      <c r="R1023" s="149" t="str">
        <f t="shared" si="62"/>
        <v/>
      </c>
      <c r="S1023" s="148"/>
      <c r="T1023" s="148" t="str">
        <f t="shared" si="63"/>
        <v/>
      </c>
      <c r="U1023" s="118" t="e">
        <f>IF(AND(D1023&lt;&gt;"",I1023="OUI",#REF!="OUI"),60,"")</f>
        <v>#REF!</v>
      </c>
      <c r="V1023" s="147"/>
      <c r="W1023" s="118"/>
      <c r="X1023" s="118"/>
      <c r="Y1023" s="120"/>
      <c r="Z1023" s="117"/>
    </row>
    <row r="1024" spans="1:26" x14ac:dyDescent="0.25">
      <c r="A1024" s="114">
        <v>3</v>
      </c>
      <c r="B1024" s="115" t="s">
        <v>5726</v>
      </c>
      <c r="C1024" s="116" t="str">
        <f t="array" ref="C1024">IFERROR(VLOOKUP(E1024,'RT-C'!$A:$I,9,FALSE),"")</f>
        <v/>
      </c>
      <c r="D1024" s="117"/>
      <c r="E1024" s="113"/>
      <c r="F1024" s="118"/>
      <c r="G1024" s="119"/>
      <c r="H1024" s="120"/>
      <c r="I1024" s="153" t="str">
        <f t="array" ref="I1024">IFERROR(VLOOKUP(E1024,'RT-C'!$A:$J,10,FALSE),"")</f>
        <v/>
      </c>
      <c r="J1024" s="151" t="str">
        <f t="array" ref="J1024">IFERROR(VLOOKUP(E1024,'RT-C'!$A:$AE,31,FALSE),"")</f>
        <v/>
      </c>
      <c r="K1024" s="152" t="str">
        <f t="array" ref="K1024">IFERROR(IF(VLOOKUP(E1024,'RT-C'!$A:$AG,29,FALSE)=0,"",VLOOKUP(E1024,'RT-C'!$A:$AG,33,FALSE)),"")</f>
        <v/>
      </c>
      <c r="L1024" s="151" t="str">
        <f t="array" ref="L1024">IFERROR(VLOOKUP('RT-C'!$A:$AF,32,FALSE),"")</f>
        <v/>
      </c>
      <c r="M1024" s="323" t="str">
        <f t="array" ref="M1024">IFERROR(VLOOKUP(E1024,'RT-C'!$A:$H,8,FALSE),"")</f>
        <v/>
      </c>
      <c r="N1024" s="151" t="str">
        <f t="array" ref="N1024">IFERROR(VLOOKUP(E1024,'RT-C'!$A:$G,7,FALSE),"")</f>
        <v/>
      </c>
      <c r="O1024" s="150" t="str">
        <f t="array" ref="O1024">IFERROR(VLOOKUP(E1024,'RT-C'!$A:$R,18,FALSE),"")</f>
        <v/>
      </c>
      <c r="P1024" s="147" t="str">
        <f t="shared" si="60"/>
        <v/>
      </c>
      <c r="Q1024" s="119" t="str">
        <f t="shared" si="61"/>
        <v/>
      </c>
      <c r="R1024" s="149" t="str">
        <f t="shared" si="62"/>
        <v/>
      </c>
      <c r="S1024" s="148"/>
      <c r="T1024" s="148" t="str">
        <f t="shared" si="63"/>
        <v/>
      </c>
      <c r="U1024" s="118" t="e">
        <f>IF(AND(D1024&lt;&gt;"",I1024="OUI",#REF!="OUI"),60,"")</f>
        <v>#REF!</v>
      </c>
      <c r="V1024" s="147"/>
      <c r="W1024" s="118"/>
      <c r="X1024" s="118"/>
      <c r="Y1024" s="120"/>
      <c r="Z1024" s="117"/>
    </row>
    <row r="1025" spans="1:26" x14ac:dyDescent="0.25">
      <c r="A1025" s="114">
        <v>3</v>
      </c>
      <c r="B1025" s="115" t="s">
        <v>5726</v>
      </c>
      <c r="C1025" s="116" t="str">
        <f t="array" ref="C1025">IFERROR(VLOOKUP(E1025,'RT-C'!$A:$I,9,FALSE),"")</f>
        <v/>
      </c>
      <c r="D1025" s="117"/>
      <c r="E1025" s="113"/>
      <c r="F1025" s="118"/>
      <c r="G1025" s="119"/>
      <c r="H1025" s="120"/>
      <c r="I1025" s="153" t="str">
        <f t="array" ref="I1025">IFERROR(VLOOKUP(E1025,'RT-C'!$A:$J,10,FALSE),"")</f>
        <v/>
      </c>
      <c r="J1025" s="151" t="str">
        <f t="array" ref="J1025">IFERROR(VLOOKUP(E1025,'RT-C'!$A:$AE,31,FALSE),"")</f>
        <v/>
      </c>
      <c r="K1025" s="152" t="str">
        <f t="array" ref="K1025">IFERROR(IF(VLOOKUP(E1025,'RT-C'!$A:$AG,29,FALSE)=0,"",VLOOKUP(E1025,'RT-C'!$A:$AG,33,FALSE)),"")</f>
        <v/>
      </c>
      <c r="L1025" s="151" t="str">
        <f t="array" ref="L1025">IFERROR(VLOOKUP('RT-C'!$A:$AF,32,FALSE),"")</f>
        <v/>
      </c>
      <c r="M1025" s="323" t="str">
        <f t="array" ref="M1025">IFERROR(VLOOKUP(E1025,'RT-C'!$A:$H,8,FALSE),"")</f>
        <v/>
      </c>
      <c r="N1025" s="151" t="str">
        <f t="array" ref="N1025">IFERROR(VLOOKUP(E1025,'RT-C'!$A:$G,7,FALSE),"")</f>
        <v/>
      </c>
      <c r="O1025" s="150" t="str">
        <f t="array" ref="O1025">IFERROR(VLOOKUP(E1025,'RT-C'!$A:$R,18,FALSE),"")</f>
        <v/>
      </c>
      <c r="P1025" s="147" t="str">
        <f t="shared" si="60"/>
        <v/>
      </c>
      <c r="Q1025" s="119" t="str">
        <f t="shared" si="61"/>
        <v/>
      </c>
      <c r="R1025" s="149" t="str">
        <f t="shared" si="62"/>
        <v/>
      </c>
      <c r="S1025" s="148"/>
      <c r="T1025" s="148" t="str">
        <f t="shared" si="63"/>
        <v/>
      </c>
      <c r="U1025" s="118" t="e">
        <f>IF(AND(D1025&lt;&gt;"",I1025="OUI",#REF!="OUI"),60,"")</f>
        <v>#REF!</v>
      </c>
      <c r="V1025" s="147"/>
      <c r="W1025" s="118"/>
      <c r="X1025" s="118"/>
      <c r="Y1025" s="120"/>
      <c r="Z1025" s="117"/>
    </row>
    <row r="1026" spans="1:26" x14ac:dyDescent="0.25">
      <c r="A1026" s="114">
        <v>3</v>
      </c>
      <c r="B1026" s="115" t="s">
        <v>5726</v>
      </c>
      <c r="C1026" s="116" t="str">
        <f t="array" ref="C1026">IFERROR(VLOOKUP(E1026,'RT-C'!$A:$I,9,FALSE),"")</f>
        <v/>
      </c>
      <c r="D1026" s="117"/>
      <c r="E1026" s="113"/>
      <c r="F1026" s="118"/>
      <c r="G1026" s="119"/>
      <c r="H1026" s="120"/>
      <c r="I1026" s="153" t="str">
        <f t="array" ref="I1026">IFERROR(VLOOKUP(E1026,'RT-C'!$A:$J,10,FALSE),"")</f>
        <v/>
      </c>
      <c r="J1026" s="151" t="str">
        <f t="array" ref="J1026">IFERROR(VLOOKUP(E1026,'RT-C'!$A:$AE,31,FALSE),"")</f>
        <v/>
      </c>
      <c r="K1026" s="152" t="str">
        <f t="array" ref="K1026">IFERROR(IF(VLOOKUP(E1026,'RT-C'!$A:$AG,29,FALSE)=0,"",VLOOKUP(E1026,'RT-C'!$A:$AG,33,FALSE)),"")</f>
        <v/>
      </c>
      <c r="L1026" s="151" t="str">
        <f t="array" ref="L1026">IFERROR(VLOOKUP('RT-C'!$A:$AF,32,FALSE),"")</f>
        <v/>
      </c>
      <c r="M1026" s="323" t="str">
        <f t="array" ref="M1026">IFERROR(VLOOKUP(E1026,'RT-C'!$A:$H,8,FALSE),"")</f>
        <v/>
      </c>
      <c r="N1026" s="151" t="str">
        <f t="array" ref="N1026">IFERROR(VLOOKUP(E1026,'RT-C'!$A:$G,7,FALSE),"")</f>
        <v/>
      </c>
      <c r="O1026" s="150" t="str">
        <f t="array" ref="O1026">IFERROR(VLOOKUP(E1026,'RT-C'!$A:$R,18,FALSE),"")</f>
        <v/>
      </c>
      <c r="P1026" s="147" t="str">
        <f t="shared" si="60"/>
        <v/>
      </c>
      <c r="Q1026" s="119" t="str">
        <f t="shared" si="61"/>
        <v/>
      </c>
      <c r="R1026" s="149" t="str">
        <f t="shared" si="62"/>
        <v/>
      </c>
      <c r="S1026" s="148"/>
      <c r="T1026" s="148" t="str">
        <f t="shared" si="63"/>
        <v/>
      </c>
      <c r="U1026" s="118" t="e">
        <f>IF(AND(D1026&lt;&gt;"",I1026="OUI",#REF!="OUI"),60,"")</f>
        <v>#REF!</v>
      </c>
      <c r="V1026" s="147"/>
      <c r="W1026" s="118"/>
      <c r="X1026" s="118"/>
      <c r="Y1026" s="120"/>
      <c r="Z1026" s="117"/>
    </row>
    <row r="1027" spans="1:26" x14ac:dyDescent="0.25">
      <c r="A1027" s="114">
        <v>3</v>
      </c>
      <c r="B1027" s="115" t="s">
        <v>5726</v>
      </c>
      <c r="C1027" s="116" t="str">
        <f t="array" ref="C1027">IFERROR(VLOOKUP(E1027,'RT-C'!$A:$I,9,FALSE),"")</f>
        <v/>
      </c>
      <c r="D1027" s="117"/>
      <c r="E1027" s="113"/>
      <c r="F1027" s="118"/>
      <c r="G1027" s="119"/>
      <c r="H1027" s="120"/>
      <c r="I1027" s="153" t="str">
        <f t="array" ref="I1027">IFERROR(VLOOKUP(E1027,'RT-C'!$A:$J,10,FALSE),"")</f>
        <v/>
      </c>
      <c r="J1027" s="151" t="str">
        <f t="array" ref="J1027">IFERROR(VLOOKUP(E1027,'RT-C'!$A:$AE,31,FALSE),"")</f>
        <v/>
      </c>
      <c r="K1027" s="152" t="str">
        <f t="array" ref="K1027">IFERROR(IF(VLOOKUP(E1027,'RT-C'!$A:$AG,29,FALSE)=0,"",VLOOKUP(E1027,'RT-C'!$A:$AG,33,FALSE)),"")</f>
        <v/>
      </c>
      <c r="L1027" s="151" t="str">
        <f t="array" ref="L1027">IFERROR(VLOOKUP('RT-C'!$A:$AF,32,FALSE),"")</f>
        <v/>
      </c>
      <c r="M1027" s="323" t="str">
        <f t="array" ref="M1027">IFERROR(VLOOKUP(E1027,'RT-C'!$A:$H,8,FALSE),"")</f>
        <v/>
      </c>
      <c r="N1027" s="151" t="str">
        <f t="array" ref="N1027">IFERROR(VLOOKUP(E1027,'RT-C'!$A:$G,7,FALSE),"")</f>
        <v/>
      </c>
      <c r="O1027" s="150" t="str">
        <f t="array" ref="O1027">IFERROR(VLOOKUP(E1027,'RT-C'!$A:$R,18,FALSE),"")</f>
        <v/>
      </c>
      <c r="P1027" s="147" t="str">
        <f t="shared" ref="P1027:P1090" si="64">IF(AND(D1027&lt;&gt;"",F1027="INS",I1027="OUI",K1027&gt;0),K1027*IF($M1027&gt;41790,5.94,5.65),"")</f>
        <v/>
      </c>
      <c r="Q1027" s="119" t="str">
        <f t="shared" ref="Q1027:Q1090" si="65">IF(AND(D1027&lt;&gt;"",F1027="REV",I1027="OUI",K1027&gt;0),K1027*IF($M1027&gt;41790,6.2,5.9),"")</f>
        <v/>
      </c>
      <c r="R1027" s="149" t="str">
        <f t="shared" ref="R1027:R1090" si="66">IF(AND(D1027&lt;&gt;"",I1027="NON",OR(J1027="Branchement individuel",J1027="Batiment détruit")),3,"")</f>
        <v/>
      </c>
      <c r="S1027" s="148"/>
      <c r="T1027" s="148" t="str">
        <f t="shared" ref="T1027:T1090" si="67">IF(AND(D1027&lt;&gt;"",I1027="OUI",O1027="OUI"),18,"")</f>
        <v/>
      </c>
      <c r="U1027" s="118" t="e">
        <f>IF(AND(D1027&lt;&gt;"",I1027="OUI",#REF!="OUI"),60,"")</f>
        <v>#REF!</v>
      </c>
      <c r="V1027" s="147"/>
      <c r="W1027" s="118"/>
      <c r="X1027" s="118"/>
      <c r="Y1027" s="120"/>
      <c r="Z1027" s="117"/>
    </row>
    <row r="1028" spans="1:26" x14ac:dyDescent="0.25">
      <c r="A1028" s="114">
        <v>3</v>
      </c>
      <c r="B1028" s="115" t="s">
        <v>5726</v>
      </c>
      <c r="C1028" s="116" t="str">
        <f t="array" ref="C1028">IFERROR(VLOOKUP(E1028,'RT-C'!$A:$I,9,FALSE),"")</f>
        <v/>
      </c>
      <c r="D1028" s="117"/>
      <c r="E1028" s="113"/>
      <c r="F1028" s="118"/>
      <c r="G1028" s="119"/>
      <c r="H1028" s="120"/>
      <c r="I1028" s="153" t="str">
        <f t="array" ref="I1028">IFERROR(VLOOKUP(E1028,'RT-C'!$A:$J,10,FALSE),"")</f>
        <v/>
      </c>
      <c r="J1028" s="151" t="str">
        <f t="array" ref="J1028">IFERROR(VLOOKUP(E1028,'RT-C'!$A:$AE,31,FALSE),"")</f>
        <v/>
      </c>
      <c r="K1028" s="152" t="str">
        <f t="array" ref="K1028">IFERROR(IF(VLOOKUP(E1028,'RT-C'!$A:$AG,29,FALSE)=0,"",VLOOKUP(E1028,'RT-C'!$A:$AG,33,FALSE)),"")</f>
        <v/>
      </c>
      <c r="L1028" s="151" t="str">
        <f t="array" ref="L1028">IFERROR(VLOOKUP('RT-C'!$A:$AF,32,FALSE),"")</f>
        <v/>
      </c>
      <c r="M1028" s="323" t="str">
        <f t="array" ref="M1028">IFERROR(VLOOKUP(E1028,'RT-C'!$A:$H,8,FALSE),"")</f>
        <v/>
      </c>
      <c r="N1028" s="151" t="str">
        <f t="array" ref="N1028">IFERROR(VLOOKUP(E1028,'RT-C'!$A:$G,7,FALSE),"")</f>
        <v/>
      </c>
      <c r="O1028" s="150" t="str">
        <f t="array" ref="O1028">IFERROR(VLOOKUP(E1028,'RT-C'!$A:$R,18,FALSE),"")</f>
        <v/>
      </c>
      <c r="P1028" s="147" t="str">
        <f t="shared" si="64"/>
        <v/>
      </c>
      <c r="Q1028" s="119" t="str">
        <f t="shared" si="65"/>
        <v/>
      </c>
      <c r="R1028" s="149" t="str">
        <f t="shared" si="66"/>
        <v/>
      </c>
      <c r="S1028" s="148"/>
      <c r="T1028" s="148" t="str">
        <f t="shared" si="67"/>
        <v/>
      </c>
      <c r="U1028" s="118" t="e">
        <f>IF(AND(D1028&lt;&gt;"",I1028="OUI",#REF!="OUI"),60,"")</f>
        <v>#REF!</v>
      </c>
      <c r="V1028" s="147"/>
      <c r="W1028" s="118"/>
      <c r="X1028" s="118"/>
      <c r="Y1028" s="120"/>
      <c r="Z1028" s="117"/>
    </row>
    <row r="1029" spans="1:26" x14ac:dyDescent="0.25">
      <c r="A1029" s="114">
        <v>3</v>
      </c>
      <c r="B1029" s="115" t="s">
        <v>5726</v>
      </c>
      <c r="C1029" s="116" t="str">
        <f t="array" ref="C1029">IFERROR(VLOOKUP(E1029,'RT-C'!$A:$I,9,FALSE),"")</f>
        <v/>
      </c>
      <c r="D1029" s="117"/>
      <c r="E1029" s="113"/>
      <c r="F1029" s="118"/>
      <c r="G1029" s="119"/>
      <c r="H1029" s="120"/>
      <c r="I1029" s="153" t="str">
        <f t="array" ref="I1029">IFERROR(VLOOKUP(E1029,'RT-C'!$A:$J,10,FALSE),"")</f>
        <v/>
      </c>
      <c r="J1029" s="151" t="str">
        <f t="array" ref="J1029">IFERROR(VLOOKUP(E1029,'RT-C'!$A:$AE,31,FALSE),"")</f>
        <v/>
      </c>
      <c r="K1029" s="152" t="str">
        <f t="array" ref="K1029">IFERROR(IF(VLOOKUP(E1029,'RT-C'!$A:$AG,29,FALSE)=0,"",VLOOKUP(E1029,'RT-C'!$A:$AG,33,FALSE)),"")</f>
        <v/>
      </c>
      <c r="L1029" s="151" t="str">
        <f t="array" ref="L1029">IFERROR(VLOOKUP('RT-C'!$A:$AF,32,FALSE),"")</f>
        <v/>
      </c>
      <c r="M1029" s="323" t="str">
        <f t="array" ref="M1029">IFERROR(VLOOKUP(E1029,'RT-C'!$A:$H,8,FALSE),"")</f>
        <v/>
      </c>
      <c r="N1029" s="151" t="str">
        <f t="array" ref="N1029">IFERROR(VLOOKUP(E1029,'RT-C'!$A:$G,7,FALSE),"")</f>
        <v/>
      </c>
      <c r="O1029" s="150" t="str">
        <f t="array" ref="O1029">IFERROR(VLOOKUP(E1029,'RT-C'!$A:$R,18,FALSE),"")</f>
        <v/>
      </c>
      <c r="P1029" s="147" t="str">
        <f t="shared" si="64"/>
        <v/>
      </c>
      <c r="Q1029" s="119" t="str">
        <f t="shared" si="65"/>
        <v/>
      </c>
      <c r="R1029" s="149" t="str">
        <f t="shared" si="66"/>
        <v/>
      </c>
      <c r="S1029" s="148"/>
      <c r="T1029" s="148" t="str">
        <f t="shared" si="67"/>
        <v/>
      </c>
      <c r="U1029" s="118" t="e">
        <f>IF(AND(D1029&lt;&gt;"",I1029="OUI",#REF!="OUI"),60,"")</f>
        <v>#REF!</v>
      </c>
      <c r="V1029" s="147"/>
      <c r="W1029" s="118"/>
      <c r="X1029" s="118"/>
      <c r="Y1029" s="120"/>
      <c r="Z1029" s="117"/>
    </row>
    <row r="1030" spans="1:26" x14ac:dyDescent="0.25">
      <c r="A1030" s="114">
        <v>3</v>
      </c>
      <c r="B1030" s="115" t="s">
        <v>5726</v>
      </c>
      <c r="C1030" s="116" t="str">
        <f t="array" ref="C1030">IFERROR(VLOOKUP(E1030,'RT-C'!$A:$I,9,FALSE),"")</f>
        <v/>
      </c>
      <c r="D1030" s="117"/>
      <c r="E1030" s="113"/>
      <c r="F1030" s="118"/>
      <c r="G1030" s="119"/>
      <c r="H1030" s="120"/>
      <c r="I1030" s="153" t="str">
        <f t="array" ref="I1030">IFERROR(VLOOKUP(E1030,'RT-C'!$A:$J,10,FALSE),"")</f>
        <v/>
      </c>
      <c r="J1030" s="151" t="str">
        <f t="array" ref="J1030">IFERROR(VLOOKUP(E1030,'RT-C'!$A:$AE,31,FALSE),"")</f>
        <v/>
      </c>
      <c r="K1030" s="152" t="str">
        <f t="array" ref="K1030">IFERROR(IF(VLOOKUP(E1030,'RT-C'!$A:$AG,29,FALSE)=0,"",VLOOKUP(E1030,'RT-C'!$A:$AG,33,FALSE)),"")</f>
        <v/>
      </c>
      <c r="L1030" s="151" t="str">
        <f t="array" ref="L1030">IFERROR(VLOOKUP('RT-C'!$A:$AF,32,FALSE),"")</f>
        <v/>
      </c>
      <c r="M1030" s="323" t="str">
        <f t="array" ref="M1030">IFERROR(VLOOKUP(E1030,'RT-C'!$A:$H,8,FALSE),"")</f>
        <v/>
      </c>
      <c r="N1030" s="151" t="str">
        <f t="array" ref="N1030">IFERROR(VLOOKUP(E1030,'RT-C'!$A:$G,7,FALSE),"")</f>
        <v/>
      </c>
      <c r="O1030" s="150" t="str">
        <f t="array" ref="O1030">IFERROR(VLOOKUP(E1030,'RT-C'!$A:$R,18,FALSE),"")</f>
        <v/>
      </c>
      <c r="P1030" s="147" t="str">
        <f t="shared" si="64"/>
        <v/>
      </c>
      <c r="Q1030" s="119" t="str">
        <f t="shared" si="65"/>
        <v/>
      </c>
      <c r="R1030" s="149" t="str">
        <f t="shared" si="66"/>
        <v/>
      </c>
      <c r="S1030" s="148"/>
      <c r="T1030" s="148" t="str">
        <f t="shared" si="67"/>
        <v/>
      </c>
      <c r="U1030" s="118" t="e">
        <f>IF(AND(D1030&lt;&gt;"",I1030="OUI",#REF!="OUI"),60,"")</f>
        <v>#REF!</v>
      </c>
      <c r="V1030" s="147"/>
      <c r="W1030" s="118"/>
      <c r="X1030" s="118"/>
      <c r="Y1030" s="120"/>
      <c r="Z1030" s="117"/>
    </row>
    <row r="1031" spans="1:26" x14ac:dyDescent="0.25">
      <c r="A1031" s="114">
        <v>3</v>
      </c>
      <c r="B1031" s="115" t="s">
        <v>5726</v>
      </c>
      <c r="C1031" s="116" t="str">
        <f t="array" ref="C1031">IFERROR(VLOOKUP(E1031,'RT-C'!$A:$I,9,FALSE),"")</f>
        <v/>
      </c>
      <c r="D1031" s="117"/>
      <c r="E1031" s="113"/>
      <c r="F1031" s="118"/>
      <c r="G1031" s="119"/>
      <c r="H1031" s="120"/>
      <c r="I1031" s="153" t="str">
        <f t="array" ref="I1031">IFERROR(VLOOKUP(E1031,'RT-C'!$A:$J,10,FALSE),"")</f>
        <v/>
      </c>
      <c r="J1031" s="151" t="str">
        <f t="array" ref="J1031">IFERROR(VLOOKUP(E1031,'RT-C'!$A:$AE,31,FALSE),"")</f>
        <v/>
      </c>
      <c r="K1031" s="152" t="str">
        <f t="array" ref="K1031">IFERROR(IF(VLOOKUP(E1031,'RT-C'!$A:$AG,29,FALSE)=0,"",VLOOKUP(E1031,'RT-C'!$A:$AG,33,FALSE)),"")</f>
        <v/>
      </c>
      <c r="L1031" s="151" t="str">
        <f t="array" ref="L1031">IFERROR(VLOOKUP('RT-C'!$A:$AF,32,FALSE),"")</f>
        <v/>
      </c>
      <c r="M1031" s="323" t="str">
        <f t="array" ref="M1031">IFERROR(VLOOKUP(E1031,'RT-C'!$A:$H,8,FALSE),"")</f>
        <v/>
      </c>
      <c r="N1031" s="151" t="str">
        <f t="array" ref="N1031">IFERROR(VLOOKUP(E1031,'RT-C'!$A:$G,7,FALSE),"")</f>
        <v/>
      </c>
      <c r="O1031" s="150" t="str">
        <f t="array" ref="O1031">IFERROR(VLOOKUP(E1031,'RT-C'!$A:$R,18,FALSE),"")</f>
        <v/>
      </c>
      <c r="P1031" s="147" t="str">
        <f t="shared" si="64"/>
        <v/>
      </c>
      <c r="Q1031" s="119" t="str">
        <f t="shared" si="65"/>
        <v/>
      </c>
      <c r="R1031" s="149" t="str">
        <f t="shared" si="66"/>
        <v/>
      </c>
      <c r="S1031" s="148"/>
      <c r="T1031" s="148" t="str">
        <f t="shared" si="67"/>
        <v/>
      </c>
      <c r="U1031" s="118" t="e">
        <f>IF(AND(D1031&lt;&gt;"",I1031="OUI",#REF!="OUI"),60,"")</f>
        <v>#REF!</v>
      </c>
      <c r="V1031" s="147"/>
      <c r="W1031" s="118"/>
      <c r="X1031" s="118"/>
      <c r="Y1031" s="120"/>
      <c r="Z1031" s="117"/>
    </row>
    <row r="1032" spans="1:26" x14ac:dyDescent="0.25">
      <c r="A1032" s="114">
        <v>3</v>
      </c>
      <c r="B1032" s="115" t="s">
        <v>5726</v>
      </c>
      <c r="C1032" s="116" t="str">
        <f t="array" ref="C1032">IFERROR(VLOOKUP(E1032,'RT-C'!$A:$I,9,FALSE),"")</f>
        <v/>
      </c>
      <c r="D1032" s="117"/>
      <c r="E1032" s="113"/>
      <c r="F1032" s="118"/>
      <c r="G1032" s="119"/>
      <c r="H1032" s="120"/>
      <c r="I1032" s="153" t="str">
        <f t="array" ref="I1032">IFERROR(VLOOKUP(E1032,'RT-C'!$A:$J,10,FALSE),"")</f>
        <v/>
      </c>
      <c r="J1032" s="151" t="str">
        <f t="array" ref="J1032">IFERROR(VLOOKUP(E1032,'RT-C'!$A:$AE,31,FALSE),"")</f>
        <v/>
      </c>
      <c r="K1032" s="152" t="str">
        <f t="array" ref="K1032">IFERROR(IF(VLOOKUP(E1032,'RT-C'!$A:$AG,29,FALSE)=0,"",VLOOKUP(E1032,'RT-C'!$A:$AG,33,FALSE)),"")</f>
        <v/>
      </c>
      <c r="L1032" s="151" t="str">
        <f t="array" ref="L1032">IFERROR(VLOOKUP('RT-C'!$A:$AF,32,FALSE),"")</f>
        <v/>
      </c>
      <c r="M1032" s="323" t="str">
        <f t="array" ref="M1032">IFERROR(VLOOKUP(E1032,'RT-C'!$A:$H,8,FALSE),"")</f>
        <v/>
      </c>
      <c r="N1032" s="151" t="str">
        <f t="array" ref="N1032">IFERROR(VLOOKUP(E1032,'RT-C'!$A:$G,7,FALSE),"")</f>
        <v/>
      </c>
      <c r="O1032" s="150" t="str">
        <f t="array" ref="O1032">IFERROR(VLOOKUP(E1032,'RT-C'!$A:$R,18,FALSE),"")</f>
        <v/>
      </c>
      <c r="P1032" s="147" t="str">
        <f t="shared" si="64"/>
        <v/>
      </c>
      <c r="Q1032" s="119" t="str">
        <f t="shared" si="65"/>
        <v/>
      </c>
      <c r="R1032" s="149" t="str">
        <f t="shared" si="66"/>
        <v/>
      </c>
      <c r="S1032" s="148"/>
      <c r="T1032" s="148" t="str">
        <f t="shared" si="67"/>
        <v/>
      </c>
      <c r="U1032" s="118" t="e">
        <f>IF(AND(D1032&lt;&gt;"",I1032="OUI",#REF!="OUI"),60,"")</f>
        <v>#REF!</v>
      </c>
      <c r="V1032" s="147"/>
      <c r="W1032" s="118"/>
      <c r="X1032" s="118"/>
      <c r="Y1032" s="120"/>
      <c r="Z1032" s="117"/>
    </row>
    <row r="1033" spans="1:26" x14ac:dyDescent="0.25">
      <c r="A1033" s="114">
        <v>3</v>
      </c>
      <c r="B1033" s="115" t="s">
        <v>5726</v>
      </c>
      <c r="C1033" s="116" t="str">
        <f t="array" ref="C1033">IFERROR(VLOOKUP(E1033,'RT-C'!$A:$I,9,FALSE),"")</f>
        <v/>
      </c>
      <c r="D1033" s="117"/>
      <c r="E1033" s="113"/>
      <c r="F1033" s="118"/>
      <c r="G1033" s="119"/>
      <c r="H1033" s="120"/>
      <c r="I1033" s="153" t="str">
        <f t="array" ref="I1033">IFERROR(VLOOKUP(E1033,'RT-C'!$A:$J,10,FALSE),"")</f>
        <v/>
      </c>
      <c r="J1033" s="151" t="str">
        <f t="array" ref="J1033">IFERROR(VLOOKUP(E1033,'RT-C'!$A:$AE,31,FALSE),"")</f>
        <v/>
      </c>
      <c r="K1033" s="152" t="str">
        <f t="array" ref="K1033">IFERROR(IF(VLOOKUP(E1033,'RT-C'!$A:$AG,29,FALSE)=0,"",VLOOKUP(E1033,'RT-C'!$A:$AG,33,FALSE)),"")</f>
        <v/>
      </c>
      <c r="L1033" s="151" t="str">
        <f t="array" ref="L1033">IFERROR(VLOOKUP('RT-C'!$A:$AF,32,FALSE),"")</f>
        <v/>
      </c>
      <c r="M1033" s="323" t="str">
        <f t="array" ref="M1033">IFERROR(VLOOKUP(E1033,'RT-C'!$A:$H,8,FALSE),"")</f>
        <v/>
      </c>
      <c r="N1033" s="151" t="str">
        <f t="array" ref="N1033">IFERROR(VLOOKUP(E1033,'RT-C'!$A:$G,7,FALSE),"")</f>
        <v/>
      </c>
      <c r="O1033" s="150" t="str">
        <f t="array" ref="O1033">IFERROR(VLOOKUP(E1033,'RT-C'!$A:$R,18,FALSE),"")</f>
        <v/>
      </c>
      <c r="P1033" s="147" t="str">
        <f t="shared" si="64"/>
        <v/>
      </c>
      <c r="Q1033" s="119" t="str">
        <f t="shared" si="65"/>
        <v/>
      </c>
      <c r="R1033" s="149" t="str">
        <f t="shared" si="66"/>
        <v/>
      </c>
      <c r="S1033" s="148"/>
      <c r="T1033" s="148" t="str">
        <f t="shared" si="67"/>
        <v/>
      </c>
      <c r="U1033" s="118" t="e">
        <f>IF(AND(D1033&lt;&gt;"",I1033="OUI",#REF!="OUI"),60,"")</f>
        <v>#REF!</v>
      </c>
      <c r="V1033" s="147"/>
      <c r="W1033" s="118"/>
      <c r="X1033" s="118"/>
      <c r="Y1033" s="120"/>
      <c r="Z1033" s="117"/>
    </row>
    <row r="1034" spans="1:26" x14ac:dyDescent="0.25">
      <c r="A1034" s="114">
        <v>3</v>
      </c>
      <c r="B1034" s="115" t="s">
        <v>5726</v>
      </c>
      <c r="C1034" s="116" t="str">
        <f t="array" ref="C1034">IFERROR(VLOOKUP(E1034,'RT-C'!$A:$I,9,FALSE),"")</f>
        <v/>
      </c>
      <c r="D1034" s="117"/>
      <c r="E1034" s="113"/>
      <c r="F1034" s="118"/>
      <c r="G1034" s="119"/>
      <c r="H1034" s="120"/>
      <c r="I1034" s="153" t="str">
        <f t="array" ref="I1034">IFERROR(VLOOKUP(E1034,'RT-C'!$A:$J,10,FALSE),"")</f>
        <v/>
      </c>
      <c r="J1034" s="151" t="str">
        <f t="array" ref="J1034">IFERROR(VLOOKUP(E1034,'RT-C'!$A:$AE,31,FALSE),"")</f>
        <v/>
      </c>
      <c r="K1034" s="152" t="str">
        <f t="array" ref="K1034">IFERROR(IF(VLOOKUP(E1034,'RT-C'!$A:$AG,29,FALSE)=0,"",VLOOKUP(E1034,'RT-C'!$A:$AG,33,FALSE)),"")</f>
        <v/>
      </c>
      <c r="L1034" s="151" t="str">
        <f t="array" ref="L1034">IFERROR(VLOOKUP('RT-C'!$A:$AF,32,FALSE),"")</f>
        <v/>
      </c>
      <c r="M1034" s="323" t="str">
        <f t="array" ref="M1034">IFERROR(VLOOKUP(E1034,'RT-C'!$A:$H,8,FALSE),"")</f>
        <v/>
      </c>
      <c r="N1034" s="151" t="str">
        <f t="array" ref="N1034">IFERROR(VLOOKUP(E1034,'RT-C'!$A:$G,7,FALSE),"")</f>
        <v/>
      </c>
      <c r="O1034" s="150" t="str">
        <f t="array" ref="O1034">IFERROR(VLOOKUP(E1034,'RT-C'!$A:$R,18,FALSE),"")</f>
        <v/>
      </c>
      <c r="P1034" s="147" t="str">
        <f t="shared" si="64"/>
        <v/>
      </c>
      <c r="Q1034" s="119" t="str">
        <f t="shared" si="65"/>
        <v/>
      </c>
      <c r="R1034" s="149" t="str">
        <f t="shared" si="66"/>
        <v/>
      </c>
      <c r="S1034" s="148"/>
      <c r="T1034" s="148" t="str">
        <f t="shared" si="67"/>
        <v/>
      </c>
      <c r="U1034" s="118" t="e">
        <f>IF(AND(D1034&lt;&gt;"",I1034="OUI",#REF!="OUI"),60,"")</f>
        <v>#REF!</v>
      </c>
      <c r="V1034" s="147"/>
      <c r="W1034" s="118"/>
      <c r="X1034" s="118"/>
      <c r="Y1034" s="120"/>
      <c r="Z1034" s="117"/>
    </row>
    <row r="1035" spans="1:26" x14ac:dyDescent="0.25">
      <c r="A1035" s="114">
        <v>3</v>
      </c>
      <c r="B1035" s="115" t="s">
        <v>5726</v>
      </c>
      <c r="C1035" s="116" t="str">
        <f t="array" ref="C1035">IFERROR(VLOOKUP(E1035,'RT-C'!$A:$I,9,FALSE),"")</f>
        <v/>
      </c>
      <c r="D1035" s="117"/>
      <c r="E1035" s="113"/>
      <c r="F1035" s="118"/>
      <c r="G1035" s="119"/>
      <c r="H1035" s="120"/>
      <c r="I1035" s="153" t="str">
        <f t="array" ref="I1035">IFERROR(VLOOKUP(E1035,'RT-C'!$A:$J,10,FALSE),"")</f>
        <v/>
      </c>
      <c r="J1035" s="151" t="str">
        <f t="array" ref="J1035">IFERROR(VLOOKUP(E1035,'RT-C'!$A:$AE,31,FALSE),"")</f>
        <v/>
      </c>
      <c r="K1035" s="152" t="str">
        <f t="array" ref="K1035">IFERROR(IF(VLOOKUP(E1035,'RT-C'!$A:$AG,29,FALSE)=0,"",VLOOKUP(E1035,'RT-C'!$A:$AG,33,FALSE)),"")</f>
        <v/>
      </c>
      <c r="L1035" s="151" t="str">
        <f t="array" ref="L1035">IFERROR(VLOOKUP('RT-C'!$A:$AF,32,FALSE),"")</f>
        <v/>
      </c>
      <c r="M1035" s="323" t="str">
        <f t="array" ref="M1035">IFERROR(VLOOKUP(E1035,'RT-C'!$A:$H,8,FALSE),"")</f>
        <v/>
      </c>
      <c r="N1035" s="151" t="str">
        <f t="array" ref="N1035">IFERROR(VLOOKUP(E1035,'RT-C'!$A:$G,7,FALSE),"")</f>
        <v/>
      </c>
      <c r="O1035" s="150" t="str">
        <f t="array" ref="O1035">IFERROR(VLOOKUP(E1035,'RT-C'!$A:$R,18,FALSE),"")</f>
        <v/>
      </c>
      <c r="P1035" s="147" t="str">
        <f t="shared" si="64"/>
        <v/>
      </c>
      <c r="Q1035" s="119" t="str">
        <f t="shared" si="65"/>
        <v/>
      </c>
      <c r="R1035" s="149" t="str">
        <f t="shared" si="66"/>
        <v/>
      </c>
      <c r="S1035" s="148"/>
      <c r="T1035" s="148" t="str">
        <f t="shared" si="67"/>
        <v/>
      </c>
      <c r="U1035" s="118" t="e">
        <f>IF(AND(D1035&lt;&gt;"",I1035="OUI",#REF!="OUI"),60,"")</f>
        <v>#REF!</v>
      </c>
      <c r="V1035" s="147"/>
      <c r="W1035" s="118"/>
      <c r="X1035" s="118"/>
      <c r="Y1035" s="120"/>
      <c r="Z1035" s="117"/>
    </row>
    <row r="1036" spans="1:26" x14ac:dyDescent="0.25">
      <c r="A1036" s="114">
        <v>3</v>
      </c>
      <c r="B1036" s="115" t="s">
        <v>5726</v>
      </c>
      <c r="C1036" s="116" t="str">
        <f t="array" ref="C1036">IFERROR(VLOOKUP(E1036,'RT-C'!$A:$I,9,FALSE),"")</f>
        <v/>
      </c>
      <c r="D1036" s="117"/>
      <c r="E1036" s="113"/>
      <c r="F1036" s="118"/>
      <c r="G1036" s="119"/>
      <c r="H1036" s="120"/>
      <c r="I1036" s="153" t="str">
        <f t="array" ref="I1036">IFERROR(VLOOKUP(E1036,'RT-C'!$A:$J,10,FALSE),"")</f>
        <v/>
      </c>
      <c r="J1036" s="151" t="str">
        <f t="array" ref="J1036">IFERROR(VLOOKUP(E1036,'RT-C'!$A:$AE,31,FALSE),"")</f>
        <v/>
      </c>
      <c r="K1036" s="152" t="str">
        <f t="array" ref="K1036">IFERROR(IF(VLOOKUP(E1036,'RT-C'!$A:$AG,29,FALSE)=0,"",VLOOKUP(E1036,'RT-C'!$A:$AG,33,FALSE)),"")</f>
        <v/>
      </c>
      <c r="L1036" s="151" t="str">
        <f t="array" ref="L1036">IFERROR(VLOOKUP('RT-C'!$A:$AF,32,FALSE),"")</f>
        <v/>
      </c>
      <c r="M1036" s="323" t="str">
        <f t="array" ref="M1036">IFERROR(VLOOKUP(E1036,'RT-C'!$A:$H,8,FALSE),"")</f>
        <v/>
      </c>
      <c r="N1036" s="151" t="str">
        <f t="array" ref="N1036">IFERROR(VLOOKUP(E1036,'RT-C'!$A:$G,7,FALSE),"")</f>
        <v/>
      </c>
      <c r="O1036" s="150" t="str">
        <f t="array" ref="O1036">IFERROR(VLOOKUP(E1036,'RT-C'!$A:$R,18,FALSE),"")</f>
        <v/>
      </c>
      <c r="P1036" s="147" t="str">
        <f t="shared" si="64"/>
        <v/>
      </c>
      <c r="Q1036" s="119" t="str">
        <f t="shared" si="65"/>
        <v/>
      </c>
      <c r="R1036" s="149" t="str">
        <f t="shared" si="66"/>
        <v/>
      </c>
      <c r="S1036" s="148"/>
      <c r="T1036" s="148" t="str">
        <f t="shared" si="67"/>
        <v/>
      </c>
      <c r="U1036" s="118" t="e">
        <f>IF(AND(D1036&lt;&gt;"",I1036="OUI",#REF!="OUI"),60,"")</f>
        <v>#REF!</v>
      </c>
      <c r="V1036" s="147"/>
      <c r="W1036" s="118"/>
      <c r="X1036" s="118"/>
      <c r="Y1036" s="120"/>
      <c r="Z1036" s="117"/>
    </row>
    <row r="1037" spans="1:26" x14ac:dyDescent="0.25">
      <c r="A1037" s="114">
        <v>3</v>
      </c>
      <c r="B1037" s="115" t="s">
        <v>5726</v>
      </c>
      <c r="C1037" s="116" t="str">
        <f t="array" ref="C1037">IFERROR(VLOOKUP(E1037,'RT-C'!$A:$I,9,FALSE),"")</f>
        <v/>
      </c>
      <c r="D1037" s="117"/>
      <c r="E1037" s="113"/>
      <c r="F1037" s="118"/>
      <c r="G1037" s="119"/>
      <c r="H1037" s="120"/>
      <c r="I1037" s="153" t="str">
        <f t="array" ref="I1037">IFERROR(VLOOKUP(E1037,'RT-C'!$A:$J,10,FALSE),"")</f>
        <v/>
      </c>
      <c r="J1037" s="151" t="str">
        <f t="array" ref="J1037">IFERROR(VLOOKUP(E1037,'RT-C'!$A:$AE,31,FALSE),"")</f>
        <v/>
      </c>
      <c r="K1037" s="152" t="str">
        <f t="array" ref="K1037">IFERROR(IF(VLOOKUP(E1037,'RT-C'!$A:$AG,29,FALSE)=0,"",VLOOKUP(E1037,'RT-C'!$A:$AG,33,FALSE)),"")</f>
        <v/>
      </c>
      <c r="L1037" s="151" t="str">
        <f t="array" ref="L1037">IFERROR(VLOOKUP('RT-C'!$A:$AF,32,FALSE),"")</f>
        <v/>
      </c>
      <c r="M1037" s="323" t="str">
        <f t="array" ref="M1037">IFERROR(VLOOKUP(E1037,'RT-C'!$A:$H,8,FALSE),"")</f>
        <v/>
      </c>
      <c r="N1037" s="151" t="str">
        <f t="array" ref="N1037">IFERROR(VLOOKUP(E1037,'RT-C'!$A:$G,7,FALSE),"")</f>
        <v/>
      </c>
      <c r="O1037" s="150" t="str">
        <f t="array" ref="O1037">IFERROR(VLOOKUP(E1037,'RT-C'!$A:$R,18,FALSE),"")</f>
        <v/>
      </c>
      <c r="P1037" s="147" t="str">
        <f t="shared" si="64"/>
        <v/>
      </c>
      <c r="Q1037" s="119" t="str">
        <f t="shared" si="65"/>
        <v/>
      </c>
      <c r="R1037" s="149" t="str">
        <f t="shared" si="66"/>
        <v/>
      </c>
      <c r="S1037" s="148"/>
      <c r="T1037" s="148" t="str">
        <f t="shared" si="67"/>
        <v/>
      </c>
      <c r="U1037" s="118" t="e">
        <f>IF(AND(D1037&lt;&gt;"",I1037="OUI",#REF!="OUI"),60,"")</f>
        <v>#REF!</v>
      </c>
      <c r="V1037" s="147"/>
      <c r="W1037" s="118"/>
      <c r="X1037" s="118"/>
      <c r="Y1037" s="120"/>
      <c r="Z1037" s="117"/>
    </row>
    <row r="1038" spans="1:26" x14ac:dyDescent="0.25">
      <c r="A1038" s="114">
        <v>3</v>
      </c>
      <c r="B1038" s="115" t="s">
        <v>5726</v>
      </c>
      <c r="C1038" s="116" t="str">
        <f t="array" ref="C1038">IFERROR(VLOOKUP(E1038,'RT-C'!$A:$I,9,FALSE),"")</f>
        <v/>
      </c>
      <c r="D1038" s="117"/>
      <c r="E1038" s="113"/>
      <c r="F1038" s="118"/>
      <c r="G1038" s="119"/>
      <c r="H1038" s="120"/>
      <c r="I1038" s="153" t="str">
        <f t="array" ref="I1038">IFERROR(VLOOKUP(E1038,'RT-C'!$A:$J,10,FALSE),"")</f>
        <v/>
      </c>
      <c r="J1038" s="151" t="str">
        <f t="array" ref="J1038">IFERROR(VLOOKUP(E1038,'RT-C'!$A:$AE,31,FALSE),"")</f>
        <v/>
      </c>
      <c r="K1038" s="152" t="str">
        <f t="array" ref="K1038">IFERROR(IF(VLOOKUP(E1038,'RT-C'!$A:$AG,29,FALSE)=0,"",VLOOKUP(E1038,'RT-C'!$A:$AG,33,FALSE)),"")</f>
        <v/>
      </c>
      <c r="L1038" s="151" t="str">
        <f t="array" ref="L1038">IFERROR(VLOOKUP('RT-C'!$A:$AF,32,FALSE),"")</f>
        <v/>
      </c>
      <c r="M1038" s="323" t="str">
        <f t="array" ref="M1038">IFERROR(VLOOKUP(E1038,'RT-C'!$A:$H,8,FALSE),"")</f>
        <v/>
      </c>
      <c r="N1038" s="151" t="str">
        <f t="array" ref="N1038">IFERROR(VLOOKUP(E1038,'RT-C'!$A:$G,7,FALSE),"")</f>
        <v/>
      </c>
      <c r="O1038" s="150" t="str">
        <f t="array" ref="O1038">IFERROR(VLOOKUP(E1038,'RT-C'!$A:$R,18,FALSE),"")</f>
        <v/>
      </c>
      <c r="P1038" s="147" t="str">
        <f t="shared" si="64"/>
        <v/>
      </c>
      <c r="Q1038" s="119" t="str">
        <f t="shared" si="65"/>
        <v/>
      </c>
      <c r="R1038" s="149" t="str">
        <f t="shared" si="66"/>
        <v/>
      </c>
      <c r="S1038" s="148"/>
      <c r="T1038" s="148" t="str">
        <f t="shared" si="67"/>
        <v/>
      </c>
      <c r="U1038" s="118" t="e">
        <f>IF(AND(D1038&lt;&gt;"",I1038="OUI",#REF!="OUI"),60,"")</f>
        <v>#REF!</v>
      </c>
      <c r="V1038" s="147"/>
      <c r="W1038" s="118"/>
      <c r="X1038" s="118"/>
      <c r="Y1038" s="120"/>
      <c r="Z1038" s="117"/>
    </row>
    <row r="1039" spans="1:26" x14ac:dyDescent="0.25">
      <c r="A1039" s="114">
        <v>3</v>
      </c>
      <c r="B1039" s="115" t="s">
        <v>5726</v>
      </c>
      <c r="C1039" s="116" t="str">
        <f t="array" ref="C1039">IFERROR(VLOOKUP(E1039,'RT-C'!$A:$I,9,FALSE),"")</f>
        <v/>
      </c>
      <c r="D1039" s="117"/>
      <c r="E1039" s="113"/>
      <c r="F1039" s="118"/>
      <c r="G1039" s="119"/>
      <c r="H1039" s="120"/>
      <c r="I1039" s="153" t="str">
        <f t="array" ref="I1039">IFERROR(VLOOKUP(E1039,'RT-C'!$A:$J,10,FALSE),"")</f>
        <v/>
      </c>
      <c r="J1039" s="151" t="str">
        <f t="array" ref="J1039">IFERROR(VLOOKUP(E1039,'RT-C'!$A:$AE,31,FALSE),"")</f>
        <v/>
      </c>
      <c r="K1039" s="152" t="str">
        <f t="array" ref="K1039">IFERROR(IF(VLOOKUP(E1039,'RT-C'!$A:$AG,29,FALSE)=0,"",VLOOKUP(E1039,'RT-C'!$A:$AG,33,FALSE)),"")</f>
        <v/>
      </c>
      <c r="L1039" s="151" t="str">
        <f t="array" ref="L1039">IFERROR(VLOOKUP('RT-C'!$A:$AF,32,FALSE),"")</f>
        <v/>
      </c>
      <c r="M1039" s="323" t="str">
        <f t="array" ref="M1039">IFERROR(VLOOKUP(E1039,'RT-C'!$A:$H,8,FALSE),"")</f>
        <v/>
      </c>
      <c r="N1039" s="151" t="str">
        <f t="array" ref="N1039">IFERROR(VLOOKUP(E1039,'RT-C'!$A:$G,7,FALSE),"")</f>
        <v/>
      </c>
      <c r="O1039" s="150" t="str">
        <f t="array" ref="O1039">IFERROR(VLOOKUP(E1039,'RT-C'!$A:$R,18,FALSE),"")</f>
        <v/>
      </c>
      <c r="P1039" s="147" t="str">
        <f t="shared" si="64"/>
        <v/>
      </c>
      <c r="Q1039" s="119" t="str">
        <f t="shared" si="65"/>
        <v/>
      </c>
      <c r="R1039" s="149" t="str">
        <f t="shared" si="66"/>
        <v/>
      </c>
      <c r="S1039" s="148"/>
      <c r="T1039" s="148" t="str">
        <f t="shared" si="67"/>
        <v/>
      </c>
      <c r="U1039" s="118" t="e">
        <f>IF(AND(D1039&lt;&gt;"",I1039="OUI",#REF!="OUI"),60,"")</f>
        <v>#REF!</v>
      </c>
      <c r="V1039" s="147"/>
      <c r="W1039" s="118"/>
      <c r="X1039" s="118"/>
      <c r="Y1039" s="120"/>
      <c r="Z1039" s="117"/>
    </row>
    <row r="1040" spans="1:26" x14ac:dyDescent="0.25">
      <c r="A1040" s="114">
        <v>3</v>
      </c>
      <c r="B1040" s="115" t="s">
        <v>5726</v>
      </c>
      <c r="C1040" s="116" t="str">
        <f t="array" ref="C1040">IFERROR(VLOOKUP(E1040,'RT-C'!$A:$I,9,FALSE),"")</f>
        <v/>
      </c>
      <c r="D1040" s="117"/>
      <c r="E1040" s="113"/>
      <c r="F1040" s="118"/>
      <c r="G1040" s="119"/>
      <c r="H1040" s="120"/>
      <c r="I1040" s="153" t="str">
        <f t="array" ref="I1040">IFERROR(VLOOKUP(E1040,'RT-C'!$A:$J,10,FALSE),"")</f>
        <v/>
      </c>
      <c r="J1040" s="151" t="str">
        <f t="array" ref="J1040">IFERROR(VLOOKUP(E1040,'RT-C'!$A:$AE,31,FALSE),"")</f>
        <v/>
      </c>
      <c r="K1040" s="152" t="str">
        <f t="array" ref="K1040">IFERROR(IF(VLOOKUP(E1040,'RT-C'!$A:$AG,29,FALSE)=0,"",VLOOKUP(E1040,'RT-C'!$A:$AG,33,FALSE)),"")</f>
        <v/>
      </c>
      <c r="L1040" s="151" t="str">
        <f t="array" ref="L1040">IFERROR(VLOOKUP('RT-C'!$A:$AF,32,FALSE),"")</f>
        <v/>
      </c>
      <c r="M1040" s="323" t="str">
        <f t="array" ref="M1040">IFERROR(VLOOKUP(E1040,'RT-C'!$A:$H,8,FALSE),"")</f>
        <v/>
      </c>
      <c r="N1040" s="151" t="str">
        <f t="array" ref="N1040">IFERROR(VLOOKUP(E1040,'RT-C'!$A:$G,7,FALSE),"")</f>
        <v/>
      </c>
      <c r="O1040" s="150" t="str">
        <f t="array" ref="O1040">IFERROR(VLOOKUP(E1040,'RT-C'!$A:$R,18,FALSE),"")</f>
        <v/>
      </c>
      <c r="P1040" s="147" t="str">
        <f t="shared" si="64"/>
        <v/>
      </c>
      <c r="Q1040" s="119" t="str">
        <f t="shared" si="65"/>
        <v/>
      </c>
      <c r="R1040" s="149" t="str">
        <f t="shared" si="66"/>
        <v/>
      </c>
      <c r="S1040" s="148"/>
      <c r="T1040" s="148" t="str">
        <f t="shared" si="67"/>
        <v/>
      </c>
      <c r="U1040" s="118" t="e">
        <f>IF(AND(D1040&lt;&gt;"",I1040="OUI",#REF!="OUI"),60,"")</f>
        <v>#REF!</v>
      </c>
      <c r="V1040" s="147"/>
      <c r="W1040" s="118"/>
      <c r="X1040" s="118"/>
      <c r="Y1040" s="120"/>
      <c r="Z1040" s="117"/>
    </row>
    <row r="1041" spans="1:26" x14ac:dyDescent="0.25">
      <c r="A1041" s="114">
        <v>3</v>
      </c>
      <c r="B1041" s="115" t="s">
        <v>5726</v>
      </c>
      <c r="C1041" s="116" t="str">
        <f t="array" ref="C1041">IFERROR(VLOOKUP(E1041,'RT-C'!$A:$I,9,FALSE),"")</f>
        <v/>
      </c>
      <c r="D1041" s="117"/>
      <c r="E1041" s="113"/>
      <c r="F1041" s="118"/>
      <c r="G1041" s="119"/>
      <c r="H1041" s="120"/>
      <c r="I1041" s="153" t="str">
        <f t="array" ref="I1041">IFERROR(VLOOKUP(E1041,'RT-C'!$A:$J,10,FALSE),"")</f>
        <v/>
      </c>
      <c r="J1041" s="151" t="str">
        <f t="array" ref="J1041">IFERROR(VLOOKUP(E1041,'RT-C'!$A:$AE,31,FALSE),"")</f>
        <v/>
      </c>
      <c r="K1041" s="152" t="str">
        <f t="array" ref="K1041">IFERROR(IF(VLOOKUP(E1041,'RT-C'!$A:$AG,29,FALSE)=0,"",VLOOKUP(E1041,'RT-C'!$A:$AG,33,FALSE)),"")</f>
        <v/>
      </c>
      <c r="L1041" s="151" t="str">
        <f t="array" ref="L1041">IFERROR(VLOOKUP('RT-C'!$A:$AF,32,FALSE),"")</f>
        <v/>
      </c>
      <c r="M1041" s="323" t="str">
        <f t="array" ref="M1041">IFERROR(VLOOKUP(E1041,'RT-C'!$A:$H,8,FALSE),"")</f>
        <v/>
      </c>
      <c r="N1041" s="151" t="str">
        <f t="array" ref="N1041">IFERROR(VLOOKUP(E1041,'RT-C'!$A:$G,7,FALSE),"")</f>
        <v/>
      </c>
      <c r="O1041" s="150" t="str">
        <f t="array" ref="O1041">IFERROR(VLOOKUP(E1041,'RT-C'!$A:$R,18,FALSE),"")</f>
        <v/>
      </c>
      <c r="P1041" s="147" t="str">
        <f t="shared" si="64"/>
        <v/>
      </c>
      <c r="Q1041" s="119" t="str">
        <f t="shared" si="65"/>
        <v/>
      </c>
      <c r="R1041" s="149" t="str">
        <f t="shared" si="66"/>
        <v/>
      </c>
      <c r="S1041" s="148"/>
      <c r="T1041" s="148" t="str">
        <f t="shared" si="67"/>
        <v/>
      </c>
      <c r="U1041" s="118" t="e">
        <f>IF(AND(D1041&lt;&gt;"",I1041="OUI",#REF!="OUI"),60,"")</f>
        <v>#REF!</v>
      </c>
      <c r="V1041" s="147"/>
      <c r="W1041" s="118"/>
      <c r="X1041" s="118"/>
      <c r="Y1041" s="120"/>
      <c r="Z1041" s="117"/>
    </row>
    <row r="1042" spans="1:26" x14ac:dyDescent="0.25">
      <c r="A1042" s="114">
        <v>3</v>
      </c>
      <c r="B1042" s="115" t="s">
        <v>5726</v>
      </c>
      <c r="C1042" s="116" t="str">
        <f t="array" ref="C1042">IFERROR(VLOOKUP(E1042,'RT-C'!$A:$I,9,FALSE),"")</f>
        <v/>
      </c>
      <c r="D1042" s="117"/>
      <c r="E1042" s="113"/>
      <c r="F1042" s="118"/>
      <c r="G1042" s="119"/>
      <c r="H1042" s="120"/>
      <c r="I1042" s="153" t="str">
        <f t="array" ref="I1042">IFERROR(VLOOKUP(E1042,'RT-C'!$A:$J,10,FALSE),"")</f>
        <v/>
      </c>
      <c r="J1042" s="151" t="str">
        <f t="array" ref="J1042">IFERROR(VLOOKUP(E1042,'RT-C'!$A:$AE,31,FALSE),"")</f>
        <v/>
      </c>
      <c r="K1042" s="152" t="str">
        <f t="array" ref="K1042">IFERROR(IF(VLOOKUP(E1042,'RT-C'!$A:$AG,29,FALSE)=0,"",VLOOKUP(E1042,'RT-C'!$A:$AG,33,FALSE)),"")</f>
        <v/>
      </c>
      <c r="L1042" s="151" t="str">
        <f t="array" ref="L1042">IFERROR(VLOOKUP('RT-C'!$A:$AF,32,FALSE),"")</f>
        <v/>
      </c>
      <c r="M1042" s="323" t="str">
        <f t="array" ref="M1042">IFERROR(VLOOKUP(E1042,'RT-C'!$A:$H,8,FALSE),"")</f>
        <v/>
      </c>
      <c r="N1042" s="151" t="str">
        <f t="array" ref="N1042">IFERROR(VLOOKUP(E1042,'RT-C'!$A:$G,7,FALSE),"")</f>
        <v/>
      </c>
      <c r="O1042" s="150" t="str">
        <f t="array" ref="O1042">IFERROR(VLOOKUP(E1042,'RT-C'!$A:$R,18,FALSE),"")</f>
        <v/>
      </c>
      <c r="P1042" s="147" t="str">
        <f t="shared" si="64"/>
        <v/>
      </c>
      <c r="Q1042" s="119" t="str">
        <f t="shared" si="65"/>
        <v/>
      </c>
      <c r="R1042" s="149" t="str">
        <f t="shared" si="66"/>
        <v/>
      </c>
      <c r="S1042" s="148"/>
      <c r="T1042" s="148" t="str">
        <f t="shared" si="67"/>
        <v/>
      </c>
      <c r="U1042" s="118" t="e">
        <f>IF(AND(D1042&lt;&gt;"",I1042="OUI",#REF!="OUI"),60,"")</f>
        <v>#REF!</v>
      </c>
      <c r="V1042" s="147"/>
      <c r="W1042" s="118"/>
      <c r="X1042" s="118"/>
      <c r="Y1042" s="120"/>
      <c r="Z1042" s="117"/>
    </row>
    <row r="1043" spans="1:26" x14ac:dyDescent="0.25">
      <c r="A1043" s="114">
        <v>3</v>
      </c>
      <c r="B1043" s="115" t="s">
        <v>5726</v>
      </c>
      <c r="C1043" s="116" t="str">
        <f t="array" ref="C1043">IFERROR(VLOOKUP(E1043,'RT-C'!$A:$I,9,FALSE),"")</f>
        <v/>
      </c>
      <c r="D1043" s="117"/>
      <c r="E1043" s="113"/>
      <c r="F1043" s="118"/>
      <c r="G1043" s="119"/>
      <c r="H1043" s="120"/>
      <c r="I1043" s="153" t="str">
        <f t="array" ref="I1043">IFERROR(VLOOKUP(E1043,'RT-C'!$A:$J,10,FALSE),"")</f>
        <v/>
      </c>
      <c r="J1043" s="151" t="str">
        <f t="array" ref="J1043">IFERROR(VLOOKUP(E1043,'RT-C'!$A:$AE,31,FALSE),"")</f>
        <v/>
      </c>
      <c r="K1043" s="152" t="str">
        <f t="array" ref="K1043">IFERROR(IF(VLOOKUP(E1043,'RT-C'!$A:$AG,29,FALSE)=0,"",VLOOKUP(E1043,'RT-C'!$A:$AG,33,FALSE)),"")</f>
        <v/>
      </c>
      <c r="L1043" s="151" t="str">
        <f t="array" ref="L1043">IFERROR(VLOOKUP('RT-C'!$A:$AF,32,FALSE),"")</f>
        <v/>
      </c>
      <c r="M1043" s="323" t="str">
        <f t="array" ref="M1043">IFERROR(VLOOKUP(E1043,'RT-C'!$A:$H,8,FALSE),"")</f>
        <v/>
      </c>
      <c r="N1043" s="151" t="str">
        <f t="array" ref="N1043">IFERROR(VLOOKUP(E1043,'RT-C'!$A:$G,7,FALSE),"")</f>
        <v/>
      </c>
      <c r="O1043" s="150" t="str">
        <f t="array" ref="O1043">IFERROR(VLOOKUP(E1043,'RT-C'!$A:$R,18,FALSE),"")</f>
        <v/>
      </c>
      <c r="P1043" s="147" t="str">
        <f t="shared" si="64"/>
        <v/>
      </c>
      <c r="Q1043" s="119" t="str">
        <f t="shared" si="65"/>
        <v/>
      </c>
      <c r="R1043" s="149" t="str">
        <f t="shared" si="66"/>
        <v/>
      </c>
      <c r="S1043" s="148"/>
      <c r="T1043" s="148" t="str">
        <f t="shared" si="67"/>
        <v/>
      </c>
      <c r="U1043" s="118" t="e">
        <f>IF(AND(D1043&lt;&gt;"",I1043="OUI",#REF!="OUI"),60,"")</f>
        <v>#REF!</v>
      </c>
      <c r="V1043" s="147"/>
      <c r="W1043" s="118"/>
      <c r="X1043" s="118"/>
      <c r="Y1043" s="120"/>
      <c r="Z1043" s="117"/>
    </row>
    <row r="1044" spans="1:26" x14ac:dyDescent="0.25">
      <c r="A1044" s="114">
        <v>3</v>
      </c>
      <c r="B1044" s="115" t="s">
        <v>5726</v>
      </c>
      <c r="C1044" s="116" t="str">
        <f t="array" ref="C1044">IFERROR(VLOOKUP(E1044,'RT-C'!$A:$I,9,FALSE),"")</f>
        <v/>
      </c>
      <c r="D1044" s="117"/>
      <c r="E1044" s="113"/>
      <c r="F1044" s="118"/>
      <c r="G1044" s="119"/>
      <c r="H1044" s="120"/>
      <c r="I1044" s="153" t="str">
        <f t="array" ref="I1044">IFERROR(VLOOKUP(E1044,'RT-C'!$A:$J,10,FALSE),"")</f>
        <v/>
      </c>
      <c r="J1044" s="151" t="str">
        <f t="array" ref="J1044">IFERROR(VLOOKUP(E1044,'RT-C'!$A:$AE,31,FALSE),"")</f>
        <v/>
      </c>
      <c r="K1044" s="152" t="str">
        <f t="array" ref="K1044">IFERROR(IF(VLOOKUP(E1044,'RT-C'!$A:$AG,29,FALSE)=0,"",VLOOKUP(E1044,'RT-C'!$A:$AG,33,FALSE)),"")</f>
        <v/>
      </c>
      <c r="L1044" s="151" t="str">
        <f t="array" ref="L1044">IFERROR(VLOOKUP('RT-C'!$A:$AF,32,FALSE),"")</f>
        <v/>
      </c>
      <c r="M1044" s="323" t="str">
        <f t="array" ref="M1044">IFERROR(VLOOKUP(E1044,'RT-C'!$A:$H,8,FALSE),"")</f>
        <v/>
      </c>
      <c r="N1044" s="151" t="str">
        <f t="array" ref="N1044">IFERROR(VLOOKUP(E1044,'RT-C'!$A:$G,7,FALSE),"")</f>
        <v/>
      </c>
      <c r="O1044" s="150" t="str">
        <f t="array" ref="O1044">IFERROR(VLOOKUP(E1044,'RT-C'!$A:$R,18,FALSE),"")</f>
        <v/>
      </c>
      <c r="P1044" s="147" t="str">
        <f t="shared" si="64"/>
        <v/>
      </c>
      <c r="Q1044" s="119" t="str">
        <f t="shared" si="65"/>
        <v/>
      </c>
      <c r="R1044" s="149" t="str">
        <f t="shared" si="66"/>
        <v/>
      </c>
      <c r="S1044" s="148"/>
      <c r="T1044" s="148" t="str">
        <f t="shared" si="67"/>
        <v/>
      </c>
      <c r="U1044" s="118" t="e">
        <f>IF(AND(D1044&lt;&gt;"",I1044="OUI",#REF!="OUI"),60,"")</f>
        <v>#REF!</v>
      </c>
      <c r="V1044" s="147"/>
      <c r="W1044" s="118"/>
      <c r="X1044" s="118"/>
      <c r="Y1044" s="120"/>
      <c r="Z1044" s="117"/>
    </row>
    <row r="1045" spans="1:26" x14ac:dyDescent="0.25">
      <c r="A1045" s="114">
        <v>12</v>
      </c>
      <c r="B1045" s="115" t="s">
        <v>5724</v>
      </c>
      <c r="C1045" s="116" t="str">
        <f t="array" ref="C1045">IFERROR(VLOOKUP(E1045,'RT-C'!$A:$I,9,FALSE),"")</f>
        <v/>
      </c>
      <c r="D1045" s="117"/>
      <c r="E1045" s="113"/>
      <c r="F1045" s="118"/>
      <c r="G1045" s="119"/>
      <c r="H1045" s="120"/>
      <c r="I1045" s="153" t="str">
        <f t="array" ref="I1045">IFERROR(VLOOKUP(E1045,'RT-C'!$A:$J,10,FALSE),"")</f>
        <v/>
      </c>
      <c r="J1045" s="151" t="str">
        <f t="array" ref="J1045">IFERROR(VLOOKUP(E1045,'RT-C'!$A:$AE,31,FALSE),"")</f>
        <v/>
      </c>
      <c r="K1045" s="152" t="str">
        <f t="array" ref="K1045">IFERROR(IF(VLOOKUP(E1045,'RT-C'!$A:$AG,29,FALSE)=0,"",VLOOKUP(E1045,'RT-C'!$A:$AG,33,FALSE)),"")</f>
        <v/>
      </c>
      <c r="L1045" s="151" t="str">
        <f t="array" ref="L1045">IFERROR(VLOOKUP('RT-C'!$A:$AF,32,FALSE),"")</f>
        <v/>
      </c>
      <c r="M1045" s="323" t="str">
        <f t="array" ref="M1045">IFERROR(VLOOKUP(E1045,'RT-C'!$A:$H,8,FALSE),"")</f>
        <v/>
      </c>
      <c r="N1045" s="151" t="str">
        <f t="array" ref="N1045">IFERROR(VLOOKUP(E1045,'RT-C'!$A:$G,7,FALSE),"")</f>
        <v/>
      </c>
      <c r="O1045" s="150" t="str">
        <f t="array" ref="O1045">IFERROR(VLOOKUP(E1045,'RT-C'!$A:$R,18,FALSE),"")</f>
        <v/>
      </c>
      <c r="P1045" s="147" t="str">
        <f t="shared" si="64"/>
        <v/>
      </c>
      <c r="Q1045" s="119" t="str">
        <f t="shared" si="65"/>
        <v/>
      </c>
      <c r="R1045" s="149" t="str">
        <f t="shared" si="66"/>
        <v/>
      </c>
      <c r="S1045" s="148"/>
      <c r="T1045" s="148" t="str">
        <f t="shared" si="67"/>
        <v/>
      </c>
      <c r="U1045" s="118" t="e">
        <f>IF(AND(D1045&lt;&gt;"",I1045="OUI",#REF!="OUI"),60,"")</f>
        <v>#REF!</v>
      </c>
      <c r="V1045" s="147"/>
      <c r="W1045" s="118"/>
      <c r="X1045" s="118"/>
      <c r="Y1045" s="120"/>
      <c r="Z1045" s="117"/>
    </row>
    <row r="1046" spans="1:26" x14ac:dyDescent="0.25">
      <c r="A1046" s="114">
        <v>3</v>
      </c>
      <c r="B1046" s="115" t="s">
        <v>5726</v>
      </c>
      <c r="C1046" s="116" t="str">
        <f t="array" ref="C1046">IFERROR(VLOOKUP(E1046,'RT-C'!$A:$I,9,FALSE),"")</f>
        <v/>
      </c>
      <c r="D1046" s="117"/>
      <c r="E1046" s="113"/>
      <c r="F1046" s="118"/>
      <c r="G1046" s="119"/>
      <c r="H1046" s="120"/>
      <c r="I1046" s="153" t="str">
        <f t="array" ref="I1046">IFERROR(VLOOKUP(E1046,'RT-C'!$A:$J,10,FALSE),"")</f>
        <v/>
      </c>
      <c r="J1046" s="151" t="str">
        <f t="array" ref="J1046">IFERROR(VLOOKUP(E1046,'RT-C'!$A:$AE,31,FALSE),"")</f>
        <v/>
      </c>
      <c r="K1046" s="152" t="str">
        <f t="array" ref="K1046">IFERROR(IF(VLOOKUP(E1046,'RT-C'!$A:$AG,29,FALSE)=0,"",VLOOKUP(E1046,'RT-C'!$A:$AG,33,FALSE)),"")</f>
        <v/>
      </c>
      <c r="L1046" s="151" t="str">
        <f t="array" ref="L1046">IFERROR(VLOOKUP('RT-C'!$A:$AF,32,FALSE),"")</f>
        <v/>
      </c>
      <c r="M1046" s="323" t="str">
        <f t="array" ref="M1046">IFERROR(VLOOKUP(E1046,'RT-C'!$A:$H,8,FALSE),"")</f>
        <v/>
      </c>
      <c r="N1046" s="151" t="str">
        <f t="array" ref="N1046">IFERROR(VLOOKUP(E1046,'RT-C'!$A:$G,7,FALSE),"")</f>
        <v/>
      </c>
      <c r="O1046" s="150" t="str">
        <f t="array" ref="O1046">IFERROR(VLOOKUP(E1046,'RT-C'!$A:$R,18,FALSE),"")</f>
        <v/>
      </c>
      <c r="P1046" s="147" t="str">
        <f t="shared" si="64"/>
        <v/>
      </c>
      <c r="Q1046" s="119" t="str">
        <f t="shared" si="65"/>
        <v/>
      </c>
      <c r="R1046" s="149" t="str">
        <f t="shared" si="66"/>
        <v/>
      </c>
      <c r="S1046" s="148"/>
      <c r="T1046" s="148" t="str">
        <f t="shared" si="67"/>
        <v/>
      </c>
      <c r="U1046" s="118" t="e">
        <f>IF(AND(D1046&lt;&gt;"",I1046="OUI",#REF!="OUI"),60,"")</f>
        <v>#REF!</v>
      </c>
      <c r="V1046" s="147"/>
      <c r="W1046" s="118"/>
      <c r="X1046" s="118"/>
      <c r="Y1046" s="120"/>
      <c r="Z1046" s="117"/>
    </row>
    <row r="1047" spans="1:26" x14ac:dyDescent="0.25">
      <c r="A1047" s="114">
        <v>3</v>
      </c>
      <c r="B1047" s="115" t="s">
        <v>5726</v>
      </c>
      <c r="C1047" s="116" t="str">
        <f t="array" ref="C1047">IFERROR(VLOOKUP(E1047,'RT-C'!$A:$I,9,FALSE),"")</f>
        <v/>
      </c>
      <c r="D1047" s="117"/>
      <c r="E1047" s="113"/>
      <c r="F1047" s="118"/>
      <c r="G1047" s="119"/>
      <c r="H1047" s="120"/>
      <c r="I1047" s="153" t="str">
        <f t="array" ref="I1047">IFERROR(VLOOKUP(E1047,'RT-C'!$A:$J,10,FALSE),"")</f>
        <v/>
      </c>
      <c r="J1047" s="151" t="str">
        <f t="array" ref="J1047">IFERROR(VLOOKUP(E1047,'RT-C'!$A:$AE,31,FALSE),"")</f>
        <v/>
      </c>
      <c r="K1047" s="152" t="str">
        <f t="array" ref="K1047">IFERROR(IF(VLOOKUP(E1047,'RT-C'!$A:$AG,29,FALSE)=0,"",VLOOKUP(E1047,'RT-C'!$A:$AG,33,FALSE)),"")</f>
        <v/>
      </c>
      <c r="L1047" s="151" t="str">
        <f t="array" ref="L1047">IFERROR(VLOOKUP('RT-C'!$A:$AF,32,FALSE),"")</f>
        <v/>
      </c>
      <c r="M1047" s="323" t="str">
        <f t="array" ref="M1047">IFERROR(VLOOKUP(E1047,'RT-C'!$A:$H,8,FALSE),"")</f>
        <v/>
      </c>
      <c r="N1047" s="151" t="str">
        <f t="array" ref="N1047">IFERROR(VLOOKUP(E1047,'RT-C'!$A:$G,7,FALSE),"")</f>
        <v/>
      </c>
      <c r="O1047" s="150" t="str">
        <f t="array" ref="O1047">IFERROR(VLOOKUP(E1047,'RT-C'!$A:$R,18,FALSE),"")</f>
        <v/>
      </c>
      <c r="P1047" s="147" t="str">
        <f t="shared" si="64"/>
        <v/>
      </c>
      <c r="Q1047" s="119" t="str">
        <f t="shared" si="65"/>
        <v/>
      </c>
      <c r="R1047" s="149" t="str">
        <f t="shared" si="66"/>
        <v/>
      </c>
      <c r="S1047" s="148"/>
      <c r="T1047" s="148" t="str">
        <f t="shared" si="67"/>
        <v/>
      </c>
      <c r="U1047" s="118" t="e">
        <f>IF(AND(D1047&lt;&gt;"",I1047="OUI",#REF!="OUI"),60,"")</f>
        <v>#REF!</v>
      </c>
      <c r="V1047" s="147"/>
      <c r="W1047" s="118"/>
      <c r="X1047" s="118"/>
      <c r="Y1047" s="120"/>
      <c r="Z1047" s="117"/>
    </row>
    <row r="1048" spans="1:26" x14ac:dyDescent="0.25">
      <c r="A1048" s="114">
        <v>3</v>
      </c>
      <c r="B1048" s="115" t="s">
        <v>5726</v>
      </c>
      <c r="C1048" s="116" t="str">
        <f t="array" ref="C1048">IFERROR(VLOOKUP(E1048,'RT-C'!$A:$I,9,FALSE),"")</f>
        <v/>
      </c>
      <c r="D1048" s="117"/>
      <c r="E1048" s="113"/>
      <c r="F1048" s="118"/>
      <c r="G1048" s="119"/>
      <c r="H1048" s="120"/>
      <c r="I1048" s="153" t="str">
        <f t="array" ref="I1048">IFERROR(VLOOKUP(E1048,'RT-C'!$A:$J,10,FALSE),"")</f>
        <v/>
      </c>
      <c r="J1048" s="151" t="str">
        <f t="array" ref="J1048">IFERROR(VLOOKUP(E1048,'RT-C'!$A:$AE,31,FALSE),"")</f>
        <v/>
      </c>
      <c r="K1048" s="152" t="str">
        <f t="array" ref="K1048">IFERROR(IF(VLOOKUP(E1048,'RT-C'!$A:$AG,29,FALSE)=0,"",VLOOKUP(E1048,'RT-C'!$A:$AG,33,FALSE)),"")</f>
        <v/>
      </c>
      <c r="L1048" s="151" t="str">
        <f t="array" ref="L1048">IFERROR(VLOOKUP('RT-C'!$A:$AF,32,FALSE),"")</f>
        <v/>
      </c>
      <c r="M1048" s="323" t="str">
        <f t="array" ref="M1048">IFERROR(VLOOKUP(E1048,'RT-C'!$A:$H,8,FALSE),"")</f>
        <v/>
      </c>
      <c r="N1048" s="151" t="str">
        <f t="array" ref="N1048">IFERROR(VLOOKUP(E1048,'RT-C'!$A:$G,7,FALSE),"")</f>
        <v/>
      </c>
      <c r="O1048" s="150" t="str">
        <f t="array" ref="O1048">IFERROR(VLOOKUP(E1048,'RT-C'!$A:$R,18,FALSE),"")</f>
        <v/>
      </c>
      <c r="P1048" s="147" t="str">
        <f t="shared" si="64"/>
        <v/>
      </c>
      <c r="Q1048" s="119" t="str">
        <f t="shared" si="65"/>
        <v/>
      </c>
      <c r="R1048" s="149" t="str">
        <f t="shared" si="66"/>
        <v/>
      </c>
      <c r="S1048" s="148"/>
      <c r="T1048" s="148" t="str">
        <f t="shared" si="67"/>
        <v/>
      </c>
      <c r="U1048" s="118" t="e">
        <f>IF(AND(D1048&lt;&gt;"",I1048="OUI",#REF!="OUI"),60,"")</f>
        <v>#REF!</v>
      </c>
      <c r="V1048" s="147"/>
      <c r="W1048" s="118"/>
      <c r="X1048" s="118"/>
      <c r="Y1048" s="120"/>
      <c r="Z1048" s="117"/>
    </row>
    <row r="1049" spans="1:26" x14ac:dyDescent="0.25">
      <c r="A1049" s="114">
        <v>3</v>
      </c>
      <c r="B1049" s="115" t="s">
        <v>5726</v>
      </c>
      <c r="C1049" s="116" t="str">
        <f t="array" ref="C1049">IFERROR(VLOOKUP(E1049,'RT-C'!$A:$I,9,FALSE),"")</f>
        <v/>
      </c>
      <c r="D1049" s="117"/>
      <c r="E1049" s="113"/>
      <c r="F1049" s="118"/>
      <c r="G1049" s="119"/>
      <c r="H1049" s="120"/>
      <c r="I1049" s="153" t="str">
        <f t="array" ref="I1049">IFERROR(VLOOKUP(E1049,'RT-C'!$A:$J,10,FALSE),"")</f>
        <v/>
      </c>
      <c r="J1049" s="151" t="str">
        <f t="array" ref="J1049">IFERROR(VLOOKUP(E1049,'RT-C'!$A:$AE,31,FALSE),"")</f>
        <v/>
      </c>
      <c r="K1049" s="152" t="str">
        <f t="array" ref="K1049">IFERROR(IF(VLOOKUP(E1049,'RT-C'!$A:$AG,29,FALSE)=0,"",VLOOKUP(E1049,'RT-C'!$A:$AG,33,FALSE)),"")</f>
        <v/>
      </c>
      <c r="L1049" s="151" t="str">
        <f t="array" ref="L1049">IFERROR(VLOOKUP('RT-C'!$A:$AF,32,FALSE),"")</f>
        <v/>
      </c>
      <c r="M1049" s="323" t="str">
        <f t="array" ref="M1049">IFERROR(VLOOKUP(E1049,'RT-C'!$A:$H,8,FALSE),"")</f>
        <v/>
      </c>
      <c r="N1049" s="151" t="str">
        <f t="array" ref="N1049">IFERROR(VLOOKUP(E1049,'RT-C'!$A:$G,7,FALSE),"")</f>
        <v/>
      </c>
      <c r="O1049" s="150" t="str">
        <f t="array" ref="O1049">IFERROR(VLOOKUP(E1049,'RT-C'!$A:$R,18,FALSE),"")</f>
        <v/>
      </c>
      <c r="P1049" s="147" t="str">
        <f t="shared" si="64"/>
        <v/>
      </c>
      <c r="Q1049" s="119" t="str">
        <f t="shared" si="65"/>
        <v/>
      </c>
      <c r="R1049" s="149" t="str">
        <f t="shared" si="66"/>
        <v/>
      </c>
      <c r="S1049" s="148"/>
      <c r="T1049" s="148" t="str">
        <f t="shared" si="67"/>
        <v/>
      </c>
      <c r="U1049" s="118" t="e">
        <f>IF(AND(D1049&lt;&gt;"",I1049="OUI",#REF!="OUI"),60,"")</f>
        <v>#REF!</v>
      </c>
      <c r="V1049" s="147"/>
      <c r="W1049" s="118"/>
      <c r="X1049" s="118"/>
      <c r="Y1049" s="120"/>
      <c r="Z1049" s="117"/>
    </row>
    <row r="1050" spans="1:26" x14ac:dyDescent="0.25">
      <c r="A1050" s="114">
        <v>3</v>
      </c>
      <c r="B1050" s="115" t="s">
        <v>5726</v>
      </c>
      <c r="C1050" s="116" t="str">
        <f t="array" ref="C1050">IFERROR(VLOOKUP(E1050,'RT-C'!$A:$I,9,FALSE),"")</f>
        <v/>
      </c>
      <c r="D1050" s="117"/>
      <c r="E1050" s="113"/>
      <c r="F1050" s="118"/>
      <c r="G1050" s="119"/>
      <c r="H1050" s="120"/>
      <c r="I1050" s="153" t="str">
        <f t="array" ref="I1050">IFERROR(VLOOKUP(E1050,'RT-C'!$A:$J,10,FALSE),"")</f>
        <v/>
      </c>
      <c r="J1050" s="151" t="str">
        <f t="array" ref="J1050">IFERROR(VLOOKUP(E1050,'RT-C'!$A:$AE,31,FALSE),"")</f>
        <v/>
      </c>
      <c r="K1050" s="152" t="str">
        <f t="array" ref="K1050">IFERROR(IF(VLOOKUP(E1050,'RT-C'!$A:$AG,29,FALSE)=0,"",VLOOKUP(E1050,'RT-C'!$A:$AG,33,FALSE)),"")</f>
        <v/>
      </c>
      <c r="L1050" s="151" t="str">
        <f t="array" ref="L1050">IFERROR(VLOOKUP('RT-C'!$A:$AF,32,FALSE),"")</f>
        <v/>
      </c>
      <c r="M1050" s="323" t="str">
        <f t="array" ref="M1050">IFERROR(VLOOKUP(E1050,'RT-C'!$A:$H,8,FALSE),"")</f>
        <v/>
      </c>
      <c r="N1050" s="151" t="str">
        <f t="array" ref="N1050">IFERROR(VLOOKUP(E1050,'RT-C'!$A:$G,7,FALSE),"")</f>
        <v/>
      </c>
      <c r="O1050" s="150" t="str">
        <f t="array" ref="O1050">IFERROR(VLOOKUP(E1050,'RT-C'!$A:$R,18,FALSE),"")</f>
        <v/>
      </c>
      <c r="P1050" s="147" t="str">
        <f t="shared" si="64"/>
        <v/>
      </c>
      <c r="Q1050" s="119" t="str">
        <f t="shared" si="65"/>
        <v/>
      </c>
      <c r="R1050" s="149" t="str">
        <f t="shared" si="66"/>
        <v/>
      </c>
      <c r="S1050" s="148"/>
      <c r="T1050" s="148" t="str">
        <f t="shared" si="67"/>
        <v/>
      </c>
      <c r="U1050" s="118" t="e">
        <f>IF(AND(D1050&lt;&gt;"",I1050="OUI",#REF!="OUI"),60,"")</f>
        <v>#REF!</v>
      </c>
      <c r="V1050" s="147"/>
      <c r="W1050" s="118"/>
      <c r="X1050" s="118"/>
      <c r="Y1050" s="120"/>
      <c r="Z1050" s="117"/>
    </row>
    <row r="1051" spans="1:26" x14ac:dyDescent="0.25">
      <c r="A1051" s="114">
        <v>3</v>
      </c>
      <c r="B1051" s="115" t="s">
        <v>5726</v>
      </c>
      <c r="C1051" s="116" t="str">
        <f t="array" ref="C1051">IFERROR(VLOOKUP(E1051,'RT-C'!$A:$I,9,FALSE),"")</f>
        <v/>
      </c>
      <c r="D1051" s="117"/>
      <c r="E1051" s="113"/>
      <c r="F1051" s="118"/>
      <c r="G1051" s="119"/>
      <c r="H1051" s="120"/>
      <c r="I1051" s="153" t="str">
        <f t="array" ref="I1051">IFERROR(VLOOKUP(E1051,'RT-C'!$A:$J,10,FALSE),"")</f>
        <v/>
      </c>
      <c r="J1051" s="151" t="str">
        <f t="array" ref="J1051">IFERROR(VLOOKUP(E1051,'RT-C'!$A:$AE,31,FALSE),"")</f>
        <v/>
      </c>
      <c r="K1051" s="152" t="str">
        <f t="array" ref="K1051">IFERROR(IF(VLOOKUP(E1051,'RT-C'!$A:$AG,29,FALSE)=0,"",VLOOKUP(E1051,'RT-C'!$A:$AG,33,FALSE)),"")</f>
        <v/>
      </c>
      <c r="L1051" s="151" t="str">
        <f t="array" ref="L1051">IFERROR(VLOOKUP('RT-C'!$A:$AF,32,FALSE),"")</f>
        <v/>
      </c>
      <c r="M1051" s="323" t="str">
        <f t="array" ref="M1051">IFERROR(VLOOKUP(E1051,'RT-C'!$A:$H,8,FALSE),"")</f>
        <v/>
      </c>
      <c r="N1051" s="151" t="str">
        <f t="array" ref="N1051">IFERROR(VLOOKUP(E1051,'RT-C'!$A:$G,7,FALSE),"")</f>
        <v/>
      </c>
      <c r="O1051" s="150" t="str">
        <f t="array" ref="O1051">IFERROR(VLOOKUP(E1051,'RT-C'!$A:$R,18,FALSE),"")</f>
        <v/>
      </c>
      <c r="P1051" s="147" t="str">
        <f t="shared" si="64"/>
        <v/>
      </c>
      <c r="Q1051" s="119" t="str">
        <f t="shared" si="65"/>
        <v/>
      </c>
      <c r="R1051" s="149" t="str">
        <f t="shared" si="66"/>
        <v/>
      </c>
      <c r="S1051" s="148"/>
      <c r="T1051" s="148" t="str">
        <f t="shared" si="67"/>
        <v/>
      </c>
      <c r="U1051" s="118" t="e">
        <f>IF(AND(D1051&lt;&gt;"",I1051="OUI",#REF!="OUI"),60,"")</f>
        <v>#REF!</v>
      </c>
      <c r="V1051" s="147"/>
      <c r="W1051" s="118"/>
      <c r="X1051" s="118"/>
      <c r="Y1051" s="120"/>
      <c r="Z1051" s="117"/>
    </row>
    <row r="1052" spans="1:26" x14ac:dyDescent="0.25">
      <c r="A1052" s="114">
        <v>3</v>
      </c>
      <c r="B1052" s="115" t="s">
        <v>5726</v>
      </c>
      <c r="C1052" s="116" t="str">
        <f t="array" ref="C1052">IFERROR(VLOOKUP(E1052,'RT-C'!$A:$I,9,FALSE),"")</f>
        <v/>
      </c>
      <c r="D1052" s="117"/>
      <c r="E1052" s="113"/>
      <c r="F1052" s="118"/>
      <c r="G1052" s="119"/>
      <c r="H1052" s="120"/>
      <c r="I1052" s="153" t="str">
        <f t="array" ref="I1052">IFERROR(VLOOKUP(E1052,'RT-C'!$A:$J,10,FALSE),"")</f>
        <v/>
      </c>
      <c r="J1052" s="151" t="str">
        <f t="array" ref="J1052">IFERROR(VLOOKUP(E1052,'RT-C'!$A:$AE,31,FALSE),"")</f>
        <v/>
      </c>
      <c r="K1052" s="152" t="str">
        <f t="array" ref="K1052">IFERROR(IF(VLOOKUP(E1052,'RT-C'!$A:$AG,29,FALSE)=0,"",VLOOKUP(E1052,'RT-C'!$A:$AG,33,FALSE)),"")</f>
        <v/>
      </c>
      <c r="L1052" s="151" t="str">
        <f t="array" ref="L1052">IFERROR(VLOOKUP('RT-C'!$A:$AF,32,FALSE),"")</f>
        <v/>
      </c>
      <c r="M1052" s="323" t="str">
        <f t="array" ref="M1052">IFERROR(VLOOKUP(E1052,'RT-C'!$A:$H,8,FALSE),"")</f>
        <v/>
      </c>
      <c r="N1052" s="151" t="str">
        <f t="array" ref="N1052">IFERROR(VLOOKUP(E1052,'RT-C'!$A:$G,7,FALSE),"")</f>
        <v/>
      </c>
      <c r="O1052" s="150" t="str">
        <f t="array" ref="O1052">IFERROR(VLOOKUP(E1052,'RT-C'!$A:$R,18,FALSE),"")</f>
        <v/>
      </c>
      <c r="P1052" s="147" t="str">
        <f t="shared" si="64"/>
        <v/>
      </c>
      <c r="Q1052" s="119" t="str">
        <f t="shared" si="65"/>
        <v/>
      </c>
      <c r="R1052" s="149" t="str">
        <f t="shared" si="66"/>
        <v/>
      </c>
      <c r="S1052" s="148"/>
      <c r="T1052" s="148" t="str">
        <f t="shared" si="67"/>
        <v/>
      </c>
      <c r="U1052" s="118" t="e">
        <f>IF(AND(D1052&lt;&gt;"",I1052="OUI",#REF!="OUI"),60,"")</f>
        <v>#REF!</v>
      </c>
      <c r="V1052" s="147"/>
      <c r="W1052" s="118"/>
      <c r="X1052" s="118"/>
      <c r="Y1052" s="120"/>
      <c r="Z1052" s="117"/>
    </row>
    <row r="1053" spans="1:26" x14ac:dyDescent="0.25">
      <c r="A1053" s="114">
        <v>3</v>
      </c>
      <c r="B1053" s="115" t="s">
        <v>5726</v>
      </c>
      <c r="C1053" s="116" t="str">
        <f t="array" ref="C1053">IFERROR(VLOOKUP(E1053,'RT-C'!$A:$I,9,FALSE),"")</f>
        <v/>
      </c>
      <c r="D1053" s="117"/>
      <c r="E1053" s="113"/>
      <c r="F1053" s="118"/>
      <c r="G1053" s="119"/>
      <c r="H1053" s="120"/>
      <c r="I1053" s="153" t="str">
        <f t="array" ref="I1053">IFERROR(VLOOKUP(E1053,'RT-C'!$A:$J,10,FALSE),"")</f>
        <v/>
      </c>
      <c r="J1053" s="151" t="str">
        <f t="array" ref="J1053">IFERROR(VLOOKUP(E1053,'RT-C'!$A:$AE,31,FALSE),"")</f>
        <v/>
      </c>
      <c r="K1053" s="152" t="str">
        <f t="array" ref="K1053">IFERROR(IF(VLOOKUP(E1053,'RT-C'!$A:$AG,29,FALSE)=0,"",VLOOKUP(E1053,'RT-C'!$A:$AG,33,FALSE)),"")</f>
        <v/>
      </c>
      <c r="L1053" s="151" t="str">
        <f t="array" ref="L1053">IFERROR(VLOOKUP('RT-C'!$A:$AF,32,FALSE),"")</f>
        <v/>
      </c>
      <c r="M1053" s="323" t="str">
        <f t="array" ref="M1053">IFERROR(VLOOKUP(E1053,'RT-C'!$A:$H,8,FALSE),"")</f>
        <v/>
      </c>
      <c r="N1053" s="151" t="str">
        <f t="array" ref="N1053">IFERROR(VLOOKUP(E1053,'RT-C'!$A:$G,7,FALSE),"")</f>
        <v/>
      </c>
      <c r="O1053" s="150" t="str">
        <f t="array" ref="O1053">IFERROR(VLOOKUP(E1053,'RT-C'!$A:$R,18,FALSE),"")</f>
        <v/>
      </c>
      <c r="P1053" s="147" t="str">
        <f t="shared" si="64"/>
        <v/>
      </c>
      <c r="Q1053" s="119" t="str">
        <f t="shared" si="65"/>
        <v/>
      </c>
      <c r="R1053" s="149" t="str">
        <f t="shared" si="66"/>
        <v/>
      </c>
      <c r="S1053" s="148"/>
      <c r="T1053" s="148" t="str">
        <f t="shared" si="67"/>
        <v/>
      </c>
      <c r="U1053" s="118" t="e">
        <f>IF(AND(D1053&lt;&gt;"",I1053="OUI",#REF!="OUI"),60,"")</f>
        <v>#REF!</v>
      </c>
      <c r="V1053" s="147"/>
      <c r="W1053" s="118"/>
      <c r="X1053" s="118"/>
      <c r="Y1053" s="120"/>
      <c r="Z1053" s="117"/>
    </row>
    <row r="1054" spans="1:26" x14ac:dyDescent="0.25">
      <c r="A1054" s="114">
        <v>3</v>
      </c>
      <c r="B1054" s="115" t="s">
        <v>5726</v>
      </c>
      <c r="C1054" s="116" t="str">
        <f t="array" ref="C1054">IFERROR(VLOOKUP(E1054,'RT-C'!$A:$I,9,FALSE),"")</f>
        <v/>
      </c>
      <c r="D1054" s="117"/>
      <c r="E1054" s="113"/>
      <c r="F1054" s="118"/>
      <c r="G1054" s="119"/>
      <c r="H1054" s="120"/>
      <c r="I1054" s="153" t="str">
        <f t="array" ref="I1054">IFERROR(VLOOKUP(E1054,'RT-C'!$A:$J,10,FALSE),"")</f>
        <v/>
      </c>
      <c r="J1054" s="151" t="str">
        <f t="array" ref="J1054">IFERROR(VLOOKUP(E1054,'RT-C'!$A:$AE,31,FALSE),"")</f>
        <v/>
      </c>
      <c r="K1054" s="152" t="str">
        <f t="array" ref="K1054">IFERROR(IF(VLOOKUP(E1054,'RT-C'!$A:$AG,29,FALSE)=0,"",VLOOKUP(E1054,'RT-C'!$A:$AG,33,FALSE)),"")</f>
        <v/>
      </c>
      <c r="L1054" s="151" t="str">
        <f t="array" ref="L1054">IFERROR(VLOOKUP('RT-C'!$A:$AF,32,FALSE),"")</f>
        <v/>
      </c>
      <c r="M1054" s="323" t="str">
        <f t="array" ref="M1054">IFERROR(VLOOKUP(E1054,'RT-C'!$A:$H,8,FALSE),"")</f>
        <v/>
      </c>
      <c r="N1054" s="151" t="str">
        <f t="array" ref="N1054">IFERROR(VLOOKUP(E1054,'RT-C'!$A:$G,7,FALSE),"")</f>
        <v/>
      </c>
      <c r="O1054" s="150" t="str">
        <f t="array" ref="O1054">IFERROR(VLOOKUP(E1054,'RT-C'!$A:$R,18,FALSE),"")</f>
        <v/>
      </c>
      <c r="P1054" s="147" t="str">
        <f t="shared" si="64"/>
        <v/>
      </c>
      <c r="Q1054" s="119" t="str">
        <f t="shared" si="65"/>
        <v/>
      </c>
      <c r="R1054" s="149" t="str">
        <f t="shared" si="66"/>
        <v/>
      </c>
      <c r="S1054" s="148"/>
      <c r="T1054" s="148" t="str">
        <f t="shared" si="67"/>
        <v/>
      </c>
      <c r="U1054" s="118" t="e">
        <f>IF(AND(D1054&lt;&gt;"",I1054="OUI",#REF!="OUI"),60,"")</f>
        <v>#REF!</v>
      </c>
      <c r="V1054" s="147"/>
      <c r="W1054" s="118"/>
      <c r="X1054" s="118"/>
      <c r="Y1054" s="120"/>
      <c r="Z1054" s="117"/>
    </row>
    <row r="1055" spans="1:26" x14ac:dyDescent="0.25">
      <c r="A1055" s="114">
        <v>6</v>
      </c>
      <c r="B1055" s="115" t="s">
        <v>5721</v>
      </c>
      <c r="C1055" s="116" t="str">
        <f t="array" ref="C1055">IFERROR(VLOOKUP(E1055,'RT-C'!$A:$I,9,FALSE),"")</f>
        <v/>
      </c>
      <c r="D1055" s="117"/>
      <c r="E1055" s="113"/>
      <c r="F1055" s="118"/>
      <c r="G1055" s="119"/>
      <c r="H1055" s="120"/>
      <c r="I1055" s="153" t="str">
        <f t="array" ref="I1055">IFERROR(VLOOKUP(E1055,'RT-C'!$A:$J,10,FALSE),"")</f>
        <v/>
      </c>
      <c r="J1055" s="151" t="str">
        <f t="array" ref="J1055">IFERROR(VLOOKUP(E1055,'RT-C'!$A:$AE,31,FALSE),"")</f>
        <v/>
      </c>
      <c r="K1055" s="152" t="str">
        <f t="array" ref="K1055">IFERROR(IF(VLOOKUP(E1055,'RT-C'!$A:$AG,29,FALSE)=0,"",VLOOKUP(E1055,'RT-C'!$A:$AG,33,FALSE)),"")</f>
        <v/>
      </c>
      <c r="L1055" s="151" t="str">
        <f t="array" ref="L1055">IFERROR(VLOOKUP('RT-C'!$A:$AF,32,FALSE),"")</f>
        <v/>
      </c>
      <c r="M1055" s="323" t="str">
        <f t="array" ref="M1055">IFERROR(VLOOKUP(E1055,'RT-C'!$A:$H,8,FALSE),"")</f>
        <v/>
      </c>
      <c r="N1055" s="151" t="str">
        <f t="array" ref="N1055">IFERROR(VLOOKUP(E1055,'RT-C'!$A:$G,7,FALSE),"")</f>
        <v/>
      </c>
      <c r="O1055" s="150" t="str">
        <f t="array" ref="O1055">IFERROR(VLOOKUP(E1055,'RT-C'!$A:$R,18,FALSE),"")</f>
        <v/>
      </c>
      <c r="P1055" s="147" t="str">
        <f t="shared" si="64"/>
        <v/>
      </c>
      <c r="Q1055" s="119" t="str">
        <f t="shared" si="65"/>
        <v/>
      </c>
      <c r="R1055" s="149" t="str">
        <f t="shared" si="66"/>
        <v/>
      </c>
      <c r="S1055" s="148"/>
      <c r="T1055" s="148" t="str">
        <f t="shared" si="67"/>
        <v/>
      </c>
      <c r="U1055" s="118" t="e">
        <f>IF(AND(D1055&lt;&gt;"",I1055="OUI",#REF!="OUI"),60,"")</f>
        <v>#REF!</v>
      </c>
      <c r="V1055" s="147"/>
      <c r="W1055" s="118"/>
      <c r="X1055" s="118"/>
      <c r="Y1055" s="120"/>
      <c r="Z1055" s="117"/>
    </row>
    <row r="1056" spans="1:26" x14ac:dyDescent="0.25">
      <c r="A1056" s="114">
        <v>6</v>
      </c>
      <c r="B1056" s="115" t="s">
        <v>5721</v>
      </c>
      <c r="C1056" s="116" t="str">
        <f t="array" ref="C1056">IFERROR(VLOOKUP(E1056,'RT-C'!$A:$I,9,FALSE),"")</f>
        <v/>
      </c>
      <c r="D1056" s="117"/>
      <c r="E1056" s="113"/>
      <c r="F1056" s="118"/>
      <c r="G1056" s="119"/>
      <c r="H1056" s="120"/>
      <c r="I1056" s="153" t="str">
        <f t="array" ref="I1056">IFERROR(VLOOKUP(E1056,'RT-C'!$A:$J,10,FALSE),"")</f>
        <v/>
      </c>
      <c r="J1056" s="151" t="str">
        <f t="array" ref="J1056">IFERROR(VLOOKUP(E1056,'RT-C'!$A:$AE,31,FALSE),"")</f>
        <v/>
      </c>
      <c r="K1056" s="152" t="str">
        <f t="array" ref="K1056">IFERROR(IF(VLOOKUP(E1056,'RT-C'!$A:$AG,29,FALSE)=0,"",VLOOKUP(E1056,'RT-C'!$A:$AG,33,FALSE)),"")</f>
        <v/>
      </c>
      <c r="L1056" s="151" t="str">
        <f t="array" ref="L1056">IFERROR(VLOOKUP('RT-C'!$A:$AF,32,FALSE),"")</f>
        <v/>
      </c>
      <c r="M1056" s="323" t="str">
        <f t="array" ref="M1056">IFERROR(VLOOKUP(E1056,'RT-C'!$A:$H,8,FALSE),"")</f>
        <v/>
      </c>
      <c r="N1056" s="151" t="str">
        <f t="array" ref="N1056">IFERROR(VLOOKUP(E1056,'RT-C'!$A:$G,7,FALSE),"")</f>
        <v/>
      </c>
      <c r="O1056" s="150" t="str">
        <f t="array" ref="O1056">IFERROR(VLOOKUP(E1056,'RT-C'!$A:$R,18,FALSE),"")</f>
        <v/>
      </c>
      <c r="P1056" s="147" t="str">
        <f t="shared" si="64"/>
        <v/>
      </c>
      <c r="Q1056" s="119" t="str">
        <f t="shared" si="65"/>
        <v/>
      </c>
      <c r="R1056" s="149" t="str">
        <f t="shared" si="66"/>
        <v/>
      </c>
      <c r="S1056" s="148"/>
      <c r="T1056" s="148" t="str">
        <f t="shared" si="67"/>
        <v/>
      </c>
      <c r="U1056" s="118" t="e">
        <f>IF(AND(D1056&lt;&gt;"",I1056="OUI",#REF!="OUI"),60,"")</f>
        <v>#REF!</v>
      </c>
      <c r="V1056" s="147"/>
      <c r="W1056" s="118"/>
      <c r="X1056" s="118"/>
      <c r="Y1056" s="120"/>
      <c r="Z1056" s="117"/>
    </row>
    <row r="1057" spans="1:26" x14ac:dyDescent="0.25">
      <c r="A1057" s="114">
        <v>6</v>
      </c>
      <c r="B1057" s="115" t="s">
        <v>5721</v>
      </c>
      <c r="C1057" s="116" t="str">
        <f t="array" ref="C1057">IFERROR(VLOOKUP(E1057,'RT-C'!$A:$I,9,FALSE),"")</f>
        <v/>
      </c>
      <c r="D1057" s="117"/>
      <c r="E1057" s="113"/>
      <c r="F1057" s="118"/>
      <c r="G1057" s="119"/>
      <c r="H1057" s="120"/>
      <c r="I1057" s="153" t="str">
        <f t="array" ref="I1057">IFERROR(VLOOKUP(E1057,'RT-C'!$A:$J,10,FALSE),"")</f>
        <v/>
      </c>
      <c r="J1057" s="151" t="str">
        <f t="array" ref="J1057">IFERROR(VLOOKUP(E1057,'RT-C'!$A:$AE,31,FALSE),"")</f>
        <v/>
      </c>
      <c r="K1057" s="152" t="str">
        <f t="array" ref="K1057">IFERROR(IF(VLOOKUP(E1057,'RT-C'!$A:$AG,29,FALSE)=0,"",VLOOKUP(E1057,'RT-C'!$A:$AG,33,FALSE)),"")</f>
        <v/>
      </c>
      <c r="L1057" s="151" t="str">
        <f t="array" ref="L1057">IFERROR(VLOOKUP('RT-C'!$A:$AF,32,FALSE),"")</f>
        <v/>
      </c>
      <c r="M1057" s="323" t="str">
        <f t="array" ref="M1057">IFERROR(VLOOKUP(E1057,'RT-C'!$A:$H,8,FALSE),"")</f>
        <v/>
      </c>
      <c r="N1057" s="151" t="str">
        <f t="array" ref="N1057">IFERROR(VLOOKUP(E1057,'RT-C'!$A:$G,7,FALSE),"")</f>
        <v/>
      </c>
      <c r="O1057" s="150" t="str">
        <f t="array" ref="O1057">IFERROR(VLOOKUP(E1057,'RT-C'!$A:$R,18,FALSE),"")</f>
        <v/>
      </c>
      <c r="P1057" s="147" t="str">
        <f t="shared" si="64"/>
        <v/>
      </c>
      <c r="Q1057" s="119" t="str">
        <f t="shared" si="65"/>
        <v/>
      </c>
      <c r="R1057" s="149" t="str">
        <f t="shared" si="66"/>
        <v/>
      </c>
      <c r="S1057" s="148"/>
      <c r="T1057" s="148" t="str">
        <f t="shared" si="67"/>
        <v/>
      </c>
      <c r="U1057" s="118" t="e">
        <f>IF(AND(D1057&lt;&gt;"",I1057="OUI",#REF!="OUI"),60,"")</f>
        <v>#REF!</v>
      </c>
      <c r="V1057" s="147"/>
      <c r="W1057" s="118"/>
      <c r="X1057" s="118"/>
      <c r="Y1057" s="120"/>
      <c r="Z1057" s="117"/>
    </row>
    <row r="1058" spans="1:26" x14ac:dyDescent="0.25">
      <c r="A1058" s="114">
        <v>6</v>
      </c>
      <c r="B1058" s="115" t="s">
        <v>5721</v>
      </c>
      <c r="C1058" s="116" t="str">
        <f t="array" ref="C1058">IFERROR(VLOOKUP(E1058,'RT-C'!$A:$I,9,FALSE),"")</f>
        <v/>
      </c>
      <c r="D1058" s="117"/>
      <c r="E1058" s="113"/>
      <c r="F1058" s="118"/>
      <c r="G1058" s="119"/>
      <c r="H1058" s="120"/>
      <c r="I1058" s="153" t="str">
        <f t="array" ref="I1058">IFERROR(VLOOKUP(E1058,'RT-C'!$A:$J,10,FALSE),"")</f>
        <v/>
      </c>
      <c r="J1058" s="151" t="str">
        <f t="array" ref="J1058">IFERROR(VLOOKUP(E1058,'RT-C'!$A:$AE,31,FALSE),"")</f>
        <v/>
      </c>
      <c r="K1058" s="152" t="str">
        <f t="array" ref="K1058">IFERROR(IF(VLOOKUP(E1058,'RT-C'!$A:$AG,29,FALSE)=0,"",VLOOKUP(E1058,'RT-C'!$A:$AG,33,FALSE)),"")</f>
        <v/>
      </c>
      <c r="L1058" s="151" t="str">
        <f t="array" ref="L1058">IFERROR(VLOOKUP('RT-C'!$A:$AF,32,FALSE),"")</f>
        <v/>
      </c>
      <c r="M1058" s="323" t="str">
        <f t="array" ref="M1058">IFERROR(VLOOKUP(E1058,'RT-C'!$A:$H,8,FALSE),"")</f>
        <v/>
      </c>
      <c r="N1058" s="151" t="str">
        <f t="array" ref="N1058">IFERROR(VLOOKUP(E1058,'RT-C'!$A:$G,7,FALSE),"")</f>
        <v/>
      </c>
      <c r="O1058" s="150" t="str">
        <f t="array" ref="O1058">IFERROR(VLOOKUP(E1058,'RT-C'!$A:$R,18,FALSE),"")</f>
        <v/>
      </c>
      <c r="P1058" s="147" t="str">
        <f t="shared" si="64"/>
        <v/>
      </c>
      <c r="Q1058" s="119" t="str">
        <f t="shared" si="65"/>
        <v/>
      </c>
      <c r="R1058" s="149" t="str">
        <f t="shared" si="66"/>
        <v/>
      </c>
      <c r="S1058" s="148"/>
      <c r="T1058" s="148" t="str">
        <f t="shared" si="67"/>
        <v/>
      </c>
      <c r="U1058" s="118" t="e">
        <f>IF(AND(D1058&lt;&gt;"",I1058="OUI",#REF!="OUI"),60,"")</f>
        <v>#REF!</v>
      </c>
      <c r="V1058" s="147"/>
      <c r="W1058" s="118"/>
      <c r="X1058" s="118"/>
      <c r="Y1058" s="120"/>
      <c r="Z1058" s="117"/>
    </row>
    <row r="1059" spans="1:26" x14ac:dyDescent="0.25">
      <c r="A1059" s="114">
        <v>3</v>
      </c>
      <c r="B1059" s="115" t="s">
        <v>5726</v>
      </c>
      <c r="C1059" s="116" t="str">
        <f t="array" ref="C1059">IFERROR(VLOOKUP(E1059,'RT-C'!$A:$I,9,FALSE),"")</f>
        <v/>
      </c>
      <c r="D1059" s="117"/>
      <c r="E1059" s="113"/>
      <c r="F1059" s="118"/>
      <c r="G1059" s="119"/>
      <c r="H1059" s="120"/>
      <c r="I1059" s="153" t="str">
        <f t="array" ref="I1059">IFERROR(VLOOKUP(E1059,'RT-C'!$A:$J,10,FALSE),"")</f>
        <v/>
      </c>
      <c r="J1059" s="151" t="str">
        <f t="array" ref="J1059">IFERROR(VLOOKUP(E1059,'RT-C'!$A:$AE,31,FALSE),"")</f>
        <v/>
      </c>
      <c r="K1059" s="152" t="str">
        <f t="array" ref="K1059">IFERROR(IF(VLOOKUP(E1059,'RT-C'!$A:$AG,29,FALSE)=0,"",VLOOKUP(E1059,'RT-C'!$A:$AG,33,FALSE)),"")</f>
        <v/>
      </c>
      <c r="L1059" s="151" t="str">
        <f t="array" ref="L1059">IFERROR(VLOOKUP('RT-C'!$A:$AF,32,FALSE),"")</f>
        <v/>
      </c>
      <c r="M1059" s="323" t="str">
        <f t="array" ref="M1059">IFERROR(VLOOKUP(E1059,'RT-C'!$A:$H,8,FALSE),"")</f>
        <v/>
      </c>
      <c r="N1059" s="151" t="str">
        <f t="array" ref="N1059">IFERROR(VLOOKUP(E1059,'RT-C'!$A:$G,7,FALSE),"")</f>
        <v/>
      </c>
      <c r="O1059" s="150" t="str">
        <f t="array" ref="O1059">IFERROR(VLOOKUP(E1059,'RT-C'!$A:$R,18,FALSE),"")</f>
        <v/>
      </c>
      <c r="P1059" s="147" t="str">
        <f t="shared" si="64"/>
        <v/>
      </c>
      <c r="Q1059" s="119" t="str">
        <f t="shared" si="65"/>
        <v/>
      </c>
      <c r="R1059" s="149" t="str">
        <f t="shared" si="66"/>
        <v/>
      </c>
      <c r="S1059" s="148"/>
      <c r="T1059" s="148" t="str">
        <f t="shared" si="67"/>
        <v/>
      </c>
      <c r="U1059" s="118" t="e">
        <f>IF(AND(D1059&lt;&gt;"",I1059="OUI",#REF!="OUI"),60,"")</f>
        <v>#REF!</v>
      </c>
      <c r="V1059" s="147"/>
      <c r="W1059" s="118"/>
      <c r="X1059" s="118"/>
      <c r="Y1059" s="120"/>
      <c r="Z1059" s="117"/>
    </row>
    <row r="1060" spans="1:26" x14ac:dyDescent="0.25">
      <c r="A1060" s="114">
        <v>3</v>
      </c>
      <c r="B1060" s="115" t="s">
        <v>5726</v>
      </c>
      <c r="C1060" s="116" t="str">
        <f t="array" ref="C1060">IFERROR(VLOOKUP(E1060,'RT-C'!$A:$I,9,FALSE),"")</f>
        <v/>
      </c>
      <c r="D1060" s="117"/>
      <c r="E1060" s="113"/>
      <c r="F1060" s="118"/>
      <c r="G1060" s="119"/>
      <c r="H1060" s="120"/>
      <c r="I1060" s="153" t="str">
        <f t="array" ref="I1060">IFERROR(VLOOKUP(E1060,'RT-C'!$A:$J,10,FALSE),"")</f>
        <v/>
      </c>
      <c r="J1060" s="151" t="str">
        <f t="array" ref="J1060">IFERROR(VLOOKUP(E1060,'RT-C'!$A:$AE,31,FALSE),"")</f>
        <v/>
      </c>
      <c r="K1060" s="152" t="str">
        <f t="array" ref="K1060">IFERROR(IF(VLOOKUP(E1060,'RT-C'!$A:$AG,29,FALSE)=0,"",VLOOKUP(E1060,'RT-C'!$A:$AG,33,FALSE)),"")</f>
        <v/>
      </c>
      <c r="L1060" s="151" t="str">
        <f t="array" ref="L1060">IFERROR(VLOOKUP('RT-C'!$A:$AF,32,FALSE),"")</f>
        <v/>
      </c>
      <c r="M1060" s="323" t="str">
        <f t="array" ref="M1060">IFERROR(VLOOKUP(E1060,'RT-C'!$A:$H,8,FALSE),"")</f>
        <v/>
      </c>
      <c r="N1060" s="151" t="str">
        <f t="array" ref="N1060">IFERROR(VLOOKUP(E1060,'RT-C'!$A:$G,7,FALSE),"")</f>
        <v/>
      </c>
      <c r="O1060" s="150" t="str">
        <f t="array" ref="O1060">IFERROR(VLOOKUP(E1060,'RT-C'!$A:$R,18,FALSE),"")</f>
        <v/>
      </c>
      <c r="P1060" s="147" t="str">
        <f t="shared" si="64"/>
        <v/>
      </c>
      <c r="Q1060" s="119" t="str">
        <f t="shared" si="65"/>
        <v/>
      </c>
      <c r="R1060" s="149" t="str">
        <f t="shared" si="66"/>
        <v/>
      </c>
      <c r="S1060" s="148"/>
      <c r="T1060" s="148" t="str">
        <f t="shared" si="67"/>
        <v/>
      </c>
      <c r="U1060" s="118" t="e">
        <f>IF(AND(D1060&lt;&gt;"",I1060="OUI",#REF!="OUI"),60,"")</f>
        <v>#REF!</v>
      </c>
      <c r="V1060" s="147"/>
      <c r="W1060" s="118"/>
      <c r="X1060" s="118"/>
      <c r="Y1060" s="120"/>
      <c r="Z1060" s="117"/>
    </row>
    <row r="1061" spans="1:26" x14ac:dyDescent="0.25">
      <c r="A1061" s="114">
        <v>6</v>
      </c>
      <c r="B1061" s="115" t="s">
        <v>5721</v>
      </c>
      <c r="C1061" s="116" t="str">
        <f t="array" ref="C1061">IFERROR(VLOOKUP(E1061,'RT-C'!$A:$I,9,FALSE),"")</f>
        <v/>
      </c>
      <c r="D1061" s="117"/>
      <c r="E1061" s="113"/>
      <c r="F1061" s="118"/>
      <c r="G1061" s="119"/>
      <c r="H1061" s="120"/>
      <c r="I1061" s="153" t="str">
        <f t="array" ref="I1061">IFERROR(VLOOKUP(E1061,'RT-C'!$A:$J,10,FALSE),"")</f>
        <v/>
      </c>
      <c r="J1061" s="151" t="str">
        <f t="array" ref="J1061">IFERROR(VLOOKUP(E1061,'RT-C'!$A:$AE,31,FALSE),"")</f>
        <v/>
      </c>
      <c r="K1061" s="152" t="str">
        <f t="array" ref="K1061">IFERROR(IF(VLOOKUP(E1061,'RT-C'!$A:$AG,29,FALSE)=0,"",VLOOKUP(E1061,'RT-C'!$A:$AG,33,FALSE)),"")</f>
        <v/>
      </c>
      <c r="L1061" s="151" t="str">
        <f t="array" ref="L1061">IFERROR(VLOOKUP('RT-C'!$A:$AF,32,FALSE),"")</f>
        <v/>
      </c>
      <c r="M1061" s="323" t="str">
        <f t="array" ref="M1061">IFERROR(VLOOKUP(E1061,'RT-C'!$A:$H,8,FALSE),"")</f>
        <v/>
      </c>
      <c r="N1061" s="151" t="str">
        <f t="array" ref="N1061">IFERROR(VLOOKUP(E1061,'RT-C'!$A:$G,7,FALSE),"")</f>
        <v/>
      </c>
      <c r="O1061" s="150" t="str">
        <f t="array" ref="O1061">IFERROR(VLOOKUP(E1061,'RT-C'!$A:$R,18,FALSE),"")</f>
        <v/>
      </c>
      <c r="P1061" s="147" t="str">
        <f t="shared" si="64"/>
        <v/>
      </c>
      <c r="Q1061" s="119" t="str">
        <f t="shared" si="65"/>
        <v/>
      </c>
      <c r="R1061" s="149" t="str">
        <f t="shared" si="66"/>
        <v/>
      </c>
      <c r="S1061" s="148"/>
      <c r="T1061" s="148" t="str">
        <f t="shared" si="67"/>
        <v/>
      </c>
      <c r="U1061" s="118" t="e">
        <f>IF(AND(D1061&lt;&gt;"",I1061="OUI",#REF!="OUI"),60,"")</f>
        <v>#REF!</v>
      </c>
      <c r="V1061" s="147"/>
      <c r="W1061" s="118"/>
      <c r="X1061" s="118"/>
      <c r="Y1061" s="120"/>
      <c r="Z1061" s="117"/>
    </row>
    <row r="1062" spans="1:26" x14ac:dyDescent="0.25">
      <c r="A1062" s="114">
        <v>3</v>
      </c>
      <c r="B1062" s="115" t="s">
        <v>5726</v>
      </c>
      <c r="C1062" s="116" t="str">
        <f t="array" ref="C1062">IFERROR(VLOOKUP(E1062,'RT-C'!$A:$I,9,FALSE),"")</f>
        <v/>
      </c>
      <c r="D1062" s="117"/>
      <c r="E1062" s="113"/>
      <c r="F1062" s="118"/>
      <c r="G1062" s="119"/>
      <c r="H1062" s="120"/>
      <c r="I1062" s="153" t="str">
        <f t="array" ref="I1062">IFERROR(VLOOKUP(E1062,'RT-C'!$A:$J,10,FALSE),"")</f>
        <v/>
      </c>
      <c r="J1062" s="151" t="str">
        <f t="array" ref="J1062">IFERROR(VLOOKUP(E1062,'RT-C'!$A:$AE,31,FALSE),"")</f>
        <v/>
      </c>
      <c r="K1062" s="152" t="str">
        <f t="array" ref="K1062">IFERROR(IF(VLOOKUP(E1062,'RT-C'!$A:$AG,29,FALSE)=0,"",VLOOKUP(E1062,'RT-C'!$A:$AG,33,FALSE)),"")</f>
        <v/>
      </c>
      <c r="L1062" s="151" t="str">
        <f t="array" ref="L1062">IFERROR(VLOOKUP('RT-C'!$A:$AF,32,FALSE),"")</f>
        <v/>
      </c>
      <c r="M1062" s="323" t="str">
        <f t="array" ref="M1062">IFERROR(VLOOKUP(E1062,'RT-C'!$A:$H,8,FALSE),"")</f>
        <v/>
      </c>
      <c r="N1062" s="151" t="str">
        <f t="array" ref="N1062">IFERROR(VLOOKUP(E1062,'RT-C'!$A:$G,7,FALSE),"")</f>
        <v/>
      </c>
      <c r="O1062" s="150" t="str">
        <f t="array" ref="O1062">IFERROR(VLOOKUP(E1062,'RT-C'!$A:$R,18,FALSE),"")</f>
        <v/>
      </c>
      <c r="P1062" s="147" t="str">
        <f t="shared" si="64"/>
        <v/>
      </c>
      <c r="Q1062" s="119" t="str">
        <f t="shared" si="65"/>
        <v/>
      </c>
      <c r="R1062" s="149" t="str">
        <f t="shared" si="66"/>
        <v/>
      </c>
      <c r="S1062" s="148"/>
      <c r="T1062" s="148" t="str">
        <f t="shared" si="67"/>
        <v/>
      </c>
      <c r="U1062" s="118" t="e">
        <f>IF(AND(D1062&lt;&gt;"",I1062="OUI",#REF!="OUI"),60,"")</f>
        <v>#REF!</v>
      </c>
      <c r="V1062" s="147"/>
      <c r="W1062" s="118"/>
      <c r="X1062" s="118"/>
      <c r="Y1062" s="120"/>
      <c r="Z1062" s="117"/>
    </row>
    <row r="1063" spans="1:26" x14ac:dyDescent="0.25">
      <c r="A1063" s="114">
        <v>3</v>
      </c>
      <c r="B1063" s="115" t="s">
        <v>5726</v>
      </c>
      <c r="C1063" s="116" t="str">
        <f t="array" ref="C1063">IFERROR(VLOOKUP(E1063,'RT-C'!$A:$I,9,FALSE),"")</f>
        <v/>
      </c>
      <c r="D1063" s="117"/>
      <c r="E1063" s="113"/>
      <c r="F1063" s="118"/>
      <c r="G1063" s="119"/>
      <c r="H1063" s="120"/>
      <c r="I1063" s="153" t="str">
        <f t="array" ref="I1063">IFERROR(VLOOKUP(E1063,'RT-C'!$A:$J,10,FALSE),"")</f>
        <v/>
      </c>
      <c r="J1063" s="151" t="str">
        <f t="array" ref="J1063">IFERROR(VLOOKUP(E1063,'RT-C'!$A:$AE,31,FALSE),"")</f>
        <v/>
      </c>
      <c r="K1063" s="152" t="str">
        <f t="array" ref="K1063">IFERROR(IF(VLOOKUP(E1063,'RT-C'!$A:$AG,29,FALSE)=0,"",VLOOKUP(E1063,'RT-C'!$A:$AG,33,FALSE)),"")</f>
        <v/>
      </c>
      <c r="L1063" s="151" t="str">
        <f t="array" ref="L1063">IFERROR(VLOOKUP('RT-C'!$A:$AF,32,FALSE),"")</f>
        <v/>
      </c>
      <c r="M1063" s="323" t="str">
        <f t="array" ref="M1063">IFERROR(VLOOKUP(E1063,'RT-C'!$A:$H,8,FALSE),"")</f>
        <v/>
      </c>
      <c r="N1063" s="151" t="str">
        <f t="array" ref="N1063">IFERROR(VLOOKUP(E1063,'RT-C'!$A:$G,7,FALSE),"")</f>
        <v/>
      </c>
      <c r="O1063" s="150" t="str">
        <f t="array" ref="O1063">IFERROR(VLOOKUP(E1063,'RT-C'!$A:$R,18,FALSE),"")</f>
        <v/>
      </c>
      <c r="P1063" s="147" t="str">
        <f t="shared" si="64"/>
        <v/>
      </c>
      <c r="Q1063" s="119" t="str">
        <f t="shared" si="65"/>
        <v/>
      </c>
      <c r="R1063" s="149" t="str">
        <f t="shared" si="66"/>
        <v/>
      </c>
      <c r="S1063" s="148"/>
      <c r="T1063" s="148" t="str">
        <f t="shared" si="67"/>
        <v/>
      </c>
      <c r="U1063" s="118" t="e">
        <f>IF(AND(D1063&lt;&gt;"",I1063="OUI",#REF!="OUI"),60,"")</f>
        <v>#REF!</v>
      </c>
      <c r="V1063" s="147"/>
      <c r="W1063" s="118"/>
      <c r="X1063" s="118"/>
      <c r="Y1063" s="120"/>
      <c r="Z1063" s="117"/>
    </row>
    <row r="1064" spans="1:26" x14ac:dyDescent="0.25">
      <c r="A1064" s="114">
        <v>6</v>
      </c>
      <c r="B1064" s="115" t="s">
        <v>5721</v>
      </c>
      <c r="C1064" s="116" t="str">
        <f t="array" ref="C1064">IFERROR(VLOOKUP(E1064,'RT-C'!$A:$I,9,FALSE),"")</f>
        <v/>
      </c>
      <c r="D1064" s="117"/>
      <c r="E1064" s="113"/>
      <c r="F1064" s="118"/>
      <c r="G1064" s="119"/>
      <c r="H1064" s="120"/>
      <c r="I1064" s="153" t="str">
        <f t="array" ref="I1064">IFERROR(VLOOKUP(E1064,'RT-C'!$A:$J,10,FALSE),"")</f>
        <v/>
      </c>
      <c r="J1064" s="151" t="str">
        <f t="array" ref="J1064">IFERROR(VLOOKUP(E1064,'RT-C'!$A:$AE,31,FALSE),"")</f>
        <v/>
      </c>
      <c r="K1064" s="152" t="str">
        <f t="array" ref="K1064">IFERROR(IF(VLOOKUP(E1064,'RT-C'!$A:$AG,29,FALSE)=0,"",VLOOKUP(E1064,'RT-C'!$A:$AG,33,FALSE)),"")</f>
        <v/>
      </c>
      <c r="L1064" s="151" t="str">
        <f t="array" ref="L1064">IFERROR(VLOOKUP('RT-C'!$A:$AF,32,FALSE),"")</f>
        <v/>
      </c>
      <c r="M1064" s="323" t="str">
        <f t="array" ref="M1064">IFERROR(VLOOKUP(E1064,'RT-C'!$A:$H,8,FALSE),"")</f>
        <v/>
      </c>
      <c r="N1064" s="151" t="str">
        <f t="array" ref="N1064">IFERROR(VLOOKUP(E1064,'RT-C'!$A:$G,7,FALSE),"")</f>
        <v/>
      </c>
      <c r="O1064" s="150" t="str">
        <f t="array" ref="O1064">IFERROR(VLOOKUP(E1064,'RT-C'!$A:$R,18,FALSE),"")</f>
        <v/>
      </c>
      <c r="P1064" s="147" t="str">
        <f t="shared" si="64"/>
        <v/>
      </c>
      <c r="Q1064" s="119" t="str">
        <f t="shared" si="65"/>
        <v/>
      </c>
      <c r="R1064" s="149" t="str">
        <f t="shared" si="66"/>
        <v/>
      </c>
      <c r="S1064" s="148"/>
      <c r="T1064" s="148" t="str">
        <f t="shared" si="67"/>
        <v/>
      </c>
      <c r="U1064" s="118" t="e">
        <f>IF(AND(D1064&lt;&gt;"",I1064="OUI",#REF!="OUI"),60,"")</f>
        <v>#REF!</v>
      </c>
      <c r="V1064" s="147"/>
      <c r="W1064" s="118"/>
      <c r="X1064" s="118"/>
      <c r="Y1064" s="120"/>
      <c r="Z1064" s="117"/>
    </row>
    <row r="1065" spans="1:26" x14ac:dyDescent="0.25">
      <c r="A1065" s="114">
        <v>6</v>
      </c>
      <c r="B1065" s="115" t="s">
        <v>5721</v>
      </c>
      <c r="C1065" s="116" t="str">
        <f t="array" ref="C1065">IFERROR(VLOOKUP(E1065,'RT-C'!$A:$I,9,FALSE),"")</f>
        <v/>
      </c>
      <c r="D1065" s="117"/>
      <c r="E1065" s="113"/>
      <c r="F1065" s="118"/>
      <c r="G1065" s="119"/>
      <c r="H1065" s="120"/>
      <c r="I1065" s="153" t="str">
        <f t="array" ref="I1065">IFERROR(VLOOKUP(E1065,'RT-C'!$A:$J,10,FALSE),"")</f>
        <v/>
      </c>
      <c r="J1065" s="151" t="str">
        <f t="array" ref="J1065">IFERROR(VLOOKUP(E1065,'RT-C'!$A:$AE,31,FALSE),"")</f>
        <v/>
      </c>
      <c r="K1065" s="152" t="str">
        <f t="array" ref="K1065">IFERROR(IF(VLOOKUP(E1065,'RT-C'!$A:$AG,29,FALSE)=0,"",VLOOKUP(E1065,'RT-C'!$A:$AG,33,FALSE)),"")</f>
        <v/>
      </c>
      <c r="L1065" s="151" t="str">
        <f t="array" ref="L1065">IFERROR(VLOOKUP('RT-C'!$A:$AF,32,FALSE),"")</f>
        <v/>
      </c>
      <c r="M1065" s="323" t="str">
        <f t="array" ref="M1065">IFERROR(VLOOKUP(E1065,'RT-C'!$A:$H,8,FALSE),"")</f>
        <v/>
      </c>
      <c r="N1065" s="151" t="str">
        <f t="array" ref="N1065">IFERROR(VLOOKUP(E1065,'RT-C'!$A:$G,7,FALSE),"")</f>
        <v/>
      </c>
      <c r="O1065" s="150" t="str">
        <f t="array" ref="O1065">IFERROR(VLOOKUP(E1065,'RT-C'!$A:$R,18,FALSE),"")</f>
        <v/>
      </c>
      <c r="P1065" s="147" t="str">
        <f t="shared" si="64"/>
        <v/>
      </c>
      <c r="Q1065" s="119" t="str">
        <f t="shared" si="65"/>
        <v/>
      </c>
      <c r="R1065" s="149" t="str">
        <f t="shared" si="66"/>
        <v/>
      </c>
      <c r="S1065" s="148"/>
      <c r="T1065" s="148" t="str">
        <f t="shared" si="67"/>
        <v/>
      </c>
      <c r="U1065" s="118" t="e">
        <f>IF(AND(D1065&lt;&gt;"",I1065="OUI",#REF!="OUI"),60,"")</f>
        <v>#REF!</v>
      </c>
      <c r="V1065" s="147"/>
      <c r="W1065" s="118"/>
      <c r="X1065" s="118"/>
      <c r="Y1065" s="120"/>
      <c r="Z1065" s="117"/>
    </row>
    <row r="1066" spans="1:26" x14ac:dyDescent="0.25">
      <c r="A1066" s="114">
        <v>6</v>
      </c>
      <c r="B1066" s="115" t="s">
        <v>5721</v>
      </c>
      <c r="C1066" s="116" t="str">
        <f t="array" ref="C1066">IFERROR(VLOOKUP(E1066,'RT-C'!$A:$I,9,FALSE),"")</f>
        <v/>
      </c>
      <c r="D1066" s="117"/>
      <c r="E1066" s="113"/>
      <c r="F1066" s="118"/>
      <c r="G1066" s="119"/>
      <c r="H1066" s="120"/>
      <c r="I1066" s="153" t="str">
        <f t="array" ref="I1066">IFERROR(VLOOKUP(E1066,'RT-C'!$A:$J,10,FALSE),"")</f>
        <v/>
      </c>
      <c r="J1066" s="151" t="str">
        <f t="array" ref="J1066">IFERROR(VLOOKUP(E1066,'RT-C'!$A:$AE,31,FALSE),"")</f>
        <v/>
      </c>
      <c r="K1066" s="152" t="str">
        <f t="array" ref="K1066">IFERROR(IF(VLOOKUP(E1066,'RT-C'!$A:$AG,29,FALSE)=0,"",VLOOKUP(E1066,'RT-C'!$A:$AG,33,FALSE)),"")</f>
        <v/>
      </c>
      <c r="L1066" s="151" t="str">
        <f t="array" ref="L1066">IFERROR(VLOOKUP('RT-C'!$A:$AF,32,FALSE),"")</f>
        <v/>
      </c>
      <c r="M1066" s="323" t="str">
        <f t="array" ref="M1066">IFERROR(VLOOKUP(E1066,'RT-C'!$A:$H,8,FALSE),"")</f>
        <v/>
      </c>
      <c r="N1066" s="151" t="str">
        <f t="array" ref="N1066">IFERROR(VLOOKUP(E1066,'RT-C'!$A:$G,7,FALSE),"")</f>
        <v/>
      </c>
      <c r="O1066" s="150" t="str">
        <f t="array" ref="O1066">IFERROR(VLOOKUP(E1066,'RT-C'!$A:$R,18,FALSE),"")</f>
        <v/>
      </c>
      <c r="P1066" s="147" t="str">
        <f t="shared" si="64"/>
        <v/>
      </c>
      <c r="Q1066" s="119" t="str">
        <f t="shared" si="65"/>
        <v/>
      </c>
      <c r="R1066" s="149" t="str">
        <f t="shared" si="66"/>
        <v/>
      </c>
      <c r="S1066" s="148"/>
      <c r="T1066" s="148" t="str">
        <f t="shared" si="67"/>
        <v/>
      </c>
      <c r="U1066" s="118" t="e">
        <f>IF(AND(D1066&lt;&gt;"",I1066="OUI",#REF!="OUI"),60,"")</f>
        <v>#REF!</v>
      </c>
      <c r="V1066" s="147"/>
      <c r="W1066" s="118"/>
      <c r="X1066" s="118"/>
      <c r="Y1066" s="120"/>
      <c r="Z1066" s="117"/>
    </row>
    <row r="1067" spans="1:26" x14ac:dyDescent="0.25">
      <c r="A1067" s="114">
        <v>6</v>
      </c>
      <c r="B1067" s="115" t="s">
        <v>5721</v>
      </c>
      <c r="C1067" s="116" t="str">
        <f t="array" ref="C1067">IFERROR(VLOOKUP(E1067,'RT-C'!$A:$I,9,FALSE),"")</f>
        <v/>
      </c>
      <c r="D1067" s="117"/>
      <c r="E1067" s="113"/>
      <c r="F1067" s="118"/>
      <c r="G1067" s="119"/>
      <c r="H1067" s="120"/>
      <c r="I1067" s="153" t="str">
        <f t="array" ref="I1067">IFERROR(VLOOKUP(E1067,'RT-C'!$A:$J,10,FALSE),"")</f>
        <v/>
      </c>
      <c r="J1067" s="151" t="str">
        <f t="array" ref="J1067">IFERROR(VLOOKUP(E1067,'RT-C'!$A:$AE,31,FALSE),"")</f>
        <v/>
      </c>
      <c r="K1067" s="152" t="str">
        <f t="array" ref="K1067">IFERROR(IF(VLOOKUP(E1067,'RT-C'!$A:$AG,29,FALSE)=0,"",VLOOKUP(E1067,'RT-C'!$A:$AG,33,FALSE)),"")</f>
        <v/>
      </c>
      <c r="L1067" s="151" t="str">
        <f t="array" ref="L1067">IFERROR(VLOOKUP('RT-C'!$A:$AF,32,FALSE),"")</f>
        <v/>
      </c>
      <c r="M1067" s="323" t="str">
        <f t="array" ref="M1067">IFERROR(VLOOKUP(E1067,'RT-C'!$A:$H,8,FALSE),"")</f>
        <v/>
      </c>
      <c r="N1067" s="151" t="str">
        <f t="array" ref="N1067">IFERROR(VLOOKUP(E1067,'RT-C'!$A:$G,7,FALSE),"")</f>
        <v/>
      </c>
      <c r="O1067" s="150" t="str">
        <f t="array" ref="O1067">IFERROR(VLOOKUP(E1067,'RT-C'!$A:$R,18,FALSE),"")</f>
        <v/>
      </c>
      <c r="P1067" s="147" t="str">
        <f t="shared" si="64"/>
        <v/>
      </c>
      <c r="Q1067" s="119" t="str">
        <f t="shared" si="65"/>
        <v/>
      </c>
      <c r="R1067" s="149" t="str">
        <f t="shared" si="66"/>
        <v/>
      </c>
      <c r="S1067" s="148"/>
      <c r="T1067" s="148" t="str">
        <f t="shared" si="67"/>
        <v/>
      </c>
      <c r="U1067" s="118" t="e">
        <f>IF(AND(D1067&lt;&gt;"",I1067="OUI",#REF!="OUI"),60,"")</f>
        <v>#REF!</v>
      </c>
      <c r="V1067" s="147"/>
      <c r="W1067" s="118"/>
      <c r="X1067" s="118"/>
      <c r="Y1067" s="120"/>
      <c r="Z1067" s="117"/>
    </row>
    <row r="1068" spans="1:26" x14ac:dyDescent="0.25">
      <c r="A1068" s="114">
        <v>6</v>
      </c>
      <c r="B1068" s="115" t="s">
        <v>5721</v>
      </c>
      <c r="C1068" s="116" t="str">
        <f t="array" ref="C1068">IFERROR(VLOOKUP(E1068,'RT-C'!$A:$I,9,FALSE),"")</f>
        <v/>
      </c>
      <c r="D1068" s="117"/>
      <c r="E1068" s="113"/>
      <c r="F1068" s="118"/>
      <c r="G1068" s="119"/>
      <c r="H1068" s="120"/>
      <c r="I1068" s="153" t="str">
        <f t="array" ref="I1068">IFERROR(VLOOKUP(E1068,'RT-C'!$A:$J,10,FALSE),"")</f>
        <v/>
      </c>
      <c r="J1068" s="151" t="str">
        <f t="array" ref="J1068">IFERROR(VLOOKUP(E1068,'RT-C'!$A:$AE,31,FALSE),"")</f>
        <v/>
      </c>
      <c r="K1068" s="152" t="str">
        <f t="array" ref="K1068">IFERROR(IF(VLOOKUP(E1068,'RT-C'!$A:$AG,29,FALSE)=0,"",VLOOKUP(E1068,'RT-C'!$A:$AG,33,FALSE)),"")</f>
        <v/>
      </c>
      <c r="L1068" s="151" t="str">
        <f t="array" ref="L1068">IFERROR(VLOOKUP('RT-C'!$A:$AF,32,FALSE),"")</f>
        <v/>
      </c>
      <c r="M1068" s="323" t="str">
        <f t="array" ref="M1068">IFERROR(VLOOKUP(E1068,'RT-C'!$A:$H,8,FALSE),"")</f>
        <v/>
      </c>
      <c r="N1068" s="151" t="str">
        <f t="array" ref="N1068">IFERROR(VLOOKUP(E1068,'RT-C'!$A:$G,7,FALSE),"")</f>
        <v/>
      </c>
      <c r="O1068" s="150" t="str">
        <f t="array" ref="O1068">IFERROR(VLOOKUP(E1068,'RT-C'!$A:$R,18,FALSE),"")</f>
        <v/>
      </c>
      <c r="P1068" s="147" t="str">
        <f t="shared" si="64"/>
        <v/>
      </c>
      <c r="Q1068" s="119" t="str">
        <f t="shared" si="65"/>
        <v/>
      </c>
      <c r="R1068" s="149" t="str">
        <f t="shared" si="66"/>
        <v/>
      </c>
      <c r="S1068" s="148"/>
      <c r="T1068" s="148" t="str">
        <f t="shared" si="67"/>
        <v/>
      </c>
      <c r="U1068" s="118" t="e">
        <f>IF(AND(D1068&lt;&gt;"",I1068="OUI",#REF!="OUI"),60,"")</f>
        <v>#REF!</v>
      </c>
      <c r="V1068" s="147"/>
      <c r="W1068" s="118"/>
      <c r="X1068" s="118"/>
      <c r="Y1068" s="120"/>
      <c r="Z1068" s="117"/>
    </row>
    <row r="1069" spans="1:26" x14ac:dyDescent="0.25">
      <c r="A1069" s="114">
        <v>6</v>
      </c>
      <c r="B1069" s="115" t="s">
        <v>5721</v>
      </c>
      <c r="C1069" s="116" t="str">
        <f t="array" ref="C1069">IFERROR(VLOOKUP(E1069,'RT-C'!$A:$I,9,FALSE),"")</f>
        <v/>
      </c>
      <c r="D1069" s="117"/>
      <c r="E1069" s="113"/>
      <c r="F1069" s="118"/>
      <c r="G1069" s="119"/>
      <c r="H1069" s="120"/>
      <c r="I1069" s="153" t="str">
        <f t="array" ref="I1069">IFERROR(VLOOKUP(E1069,'RT-C'!$A:$J,10,FALSE),"")</f>
        <v/>
      </c>
      <c r="J1069" s="151" t="str">
        <f t="array" ref="J1069">IFERROR(VLOOKUP(E1069,'RT-C'!$A:$AE,31,FALSE),"")</f>
        <v/>
      </c>
      <c r="K1069" s="152" t="str">
        <f t="array" ref="K1069">IFERROR(IF(VLOOKUP(E1069,'RT-C'!$A:$AG,29,FALSE)=0,"",VLOOKUP(E1069,'RT-C'!$A:$AG,33,FALSE)),"")</f>
        <v/>
      </c>
      <c r="L1069" s="151" t="str">
        <f t="array" ref="L1069">IFERROR(VLOOKUP('RT-C'!$A:$AF,32,FALSE),"")</f>
        <v/>
      </c>
      <c r="M1069" s="323" t="str">
        <f t="array" ref="M1069">IFERROR(VLOOKUP(E1069,'RT-C'!$A:$H,8,FALSE),"")</f>
        <v/>
      </c>
      <c r="N1069" s="151" t="str">
        <f t="array" ref="N1069">IFERROR(VLOOKUP(E1069,'RT-C'!$A:$G,7,FALSE),"")</f>
        <v/>
      </c>
      <c r="O1069" s="150" t="str">
        <f t="array" ref="O1069">IFERROR(VLOOKUP(E1069,'RT-C'!$A:$R,18,FALSE),"")</f>
        <v/>
      </c>
      <c r="P1069" s="147" t="str">
        <f t="shared" si="64"/>
        <v/>
      </c>
      <c r="Q1069" s="119" t="str">
        <f t="shared" si="65"/>
        <v/>
      </c>
      <c r="R1069" s="149" t="str">
        <f t="shared" si="66"/>
        <v/>
      </c>
      <c r="S1069" s="148"/>
      <c r="T1069" s="148" t="str">
        <f t="shared" si="67"/>
        <v/>
      </c>
      <c r="U1069" s="118" t="e">
        <f>IF(AND(D1069&lt;&gt;"",I1069="OUI",#REF!="OUI"),60,"")</f>
        <v>#REF!</v>
      </c>
      <c r="V1069" s="147"/>
      <c r="W1069" s="118"/>
      <c r="X1069" s="118"/>
      <c r="Y1069" s="120"/>
      <c r="Z1069" s="117"/>
    </row>
    <row r="1070" spans="1:26" x14ac:dyDescent="0.25">
      <c r="A1070" s="114">
        <v>6</v>
      </c>
      <c r="B1070" s="115" t="s">
        <v>5721</v>
      </c>
      <c r="C1070" s="116" t="str">
        <f t="array" ref="C1070">IFERROR(VLOOKUP(E1070,'RT-C'!$A:$I,9,FALSE),"")</f>
        <v/>
      </c>
      <c r="D1070" s="117"/>
      <c r="E1070" s="113"/>
      <c r="F1070" s="118"/>
      <c r="G1070" s="119"/>
      <c r="H1070" s="120"/>
      <c r="I1070" s="153" t="str">
        <f t="array" ref="I1070">IFERROR(VLOOKUP(E1070,'RT-C'!$A:$J,10,FALSE),"")</f>
        <v/>
      </c>
      <c r="J1070" s="151" t="str">
        <f t="array" ref="J1070">IFERROR(VLOOKUP(E1070,'RT-C'!$A:$AE,31,FALSE),"")</f>
        <v/>
      </c>
      <c r="K1070" s="152" t="str">
        <f t="array" ref="K1070">IFERROR(IF(VLOOKUP(E1070,'RT-C'!$A:$AG,29,FALSE)=0,"",VLOOKUP(E1070,'RT-C'!$A:$AG,33,FALSE)),"")</f>
        <v/>
      </c>
      <c r="L1070" s="151" t="str">
        <f t="array" ref="L1070">IFERROR(VLOOKUP('RT-C'!$A:$AF,32,FALSE),"")</f>
        <v/>
      </c>
      <c r="M1070" s="323" t="str">
        <f t="array" ref="M1070">IFERROR(VLOOKUP(E1070,'RT-C'!$A:$H,8,FALSE),"")</f>
        <v/>
      </c>
      <c r="N1070" s="151" t="str">
        <f t="array" ref="N1070">IFERROR(VLOOKUP(E1070,'RT-C'!$A:$G,7,FALSE),"")</f>
        <v/>
      </c>
      <c r="O1070" s="150" t="str">
        <f t="array" ref="O1070">IFERROR(VLOOKUP(E1070,'RT-C'!$A:$R,18,FALSE),"")</f>
        <v/>
      </c>
      <c r="P1070" s="147" t="str">
        <f t="shared" si="64"/>
        <v/>
      </c>
      <c r="Q1070" s="119" t="str">
        <f t="shared" si="65"/>
        <v/>
      </c>
      <c r="R1070" s="149" t="str">
        <f t="shared" si="66"/>
        <v/>
      </c>
      <c r="S1070" s="148"/>
      <c r="T1070" s="148" t="str">
        <f t="shared" si="67"/>
        <v/>
      </c>
      <c r="U1070" s="118" t="e">
        <f>IF(AND(D1070&lt;&gt;"",I1070="OUI",#REF!="OUI"),60,"")</f>
        <v>#REF!</v>
      </c>
      <c r="V1070" s="147"/>
      <c r="W1070" s="118"/>
      <c r="X1070" s="118"/>
      <c r="Y1070" s="120"/>
      <c r="Z1070" s="117"/>
    </row>
    <row r="1071" spans="1:26" x14ac:dyDescent="0.25">
      <c r="A1071" s="114">
        <v>6</v>
      </c>
      <c r="B1071" s="115" t="s">
        <v>5721</v>
      </c>
      <c r="C1071" s="116" t="str">
        <f t="array" ref="C1071">IFERROR(VLOOKUP(E1071,'RT-C'!$A:$I,9,FALSE),"")</f>
        <v/>
      </c>
      <c r="D1071" s="117"/>
      <c r="E1071" s="113"/>
      <c r="F1071" s="118"/>
      <c r="G1071" s="119"/>
      <c r="H1071" s="120"/>
      <c r="I1071" s="153" t="str">
        <f t="array" ref="I1071">IFERROR(VLOOKUP(E1071,'RT-C'!$A:$J,10,FALSE),"")</f>
        <v/>
      </c>
      <c r="J1071" s="151" t="str">
        <f t="array" ref="J1071">IFERROR(VLOOKUP(E1071,'RT-C'!$A:$AE,31,FALSE),"")</f>
        <v/>
      </c>
      <c r="K1071" s="152" t="str">
        <f t="array" ref="K1071">IFERROR(IF(VLOOKUP(E1071,'RT-C'!$A:$AG,29,FALSE)=0,"",VLOOKUP(E1071,'RT-C'!$A:$AG,33,FALSE)),"")</f>
        <v/>
      </c>
      <c r="L1071" s="151" t="str">
        <f t="array" ref="L1071">IFERROR(VLOOKUP('RT-C'!$A:$AF,32,FALSE),"")</f>
        <v/>
      </c>
      <c r="M1071" s="323" t="str">
        <f t="array" ref="M1071">IFERROR(VLOOKUP(E1071,'RT-C'!$A:$H,8,FALSE),"")</f>
        <v/>
      </c>
      <c r="N1071" s="151" t="str">
        <f t="array" ref="N1071">IFERROR(VLOOKUP(E1071,'RT-C'!$A:$G,7,FALSE),"")</f>
        <v/>
      </c>
      <c r="O1071" s="150" t="str">
        <f t="array" ref="O1071">IFERROR(VLOOKUP(E1071,'RT-C'!$A:$R,18,FALSE),"")</f>
        <v/>
      </c>
      <c r="P1071" s="147" t="str">
        <f t="shared" si="64"/>
        <v/>
      </c>
      <c r="Q1071" s="119" t="str">
        <f t="shared" si="65"/>
        <v/>
      </c>
      <c r="R1071" s="149" t="str">
        <f t="shared" si="66"/>
        <v/>
      </c>
      <c r="S1071" s="148"/>
      <c r="T1071" s="148" t="str">
        <f t="shared" si="67"/>
        <v/>
      </c>
      <c r="U1071" s="118" t="e">
        <f>IF(AND(D1071&lt;&gt;"",I1071="OUI",#REF!="OUI"),60,"")</f>
        <v>#REF!</v>
      </c>
      <c r="V1071" s="147"/>
      <c r="W1071" s="118"/>
      <c r="X1071" s="118"/>
      <c r="Y1071" s="120"/>
      <c r="Z1071" s="117"/>
    </row>
    <row r="1072" spans="1:26" x14ac:dyDescent="0.25">
      <c r="A1072" s="114">
        <v>6</v>
      </c>
      <c r="B1072" s="115" t="s">
        <v>5721</v>
      </c>
      <c r="C1072" s="116" t="str">
        <f t="array" ref="C1072">IFERROR(VLOOKUP(E1072,'RT-C'!$A:$I,9,FALSE),"")</f>
        <v/>
      </c>
      <c r="D1072" s="117"/>
      <c r="E1072" s="113"/>
      <c r="F1072" s="118"/>
      <c r="G1072" s="119"/>
      <c r="H1072" s="120"/>
      <c r="I1072" s="153" t="str">
        <f t="array" ref="I1072">IFERROR(VLOOKUP(E1072,'RT-C'!$A:$J,10,FALSE),"")</f>
        <v/>
      </c>
      <c r="J1072" s="151" t="str">
        <f t="array" ref="J1072">IFERROR(VLOOKUP(E1072,'RT-C'!$A:$AE,31,FALSE),"")</f>
        <v/>
      </c>
      <c r="K1072" s="152" t="str">
        <f t="array" ref="K1072">IFERROR(IF(VLOOKUP(E1072,'RT-C'!$A:$AG,29,FALSE)=0,"",VLOOKUP(E1072,'RT-C'!$A:$AG,33,FALSE)),"")</f>
        <v/>
      </c>
      <c r="L1072" s="151" t="str">
        <f t="array" ref="L1072">IFERROR(VLOOKUP('RT-C'!$A:$AF,32,FALSE),"")</f>
        <v/>
      </c>
      <c r="M1072" s="323" t="str">
        <f t="array" ref="M1072">IFERROR(VLOOKUP(E1072,'RT-C'!$A:$H,8,FALSE),"")</f>
        <v/>
      </c>
      <c r="N1072" s="151" t="str">
        <f t="array" ref="N1072">IFERROR(VLOOKUP(E1072,'RT-C'!$A:$G,7,FALSE),"")</f>
        <v/>
      </c>
      <c r="O1072" s="150" t="str">
        <f t="array" ref="O1072">IFERROR(VLOOKUP(E1072,'RT-C'!$A:$R,18,FALSE),"")</f>
        <v/>
      </c>
      <c r="P1072" s="147" t="str">
        <f t="shared" si="64"/>
        <v/>
      </c>
      <c r="Q1072" s="119" t="str">
        <f t="shared" si="65"/>
        <v/>
      </c>
      <c r="R1072" s="149" t="str">
        <f t="shared" si="66"/>
        <v/>
      </c>
      <c r="S1072" s="148"/>
      <c r="T1072" s="148" t="str">
        <f t="shared" si="67"/>
        <v/>
      </c>
      <c r="U1072" s="118" t="e">
        <f>IF(AND(D1072&lt;&gt;"",I1072="OUI",#REF!="OUI"),60,"")</f>
        <v>#REF!</v>
      </c>
      <c r="V1072" s="147"/>
      <c r="W1072" s="118"/>
      <c r="X1072" s="118"/>
      <c r="Y1072" s="120"/>
      <c r="Z1072" s="117"/>
    </row>
    <row r="1073" spans="1:26" x14ac:dyDescent="0.25">
      <c r="A1073" s="114">
        <v>3</v>
      </c>
      <c r="B1073" s="115" t="s">
        <v>5726</v>
      </c>
      <c r="C1073" s="116" t="str">
        <f t="array" ref="C1073">IFERROR(VLOOKUP(E1073,'RT-C'!$A:$I,9,FALSE),"")</f>
        <v/>
      </c>
      <c r="D1073" s="117"/>
      <c r="E1073" s="113"/>
      <c r="F1073" s="118"/>
      <c r="G1073" s="119"/>
      <c r="H1073" s="120"/>
      <c r="I1073" s="153" t="str">
        <f t="array" ref="I1073">IFERROR(VLOOKUP(E1073,'RT-C'!$A:$J,10,FALSE),"")</f>
        <v/>
      </c>
      <c r="J1073" s="151" t="str">
        <f t="array" ref="J1073">IFERROR(VLOOKUP(E1073,'RT-C'!$A:$AE,31,FALSE),"")</f>
        <v/>
      </c>
      <c r="K1073" s="152" t="str">
        <f t="array" ref="K1073">IFERROR(IF(VLOOKUP(E1073,'RT-C'!$A:$AG,29,FALSE)=0,"",VLOOKUP(E1073,'RT-C'!$A:$AG,33,FALSE)),"")</f>
        <v/>
      </c>
      <c r="L1073" s="151" t="str">
        <f t="array" ref="L1073">IFERROR(VLOOKUP('RT-C'!$A:$AF,32,FALSE),"")</f>
        <v/>
      </c>
      <c r="M1073" s="323" t="str">
        <f t="array" ref="M1073">IFERROR(VLOOKUP(E1073,'RT-C'!$A:$H,8,FALSE),"")</f>
        <v/>
      </c>
      <c r="N1073" s="151" t="str">
        <f t="array" ref="N1073">IFERROR(VLOOKUP(E1073,'RT-C'!$A:$G,7,FALSE),"")</f>
        <v/>
      </c>
      <c r="O1073" s="150" t="str">
        <f t="array" ref="O1073">IFERROR(VLOOKUP(E1073,'RT-C'!$A:$R,18,FALSE),"")</f>
        <v/>
      </c>
      <c r="P1073" s="147" t="str">
        <f t="shared" si="64"/>
        <v/>
      </c>
      <c r="Q1073" s="119" t="str">
        <f t="shared" si="65"/>
        <v/>
      </c>
      <c r="R1073" s="149" t="str">
        <f t="shared" si="66"/>
        <v/>
      </c>
      <c r="S1073" s="148"/>
      <c r="T1073" s="148" t="str">
        <f t="shared" si="67"/>
        <v/>
      </c>
      <c r="U1073" s="118" t="e">
        <f>IF(AND(D1073&lt;&gt;"",I1073="OUI",#REF!="OUI"),60,"")</f>
        <v>#REF!</v>
      </c>
      <c r="V1073" s="147"/>
      <c r="W1073" s="118"/>
      <c r="X1073" s="118"/>
      <c r="Y1073" s="120"/>
      <c r="Z1073" s="117"/>
    </row>
    <row r="1074" spans="1:26" x14ac:dyDescent="0.25">
      <c r="A1074" s="114">
        <v>3</v>
      </c>
      <c r="B1074" s="115" t="s">
        <v>5726</v>
      </c>
      <c r="C1074" s="116" t="str">
        <f t="array" ref="C1074">IFERROR(VLOOKUP(E1074,'RT-C'!$A:$I,9,FALSE),"")</f>
        <v/>
      </c>
      <c r="D1074" s="117"/>
      <c r="E1074" s="113"/>
      <c r="F1074" s="118"/>
      <c r="G1074" s="119"/>
      <c r="H1074" s="120"/>
      <c r="I1074" s="153" t="str">
        <f t="array" ref="I1074">IFERROR(VLOOKUP(E1074,'RT-C'!$A:$J,10,FALSE),"")</f>
        <v/>
      </c>
      <c r="J1074" s="151" t="str">
        <f t="array" ref="J1074">IFERROR(VLOOKUP(E1074,'RT-C'!$A:$AE,31,FALSE),"")</f>
        <v/>
      </c>
      <c r="K1074" s="152" t="str">
        <f t="array" ref="K1074">IFERROR(IF(VLOOKUP(E1074,'RT-C'!$A:$AG,29,FALSE)=0,"",VLOOKUP(E1074,'RT-C'!$A:$AG,33,FALSE)),"")</f>
        <v/>
      </c>
      <c r="L1074" s="151" t="str">
        <f t="array" ref="L1074">IFERROR(VLOOKUP('RT-C'!$A:$AF,32,FALSE),"")</f>
        <v/>
      </c>
      <c r="M1074" s="323" t="str">
        <f t="array" ref="M1074">IFERROR(VLOOKUP(E1074,'RT-C'!$A:$H,8,FALSE),"")</f>
        <v/>
      </c>
      <c r="N1074" s="151" t="str">
        <f t="array" ref="N1074">IFERROR(VLOOKUP(E1074,'RT-C'!$A:$G,7,FALSE),"")</f>
        <v/>
      </c>
      <c r="O1074" s="150" t="str">
        <f t="array" ref="O1074">IFERROR(VLOOKUP(E1074,'RT-C'!$A:$R,18,FALSE),"")</f>
        <v/>
      </c>
      <c r="P1074" s="147" t="str">
        <f t="shared" si="64"/>
        <v/>
      </c>
      <c r="Q1074" s="119" t="str">
        <f t="shared" si="65"/>
        <v/>
      </c>
      <c r="R1074" s="149" t="str">
        <f t="shared" si="66"/>
        <v/>
      </c>
      <c r="S1074" s="148"/>
      <c r="T1074" s="148" t="str">
        <f t="shared" si="67"/>
        <v/>
      </c>
      <c r="U1074" s="118" t="e">
        <f>IF(AND(D1074&lt;&gt;"",I1074="OUI",#REF!="OUI"),60,"")</f>
        <v>#REF!</v>
      </c>
      <c r="V1074" s="147"/>
      <c r="W1074" s="118"/>
      <c r="X1074" s="118"/>
      <c r="Y1074" s="120"/>
      <c r="Z1074" s="117"/>
    </row>
    <row r="1075" spans="1:26" x14ac:dyDescent="0.25">
      <c r="A1075" s="114">
        <v>6</v>
      </c>
      <c r="B1075" s="115" t="s">
        <v>5721</v>
      </c>
      <c r="C1075" s="116" t="str">
        <f t="array" ref="C1075">IFERROR(VLOOKUP(E1075,'RT-C'!$A:$I,9,FALSE),"")</f>
        <v/>
      </c>
      <c r="D1075" s="117"/>
      <c r="E1075" s="113"/>
      <c r="F1075" s="118"/>
      <c r="G1075" s="119"/>
      <c r="H1075" s="120"/>
      <c r="I1075" s="153" t="str">
        <f t="array" ref="I1075">IFERROR(VLOOKUP(E1075,'RT-C'!$A:$J,10,FALSE),"")</f>
        <v/>
      </c>
      <c r="J1075" s="151" t="str">
        <f t="array" ref="J1075">IFERROR(VLOOKUP(E1075,'RT-C'!$A:$AE,31,FALSE),"")</f>
        <v/>
      </c>
      <c r="K1075" s="152" t="str">
        <f t="array" ref="K1075">IFERROR(IF(VLOOKUP(E1075,'RT-C'!$A:$AG,29,FALSE)=0,"",VLOOKUP(E1075,'RT-C'!$A:$AG,33,FALSE)),"")</f>
        <v/>
      </c>
      <c r="L1075" s="151" t="str">
        <f t="array" ref="L1075">IFERROR(VLOOKUP('RT-C'!$A:$AF,32,FALSE),"")</f>
        <v/>
      </c>
      <c r="M1075" s="323" t="str">
        <f t="array" ref="M1075">IFERROR(VLOOKUP(E1075,'RT-C'!$A:$H,8,FALSE),"")</f>
        <v/>
      </c>
      <c r="N1075" s="151" t="str">
        <f t="array" ref="N1075">IFERROR(VLOOKUP(E1075,'RT-C'!$A:$G,7,FALSE),"")</f>
        <v/>
      </c>
      <c r="O1075" s="150" t="str">
        <f t="array" ref="O1075">IFERROR(VLOOKUP(E1075,'RT-C'!$A:$R,18,FALSE),"")</f>
        <v/>
      </c>
      <c r="P1075" s="147" t="str">
        <f t="shared" si="64"/>
        <v/>
      </c>
      <c r="Q1075" s="119" t="str">
        <f t="shared" si="65"/>
        <v/>
      </c>
      <c r="R1075" s="149" t="str">
        <f t="shared" si="66"/>
        <v/>
      </c>
      <c r="S1075" s="148"/>
      <c r="T1075" s="148" t="str">
        <f t="shared" si="67"/>
        <v/>
      </c>
      <c r="U1075" s="118" t="e">
        <f>IF(AND(D1075&lt;&gt;"",I1075="OUI",#REF!="OUI"),60,"")</f>
        <v>#REF!</v>
      </c>
      <c r="V1075" s="147"/>
      <c r="W1075" s="118"/>
      <c r="X1075" s="118"/>
      <c r="Y1075" s="120"/>
      <c r="Z1075" s="117"/>
    </row>
    <row r="1076" spans="1:26" x14ac:dyDescent="0.25">
      <c r="A1076" s="114">
        <v>6</v>
      </c>
      <c r="B1076" s="115" t="s">
        <v>5721</v>
      </c>
      <c r="C1076" s="116" t="str">
        <f t="array" ref="C1076">IFERROR(VLOOKUP(E1076,'RT-C'!$A:$I,9,FALSE),"")</f>
        <v/>
      </c>
      <c r="D1076" s="117"/>
      <c r="E1076" s="113"/>
      <c r="F1076" s="118"/>
      <c r="G1076" s="119"/>
      <c r="H1076" s="120"/>
      <c r="I1076" s="153" t="str">
        <f t="array" ref="I1076">IFERROR(VLOOKUP(E1076,'RT-C'!$A:$J,10,FALSE),"")</f>
        <v/>
      </c>
      <c r="J1076" s="151" t="str">
        <f t="array" ref="J1076">IFERROR(VLOOKUP(E1076,'RT-C'!$A:$AE,31,FALSE),"")</f>
        <v/>
      </c>
      <c r="K1076" s="152" t="str">
        <f t="array" ref="K1076">IFERROR(IF(VLOOKUP(E1076,'RT-C'!$A:$AG,29,FALSE)=0,"",VLOOKUP(E1076,'RT-C'!$A:$AG,33,FALSE)),"")</f>
        <v/>
      </c>
      <c r="L1076" s="151" t="str">
        <f t="array" ref="L1076">IFERROR(VLOOKUP('RT-C'!$A:$AF,32,FALSE),"")</f>
        <v/>
      </c>
      <c r="M1076" s="323" t="str">
        <f t="array" ref="M1076">IFERROR(VLOOKUP(E1076,'RT-C'!$A:$H,8,FALSE),"")</f>
        <v/>
      </c>
      <c r="N1076" s="151" t="str">
        <f t="array" ref="N1076">IFERROR(VLOOKUP(E1076,'RT-C'!$A:$G,7,FALSE),"")</f>
        <v/>
      </c>
      <c r="O1076" s="150" t="str">
        <f t="array" ref="O1076">IFERROR(VLOOKUP(E1076,'RT-C'!$A:$R,18,FALSE),"")</f>
        <v/>
      </c>
      <c r="P1076" s="147" t="str">
        <f t="shared" si="64"/>
        <v/>
      </c>
      <c r="Q1076" s="119" t="str">
        <f t="shared" si="65"/>
        <v/>
      </c>
      <c r="R1076" s="149" t="str">
        <f t="shared" si="66"/>
        <v/>
      </c>
      <c r="S1076" s="148"/>
      <c r="T1076" s="148" t="str">
        <f t="shared" si="67"/>
        <v/>
      </c>
      <c r="U1076" s="118" t="e">
        <f>IF(AND(D1076&lt;&gt;"",I1076="OUI",#REF!="OUI"),60,"")</f>
        <v>#REF!</v>
      </c>
      <c r="V1076" s="147"/>
      <c r="W1076" s="118"/>
      <c r="X1076" s="118"/>
      <c r="Y1076" s="120"/>
      <c r="Z1076" s="117"/>
    </row>
    <row r="1077" spans="1:26" x14ac:dyDescent="0.25">
      <c r="A1077" s="114">
        <v>6</v>
      </c>
      <c r="B1077" s="115" t="s">
        <v>5721</v>
      </c>
      <c r="C1077" s="116" t="str">
        <f t="array" ref="C1077">IFERROR(VLOOKUP(E1077,'RT-C'!$A:$I,9,FALSE),"")</f>
        <v/>
      </c>
      <c r="D1077" s="117"/>
      <c r="E1077" s="113"/>
      <c r="F1077" s="118"/>
      <c r="G1077" s="119"/>
      <c r="H1077" s="120"/>
      <c r="I1077" s="153" t="str">
        <f t="array" ref="I1077">IFERROR(VLOOKUP(E1077,'RT-C'!$A:$J,10,FALSE),"")</f>
        <v/>
      </c>
      <c r="J1077" s="151" t="str">
        <f t="array" ref="J1077">IFERROR(VLOOKUP(E1077,'RT-C'!$A:$AE,31,FALSE),"")</f>
        <v/>
      </c>
      <c r="K1077" s="152" t="str">
        <f t="array" ref="K1077">IFERROR(IF(VLOOKUP(E1077,'RT-C'!$A:$AG,29,FALSE)=0,"",VLOOKUP(E1077,'RT-C'!$A:$AG,33,FALSE)),"")</f>
        <v/>
      </c>
      <c r="L1077" s="151" t="str">
        <f t="array" ref="L1077">IFERROR(VLOOKUP('RT-C'!$A:$AF,32,FALSE),"")</f>
        <v/>
      </c>
      <c r="M1077" s="323" t="str">
        <f t="array" ref="M1077">IFERROR(VLOOKUP(E1077,'RT-C'!$A:$H,8,FALSE),"")</f>
        <v/>
      </c>
      <c r="N1077" s="151" t="str">
        <f t="array" ref="N1077">IFERROR(VLOOKUP(E1077,'RT-C'!$A:$G,7,FALSE),"")</f>
        <v/>
      </c>
      <c r="O1077" s="150" t="str">
        <f t="array" ref="O1077">IFERROR(VLOOKUP(E1077,'RT-C'!$A:$R,18,FALSE),"")</f>
        <v/>
      </c>
      <c r="P1077" s="147" t="str">
        <f t="shared" si="64"/>
        <v/>
      </c>
      <c r="Q1077" s="119" t="str">
        <f t="shared" si="65"/>
        <v/>
      </c>
      <c r="R1077" s="149" t="str">
        <f t="shared" si="66"/>
        <v/>
      </c>
      <c r="S1077" s="148"/>
      <c r="T1077" s="148" t="str">
        <f t="shared" si="67"/>
        <v/>
      </c>
      <c r="U1077" s="118" t="e">
        <f>IF(AND(D1077&lt;&gt;"",I1077="OUI",#REF!="OUI"),60,"")</f>
        <v>#REF!</v>
      </c>
      <c r="V1077" s="147"/>
      <c r="W1077" s="118"/>
      <c r="X1077" s="118"/>
      <c r="Y1077" s="120"/>
      <c r="Z1077" s="117"/>
    </row>
    <row r="1078" spans="1:26" x14ac:dyDescent="0.25">
      <c r="A1078" s="114">
        <v>6</v>
      </c>
      <c r="B1078" s="115" t="s">
        <v>5721</v>
      </c>
      <c r="C1078" s="116" t="str">
        <f t="array" ref="C1078">IFERROR(VLOOKUP(E1078,'RT-C'!$A:$I,9,FALSE),"")</f>
        <v/>
      </c>
      <c r="D1078" s="117"/>
      <c r="E1078" s="113"/>
      <c r="F1078" s="118"/>
      <c r="G1078" s="119"/>
      <c r="H1078" s="120"/>
      <c r="I1078" s="153" t="str">
        <f t="array" ref="I1078">IFERROR(VLOOKUP(E1078,'RT-C'!$A:$J,10,FALSE),"")</f>
        <v/>
      </c>
      <c r="J1078" s="151" t="str">
        <f t="array" ref="J1078">IFERROR(VLOOKUP(E1078,'RT-C'!$A:$AE,31,FALSE),"")</f>
        <v/>
      </c>
      <c r="K1078" s="152" t="str">
        <f t="array" ref="K1078">IFERROR(IF(VLOOKUP(E1078,'RT-C'!$A:$AG,29,FALSE)=0,"",VLOOKUP(E1078,'RT-C'!$A:$AG,33,FALSE)),"")</f>
        <v/>
      </c>
      <c r="L1078" s="151" t="str">
        <f t="array" ref="L1078">IFERROR(VLOOKUP('RT-C'!$A:$AF,32,FALSE),"")</f>
        <v/>
      </c>
      <c r="M1078" s="323" t="str">
        <f t="array" ref="M1078">IFERROR(VLOOKUP(E1078,'RT-C'!$A:$H,8,FALSE),"")</f>
        <v/>
      </c>
      <c r="N1078" s="151" t="str">
        <f t="array" ref="N1078">IFERROR(VLOOKUP(E1078,'RT-C'!$A:$G,7,FALSE),"")</f>
        <v/>
      </c>
      <c r="O1078" s="150" t="str">
        <f t="array" ref="O1078">IFERROR(VLOOKUP(E1078,'RT-C'!$A:$R,18,FALSE),"")</f>
        <v/>
      </c>
      <c r="P1078" s="147" t="str">
        <f t="shared" si="64"/>
        <v/>
      </c>
      <c r="Q1078" s="119" t="str">
        <f t="shared" si="65"/>
        <v/>
      </c>
      <c r="R1078" s="149" t="str">
        <f t="shared" si="66"/>
        <v/>
      </c>
      <c r="S1078" s="148"/>
      <c r="T1078" s="148" t="str">
        <f t="shared" si="67"/>
        <v/>
      </c>
      <c r="U1078" s="118" t="e">
        <f>IF(AND(D1078&lt;&gt;"",I1078="OUI",#REF!="OUI"),60,"")</f>
        <v>#REF!</v>
      </c>
      <c r="V1078" s="147"/>
      <c r="W1078" s="118"/>
      <c r="X1078" s="118"/>
      <c r="Y1078" s="120"/>
      <c r="Z1078" s="117"/>
    </row>
    <row r="1079" spans="1:26" x14ac:dyDescent="0.25">
      <c r="A1079" s="114">
        <v>6</v>
      </c>
      <c r="B1079" s="115" t="s">
        <v>5721</v>
      </c>
      <c r="C1079" s="116" t="str">
        <f t="array" ref="C1079">IFERROR(VLOOKUP(E1079,'RT-C'!$A:$I,9,FALSE),"")</f>
        <v/>
      </c>
      <c r="D1079" s="117"/>
      <c r="E1079" s="113"/>
      <c r="F1079" s="118"/>
      <c r="G1079" s="119"/>
      <c r="H1079" s="120"/>
      <c r="I1079" s="153" t="str">
        <f t="array" ref="I1079">IFERROR(VLOOKUP(E1079,'RT-C'!$A:$J,10,FALSE),"")</f>
        <v/>
      </c>
      <c r="J1079" s="151" t="str">
        <f t="array" ref="J1079">IFERROR(VLOOKUP(E1079,'RT-C'!$A:$AE,31,FALSE),"")</f>
        <v/>
      </c>
      <c r="K1079" s="152" t="str">
        <f t="array" ref="K1079">IFERROR(IF(VLOOKUP(E1079,'RT-C'!$A:$AG,29,FALSE)=0,"",VLOOKUP(E1079,'RT-C'!$A:$AG,33,FALSE)),"")</f>
        <v/>
      </c>
      <c r="L1079" s="151" t="str">
        <f t="array" ref="L1079">IFERROR(VLOOKUP('RT-C'!$A:$AF,32,FALSE),"")</f>
        <v/>
      </c>
      <c r="M1079" s="323" t="str">
        <f t="array" ref="M1079">IFERROR(VLOOKUP(E1079,'RT-C'!$A:$H,8,FALSE),"")</f>
        <v/>
      </c>
      <c r="N1079" s="151" t="str">
        <f t="array" ref="N1079">IFERROR(VLOOKUP(E1079,'RT-C'!$A:$G,7,FALSE),"")</f>
        <v/>
      </c>
      <c r="O1079" s="150" t="str">
        <f t="array" ref="O1079">IFERROR(VLOOKUP(E1079,'RT-C'!$A:$R,18,FALSE),"")</f>
        <v/>
      </c>
      <c r="P1079" s="147" t="str">
        <f t="shared" si="64"/>
        <v/>
      </c>
      <c r="Q1079" s="119" t="str">
        <f t="shared" si="65"/>
        <v/>
      </c>
      <c r="R1079" s="149" t="str">
        <f t="shared" si="66"/>
        <v/>
      </c>
      <c r="S1079" s="148"/>
      <c r="T1079" s="148" t="str">
        <f t="shared" si="67"/>
        <v/>
      </c>
      <c r="U1079" s="118" t="e">
        <f>IF(AND(D1079&lt;&gt;"",I1079="OUI",#REF!="OUI"),60,"")</f>
        <v>#REF!</v>
      </c>
      <c r="V1079" s="147"/>
      <c r="W1079" s="118"/>
      <c r="X1079" s="118"/>
      <c r="Y1079" s="120"/>
      <c r="Z1079" s="117"/>
    </row>
    <row r="1080" spans="1:26" x14ac:dyDescent="0.25">
      <c r="A1080" s="114">
        <v>6</v>
      </c>
      <c r="B1080" s="115" t="s">
        <v>5721</v>
      </c>
      <c r="C1080" s="116" t="str">
        <f t="array" ref="C1080">IFERROR(VLOOKUP(E1080,'RT-C'!$A:$I,9,FALSE),"")</f>
        <v/>
      </c>
      <c r="D1080" s="117"/>
      <c r="E1080" s="113"/>
      <c r="F1080" s="118"/>
      <c r="G1080" s="119"/>
      <c r="H1080" s="120"/>
      <c r="I1080" s="153" t="str">
        <f t="array" ref="I1080">IFERROR(VLOOKUP(E1080,'RT-C'!$A:$J,10,FALSE),"")</f>
        <v/>
      </c>
      <c r="J1080" s="151" t="str">
        <f t="array" ref="J1080">IFERROR(VLOOKUP(E1080,'RT-C'!$A:$AE,31,FALSE),"")</f>
        <v/>
      </c>
      <c r="K1080" s="152" t="str">
        <f t="array" ref="K1080">IFERROR(IF(VLOOKUP(E1080,'RT-C'!$A:$AG,29,FALSE)=0,"",VLOOKUP(E1080,'RT-C'!$A:$AG,33,FALSE)),"")</f>
        <v/>
      </c>
      <c r="L1080" s="151" t="str">
        <f t="array" ref="L1080">IFERROR(VLOOKUP('RT-C'!$A:$AF,32,FALSE),"")</f>
        <v/>
      </c>
      <c r="M1080" s="323" t="str">
        <f t="array" ref="M1080">IFERROR(VLOOKUP(E1080,'RT-C'!$A:$H,8,FALSE),"")</f>
        <v/>
      </c>
      <c r="N1080" s="151" t="str">
        <f t="array" ref="N1080">IFERROR(VLOOKUP(E1080,'RT-C'!$A:$G,7,FALSE),"")</f>
        <v/>
      </c>
      <c r="O1080" s="150" t="str">
        <f t="array" ref="O1080">IFERROR(VLOOKUP(E1080,'RT-C'!$A:$R,18,FALSE),"")</f>
        <v/>
      </c>
      <c r="P1080" s="147" t="str">
        <f t="shared" si="64"/>
        <v/>
      </c>
      <c r="Q1080" s="119" t="str">
        <f t="shared" si="65"/>
        <v/>
      </c>
      <c r="R1080" s="149" t="str">
        <f t="shared" si="66"/>
        <v/>
      </c>
      <c r="S1080" s="148"/>
      <c r="T1080" s="148" t="str">
        <f t="shared" si="67"/>
        <v/>
      </c>
      <c r="U1080" s="118" t="e">
        <f>IF(AND(D1080&lt;&gt;"",I1080="OUI",#REF!="OUI"),60,"")</f>
        <v>#REF!</v>
      </c>
      <c r="V1080" s="147"/>
      <c r="W1080" s="118"/>
      <c r="X1080" s="118"/>
      <c r="Y1080" s="120"/>
      <c r="Z1080" s="117"/>
    </row>
    <row r="1081" spans="1:26" x14ac:dyDescent="0.25">
      <c r="A1081" s="114">
        <v>6</v>
      </c>
      <c r="B1081" s="115" t="s">
        <v>5721</v>
      </c>
      <c r="C1081" s="116" t="str">
        <f t="array" ref="C1081">IFERROR(VLOOKUP(E1081,'RT-C'!$A:$I,9,FALSE),"")</f>
        <v/>
      </c>
      <c r="D1081" s="117"/>
      <c r="E1081" s="113"/>
      <c r="F1081" s="118"/>
      <c r="G1081" s="119"/>
      <c r="H1081" s="120"/>
      <c r="I1081" s="153" t="str">
        <f t="array" ref="I1081">IFERROR(VLOOKUP(E1081,'RT-C'!$A:$J,10,FALSE),"")</f>
        <v/>
      </c>
      <c r="J1081" s="151" t="str">
        <f t="array" ref="J1081">IFERROR(VLOOKUP(E1081,'RT-C'!$A:$AE,31,FALSE),"")</f>
        <v/>
      </c>
      <c r="K1081" s="152" t="str">
        <f t="array" ref="K1081">IFERROR(IF(VLOOKUP(E1081,'RT-C'!$A:$AG,29,FALSE)=0,"",VLOOKUP(E1081,'RT-C'!$A:$AG,33,FALSE)),"")</f>
        <v/>
      </c>
      <c r="L1081" s="151" t="str">
        <f t="array" ref="L1081">IFERROR(VLOOKUP('RT-C'!$A:$AF,32,FALSE),"")</f>
        <v/>
      </c>
      <c r="M1081" s="323" t="str">
        <f t="array" ref="M1081">IFERROR(VLOOKUP(E1081,'RT-C'!$A:$H,8,FALSE),"")</f>
        <v/>
      </c>
      <c r="N1081" s="151" t="str">
        <f t="array" ref="N1081">IFERROR(VLOOKUP(E1081,'RT-C'!$A:$G,7,FALSE),"")</f>
        <v/>
      </c>
      <c r="O1081" s="150" t="str">
        <f t="array" ref="O1081">IFERROR(VLOOKUP(E1081,'RT-C'!$A:$R,18,FALSE),"")</f>
        <v/>
      </c>
      <c r="P1081" s="147" t="str">
        <f t="shared" si="64"/>
        <v/>
      </c>
      <c r="Q1081" s="119" t="str">
        <f t="shared" si="65"/>
        <v/>
      </c>
      <c r="R1081" s="149" t="str">
        <f t="shared" si="66"/>
        <v/>
      </c>
      <c r="S1081" s="148"/>
      <c r="T1081" s="148" t="str">
        <f t="shared" si="67"/>
        <v/>
      </c>
      <c r="U1081" s="118" t="e">
        <f>IF(AND(D1081&lt;&gt;"",I1081="OUI",#REF!="OUI"),60,"")</f>
        <v>#REF!</v>
      </c>
      <c r="V1081" s="147"/>
      <c r="W1081" s="118"/>
      <c r="X1081" s="118"/>
      <c r="Y1081" s="120"/>
      <c r="Z1081" s="117"/>
    </row>
    <row r="1082" spans="1:26" x14ac:dyDescent="0.25">
      <c r="A1082" s="114">
        <v>6</v>
      </c>
      <c r="B1082" s="115" t="s">
        <v>5721</v>
      </c>
      <c r="C1082" s="116" t="str">
        <f t="array" ref="C1082">IFERROR(VLOOKUP(E1082,'RT-C'!$A:$I,9,FALSE),"")</f>
        <v/>
      </c>
      <c r="D1082" s="117"/>
      <c r="E1082" s="113"/>
      <c r="F1082" s="118"/>
      <c r="G1082" s="119"/>
      <c r="H1082" s="120"/>
      <c r="I1082" s="153" t="str">
        <f t="array" ref="I1082">IFERROR(VLOOKUP(E1082,'RT-C'!$A:$J,10,FALSE),"")</f>
        <v/>
      </c>
      <c r="J1082" s="151" t="str">
        <f t="array" ref="J1082">IFERROR(VLOOKUP(E1082,'RT-C'!$A:$AE,31,FALSE),"")</f>
        <v/>
      </c>
      <c r="K1082" s="152" t="str">
        <f t="array" ref="K1082">IFERROR(IF(VLOOKUP(E1082,'RT-C'!$A:$AG,29,FALSE)=0,"",VLOOKUP(E1082,'RT-C'!$A:$AG,33,FALSE)),"")</f>
        <v/>
      </c>
      <c r="L1082" s="151" t="str">
        <f t="array" ref="L1082">IFERROR(VLOOKUP('RT-C'!$A:$AF,32,FALSE),"")</f>
        <v/>
      </c>
      <c r="M1082" s="323" t="str">
        <f t="array" ref="M1082">IFERROR(VLOOKUP(E1082,'RT-C'!$A:$H,8,FALSE),"")</f>
        <v/>
      </c>
      <c r="N1082" s="151" t="str">
        <f t="array" ref="N1082">IFERROR(VLOOKUP(E1082,'RT-C'!$A:$G,7,FALSE),"")</f>
        <v/>
      </c>
      <c r="O1082" s="150" t="str">
        <f t="array" ref="O1082">IFERROR(VLOOKUP(E1082,'RT-C'!$A:$R,18,FALSE),"")</f>
        <v/>
      </c>
      <c r="P1082" s="147" t="str">
        <f t="shared" si="64"/>
        <v/>
      </c>
      <c r="Q1082" s="119" t="str">
        <f t="shared" si="65"/>
        <v/>
      </c>
      <c r="R1082" s="149" t="str">
        <f t="shared" si="66"/>
        <v/>
      </c>
      <c r="S1082" s="148"/>
      <c r="T1082" s="148" t="str">
        <f t="shared" si="67"/>
        <v/>
      </c>
      <c r="U1082" s="118" t="e">
        <f>IF(AND(D1082&lt;&gt;"",I1082="OUI",#REF!="OUI"),60,"")</f>
        <v>#REF!</v>
      </c>
      <c r="V1082" s="147"/>
      <c r="W1082" s="118"/>
      <c r="X1082" s="118"/>
      <c r="Y1082" s="120"/>
      <c r="Z1082" s="117"/>
    </row>
    <row r="1083" spans="1:26" x14ac:dyDescent="0.25">
      <c r="A1083" s="114">
        <v>6</v>
      </c>
      <c r="B1083" s="115" t="s">
        <v>5721</v>
      </c>
      <c r="C1083" s="116" t="str">
        <f t="array" ref="C1083">IFERROR(VLOOKUP(E1083,'RT-C'!$A:$I,9,FALSE),"")</f>
        <v/>
      </c>
      <c r="D1083" s="117"/>
      <c r="E1083" s="113"/>
      <c r="F1083" s="118"/>
      <c r="G1083" s="119"/>
      <c r="H1083" s="120"/>
      <c r="I1083" s="153" t="str">
        <f t="array" ref="I1083">IFERROR(VLOOKUP(E1083,'RT-C'!$A:$J,10,FALSE),"")</f>
        <v/>
      </c>
      <c r="J1083" s="151" t="str">
        <f t="array" ref="J1083">IFERROR(VLOOKUP(E1083,'RT-C'!$A:$AE,31,FALSE),"")</f>
        <v/>
      </c>
      <c r="K1083" s="152" t="str">
        <f t="array" ref="K1083">IFERROR(IF(VLOOKUP(E1083,'RT-C'!$A:$AG,29,FALSE)=0,"",VLOOKUP(E1083,'RT-C'!$A:$AG,33,FALSE)),"")</f>
        <v/>
      </c>
      <c r="L1083" s="151" t="str">
        <f t="array" ref="L1083">IFERROR(VLOOKUP('RT-C'!$A:$AF,32,FALSE),"")</f>
        <v/>
      </c>
      <c r="M1083" s="323" t="str">
        <f t="array" ref="M1083">IFERROR(VLOOKUP(E1083,'RT-C'!$A:$H,8,FALSE),"")</f>
        <v/>
      </c>
      <c r="N1083" s="151" t="str">
        <f t="array" ref="N1083">IFERROR(VLOOKUP(E1083,'RT-C'!$A:$G,7,FALSE),"")</f>
        <v/>
      </c>
      <c r="O1083" s="150" t="str">
        <f t="array" ref="O1083">IFERROR(VLOOKUP(E1083,'RT-C'!$A:$R,18,FALSE),"")</f>
        <v/>
      </c>
      <c r="P1083" s="147" t="str">
        <f t="shared" si="64"/>
        <v/>
      </c>
      <c r="Q1083" s="119" t="str">
        <f t="shared" si="65"/>
        <v/>
      </c>
      <c r="R1083" s="149" t="str">
        <f t="shared" si="66"/>
        <v/>
      </c>
      <c r="S1083" s="148"/>
      <c r="T1083" s="148" t="str">
        <f t="shared" si="67"/>
        <v/>
      </c>
      <c r="U1083" s="118" t="e">
        <f>IF(AND(D1083&lt;&gt;"",I1083="OUI",#REF!="OUI"),60,"")</f>
        <v>#REF!</v>
      </c>
      <c r="V1083" s="147"/>
      <c r="W1083" s="118"/>
      <c r="X1083" s="118"/>
      <c r="Y1083" s="120"/>
      <c r="Z1083" s="117"/>
    </row>
    <row r="1084" spans="1:26" x14ac:dyDescent="0.25">
      <c r="A1084" s="114">
        <v>6</v>
      </c>
      <c r="B1084" s="115" t="s">
        <v>5721</v>
      </c>
      <c r="C1084" s="116" t="str">
        <f t="array" ref="C1084">IFERROR(VLOOKUP(E1084,'RT-C'!$A:$I,9,FALSE),"")</f>
        <v/>
      </c>
      <c r="D1084" s="117"/>
      <c r="E1084" s="113"/>
      <c r="F1084" s="118"/>
      <c r="G1084" s="119"/>
      <c r="H1084" s="120"/>
      <c r="I1084" s="153" t="str">
        <f t="array" ref="I1084">IFERROR(VLOOKUP(E1084,'RT-C'!$A:$J,10,FALSE),"")</f>
        <v/>
      </c>
      <c r="J1084" s="151" t="str">
        <f t="array" ref="J1084">IFERROR(VLOOKUP(E1084,'RT-C'!$A:$AE,31,FALSE),"")</f>
        <v/>
      </c>
      <c r="K1084" s="152" t="str">
        <f t="array" ref="K1084">IFERROR(IF(VLOOKUP(E1084,'RT-C'!$A:$AG,29,FALSE)=0,"",VLOOKUP(E1084,'RT-C'!$A:$AG,33,FALSE)),"")</f>
        <v/>
      </c>
      <c r="L1084" s="151" t="str">
        <f t="array" ref="L1084">IFERROR(VLOOKUP('RT-C'!$A:$AF,32,FALSE),"")</f>
        <v/>
      </c>
      <c r="M1084" s="323" t="str">
        <f t="array" ref="M1084">IFERROR(VLOOKUP(E1084,'RT-C'!$A:$H,8,FALSE),"")</f>
        <v/>
      </c>
      <c r="N1084" s="151" t="str">
        <f t="array" ref="N1084">IFERROR(VLOOKUP(E1084,'RT-C'!$A:$G,7,FALSE),"")</f>
        <v/>
      </c>
      <c r="O1084" s="150" t="str">
        <f t="array" ref="O1084">IFERROR(VLOOKUP(E1084,'RT-C'!$A:$R,18,FALSE),"")</f>
        <v/>
      </c>
      <c r="P1084" s="147" t="str">
        <f t="shared" si="64"/>
        <v/>
      </c>
      <c r="Q1084" s="119" t="str">
        <f t="shared" si="65"/>
        <v/>
      </c>
      <c r="R1084" s="149" t="str">
        <f t="shared" si="66"/>
        <v/>
      </c>
      <c r="S1084" s="148"/>
      <c r="T1084" s="148" t="str">
        <f t="shared" si="67"/>
        <v/>
      </c>
      <c r="U1084" s="118" t="e">
        <f>IF(AND(D1084&lt;&gt;"",I1084="OUI",#REF!="OUI"),60,"")</f>
        <v>#REF!</v>
      </c>
      <c r="V1084" s="147"/>
      <c r="W1084" s="118"/>
      <c r="X1084" s="118"/>
      <c r="Y1084" s="120"/>
      <c r="Z1084" s="117"/>
    </row>
    <row r="1085" spans="1:26" x14ac:dyDescent="0.25">
      <c r="A1085" s="114">
        <v>3</v>
      </c>
      <c r="B1085" s="115" t="s">
        <v>5726</v>
      </c>
      <c r="C1085" s="116" t="str">
        <f t="array" ref="C1085">IFERROR(VLOOKUP(E1085,'RT-C'!$A:$I,9,FALSE),"")</f>
        <v/>
      </c>
      <c r="D1085" s="117"/>
      <c r="E1085" s="113"/>
      <c r="F1085" s="118"/>
      <c r="G1085" s="119"/>
      <c r="H1085" s="120"/>
      <c r="I1085" s="153" t="str">
        <f t="array" ref="I1085">IFERROR(VLOOKUP(E1085,'RT-C'!$A:$J,10,FALSE),"")</f>
        <v/>
      </c>
      <c r="J1085" s="151" t="str">
        <f t="array" ref="J1085">IFERROR(VLOOKUP(E1085,'RT-C'!$A:$AE,31,FALSE),"")</f>
        <v/>
      </c>
      <c r="K1085" s="152" t="str">
        <f t="array" ref="K1085">IFERROR(IF(VLOOKUP(E1085,'RT-C'!$A:$AG,29,FALSE)=0,"",VLOOKUP(E1085,'RT-C'!$A:$AG,33,FALSE)),"")</f>
        <v/>
      </c>
      <c r="L1085" s="151" t="str">
        <f t="array" ref="L1085">IFERROR(VLOOKUP('RT-C'!$A:$AF,32,FALSE),"")</f>
        <v/>
      </c>
      <c r="M1085" s="323" t="str">
        <f t="array" ref="M1085">IFERROR(VLOOKUP(E1085,'RT-C'!$A:$H,8,FALSE),"")</f>
        <v/>
      </c>
      <c r="N1085" s="151" t="str">
        <f t="array" ref="N1085">IFERROR(VLOOKUP(E1085,'RT-C'!$A:$G,7,FALSE),"")</f>
        <v/>
      </c>
      <c r="O1085" s="150" t="str">
        <f t="array" ref="O1085">IFERROR(VLOOKUP(E1085,'RT-C'!$A:$R,18,FALSE),"")</f>
        <v/>
      </c>
      <c r="P1085" s="147" t="str">
        <f t="shared" si="64"/>
        <v/>
      </c>
      <c r="Q1085" s="119" t="str">
        <f t="shared" si="65"/>
        <v/>
      </c>
      <c r="R1085" s="149" t="str">
        <f t="shared" si="66"/>
        <v/>
      </c>
      <c r="S1085" s="148"/>
      <c r="T1085" s="148" t="str">
        <f t="shared" si="67"/>
        <v/>
      </c>
      <c r="U1085" s="118" t="e">
        <f>IF(AND(D1085&lt;&gt;"",I1085="OUI",#REF!="OUI"),60,"")</f>
        <v>#REF!</v>
      </c>
      <c r="V1085" s="147"/>
      <c r="W1085" s="118"/>
      <c r="X1085" s="118"/>
      <c r="Y1085" s="120"/>
      <c r="Z1085" s="117"/>
    </row>
    <row r="1086" spans="1:26" x14ac:dyDescent="0.25">
      <c r="A1086" s="114">
        <v>3</v>
      </c>
      <c r="B1086" s="115" t="s">
        <v>5726</v>
      </c>
      <c r="C1086" s="116" t="str">
        <f t="array" ref="C1086">IFERROR(VLOOKUP(E1086,'RT-C'!$A:$I,9,FALSE),"")</f>
        <v/>
      </c>
      <c r="D1086" s="117"/>
      <c r="E1086" s="113"/>
      <c r="F1086" s="118"/>
      <c r="G1086" s="119"/>
      <c r="H1086" s="120"/>
      <c r="I1086" s="153" t="str">
        <f t="array" ref="I1086">IFERROR(VLOOKUP(E1086,'RT-C'!$A:$J,10,FALSE),"")</f>
        <v/>
      </c>
      <c r="J1086" s="151" t="str">
        <f t="array" ref="J1086">IFERROR(VLOOKUP(E1086,'RT-C'!$A:$AE,31,FALSE),"")</f>
        <v/>
      </c>
      <c r="K1086" s="152" t="str">
        <f t="array" ref="K1086">IFERROR(IF(VLOOKUP(E1086,'RT-C'!$A:$AG,29,FALSE)=0,"",VLOOKUP(E1086,'RT-C'!$A:$AG,33,FALSE)),"")</f>
        <v/>
      </c>
      <c r="L1086" s="151" t="str">
        <f t="array" ref="L1086">IFERROR(VLOOKUP('RT-C'!$A:$AF,32,FALSE),"")</f>
        <v/>
      </c>
      <c r="M1086" s="323" t="str">
        <f t="array" ref="M1086">IFERROR(VLOOKUP(E1086,'RT-C'!$A:$H,8,FALSE),"")</f>
        <v/>
      </c>
      <c r="N1086" s="151" t="str">
        <f t="array" ref="N1086">IFERROR(VLOOKUP(E1086,'RT-C'!$A:$G,7,FALSE),"")</f>
        <v/>
      </c>
      <c r="O1086" s="150" t="str">
        <f t="array" ref="O1086">IFERROR(VLOOKUP(E1086,'RT-C'!$A:$R,18,FALSE),"")</f>
        <v/>
      </c>
      <c r="P1086" s="147" t="str">
        <f t="shared" si="64"/>
        <v/>
      </c>
      <c r="Q1086" s="119" t="str">
        <f t="shared" si="65"/>
        <v/>
      </c>
      <c r="R1086" s="149" t="str">
        <f t="shared" si="66"/>
        <v/>
      </c>
      <c r="S1086" s="148"/>
      <c r="T1086" s="148" t="str">
        <f t="shared" si="67"/>
        <v/>
      </c>
      <c r="U1086" s="118" t="e">
        <f>IF(AND(D1086&lt;&gt;"",I1086="OUI",#REF!="OUI"),60,"")</f>
        <v>#REF!</v>
      </c>
      <c r="V1086" s="147"/>
      <c r="W1086" s="118"/>
      <c r="X1086" s="118"/>
      <c r="Y1086" s="120"/>
      <c r="Z1086" s="117"/>
    </row>
    <row r="1087" spans="1:26" x14ac:dyDescent="0.25">
      <c r="A1087" s="114">
        <v>6</v>
      </c>
      <c r="B1087" s="115" t="s">
        <v>5721</v>
      </c>
      <c r="C1087" s="116" t="str">
        <f t="array" ref="C1087">IFERROR(VLOOKUP(E1087,'RT-C'!$A:$I,9,FALSE),"")</f>
        <v/>
      </c>
      <c r="D1087" s="117"/>
      <c r="E1087" s="113"/>
      <c r="F1087" s="118"/>
      <c r="G1087" s="119"/>
      <c r="H1087" s="120"/>
      <c r="I1087" s="153" t="str">
        <f t="array" ref="I1087">IFERROR(VLOOKUP(E1087,'RT-C'!$A:$J,10,FALSE),"")</f>
        <v/>
      </c>
      <c r="J1087" s="151" t="str">
        <f t="array" ref="J1087">IFERROR(VLOOKUP(E1087,'RT-C'!$A:$AE,31,FALSE),"")</f>
        <v/>
      </c>
      <c r="K1087" s="152" t="str">
        <f t="array" ref="K1087">IFERROR(IF(VLOOKUP(E1087,'RT-C'!$A:$AG,29,FALSE)=0,"",VLOOKUP(E1087,'RT-C'!$A:$AG,33,FALSE)),"")</f>
        <v/>
      </c>
      <c r="L1087" s="151" t="str">
        <f t="array" ref="L1087">IFERROR(VLOOKUP('RT-C'!$A:$AF,32,FALSE),"")</f>
        <v/>
      </c>
      <c r="M1087" s="323" t="str">
        <f t="array" ref="M1087">IFERROR(VLOOKUP(E1087,'RT-C'!$A:$H,8,FALSE),"")</f>
        <v/>
      </c>
      <c r="N1087" s="151" t="str">
        <f t="array" ref="N1087">IFERROR(VLOOKUP(E1087,'RT-C'!$A:$G,7,FALSE),"")</f>
        <v/>
      </c>
      <c r="O1087" s="150" t="str">
        <f t="array" ref="O1087">IFERROR(VLOOKUP(E1087,'RT-C'!$A:$R,18,FALSE),"")</f>
        <v/>
      </c>
      <c r="P1087" s="147" t="str">
        <f t="shared" si="64"/>
        <v/>
      </c>
      <c r="Q1087" s="119" t="str">
        <f t="shared" si="65"/>
        <v/>
      </c>
      <c r="R1087" s="149" t="str">
        <f t="shared" si="66"/>
        <v/>
      </c>
      <c r="S1087" s="148"/>
      <c r="T1087" s="148" t="str">
        <f t="shared" si="67"/>
        <v/>
      </c>
      <c r="U1087" s="118" t="e">
        <f>IF(AND(D1087&lt;&gt;"",I1087="OUI",#REF!="OUI"),60,"")</f>
        <v>#REF!</v>
      </c>
      <c r="V1087" s="147"/>
      <c r="W1087" s="118"/>
      <c r="X1087" s="118"/>
      <c r="Y1087" s="120"/>
      <c r="Z1087" s="117"/>
    </row>
    <row r="1088" spans="1:26" x14ac:dyDescent="0.25">
      <c r="A1088" s="114">
        <v>6</v>
      </c>
      <c r="B1088" s="115" t="s">
        <v>5721</v>
      </c>
      <c r="C1088" s="116" t="str">
        <f t="array" ref="C1088">IFERROR(VLOOKUP(E1088,'RT-C'!$A:$I,9,FALSE),"")</f>
        <v/>
      </c>
      <c r="D1088" s="117"/>
      <c r="E1088" s="113"/>
      <c r="F1088" s="118"/>
      <c r="G1088" s="119"/>
      <c r="H1088" s="120"/>
      <c r="I1088" s="153" t="str">
        <f t="array" ref="I1088">IFERROR(VLOOKUP(E1088,'RT-C'!$A:$J,10,FALSE),"")</f>
        <v/>
      </c>
      <c r="J1088" s="151" t="str">
        <f t="array" ref="J1088">IFERROR(VLOOKUP(E1088,'RT-C'!$A:$AE,31,FALSE),"")</f>
        <v/>
      </c>
      <c r="K1088" s="152" t="str">
        <f t="array" ref="K1088">IFERROR(IF(VLOOKUP(E1088,'RT-C'!$A:$AG,29,FALSE)=0,"",VLOOKUP(E1088,'RT-C'!$A:$AG,33,FALSE)),"")</f>
        <v/>
      </c>
      <c r="L1088" s="151" t="str">
        <f t="array" ref="L1088">IFERROR(VLOOKUP('RT-C'!$A:$AF,32,FALSE),"")</f>
        <v/>
      </c>
      <c r="M1088" s="323" t="str">
        <f t="array" ref="M1088">IFERROR(VLOOKUP(E1088,'RT-C'!$A:$H,8,FALSE),"")</f>
        <v/>
      </c>
      <c r="N1088" s="151" t="str">
        <f t="array" ref="N1088">IFERROR(VLOOKUP(E1088,'RT-C'!$A:$G,7,FALSE),"")</f>
        <v/>
      </c>
      <c r="O1088" s="150" t="str">
        <f t="array" ref="O1088">IFERROR(VLOOKUP(E1088,'RT-C'!$A:$R,18,FALSE),"")</f>
        <v/>
      </c>
      <c r="P1088" s="147" t="str">
        <f t="shared" si="64"/>
        <v/>
      </c>
      <c r="Q1088" s="119" t="str">
        <f t="shared" si="65"/>
        <v/>
      </c>
      <c r="R1088" s="149" t="str">
        <f t="shared" si="66"/>
        <v/>
      </c>
      <c r="S1088" s="148"/>
      <c r="T1088" s="148" t="str">
        <f t="shared" si="67"/>
        <v/>
      </c>
      <c r="U1088" s="118" t="e">
        <f>IF(AND(D1088&lt;&gt;"",I1088="OUI",#REF!="OUI"),60,"")</f>
        <v>#REF!</v>
      </c>
      <c r="V1088" s="147"/>
      <c r="W1088" s="118"/>
      <c r="X1088" s="118"/>
      <c r="Y1088" s="120"/>
      <c r="Z1088" s="117"/>
    </row>
    <row r="1089" spans="1:26" x14ac:dyDescent="0.25">
      <c r="A1089" s="114">
        <v>6</v>
      </c>
      <c r="B1089" s="115" t="s">
        <v>5721</v>
      </c>
      <c r="C1089" s="116" t="str">
        <f t="array" ref="C1089">IFERROR(VLOOKUP(E1089,'RT-C'!$A:$I,9,FALSE),"")</f>
        <v/>
      </c>
      <c r="D1089" s="117"/>
      <c r="E1089" s="113"/>
      <c r="F1089" s="118"/>
      <c r="G1089" s="119"/>
      <c r="H1089" s="120"/>
      <c r="I1089" s="153" t="str">
        <f t="array" ref="I1089">IFERROR(VLOOKUP(E1089,'RT-C'!$A:$J,10,FALSE),"")</f>
        <v/>
      </c>
      <c r="J1089" s="151" t="str">
        <f t="array" ref="J1089">IFERROR(VLOOKUP(E1089,'RT-C'!$A:$AE,31,FALSE),"")</f>
        <v/>
      </c>
      <c r="K1089" s="152" t="str">
        <f t="array" ref="K1089">IFERROR(IF(VLOOKUP(E1089,'RT-C'!$A:$AG,29,FALSE)=0,"",VLOOKUP(E1089,'RT-C'!$A:$AG,33,FALSE)),"")</f>
        <v/>
      </c>
      <c r="L1089" s="151" t="str">
        <f t="array" ref="L1089">IFERROR(VLOOKUP('RT-C'!$A:$AF,32,FALSE),"")</f>
        <v/>
      </c>
      <c r="M1089" s="323" t="str">
        <f t="array" ref="M1089">IFERROR(VLOOKUP(E1089,'RT-C'!$A:$H,8,FALSE),"")</f>
        <v/>
      </c>
      <c r="N1089" s="151" t="str">
        <f t="array" ref="N1089">IFERROR(VLOOKUP(E1089,'RT-C'!$A:$G,7,FALSE),"")</f>
        <v/>
      </c>
      <c r="O1089" s="150" t="str">
        <f t="array" ref="O1089">IFERROR(VLOOKUP(E1089,'RT-C'!$A:$R,18,FALSE),"")</f>
        <v/>
      </c>
      <c r="P1089" s="147" t="str">
        <f t="shared" si="64"/>
        <v/>
      </c>
      <c r="Q1089" s="119" t="str">
        <f t="shared" si="65"/>
        <v/>
      </c>
      <c r="R1089" s="149" t="str">
        <f t="shared" si="66"/>
        <v/>
      </c>
      <c r="S1089" s="148"/>
      <c r="T1089" s="148" t="str">
        <f t="shared" si="67"/>
        <v/>
      </c>
      <c r="U1089" s="118" t="e">
        <f>IF(AND(D1089&lt;&gt;"",I1089="OUI",#REF!="OUI"),60,"")</f>
        <v>#REF!</v>
      </c>
      <c r="V1089" s="147"/>
      <c r="W1089" s="118"/>
      <c r="X1089" s="118"/>
      <c r="Y1089" s="120"/>
      <c r="Z1089" s="117"/>
    </row>
    <row r="1090" spans="1:26" x14ac:dyDescent="0.25">
      <c r="A1090" s="114">
        <v>6</v>
      </c>
      <c r="B1090" s="115" t="s">
        <v>5721</v>
      </c>
      <c r="C1090" s="116" t="str">
        <f t="array" ref="C1090">IFERROR(VLOOKUP(E1090,'RT-C'!$A:$I,9,FALSE),"")</f>
        <v/>
      </c>
      <c r="D1090" s="117"/>
      <c r="E1090" s="113"/>
      <c r="F1090" s="118"/>
      <c r="G1090" s="119"/>
      <c r="H1090" s="120"/>
      <c r="I1090" s="153" t="str">
        <f t="array" ref="I1090">IFERROR(VLOOKUP(E1090,'RT-C'!$A:$J,10,FALSE),"")</f>
        <v/>
      </c>
      <c r="J1090" s="151" t="str">
        <f t="array" ref="J1090">IFERROR(VLOOKUP(E1090,'RT-C'!$A:$AE,31,FALSE),"")</f>
        <v/>
      </c>
      <c r="K1090" s="152" t="str">
        <f t="array" ref="K1090">IFERROR(IF(VLOOKUP(E1090,'RT-C'!$A:$AG,29,FALSE)=0,"",VLOOKUP(E1090,'RT-C'!$A:$AG,33,FALSE)),"")</f>
        <v/>
      </c>
      <c r="L1090" s="151" t="str">
        <f t="array" ref="L1090">IFERROR(VLOOKUP('RT-C'!$A:$AF,32,FALSE),"")</f>
        <v/>
      </c>
      <c r="M1090" s="323" t="str">
        <f t="array" ref="M1090">IFERROR(VLOOKUP(E1090,'RT-C'!$A:$H,8,FALSE),"")</f>
        <v/>
      </c>
      <c r="N1090" s="151" t="str">
        <f t="array" ref="N1090">IFERROR(VLOOKUP(E1090,'RT-C'!$A:$G,7,FALSE),"")</f>
        <v/>
      </c>
      <c r="O1090" s="150" t="str">
        <f t="array" ref="O1090">IFERROR(VLOOKUP(E1090,'RT-C'!$A:$R,18,FALSE),"")</f>
        <v/>
      </c>
      <c r="P1090" s="147" t="str">
        <f t="shared" si="64"/>
        <v/>
      </c>
      <c r="Q1090" s="119" t="str">
        <f t="shared" si="65"/>
        <v/>
      </c>
      <c r="R1090" s="149" t="str">
        <f t="shared" si="66"/>
        <v/>
      </c>
      <c r="S1090" s="148"/>
      <c r="T1090" s="148" t="str">
        <f t="shared" si="67"/>
        <v/>
      </c>
      <c r="U1090" s="118" t="e">
        <f>IF(AND(D1090&lt;&gt;"",I1090="OUI",#REF!="OUI"),60,"")</f>
        <v>#REF!</v>
      </c>
      <c r="V1090" s="147"/>
      <c r="W1090" s="118"/>
      <c r="X1090" s="118"/>
      <c r="Y1090" s="120"/>
      <c r="Z1090" s="117"/>
    </row>
    <row r="1091" spans="1:26" x14ac:dyDescent="0.25">
      <c r="A1091" s="114">
        <v>6</v>
      </c>
      <c r="B1091" s="115" t="s">
        <v>5721</v>
      </c>
      <c r="C1091" s="116" t="str">
        <f t="array" ref="C1091">IFERROR(VLOOKUP(E1091,'RT-C'!$A:$I,9,FALSE),"")</f>
        <v/>
      </c>
      <c r="D1091" s="117"/>
      <c r="E1091" s="113"/>
      <c r="F1091" s="118"/>
      <c r="G1091" s="119"/>
      <c r="H1091" s="120"/>
      <c r="I1091" s="153" t="str">
        <f t="array" ref="I1091">IFERROR(VLOOKUP(E1091,'RT-C'!$A:$J,10,FALSE),"")</f>
        <v/>
      </c>
      <c r="J1091" s="151" t="str">
        <f t="array" ref="J1091">IFERROR(VLOOKUP(E1091,'RT-C'!$A:$AE,31,FALSE),"")</f>
        <v/>
      </c>
      <c r="K1091" s="152" t="str">
        <f t="array" ref="K1091">IFERROR(IF(VLOOKUP(E1091,'RT-C'!$A:$AG,29,FALSE)=0,"",VLOOKUP(E1091,'RT-C'!$A:$AG,33,FALSE)),"")</f>
        <v/>
      </c>
      <c r="L1091" s="151" t="str">
        <f t="array" ref="L1091">IFERROR(VLOOKUP('RT-C'!$A:$AF,32,FALSE),"")</f>
        <v/>
      </c>
      <c r="M1091" s="323" t="str">
        <f t="array" ref="M1091">IFERROR(VLOOKUP(E1091,'RT-C'!$A:$H,8,FALSE),"")</f>
        <v/>
      </c>
      <c r="N1091" s="151" t="str">
        <f t="array" ref="N1091">IFERROR(VLOOKUP(E1091,'RT-C'!$A:$G,7,FALSE),"")</f>
        <v/>
      </c>
      <c r="O1091" s="150" t="str">
        <f t="array" ref="O1091">IFERROR(VLOOKUP(E1091,'RT-C'!$A:$R,18,FALSE),"")</f>
        <v/>
      </c>
      <c r="P1091" s="147" t="str">
        <f t="shared" ref="P1091:P1154" si="68">IF(AND(D1091&lt;&gt;"",F1091="INS",I1091="OUI",K1091&gt;0),K1091*IF($M1091&gt;41790,5.94,5.65),"")</f>
        <v/>
      </c>
      <c r="Q1091" s="119" t="str">
        <f t="shared" ref="Q1091:Q1154" si="69">IF(AND(D1091&lt;&gt;"",F1091="REV",I1091="OUI",K1091&gt;0),K1091*IF($M1091&gt;41790,6.2,5.9),"")</f>
        <v/>
      </c>
      <c r="R1091" s="149" t="str">
        <f t="shared" ref="R1091:R1154" si="70">IF(AND(D1091&lt;&gt;"",I1091="NON",OR(J1091="Branchement individuel",J1091="Batiment détruit")),3,"")</f>
        <v/>
      </c>
      <c r="S1091" s="148"/>
      <c r="T1091" s="148" t="str">
        <f t="shared" ref="T1091:T1154" si="71">IF(AND(D1091&lt;&gt;"",I1091="OUI",O1091="OUI"),18,"")</f>
        <v/>
      </c>
      <c r="U1091" s="118" t="e">
        <f>IF(AND(D1091&lt;&gt;"",I1091="OUI",#REF!="OUI"),60,"")</f>
        <v>#REF!</v>
      </c>
      <c r="V1091" s="147"/>
      <c r="W1091" s="118"/>
      <c r="X1091" s="118"/>
      <c r="Y1091" s="120"/>
      <c r="Z1091" s="117"/>
    </row>
    <row r="1092" spans="1:26" x14ac:dyDescent="0.25">
      <c r="A1092" s="114">
        <v>3</v>
      </c>
      <c r="B1092" s="115" t="s">
        <v>5726</v>
      </c>
      <c r="C1092" s="116" t="str">
        <f t="array" ref="C1092">IFERROR(VLOOKUP(E1092,'RT-C'!$A:$I,9,FALSE),"")</f>
        <v/>
      </c>
      <c r="D1092" s="117"/>
      <c r="E1092" s="113"/>
      <c r="F1092" s="118"/>
      <c r="G1092" s="119"/>
      <c r="H1092" s="120"/>
      <c r="I1092" s="153" t="str">
        <f t="array" ref="I1092">IFERROR(VLOOKUP(E1092,'RT-C'!$A:$J,10,FALSE),"")</f>
        <v/>
      </c>
      <c r="J1092" s="151" t="str">
        <f t="array" ref="J1092">IFERROR(VLOOKUP(E1092,'RT-C'!$A:$AE,31,FALSE),"")</f>
        <v/>
      </c>
      <c r="K1092" s="152" t="str">
        <f t="array" ref="K1092">IFERROR(IF(VLOOKUP(E1092,'RT-C'!$A:$AG,29,FALSE)=0,"",VLOOKUP(E1092,'RT-C'!$A:$AG,33,FALSE)),"")</f>
        <v/>
      </c>
      <c r="L1092" s="151" t="str">
        <f t="array" ref="L1092">IFERROR(VLOOKUP('RT-C'!$A:$AF,32,FALSE),"")</f>
        <v/>
      </c>
      <c r="M1092" s="323" t="str">
        <f t="array" ref="M1092">IFERROR(VLOOKUP(E1092,'RT-C'!$A:$H,8,FALSE),"")</f>
        <v/>
      </c>
      <c r="N1092" s="151" t="str">
        <f t="array" ref="N1092">IFERROR(VLOOKUP(E1092,'RT-C'!$A:$G,7,FALSE),"")</f>
        <v/>
      </c>
      <c r="O1092" s="150" t="str">
        <f t="array" ref="O1092">IFERROR(VLOOKUP(E1092,'RT-C'!$A:$R,18,FALSE),"")</f>
        <v/>
      </c>
      <c r="P1092" s="147" t="str">
        <f t="shared" si="68"/>
        <v/>
      </c>
      <c r="Q1092" s="119" t="str">
        <f t="shared" si="69"/>
        <v/>
      </c>
      <c r="R1092" s="149" t="str">
        <f t="shared" si="70"/>
        <v/>
      </c>
      <c r="S1092" s="148"/>
      <c r="T1092" s="148" t="str">
        <f t="shared" si="71"/>
        <v/>
      </c>
      <c r="U1092" s="118" t="e">
        <f>IF(AND(D1092&lt;&gt;"",I1092="OUI",#REF!="OUI"),60,"")</f>
        <v>#REF!</v>
      </c>
      <c r="V1092" s="147"/>
      <c r="W1092" s="118"/>
      <c r="X1092" s="118"/>
      <c r="Y1092" s="120"/>
      <c r="Z1092" s="117"/>
    </row>
    <row r="1093" spans="1:26" x14ac:dyDescent="0.25">
      <c r="A1093" s="114">
        <v>3</v>
      </c>
      <c r="B1093" s="115" t="s">
        <v>5726</v>
      </c>
      <c r="C1093" s="116" t="str">
        <f t="array" ref="C1093">IFERROR(VLOOKUP(E1093,'RT-C'!$A:$I,9,FALSE),"")</f>
        <v/>
      </c>
      <c r="D1093" s="117"/>
      <c r="E1093" s="113"/>
      <c r="F1093" s="118"/>
      <c r="G1093" s="119"/>
      <c r="H1093" s="120"/>
      <c r="I1093" s="153" t="str">
        <f t="array" ref="I1093">IFERROR(VLOOKUP(E1093,'RT-C'!$A:$J,10,FALSE),"")</f>
        <v/>
      </c>
      <c r="J1093" s="151" t="str">
        <f t="array" ref="J1093">IFERROR(VLOOKUP(E1093,'RT-C'!$A:$AE,31,FALSE),"")</f>
        <v/>
      </c>
      <c r="K1093" s="152" t="str">
        <f t="array" ref="K1093">IFERROR(IF(VLOOKUP(E1093,'RT-C'!$A:$AG,29,FALSE)=0,"",VLOOKUP(E1093,'RT-C'!$A:$AG,33,FALSE)),"")</f>
        <v/>
      </c>
      <c r="L1093" s="151" t="str">
        <f t="array" ref="L1093">IFERROR(VLOOKUP('RT-C'!$A:$AF,32,FALSE),"")</f>
        <v/>
      </c>
      <c r="M1093" s="323" t="str">
        <f t="array" ref="M1093">IFERROR(VLOOKUP(E1093,'RT-C'!$A:$H,8,FALSE),"")</f>
        <v/>
      </c>
      <c r="N1093" s="151" t="str">
        <f t="array" ref="N1093">IFERROR(VLOOKUP(E1093,'RT-C'!$A:$G,7,FALSE),"")</f>
        <v/>
      </c>
      <c r="O1093" s="150" t="str">
        <f t="array" ref="O1093">IFERROR(VLOOKUP(E1093,'RT-C'!$A:$R,18,FALSE),"")</f>
        <v/>
      </c>
      <c r="P1093" s="147" t="str">
        <f t="shared" si="68"/>
        <v/>
      </c>
      <c r="Q1093" s="119" t="str">
        <f t="shared" si="69"/>
        <v/>
      </c>
      <c r="R1093" s="149" t="str">
        <f t="shared" si="70"/>
        <v/>
      </c>
      <c r="S1093" s="148"/>
      <c r="T1093" s="148" t="str">
        <f t="shared" si="71"/>
        <v/>
      </c>
      <c r="U1093" s="118" t="e">
        <f>IF(AND(D1093&lt;&gt;"",I1093="OUI",#REF!="OUI"),60,"")</f>
        <v>#REF!</v>
      </c>
      <c r="V1093" s="147"/>
      <c r="W1093" s="118"/>
      <c r="X1093" s="118"/>
      <c r="Y1093" s="120"/>
      <c r="Z1093" s="117"/>
    </row>
    <row r="1094" spans="1:26" x14ac:dyDescent="0.25">
      <c r="A1094" s="114">
        <v>3</v>
      </c>
      <c r="B1094" s="115" t="s">
        <v>5726</v>
      </c>
      <c r="C1094" s="116" t="str">
        <f t="array" ref="C1094">IFERROR(VLOOKUP(E1094,'RT-C'!$A:$I,9,FALSE),"")</f>
        <v/>
      </c>
      <c r="D1094" s="117"/>
      <c r="E1094" s="113"/>
      <c r="F1094" s="118"/>
      <c r="G1094" s="119"/>
      <c r="H1094" s="120"/>
      <c r="I1094" s="153" t="str">
        <f t="array" ref="I1094">IFERROR(VLOOKUP(E1094,'RT-C'!$A:$J,10,FALSE),"")</f>
        <v/>
      </c>
      <c r="J1094" s="151" t="str">
        <f t="array" ref="J1094">IFERROR(VLOOKUP(E1094,'RT-C'!$A:$AE,31,FALSE),"")</f>
        <v/>
      </c>
      <c r="K1094" s="152" t="str">
        <f t="array" ref="K1094">IFERROR(IF(VLOOKUP(E1094,'RT-C'!$A:$AG,29,FALSE)=0,"",VLOOKUP(E1094,'RT-C'!$A:$AG,33,FALSE)),"")</f>
        <v/>
      </c>
      <c r="L1094" s="151" t="str">
        <f t="array" ref="L1094">IFERROR(VLOOKUP('RT-C'!$A:$AF,32,FALSE),"")</f>
        <v/>
      </c>
      <c r="M1094" s="323" t="str">
        <f t="array" ref="M1094">IFERROR(VLOOKUP(E1094,'RT-C'!$A:$H,8,FALSE),"")</f>
        <v/>
      </c>
      <c r="N1094" s="151" t="str">
        <f t="array" ref="N1094">IFERROR(VLOOKUP(E1094,'RT-C'!$A:$G,7,FALSE),"")</f>
        <v/>
      </c>
      <c r="O1094" s="150" t="str">
        <f t="array" ref="O1094">IFERROR(VLOOKUP(E1094,'RT-C'!$A:$R,18,FALSE),"")</f>
        <v/>
      </c>
      <c r="P1094" s="147" t="str">
        <f t="shared" si="68"/>
        <v/>
      </c>
      <c r="Q1094" s="119" t="str">
        <f t="shared" si="69"/>
        <v/>
      </c>
      <c r="R1094" s="149" t="str">
        <f t="shared" si="70"/>
        <v/>
      </c>
      <c r="S1094" s="148"/>
      <c r="T1094" s="148" t="str">
        <f t="shared" si="71"/>
        <v/>
      </c>
      <c r="U1094" s="118" t="e">
        <f>IF(AND(D1094&lt;&gt;"",I1094="OUI",#REF!="OUI"),60,"")</f>
        <v>#REF!</v>
      </c>
      <c r="V1094" s="147"/>
      <c r="W1094" s="118"/>
      <c r="X1094" s="118"/>
      <c r="Y1094" s="120"/>
      <c r="Z1094" s="117"/>
    </row>
    <row r="1095" spans="1:26" x14ac:dyDescent="0.25">
      <c r="A1095" s="114">
        <v>3</v>
      </c>
      <c r="B1095" s="115" t="s">
        <v>5726</v>
      </c>
      <c r="C1095" s="116" t="str">
        <f t="array" ref="C1095">IFERROR(VLOOKUP(E1095,'RT-C'!$A:$I,9,FALSE),"")</f>
        <v/>
      </c>
      <c r="D1095" s="117"/>
      <c r="E1095" s="113"/>
      <c r="F1095" s="118"/>
      <c r="G1095" s="119"/>
      <c r="H1095" s="120"/>
      <c r="I1095" s="153" t="str">
        <f t="array" ref="I1095">IFERROR(VLOOKUP(E1095,'RT-C'!$A:$J,10,FALSE),"")</f>
        <v/>
      </c>
      <c r="J1095" s="151" t="str">
        <f t="array" ref="J1095">IFERROR(VLOOKUP(E1095,'RT-C'!$A:$AE,31,FALSE),"")</f>
        <v/>
      </c>
      <c r="K1095" s="152" t="str">
        <f t="array" ref="K1095">IFERROR(IF(VLOOKUP(E1095,'RT-C'!$A:$AG,29,FALSE)=0,"",VLOOKUP(E1095,'RT-C'!$A:$AG,33,FALSE)),"")</f>
        <v/>
      </c>
      <c r="L1095" s="151" t="str">
        <f t="array" ref="L1095">IFERROR(VLOOKUP('RT-C'!$A:$AF,32,FALSE),"")</f>
        <v/>
      </c>
      <c r="M1095" s="323" t="str">
        <f t="array" ref="M1095">IFERROR(VLOOKUP(E1095,'RT-C'!$A:$H,8,FALSE),"")</f>
        <v/>
      </c>
      <c r="N1095" s="151" t="str">
        <f t="array" ref="N1095">IFERROR(VLOOKUP(E1095,'RT-C'!$A:$G,7,FALSE),"")</f>
        <v/>
      </c>
      <c r="O1095" s="150" t="str">
        <f t="array" ref="O1095">IFERROR(VLOOKUP(E1095,'RT-C'!$A:$R,18,FALSE),"")</f>
        <v/>
      </c>
      <c r="P1095" s="147" t="str">
        <f t="shared" si="68"/>
        <v/>
      </c>
      <c r="Q1095" s="119" t="str">
        <f t="shared" si="69"/>
        <v/>
      </c>
      <c r="R1095" s="149" t="str">
        <f t="shared" si="70"/>
        <v/>
      </c>
      <c r="S1095" s="148"/>
      <c r="T1095" s="148" t="str">
        <f t="shared" si="71"/>
        <v/>
      </c>
      <c r="U1095" s="118" t="e">
        <f>IF(AND(D1095&lt;&gt;"",I1095="OUI",#REF!="OUI"),60,"")</f>
        <v>#REF!</v>
      </c>
      <c r="V1095" s="147"/>
      <c r="W1095" s="118"/>
      <c r="X1095" s="118"/>
      <c r="Y1095" s="120"/>
      <c r="Z1095" s="117"/>
    </row>
    <row r="1096" spans="1:26" x14ac:dyDescent="0.25">
      <c r="A1096" s="114">
        <v>3</v>
      </c>
      <c r="B1096" s="115" t="s">
        <v>5726</v>
      </c>
      <c r="C1096" s="116" t="str">
        <f t="array" ref="C1096">IFERROR(VLOOKUP(E1096,'RT-C'!$A:$I,9,FALSE),"")</f>
        <v/>
      </c>
      <c r="D1096" s="117"/>
      <c r="E1096" s="113"/>
      <c r="F1096" s="118"/>
      <c r="G1096" s="119"/>
      <c r="H1096" s="120"/>
      <c r="I1096" s="153" t="str">
        <f t="array" ref="I1096">IFERROR(VLOOKUP(E1096,'RT-C'!$A:$J,10,FALSE),"")</f>
        <v/>
      </c>
      <c r="J1096" s="151" t="str">
        <f t="array" ref="J1096">IFERROR(VLOOKUP(E1096,'RT-C'!$A:$AE,31,FALSE),"")</f>
        <v/>
      </c>
      <c r="K1096" s="152" t="str">
        <f t="array" ref="K1096">IFERROR(IF(VLOOKUP(E1096,'RT-C'!$A:$AG,29,FALSE)=0,"",VLOOKUP(E1096,'RT-C'!$A:$AG,33,FALSE)),"")</f>
        <v/>
      </c>
      <c r="L1096" s="151" t="str">
        <f t="array" ref="L1096">IFERROR(VLOOKUP('RT-C'!$A:$AF,32,FALSE),"")</f>
        <v/>
      </c>
      <c r="M1096" s="323" t="str">
        <f t="array" ref="M1096">IFERROR(VLOOKUP(E1096,'RT-C'!$A:$H,8,FALSE),"")</f>
        <v/>
      </c>
      <c r="N1096" s="151" t="str">
        <f t="array" ref="N1096">IFERROR(VLOOKUP(E1096,'RT-C'!$A:$G,7,FALSE),"")</f>
        <v/>
      </c>
      <c r="O1096" s="150" t="str">
        <f t="array" ref="O1096">IFERROR(VLOOKUP(E1096,'RT-C'!$A:$R,18,FALSE),"")</f>
        <v/>
      </c>
      <c r="P1096" s="147" t="str">
        <f t="shared" si="68"/>
        <v/>
      </c>
      <c r="Q1096" s="119" t="str">
        <f t="shared" si="69"/>
        <v/>
      </c>
      <c r="R1096" s="149" t="str">
        <f t="shared" si="70"/>
        <v/>
      </c>
      <c r="S1096" s="148"/>
      <c r="T1096" s="148" t="str">
        <f t="shared" si="71"/>
        <v/>
      </c>
      <c r="U1096" s="118" t="e">
        <f>IF(AND(D1096&lt;&gt;"",I1096="OUI",#REF!="OUI"),60,"")</f>
        <v>#REF!</v>
      </c>
      <c r="V1096" s="147"/>
      <c r="W1096" s="118"/>
      <c r="X1096" s="118"/>
      <c r="Y1096" s="120"/>
      <c r="Z1096" s="117"/>
    </row>
    <row r="1097" spans="1:26" x14ac:dyDescent="0.25">
      <c r="A1097" s="114">
        <v>13</v>
      </c>
      <c r="B1097" s="115" t="s">
        <v>5725</v>
      </c>
      <c r="C1097" s="116" t="str">
        <f t="array" ref="C1097">IFERROR(VLOOKUP(E1097,'RT-C'!$A:$I,9,FALSE),"")</f>
        <v/>
      </c>
      <c r="D1097" s="117"/>
      <c r="E1097" s="113"/>
      <c r="F1097" s="118"/>
      <c r="G1097" s="119"/>
      <c r="H1097" s="120"/>
      <c r="I1097" s="153" t="str">
        <f t="array" ref="I1097">IFERROR(VLOOKUP(E1097,'RT-C'!$A:$J,10,FALSE),"")</f>
        <v/>
      </c>
      <c r="J1097" s="151" t="str">
        <f t="array" ref="J1097">IFERROR(VLOOKUP(E1097,'RT-C'!$A:$AE,31,FALSE),"")</f>
        <v/>
      </c>
      <c r="K1097" s="152" t="str">
        <f t="array" ref="K1097">IFERROR(IF(VLOOKUP(E1097,'RT-C'!$A:$AG,29,FALSE)=0,"",VLOOKUP(E1097,'RT-C'!$A:$AG,33,FALSE)),"")</f>
        <v/>
      </c>
      <c r="L1097" s="151" t="str">
        <f t="array" ref="L1097">IFERROR(VLOOKUP('RT-C'!$A:$AF,32,FALSE),"")</f>
        <v/>
      </c>
      <c r="M1097" s="323" t="str">
        <f t="array" ref="M1097">IFERROR(VLOOKUP(E1097,'RT-C'!$A:$H,8,FALSE),"")</f>
        <v/>
      </c>
      <c r="N1097" s="151" t="str">
        <f t="array" ref="N1097">IFERROR(VLOOKUP(E1097,'RT-C'!$A:$G,7,FALSE),"")</f>
        <v/>
      </c>
      <c r="O1097" s="150" t="str">
        <f t="array" ref="O1097">IFERROR(VLOOKUP(E1097,'RT-C'!$A:$R,18,FALSE),"")</f>
        <v/>
      </c>
      <c r="P1097" s="147" t="str">
        <f t="shared" si="68"/>
        <v/>
      </c>
      <c r="Q1097" s="119" t="str">
        <f t="shared" si="69"/>
        <v/>
      </c>
      <c r="R1097" s="149" t="str">
        <f t="shared" si="70"/>
        <v/>
      </c>
      <c r="S1097" s="148"/>
      <c r="T1097" s="148" t="str">
        <f t="shared" si="71"/>
        <v/>
      </c>
      <c r="U1097" s="118" t="e">
        <f>IF(AND(D1097&lt;&gt;"",I1097="OUI",#REF!="OUI"),60,"")</f>
        <v>#REF!</v>
      </c>
      <c r="V1097" s="147"/>
      <c r="W1097" s="118"/>
      <c r="X1097" s="118"/>
      <c r="Y1097" s="120"/>
      <c r="Z1097" s="117"/>
    </row>
    <row r="1098" spans="1:26" x14ac:dyDescent="0.25">
      <c r="A1098" s="114">
        <v>13</v>
      </c>
      <c r="B1098" s="115" t="s">
        <v>5725</v>
      </c>
      <c r="C1098" s="116" t="str">
        <f t="array" ref="C1098">IFERROR(VLOOKUP(E1098,'RT-C'!$A:$I,9,FALSE),"")</f>
        <v/>
      </c>
      <c r="D1098" s="117"/>
      <c r="E1098" s="113"/>
      <c r="F1098" s="118"/>
      <c r="G1098" s="119"/>
      <c r="H1098" s="120"/>
      <c r="I1098" s="153" t="str">
        <f t="array" ref="I1098">IFERROR(VLOOKUP(E1098,'RT-C'!$A:$J,10,FALSE),"")</f>
        <v/>
      </c>
      <c r="J1098" s="151" t="str">
        <f t="array" ref="J1098">IFERROR(VLOOKUP(E1098,'RT-C'!$A:$AE,31,FALSE),"")</f>
        <v/>
      </c>
      <c r="K1098" s="152" t="str">
        <f t="array" ref="K1098">IFERROR(IF(VLOOKUP(E1098,'RT-C'!$A:$AG,29,FALSE)=0,"",VLOOKUP(E1098,'RT-C'!$A:$AG,33,FALSE)),"")</f>
        <v/>
      </c>
      <c r="L1098" s="151" t="str">
        <f t="array" ref="L1098">IFERROR(VLOOKUP('RT-C'!$A:$AF,32,FALSE),"")</f>
        <v/>
      </c>
      <c r="M1098" s="323" t="str">
        <f t="array" ref="M1098">IFERROR(VLOOKUP(E1098,'RT-C'!$A:$H,8,FALSE),"")</f>
        <v/>
      </c>
      <c r="N1098" s="151" t="str">
        <f t="array" ref="N1098">IFERROR(VLOOKUP(E1098,'RT-C'!$A:$G,7,FALSE),"")</f>
        <v/>
      </c>
      <c r="O1098" s="150" t="str">
        <f t="array" ref="O1098">IFERROR(VLOOKUP(E1098,'RT-C'!$A:$R,18,FALSE),"")</f>
        <v/>
      </c>
      <c r="P1098" s="147" t="str">
        <f t="shared" si="68"/>
        <v/>
      </c>
      <c r="Q1098" s="119" t="str">
        <f t="shared" si="69"/>
        <v/>
      </c>
      <c r="R1098" s="149" t="str">
        <f t="shared" si="70"/>
        <v/>
      </c>
      <c r="S1098" s="148"/>
      <c r="T1098" s="148" t="str">
        <f t="shared" si="71"/>
        <v/>
      </c>
      <c r="U1098" s="118" t="e">
        <f>IF(AND(D1098&lt;&gt;"",I1098="OUI",#REF!="OUI"),60,"")</f>
        <v>#REF!</v>
      </c>
      <c r="V1098" s="147"/>
      <c r="W1098" s="118"/>
      <c r="X1098" s="118"/>
      <c r="Y1098" s="120"/>
      <c r="Z1098" s="117"/>
    </row>
    <row r="1099" spans="1:26" x14ac:dyDescent="0.25">
      <c r="A1099" s="114">
        <v>3</v>
      </c>
      <c r="B1099" s="115" t="s">
        <v>5726</v>
      </c>
      <c r="C1099" s="116" t="str">
        <f t="array" ref="C1099">IFERROR(VLOOKUP(E1099,'RT-C'!$A:$I,9,FALSE),"")</f>
        <v/>
      </c>
      <c r="D1099" s="117"/>
      <c r="E1099" s="113"/>
      <c r="F1099" s="118"/>
      <c r="G1099" s="119"/>
      <c r="H1099" s="120"/>
      <c r="I1099" s="153" t="str">
        <f t="array" ref="I1099">IFERROR(VLOOKUP(E1099,'RT-C'!$A:$J,10,FALSE),"")</f>
        <v/>
      </c>
      <c r="J1099" s="151" t="str">
        <f t="array" ref="J1099">IFERROR(VLOOKUP(E1099,'RT-C'!$A:$AE,31,FALSE),"")</f>
        <v/>
      </c>
      <c r="K1099" s="152" t="str">
        <f t="array" ref="K1099">IFERROR(IF(VLOOKUP(E1099,'RT-C'!$A:$AG,29,FALSE)=0,"",VLOOKUP(E1099,'RT-C'!$A:$AG,33,FALSE)),"")</f>
        <v/>
      </c>
      <c r="L1099" s="151" t="str">
        <f t="array" ref="L1099">IFERROR(VLOOKUP('RT-C'!$A:$AF,32,FALSE),"")</f>
        <v/>
      </c>
      <c r="M1099" s="323" t="str">
        <f t="array" ref="M1099">IFERROR(VLOOKUP(E1099,'RT-C'!$A:$H,8,FALSE),"")</f>
        <v/>
      </c>
      <c r="N1099" s="151" t="str">
        <f t="array" ref="N1099">IFERROR(VLOOKUP(E1099,'RT-C'!$A:$G,7,FALSE),"")</f>
        <v/>
      </c>
      <c r="O1099" s="150" t="str">
        <f t="array" ref="O1099">IFERROR(VLOOKUP(E1099,'RT-C'!$A:$R,18,FALSE),"")</f>
        <v/>
      </c>
      <c r="P1099" s="147" t="str">
        <f t="shared" si="68"/>
        <v/>
      </c>
      <c r="Q1099" s="119" t="str">
        <f t="shared" si="69"/>
        <v/>
      </c>
      <c r="R1099" s="149" t="str">
        <f t="shared" si="70"/>
        <v/>
      </c>
      <c r="S1099" s="148"/>
      <c r="T1099" s="148" t="str">
        <f t="shared" si="71"/>
        <v/>
      </c>
      <c r="U1099" s="118" t="e">
        <f>IF(AND(D1099&lt;&gt;"",I1099="OUI",#REF!="OUI"),60,"")</f>
        <v>#REF!</v>
      </c>
      <c r="V1099" s="147"/>
      <c r="W1099" s="118"/>
      <c r="X1099" s="118"/>
      <c r="Y1099" s="120"/>
      <c r="Z1099" s="117"/>
    </row>
    <row r="1100" spans="1:26" x14ac:dyDescent="0.25">
      <c r="A1100" s="114">
        <v>3</v>
      </c>
      <c r="B1100" s="115" t="s">
        <v>5726</v>
      </c>
      <c r="C1100" s="116" t="str">
        <f t="array" ref="C1100">IFERROR(VLOOKUP(E1100,'RT-C'!$A:$I,9,FALSE),"")</f>
        <v/>
      </c>
      <c r="D1100" s="117"/>
      <c r="E1100" s="113"/>
      <c r="F1100" s="118"/>
      <c r="G1100" s="119"/>
      <c r="H1100" s="120"/>
      <c r="I1100" s="153" t="str">
        <f t="array" ref="I1100">IFERROR(VLOOKUP(E1100,'RT-C'!$A:$J,10,FALSE),"")</f>
        <v/>
      </c>
      <c r="J1100" s="151" t="str">
        <f t="array" ref="J1100">IFERROR(VLOOKUP(E1100,'RT-C'!$A:$AE,31,FALSE),"")</f>
        <v/>
      </c>
      <c r="K1100" s="152" t="str">
        <f t="array" ref="K1100">IFERROR(IF(VLOOKUP(E1100,'RT-C'!$A:$AG,29,FALSE)=0,"",VLOOKUP(E1100,'RT-C'!$A:$AG,33,FALSE)),"")</f>
        <v/>
      </c>
      <c r="L1100" s="151" t="str">
        <f t="array" ref="L1100">IFERROR(VLOOKUP('RT-C'!$A:$AF,32,FALSE),"")</f>
        <v/>
      </c>
      <c r="M1100" s="323" t="str">
        <f t="array" ref="M1100">IFERROR(VLOOKUP(E1100,'RT-C'!$A:$H,8,FALSE),"")</f>
        <v/>
      </c>
      <c r="N1100" s="151" t="str">
        <f t="array" ref="N1100">IFERROR(VLOOKUP(E1100,'RT-C'!$A:$G,7,FALSE),"")</f>
        <v/>
      </c>
      <c r="O1100" s="150" t="str">
        <f t="array" ref="O1100">IFERROR(VLOOKUP(E1100,'RT-C'!$A:$R,18,FALSE),"")</f>
        <v/>
      </c>
      <c r="P1100" s="147" t="str">
        <f t="shared" si="68"/>
        <v/>
      </c>
      <c r="Q1100" s="119" t="str">
        <f t="shared" si="69"/>
        <v/>
      </c>
      <c r="R1100" s="149" t="str">
        <f t="shared" si="70"/>
        <v/>
      </c>
      <c r="S1100" s="148"/>
      <c r="T1100" s="148" t="str">
        <f t="shared" si="71"/>
        <v/>
      </c>
      <c r="U1100" s="118" t="e">
        <f>IF(AND(D1100&lt;&gt;"",I1100="OUI",#REF!="OUI"),60,"")</f>
        <v>#REF!</v>
      </c>
      <c r="V1100" s="147"/>
      <c r="W1100" s="118"/>
      <c r="X1100" s="118"/>
      <c r="Y1100" s="120"/>
      <c r="Z1100" s="117"/>
    </row>
    <row r="1101" spans="1:26" x14ac:dyDescent="0.25">
      <c r="A1101" s="114">
        <v>13</v>
      </c>
      <c r="B1101" s="115" t="s">
        <v>5725</v>
      </c>
      <c r="C1101" s="116" t="str">
        <f t="array" ref="C1101">IFERROR(VLOOKUP(E1101,'RT-C'!$A:$I,9,FALSE),"")</f>
        <v/>
      </c>
      <c r="D1101" s="117"/>
      <c r="E1101" s="113"/>
      <c r="F1101" s="118"/>
      <c r="G1101" s="119"/>
      <c r="H1101" s="120"/>
      <c r="I1101" s="153" t="str">
        <f t="array" ref="I1101">IFERROR(VLOOKUP(E1101,'RT-C'!$A:$J,10,FALSE),"")</f>
        <v/>
      </c>
      <c r="J1101" s="151" t="str">
        <f t="array" ref="J1101">IFERROR(VLOOKUP(E1101,'RT-C'!$A:$AE,31,FALSE),"")</f>
        <v/>
      </c>
      <c r="K1101" s="152" t="str">
        <f t="array" ref="K1101">IFERROR(IF(VLOOKUP(E1101,'RT-C'!$A:$AG,29,FALSE)=0,"",VLOOKUP(E1101,'RT-C'!$A:$AG,33,FALSE)),"")</f>
        <v/>
      </c>
      <c r="L1101" s="151" t="str">
        <f t="array" ref="L1101">IFERROR(VLOOKUP('RT-C'!$A:$AF,32,FALSE),"")</f>
        <v/>
      </c>
      <c r="M1101" s="323" t="str">
        <f t="array" ref="M1101">IFERROR(VLOOKUP(E1101,'RT-C'!$A:$H,8,FALSE),"")</f>
        <v/>
      </c>
      <c r="N1101" s="151" t="str">
        <f t="array" ref="N1101">IFERROR(VLOOKUP(E1101,'RT-C'!$A:$G,7,FALSE),"")</f>
        <v/>
      </c>
      <c r="O1101" s="150" t="str">
        <f t="array" ref="O1101">IFERROR(VLOOKUP(E1101,'RT-C'!$A:$R,18,FALSE),"")</f>
        <v/>
      </c>
      <c r="P1101" s="147" t="str">
        <f t="shared" si="68"/>
        <v/>
      </c>
      <c r="Q1101" s="119" t="str">
        <f t="shared" si="69"/>
        <v/>
      </c>
      <c r="R1101" s="149" t="str">
        <f t="shared" si="70"/>
        <v/>
      </c>
      <c r="S1101" s="148"/>
      <c r="T1101" s="148" t="str">
        <f t="shared" si="71"/>
        <v/>
      </c>
      <c r="U1101" s="118" t="e">
        <f>IF(AND(D1101&lt;&gt;"",I1101="OUI",#REF!="OUI"),60,"")</f>
        <v>#REF!</v>
      </c>
      <c r="V1101" s="147"/>
      <c r="W1101" s="118"/>
      <c r="X1101" s="118"/>
      <c r="Y1101" s="120"/>
      <c r="Z1101" s="117"/>
    </row>
    <row r="1102" spans="1:26" x14ac:dyDescent="0.25">
      <c r="A1102" s="114">
        <v>13</v>
      </c>
      <c r="B1102" s="115" t="s">
        <v>5725</v>
      </c>
      <c r="C1102" s="116" t="str">
        <f t="array" ref="C1102">IFERROR(VLOOKUP(E1102,'RT-C'!$A:$I,9,FALSE),"")</f>
        <v/>
      </c>
      <c r="D1102" s="117"/>
      <c r="E1102" s="113"/>
      <c r="F1102" s="118"/>
      <c r="G1102" s="119"/>
      <c r="H1102" s="120"/>
      <c r="I1102" s="153" t="str">
        <f t="array" ref="I1102">IFERROR(VLOOKUP(E1102,'RT-C'!$A:$J,10,FALSE),"")</f>
        <v/>
      </c>
      <c r="J1102" s="151" t="str">
        <f t="array" ref="J1102">IFERROR(VLOOKUP(E1102,'RT-C'!$A:$AE,31,FALSE),"")</f>
        <v/>
      </c>
      <c r="K1102" s="152" t="str">
        <f t="array" ref="K1102">IFERROR(IF(VLOOKUP(E1102,'RT-C'!$A:$AG,29,FALSE)=0,"",VLOOKUP(E1102,'RT-C'!$A:$AG,33,FALSE)),"")</f>
        <v/>
      </c>
      <c r="L1102" s="151" t="str">
        <f t="array" ref="L1102">IFERROR(VLOOKUP('RT-C'!$A:$AF,32,FALSE),"")</f>
        <v/>
      </c>
      <c r="M1102" s="323" t="str">
        <f t="array" ref="M1102">IFERROR(VLOOKUP(E1102,'RT-C'!$A:$H,8,FALSE),"")</f>
        <v/>
      </c>
      <c r="N1102" s="151" t="str">
        <f t="array" ref="N1102">IFERROR(VLOOKUP(E1102,'RT-C'!$A:$G,7,FALSE),"")</f>
        <v/>
      </c>
      <c r="O1102" s="150" t="str">
        <f t="array" ref="O1102">IFERROR(VLOOKUP(E1102,'RT-C'!$A:$R,18,FALSE),"")</f>
        <v/>
      </c>
      <c r="P1102" s="147" t="str">
        <f t="shared" si="68"/>
        <v/>
      </c>
      <c r="Q1102" s="119" t="str">
        <f t="shared" si="69"/>
        <v/>
      </c>
      <c r="R1102" s="149" t="str">
        <f t="shared" si="70"/>
        <v/>
      </c>
      <c r="S1102" s="148"/>
      <c r="T1102" s="148" t="str">
        <f t="shared" si="71"/>
        <v/>
      </c>
      <c r="U1102" s="118" t="e">
        <f>IF(AND(D1102&lt;&gt;"",I1102="OUI",#REF!="OUI"),60,"")</f>
        <v>#REF!</v>
      </c>
      <c r="V1102" s="147"/>
      <c r="W1102" s="118"/>
      <c r="X1102" s="118"/>
      <c r="Y1102" s="120"/>
      <c r="Z1102" s="117"/>
    </row>
    <row r="1103" spans="1:26" x14ac:dyDescent="0.25">
      <c r="A1103" s="114">
        <v>13</v>
      </c>
      <c r="B1103" s="115" t="s">
        <v>5725</v>
      </c>
      <c r="C1103" s="116" t="str">
        <f t="array" ref="C1103">IFERROR(VLOOKUP(E1103,'RT-C'!$A:$I,9,FALSE),"")</f>
        <v/>
      </c>
      <c r="D1103" s="117"/>
      <c r="E1103" s="113"/>
      <c r="F1103" s="118"/>
      <c r="G1103" s="119"/>
      <c r="H1103" s="120"/>
      <c r="I1103" s="153" t="str">
        <f t="array" ref="I1103">IFERROR(VLOOKUP(E1103,'RT-C'!$A:$J,10,FALSE),"")</f>
        <v/>
      </c>
      <c r="J1103" s="151" t="str">
        <f t="array" ref="J1103">IFERROR(VLOOKUP(E1103,'RT-C'!$A:$AE,31,FALSE),"")</f>
        <v/>
      </c>
      <c r="K1103" s="152" t="str">
        <f t="array" ref="K1103">IFERROR(IF(VLOOKUP(E1103,'RT-C'!$A:$AG,29,FALSE)=0,"",VLOOKUP(E1103,'RT-C'!$A:$AG,33,FALSE)),"")</f>
        <v/>
      </c>
      <c r="L1103" s="151" t="str">
        <f t="array" ref="L1103">IFERROR(VLOOKUP('RT-C'!$A:$AF,32,FALSE),"")</f>
        <v/>
      </c>
      <c r="M1103" s="323" t="str">
        <f t="array" ref="M1103">IFERROR(VLOOKUP(E1103,'RT-C'!$A:$H,8,FALSE),"")</f>
        <v/>
      </c>
      <c r="N1103" s="151" t="str">
        <f t="array" ref="N1103">IFERROR(VLOOKUP(E1103,'RT-C'!$A:$G,7,FALSE),"")</f>
        <v/>
      </c>
      <c r="O1103" s="150" t="str">
        <f t="array" ref="O1103">IFERROR(VLOOKUP(E1103,'RT-C'!$A:$R,18,FALSE),"")</f>
        <v/>
      </c>
      <c r="P1103" s="147" t="str">
        <f t="shared" si="68"/>
        <v/>
      </c>
      <c r="Q1103" s="119" t="str">
        <f t="shared" si="69"/>
        <v/>
      </c>
      <c r="R1103" s="149" t="str">
        <f t="shared" si="70"/>
        <v/>
      </c>
      <c r="S1103" s="148"/>
      <c r="T1103" s="148" t="str">
        <f t="shared" si="71"/>
        <v/>
      </c>
      <c r="U1103" s="118" t="e">
        <f>IF(AND(D1103&lt;&gt;"",I1103="OUI",#REF!="OUI"),60,"")</f>
        <v>#REF!</v>
      </c>
      <c r="V1103" s="147"/>
      <c r="W1103" s="118"/>
      <c r="X1103" s="118"/>
      <c r="Y1103" s="120"/>
      <c r="Z1103" s="117"/>
    </row>
    <row r="1104" spans="1:26" x14ac:dyDescent="0.25">
      <c r="A1104" s="114">
        <v>13</v>
      </c>
      <c r="B1104" s="115" t="s">
        <v>5725</v>
      </c>
      <c r="C1104" s="116" t="str">
        <f t="array" ref="C1104">IFERROR(VLOOKUP(E1104,'RT-C'!$A:$I,9,FALSE),"")</f>
        <v/>
      </c>
      <c r="D1104" s="117"/>
      <c r="E1104" s="113"/>
      <c r="F1104" s="118"/>
      <c r="G1104" s="119"/>
      <c r="H1104" s="120"/>
      <c r="I1104" s="153" t="str">
        <f t="array" ref="I1104">IFERROR(VLOOKUP(E1104,'RT-C'!$A:$J,10,FALSE),"")</f>
        <v/>
      </c>
      <c r="J1104" s="151" t="str">
        <f t="array" ref="J1104">IFERROR(VLOOKUP(E1104,'RT-C'!$A:$AE,31,FALSE),"")</f>
        <v/>
      </c>
      <c r="K1104" s="152" t="str">
        <f t="array" ref="K1104">IFERROR(IF(VLOOKUP(E1104,'RT-C'!$A:$AG,29,FALSE)=0,"",VLOOKUP(E1104,'RT-C'!$A:$AG,33,FALSE)),"")</f>
        <v/>
      </c>
      <c r="L1104" s="151" t="str">
        <f t="array" ref="L1104">IFERROR(VLOOKUP('RT-C'!$A:$AF,32,FALSE),"")</f>
        <v/>
      </c>
      <c r="M1104" s="323" t="str">
        <f t="array" ref="M1104">IFERROR(VLOOKUP(E1104,'RT-C'!$A:$H,8,FALSE),"")</f>
        <v/>
      </c>
      <c r="N1104" s="151" t="str">
        <f t="array" ref="N1104">IFERROR(VLOOKUP(E1104,'RT-C'!$A:$G,7,FALSE),"")</f>
        <v/>
      </c>
      <c r="O1104" s="150" t="str">
        <f t="array" ref="O1104">IFERROR(VLOOKUP(E1104,'RT-C'!$A:$R,18,FALSE),"")</f>
        <v/>
      </c>
      <c r="P1104" s="147" t="str">
        <f t="shared" si="68"/>
        <v/>
      </c>
      <c r="Q1104" s="119" t="str">
        <f t="shared" si="69"/>
        <v/>
      </c>
      <c r="R1104" s="149" t="str">
        <f t="shared" si="70"/>
        <v/>
      </c>
      <c r="S1104" s="148"/>
      <c r="T1104" s="148" t="str">
        <f t="shared" si="71"/>
        <v/>
      </c>
      <c r="U1104" s="118" t="e">
        <f>IF(AND(D1104&lt;&gt;"",I1104="OUI",#REF!="OUI"),60,"")</f>
        <v>#REF!</v>
      </c>
      <c r="V1104" s="147"/>
      <c r="W1104" s="118"/>
      <c r="X1104" s="118"/>
      <c r="Y1104" s="120"/>
      <c r="Z1104" s="117"/>
    </row>
    <row r="1105" spans="1:26" x14ac:dyDescent="0.25">
      <c r="A1105" s="114">
        <v>13</v>
      </c>
      <c r="B1105" s="115" t="s">
        <v>5725</v>
      </c>
      <c r="C1105" s="116" t="str">
        <f t="array" ref="C1105">IFERROR(VLOOKUP(E1105,'RT-C'!$A:$I,9,FALSE),"")</f>
        <v/>
      </c>
      <c r="D1105" s="117"/>
      <c r="E1105" s="113"/>
      <c r="F1105" s="118"/>
      <c r="G1105" s="119"/>
      <c r="H1105" s="120"/>
      <c r="I1105" s="153" t="str">
        <f t="array" ref="I1105">IFERROR(VLOOKUP(E1105,'RT-C'!$A:$J,10,FALSE),"")</f>
        <v/>
      </c>
      <c r="J1105" s="151" t="str">
        <f t="array" ref="J1105">IFERROR(VLOOKUP(E1105,'RT-C'!$A:$AE,31,FALSE),"")</f>
        <v/>
      </c>
      <c r="K1105" s="152" t="str">
        <f t="array" ref="K1105">IFERROR(IF(VLOOKUP(E1105,'RT-C'!$A:$AG,29,FALSE)=0,"",VLOOKUP(E1105,'RT-C'!$A:$AG,33,FALSE)),"")</f>
        <v/>
      </c>
      <c r="L1105" s="151" t="str">
        <f t="array" ref="L1105">IFERROR(VLOOKUP('RT-C'!$A:$AF,32,FALSE),"")</f>
        <v/>
      </c>
      <c r="M1105" s="323" t="str">
        <f t="array" ref="M1105">IFERROR(VLOOKUP(E1105,'RT-C'!$A:$H,8,FALSE),"")</f>
        <v/>
      </c>
      <c r="N1105" s="151" t="str">
        <f t="array" ref="N1105">IFERROR(VLOOKUP(E1105,'RT-C'!$A:$G,7,FALSE),"")</f>
        <v/>
      </c>
      <c r="O1105" s="150" t="str">
        <f t="array" ref="O1105">IFERROR(VLOOKUP(E1105,'RT-C'!$A:$R,18,FALSE),"")</f>
        <v/>
      </c>
      <c r="P1105" s="147" t="str">
        <f t="shared" si="68"/>
        <v/>
      </c>
      <c r="Q1105" s="119" t="str">
        <f t="shared" si="69"/>
        <v/>
      </c>
      <c r="R1105" s="149" t="str">
        <f t="shared" si="70"/>
        <v/>
      </c>
      <c r="S1105" s="148"/>
      <c r="T1105" s="148" t="str">
        <f t="shared" si="71"/>
        <v/>
      </c>
      <c r="U1105" s="118" t="e">
        <f>IF(AND(D1105&lt;&gt;"",I1105="OUI",#REF!="OUI"),60,"")</f>
        <v>#REF!</v>
      </c>
      <c r="V1105" s="147"/>
      <c r="W1105" s="118"/>
      <c r="X1105" s="118"/>
      <c r="Y1105" s="120"/>
      <c r="Z1105" s="117"/>
    </row>
    <row r="1106" spans="1:26" x14ac:dyDescent="0.25">
      <c r="A1106" s="114">
        <v>10</v>
      </c>
      <c r="B1106" s="115" t="s">
        <v>5723</v>
      </c>
      <c r="C1106" s="116" t="str">
        <f t="array" ref="C1106">IFERROR(VLOOKUP(E1106,'RT-C'!$A:$I,9,FALSE),"")</f>
        <v/>
      </c>
      <c r="D1106" s="117"/>
      <c r="E1106" s="113"/>
      <c r="F1106" s="118"/>
      <c r="G1106" s="119"/>
      <c r="H1106" s="120"/>
      <c r="I1106" s="153" t="str">
        <f t="array" ref="I1106">IFERROR(VLOOKUP(E1106,'RT-C'!$A:$J,10,FALSE),"")</f>
        <v/>
      </c>
      <c r="J1106" s="151" t="str">
        <f t="array" ref="J1106">IFERROR(VLOOKUP(E1106,'RT-C'!$A:$AE,31,FALSE),"")</f>
        <v/>
      </c>
      <c r="K1106" s="152" t="str">
        <f t="array" ref="K1106">IFERROR(IF(VLOOKUP(E1106,'RT-C'!$A:$AG,29,FALSE)=0,"",VLOOKUP(E1106,'RT-C'!$A:$AG,33,FALSE)),"")</f>
        <v/>
      </c>
      <c r="L1106" s="151" t="str">
        <f t="array" ref="L1106">IFERROR(VLOOKUP('RT-C'!$A:$AF,32,FALSE),"")</f>
        <v/>
      </c>
      <c r="M1106" s="323" t="str">
        <f t="array" ref="M1106">IFERROR(VLOOKUP(E1106,'RT-C'!$A:$H,8,FALSE),"")</f>
        <v/>
      </c>
      <c r="N1106" s="151" t="str">
        <f t="array" ref="N1106">IFERROR(VLOOKUP(E1106,'RT-C'!$A:$G,7,FALSE),"")</f>
        <v/>
      </c>
      <c r="O1106" s="150" t="str">
        <f t="array" ref="O1106">IFERROR(VLOOKUP(E1106,'RT-C'!$A:$R,18,FALSE),"")</f>
        <v/>
      </c>
      <c r="P1106" s="147" t="str">
        <f t="shared" si="68"/>
        <v/>
      </c>
      <c r="Q1106" s="119" t="str">
        <f t="shared" si="69"/>
        <v/>
      </c>
      <c r="R1106" s="149" t="str">
        <f t="shared" si="70"/>
        <v/>
      </c>
      <c r="S1106" s="148"/>
      <c r="T1106" s="148" t="str">
        <f t="shared" si="71"/>
        <v/>
      </c>
      <c r="U1106" s="118" t="e">
        <f>IF(AND(D1106&lt;&gt;"",I1106="OUI",#REF!="OUI"),60,"")</f>
        <v>#REF!</v>
      </c>
      <c r="V1106" s="147"/>
      <c r="W1106" s="118"/>
      <c r="X1106" s="118"/>
      <c r="Y1106" s="120"/>
      <c r="Z1106" s="117"/>
    </row>
    <row r="1107" spans="1:26" x14ac:dyDescent="0.25">
      <c r="A1107" s="114">
        <v>10</v>
      </c>
      <c r="B1107" s="115" t="s">
        <v>5723</v>
      </c>
      <c r="C1107" s="116" t="str">
        <f t="array" ref="C1107">IFERROR(VLOOKUP(E1107,'RT-C'!$A:$I,9,FALSE),"")</f>
        <v/>
      </c>
      <c r="D1107" s="117"/>
      <c r="E1107" s="113"/>
      <c r="F1107" s="118"/>
      <c r="G1107" s="119"/>
      <c r="H1107" s="120"/>
      <c r="I1107" s="153" t="str">
        <f t="array" ref="I1107">IFERROR(VLOOKUP(E1107,'RT-C'!$A:$J,10,FALSE),"")</f>
        <v/>
      </c>
      <c r="J1107" s="151" t="str">
        <f t="array" ref="J1107">IFERROR(VLOOKUP(E1107,'RT-C'!$A:$AE,31,FALSE),"")</f>
        <v/>
      </c>
      <c r="K1107" s="152" t="str">
        <f t="array" ref="K1107">IFERROR(IF(VLOOKUP(E1107,'RT-C'!$A:$AG,29,FALSE)=0,"",VLOOKUP(E1107,'RT-C'!$A:$AG,33,FALSE)),"")</f>
        <v/>
      </c>
      <c r="L1107" s="151" t="str">
        <f t="array" ref="L1107">IFERROR(VLOOKUP('RT-C'!$A:$AF,32,FALSE),"")</f>
        <v/>
      </c>
      <c r="M1107" s="323" t="str">
        <f t="array" ref="M1107">IFERROR(VLOOKUP(E1107,'RT-C'!$A:$H,8,FALSE),"")</f>
        <v/>
      </c>
      <c r="N1107" s="151" t="str">
        <f t="array" ref="N1107">IFERROR(VLOOKUP(E1107,'RT-C'!$A:$G,7,FALSE),"")</f>
        <v/>
      </c>
      <c r="O1107" s="150" t="str">
        <f t="array" ref="O1107">IFERROR(VLOOKUP(E1107,'RT-C'!$A:$R,18,FALSE),"")</f>
        <v/>
      </c>
      <c r="P1107" s="147" t="str">
        <f t="shared" si="68"/>
        <v/>
      </c>
      <c r="Q1107" s="119" t="str">
        <f t="shared" si="69"/>
        <v/>
      </c>
      <c r="R1107" s="149" t="str">
        <f t="shared" si="70"/>
        <v/>
      </c>
      <c r="S1107" s="148"/>
      <c r="T1107" s="148" t="str">
        <f t="shared" si="71"/>
        <v/>
      </c>
      <c r="U1107" s="118" t="e">
        <f>IF(AND(D1107&lt;&gt;"",I1107="OUI",#REF!="OUI"),60,"")</f>
        <v>#REF!</v>
      </c>
      <c r="V1107" s="147"/>
      <c r="W1107" s="118"/>
      <c r="X1107" s="118"/>
      <c r="Y1107" s="120"/>
      <c r="Z1107" s="117"/>
    </row>
    <row r="1108" spans="1:26" x14ac:dyDescent="0.25">
      <c r="A1108" s="114">
        <v>10</v>
      </c>
      <c r="B1108" s="115" t="s">
        <v>5723</v>
      </c>
      <c r="C1108" s="116" t="str">
        <f t="array" ref="C1108">IFERROR(VLOOKUP(E1108,'RT-C'!$A:$I,9,FALSE),"")</f>
        <v/>
      </c>
      <c r="D1108" s="117"/>
      <c r="E1108" s="113"/>
      <c r="F1108" s="118"/>
      <c r="G1108" s="119"/>
      <c r="H1108" s="120"/>
      <c r="I1108" s="153" t="str">
        <f t="array" ref="I1108">IFERROR(VLOOKUP(E1108,'RT-C'!$A:$J,10,FALSE),"")</f>
        <v/>
      </c>
      <c r="J1108" s="151" t="str">
        <f t="array" ref="J1108">IFERROR(VLOOKUP(E1108,'RT-C'!$A:$AE,31,FALSE),"")</f>
        <v/>
      </c>
      <c r="K1108" s="152" t="str">
        <f t="array" ref="K1108">IFERROR(IF(VLOOKUP(E1108,'RT-C'!$A:$AG,29,FALSE)=0,"",VLOOKUP(E1108,'RT-C'!$A:$AG,33,FALSE)),"")</f>
        <v/>
      </c>
      <c r="L1108" s="151" t="str">
        <f t="array" ref="L1108">IFERROR(VLOOKUP('RT-C'!$A:$AF,32,FALSE),"")</f>
        <v/>
      </c>
      <c r="M1108" s="323" t="str">
        <f t="array" ref="M1108">IFERROR(VLOOKUP(E1108,'RT-C'!$A:$H,8,FALSE),"")</f>
        <v/>
      </c>
      <c r="N1108" s="151" t="str">
        <f t="array" ref="N1108">IFERROR(VLOOKUP(E1108,'RT-C'!$A:$G,7,FALSE),"")</f>
        <v/>
      </c>
      <c r="O1108" s="150" t="str">
        <f t="array" ref="O1108">IFERROR(VLOOKUP(E1108,'RT-C'!$A:$R,18,FALSE),"")</f>
        <v/>
      </c>
      <c r="P1108" s="147" t="str">
        <f t="shared" si="68"/>
        <v/>
      </c>
      <c r="Q1108" s="119" t="str">
        <f t="shared" si="69"/>
        <v/>
      </c>
      <c r="R1108" s="149" t="str">
        <f t="shared" si="70"/>
        <v/>
      </c>
      <c r="S1108" s="148"/>
      <c r="T1108" s="148" t="str">
        <f t="shared" si="71"/>
        <v/>
      </c>
      <c r="U1108" s="118" t="e">
        <f>IF(AND(D1108&lt;&gt;"",I1108="OUI",#REF!="OUI"),60,"")</f>
        <v>#REF!</v>
      </c>
      <c r="V1108" s="147"/>
      <c r="W1108" s="118"/>
      <c r="X1108" s="118"/>
      <c r="Y1108" s="120"/>
      <c r="Z1108" s="117"/>
    </row>
    <row r="1109" spans="1:26" x14ac:dyDescent="0.25">
      <c r="A1109" s="114">
        <v>10</v>
      </c>
      <c r="B1109" s="115" t="s">
        <v>5723</v>
      </c>
      <c r="C1109" s="116" t="str">
        <f t="array" ref="C1109">IFERROR(VLOOKUP(E1109,'RT-C'!$A:$I,9,FALSE),"")</f>
        <v/>
      </c>
      <c r="D1109" s="117"/>
      <c r="E1109" s="113"/>
      <c r="F1109" s="118"/>
      <c r="G1109" s="119"/>
      <c r="H1109" s="120"/>
      <c r="I1109" s="153" t="str">
        <f t="array" ref="I1109">IFERROR(VLOOKUP(E1109,'RT-C'!$A:$J,10,FALSE),"")</f>
        <v/>
      </c>
      <c r="J1109" s="151" t="str">
        <f t="array" ref="J1109">IFERROR(VLOOKUP(E1109,'RT-C'!$A:$AE,31,FALSE),"")</f>
        <v/>
      </c>
      <c r="K1109" s="152" t="str">
        <f t="array" ref="K1109">IFERROR(IF(VLOOKUP(E1109,'RT-C'!$A:$AG,29,FALSE)=0,"",VLOOKUP(E1109,'RT-C'!$A:$AG,33,FALSE)),"")</f>
        <v/>
      </c>
      <c r="L1109" s="151" t="str">
        <f t="array" ref="L1109">IFERROR(VLOOKUP('RT-C'!$A:$AF,32,FALSE),"")</f>
        <v/>
      </c>
      <c r="M1109" s="323" t="str">
        <f t="array" ref="M1109">IFERROR(VLOOKUP(E1109,'RT-C'!$A:$H,8,FALSE),"")</f>
        <v/>
      </c>
      <c r="N1109" s="151" t="str">
        <f t="array" ref="N1109">IFERROR(VLOOKUP(E1109,'RT-C'!$A:$G,7,FALSE),"")</f>
        <v/>
      </c>
      <c r="O1109" s="150" t="str">
        <f t="array" ref="O1109">IFERROR(VLOOKUP(E1109,'RT-C'!$A:$R,18,FALSE),"")</f>
        <v/>
      </c>
      <c r="P1109" s="147" t="str">
        <f t="shared" si="68"/>
        <v/>
      </c>
      <c r="Q1109" s="119" t="str">
        <f t="shared" si="69"/>
        <v/>
      </c>
      <c r="R1109" s="149" t="str">
        <f t="shared" si="70"/>
        <v/>
      </c>
      <c r="S1109" s="148"/>
      <c r="T1109" s="148" t="str">
        <f t="shared" si="71"/>
        <v/>
      </c>
      <c r="U1109" s="118" t="e">
        <f>IF(AND(D1109&lt;&gt;"",I1109="OUI",#REF!="OUI"),60,"")</f>
        <v>#REF!</v>
      </c>
      <c r="V1109" s="147"/>
      <c r="W1109" s="118"/>
      <c r="X1109" s="118"/>
      <c r="Y1109" s="120"/>
      <c r="Z1109" s="117"/>
    </row>
    <row r="1110" spans="1:26" x14ac:dyDescent="0.25">
      <c r="A1110" s="114">
        <v>10</v>
      </c>
      <c r="B1110" s="115" t="s">
        <v>5723</v>
      </c>
      <c r="C1110" s="116" t="str">
        <f t="array" ref="C1110">IFERROR(VLOOKUP(E1110,'RT-C'!$A:$I,9,FALSE),"")</f>
        <v/>
      </c>
      <c r="D1110" s="117"/>
      <c r="E1110" s="113"/>
      <c r="F1110" s="118"/>
      <c r="G1110" s="119"/>
      <c r="H1110" s="120"/>
      <c r="I1110" s="153" t="str">
        <f t="array" ref="I1110">IFERROR(VLOOKUP(E1110,'RT-C'!$A:$J,10,FALSE),"")</f>
        <v/>
      </c>
      <c r="J1110" s="151" t="str">
        <f t="array" ref="J1110">IFERROR(VLOOKUP(E1110,'RT-C'!$A:$AE,31,FALSE),"")</f>
        <v/>
      </c>
      <c r="K1110" s="152" t="str">
        <f t="array" ref="K1110">IFERROR(IF(VLOOKUP(E1110,'RT-C'!$A:$AG,29,FALSE)=0,"",VLOOKUP(E1110,'RT-C'!$A:$AG,33,FALSE)),"")</f>
        <v/>
      </c>
      <c r="L1110" s="151" t="str">
        <f t="array" ref="L1110">IFERROR(VLOOKUP('RT-C'!$A:$AF,32,FALSE),"")</f>
        <v/>
      </c>
      <c r="M1110" s="323" t="str">
        <f t="array" ref="M1110">IFERROR(VLOOKUP(E1110,'RT-C'!$A:$H,8,FALSE),"")</f>
        <v/>
      </c>
      <c r="N1110" s="151" t="str">
        <f t="array" ref="N1110">IFERROR(VLOOKUP(E1110,'RT-C'!$A:$G,7,FALSE),"")</f>
        <v/>
      </c>
      <c r="O1110" s="150" t="str">
        <f t="array" ref="O1110">IFERROR(VLOOKUP(E1110,'RT-C'!$A:$R,18,FALSE),"")</f>
        <v/>
      </c>
      <c r="P1110" s="147" t="str">
        <f t="shared" si="68"/>
        <v/>
      </c>
      <c r="Q1110" s="119" t="str">
        <f t="shared" si="69"/>
        <v/>
      </c>
      <c r="R1110" s="149" t="str">
        <f t="shared" si="70"/>
        <v/>
      </c>
      <c r="S1110" s="148"/>
      <c r="T1110" s="148" t="str">
        <f t="shared" si="71"/>
        <v/>
      </c>
      <c r="U1110" s="118" t="e">
        <f>IF(AND(D1110&lt;&gt;"",I1110="OUI",#REF!="OUI"),60,"")</f>
        <v>#REF!</v>
      </c>
      <c r="V1110" s="147"/>
      <c r="W1110" s="118"/>
      <c r="X1110" s="118"/>
      <c r="Y1110" s="120"/>
      <c r="Z1110" s="117"/>
    </row>
    <row r="1111" spans="1:26" x14ac:dyDescent="0.25">
      <c r="A1111" s="114">
        <v>10</v>
      </c>
      <c r="B1111" s="115" t="s">
        <v>5723</v>
      </c>
      <c r="C1111" s="116" t="str">
        <f t="array" ref="C1111">IFERROR(VLOOKUP(E1111,'RT-C'!$A:$I,9,FALSE),"")</f>
        <v/>
      </c>
      <c r="D1111" s="117"/>
      <c r="E1111" s="113"/>
      <c r="F1111" s="118"/>
      <c r="G1111" s="119"/>
      <c r="H1111" s="120"/>
      <c r="I1111" s="153" t="str">
        <f t="array" ref="I1111">IFERROR(VLOOKUP(E1111,'RT-C'!$A:$J,10,FALSE),"")</f>
        <v/>
      </c>
      <c r="J1111" s="151" t="str">
        <f t="array" ref="J1111">IFERROR(VLOOKUP(E1111,'RT-C'!$A:$AE,31,FALSE),"")</f>
        <v/>
      </c>
      <c r="K1111" s="152" t="str">
        <f t="array" ref="K1111">IFERROR(IF(VLOOKUP(E1111,'RT-C'!$A:$AG,29,FALSE)=0,"",VLOOKUP(E1111,'RT-C'!$A:$AG,33,FALSE)),"")</f>
        <v/>
      </c>
      <c r="L1111" s="151" t="str">
        <f t="array" ref="L1111">IFERROR(VLOOKUP('RT-C'!$A:$AF,32,FALSE),"")</f>
        <v/>
      </c>
      <c r="M1111" s="323" t="str">
        <f t="array" ref="M1111">IFERROR(VLOOKUP(E1111,'RT-C'!$A:$H,8,FALSE),"")</f>
        <v/>
      </c>
      <c r="N1111" s="151" t="str">
        <f t="array" ref="N1111">IFERROR(VLOOKUP(E1111,'RT-C'!$A:$G,7,FALSE),"")</f>
        <v/>
      </c>
      <c r="O1111" s="150" t="str">
        <f t="array" ref="O1111">IFERROR(VLOOKUP(E1111,'RT-C'!$A:$R,18,FALSE),"")</f>
        <v/>
      </c>
      <c r="P1111" s="147" t="str">
        <f t="shared" si="68"/>
        <v/>
      </c>
      <c r="Q1111" s="119" t="str">
        <f t="shared" si="69"/>
        <v/>
      </c>
      <c r="R1111" s="149" t="str">
        <f t="shared" si="70"/>
        <v/>
      </c>
      <c r="S1111" s="148"/>
      <c r="T1111" s="148" t="str">
        <f t="shared" si="71"/>
        <v/>
      </c>
      <c r="U1111" s="118" t="e">
        <f>IF(AND(D1111&lt;&gt;"",I1111="OUI",#REF!="OUI"),60,"")</f>
        <v>#REF!</v>
      </c>
      <c r="V1111" s="147"/>
      <c r="W1111" s="118"/>
      <c r="X1111" s="118"/>
      <c r="Y1111" s="120"/>
      <c r="Z1111" s="117"/>
    </row>
    <row r="1112" spans="1:26" x14ac:dyDescent="0.25">
      <c r="A1112" s="114">
        <v>10</v>
      </c>
      <c r="B1112" s="115" t="s">
        <v>5723</v>
      </c>
      <c r="C1112" s="116" t="str">
        <f t="array" ref="C1112">IFERROR(VLOOKUP(E1112,'RT-C'!$A:$I,9,FALSE),"")</f>
        <v/>
      </c>
      <c r="D1112" s="117"/>
      <c r="E1112" s="113"/>
      <c r="F1112" s="118"/>
      <c r="G1112" s="119"/>
      <c r="H1112" s="120"/>
      <c r="I1112" s="153" t="str">
        <f t="array" ref="I1112">IFERROR(VLOOKUP(E1112,'RT-C'!$A:$J,10,FALSE),"")</f>
        <v/>
      </c>
      <c r="J1112" s="151" t="str">
        <f t="array" ref="J1112">IFERROR(VLOOKUP(E1112,'RT-C'!$A:$AE,31,FALSE),"")</f>
        <v/>
      </c>
      <c r="K1112" s="152" t="str">
        <f t="array" ref="K1112">IFERROR(IF(VLOOKUP(E1112,'RT-C'!$A:$AG,29,FALSE)=0,"",VLOOKUP(E1112,'RT-C'!$A:$AG,33,FALSE)),"")</f>
        <v/>
      </c>
      <c r="L1112" s="151" t="str">
        <f t="array" ref="L1112">IFERROR(VLOOKUP('RT-C'!$A:$AF,32,FALSE),"")</f>
        <v/>
      </c>
      <c r="M1112" s="323" t="str">
        <f t="array" ref="M1112">IFERROR(VLOOKUP(E1112,'RT-C'!$A:$H,8,FALSE),"")</f>
        <v/>
      </c>
      <c r="N1112" s="151" t="str">
        <f t="array" ref="N1112">IFERROR(VLOOKUP(E1112,'RT-C'!$A:$G,7,FALSE),"")</f>
        <v/>
      </c>
      <c r="O1112" s="150" t="str">
        <f t="array" ref="O1112">IFERROR(VLOOKUP(E1112,'RT-C'!$A:$R,18,FALSE),"")</f>
        <v/>
      </c>
      <c r="P1112" s="147" t="str">
        <f t="shared" si="68"/>
        <v/>
      </c>
      <c r="Q1112" s="119" t="str">
        <f t="shared" si="69"/>
        <v/>
      </c>
      <c r="R1112" s="149" t="str">
        <f t="shared" si="70"/>
        <v/>
      </c>
      <c r="S1112" s="148"/>
      <c r="T1112" s="148" t="str">
        <f t="shared" si="71"/>
        <v/>
      </c>
      <c r="U1112" s="118" t="e">
        <f>IF(AND(D1112&lt;&gt;"",I1112="OUI",#REF!="OUI"),60,"")</f>
        <v>#REF!</v>
      </c>
      <c r="V1112" s="147"/>
      <c r="W1112" s="118"/>
      <c r="X1112" s="118"/>
      <c r="Y1112" s="120"/>
      <c r="Z1112" s="117"/>
    </row>
    <row r="1113" spans="1:26" x14ac:dyDescent="0.25">
      <c r="A1113" s="114">
        <v>10</v>
      </c>
      <c r="B1113" s="115" t="s">
        <v>5723</v>
      </c>
      <c r="C1113" s="116" t="str">
        <f t="array" ref="C1113">IFERROR(VLOOKUP(E1113,'RT-C'!$A:$I,9,FALSE),"")</f>
        <v/>
      </c>
      <c r="D1113" s="117"/>
      <c r="E1113" s="113"/>
      <c r="F1113" s="118"/>
      <c r="G1113" s="119"/>
      <c r="H1113" s="120"/>
      <c r="I1113" s="153" t="str">
        <f t="array" ref="I1113">IFERROR(VLOOKUP(E1113,'RT-C'!$A:$J,10,FALSE),"")</f>
        <v/>
      </c>
      <c r="J1113" s="151" t="str">
        <f t="array" ref="J1113">IFERROR(VLOOKUP(E1113,'RT-C'!$A:$AE,31,FALSE),"")</f>
        <v/>
      </c>
      <c r="K1113" s="152" t="str">
        <f t="array" ref="K1113">IFERROR(IF(VLOOKUP(E1113,'RT-C'!$A:$AG,29,FALSE)=0,"",VLOOKUP(E1113,'RT-C'!$A:$AG,33,FALSE)),"")</f>
        <v/>
      </c>
      <c r="L1113" s="151" t="str">
        <f t="array" ref="L1113">IFERROR(VLOOKUP('RT-C'!$A:$AF,32,FALSE),"")</f>
        <v/>
      </c>
      <c r="M1113" s="323" t="str">
        <f t="array" ref="M1113">IFERROR(VLOOKUP(E1113,'RT-C'!$A:$H,8,FALSE),"")</f>
        <v/>
      </c>
      <c r="N1113" s="151" t="str">
        <f t="array" ref="N1113">IFERROR(VLOOKUP(E1113,'RT-C'!$A:$G,7,FALSE),"")</f>
        <v/>
      </c>
      <c r="O1113" s="150" t="str">
        <f t="array" ref="O1113">IFERROR(VLOOKUP(E1113,'RT-C'!$A:$R,18,FALSE),"")</f>
        <v/>
      </c>
      <c r="P1113" s="147" t="str">
        <f t="shared" si="68"/>
        <v/>
      </c>
      <c r="Q1113" s="119" t="str">
        <f t="shared" si="69"/>
        <v/>
      </c>
      <c r="R1113" s="149" t="str">
        <f t="shared" si="70"/>
        <v/>
      </c>
      <c r="S1113" s="148"/>
      <c r="T1113" s="148" t="str">
        <f t="shared" si="71"/>
        <v/>
      </c>
      <c r="U1113" s="118" t="e">
        <f>IF(AND(D1113&lt;&gt;"",I1113="OUI",#REF!="OUI"),60,"")</f>
        <v>#REF!</v>
      </c>
      <c r="V1113" s="147"/>
      <c r="W1113" s="118"/>
      <c r="X1113" s="118"/>
      <c r="Y1113" s="120"/>
      <c r="Z1113" s="117"/>
    </row>
    <row r="1114" spans="1:26" x14ac:dyDescent="0.25">
      <c r="A1114" s="114">
        <v>10</v>
      </c>
      <c r="B1114" s="115" t="s">
        <v>5723</v>
      </c>
      <c r="C1114" s="116" t="str">
        <f t="array" ref="C1114">IFERROR(VLOOKUP(E1114,'RT-C'!$A:$I,9,FALSE),"")</f>
        <v/>
      </c>
      <c r="D1114" s="117"/>
      <c r="E1114" s="113"/>
      <c r="F1114" s="118"/>
      <c r="G1114" s="119"/>
      <c r="H1114" s="120"/>
      <c r="I1114" s="153" t="str">
        <f t="array" ref="I1114">IFERROR(VLOOKUP(E1114,'RT-C'!$A:$J,10,FALSE),"")</f>
        <v/>
      </c>
      <c r="J1114" s="151" t="str">
        <f t="array" ref="J1114">IFERROR(VLOOKUP(E1114,'RT-C'!$A:$AE,31,FALSE),"")</f>
        <v/>
      </c>
      <c r="K1114" s="152" t="str">
        <f t="array" ref="K1114">IFERROR(IF(VLOOKUP(E1114,'RT-C'!$A:$AG,29,FALSE)=0,"",VLOOKUP(E1114,'RT-C'!$A:$AG,33,FALSE)),"")</f>
        <v/>
      </c>
      <c r="L1114" s="151" t="str">
        <f t="array" ref="L1114">IFERROR(VLOOKUP('RT-C'!$A:$AF,32,FALSE),"")</f>
        <v/>
      </c>
      <c r="M1114" s="323" t="str">
        <f t="array" ref="M1114">IFERROR(VLOOKUP(E1114,'RT-C'!$A:$H,8,FALSE),"")</f>
        <v/>
      </c>
      <c r="N1114" s="151" t="str">
        <f t="array" ref="N1114">IFERROR(VLOOKUP(E1114,'RT-C'!$A:$G,7,FALSE),"")</f>
        <v/>
      </c>
      <c r="O1114" s="150" t="str">
        <f t="array" ref="O1114">IFERROR(VLOOKUP(E1114,'RT-C'!$A:$R,18,FALSE),"")</f>
        <v/>
      </c>
      <c r="P1114" s="147" t="str">
        <f t="shared" si="68"/>
        <v/>
      </c>
      <c r="Q1114" s="119" t="str">
        <f t="shared" si="69"/>
        <v/>
      </c>
      <c r="R1114" s="149" t="str">
        <f t="shared" si="70"/>
        <v/>
      </c>
      <c r="S1114" s="148"/>
      <c r="T1114" s="148" t="str">
        <f t="shared" si="71"/>
        <v/>
      </c>
      <c r="U1114" s="118" t="e">
        <f>IF(AND(D1114&lt;&gt;"",I1114="OUI",#REF!="OUI"),60,"")</f>
        <v>#REF!</v>
      </c>
      <c r="V1114" s="147"/>
      <c r="W1114" s="118"/>
      <c r="X1114" s="118"/>
      <c r="Y1114" s="120"/>
      <c r="Z1114" s="117"/>
    </row>
    <row r="1115" spans="1:26" x14ac:dyDescent="0.25">
      <c r="A1115" s="114">
        <v>3</v>
      </c>
      <c r="B1115" s="115" t="s">
        <v>5726</v>
      </c>
      <c r="C1115" s="116" t="str">
        <f t="array" ref="C1115">IFERROR(VLOOKUP(E1115,'RT-C'!$A:$I,9,FALSE),"")</f>
        <v/>
      </c>
      <c r="D1115" s="117"/>
      <c r="E1115" s="113"/>
      <c r="F1115" s="118"/>
      <c r="G1115" s="119"/>
      <c r="H1115" s="120"/>
      <c r="I1115" s="153" t="str">
        <f t="array" ref="I1115">IFERROR(VLOOKUP(E1115,'RT-C'!$A:$J,10,FALSE),"")</f>
        <v/>
      </c>
      <c r="J1115" s="151" t="str">
        <f t="array" ref="J1115">IFERROR(VLOOKUP(E1115,'RT-C'!$A:$AE,31,FALSE),"")</f>
        <v/>
      </c>
      <c r="K1115" s="152" t="str">
        <f t="array" ref="K1115">IFERROR(IF(VLOOKUP(E1115,'RT-C'!$A:$AG,29,FALSE)=0,"",VLOOKUP(E1115,'RT-C'!$A:$AG,33,FALSE)),"")</f>
        <v/>
      </c>
      <c r="L1115" s="151" t="str">
        <f t="array" ref="L1115">IFERROR(VLOOKUP('RT-C'!$A:$AF,32,FALSE),"")</f>
        <v/>
      </c>
      <c r="M1115" s="323" t="str">
        <f t="array" ref="M1115">IFERROR(VLOOKUP(E1115,'RT-C'!$A:$H,8,FALSE),"")</f>
        <v/>
      </c>
      <c r="N1115" s="151" t="str">
        <f t="array" ref="N1115">IFERROR(VLOOKUP(E1115,'RT-C'!$A:$G,7,FALSE),"")</f>
        <v/>
      </c>
      <c r="O1115" s="150" t="str">
        <f t="array" ref="O1115">IFERROR(VLOOKUP(E1115,'RT-C'!$A:$R,18,FALSE),"")</f>
        <v/>
      </c>
      <c r="P1115" s="147" t="str">
        <f t="shared" si="68"/>
        <v/>
      </c>
      <c r="Q1115" s="119" t="str">
        <f t="shared" si="69"/>
        <v/>
      </c>
      <c r="R1115" s="149" t="str">
        <f t="shared" si="70"/>
        <v/>
      </c>
      <c r="S1115" s="148"/>
      <c r="T1115" s="148" t="str">
        <f t="shared" si="71"/>
        <v/>
      </c>
      <c r="U1115" s="118" t="e">
        <f>IF(AND(D1115&lt;&gt;"",I1115="OUI",#REF!="OUI"),60,"")</f>
        <v>#REF!</v>
      </c>
      <c r="V1115" s="147"/>
      <c r="W1115" s="118"/>
      <c r="X1115" s="118"/>
      <c r="Y1115" s="120"/>
      <c r="Z1115" s="117"/>
    </row>
    <row r="1116" spans="1:26" x14ac:dyDescent="0.25">
      <c r="A1116" s="114">
        <v>3</v>
      </c>
      <c r="B1116" s="115" t="s">
        <v>5726</v>
      </c>
      <c r="C1116" s="116" t="str">
        <f t="array" ref="C1116">IFERROR(VLOOKUP(E1116,'RT-C'!$A:$I,9,FALSE),"")</f>
        <v/>
      </c>
      <c r="D1116" s="117"/>
      <c r="E1116" s="113"/>
      <c r="F1116" s="118"/>
      <c r="G1116" s="119"/>
      <c r="H1116" s="120"/>
      <c r="I1116" s="153" t="str">
        <f t="array" ref="I1116">IFERROR(VLOOKUP(E1116,'RT-C'!$A:$J,10,FALSE),"")</f>
        <v/>
      </c>
      <c r="J1116" s="151" t="str">
        <f t="array" ref="J1116">IFERROR(VLOOKUP(E1116,'RT-C'!$A:$AE,31,FALSE),"")</f>
        <v/>
      </c>
      <c r="K1116" s="152" t="str">
        <f t="array" ref="K1116">IFERROR(IF(VLOOKUP(E1116,'RT-C'!$A:$AG,29,FALSE)=0,"",VLOOKUP(E1116,'RT-C'!$A:$AG,33,FALSE)),"")</f>
        <v/>
      </c>
      <c r="L1116" s="151" t="str">
        <f t="array" ref="L1116">IFERROR(VLOOKUP('RT-C'!$A:$AF,32,FALSE),"")</f>
        <v/>
      </c>
      <c r="M1116" s="323" t="str">
        <f t="array" ref="M1116">IFERROR(VLOOKUP(E1116,'RT-C'!$A:$H,8,FALSE),"")</f>
        <v/>
      </c>
      <c r="N1116" s="151" t="str">
        <f t="array" ref="N1116">IFERROR(VLOOKUP(E1116,'RT-C'!$A:$G,7,FALSE),"")</f>
        <v/>
      </c>
      <c r="O1116" s="150" t="str">
        <f t="array" ref="O1116">IFERROR(VLOOKUP(E1116,'RT-C'!$A:$R,18,FALSE),"")</f>
        <v/>
      </c>
      <c r="P1116" s="147" t="str">
        <f t="shared" si="68"/>
        <v/>
      </c>
      <c r="Q1116" s="119" t="str">
        <f t="shared" si="69"/>
        <v/>
      </c>
      <c r="R1116" s="149" t="str">
        <f t="shared" si="70"/>
        <v/>
      </c>
      <c r="S1116" s="148"/>
      <c r="T1116" s="148" t="str">
        <f t="shared" si="71"/>
        <v/>
      </c>
      <c r="U1116" s="118" t="e">
        <f>IF(AND(D1116&lt;&gt;"",I1116="OUI",#REF!="OUI"),60,"")</f>
        <v>#REF!</v>
      </c>
      <c r="V1116" s="147"/>
      <c r="W1116" s="118"/>
      <c r="X1116" s="118"/>
      <c r="Y1116" s="120"/>
      <c r="Z1116" s="117"/>
    </row>
    <row r="1117" spans="1:26" x14ac:dyDescent="0.25">
      <c r="A1117" s="114">
        <v>10</v>
      </c>
      <c r="B1117" s="115" t="s">
        <v>5723</v>
      </c>
      <c r="C1117" s="116" t="str">
        <f t="array" ref="C1117">IFERROR(VLOOKUP(E1117,'RT-C'!$A:$I,9,FALSE),"")</f>
        <v/>
      </c>
      <c r="D1117" s="117"/>
      <c r="E1117" s="113"/>
      <c r="F1117" s="118"/>
      <c r="G1117" s="119"/>
      <c r="H1117" s="120"/>
      <c r="I1117" s="153" t="str">
        <f t="array" ref="I1117">IFERROR(VLOOKUP(E1117,'RT-C'!$A:$J,10,FALSE),"")</f>
        <v/>
      </c>
      <c r="J1117" s="151" t="str">
        <f t="array" ref="J1117">IFERROR(VLOOKUP(E1117,'RT-C'!$A:$AE,31,FALSE),"")</f>
        <v/>
      </c>
      <c r="K1117" s="152" t="str">
        <f t="array" ref="K1117">IFERROR(IF(VLOOKUP(E1117,'RT-C'!$A:$AG,29,FALSE)=0,"",VLOOKUP(E1117,'RT-C'!$A:$AG,33,FALSE)),"")</f>
        <v/>
      </c>
      <c r="L1117" s="151" t="str">
        <f t="array" ref="L1117">IFERROR(VLOOKUP('RT-C'!$A:$AF,32,FALSE),"")</f>
        <v/>
      </c>
      <c r="M1117" s="323" t="str">
        <f t="array" ref="M1117">IFERROR(VLOOKUP(E1117,'RT-C'!$A:$H,8,FALSE),"")</f>
        <v/>
      </c>
      <c r="N1117" s="151" t="str">
        <f t="array" ref="N1117">IFERROR(VLOOKUP(E1117,'RT-C'!$A:$G,7,FALSE),"")</f>
        <v/>
      </c>
      <c r="O1117" s="150" t="str">
        <f t="array" ref="O1117">IFERROR(VLOOKUP(E1117,'RT-C'!$A:$R,18,FALSE),"")</f>
        <v/>
      </c>
      <c r="P1117" s="147" t="str">
        <f t="shared" si="68"/>
        <v/>
      </c>
      <c r="Q1117" s="119" t="str">
        <f t="shared" si="69"/>
        <v/>
      </c>
      <c r="R1117" s="149" t="str">
        <f t="shared" si="70"/>
        <v/>
      </c>
      <c r="S1117" s="148"/>
      <c r="T1117" s="148" t="str">
        <f t="shared" si="71"/>
        <v/>
      </c>
      <c r="U1117" s="118" t="e">
        <f>IF(AND(D1117&lt;&gt;"",I1117="OUI",#REF!="OUI"),60,"")</f>
        <v>#REF!</v>
      </c>
      <c r="V1117" s="147"/>
      <c r="W1117" s="118"/>
      <c r="X1117" s="118"/>
      <c r="Y1117" s="120"/>
      <c r="Z1117" s="117"/>
    </row>
    <row r="1118" spans="1:26" x14ac:dyDescent="0.25">
      <c r="A1118" s="114">
        <v>3</v>
      </c>
      <c r="B1118" s="115" t="s">
        <v>5726</v>
      </c>
      <c r="C1118" s="116" t="str">
        <f t="array" ref="C1118">IFERROR(VLOOKUP(E1118,'RT-C'!$A:$I,9,FALSE),"")</f>
        <v/>
      </c>
      <c r="D1118" s="117"/>
      <c r="E1118" s="113"/>
      <c r="F1118" s="118"/>
      <c r="G1118" s="119"/>
      <c r="H1118" s="120"/>
      <c r="I1118" s="153" t="str">
        <f t="array" ref="I1118">IFERROR(VLOOKUP(E1118,'RT-C'!$A:$J,10,FALSE),"")</f>
        <v/>
      </c>
      <c r="J1118" s="151" t="str">
        <f t="array" ref="J1118">IFERROR(VLOOKUP(E1118,'RT-C'!$A:$AE,31,FALSE),"")</f>
        <v/>
      </c>
      <c r="K1118" s="152" t="str">
        <f t="array" ref="K1118">IFERROR(IF(VLOOKUP(E1118,'RT-C'!$A:$AG,29,FALSE)=0,"",VLOOKUP(E1118,'RT-C'!$A:$AG,33,FALSE)),"")</f>
        <v/>
      </c>
      <c r="L1118" s="151" t="str">
        <f t="array" ref="L1118">IFERROR(VLOOKUP('RT-C'!$A:$AF,32,FALSE),"")</f>
        <v/>
      </c>
      <c r="M1118" s="323" t="str">
        <f t="array" ref="M1118">IFERROR(VLOOKUP(E1118,'RT-C'!$A:$H,8,FALSE),"")</f>
        <v/>
      </c>
      <c r="N1118" s="151" t="str">
        <f t="array" ref="N1118">IFERROR(VLOOKUP(E1118,'RT-C'!$A:$G,7,FALSE),"")</f>
        <v/>
      </c>
      <c r="O1118" s="150" t="str">
        <f t="array" ref="O1118">IFERROR(VLOOKUP(E1118,'RT-C'!$A:$R,18,FALSE),"")</f>
        <v/>
      </c>
      <c r="P1118" s="147" t="str">
        <f t="shared" si="68"/>
        <v/>
      </c>
      <c r="Q1118" s="119" t="str">
        <f t="shared" si="69"/>
        <v/>
      </c>
      <c r="R1118" s="149" t="str">
        <f t="shared" si="70"/>
        <v/>
      </c>
      <c r="S1118" s="148"/>
      <c r="T1118" s="148" t="str">
        <f t="shared" si="71"/>
        <v/>
      </c>
      <c r="U1118" s="118" t="e">
        <f>IF(AND(D1118&lt;&gt;"",I1118="OUI",#REF!="OUI"),60,"")</f>
        <v>#REF!</v>
      </c>
      <c r="V1118" s="147"/>
      <c r="W1118" s="118"/>
      <c r="X1118" s="118"/>
      <c r="Y1118" s="120"/>
      <c r="Z1118" s="117"/>
    </row>
    <row r="1119" spans="1:26" x14ac:dyDescent="0.25">
      <c r="A1119" s="114">
        <v>3</v>
      </c>
      <c r="B1119" s="115" t="s">
        <v>5726</v>
      </c>
      <c r="C1119" s="116" t="str">
        <f t="array" ref="C1119">IFERROR(VLOOKUP(E1119,'RT-C'!$A:$I,9,FALSE),"")</f>
        <v/>
      </c>
      <c r="D1119" s="117"/>
      <c r="E1119" s="113"/>
      <c r="F1119" s="118"/>
      <c r="G1119" s="119"/>
      <c r="H1119" s="120"/>
      <c r="I1119" s="153" t="str">
        <f t="array" ref="I1119">IFERROR(VLOOKUP(E1119,'RT-C'!$A:$J,10,FALSE),"")</f>
        <v/>
      </c>
      <c r="J1119" s="151" t="str">
        <f t="array" ref="J1119">IFERROR(VLOOKUP(E1119,'RT-C'!$A:$AE,31,FALSE),"")</f>
        <v/>
      </c>
      <c r="K1119" s="152" t="str">
        <f t="array" ref="K1119">IFERROR(IF(VLOOKUP(E1119,'RT-C'!$A:$AG,29,FALSE)=0,"",VLOOKUP(E1119,'RT-C'!$A:$AG,33,FALSE)),"")</f>
        <v/>
      </c>
      <c r="L1119" s="151" t="str">
        <f t="array" ref="L1119">IFERROR(VLOOKUP('RT-C'!$A:$AF,32,FALSE),"")</f>
        <v/>
      </c>
      <c r="M1119" s="323" t="str">
        <f t="array" ref="M1119">IFERROR(VLOOKUP(E1119,'RT-C'!$A:$H,8,FALSE),"")</f>
        <v/>
      </c>
      <c r="N1119" s="151" t="str">
        <f t="array" ref="N1119">IFERROR(VLOOKUP(E1119,'RT-C'!$A:$G,7,FALSE),"")</f>
        <v/>
      </c>
      <c r="O1119" s="150" t="str">
        <f t="array" ref="O1119">IFERROR(VLOOKUP(E1119,'RT-C'!$A:$R,18,FALSE),"")</f>
        <v/>
      </c>
      <c r="P1119" s="147" t="str">
        <f t="shared" si="68"/>
        <v/>
      </c>
      <c r="Q1119" s="119" t="str">
        <f t="shared" si="69"/>
        <v/>
      </c>
      <c r="R1119" s="149" t="str">
        <f t="shared" si="70"/>
        <v/>
      </c>
      <c r="S1119" s="148"/>
      <c r="T1119" s="148" t="str">
        <f t="shared" si="71"/>
        <v/>
      </c>
      <c r="U1119" s="118" t="e">
        <f>IF(AND(D1119&lt;&gt;"",I1119="OUI",#REF!="OUI"),60,"")</f>
        <v>#REF!</v>
      </c>
      <c r="V1119" s="147"/>
      <c r="W1119" s="118"/>
      <c r="X1119" s="118"/>
      <c r="Y1119" s="120"/>
      <c r="Z1119" s="117"/>
    </row>
    <row r="1120" spans="1:26" x14ac:dyDescent="0.25">
      <c r="A1120" s="114">
        <v>10</v>
      </c>
      <c r="B1120" s="115" t="s">
        <v>5723</v>
      </c>
      <c r="C1120" s="116" t="str">
        <f t="array" ref="C1120">IFERROR(VLOOKUP(E1120,'RT-C'!$A:$I,9,FALSE),"")</f>
        <v/>
      </c>
      <c r="D1120" s="117"/>
      <c r="E1120" s="113"/>
      <c r="F1120" s="118"/>
      <c r="G1120" s="119"/>
      <c r="H1120" s="120"/>
      <c r="I1120" s="153" t="str">
        <f t="array" ref="I1120">IFERROR(VLOOKUP(E1120,'RT-C'!$A:$J,10,FALSE),"")</f>
        <v/>
      </c>
      <c r="J1120" s="151" t="str">
        <f t="array" ref="J1120">IFERROR(VLOOKUP(E1120,'RT-C'!$A:$AE,31,FALSE),"")</f>
        <v/>
      </c>
      <c r="K1120" s="152" t="str">
        <f t="array" ref="K1120">IFERROR(IF(VLOOKUP(E1120,'RT-C'!$A:$AG,29,FALSE)=0,"",VLOOKUP(E1120,'RT-C'!$A:$AG,33,FALSE)),"")</f>
        <v/>
      </c>
      <c r="L1120" s="151" t="str">
        <f t="array" ref="L1120">IFERROR(VLOOKUP('RT-C'!$A:$AF,32,FALSE),"")</f>
        <v/>
      </c>
      <c r="M1120" s="323" t="str">
        <f t="array" ref="M1120">IFERROR(VLOOKUP(E1120,'RT-C'!$A:$H,8,FALSE),"")</f>
        <v/>
      </c>
      <c r="N1120" s="151" t="str">
        <f t="array" ref="N1120">IFERROR(VLOOKUP(E1120,'RT-C'!$A:$G,7,FALSE),"")</f>
        <v/>
      </c>
      <c r="O1120" s="150" t="str">
        <f t="array" ref="O1120">IFERROR(VLOOKUP(E1120,'RT-C'!$A:$R,18,FALSE),"")</f>
        <v/>
      </c>
      <c r="P1120" s="147" t="str">
        <f t="shared" si="68"/>
        <v/>
      </c>
      <c r="Q1120" s="119" t="str">
        <f t="shared" si="69"/>
        <v/>
      </c>
      <c r="R1120" s="149" t="str">
        <f t="shared" si="70"/>
        <v/>
      </c>
      <c r="S1120" s="148"/>
      <c r="T1120" s="148" t="str">
        <f t="shared" si="71"/>
        <v/>
      </c>
      <c r="U1120" s="118" t="e">
        <f>IF(AND(D1120&lt;&gt;"",I1120="OUI",#REF!="OUI"),60,"")</f>
        <v>#REF!</v>
      </c>
      <c r="V1120" s="147"/>
      <c r="W1120" s="118"/>
      <c r="X1120" s="118"/>
      <c r="Y1120" s="120"/>
      <c r="Z1120" s="117"/>
    </row>
    <row r="1121" spans="1:26" x14ac:dyDescent="0.25">
      <c r="A1121" s="114">
        <v>3</v>
      </c>
      <c r="B1121" s="115" t="s">
        <v>5726</v>
      </c>
      <c r="C1121" s="116" t="str">
        <f t="array" ref="C1121">IFERROR(VLOOKUP(E1121,'RT-C'!$A:$I,9,FALSE),"")</f>
        <v/>
      </c>
      <c r="D1121" s="117"/>
      <c r="E1121" s="113"/>
      <c r="F1121" s="118"/>
      <c r="G1121" s="119"/>
      <c r="H1121" s="120"/>
      <c r="I1121" s="153" t="str">
        <f t="array" ref="I1121">IFERROR(VLOOKUP(E1121,'RT-C'!$A:$J,10,FALSE),"")</f>
        <v/>
      </c>
      <c r="J1121" s="151" t="str">
        <f t="array" ref="J1121">IFERROR(VLOOKUP(E1121,'RT-C'!$A:$AE,31,FALSE),"")</f>
        <v/>
      </c>
      <c r="K1121" s="152" t="str">
        <f t="array" ref="K1121">IFERROR(IF(VLOOKUP(E1121,'RT-C'!$A:$AG,29,FALSE)=0,"",VLOOKUP(E1121,'RT-C'!$A:$AG,33,FALSE)),"")</f>
        <v/>
      </c>
      <c r="L1121" s="151" t="str">
        <f t="array" ref="L1121">IFERROR(VLOOKUP('RT-C'!$A:$AF,32,FALSE),"")</f>
        <v/>
      </c>
      <c r="M1121" s="323" t="str">
        <f t="array" ref="M1121">IFERROR(VLOOKUP(E1121,'RT-C'!$A:$H,8,FALSE),"")</f>
        <v/>
      </c>
      <c r="N1121" s="151" t="str">
        <f t="array" ref="N1121">IFERROR(VLOOKUP(E1121,'RT-C'!$A:$G,7,FALSE),"")</f>
        <v/>
      </c>
      <c r="O1121" s="150" t="str">
        <f t="array" ref="O1121">IFERROR(VLOOKUP(E1121,'RT-C'!$A:$R,18,FALSE),"")</f>
        <v/>
      </c>
      <c r="P1121" s="147" t="str">
        <f t="shared" si="68"/>
        <v/>
      </c>
      <c r="Q1121" s="119" t="str">
        <f t="shared" si="69"/>
        <v/>
      </c>
      <c r="R1121" s="149" t="str">
        <f t="shared" si="70"/>
        <v/>
      </c>
      <c r="S1121" s="148"/>
      <c r="T1121" s="148" t="str">
        <f t="shared" si="71"/>
        <v/>
      </c>
      <c r="U1121" s="118" t="e">
        <f>IF(AND(D1121&lt;&gt;"",I1121="OUI",#REF!="OUI"),60,"")</f>
        <v>#REF!</v>
      </c>
      <c r="V1121" s="147"/>
      <c r="W1121" s="118"/>
      <c r="X1121" s="118"/>
      <c r="Y1121" s="120"/>
      <c r="Z1121" s="117"/>
    </row>
    <row r="1122" spans="1:26" x14ac:dyDescent="0.25">
      <c r="A1122" s="114">
        <v>10</v>
      </c>
      <c r="B1122" s="115" t="s">
        <v>5723</v>
      </c>
      <c r="C1122" s="116" t="str">
        <f t="array" ref="C1122">IFERROR(VLOOKUP(E1122,'RT-C'!$A:$I,9,FALSE),"")</f>
        <v/>
      </c>
      <c r="D1122" s="117"/>
      <c r="E1122" s="113"/>
      <c r="F1122" s="118"/>
      <c r="G1122" s="119"/>
      <c r="H1122" s="120"/>
      <c r="I1122" s="153" t="str">
        <f t="array" ref="I1122">IFERROR(VLOOKUP(E1122,'RT-C'!$A:$J,10,FALSE),"")</f>
        <v/>
      </c>
      <c r="J1122" s="151" t="str">
        <f t="array" ref="J1122">IFERROR(VLOOKUP(E1122,'RT-C'!$A:$AE,31,FALSE),"")</f>
        <v/>
      </c>
      <c r="K1122" s="152" t="str">
        <f t="array" ref="K1122">IFERROR(IF(VLOOKUP(E1122,'RT-C'!$A:$AG,29,FALSE)=0,"",VLOOKUP(E1122,'RT-C'!$A:$AG,33,FALSE)),"")</f>
        <v/>
      </c>
      <c r="L1122" s="151" t="str">
        <f t="array" ref="L1122">IFERROR(VLOOKUP('RT-C'!$A:$AF,32,FALSE),"")</f>
        <v/>
      </c>
      <c r="M1122" s="323" t="str">
        <f t="array" ref="M1122">IFERROR(VLOOKUP(E1122,'RT-C'!$A:$H,8,FALSE),"")</f>
        <v/>
      </c>
      <c r="N1122" s="151" t="str">
        <f t="array" ref="N1122">IFERROR(VLOOKUP(E1122,'RT-C'!$A:$G,7,FALSE),"")</f>
        <v/>
      </c>
      <c r="O1122" s="150" t="str">
        <f t="array" ref="O1122">IFERROR(VLOOKUP(E1122,'RT-C'!$A:$R,18,FALSE),"")</f>
        <v/>
      </c>
      <c r="P1122" s="147" t="str">
        <f t="shared" si="68"/>
        <v/>
      </c>
      <c r="Q1122" s="119" t="str">
        <f t="shared" si="69"/>
        <v/>
      </c>
      <c r="R1122" s="149" t="str">
        <f t="shared" si="70"/>
        <v/>
      </c>
      <c r="S1122" s="148"/>
      <c r="T1122" s="148" t="str">
        <f t="shared" si="71"/>
        <v/>
      </c>
      <c r="U1122" s="118" t="e">
        <f>IF(AND(D1122&lt;&gt;"",I1122="OUI",#REF!="OUI"),60,"")</f>
        <v>#REF!</v>
      </c>
      <c r="V1122" s="147"/>
      <c r="W1122" s="118"/>
      <c r="X1122" s="118"/>
      <c r="Y1122" s="120"/>
      <c r="Z1122" s="117"/>
    </row>
    <row r="1123" spans="1:26" x14ac:dyDescent="0.25">
      <c r="A1123" s="114">
        <v>10</v>
      </c>
      <c r="B1123" s="115" t="s">
        <v>5723</v>
      </c>
      <c r="C1123" s="116" t="str">
        <f t="array" ref="C1123">IFERROR(VLOOKUP(E1123,'RT-C'!$A:$I,9,FALSE),"")</f>
        <v/>
      </c>
      <c r="D1123" s="117"/>
      <c r="E1123" s="113"/>
      <c r="F1123" s="118"/>
      <c r="G1123" s="119"/>
      <c r="H1123" s="120"/>
      <c r="I1123" s="153" t="str">
        <f t="array" ref="I1123">IFERROR(VLOOKUP(E1123,'RT-C'!$A:$J,10,FALSE),"")</f>
        <v/>
      </c>
      <c r="J1123" s="151" t="str">
        <f t="array" ref="J1123">IFERROR(VLOOKUP(E1123,'RT-C'!$A:$AE,31,FALSE),"")</f>
        <v/>
      </c>
      <c r="K1123" s="152" t="str">
        <f t="array" ref="K1123">IFERROR(IF(VLOOKUP(E1123,'RT-C'!$A:$AG,29,FALSE)=0,"",VLOOKUP(E1123,'RT-C'!$A:$AG,33,FALSE)),"")</f>
        <v/>
      </c>
      <c r="L1123" s="151" t="str">
        <f t="array" ref="L1123">IFERROR(VLOOKUP('RT-C'!$A:$AF,32,FALSE),"")</f>
        <v/>
      </c>
      <c r="M1123" s="323" t="str">
        <f t="array" ref="M1123">IFERROR(VLOOKUP(E1123,'RT-C'!$A:$H,8,FALSE),"")</f>
        <v/>
      </c>
      <c r="N1123" s="151" t="str">
        <f t="array" ref="N1123">IFERROR(VLOOKUP(E1123,'RT-C'!$A:$G,7,FALSE),"")</f>
        <v/>
      </c>
      <c r="O1123" s="150" t="str">
        <f t="array" ref="O1123">IFERROR(VLOOKUP(E1123,'RT-C'!$A:$R,18,FALSE),"")</f>
        <v/>
      </c>
      <c r="P1123" s="147" t="str">
        <f t="shared" si="68"/>
        <v/>
      </c>
      <c r="Q1123" s="119" t="str">
        <f t="shared" si="69"/>
        <v/>
      </c>
      <c r="R1123" s="149" t="str">
        <f t="shared" si="70"/>
        <v/>
      </c>
      <c r="S1123" s="148"/>
      <c r="T1123" s="148" t="str">
        <f t="shared" si="71"/>
        <v/>
      </c>
      <c r="U1123" s="118" t="e">
        <f>IF(AND(D1123&lt;&gt;"",I1123="OUI",#REF!="OUI"),60,"")</f>
        <v>#REF!</v>
      </c>
      <c r="V1123" s="147"/>
      <c r="W1123" s="118"/>
      <c r="X1123" s="118"/>
      <c r="Y1123" s="120"/>
      <c r="Z1123" s="117"/>
    </row>
    <row r="1124" spans="1:26" x14ac:dyDescent="0.25">
      <c r="A1124" s="114">
        <v>10</v>
      </c>
      <c r="B1124" s="115" t="s">
        <v>5723</v>
      </c>
      <c r="C1124" s="116" t="str">
        <f t="array" ref="C1124">IFERROR(VLOOKUP(E1124,'RT-C'!$A:$I,9,FALSE),"")</f>
        <v/>
      </c>
      <c r="D1124" s="117"/>
      <c r="E1124" s="113"/>
      <c r="F1124" s="118"/>
      <c r="G1124" s="119"/>
      <c r="H1124" s="120"/>
      <c r="I1124" s="153" t="str">
        <f t="array" ref="I1124">IFERROR(VLOOKUP(E1124,'RT-C'!$A:$J,10,FALSE),"")</f>
        <v/>
      </c>
      <c r="J1124" s="151" t="str">
        <f t="array" ref="J1124">IFERROR(VLOOKUP(E1124,'RT-C'!$A:$AE,31,FALSE),"")</f>
        <v/>
      </c>
      <c r="K1124" s="152" t="str">
        <f t="array" ref="K1124">IFERROR(IF(VLOOKUP(E1124,'RT-C'!$A:$AG,29,FALSE)=0,"",VLOOKUP(E1124,'RT-C'!$A:$AG,33,FALSE)),"")</f>
        <v/>
      </c>
      <c r="L1124" s="151" t="str">
        <f t="array" ref="L1124">IFERROR(VLOOKUP('RT-C'!$A:$AF,32,FALSE),"")</f>
        <v/>
      </c>
      <c r="M1124" s="323" t="str">
        <f t="array" ref="M1124">IFERROR(VLOOKUP(E1124,'RT-C'!$A:$H,8,FALSE),"")</f>
        <v/>
      </c>
      <c r="N1124" s="151" t="str">
        <f t="array" ref="N1124">IFERROR(VLOOKUP(E1124,'RT-C'!$A:$G,7,FALSE),"")</f>
        <v/>
      </c>
      <c r="O1124" s="150" t="str">
        <f t="array" ref="O1124">IFERROR(VLOOKUP(E1124,'RT-C'!$A:$R,18,FALSE),"")</f>
        <v/>
      </c>
      <c r="P1124" s="147" t="str">
        <f t="shared" si="68"/>
        <v/>
      </c>
      <c r="Q1124" s="119" t="str">
        <f t="shared" si="69"/>
        <v/>
      </c>
      <c r="R1124" s="149" t="str">
        <f t="shared" si="70"/>
        <v/>
      </c>
      <c r="S1124" s="148"/>
      <c r="T1124" s="148" t="str">
        <f t="shared" si="71"/>
        <v/>
      </c>
      <c r="U1124" s="118" t="e">
        <f>IF(AND(D1124&lt;&gt;"",I1124="OUI",#REF!="OUI"),60,"")</f>
        <v>#REF!</v>
      </c>
      <c r="V1124" s="147"/>
      <c r="W1124" s="118"/>
      <c r="X1124" s="118"/>
      <c r="Y1124" s="120"/>
      <c r="Z1124" s="117"/>
    </row>
    <row r="1125" spans="1:26" x14ac:dyDescent="0.25">
      <c r="A1125" s="114">
        <v>10</v>
      </c>
      <c r="B1125" s="115" t="s">
        <v>5723</v>
      </c>
      <c r="C1125" s="116" t="str">
        <f t="array" ref="C1125">IFERROR(VLOOKUP(E1125,'RT-C'!$A:$I,9,FALSE),"")</f>
        <v/>
      </c>
      <c r="D1125" s="117"/>
      <c r="E1125" s="113"/>
      <c r="F1125" s="118"/>
      <c r="G1125" s="119"/>
      <c r="H1125" s="120"/>
      <c r="I1125" s="153" t="str">
        <f t="array" ref="I1125">IFERROR(VLOOKUP(E1125,'RT-C'!$A:$J,10,FALSE),"")</f>
        <v/>
      </c>
      <c r="J1125" s="151" t="str">
        <f t="array" ref="J1125">IFERROR(VLOOKUP(E1125,'RT-C'!$A:$AE,31,FALSE),"")</f>
        <v/>
      </c>
      <c r="K1125" s="152" t="str">
        <f t="array" ref="K1125">IFERROR(IF(VLOOKUP(E1125,'RT-C'!$A:$AG,29,FALSE)=0,"",VLOOKUP(E1125,'RT-C'!$A:$AG,33,FALSE)),"")</f>
        <v/>
      </c>
      <c r="L1125" s="151" t="str">
        <f t="array" ref="L1125">IFERROR(VLOOKUP('RT-C'!$A:$AF,32,FALSE),"")</f>
        <v/>
      </c>
      <c r="M1125" s="323" t="str">
        <f t="array" ref="M1125">IFERROR(VLOOKUP(E1125,'RT-C'!$A:$H,8,FALSE),"")</f>
        <v/>
      </c>
      <c r="N1125" s="151" t="str">
        <f t="array" ref="N1125">IFERROR(VLOOKUP(E1125,'RT-C'!$A:$G,7,FALSE),"")</f>
        <v/>
      </c>
      <c r="O1125" s="150" t="str">
        <f t="array" ref="O1125">IFERROR(VLOOKUP(E1125,'RT-C'!$A:$R,18,FALSE),"")</f>
        <v/>
      </c>
      <c r="P1125" s="147" t="str">
        <f t="shared" si="68"/>
        <v/>
      </c>
      <c r="Q1125" s="119" t="str">
        <f t="shared" si="69"/>
        <v/>
      </c>
      <c r="R1125" s="149" t="str">
        <f t="shared" si="70"/>
        <v/>
      </c>
      <c r="S1125" s="148"/>
      <c r="T1125" s="148" t="str">
        <f t="shared" si="71"/>
        <v/>
      </c>
      <c r="U1125" s="118" t="e">
        <f>IF(AND(D1125&lt;&gt;"",I1125="OUI",#REF!="OUI"),60,"")</f>
        <v>#REF!</v>
      </c>
      <c r="V1125" s="147"/>
      <c r="W1125" s="118"/>
      <c r="X1125" s="118"/>
      <c r="Y1125" s="120"/>
      <c r="Z1125" s="117"/>
    </row>
    <row r="1126" spans="1:26" x14ac:dyDescent="0.25">
      <c r="A1126" s="114">
        <v>10</v>
      </c>
      <c r="B1126" s="115" t="s">
        <v>5723</v>
      </c>
      <c r="C1126" s="116" t="str">
        <f t="array" ref="C1126">IFERROR(VLOOKUP(E1126,'RT-C'!$A:$I,9,FALSE),"")</f>
        <v/>
      </c>
      <c r="D1126" s="117"/>
      <c r="E1126" s="113"/>
      <c r="F1126" s="118"/>
      <c r="G1126" s="119"/>
      <c r="H1126" s="120"/>
      <c r="I1126" s="153" t="str">
        <f t="array" ref="I1126">IFERROR(VLOOKUP(E1126,'RT-C'!$A:$J,10,FALSE),"")</f>
        <v/>
      </c>
      <c r="J1126" s="151" t="str">
        <f t="array" ref="J1126">IFERROR(VLOOKUP(E1126,'RT-C'!$A:$AE,31,FALSE),"")</f>
        <v/>
      </c>
      <c r="K1126" s="152" t="str">
        <f t="array" ref="K1126">IFERROR(IF(VLOOKUP(E1126,'RT-C'!$A:$AG,29,FALSE)=0,"",VLOOKUP(E1126,'RT-C'!$A:$AG,33,FALSE)),"")</f>
        <v/>
      </c>
      <c r="L1126" s="151" t="str">
        <f t="array" ref="L1126">IFERROR(VLOOKUP('RT-C'!$A:$AF,32,FALSE),"")</f>
        <v/>
      </c>
      <c r="M1126" s="323" t="str">
        <f t="array" ref="M1126">IFERROR(VLOOKUP(E1126,'RT-C'!$A:$H,8,FALSE),"")</f>
        <v/>
      </c>
      <c r="N1126" s="151" t="str">
        <f t="array" ref="N1126">IFERROR(VLOOKUP(E1126,'RT-C'!$A:$G,7,FALSE),"")</f>
        <v/>
      </c>
      <c r="O1126" s="150" t="str">
        <f t="array" ref="O1126">IFERROR(VLOOKUP(E1126,'RT-C'!$A:$R,18,FALSE),"")</f>
        <v/>
      </c>
      <c r="P1126" s="147" t="str">
        <f t="shared" si="68"/>
        <v/>
      </c>
      <c r="Q1126" s="119" t="str">
        <f t="shared" si="69"/>
        <v/>
      </c>
      <c r="R1126" s="149" t="str">
        <f t="shared" si="70"/>
        <v/>
      </c>
      <c r="S1126" s="148"/>
      <c r="T1126" s="148" t="str">
        <f t="shared" si="71"/>
        <v/>
      </c>
      <c r="U1126" s="118" t="e">
        <f>IF(AND(D1126&lt;&gt;"",I1126="OUI",#REF!="OUI"),60,"")</f>
        <v>#REF!</v>
      </c>
      <c r="V1126" s="147"/>
      <c r="W1126" s="118"/>
      <c r="X1126" s="118"/>
      <c r="Y1126" s="120"/>
      <c r="Z1126" s="117"/>
    </row>
    <row r="1127" spans="1:26" x14ac:dyDescent="0.25">
      <c r="A1127" s="114">
        <v>10</v>
      </c>
      <c r="B1127" s="115" t="s">
        <v>5723</v>
      </c>
      <c r="C1127" s="116" t="str">
        <f t="array" ref="C1127">IFERROR(VLOOKUP(E1127,'RT-C'!$A:$I,9,FALSE),"")</f>
        <v/>
      </c>
      <c r="D1127" s="117"/>
      <c r="E1127" s="113"/>
      <c r="F1127" s="118"/>
      <c r="G1127" s="119"/>
      <c r="H1127" s="120"/>
      <c r="I1127" s="153" t="str">
        <f t="array" ref="I1127">IFERROR(VLOOKUP(E1127,'RT-C'!$A:$J,10,FALSE),"")</f>
        <v/>
      </c>
      <c r="J1127" s="151" t="str">
        <f t="array" ref="J1127">IFERROR(VLOOKUP(E1127,'RT-C'!$A:$AE,31,FALSE),"")</f>
        <v/>
      </c>
      <c r="K1127" s="152" t="str">
        <f t="array" ref="K1127">IFERROR(IF(VLOOKUP(E1127,'RT-C'!$A:$AG,29,FALSE)=0,"",VLOOKUP(E1127,'RT-C'!$A:$AG,33,FALSE)),"")</f>
        <v/>
      </c>
      <c r="L1127" s="151" t="str">
        <f t="array" ref="L1127">IFERROR(VLOOKUP('RT-C'!$A:$AF,32,FALSE),"")</f>
        <v/>
      </c>
      <c r="M1127" s="323" t="str">
        <f t="array" ref="M1127">IFERROR(VLOOKUP(E1127,'RT-C'!$A:$H,8,FALSE),"")</f>
        <v/>
      </c>
      <c r="N1127" s="151" t="str">
        <f t="array" ref="N1127">IFERROR(VLOOKUP(E1127,'RT-C'!$A:$G,7,FALSE),"")</f>
        <v/>
      </c>
      <c r="O1127" s="150" t="str">
        <f t="array" ref="O1127">IFERROR(VLOOKUP(E1127,'RT-C'!$A:$R,18,FALSE),"")</f>
        <v/>
      </c>
      <c r="P1127" s="147" t="str">
        <f t="shared" si="68"/>
        <v/>
      </c>
      <c r="Q1127" s="119" t="str">
        <f t="shared" si="69"/>
        <v/>
      </c>
      <c r="R1127" s="149" t="str">
        <f t="shared" si="70"/>
        <v/>
      </c>
      <c r="S1127" s="148"/>
      <c r="T1127" s="148" t="str">
        <f t="shared" si="71"/>
        <v/>
      </c>
      <c r="U1127" s="118" t="e">
        <f>IF(AND(D1127&lt;&gt;"",I1127="OUI",#REF!="OUI"),60,"")</f>
        <v>#REF!</v>
      </c>
      <c r="V1127" s="147"/>
      <c r="W1127" s="118"/>
      <c r="X1127" s="118"/>
      <c r="Y1127" s="120"/>
      <c r="Z1127" s="117"/>
    </row>
    <row r="1128" spans="1:26" x14ac:dyDescent="0.25">
      <c r="A1128" s="114">
        <v>10</v>
      </c>
      <c r="B1128" s="115" t="s">
        <v>5723</v>
      </c>
      <c r="C1128" s="116" t="str">
        <f t="array" ref="C1128">IFERROR(VLOOKUP(E1128,'RT-C'!$A:$I,9,FALSE),"")</f>
        <v/>
      </c>
      <c r="D1128" s="117"/>
      <c r="E1128" s="113"/>
      <c r="F1128" s="118"/>
      <c r="G1128" s="119"/>
      <c r="H1128" s="120"/>
      <c r="I1128" s="153" t="str">
        <f t="array" ref="I1128">IFERROR(VLOOKUP(E1128,'RT-C'!$A:$J,10,FALSE),"")</f>
        <v/>
      </c>
      <c r="J1128" s="151" t="str">
        <f t="array" ref="J1128">IFERROR(VLOOKUP(E1128,'RT-C'!$A:$AE,31,FALSE),"")</f>
        <v/>
      </c>
      <c r="K1128" s="152" t="str">
        <f t="array" ref="K1128">IFERROR(IF(VLOOKUP(E1128,'RT-C'!$A:$AG,29,FALSE)=0,"",VLOOKUP(E1128,'RT-C'!$A:$AG,33,FALSE)),"")</f>
        <v/>
      </c>
      <c r="L1128" s="151" t="str">
        <f t="array" ref="L1128">IFERROR(VLOOKUP('RT-C'!$A:$AF,32,FALSE),"")</f>
        <v/>
      </c>
      <c r="M1128" s="323" t="str">
        <f t="array" ref="M1128">IFERROR(VLOOKUP(E1128,'RT-C'!$A:$H,8,FALSE),"")</f>
        <v/>
      </c>
      <c r="N1128" s="151" t="str">
        <f t="array" ref="N1128">IFERROR(VLOOKUP(E1128,'RT-C'!$A:$G,7,FALSE),"")</f>
        <v/>
      </c>
      <c r="O1128" s="150" t="str">
        <f t="array" ref="O1128">IFERROR(VLOOKUP(E1128,'RT-C'!$A:$R,18,FALSE),"")</f>
        <v/>
      </c>
      <c r="P1128" s="147" t="str">
        <f t="shared" si="68"/>
        <v/>
      </c>
      <c r="Q1128" s="119" t="str">
        <f t="shared" si="69"/>
        <v/>
      </c>
      <c r="R1128" s="149" t="str">
        <f t="shared" si="70"/>
        <v/>
      </c>
      <c r="S1128" s="148"/>
      <c r="T1128" s="148" t="str">
        <f t="shared" si="71"/>
        <v/>
      </c>
      <c r="U1128" s="118" t="e">
        <f>IF(AND(D1128&lt;&gt;"",I1128="OUI",#REF!="OUI"),60,"")</f>
        <v>#REF!</v>
      </c>
      <c r="V1128" s="147"/>
      <c r="W1128" s="118"/>
      <c r="X1128" s="118"/>
      <c r="Y1128" s="120"/>
      <c r="Z1128" s="117"/>
    </row>
    <row r="1129" spans="1:26" x14ac:dyDescent="0.25">
      <c r="A1129" s="114">
        <v>10</v>
      </c>
      <c r="B1129" s="115" t="s">
        <v>5723</v>
      </c>
      <c r="C1129" s="116" t="str">
        <f t="array" ref="C1129">IFERROR(VLOOKUP(E1129,'RT-C'!$A:$I,9,FALSE),"")</f>
        <v/>
      </c>
      <c r="D1129" s="117"/>
      <c r="E1129" s="113"/>
      <c r="F1129" s="118"/>
      <c r="G1129" s="119"/>
      <c r="H1129" s="120"/>
      <c r="I1129" s="153" t="str">
        <f t="array" ref="I1129">IFERROR(VLOOKUP(E1129,'RT-C'!$A:$J,10,FALSE),"")</f>
        <v/>
      </c>
      <c r="J1129" s="151" t="str">
        <f t="array" ref="J1129">IFERROR(VLOOKUP(E1129,'RT-C'!$A:$AE,31,FALSE),"")</f>
        <v/>
      </c>
      <c r="K1129" s="152" t="str">
        <f t="array" ref="K1129">IFERROR(IF(VLOOKUP(E1129,'RT-C'!$A:$AG,29,FALSE)=0,"",VLOOKUP(E1129,'RT-C'!$A:$AG,33,FALSE)),"")</f>
        <v/>
      </c>
      <c r="L1129" s="151" t="str">
        <f t="array" ref="L1129">IFERROR(VLOOKUP('RT-C'!$A:$AF,32,FALSE),"")</f>
        <v/>
      </c>
      <c r="M1129" s="323" t="str">
        <f t="array" ref="M1129">IFERROR(VLOOKUP(E1129,'RT-C'!$A:$H,8,FALSE),"")</f>
        <v/>
      </c>
      <c r="N1129" s="151" t="str">
        <f t="array" ref="N1129">IFERROR(VLOOKUP(E1129,'RT-C'!$A:$G,7,FALSE),"")</f>
        <v/>
      </c>
      <c r="O1129" s="150" t="str">
        <f t="array" ref="O1129">IFERROR(VLOOKUP(E1129,'RT-C'!$A:$R,18,FALSE),"")</f>
        <v/>
      </c>
      <c r="P1129" s="147" t="str">
        <f t="shared" si="68"/>
        <v/>
      </c>
      <c r="Q1129" s="119" t="str">
        <f t="shared" si="69"/>
        <v/>
      </c>
      <c r="R1129" s="149" t="str">
        <f t="shared" si="70"/>
        <v/>
      </c>
      <c r="S1129" s="148"/>
      <c r="T1129" s="148" t="str">
        <f t="shared" si="71"/>
        <v/>
      </c>
      <c r="U1129" s="118" t="e">
        <f>IF(AND(D1129&lt;&gt;"",I1129="OUI",#REF!="OUI"),60,"")</f>
        <v>#REF!</v>
      </c>
      <c r="V1129" s="147"/>
      <c r="W1129" s="118"/>
      <c r="X1129" s="118"/>
      <c r="Y1129" s="120"/>
      <c r="Z1129" s="117"/>
    </row>
    <row r="1130" spans="1:26" x14ac:dyDescent="0.25">
      <c r="A1130" s="114">
        <v>10</v>
      </c>
      <c r="B1130" s="115" t="s">
        <v>5723</v>
      </c>
      <c r="C1130" s="116" t="str">
        <f t="array" ref="C1130">IFERROR(VLOOKUP(E1130,'RT-C'!$A:$I,9,FALSE),"")</f>
        <v/>
      </c>
      <c r="D1130" s="117"/>
      <c r="E1130" s="113"/>
      <c r="F1130" s="118"/>
      <c r="G1130" s="119"/>
      <c r="H1130" s="120"/>
      <c r="I1130" s="153" t="str">
        <f t="array" ref="I1130">IFERROR(VLOOKUP(E1130,'RT-C'!$A:$J,10,FALSE),"")</f>
        <v/>
      </c>
      <c r="J1130" s="151" t="str">
        <f t="array" ref="J1130">IFERROR(VLOOKUP(E1130,'RT-C'!$A:$AE,31,FALSE),"")</f>
        <v/>
      </c>
      <c r="K1130" s="152" t="str">
        <f t="array" ref="K1130">IFERROR(IF(VLOOKUP(E1130,'RT-C'!$A:$AG,29,FALSE)=0,"",VLOOKUP(E1130,'RT-C'!$A:$AG,33,FALSE)),"")</f>
        <v/>
      </c>
      <c r="L1130" s="151" t="str">
        <f t="array" ref="L1130">IFERROR(VLOOKUP('RT-C'!$A:$AF,32,FALSE),"")</f>
        <v/>
      </c>
      <c r="M1130" s="323" t="str">
        <f t="array" ref="M1130">IFERROR(VLOOKUP(E1130,'RT-C'!$A:$H,8,FALSE),"")</f>
        <v/>
      </c>
      <c r="N1130" s="151" t="str">
        <f t="array" ref="N1130">IFERROR(VLOOKUP(E1130,'RT-C'!$A:$G,7,FALSE),"")</f>
        <v/>
      </c>
      <c r="O1130" s="150" t="str">
        <f t="array" ref="O1130">IFERROR(VLOOKUP(E1130,'RT-C'!$A:$R,18,FALSE),"")</f>
        <v/>
      </c>
      <c r="P1130" s="147" t="str">
        <f t="shared" si="68"/>
        <v/>
      </c>
      <c r="Q1130" s="119" t="str">
        <f t="shared" si="69"/>
        <v/>
      </c>
      <c r="R1130" s="149" t="str">
        <f t="shared" si="70"/>
        <v/>
      </c>
      <c r="S1130" s="148"/>
      <c r="T1130" s="148" t="str">
        <f t="shared" si="71"/>
        <v/>
      </c>
      <c r="U1130" s="118" t="e">
        <f>IF(AND(D1130&lt;&gt;"",I1130="OUI",#REF!="OUI"),60,"")</f>
        <v>#REF!</v>
      </c>
      <c r="V1130" s="147"/>
      <c r="W1130" s="118"/>
      <c r="X1130" s="118"/>
      <c r="Y1130" s="120"/>
      <c r="Z1130" s="117"/>
    </row>
    <row r="1131" spans="1:26" x14ac:dyDescent="0.25">
      <c r="A1131" s="114">
        <v>3</v>
      </c>
      <c r="B1131" s="115" t="s">
        <v>5726</v>
      </c>
      <c r="C1131" s="116" t="str">
        <f t="array" ref="C1131">IFERROR(VLOOKUP(E1131,'RT-C'!$A:$I,9,FALSE),"")</f>
        <v/>
      </c>
      <c r="D1131" s="117"/>
      <c r="E1131" s="113"/>
      <c r="F1131" s="118"/>
      <c r="G1131" s="119"/>
      <c r="H1131" s="120"/>
      <c r="I1131" s="153" t="str">
        <f t="array" ref="I1131">IFERROR(VLOOKUP(E1131,'RT-C'!$A:$J,10,FALSE),"")</f>
        <v/>
      </c>
      <c r="J1131" s="151" t="str">
        <f t="array" ref="J1131">IFERROR(VLOOKUP(E1131,'RT-C'!$A:$AE,31,FALSE),"")</f>
        <v/>
      </c>
      <c r="K1131" s="152" t="str">
        <f t="array" ref="K1131">IFERROR(IF(VLOOKUP(E1131,'RT-C'!$A:$AG,29,FALSE)=0,"",VLOOKUP(E1131,'RT-C'!$A:$AG,33,FALSE)),"")</f>
        <v/>
      </c>
      <c r="L1131" s="151" t="str">
        <f t="array" ref="L1131">IFERROR(VLOOKUP('RT-C'!$A:$AF,32,FALSE),"")</f>
        <v/>
      </c>
      <c r="M1131" s="323" t="str">
        <f t="array" ref="M1131">IFERROR(VLOOKUP(E1131,'RT-C'!$A:$H,8,FALSE),"")</f>
        <v/>
      </c>
      <c r="N1131" s="151" t="str">
        <f t="array" ref="N1131">IFERROR(VLOOKUP(E1131,'RT-C'!$A:$G,7,FALSE),"")</f>
        <v/>
      </c>
      <c r="O1131" s="150" t="str">
        <f t="array" ref="O1131">IFERROR(VLOOKUP(E1131,'RT-C'!$A:$R,18,FALSE),"")</f>
        <v/>
      </c>
      <c r="P1131" s="147" t="str">
        <f t="shared" si="68"/>
        <v/>
      </c>
      <c r="Q1131" s="119" t="str">
        <f t="shared" si="69"/>
        <v/>
      </c>
      <c r="R1131" s="149" t="str">
        <f t="shared" si="70"/>
        <v/>
      </c>
      <c r="S1131" s="148"/>
      <c r="T1131" s="148" t="str">
        <f t="shared" si="71"/>
        <v/>
      </c>
      <c r="U1131" s="118" t="e">
        <f>IF(AND(D1131&lt;&gt;"",I1131="OUI",#REF!="OUI"),60,"")</f>
        <v>#REF!</v>
      </c>
      <c r="V1131" s="147"/>
      <c r="W1131" s="118"/>
      <c r="X1131" s="118"/>
      <c r="Y1131" s="120"/>
      <c r="Z1131" s="117"/>
    </row>
    <row r="1132" spans="1:26" x14ac:dyDescent="0.25">
      <c r="A1132" s="114">
        <v>3</v>
      </c>
      <c r="B1132" s="115" t="s">
        <v>5726</v>
      </c>
      <c r="C1132" s="116" t="str">
        <f t="array" ref="C1132">IFERROR(VLOOKUP(E1132,'RT-C'!$A:$I,9,FALSE),"")</f>
        <v/>
      </c>
      <c r="D1132" s="117"/>
      <c r="E1132" s="113"/>
      <c r="F1132" s="118"/>
      <c r="G1132" s="119"/>
      <c r="H1132" s="120"/>
      <c r="I1132" s="153" t="str">
        <f t="array" ref="I1132">IFERROR(VLOOKUP(E1132,'RT-C'!$A:$J,10,FALSE),"")</f>
        <v/>
      </c>
      <c r="J1132" s="151" t="str">
        <f t="array" ref="J1132">IFERROR(VLOOKUP(E1132,'RT-C'!$A:$AE,31,FALSE),"")</f>
        <v/>
      </c>
      <c r="K1132" s="152" t="str">
        <f t="array" ref="K1132">IFERROR(IF(VLOOKUP(E1132,'RT-C'!$A:$AG,29,FALSE)=0,"",VLOOKUP(E1132,'RT-C'!$A:$AG,33,FALSE)),"")</f>
        <v/>
      </c>
      <c r="L1132" s="151" t="str">
        <f t="array" ref="L1132">IFERROR(VLOOKUP('RT-C'!$A:$AF,32,FALSE),"")</f>
        <v/>
      </c>
      <c r="M1132" s="323" t="str">
        <f t="array" ref="M1132">IFERROR(VLOOKUP(E1132,'RT-C'!$A:$H,8,FALSE),"")</f>
        <v/>
      </c>
      <c r="N1132" s="151" t="str">
        <f t="array" ref="N1132">IFERROR(VLOOKUP(E1132,'RT-C'!$A:$G,7,FALSE),"")</f>
        <v/>
      </c>
      <c r="O1132" s="150" t="str">
        <f t="array" ref="O1132">IFERROR(VLOOKUP(E1132,'RT-C'!$A:$R,18,FALSE),"")</f>
        <v/>
      </c>
      <c r="P1132" s="147" t="str">
        <f t="shared" si="68"/>
        <v/>
      </c>
      <c r="Q1132" s="119" t="str">
        <f t="shared" si="69"/>
        <v/>
      </c>
      <c r="R1132" s="149" t="str">
        <f t="shared" si="70"/>
        <v/>
      </c>
      <c r="S1132" s="148"/>
      <c r="T1132" s="148" t="str">
        <f t="shared" si="71"/>
        <v/>
      </c>
      <c r="U1132" s="118" t="e">
        <f>IF(AND(D1132&lt;&gt;"",I1132="OUI",#REF!="OUI"),60,"")</f>
        <v>#REF!</v>
      </c>
      <c r="V1132" s="147"/>
      <c r="W1132" s="118"/>
      <c r="X1132" s="118"/>
      <c r="Y1132" s="120"/>
      <c r="Z1132" s="117"/>
    </row>
    <row r="1133" spans="1:26" x14ac:dyDescent="0.25">
      <c r="A1133" s="114">
        <v>10</v>
      </c>
      <c r="B1133" s="115" t="s">
        <v>5723</v>
      </c>
      <c r="C1133" s="116" t="str">
        <f t="array" ref="C1133">IFERROR(VLOOKUP(E1133,'RT-C'!$A:$I,9,FALSE),"")</f>
        <v/>
      </c>
      <c r="D1133" s="117"/>
      <c r="E1133" s="113"/>
      <c r="F1133" s="118"/>
      <c r="G1133" s="119"/>
      <c r="H1133" s="120"/>
      <c r="I1133" s="153" t="str">
        <f t="array" ref="I1133">IFERROR(VLOOKUP(E1133,'RT-C'!$A:$J,10,FALSE),"")</f>
        <v/>
      </c>
      <c r="J1133" s="151" t="str">
        <f t="array" ref="J1133">IFERROR(VLOOKUP(E1133,'RT-C'!$A:$AE,31,FALSE),"")</f>
        <v/>
      </c>
      <c r="K1133" s="152" t="str">
        <f t="array" ref="K1133">IFERROR(IF(VLOOKUP(E1133,'RT-C'!$A:$AG,29,FALSE)=0,"",VLOOKUP(E1133,'RT-C'!$A:$AG,33,FALSE)),"")</f>
        <v/>
      </c>
      <c r="L1133" s="151" t="str">
        <f t="array" ref="L1133">IFERROR(VLOOKUP('RT-C'!$A:$AF,32,FALSE),"")</f>
        <v/>
      </c>
      <c r="M1133" s="323" t="str">
        <f t="array" ref="M1133">IFERROR(VLOOKUP(E1133,'RT-C'!$A:$H,8,FALSE),"")</f>
        <v/>
      </c>
      <c r="N1133" s="151" t="str">
        <f t="array" ref="N1133">IFERROR(VLOOKUP(E1133,'RT-C'!$A:$G,7,FALSE),"")</f>
        <v/>
      </c>
      <c r="O1133" s="150" t="str">
        <f t="array" ref="O1133">IFERROR(VLOOKUP(E1133,'RT-C'!$A:$R,18,FALSE),"")</f>
        <v/>
      </c>
      <c r="P1133" s="147" t="str">
        <f t="shared" si="68"/>
        <v/>
      </c>
      <c r="Q1133" s="119" t="str">
        <f t="shared" si="69"/>
        <v/>
      </c>
      <c r="R1133" s="149" t="str">
        <f t="shared" si="70"/>
        <v/>
      </c>
      <c r="S1133" s="148"/>
      <c r="T1133" s="148" t="str">
        <f t="shared" si="71"/>
        <v/>
      </c>
      <c r="U1133" s="118" t="e">
        <f>IF(AND(D1133&lt;&gt;"",I1133="OUI",#REF!="OUI"),60,"")</f>
        <v>#REF!</v>
      </c>
      <c r="V1133" s="147"/>
      <c r="W1133" s="118"/>
      <c r="X1133" s="118"/>
      <c r="Y1133" s="120"/>
      <c r="Z1133" s="117"/>
    </row>
    <row r="1134" spans="1:26" x14ac:dyDescent="0.25">
      <c r="A1134" s="114">
        <v>3</v>
      </c>
      <c r="B1134" s="115" t="s">
        <v>5726</v>
      </c>
      <c r="C1134" s="116" t="str">
        <f t="array" ref="C1134">IFERROR(VLOOKUP(E1134,'RT-C'!$A:$I,9,FALSE),"")</f>
        <v/>
      </c>
      <c r="D1134" s="117"/>
      <c r="E1134" s="113"/>
      <c r="F1134" s="118"/>
      <c r="G1134" s="119"/>
      <c r="H1134" s="120"/>
      <c r="I1134" s="153" t="str">
        <f t="array" ref="I1134">IFERROR(VLOOKUP(E1134,'RT-C'!$A:$J,10,FALSE),"")</f>
        <v/>
      </c>
      <c r="J1134" s="151" t="str">
        <f t="array" ref="J1134">IFERROR(VLOOKUP(E1134,'RT-C'!$A:$AE,31,FALSE),"")</f>
        <v/>
      </c>
      <c r="K1134" s="152" t="str">
        <f t="array" ref="K1134">IFERROR(IF(VLOOKUP(E1134,'RT-C'!$A:$AG,29,FALSE)=0,"",VLOOKUP(E1134,'RT-C'!$A:$AG,33,FALSE)),"")</f>
        <v/>
      </c>
      <c r="L1134" s="151" t="str">
        <f t="array" ref="L1134">IFERROR(VLOOKUP('RT-C'!$A:$AF,32,FALSE),"")</f>
        <v/>
      </c>
      <c r="M1134" s="323" t="str">
        <f t="array" ref="M1134">IFERROR(VLOOKUP(E1134,'RT-C'!$A:$H,8,FALSE),"")</f>
        <v/>
      </c>
      <c r="N1134" s="151" t="str">
        <f t="array" ref="N1134">IFERROR(VLOOKUP(E1134,'RT-C'!$A:$G,7,FALSE),"")</f>
        <v/>
      </c>
      <c r="O1134" s="150" t="str">
        <f t="array" ref="O1134">IFERROR(VLOOKUP(E1134,'RT-C'!$A:$R,18,FALSE),"")</f>
        <v/>
      </c>
      <c r="P1134" s="147" t="str">
        <f t="shared" si="68"/>
        <v/>
      </c>
      <c r="Q1134" s="119" t="str">
        <f t="shared" si="69"/>
        <v/>
      </c>
      <c r="R1134" s="149" t="str">
        <f t="shared" si="70"/>
        <v/>
      </c>
      <c r="S1134" s="148"/>
      <c r="T1134" s="148" t="str">
        <f t="shared" si="71"/>
        <v/>
      </c>
      <c r="U1134" s="118" t="e">
        <f>IF(AND(D1134&lt;&gt;"",I1134="OUI",#REF!="OUI"),60,"")</f>
        <v>#REF!</v>
      </c>
      <c r="V1134" s="147"/>
      <c r="W1134" s="118"/>
      <c r="X1134" s="118"/>
      <c r="Y1134" s="120"/>
      <c r="Z1134" s="117"/>
    </row>
    <row r="1135" spans="1:26" x14ac:dyDescent="0.25">
      <c r="A1135" s="114">
        <v>3</v>
      </c>
      <c r="B1135" s="115" t="s">
        <v>5726</v>
      </c>
      <c r="C1135" s="116" t="str">
        <f t="array" ref="C1135">IFERROR(VLOOKUP(E1135,'RT-C'!$A:$I,9,FALSE),"")</f>
        <v/>
      </c>
      <c r="D1135" s="117"/>
      <c r="E1135" s="113"/>
      <c r="F1135" s="118"/>
      <c r="G1135" s="119"/>
      <c r="H1135" s="120"/>
      <c r="I1135" s="153" t="str">
        <f t="array" ref="I1135">IFERROR(VLOOKUP(E1135,'RT-C'!$A:$J,10,FALSE),"")</f>
        <v/>
      </c>
      <c r="J1135" s="151" t="str">
        <f t="array" ref="J1135">IFERROR(VLOOKUP(E1135,'RT-C'!$A:$AE,31,FALSE),"")</f>
        <v/>
      </c>
      <c r="K1135" s="152" t="str">
        <f t="array" ref="K1135">IFERROR(IF(VLOOKUP(E1135,'RT-C'!$A:$AG,29,FALSE)=0,"",VLOOKUP(E1135,'RT-C'!$A:$AG,33,FALSE)),"")</f>
        <v/>
      </c>
      <c r="L1135" s="151" t="str">
        <f t="array" ref="L1135">IFERROR(VLOOKUP('RT-C'!$A:$AF,32,FALSE),"")</f>
        <v/>
      </c>
      <c r="M1135" s="323" t="str">
        <f t="array" ref="M1135">IFERROR(VLOOKUP(E1135,'RT-C'!$A:$H,8,FALSE),"")</f>
        <v/>
      </c>
      <c r="N1135" s="151" t="str">
        <f t="array" ref="N1135">IFERROR(VLOOKUP(E1135,'RT-C'!$A:$G,7,FALSE),"")</f>
        <v/>
      </c>
      <c r="O1135" s="150" t="str">
        <f t="array" ref="O1135">IFERROR(VLOOKUP(E1135,'RT-C'!$A:$R,18,FALSE),"")</f>
        <v/>
      </c>
      <c r="P1135" s="147" t="str">
        <f t="shared" si="68"/>
        <v/>
      </c>
      <c r="Q1135" s="119" t="str">
        <f t="shared" si="69"/>
        <v/>
      </c>
      <c r="R1135" s="149" t="str">
        <f t="shared" si="70"/>
        <v/>
      </c>
      <c r="S1135" s="148"/>
      <c r="T1135" s="148" t="str">
        <f t="shared" si="71"/>
        <v/>
      </c>
      <c r="U1135" s="118" t="e">
        <f>IF(AND(D1135&lt;&gt;"",I1135="OUI",#REF!="OUI"),60,"")</f>
        <v>#REF!</v>
      </c>
      <c r="V1135" s="147"/>
      <c r="W1135" s="118"/>
      <c r="X1135" s="118"/>
      <c r="Y1135" s="120"/>
      <c r="Z1135" s="117"/>
    </row>
    <row r="1136" spans="1:26" x14ac:dyDescent="0.25">
      <c r="A1136" s="114">
        <v>3</v>
      </c>
      <c r="B1136" s="115" t="s">
        <v>5726</v>
      </c>
      <c r="C1136" s="116" t="str">
        <f t="array" ref="C1136">IFERROR(VLOOKUP(E1136,'RT-C'!$A:$I,9,FALSE),"")</f>
        <v/>
      </c>
      <c r="D1136" s="117"/>
      <c r="E1136" s="113"/>
      <c r="F1136" s="118"/>
      <c r="G1136" s="119"/>
      <c r="H1136" s="120"/>
      <c r="I1136" s="153" t="str">
        <f t="array" ref="I1136">IFERROR(VLOOKUP(E1136,'RT-C'!$A:$J,10,FALSE),"")</f>
        <v/>
      </c>
      <c r="J1136" s="151" t="str">
        <f t="array" ref="J1136">IFERROR(VLOOKUP(E1136,'RT-C'!$A:$AE,31,FALSE),"")</f>
        <v/>
      </c>
      <c r="K1136" s="152" t="str">
        <f t="array" ref="K1136">IFERROR(IF(VLOOKUP(E1136,'RT-C'!$A:$AG,29,FALSE)=0,"",VLOOKUP(E1136,'RT-C'!$A:$AG,33,FALSE)),"")</f>
        <v/>
      </c>
      <c r="L1136" s="151" t="str">
        <f t="array" ref="L1136">IFERROR(VLOOKUP('RT-C'!$A:$AF,32,FALSE),"")</f>
        <v/>
      </c>
      <c r="M1136" s="323" t="str">
        <f t="array" ref="M1136">IFERROR(VLOOKUP(E1136,'RT-C'!$A:$H,8,FALSE),"")</f>
        <v/>
      </c>
      <c r="N1136" s="151" t="str">
        <f t="array" ref="N1136">IFERROR(VLOOKUP(E1136,'RT-C'!$A:$G,7,FALSE),"")</f>
        <v/>
      </c>
      <c r="O1136" s="150" t="str">
        <f t="array" ref="O1136">IFERROR(VLOOKUP(E1136,'RT-C'!$A:$R,18,FALSE),"")</f>
        <v/>
      </c>
      <c r="P1136" s="147" t="str">
        <f t="shared" si="68"/>
        <v/>
      </c>
      <c r="Q1136" s="119" t="str">
        <f t="shared" si="69"/>
        <v/>
      </c>
      <c r="R1136" s="149" t="str">
        <f t="shared" si="70"/>
        <v/>
      </c>
      <c r="S1136" s="148"/>
      <c r="T1136" s="148" t="str">
        <f t="shared" si="71"/>
        <v/>
      </c>
      <c r="U1136" s="118" t="e">
        <f>IF(AND(D1136&lt;&gt;"",I1136="OUI",#REF!="OUI"),60,"")</f>
        <v>#REF!</v>
      </c>
      <c r="V1136" s="147"/>
      <c r="W1136" s="118"/>
      <c r="X1136" s="118"/>
      <c r="Y1136" s="120"/>
      <c r="Z1136" s="117"/>
    </row>
    <row r="1137" spans="1:26" x14ac:dyDescent="0.25">
      <c r="A1137" s="114">
        <v>3</v>
      </c>
      <c r="B1137" s="115" t="s">
        <v>5726</v>
      </c>
      <c r="C1137" s="116" t="str">
        <f t="array" ref="C1137">IFERROR(VLOOKUP(E1137,'RT-C'!$A:$I,9,FALSE),"")</f>
        <v/>
      </c>
      <c r="D1137" s="117"/>
      <c r="E1137" s="113"/>
      <c r="F1137" s="118"/>
      <c r="G1137" s="119"/>
      <c r="H1137" s="120"/>
      <c r="I1137" s="153" t="str">
        <f t="array" ref="I1137">IFERROR(VLOOKUP(E1137,'RT-C'!$A:$J,10,FALSE),"")</f>
        <v/>
      </c>
      <c r="J1137" s="151" t="str">
        <f t="array" ref="J1137">IFERROR(VLOOKUP(E1137,'RT-C'!$A:$AE,31,FALSE),"")</f>
        <v/>
      </c>
      <c r="K1137" s="152" t="str">
        <f t="array" ref="K1137">IFERROR(IF(VLOOKUP(E1137,'RT-C'!$A:$AG,29,FALSE)=0,"",VLOOKUP(E1137,'RT-C'!$A:$AG,33,FALSE)),"")</f>
        <v/>
      </c>
      <c r="L1137" s="151" t="str">
        <f t="array" ref="L1137">IFERROR(VLOOKUP('RT-C'!$A:$AF,32,FALSE),"")</f>
        <v/>
      </c>
      <c r="M1137" s="323" t="str">
        <f t="array" ref="M1137">IFERROR(VLOOKUP(E1137,'RT-C'!$A:$H,8,FALSE),"")</f>
        <v/>
      </c>
      <c r="N1137" s="151" t="str">
        <f t="array" ref="N1137">IFERROR(VLOOKUP(E1137,'RT-C'!$A:$G,7,FALSE),"")</f>
        <v/>
      </c>
      <c r="O1137" s="150" t="str">
        <f t="array" ref="O1137">IFERROR(VLOOKUP(E1137,'RT-C'!$A:$R,18,FALSE),"")</f>
        <v/>
      </c>
      <c r="P1137" s="147" t="str">
        <f t="shared" si="68"/>
        <v/>
      </c>
      <c r="Q1137" s="119" t="str">
        <f t="shared" si="69"/>
        <v/>
      </c>
      <c r="R1137" s="149" t="str">
        <f t="shared" si="70"/>
        <v/>
      </c>
      <c r="S1137" s="148"/>
      <c r="T1137" s="148" t="str">
        <f t="shared" si="71"/>
        <v/>
      </c>
      <c r="U1137" s="118" t="e">
        <f>IF(AND(D1137&lt;&gt;"",I1137="OUI",#REF!="OUI"),60,"")</f>
        <v>#REF!</v>
      </c>
      <c r="V1137" s="147"/>
      <c r="W1137" s="118"/>
      <c r="X1137" s="118"/>
      <c r="Y1137" s="120"/>
      <c r="Z1137" s="117"/>
    </row>
    <row r="1138" spans="1:26" x14ac:dyDescent="0.25">
      <c r="A1138" s="114">
        <v>3</v>
      </c>
      <c r="B1138" s="115" t="s">
        <v>5726</v>
      </c>
      <c r="C1138" s="116" t="str">
        <f t="array" ref="C1138">IFERROR(VLOOKUP(E1138,'RT-C'!$A:$I,9,FALSE),"")</f>
        <v/>
      </c>
      <c r="D1138" s="117"/>
      <c r="E1138" s="113"/>
      <c r="F1138" s="118"/>
      <c r="G1138" s="119"/>
      <c r="H1138" s="120"/>
      <c r="I1138" s="153" t="str">
        <f t="array" ref="I1138">IFERROR(VLOOKUP(E1138,'RT-C'!$A:$J,10,FALSE),"")</f>
        <v/>
      </c>
      <c r="J1138" s="151" t="str">
        <f t="array" ref="J1138">IFERROR(VLOOKUP(E1138,'RT-C'!$A:$AE,31,FALSE),"")</f>
        <v/>
      </c>
      <c r="K1138" s="152" t="str">
        <f t="array" ref="K1138">IFERROR(IF(VLOOKUP(E1138,'RT-C'!$A:$AG,29,FALSE)=0,"",VLOOKUP(E1138,'RT-C'!$A:$AG,33,FALSE)),"")</f>
        <v/>
      </c>
      <c r="L1138" s="151" t="str">
        <f t="array" ref="L1138">IFERROR(VLOOKUP('RT-C'!$A:$AF,32,FALSE),"")</f>
        <v/>
      </c>
      <c r="M1138" s="323" t="str">
        <f t="array" ref="M1138">IFERROR(VLOOKUP(E1138,'RT-C'!$A:$H,8,FALSE),"")</f>
        <v/>
      </c>
      <c r="N1138" s="151" t="str">
        <f t="array" ref="N1138">IFERROR(VLOOKUP(E1138,'RT-C'!$A:$G,7,FALSE),"")</f>
        <v/>
      </c>
      <c r="O1138" s="150" t="str">
        <f t="array" ref="O1138">IFERROR(VLOOKUP(E1138,'RT-C'!$A:$R,18,FALSE),"")</f>
        <v/>
      </c>
      <c r="P1138" s="147" t="str">
        <f t="shared" si="68"/>
        <v/>
      </c>
      <c r="Q1138" s="119" t="str">
        <f t="shared" si="69"/>
        <v/>
      </c>
      <c r="R1138" s="149" t="str">
        <f t="shared" si="70"/>
        <v/>
      </c>
      <c r="S1138" s="148"/>
      <c r="T1138" s="148" t="str">
        <f t="shared" si="71"/>
        <v/>
      </c>
      <c r="U1138" s="118" t="e">
        <f>IF(AND(D1138&lt;&gt;"",I1138="OUI",#REF!="OUI"),60,"")</f>
        <v>#REF!</v>
      </c>
      <c r="V1138" s="147"/>
      <c r="W1138" s="118"/>
      <c r="X1138" s="118"/>
      <c r="Y1138" s="120"/>
      <c r="Z1138" s="117"/>
    </row>
    <row r="1139" spans="1:26" x14ac:dyDescent="0.25">
      <c r="A1139" s="114">
        <v>3</v>
      </c>
      <c r="B1139" s="115" t="s">
        <v>5726</v>
      </c>
      <c r="C1139" s="116" t="str">
        <f t="array" ref="C1139">IFERROR(VLOOKUP(E1139,'RT-C'!$A:$I,9,FALSE),"")</f>
        <v/>
      </c>
      <c r="D1139" s="117"/>
      <c r="E1139" s="113"/>
      <c r="F1139" s="118"/>
      <c r="G1139" s="119"/>
      <c r="H1139" s="120"/>
      <c r="I1139" s="153" t="str">
        <f t="array" ref="I1139">IFERROR(VLOOKUP(E1139,'RT-C'!$A:$J,10,FALSE),"")</f>
        <v/>
      </c>
      <c r="J1139" s="151" t="str">
        <f t="array" ref="J1139">IFERROR(VLOOKUP(E1139,'RT-C'!$A:$AE,31,FALSE),"")</f>
        <v/>
      </c>
      <c r="K1139" s="152" t="str">
        <f t="array" ref="K1139">IFERROR(IF(VLOOKUP(E1139,'RT-C'!$A:$AG,29,FALSE)=0,"",VLOOKUP(E1139,'RT-C'!$A:$AG,33,FALSE)),"")</f>
        <v/>
      </c>
      <c r="L1139" s="151" t="str">
        <f t="array" ref="L1139">IFERROR(VLOOKUP('RT-C'!$A:$AF,32,FALSE),"")</f>
        <v/>
      </c>
      <c r="M1139" s="323" t="str">
        <f t="array" ref="M1139">IFERROR(VLOOKUP(E1139,'RT-C'!$A:$H,8,FALSE),"")</f>
        <v/>
      </c>
      <c r="N1139" s="151" t="str">
        <f t="array" ref="N1139">IFERROR(VLOOKUP(E1139,'RT-C'!$A:$G,7,FALSE),"")</f>
        <v/>
      </c>
      <c r="O1139" s="150" t="str">
        <f t="array" ref="O1139">IFERROR(VLOOKUP(E1139,'RT-C'!$A:$R,18,FALSE),"")</f>
        <v/>
      </c>
      <c r="P1139" s="147" t="str">
        <f t="shared" si="68"/>
        <v/>
      </c>
      <c r="Q1139" s="119" t="str">
        <f t="shared" si="69"/>
        <v/>
      </c>
      <c r="R1139" s="149" t="str">
        <f t="shared" si="70"/>
        <v/>
      </c>
      <c r="S1139" s="148"/>
      <c r="T1139" s="148" t="str">
        <f t="shared" si="71"/>
        <v/>
      </c>
      <c r="U1139" s="118" t="e">
        <f>IF(AND(D1139&lt;&gt;"",I1139="OUI",#REF!="OUI"),60,"")</f>
        <v>#REF!</v>
      </c>
      <c r="V1139" s="147"/>
      <c r="W1139" s="118"/>
      <c r="X1139" s="118"/>
      <c r="Y1139" s="120"/>
      <c r="Z1139" s="117"/>
    </row>
    <row r="1140" spans="1:26" x14ac:dyDescent="0.25">
      <c r="A1140" s="114">
        <v>10</v>
      </c>
      <c r="B1140" s="115" t="s">
        <v>5723</v>
      </c>
      <c r="C1140" s="116" t="str">
        <f t="array" ref="C1140">IFERROR(VLOOKUP(E1140,'RT-C'!$A:$I,9,FALSE),"")</f>
        <v/>
      </c>
      <c r="D1140" s="117"/>
      <c r="E1140" s="113"/>
      <c r="F1140" s="118"/>
      <c r="G1140" s="119"/>
      <c r="H1140" s="120"/>
      <c r="I1140" s="153" t="str">
        <f t="array" ref="I1140">IFERROR(VLOOKUP(E1140,'RT-C'!$A:$J,10,FALSE),"")</f>
        <v/>
      </c>
      <c r="J1140" s="151" t="str">
        <f t="array" ref="J1140">IFERROR(VLOOKUP(E1140,'RT-C'!$A:$AE,31,FALSE),"")</f>
        <v/>
      </c>
      <c r="K1140" s="152" t="str">
        <f t="array" ref="K1140">IFERROR(IF(VLOOKUP(E1140,'RT-C'!$A:$AG,29,FALSE)=0,"",VLOOKUP(E1140,'RT-C'!$A:$AG,33,FALSE)),"")</f>
        <v/>
      </c>
      <c r="L1140" s="151" t="str">
        <f t="array" ref="L1140">IFERROR(VLOOKUP('RT-C'!$A:$AF,32,FALSE),"")</f>
        <v/>
      </c>
      <c r="M1140" s="323" t="str">
        <f t="array" ref="M1140">IFERROR(VLOOKUP(E1140,'RT-C'!$A:$H,8,FALSE),"")</f>
        <v/>
      </c>
      <c r="N1140" s="151" t="str">
        <f t="array" ref="N1140">IFERROR(VLOOKUP(E1140,'RT-C'!$A:$G,7,FALSE),"")</f>
        <v/>
      </c>
      <c r="O1140" s="150" t="str">
        <f t="array" ref="O1140">IFERROR(VLOOKUP(E1140,'RT-C'!$A:$R,18,FALSE),"")</f>
        <v/>
      </c>
      <c r="P1140" s="147" t="str">
        <f t="shared" si="68"/>
        <v/>
      </c>
      <c r="Q1140" s="119" t="str">
        <f t="shared" si="69"/>
        <v/>
      </c>
      <c r="R1140" s="149" t="str">
        <f t="shared" si="70"/>
        <v/>
      </c>
      <c r="S1140" s="148"/>
      <c r="T1140" s="148" t="str">
        <f t="shared" si="71"/>
        <v/>
      </c>
      <c r="U1140" s="118" t="e">
        <f>IF(AND(D1140&lt;&gt;"",I1140="OUI",#REF!="OUI"),60,"")</f>
        <v>#REF!</v>
      </c>
      <c r="V1140" s="147"/>
      <c r="W1140" s="118"/>
      <c r="X1140" s="118"/>
      <c r="Y1140" s="120"/>
      <c r="Z1140" s="117"/>
    </row>
    <row r="1141" spans="1:26" x14ac:dyDescent="0.25">
      <c r="A1141" s="114">
        <v>10</v>
      </c>
      <c r="B1141" s="115" t="s">
        <v>5723</v>
      </c>
      <c r="C1141" s="116" t="str">
        <f t="array" ref="C1141">IFERROR(VLOOKUP(E1141,'RT-C'!$A:$I,9,FALSE),"")</f>
        <v/>
      </c>
      <c r="D1141" s="117"/>
      <c r="E1141" s="113"/>
      <c r="F1141" s="118"/>
      <c r="G1141" s="119"/>
      <c r="H1141" s="120"/>
      <c r="I1141" s="153" t="str">
        <f t="array" ref="I1141">IFERROR(VLOOKUP(E1141,'RT-C'!$A:$J,10,FALSE),"")</f>
        <v/>
      </c>
      <c r="J1141" s="151" t="str">
        <f t="array" ref="J1141">IFERROR(VLOOKUP(E1141,'RT-C'!$A:$AE,31,FALSE),"")</f>
        <v/>
      </c>
      <c r="K1141" s="152" t="str">
        <f t="array" ref="K1141">IFERROR(IF(VLOOKUP(E1141,'RT-C'!$A:$AG,29,FALSE)=0,"",VLOOKUP(E1141,'RT-C'!$A:$AG,33,FALSE)),"")</f>
        <v/>
      </c>
      <c r="L1141" s="151" t="str">
        <f t="array" ref="L1141">IFERROR(VLOOKUP('RT-C'!$A:$AF,32,FALSE),"")</f>
        <v/>
      </c>
      <c r="M1141" s="323" t="str">
        <f t="array" ref="M1141">IFERROR(VLOOKUP(E1141,'RT-C'!$A:$H,8,FALSE),"")</f>
        <v/>
      </c>
      <c r="N1141" s="151" t="str">
        <f t="array" ref="N1141">IFERROR(VLOOKUP(E1141,'RT-C'!$A:$G,7,FALSE),"")</f>
        <v/>
      </c>
      <c r="O1141" s="150" t="str">
        <f t="array" ref="O1141">IFERROR(VLOOKUP(E1141,'RT-C'!$A:$R,18,FALSE),"")</f>
        <v/>
      </c>
      <c r="P1141" s="147" t="str">
        <f t="shared" si="68"/>
        <v/>
      </c>
      <c r="Q1141" s="119" t="str">
        <f t="shared" si="69"/>
        <v/>
      </c>
      <c r="R1141" s="149" t="str">
        <f t="shared" si="70"/>
        <v/>
      </c>
      <c r="S1141" s="148"/>
      <c r="T1141" s="148" t="str">
        <f t="shared" si="71"/>
        <v/>
      </c>
      <c r="U1141" s="118" t="e">
        <f>IF(AND(D1141&lt;&gt;"",I1141="OUI",#REF!="OUI"),60,"")</f>
        <v>#REF!</v>
      </c>
      <c r="V1141" s="147"/>
      <c r="W1141" s="118"/>
      <c r="X1141" s="118"/>
      <c r="Y1141" s="120"/>
      <c r="Z1141" s="117"/>
    </row>
    <row r="1142" spans="1:26" x14ac:dyDescent="0.25">
      <c r="A1142" s="114">
        <v>10</v>
      </c>
      <c r="B1142" s="115" t="s">
        <v>5723</v>
      </c>
      <c r="C1142" s="116" t="str">
        <f t="array" ref="C1142">IFERROR(VLOOKUP(E1142,'RT-C'!$A:$I,9,FALSE),"")</f>
        <v/>
      </c>
      <c r="D1142" s="117"/>
      <c r="E1142" s="113"/>
      <c r="F1142" s="118"/>
      <c r="G1142" s="119"/>
      <c r="H1142" s="120"/>
      <c r="I1142" s="153" t="str">
        <f t="array" ref="I1142">IFERROR(VLOOKUP(E1142,'RT-C'!$A:$J,10,FALSE),"")</f>
        <v/>
      </c>
      <c r="J1142" s="151" t="str">
        <f t="array" ref="J1142">IFERROR(VLOOKUP(E1142,'RT-C'!$A:$AE,31,FALSE),"")</f>
        <v/>
      </c>
      <c r="K1142" s="152" t="str">
        <f t="array" ref="K1142">IFERROR(IF(VLOOKUP(E1142,'RT-C'!$A:$AG,29,FALSE)=0,"",VLOOKUP(E1142,'RT-C'!$A:$AG,33,FALSE)),"")</f>
        <v/>
      </c>
      <c r="L1142" s="151" t="str">
        <f t="array" ref="L1142">IFERROR(VLOOKUP('RT-C'!$A:$AF,32,FALSE),"")</f>
        <v/>
      </c>
      <c r="M1142" s="323" t="str">
        <f t="array" ref="M1142">IFERROR(VLOOKUP(E1142,'RT-C'!$A:$H,8,FALSE),"")</f>
        <v/>
      </c>
      <c r="N1142" s="151" t="str">
        <f t="array" ref="N1142">IFERROR(VLOOKUP(E1142,'RT-C'!$A:$G,7,FALSE),"")</f>
        <v/>
      </c>
      <c r="O1142" s="150" t="str">
        <f t="array" ref="O1142">IFERROR(VLOOKUP(E1142,'RT-C'!$A:$R,18,FALSE),"")</f>
        <v/>
      </c>
      <c r="P1142" s="147" t="str">
        <f t="shared" si="68"/>
        <v/>
      </c>
      <c r="Q1142" s="119" t="str">
        <f t="shared" si="69"/>
        <v/>
      </c>
      <c r="R1142" s="149" t="str">
        <f t="shared" si="70"/>
        <v/>
      </c>
      <c r="S1142" s="148"/>
      <c r="T1142" s="148" t="str">
        <f t="shared" si="71"/>
        <v/>
      </c>
      <c r="U1142" s="118" t="e">
        <f>IF(AND(D1142&lt;&gt;"",I1142="OUI",#REF!="OUI"),60,"")</f>
        <v>#REF!</v>
      </c>
      <c r="V1142" s="147"/>
      <c r="W1142" s="118"/>
      <c r="X1142" s="118"/>
      <c r="Y1142" s="120"/>
      <c r="Z1142" s="117"/>
    </row>
    <row r="1143" spans="1:26" x14ac:dyDescent="0.25">
      <c r="A1143" s="114">
        <v>10</v>
      </c>
      <c r="B1143" s="115" t="s">
        <v>5723</v>
      </c>
      <c r="C1143" s="116" t="str">
        <f t="array" ref="C1143">IFERROR(VLOOKUP(E1143,'RT-C'!$A:$I,9,FALSE),"")</f>
        <v/>
      </c>
      <c r="D1143" s="117"/>
      <c r="E1143" s="113"/>
      <c r="F1143" s="118"/>
      <c r="G1143" s="119"/>
      <c r="H1143" s="120"/>
      <c r="I1143" s="153" t="str">
        <f t="array" ref="I1143">IFERROR(VLOOKUP(E1143,'RT-C'!$A:$J,10,FALSE),"")</f>
        <v/>
      </c>
      <c r="J1143" s="151" t="str">
        <f t="array" ref="J1143">IFERROR(VLOOKUP(E1143,'RT-C'!$A:$AE,31,FALSE),"")</f>
        <v/>
      </c>
      <c r="K1143" s="152" t="str">
        <f t="array" ref="K1143">IFERROR(IF(VLOOKUP(E1143,'RT-C'!$A:$AG,29,FALSE)=0,"",VLOOKUP(E1143,'RT-C'!$A:$AG,33,FALSE)),"")</f>
        <v/>
      </c>
      <c r="L1143" s="151" t="str">
        <f t="array" ref="L1143">IFERROR(VLOOKUP('RT-C'!$A:$AF,32,FALSE),"")</f>
        <v/>
      </c>
      <c r="M1143" s="323" t="str">
        <f t="array" ref="M1143">IFERROR(VLOOKUP(E1143,'RT-C'!$A:$H,8,FALSE),"")</f>
        <v/>
      </c>
      <c r="N1143" s="151" t="str">
        <f t="array" ref="N1143">IFERROR(VLOOKUP(E1143,'RT-C'!$A:$G,7,FALSE),"")</f>
        <v/>
      </c>
      <c r="O1143" s="150" t="str">
        <f t="array" ref="O1143">IFERROR(VLOOKUP(E1143,'RT-C'!$A:$R,18,FALSE),"")</f>
        <v/>
      </c>
      <c r="P1143" s="147" t="str">
        <f t="shared" si="68"/>
        <v/>
      </c>
      <c r="Q1143" s="119" t="str">
        <f t="shared" si="69"/>
        <v/>
      </c>
      <c r="R1143" s="149" t="str">
        <f t="shared" si="70"/>
        <v/>
      </c>
      <c r="S1143" s="148"/>
      <c r="T1143" s="148" t="str">
        <f t="shared" si="71"/>
        <v/>
      </c>
      <c r="U1143" s="118" t="e">
        <f>IF(AND(D1143&lt;&gt;"",I1143="OUI",#REF!="OUI"),60,"")</f>
        <v>#REF!</v>
      </c>
      <c r="V1143" s="147"/>
      <c r="W1143" s="118"/>
      <c r="X1143" s="118"/>
      <c r="Y1143" s="120"/>
      <c r="Z1143" s="117"/>
    </row>
    <row r="1144" spans="1:26" x14ac:dyDescent="0.25">
      <c r="A1144" s="114">
        <v>3</v>
      </c>
      <c r="B1144" s="115" t="s">
        <v>5726</v>
      </c>
      <c r="C1144" s="116" t="str">
        <f t="array" ref="C1144">IFERROR(VLOOKUP(E1144,'RT-C'!$A:$I,9,FALSE),"")</f>
        <v/>
      </c>
      <c r="D1144" s="117"/>
      <c r="E1144" s="113"/>
      <c r="F1144" s="118"/>
      <c r="G1144" s="119"/>
      <c r="H1144" s="120"/>
      <c r="I1144" s="153" t="str">
        <f t="array" ref="I1144">IFERROR(VLOOKUP(E1144,'RT-C'!$A:$J,10,FALSE),"")</f>
        <v/>
      </c>
      <c r="J1144" s="151" t="str">
        <f t="array" ref="J1144">IFERROR(VLOOKUP(E1144,'RT-C'!$A:$AE,31,FALSE),"")</f>
        <v/>
      </c>
      <c r="K1144" s="152" t="str">
        <f t="array" ref="K1144">IFERROR(IF(VLOOKUP(E1144,'RT-C'!$A:$AG,29,FALSE)=0,"",VLOOKUP(E1144,'RT-C'!$A:$AG,33,FALSE)),"")</f>
        <v/>
      </c>
      <c r="L1144" s="151" t="str">
        <f t="array" ref="L1144">IFERROR(VLOOKUP('RT-C'!$A:$AF,32,FALSE),"")</f>
        <v/>
      </c>
      <c r="M1144" s="323" t="str">
        <f t="array" ref="M1144">IFERROR(VLOOKUP(E1144,'RT-C'!$A:$H,8,FALSE),"")</f>
        <v/>
      </c>
      <c r="N1144" s="151" t="str">
        <f t="array" ref="N1144">IFERROR(VLOOKUP(E1144,'RT-C'!$A:$G,7,FALSE),"")</f>
        <v/>
      </c>
      <c r="O1144" s="150" t="str">
        <f t="array" ref="O1144">IFERROR(VLOOKUP(E1144,'RT-C'!$A:$R,18,FALSE),"")</f>
        <v/>
      </c>
      <c r="P1144" s="147" t="str">
        <f t="shared" si="68"/>
        <v/>
      </c>
      <c r="Q1144" s="119" t="str">
        <f t="shared" si="69"/>
        <v/>
      </c>
      <c r="R1144" s="149" t="str">
        <f t="shared" si="70"/>
        <v/>
      </c>
      <c r="S1144" s="148"/>
      <c r="T1144" s="148" t="str">
        <f t="shared" si="71"/>
        <v/>
      </c>
      <c r="U1144" s="118" t="e">
        <f>IF(AND(D1144&lt;&gt;"",I1144="OUI",#REF!="OUI"),60,"")</f>
        <v>#REF!</v>
      </c>
      <c r="V1144" s="147"/>
      <c r="W1144" s="118"/>
      <c r="X1144" s="118"/>
      <c r="Y1144" s="120"/>
      <c r="Z1144" s="117"/>
    </row>
    <row r="1145" spans="1:26" x14ac:dyDescent="0.25">
      <c r="A1145" s="114">
        <v>3</v>
      </c>
      <c r="B1145" s="115" t="s">
        <v>5726</v>
      </c>
      <c r="C1145" s="116" t="str">
        <f t="array" ref="C1145">IFERROR(VLOOKUP(E1145,'RT-C'!$A:$I,9,FALSE),"")</f>
        <v/>
      </c>
      <c r="D1145" s="117"/>
      <c r="E1145" s="113"/>
      <c r="F1145" s="118"/>
      <c r="G1145" s="119"/>
      <c r="H1145" s="120"/>
      <c r="I1145" s="153" t="str">
        <f t="array" ref="I1145">IFERROR(VLOOKUP(E1145,'RT-C'!$A:$J,10,FALSE),"")</f>
        <v/>
      </c>
      <c r="J1145" s="151" t="str">
        <f t="array" ref="J1145">IFERROR(VLOOKUP(E1145,'RT-C'!$A:$AE,31,FALSE),"")</f>
        <v/>
      </c>
      <c r="K1145" s="152" t="str">
        <f t="array" ref="K1145">IFERROR(IF(VLOOKUP(E1145,'RT-C'!$A:$AG,29,FALSE)=0,"",VLOOKUP(E1145,'RT-C'!$A:$AG,33,FALSE)),"")</f>
        <v/>
      </c>
      <c r="L1145" s="151" t="str">
        <f t="array" ref="L1145">IFERROR(VLOOKUP('RT-C'!$A:$AF,32,FALSE),"")</f>
        <v/>
      </c>
      <c r="M1145" s="323" t="str">
        <f t="array" ref="M1145">IFERROR(VLOOKUP(E1145,'RT-C'!$A:$H,8,FALSE),"")</f>
        <v/>
      </c>
      <c r="N1145" s="151" t="str">
        <f t="array" ref="N1145">IFERROR(VLOOKUP(E1145,'RT-C'!$A:$G,7,FALSE),"")</f>
        <v/>
      </c>
      <c r="O1145" s="150" t="str">
        <f t="array" ref="O1145">IFERROR(VLOOKUP(E1145,'RT-C'!$A:$R,18,FALSE),"")</f>
        <v/>
      </c>
      <c r="P1145" s="147" t="str">
        <f t="shared" si="68"/>
        <v/>
      </c>
      <c r="Q1145" s="119" t="str">
        <f t="shared" si="69"/>
        <v/>
      </c>
      <c r="R1145" s="149" t="str">
        <f t="shared" si="70"/>
        <v/>
      </c>
      <c r="S1145" s="148"/>
      <c r="T1145" s="148" t="str">
        <f t="shared" si="71"/>
        <v/>
      </c>
      <c r="U1145" s="118" t="e">
        <f>IF(AND(D1145&lt;&gt;"",I1145="OUI",#REF!="OUI"),60,"")</f>
        <v>#REF!</v>
      </c>
      <c r="V1145" s="147"/>
      <c r="W1145" s="118"/>
      <c r="X1145" s="118"/>
      <c r="Y1145" s="120"/>
      <c r="Z1145" s="117"/>
    </row>
    <row r="1146" spans="1:26" x14ac:dyDescent="0.25">
      <c r="A1146" s="114">
        <v>3</v>
      </c>
      <c r="B1146" s="115" t="s">
        <v>5726</v>
      </c>
      <c r="C1146" s="116" t="str">
        <f t="array" ref="C1146">IFERROR(VLOOKUP(E1146,'RT-C'!$A:$I,9,FALSE),"")</f>
        <v/>
      </c>
      <c r="D1146" s="117"/>
      <c r="E1146" s="113"/>
      <c r="F1146" s="118"/>
      <c r="G1146" s="119"/>
      <c r="H1146" s="120"/>
      <c r="I1146" s="153" t="str">
        <f t="array" ref="I1146">IFERROR(VLOOKUP(E1146,'RT-C'!$A:$J,10,FALSE),"")</f>
        <v/>
      </c>
      <c r="J1146" s="151" t="str">
        <f t="array" ref="J1146">IFERROR(VLOOKUP(E1146,'RT-C'!$A:$AE,31,FALSE),"")</f>
        <v/>
      </c>
      <c r="K1146" s="152" t="str">
        <f t="array" ref="K1146">IFERROR(IF(VLOOKUP(E1146,'RT-C'!$A:$AG,29,FALSE)=0,"",VLOOKUP(E1146,'RT-C'!$A:$AG,33,FALSE)),"")</f>
        <v/>
      </c>
      <c r="L1146" s="151" t="str">
        <f t="array" ref="L1146">IFERROR(VLOOKUP('RT-C'!$A:$AF,32,FALSE),"")</f>
        <v/>
      </c>
      <c r="M1146" s="323" t="str">
        <f t="array" ref="M1146">IFERROR(VLOOKUP(E1146,'RT-C'!$A:$H,8,FALSE),"")</f>
        <v/>
      </c>
      <c r="N1146" s="151" t="str">
        <f t="array" ref="N1146">IFERROR(VLOOKUP(E1146,'RT-C'!$A:$G,7,FALSE),"")</f>
        <v/>
      </c>
      <c r="O1146" s="150" t="str">
        <f t="array" ref="O1146">IFERROR(VLOOKUP(E1146,'RT-C'!$A:$R,18,FALSE),"")</f>
        <v/>
      </c>
      <c r="P1146" s="147" t="str">
        <f t="shared" si="68"/>
        <v/>
      </c>
      <c r="Q1146" s="119" t="str">
        <f t="shared" si="69"/>
        <v/>
      </c>
      <c r="R1146" s="149" t="str">
        <f t="shared" si="70"/>
        <v/>
      </c>
      <c r="S1146" s="148"/>
      <c r="T1146" s="148" t="str">
        <f t="shared" si="71"/>
        <v/>
      </c>
      <c r="U1146" s="118" t="e">
        <f>IF(AND(D1146&lt;&gt;"",I1146="OUI",#REF!="OUI"),60,"")</f>
        <v>#REF!</v>
      </c>
      <c r="V1146" s="147"/>
      <c r="W1146" s="118"/>
      <c r="X1146" s="118"/>
      <c r="Y1146" s="120"/>
      <c r="Z1146" s="117"/>
    </row>
    <row r="1147" spans="1:26" x14ac:dyDescent="0.25">
      <c r="A1147" s="114">
        <v>3</v>
      </c>
      <c r="B1147" s="115" t="s">
        <v>5726</v>
      </c>
      <c r="C1147" s="116" t="str">
        <f t="array" ref="C1147">IFERROR(VLOOKUP(E1147,'RT-C'!$A:$I,9,FALSE),"")</f>
        <v/>
      </c>
      <c r="D1147" s="117"/>
      <c r="E1147" s="113"/>
      <c r="F1147" s="118"/>
      <c r="G1147" s="119"/>
      <c r="H1147" s="120"/>
      <c r="I1147" s="153" t="str">
        <f t="array" ref="I1147">IFERROR(VLOOKUP(E1147,'RT-C'!$A:$J,10,FALSE),"")</f>
        <v/>
      </c>
      <c r="J1147" s="151" t="str">
        <f t="array" ref="J1147">IFERROR(VLOOKUP(E1147,'RT-C'!$A:$AE,31,FALSE),"")</f>
        <v/>
      </c>
      <c r="K1147" s="152" t="str">
        <f t="array" ref="K1147">IFERROR(IF(VLOOKUP(E1147,'RT-C'!$A:$AG,29,FALSE)=0,"",VLOOKUP(E1147,'RT-C'!$A:$AG,33,FALSE)),"")</f>
        <v/>
      </c>
      <c r="L1147" s="151" t="str">
        <f t="array" ref="L1147">IFERROR(VLOOKUP('RT-C'!$A:$AF,32,FALSE),"")</f>
        <v/>
      </c>
      <c r="M1147" s="323" t="str">
        <f t="array" ref="M1147">IFERROR(VLOOKUP(E1147,'RT-C'!$A:$H,8,FALSE),"")</f>
        <v/>
      </c>
      <c r="N1147" s="151" t="str">
        <f t="array" ref="N1147">IFERROR(VLOOKUP(E1147,'RT-C'!$A:$G,7,FALSE),"")</f>
        <v/>
      </c>
      <c r="O1147" s="150" t="str">
        <f t="array" ref="O1147">IFERROR(VLOOKUP(E1147,'RT-C'!$A:$R,18,FALSE),"")</f>
        <v/>
      </c>
      <c r="P1147" s="147" t="str">
        <f t="shared" si="68"/>
        <v/>
      </c>
      <c r="Q1147" s="119" t="str">
        <f t="shared" si="69"/>
        <v/>
      </c>
      <c r="R1147" s="149" t="str">
        <f t="shared" si="70"/>
        <v/>
      </c>
      <c r="S1147" s="148"/>
      <c r="T1147" s="148" t="str">
        <f t="shared" si="71"/>
        <v/>
      </c>
      <c r="U1147" s="118" t="e">
        <f>IF(AND(D1147&lt;&gt;"",I1147="OUI",#REF!="OUI"),60,"")</f>
        <v>#REF!</v>
      </c>
      <c r="V1147" s="147"/>
      <c r="W1147" s="118"/>
      <c r="X1147" s="118"/>
      <c r="Y1147" s="120"/>
      <c r="Z1147" s="117"/>
    </row>
    <row r="1148" spans="1:26" x14ac:dyDescent="0.25">
      <c r="A1148" s="114">
        <v>3</v>
      </c>
      <c r="B1148" s="115" t="s">
        <v>5726</v>
      </c>
      <c r="C1148" s="116" t="str">
        <f t="array" ref="C1148">IFERROR(VLOOKUP(E1148,'RT-C'!$A:$I,9,FALSE),"")</f>
        <v/>
      </c>
      <c r="D1148" s="117"/>
      <c r="E1148" s="113"/>
      <c r="F1148" s="118"/>
      <c r="G1148" s="119"/>
      <c r="H1148" s="120"/>
      <c r="I1148" s="153" t="str">
        <f t="array" ref="I1148">IFERROR(VLOOKUP(E1148,'RT-C'!$A:$J,10,FALSE),"")</f>
        <v/>
      </c>
      <c r="J1148" s="151" t="str">
        <f t="array" ref="J1148">IFERROR(VLOOKUP(E1148,'RT-C'!$A:$AE,31,FALSE),"")</f>
        <v/>
      </c>
      <c r="K1148" s="152" t="str">
        <f t="array" ref="K1148">IFERROR(IF(VLOOKUP(E1148,'RT-C'!$A:$AG,29,FALSE)=0,"",VLOOKUP(E1148,'RT-C'!$A:$AG,33,FALSE)),"")</f>
        <v/>
      </c>
      <c r="L1148" s="151" t="str">
        <f t="array" ref="L1148">IFERROR(VLOOKUP('RT-C'!$A:$AF,32,FALSE),"")</f>
        <v/>
      </c>
      <c r="M1148" s="323" t="str">
        <f t="array" ref="M1148">IFERROR(VLOOKUP(E1148,'RT-C'!$A:$H,8,FALSE),"")</f>
        <v/>
      </c>
      <c r="N1148" s="151" t="str">
        <f t="array" ref="N1148">IFERROR(VLOOKUP(E1148,'RT-C'!$A:$G,7,FALSE),"")</f>
        <v/>
      </c>
      <c r="O1148" s="150" t="str">
        <f t="array" ref="O1148">IFERROR(VLOOKUP(E1148,'RT-C'!$A:$R,18,FALSE),"")</f>
        <v/>
      </c>
      <c r="P1148" s="147" t="str">
        <f t="shared" si="68"/>
        <v/>
      </c>
      <c r="Q1148" s="119" t="str">
        <f t="shared" si="69"/>
        <v/>
      </c>
      <c r="R1148" s="149" t="str">
        <f t="shared" si="70"/>
        <v/>
      </c>
      <c r="S1148" s="148"/>
      <c r="T1148" s="148" t="str">
        <f t="shared" si="71"/>
        <v/>
      </c>
      <c r="U1148" s="118" t="e">
        <f>IF(AND(D1148&lt;&gt;"",I1148="OUI",#REF!="OUI"),60,"")</f>
        <v>#REF!</v>
      </c>
      <c r="V1148" s="147"/>
      <c r="W1148" s="118"/>
      <c r="X1148" s="118"/>
      <c r="Y1148" s="120"/>
      <c r="Z1148" s="117"/>
    </row>
    <row r="1149" spans="1:26" x14ac:dyDescent="0.25">
      <c r="A1149" s="114">
        <v>3</v>
      </c>
      <c r="B1149" s="115" t="s">
        <v>5726</v>
      </c>
      <c r="C1149" s="116" t="str">
        <f t="array" ref="C1149">IFERROR(VLOOKUP(E1149,'RT-C'!$A:$I,9,FALSE),"")</f>
        <v/>
      </c>
      <c r="D1149" s="117"/>
      <c r="E1149" s="113"/>
      <c r="F1149" s="118"/>
      <c r="G1149" s="119"/>
      <c r="H1149" s="120"/>
      <c r="I1149" s="153" t="str">
        <f t="array" ref="I1149">IFERROR(VLOOKUP(E1149,'RT-C'!$A:$J,10,FALSE),"")</f>
        <v/>
      </c>
      <c r="J1149" s="151" t="str">
        <f t="array" ref="J1149">IFERROR(VLOOKUP(E1149,'RT-C'!$A:$AE,31,FALSE),"")</f>
        <v/>
      </c>
      <c r="K1149" s="152" t="str">
        <f t="array" ref="K1149">IFERROR(IF(VLOOKUP(E1149,'RT-C'!$A:$AG,29,FALSE)=0,"",VLOOKUP(E1149,'RT-C'!$A:$AG,33,FALSE)),"")</f>
        <v/>
      </c>
      <c r="L1149" s="151" t="str">
        <f t="array" ref="L1149">IFERROR(VLOOKUP('RT-C'!$A:$AF,32,FALSE),"")</f>
        <v/>
      </c>
      <c r="M1149" s="323" t="str">
        <f t="array" ref="M1149">IFERROR(VLOOKUP(E1149,'RT-C'!$A:$H,8,FALSE),"")</f>
        <v/>
      </c>
      <c r="N1149" s="151" t="str">
        <f t="array" ref="N1149">IFERROR(VLOOKUP(E1149,'RT-C'!$A:$G,7,FALSE),"")</f>
        <v/>
      </c>
      <c r="O1149" s="150" t="str">
        <f t="array" ref="O1149">IFERROR(VLOOKUP(E1149,'RT-C'!$A:$R,18,FALSE),"")</f>
        <v/>
      </c>
      <c r="P1149" s="147" t="str">
        <f t="shared" si="68"/>
        <v/>
      </c>
      <c r="Q1149" s="119" t="str">
        <f t="shared" si="69"/>
        <v/>
      </c>
      <c r="R1149" s="149" t="str">
        <f t="shared" si="70"/>
        <v/>
      </c>
      <c r="S1149" s="148"/>
      <c r="T1149" s="148" t="str">
        <f t="shared" si="71"/>
        <v/>
      </c>
      <c r="U1149" s="118" t="e">
        <f>IF(AND(D1149&lt;&gt;"",I1149="OUI",#REF!="OUI"),60,"")</f>
        <v>#REF!</v>
      </c>
      <c r="V1149" s="147"/>
      <c r="W1149" s="118"/>
      <c r="X1149" s="118"/>
      <c r="Y1149" s="120"/>
      <c r="Z1149" s="117"/>
    </row>
    <row r="1150" spans="1:26" x14ac:dyDescent="0.25">
      <c r="A1150" s="114">
        <v>3</v>
      </c>
      <c r="B1150" s="115" t="s">
        <v>5726</v>
      </c>
      <c r="C1150" s="116" t="str">
        <f t="array" ref="C1150">IFERROR(VLOOKUP(E1150,'RT-C'!$A:$I,9,FALSE),"")</f>
        <v/>
      </c>
      <c r="D1150" s="117"/>
      <c r="E1150" s="113"/>
      <c r="F1150" s="118"/>
      <c r="G1150" s="119"/>
      <c r="H1150" s="120"/>
      <c r="I1150" s="153" t="str">
        <f t="array" ref="I1150">IFERROR(VLOOKUP(E1150,'RT-C'!$A:$J,10,FALSE),"")</f>
        <v/>
      </c>
      <c r="J1150" s="151" t="str">
        <f t="array" ref="J1150">IFERROR(VLOOKUP(E1150,'RT-C'!$A:$AE,31,FALSE),"")</f>
        <v/>
      </c>
      <c r="K1150" s="152" t="str">
        <f t="array" ref="K1150">IFERROR(IF(VLOOKUP(E1150,'RT-C'!$A:$AG,29,FALSE)=0,"",VLOOKUP(E1150,'RT-C'!$A:$AG,33,FALSE)),"")</f>
        <v/>
      </c>
      <c r="L1150" s="151" t="str">
        <f t="array" ref="L1150">IFERROR(VLOOKUP('RT-C'!$A:$AF,32,FALSE),"")</f>
        <v/>
      </c>
      <c r="M1150" s="323" t="str">
        <f t="array" ref="M1150">IFERROR(VLOOKUP(E1150,'RT-C'!$A:$H,8,FALSE),"")</f>
        <v/>
      </c>
      <c r="N1150" s="151" t="str">
        <f t="array" ref="N1150">IFERROR(VLOOKUP(E1150,'RT-C'!$A:$G,7,FALSE),"")</f>
        <v/>
      </c>
      <c r="O1150" s="150" t="str">
        <f t="array" ref="O1150">IFERROR(VLOOKUP(E1150,'RT-C'!$A:$R,18,FALSE),"")</f>
        <v/>
      </c>
      <c r="P1150" s="147" t="str">
        <f t="shared" si="68"/>
        <v/>
      </c>
      <c r="Q1150" s="119" t="str">
        <f t="shared" si="69"/>
        <v/>
      </c>
      <c r="R1150" s="149" t="str">
        <f t="shared" si="70"/>
        <v/>
      </c>
      <c r="S1150" s="148"/>
      <c r="T1150" s="148" t="str">
        <f t="shared" si="71"/>
        <v/>
      </c>
      <c r="U1150" s="118" t="e">
        <f>IF(AND(D1150&lt;&gt;"",I1150="OUI",#REF!="OUI"),60,"")</f>
        <v>#REF!</v>
      </c>
      <c r="V1150" s="147"/>
      <c r="W1150" s="118"/>
      <c r="X1150" s="118"/>
      <c r="Y1150" s="120"/>
      <c r="Z1150" s="117"/>
    </row>
    <row r="1151" spans="1:26" x14ac:dyDescent="0.25">
      <c r="A1151" s="114">
        <v>3</v>
      </c>
      <c r="B1151" s="115" t="s">
        <v>5726</v>
      </c>
      <c r="C1151" s="116" t="str">
        <f t="array" ref="C1151">IFERROR(VLOOKUP(E1151,'RT-C'!$A:$I,9,FALSE),"")</f>
        <v/>
      </c>
      <c r="D1151" s="117"/>
      <c r="E1151" s="113"/>
      <c r="F1151" s="118"/>
      <c r="G1151" s="119"/>
      <c r="H1151" s="120"/>
      <c r="I1151" s="153" t="str">
        <f t="array" ref="I1151">IFERROR(VLOOKUP(E1151,'RT-C'!$A:$J,10,FALSE),"")</f>
        <v/>
      </c>
      <c r="J1151" s="151" t="str">
        <f t="array" ref="J1151">IFERROR(VLOOKUP(E1151,'RT-C'!$A:$AE,31,FALSE),"")</f>
        <v/>
      </c>
      <c r="K1151" s="152" t="str">
        <f t="array" ref="K1151">IFERROR(IF(VLOOKUP(E1151,'RT-C'!$A:$AG,29,FALSE)=0,"",VLOOKUP(E1151,'RT-C'!$A:$AG,33,FALSE)),"")</f>
        <v/>
      </c>
      <c r="L1151" s="151" t="str">
        <f t="array" ref="L1151">IFERROR(VLOOKUP('RT-C'!$A:$AF,32,FALSE),"")</f>
        <v/>
      </c>
      <c r="M1151" s="323" t="str">
        <f t="array" ref="M1151">IFERROR(VLOOKUP(E1151,'RT-C'!$A:$H,8,FALSE),"")</f>
        <v/>
      </c>
      <c r="N1151" s="151" t="str">
        <f t="array" ref="N1151">IFERROR(VLOOKUP(E1151,'RT-C'!$A:$G,7,FALSE),"")</f>
        <v/>
      </c>
      <c r="O1151" s="150" t="str">
        <f t="array" ref="O1151">IFERROR(VLOOKUP(E1151,'RT-C'!$A:$R,18,FALSE),"")</f>
        <v/>
      </c>
      <c r="P1151" s="147" t="str">
        <f t="shared" si="68"/>
        <v/>
      </c>
      <c r="Q1151" s="119" t="str">
        <f t="shared" si="69"/>
        <v/>
      </c>
      <c r="R1151" s="149" t="str">
        <f t="shared" si="70"/>
        <v/>
      </c>
      <c r="S1151" s="148"/>
      <c r="T1151" s="148" t="str">
        <f t="shared" si="71"/>
        <v/>
      </c>
      <c r="U1151" s="118" t="e">
        <f>IF(AND(D1151&lt;&gt;"",I1151="OUI",#REF!="OUI"),60,"")</f>
        <v>#REF!</v>
      </c>
      <c r="V1151" s="147"/>
      <c r="W1151" s="118"/>
      <c r="X1151" s="118"/>
      <c r="Y1151" s="120"/>
      <c r="Z1151" s="117"/>
    </row>
    <row r="1152" spans="1:26" x14ac:dyDescent="0.25">
      <c r="A1152" s="114">
        <v>3</v>
      </c>
      <c r="B1152" s="115" t="s">
        <v>5726</v>
      </c>
      <c r="C1152" s="116" t="str">
        <f t="array" ref="C1152">IFERROR(VLOOKUP(E1152,'RT-C'!$A:$I,9,FALSE),"")</f>
        <v/>
      </c>
      <c r="D1152" s="117"/>
      <c r="E1152" s="113"/>
      <c r="F1152" s="118"/>
      <c r="G1152" s="119"/>
      <c r="H1152" s="120"/>
      <c r="I1152" s="153" t="str">
        <f t="array" ref="I1152">IFERROR(VLOOKUP(E1152,'RT-C'!$A:$J,10,FALSE),"")</f>
        <v/>
      </c>
      <c r="J1152" s="151" t="str">
        <f t="array" ref="J1152">IFERROR(VLOOKUP(E1152,'RT-C'!$A:$AE,31,FALSE),"")</f>
        <v/>
      </c>
      <c r="K1152" s="152" t="str">
        <f t="array" ref="K1152">IFERROR(IF(VLOOKUP(E1152,'RT-C'!$A:$AG,29,FALSE)=0,"",VLOOKUP(E1152,'RT-C'!$A:$AG,33,FALSE)),"")</f>
        <v/>
      </c>
      <c r="L1152" s="151" t="str">
        <f t="array" ref="L1152">IFERROR(VLOOKUP('RT-C'!$A:$AF,32,FALSE),"")</f>
        <v/>
      </c>
      <c r="M1152" s="323" t="str">
        <f t="array" ref="M1152">IFERROR(VLOOKUP(E1152,'RT-C'!$A:$H,8,FALSE),"")</f>
        <v/>
      </c>
      <c r="N1152" s="151" t="str">
        <f t="array" ref="N1152">IFERROR(VLOOKUP(E1152,'RT-C'!$A:$G,7,FALSE),"")</f>
        <v/>
      </c>
      <c r="O1152" s="150" t="str">
        <f t="array" ref="O1152">IFERROR(VLOOKUP(E1152,'RT-C'!$A:$R,18,FALSE),"")</f>
        <v/>
      </c>
      <c r="P1152" s="147" t="str">
        <f t="shared" si="68"/>
        <v/>
      </c>
      <c r="Q1152" s="119" t="str">
        <f t="shared" si="69"/>
        <v/>
      </c>
      <c r="R1152" s="149" t="str">
        <f t="shared" si="70"/>
        <v/>
      </c>
      <c r="S1152" s="148"/>
      <c r="T1152" s="148" t="str">
        <f t="shared" si="71"/>
        <v/>
      </c>
      <c r="U1152" s="118" t="e">
        <f>IF(AND(D1152&lt;&gt;"",I1152="OUI",#REF!="OUI"),60,"")</f>
        <v>#REF!</v>
      </c>
      <c r="V1152" s="147"/>
      <c r="W1152" s="118"/>
      <c r="X1152" s="118"/>
      <c r="Y1152" s="120"/>
      <c r="Z1152" s="117"/>
    </row>
    <row r="1153" spans="1:26" x14ac:dyDescent="0.25">
      <c r="A1153" s="114">
        <v>3</v>
      </c>
      <c r="B1153" s="115" t="s">
        <v>5726</v>
      </c>
      <c r="C1153" s="116" t="str">
        <f t="array" ref="C1153">IFERROR(VLOOKUP(E1153,'RT-C'!$A:$I,9,FALSE),"")</f>
        <v/>
      </c>
      <c r="D1153" s="117"/>
      <c r="E1153" s="113"/>
      <c r="F1153" s="118"/>
      <c r="G1153" s="119"/>
      <c r="H1153" s="120"/>
      <c r="I1153" s="153" t="str">
        <f t="array" ref="I1153">IFERROR(VLOOKUP(E1153,'RT-C'!$A:$J,10,FALSE),"")</f>
        <v/>
      </c>
      <c r="J1153" s="151" t="str">
        <f t="array" ref="J1153">IFERROR(VLOOKUP(E1153,'RT-C'!$A:$AE,31,FALSE),"")</f>
        <v/>
      </c>
      <c r="K1153" s="152" t="str">
        <f t="array" ref="K1153">IFERROR(IF(VLOOKUP(E1153,'RT-C'!$A:$AG,29,FALSE)=0,"",VLOOKUP(E1153,'RT-C'!$A:$AG,33,FALSE)),"")</f>
        <v/>
      </c>
      <c r="L1153" s="151" t="str">
        <f t="array" ref="L1153">IFERROR(VLOOKUP('RT-C'!$A:$AF,32,FALSE),"")</f>
        <v/>
      </c>
      <c r="M1153" s="323" t="str">
        <f t="array" ref="M1153">IFERROR(VLOOKUP(E1153,'RT-C'!$A:$H,8,FALSE),"")</f>
        <v/>
      </c>
      <c r="N1153" s="151" t="str">
        <f t="array" ref="N1153">IFERROR(VLOOKUP(E1153,'RT-C'!$A:$G,7,FALSE),"")</f>
        <v/>
      </c>
      <c r="O1153" s="150" t="str">
        <f t="array" ref="O1153">IFERROR(VLOOKUP(E1153,'RT-C'!$A:$R,18,FALSE),"")</f>
        <v/>
      </c>
      <c r="P1153" s="147" t="str">
        <f t="shared" si="68"/>
        <v/>
      </c>
      <c r="Q1153" s="119" t="str">
        <f t="shared" si="69"/>
        <v/>
      </c>
      <c r="R1153" s="149" t="str">
        <f t="shared" si="70"/>
        <v/>
      </c>
      <c r="S1153" s="148"/>
      <c r="T1153" s="148" t="str">
        <f t="shared" si="71"/>
        <v/>
      </c>
      <c r="U1153" s="118" t="e">
        <f>IF(AND(D1153&lt;&gt;"",I1153="OUI",#REF!="OUI"),60,"")</f>
        <v>#REF!</v>
      </c>
      <c r="V1153" s="147"/>
      <c r="W1153" s="118"/>
      <c r="X1153" s="118"/>
      <c r="Y1153" s="120"/>
      <c r="Z1153" s="117"/>
    </row>
    <row r="1154" spans="1:26" x14ac:dyDescent="0.25">
      <c r="A1154" s="114">
        <v>3</v>
      </c>
      <c r="B1154" s="115" t="s">
        <v>5726</v>
      </c>
      <c r="C1154" s="116" t="str">
        <f t="array" ref="C1154">IFERROR(VLOOKUP(E1154,'RT-C'!$A:$I,9,FALSE),"")</f>
        <v/>
      </c>
      <c r="D1154" s="117"/>
      <c r="E1154" s="113"/>
      <c r="F1154" s="118"/>
      <c r="G1154" s="119"/>
      <c r="H1154" s="120"/>
      <c r="I1154" s="153" t="str">
        <f t="array" ref="I1154">IFERROR(VLOOKUP(E1154,'RT-C'!$A:$J,10,FALSE),"")</f>
        <v/>
      </c>
      <c r="J1154" s="151" t="str">
        <f t="array" ref="J1154">IFERROR(VLOOKUP(E1154,'RT-C'!$A:$AE,31,FALSE),"")</f>
        <v/>
      </c>
      <c r="K1154" s="152" t="str">
        <f t="array" ref="K1154">IFERROR(IF(VLOOKUP(E1154,'RT-C'!$A:$AG,29,FALSE)=0,"",VLOOKUP(E1154,'RT-C'!$A:$AG,33,FALSE)),"")</f>
        <v/>
      </c>
      <c r="L1154" s="151" t="str">
        <f t="array" ref="L1154">IFERROR(VLOOKUP('RT-C'!$A:$AF,32,FALSE),"")</f>
        <v/>
      </c>
      <c r="M1154" s="323" t="str">
        <f t="array" ref="M1154">IFERROR(VLOOKUP(E1154,'RT-C'!$A:$H,8,FALSE),"")</f>
        <v/>
      </c>
      <c r="N1154" s="151" t="str">
        <f t="array" ref="N1154">IFERROR(VLOOKUP(E1154,'RT-C'!$A:$G,7,FALSE),"")</f>
        <v/>
      </c>
      <c r="O1154" s="150" t="str">
        <f t="array" ref="O1154">IFERROR(VLOOKUP(E1154,'RT-C'!$A:$R,18,FALSE),"")</f>
        <v/>
      </c>
      <c r="P1154" s="147" t="str">
        <f t="shared" si="68"/>
        <v/>
      </c>
      <c r="Q1154" s="119" t="str">
        <f t="shared" si="69"/>
        <v/>
      </c>
      <c r="R1154" s="149" t="str">
        <f t="shared" si="70"/>
        <v/>
      </c>
      <c r="S1154" s="148"/>
      <c r="T1154" s="148" t="str">
        <f t="shared" si="71"/>
        <v/>
      </c>
      <c r="U1154" s="118" t="e">
        <f>IF(AND(D1154&lt;&gt;"",I1154="OUI",#REF!="OUI"),60,"")</f>
        <v>#REF!</v>
      </c>
      <c r="V1154" s="147"/>
      <c r="W1154" s="118"/>
      <c r="X1154" s="118"/>
      <c r="Y1154" s="120"/>
      <c r="Z1154" s="117"/>
    </row>
    <row r="1155" spans="1:26" x14ac:dyDescent="0.25">
      <c r="A1155" s="114">
        <v>3</v>
      </c>
      <c r="B1155" s="115" t="s">
        <v>5726</v>
      </c>
      <c r="C1155" s="116" t="str">
        <f t="array" ref="C1155">IFERROR(VLOOKUP(E1155,'RT-C'!$A:$I,9,FALSE),"")</f>
        <v/>
      </c>
      <c r="D1155" s="117"/>
      <c r="E1155" s="113"/>
      <c r="F1155" s="118"/>
      <c r="G1155" s="119"/>
      <c r="H1155" s="120"/>
      <c r="I1155" s="153" t="str">
        <f t="array" ref="I1155">IFERROR(VLOOKUP(E1155,'RT-C'!$A:$J,10,FALSE),"")</f>
        <v/>
      </c>
      <c r="J1155" s="151" t="str">
        <f t="array" ref="J1155">IFERROR(VLOOKUP(E1155,'RT-C'!$A:$AE,31,FALSE),"")</f>
        <v/>
      </c>
      <c r="K1155" s="152" t="str">
        <f t="array" ref="K1155">IFERROR(IF(VLOOKUP(E1155,'RT-C'!$A:$AG,29,FALSE)=0,"",VLOOKUP(E1155,'RT-C'!$A:$AG,33,FALSE)),"")</f>
        <v/>
      </c>
      <c r="L1155" s="151" t="str">
        <f t="array" ref="L1155">IFERROR(VLOOKUP('RT-C'!$A:$AF,32,FALSE),"")</f>
        <v/>
      </c>
      <c r="M1155" s="323" t="str">
        <f t="array" ref="M1155">IFERROR(VLOOKUP(E1155,'RT-C'!$A:$H,8,FALSE),"")</f>
        <v/>
      </c>
      <c r="N1155" s="151" t="str">
        <f t="array" ref="N1155">IFERROR(VLOOKUP(E1155,'RT-C'!$A:$G,7,FALSE),"")</f>
        <v/>
      </c>
      <c r="O1155" s="150" t="str">
        <f t="array" ref="O1155">IFERROR(VLOOKUP(E1155,'RT-C'!$A:$R,18,FALSE),"")</f>
        <v/>
      </c>
      <c r="P1155" s="147" t="str">
        <f t="shared" ref="P1155:P1218" si="72">IF(AND(D1155&lt;&gt;"",F1155="INS",I1155="OUI",K1155&gt;0),K1155*IF($M1155&gt;41790,5.94,5.65),"")</f>
        <v/>
      </c>
      <c r="Q1155" s="119" t="str">
        <f t="shared" ref="Q1155:Q1218" si="73">IF(AND(D1155&lt;&gt;"",F1155="REV",I1155="OUI",K1155&gt;0),K1155*IF($M1155&gt;41790,6.2,5.9),"")</f>
        <v/>
      </c>
      <c r="R1155" s="149" t="str">
        <f t="shared" ref="R1155:R1218" si="74">IF(AND(D1155&lt;&gt;"",I1155="NON",OR(J1155="Branchement individuel",J1155="Batiment détruit")),3,"")</f>
        <v/>
      </c>
      <c r="S1155" s="148"/>
      <c r="T1155" s="148" t="str">
        <f t="shared" ref="T1155:T1218" si="75">IF(AND(D1155&lt;&gt;"",I1155="OUI",O1155="OUI"),18,"")</f>
        <v/>
      </c>
      <c r="U1155" s="118" t="e">
        <f>IF(AND(D1155&lt;&gt;"",I1155="OUI",#REF!="OUI"),60,"")</f>
        <v>#REF!</v>
      </c>
      <c r="V1155" s="147"/>
      <c r="W1155" s="118"/>
      <c r="X1155" s="118"/>
      <c r="Y1155" s="120"/>
      <c r="Z1155" s="117"/>
    </row>
    <row r="1156" spans="1:26" x14ac:dyDescent="0.25">
      <c r="A1156" s="114">
        <v>3</v>
      </c>
      <c r="B1156" s="115" t="s">
        <v>5726</v>
      </c>
      <c r="C1156" s="116" t="str">
        <f t="array" ref="C1156">IFERROR(VLOOKUP(E1156,'RT-C'!$A:$I,9,FALSE),"")</f>
        <v/>
      </c>
      <c r="D1156" s="117"/>
      <c r="E1156" s="113"/>
      <c r="F1156" s="118"/>
      <c r="G1156" s="119"/>
      <c r="H1156" s="120"/>
      <c r="I1156" s="153" t="str">
        <f t="array" ref="I1156">IFERROR(VLOOKUP(E1156,'RT-C'!$A:$J,10,FALSE),"")</f>
        <v/>
      </c>
      <c r="J1156" s="151" t="str">
        <f t="array" ref="J1156">IFERROR(VLOOKUP(E1156,'RT-C'!$A:$AE,31,FALSE),"")</f>
        <v/>
      </c>
      <c r="K1156" s="152" t="str">
        <f t="array" ref="K1156">IFERROR(IF(VLOOKUP(E1156,'RT-C'!$A:$AG,29,FALSE)=0,"",VLOOKUP(E1156,'RT-C'!$A:$AG,33,FALSE)),"")</f>
        <v/>
      </c>
      <c r="L1156" s="151" t="str">
        <f t="array" ref="L1156">IFERROR(VLOOKUP('RT-C'!$A:$AF,32,FALSE),"")</f>
        <v/>
      </c>
      <c r="M1156" s="323" t="str">
        <f t="array" ref="M1156">IFERROR(VLOOKUP(E1156,'RT-C'!$A:$H,8,FALSE),"")</f>
        <v/>
      </c>
      <c r="N1156" s="151" t="str">
        <f t="array" ref="N1156">IFERROR(VLOOKUP(E1156,'RT-C'!$A:$G,7,FALSE),"")</f>
        <v/>
      </c>
      <c r="O1156" s="150" t="str">
        <f t="array" ref="O1156">IFERROR(VLOOKUP(E1156,'RT-C'!$A:$R,18,FALSE),"")</f>
        <v/>
      </c>
      <c r="P1156" s="147" t="str">
        <f t="shared" si="72"/>
        <v/>
      </c>
      <c r="Q1156" s="119" t="str">
        <f t="shared" si="73"/>
        <v/>
      </c>
      <c r="R1156" s="149" t="str">
        <f t="shared" si="74"/>
        <v/>
      </c>
      <c r="S1156" s="148"/>
      <c r="T1156" s="148" t="str">
        <f t="shared" si="75"/>
        <v/>
      </c>
      <c r="U1156" s="118" t="e">
        <f>IF(AND(D1156&lt;&gt;"",I1156="OUI",#REF!="OUI"),60,"")</f>
        <v>#REF!</v>
      </c>
      <c r="V1156" s="147"/>
      <c r="W1156" s="118"/>
      <c r="X1156" s="118"/>
      <c r="Y1156" s="120"/>
      <c r="Z1156" s="117"/>
    </row>
    <row r="1157" spans="1:26" x14ac:dyDescent="0.25">
      <c r="A1157" s="114">
        <v>3</v>
      </c>
      <c r="B1157" s="115" t="s">
        <v>5726</v>
      </c>
      <c r="C1157" s="116" t="str">
        <f t="array" ref="C1157">IFERROR(VLOOKUP(E1157,'RT-C'!$A:$I,9,FALSE),"")</f>
        <v/>
      </c>
      <c r="D1157" s="117"/>
      <c r="E1157" s="113"/>
      <c r="F1157" s="118"/>
      <c r="G1157" s="119"/>
      <c r="H1157" s="120"/>
      <c r="I1157" s="153" t="str">
        <f t="array" ref="I1157">IFERROR(VLOOKUP(E1157,'RT-C'!$A:$J,10,FALSE),"")</f>
        <v/>
      </c>
      <c r="J1157" s="151" t="str">
        <f t="array" ref="J1157">IFERROR(VLOOKUP(E1157,'RT-C'!$A:$AE,31,FALSE),"")</f>
        <v/>
      </c>
      <c r="K1157" s="152" t="str">
        <f t="array" ref="K1157">IFERROR(IF(VLOOKUP(E1157,'RT-C'!$A:$AG,29,FALSE)=0,"",VLOOKUP(E1157,'RT-C'!$A:$AG,33,FALSE)),"")</f>
        <v/>
      </c>
      <c r="L1157" s="151" t="str">
        <f t="array" ref="L1157">IFERROR(VLOOKUP('RT-C'!$A:$AF,32,FALSE),"")</f>
        <v/>
      </c>
      <c r="M1157" s="323" t="str">
        <f t="array" ref="M1157">IFERROR(VLOOKUP(E1157,'RT-C'!$A:$H,8,FALSE),"")</f>
        <v/>
      </c>
      <c r="N1157" s="151" t="str">
        <f t="array" ref="N1157">IFERROR(VLOOKUP(E1157,'RT-C'!$A:$G,7,FALSE),"")</f>
        <v/>
      </c>
      <c r="O1157" s="150" t="str">
        <f t="array" ref="O1157">IFERROR(VLOOKUP(E1157,'RT-C'!$A:$R,18,FALSE),"")</f>
        <v/>
      </c>
      <c r="P1157" s="147" t="str">
        <f t="shared" si="72"/>
        <v/>
      </c>
      <c r="Q1157" s="119" t="str">
        <f t="shared" si="73"/>
        <v/>
      </c>
      <c r="R1157" s="149" t="str">
        <f t="shared" si="74"/>
        <v/>
      </c>
      <c r="S1157" s="148"/>
      <c r="T1157" s="148" t="str">
        <f t="shared" si="75"/>
        <v/>
      </c>
      <c r="U1157" s="118" t="e">
        <f>IF(AND(D1157&lt;&gt;"",I1157="OUI",#REF!="OUI"),60,"")</f>
        <v>#REF!</v>
      </c>
      <c r="V1157" s="147"/>
      <c r="W1157" s="118"/>
      <c r="X1157" s="118"/>
      <c r="Y1157" s="120"/>
      <c r="Z1157" s="117"/>
    </row>
    <row r="1158" spans="1:26" x14ac:dyDescent="0.25">
      <c r="A1158" s="114">
        <v>3</v>
      </c>
      <c r="B1158" s="115" t="s">
        <v>5726</v>
      </c>
      <c r="C1158" s="116" t="str">
        <f t="array" ref="C1158">IFERROR(VLOOKUP(E1158,'RT-C'!$A:$I,9,FALSE),"")</f>
        <v/>
      </c>
      <c r="D1158" s="117"/>
      <c r="E1158" s="113"/>
      <c r="F1158" s="118"/>
      <c r="G1158" s="119"/>
      <c r="H1158" s="120"/>
      <c r="I1158" s="153" t="str">
        <f t="array" ref="I1158">IFERROR(VLOOKUP(E1158,'RT-C'!$A:$J,10,FALSE),"")</f>
        <v/>
      </c>
      <c r="J1158" s="151" t="str">
        <f t="array" ref="J1158">IFERROR(VLOOKUP(E1158,'RT-C'!$A:$AE,31,FALSE),"")</f>
        <v/>
      </c>
      <c r="K1158" s="152" t="str">
        <f t="array" ref="K1158">IFERROR(IF(VLOOKUP(E1158,'RT-C'!$A:$AG,29,FALSE)=0,"",VLOOKUP(E1158,'RT-C'!$A:$AG,33,FALSE)),"")</f>
        <v/>
      </c>
      <c r="L1158" s="151" t="str">
        <f t="array" ref="L1158">IFERROR(VLOOKUP('RT-C'!$A:$AF,32,FALSE),"")</f>
        <v/>
      </c>
      <c r="M1158" s="323" t="str">
        <f t="array" ref="M1158">IFERROR(VLOOKUP(E1158,'RT-C'!$A:$H,8,FALSE),"")</f>
        <v/>
      </c>
      <c r="N1158" s="151" t="str">
        <f t="array" ref="N1158">IFERROR(VLOOKUP(E1158,'RT-C'!$A:$G,7,FALSE),"")</f>
        <v/>
      </c>
      <c r="O1158" s="150" t="str">
        <f t="array" ref="O1158">IFERROR(VLOOKUP(E1158,'RT-C'!$A:$R,18,FALSE),"")</f>
        <v/>
      </c>
      <c r="P1158" s="147" t="str">
        <f t="shared" si="72"/>
        <v/>
      </c>
      <c r="Q1158" s="119" t="str">
        <f t="shared" si="73"/>
        <v/>
      </c>
      <c r="R1158" s="149" t="str">
        <f t="shared" si="74"/>
        <v/>
      </c>
      <c r="S1158" s="148"/>
      <c r="T1158" s="148" t="str">
        <f t="shared" si="75"/>
        <v/>
      </c>
      <c r="U1158" s="118" t="e">
        <f>IF(AND(D1158&lt;&gt;"",I1158="OUI",#REF!="OUI"),60,"")</f>
        <v>#REF!</v>
      </c>
      <c r="V1158" s="147"/>
      <c r="W1158" s="118"/>
      <c r="X1158" s="118"/>
      <c r="Y1158" s="120"/>
      <c r="Z1158" s="117"/>
    </row>
    <row r="1159" spans="1:26" x14ac:dyDescent="0.25">
      <c r="A1159" s="114">
        <v>3</v>
      </c>
      <c r="B1159" s="115" t="s">
        <v>5726</v>
      </c>
      <c r="C1159" s="116" t="str">
        <f t="array" ref="C1159">IFERROR(VLOOKUP(E1159,'RT-C'!$A:$I,9,FALSE),"")</f>
        <v/>
      </c>
      <c r="D1159" s="117"/>
      <c r="E1159" s="113"/>
      <c r="F1159" s="118"/>
      <c r="G1159" s="119"/>
      <c r="H1159" s="120"/>
      <c r="I1159" s="153" t="str">
        <f t="array" ref="I1159">IFERROR(VLOOKUP(E1159,'RT-C'!$A:$J,10,FALSE),"")</f>
        <v/>
      </c>
      <c r="J1159" s="151" t="str">
        <f t="array" ref="J1159">IFERROR(VLOOKUP(E1159,'RT-C'!$A:$AE,31,FALSE),"")</f>
        <v/>
      </c>
      <c r="K1159" s="152" t="str">
        <f t="array" ref="K1159">IFERROR(IF(VLOOKUP(E1159,'RT-C'!$A:$AG,29,FALSE)=0,"",VLOOKUP(E1159,'RT-C'!$A:$AG,33,FALSE)),"")</f>
        <v/>
      </c>
      <c r="L1159" s="151" t="str">
        <f t="array" ref="L1159">IFERROR(VLOOKUP('RT-C'!$A:$AF,32,FALSE),"")</f>
        <v/>
      </c>
      <c r="M1159" s="323" t="str">
        <f t="array" ref="M1159">IFERROR(VLOOKUP(E1159,'RT-C'!$A:$H,8,FALSE),"")</f>
        <v/>
      </c>
      <c r="N1159" s="151" t="str">
        <f t="array" ref="N1159">IFERROR(VLOOKUP(E1159,'RT-C'!$A:$G,7,FALSE),"")</f>
        <v/>
      </c>
      <c r="O1159" s="150" t="str">
        <f t="array" ref="O1159">IFERROR(VLOOKUP(E1159,'RT-C'!$A:$R,18,FALSE),"")</f>
        <v/>
      </c>
      <c r="P1159" s="147" t="str">
        <f t="shared" si="72"/>
        <v/>
      </c>
      <c r="Q1159" s="119" t="str">
        <f t="shared" si="73"/>
        <v/>
      </c>
      <c r="R1159" s="149" t="str">
        <f t="shared" si="74"/>
        <v/>
      </c>
      <c r="S1159" s="148"/>
      <c r="T1159" s="148" t="str">
        <f t="shared" si="75"/>
        <v/>
      </c>
      <c r="U1159" s="118" t="e">
        <f>IF(AND(D1159&lt;&gt;"",I1159="OUI",#REF!="OUI"),60,"")</f>
        <v>#REF!</v>
      </c>
      <c r="V1159" s="147"/>
      <c r="W1159" s="118"/>
      <c r="X1159" s="118"/>
      <c r="Y1159" s="120"/>
      <c r="Z1159" s="117"/>
    </row>
    <row r="1160" spans="1:26" x14ac:dyDescent="0.25">
      <c r="A1160" s="114">
        <v>3</v>
      </c>
      <c r="B1160" s="115" t="s">
        <v>5726</v>
      </c>
      <c r="C1160" s="116" t="str">
        <f t="array" ref="C1160">IFERROR(VLOOKUP(E1160,'RT-C'!$A:$I,9,FALSE),"")</f>
        <v/>
      </c>
      <c r="D1160" s="117"/>
      <c r="E1160" s="113"/>
      <c r="F1160" s="118"/>
      <c r="G1160" s="119"/>
      <c r="H1160" s="120"/>
      <c r="I1160" s="153" t="str">
        <f t="array" ref="I1160">IFERROR(VLOOKUP(E1160,'RT-C'!$A:$J,10,FALSE),"")</f>
        <v/>
      </c>
      <c r="J1160" s="151" t="str">
        <f t="array" ref="J1160">IFERROR(VLOOKUP(E1160,'RT-C'!$A:$AE,31,FALSE),"")</f>
        <v/>
      </c>
      <c r="K1160" s="152" t="str">
        <f t="array" ref="K1160">IFERROR(IF(VLOOKUP(E1160,'RT-C'!$A:$AG,29,FALSE)=0,"",VLOOKUP(E1160,'RT-C'!$A:$AG,33,FALSE)),"")</f>
        <v/>
      </c>
      <c r="L1160" s="151" t="str">
        <f t="array" ref="L1160">IFERROR(VLOOKUP('RT-C'!$A:$AF,32,FALSE),"")</f>
        <v/>
      </c>
      <c r="M1160" s="323" t="str">
        <f t="array" ref="M1160">IFERROR(VLOOKUP(E1160,'RT-C'!$A:$H,8,FALSE),"")</f>
        <v/>
      </c>
      <c r="N1160" s="151" t="str">
        <f t="array" ref="N1160">IFERROR(VLOOKUP(E1160,'RT-C'!$A:$G,7,FALSE),"")</f>
        <v/>
      </c>
      <c r="O1160" s="150" t="str">
        <f t="array" ref="O1160">IFERROR(VLOOKUP(E1160,'RT-C'!$A:$R,18,FALSE),"")</f>
        <v/>
      </c>
      <c r="P1160" s="147" t="str">
        <f t="shared" si="72"/>
        <v/>
      </c>
      <c r="Q1160" s="119" t="str">
        <f t="shared" si="73"/>
        <v/>
      </c>
      <c r="R1160" s="149" t="str">
        <f t="shared" si="74"/>
        <v/>
      </c>
      <c r="S1160" s="148"/>
      <c r="T1160" s="148" t="str">
        <f t="shared" si="75"/>
        <v/>
      </c>
      <c r="U1160" s="118" t="e">
        <f>IF(AND(D1160&lt;&gt;"",I1160="OUI",#REF!="OUI"),60,"")</f>
        <v>#REF!</v>
      </c>
      <c r="V1160" s="147"/>
      <c r="W1160" s="118"/>
      <c r="X1160" s="118"/>
      <c r="Y1160" s="120"/>
      <c r="Z1160" s="117"/>
    </row>
    <row r="1161" spans="1:26" x14ac:dyDescent="0.25">
      <c r="A1161" s="114">
        <v>3</v>
      </c>
      <c r="B1161" s="115" t="s">
        <v>5726</v>
      </c>
      <c r="C1161" s="116" t="str">
        <f t="array" ref="C1161">IFERROR(VLOOKUP(E1161,'RT-C'!$A:$I,9,FALSE),"")</f>
        <v/>
      </c>
      <c r="D1161" s="117"/>
      <c r="E1161" s="113"/>
      <c r="F1161" s="118"/>
      <c r="G1161" s="119"/>
      <c r="H1161" s="120"/>
      <c r="I1161" s="153" t="str">
        <f t="array" ref="I1161">IFERROR(VLOOKUP(E1161,'RT-C'!$A:$J,10,FALSE),"")</f>
        <v/>
      </c>
      <c r="J1161" s="151" t="str">
        <f t="array" ref="J1161">IFERROR(VLOOKUP(E1161,'RT-C'!$A:$AE,31,FALSE),"")</f>
        <v/>
      </c>
      <c r="K1161" s="152" t="str">
        <f t="array" ref="K1161">IFERROR(IF(VLOOKUP(E1161,'RT-C'!$A:$AG,29,FALSE)=0,"",VLOOKUP(E1161,'RT-C'!$A:$AG,33,FALSE)),"")</f>
        <v/>
      </c>
      <c r="L1161" s="151" t="str">
        <f t="array" ref="L1161">IFERROR(VLOOKUP('RT-C'!$A:$AF,32,FALSE),"")</f>
        <v/>
      </c>
      <c r="M1161" s="323" t="str">
        <f t="array" ref="M1161">IFERROR(VLOOKUP(E1161,'RT-C'!$A:$H,8,FALSE),"")</f>
        <v/>
      </c>
      <c r="N1161" s="151" t="str">
        <f t="array" ref="N1161">IFERROR(VLOOKUP(E1161,'RT-C'!$A:$G,7,FALSE),"")</f>
        <v/>
      </c>
      <c r="O1161" s="150" t="str">
        <f t="array" ref="O1161">IFERROR(VLOOKUP(E1161,'RT-C'!$A:$R,18,FALSE),"")</f>
        <v/>
      </c>
      <c r="P1161" s="147" t="str">
        <f t="shared" si="72"/>
        <v/>
      </c>
      <c r="Q1161" s="119" t="str">
        <f t="shared" si="73"/>
        <v/>
      </c>
      <c r="R1161" s="149" t="str">
        <f t="shared" si="74"/>
        <v/>
      </c>
      <c r="S1161" s="148"/>
      <c r="T1161" s="148" t="str">
        <f t="shared" si="75"/>
        <v/>
      </c>
      <c r="U1161" s="118" t="e">
        <f>IF(AND(D1161&lt;&gt;"",I1161="OUI",#REF!="OUI"),60,"")</f>
        <v>#REF!</v>
      </c>
      <c r="V1161" s="147"/>
      <c r="W1161" s="118"/>
      <c r="X1161" s="118"/>
      <c r="Y1161" s="120"/>
      <c r="Z1161" s="117"/>
    </row>
    <row r="1162" spans="1:26" x14ac:dyDescent="0.25">
      <c r="A1162" s="114">
        <v>3</v>
      </c>
      <c r="B1162" s="115" t="s">
        <v>5726</v>
      </c>
      <c r="C1162" s="116" t="str">
        <f t="array" ref="C1162">IFERROR(VLOOKUP(E1162,'RT-C'!$A:$I,9,FALSE),"")</f>
        <v/>
      </c>
      <c r="D1162" s="117"/>
      <c r="E1162" s="113"/>
      <c r="F1162" s="118"/>
      <c r="G1162" s="119"/>
      <c r="H1162" s="120"/>
      <c r="I1162" s="153" t="str">
        <f t="array" ref="I1162">IFERROR(VLOOKUP(E1162,'RT-C'!$A:$J,10,FALSE),"")</f>
        <v/>
      </c>
      <c r="J1162" s="151" t="str">
        <f t="array" ref="J1162">IFERROR(VLOOKUP(E1162,'RT-C'!$A:$AE,31,FALSE),"")</f>
        <v/>
      </c>
      <c r="K1162" s="152" t="str">
        <f t="array" ref="K1162">IFERROR(IF(VLOOKUP(E1162,'RT-C'!$A:$AG,29,FALSE)=0,"",VLOOKUP(E1162,'RT-C'!$A:$AG,33,FALSE)),"")</f>
        <v/>
      </c>
      <c r="L1162" s="151" t="str">
        <f t="array" ref="L1162">IFERROR(VLOOKUP('RT-C'!$A:$AF,32,FALSE),"")</f>
        <v/>
      </c>
      <c r="M1162" s="323" t="str">
        <f t="array" ref="M1162">IFERROR(VLOOKUP(E1162,'RT-C'!$A:$H,8,FALSE),"")</f>
        <v/>
      </c>
      <c r="N1162" s="151" t="str">
        <f t="array" ref="N1162">IFERROR(VLOOKUP(E1162,'RT-C'!$A:$G,7,FALSE),"")</f>
        <v/>
      </c>
      <c r="O1162" s="150" t="str">
        <f t="array" ref="O1162">IFERROR(VLOOKUP(E1162,'RT-C'!$A:$R,18,FALSE),"")</f>
        <v/>
      </c>
      <c r="P1162" s="147" t="str">
        <f t="shared" si="72"/>
        <v/>
      </c>
      <c r="Q1162" s="119" t="str">
        <f t="shared" si="73"/>
        <v/>
      </c>
      <c r="R1162" s="149" t="str">
        <f t="shared" si="74"/>
        <v/>
      </c>
      <c r="S1162" s="148"/>
      <c r="T1162" s="148" t="str">
        <f t="shared" si="75"/>
        <v/>
      </c>
      <c r="U1162" s="118" t="e">
        <f>IF(AND(D1162&lt;&gt;"",I1162="OUI",#REF!="OUI"),60,"")</f>
        <v>#REF!</v>
      </c>
      <c r="V1162" s="147"/>
      <c r="W1162" s="118"/>
      <c r="X1162" s="118"/>
      <c r="Y1162" s="120"/>
      <c r="Z1162" s="117"/>
    </row>
    <row r="1163" spans="1:26" x14ac:dyDescent="0.25">
      <c r="A1163" s="114">
        <v>3</v>
      </c>
      <c r="B1163" s="115" t="s">
        <v>5726</v>
      </c>
      <c r="C1163" s="116" t="str">
        <f t="array" ref="C1163">IFERROR(VLOOKUP(E1163,'RT-C'!$A:$I,9,FALSE),"")</f>
        <v/>
      </c>
      <c r="D1163" s="117"/>
      <c r="E1163" s="113"/>
      <c r="F1163" s="118"/>
      <c r="G1163" s="119"/>
      <c r="H1163" s="120"/>
      <c r="I1163" s="153" t="str">
        <f t="array" ref="I1163">IFERROR(VLOOKUP(E1163,'RT-C'!$A:$J,10,FALSE),"")</f>
        <v/>
      </c>
      <c r="J1163" s="151" t="str">
        <f t="array" ref="J1163">IFERROR(VLOOKUP(E1163,'RT-C'!$A:$AE,31,FALSE),"")</f>
        <v/>
      </c>
      <c r="K1163" s="152" t="str">
        <f t="array" ref="K1163">IFERROR(IF(VLOOKUP(E1163,'RT-C'!$A:$AG,29,FALSE)=0,"",VLOOKUP(E1163,'RT-C'!$A:$AG,33,FALSE)),"")</f>
        <v/>
      </c>
      <c r="L1163" s="151" t="str">
        <f t="array" ref="L1163">IFERROR(VLOOKUP('RT-C'!$A:$AF,32,FALSE),"")</f>
        <v/>
      </c>
      <c r="M1163" s="323" t="str">
        <f t="array" ref="M1163">IFERROR(VLOOKUP(E1163,'RT-C'!$A:$H,8,FALSE),"")</f>
        <v/>
      </c>
      <c r="N1163" s="151" t="str">
        <f t="array" ref="N1163">IFERROR(VLOOKUP(E1163,'RT-C'!$A:$G,7,FALSE),"")</f>
        <v/>
      </c>
      <c r="O1163" s="150" t="str">
        <f t="array" ref="O1163">IFERROR(VLOOKUP(E1163,'RT-C'!$A:$R,18,FALSE),"")</f>
        <v/>
      </c>
      <c r="P1163" s="147" t="str">
        <f t="shared" si="72"/>
        <v/>
      </c>
      <c r="Q1163" s="119" t="str">
        <f t="shared" si="73"/>
        <v/>
      </c>
      <c r="R1163" s="149" t="str">
        <f t="shared" si="74"/>
        <v/>
      </c>
      <c r="S1163" s="148"/>
      <c r="T1163" s="148" t="str">
        <f t="shared" si="75"/>
        <v/>
      </c>
      <c r="U1163" s="118" t="e">
        <f>IF(AND(D1163&lt;&gt;"",I1163="OUI",#REF!="OUI"),60,"")</f>
        <v>#REF!</v>
      </c>
      <c r="V1163" s="147"/>
      <c r="W1163" s="118"/>
      <c r="X1163" s="118"/>
      <c r="Y1163" s="120"/>
      <c r="Z1163" s="117"/>
    </row>
    <row r="1164" spans="1:26" x14ac:dyDescent="0.25">
      <c r="A1164" s="114">
        <v>3</v>
      </c>
      <c r="B1164" s="115" t="s">
        <v>5726</v>
      </c>
      <c r="C1164" s="116" t="str">
        <f t="array" ref="C1164">IFERROR(VLOOKUP(E1164,'RT-C'!$A:$I,9,FALSE),"")</f>
        <v/>
      </c>
      <c r="D1164" s="117"/>
      <c r="E1164" s="113"/>
      <c r="F1164" s="118"/>
      <c r="G1164" s="119"/>
      <c r="H1164" s="120"/>
      <c r="I1164" s="153" t="str">
        <f t="array" ref="I1164">IFERROR(VLOOKUP(E1164,'RT-C'!$A:$J,10,FALSE),"")</f>
        <v/>
      </c>
      <c r="J1164" s="151" t="str">
        <f t="array" ref="J1164">IFERROR(VLOOKUP(E1164,'RT-C'!$A:$AE,31,FALSE),"")</f>
        <v/>
      </c>
      <c r="K1164" s="152" t="str">
        <f t="array" ref="K1164">IFERROR(IF(VLOOKUP(E1164,'RT-C'!$A:$AG,29,FALSE)=0,"",VLOOKUP(E1164,'RT-C'!$A:$AG,33,FALSE)),"")</f>
        <v/>
      </c>
      <c r="L1164" s="151" t="str">
        <f t="array" ref="L1164">IFERROR(VLOOKUP('RT-C'!$A:$AF,32,FALSE),"")</f>
        <v/>
      </c>
      <c r="M1164" s="323" t="str">
        <f t="array" ref="M1164">IFERROR(VLOOKUP(E1164,'RT-C'!$A:$H,8,FALSE),"")</f>
        <v/>
      </c>
      <c r="N1164" s="151" t="str">
        <f t="array" ref="N1164">IFERROR(VLOOKUP(E1164,'RT-C'!$A:$G,7,FALSE),"")</f>
        <v/>
      </c>
      <c r="O1164" s="150" t="str">
        <f t="array" ref="O1164">IFERROR(VLOOKUP(E1164,'RT-C'!$A:$R,18,FALSE),"")</f>
        <v/>
      </c>
      <c r="P1164" s="147" t="str">
        <f t="shared" si="72"/>
        <v/>
      </c>
      <c r="Q1164" s="119" t="str">
        <f t="shared" si="73"/>
        <v/>
      </c>
      <c r="R1164" s="149" t="str">
        <f t="shared" si="74"/>
        <v/>
      </c>
      <c r="S1164" s="148"/>
      <c r="T1164" s="148" t="str">
        <f t="shared" si="75"/>
        <v/>
      </c>
      <c r="U1164" s="118" t="e">
        <f>IF(AND(D1164&lt;&gt;"",I1164="OUI",#REF!="OUI"),60,"")</f>
        <v>#REF!</v>
      </c>
      <c r="V1164" s="147"/>
      <c r="W1164" s="118"/>
      <c r="X1164" s="118"/>
      <c r="Y1164" s="120"/>
      <c r="Z1164" s="117"/>
    </row>
    <row r="1165" spans="1:26" x14ac:dyDescent="0.25">
      <c r="A1165" s="114">
        <v>3</v>
      </c>
      <c r="B1165" s="115" t="s">
        <v>5726</v>
      </c>
      <c r="C1165" s="116" t="str">
        <f t="array" ref="C1165">IFERROR(VLOOKUP(E1165,'RT-C'!$A:$I,9,FALSE),"")</f>
        <v/>
      </c>
      <c r="D1165" s="117"/>
      <c r="E1165" s="113"/>
      <c r="F1165" s="118"/>
      <c r="G1165" s="119"/>
      <c r="H1165" s="120"/>
      <c r="I1165" s="153" t="str">
        <f t="array" ref="I1165">IFERROR(VLOOKUP(E1165,'RT-C'!$A:$J,10,FALSE),"")</f>
        <v/>
      </c>
      <c r="J1165" s="151" t="str">
        <f t="array" ref="J1165">IFERROR(VLOOKUP(E1165,'RT-C'!$A:$AE,31,FALSE),"")</f>
        <v/>
      </c>
      <c r="K1165" s="152" t="str">
        <f t="array" ref="K1165">IFERROR(IF(VLOOKUP(E1165,'RT-C'!$A:$AG,29,FALSE)=0,"",VLOOKUP(E1165,'RT-C'!$A:$AG,33,FALSE)),"")</f>
        <v/>
      </c>
      <c r="L1165" s="151" t="str">
        <f t="array" ref="L1165">IFERROR(VLOOKUP('RT-C'!$A:$AF,32,FALSE),"")</f>
        <v/>
      </c>
      <c r="M1165" s="323" t="str">
        <f t="array" ref="M1165">IFERROR(VLOOKUP(E1165,'RT-C'!$A:$H,8,FALSE),"")</f>
        <v/>
      </c>
      <c r="N1165" s="151" t="str">
        <f t="array" ref="N1165">IFERROR(VLOOKUP(E1165,'RT-C'!$A:$G,7,FALSE),"")</f>
        <v/>
      </c>
      <c r="O1165" s="150" t="str">
        <f t="array" ref="O1165">IFERROR(VLOOKUP(E1165,'RT-C'!$A:$R,18,FALSE),"")</f>
        <v/>
      </c>
      <c r="P1165" s="147" t="str">
        <f t="shared" si="72"/>
        <v/>
      </c>
      <c r="Q1165" s="119" t="str">
        <f t="shared" si="73"/>
        <v/>
      </c>
      <c r="R1165" s="149" t="str">
        <f t="shared" si="74"/>
        <v/>
      </c>
      <c r="S1165" s="148"/>
      <c r="T1165" s="148" t="str">
        <f t="shared" si="75"/>
        <v/>
      </c>
      <c r="U1165" s="118" t="e">
        <f>IF(AND(D1165&lt;&gt;"",I1165="OUI",#REF!="OUI"),60,"")</f>
        <v>#REF!</v>
      </c>
      <c r="V1165" s="147"/>
      <c r="W1165" s="118"/>
      <c r="X1165" s="118"/>
      <c r="Y1165" s="120"/>
      <c r="Z1165" s="117"/>
    </row>
    <row r="1166" spans="1:26" x14ac:dyDescent="0.25">
      <c r="A1166" s="114">
        <v>3</v>
      </c>
      <c r="B1166" s="115" t="s">
        <v>5726</v>
      </c>
      <c r="C1166" s="116" t="str">
        <f t="array" ref="C1166">IFERROR(VLOOKUP(E1166,'RT-C'!$A:$I,9,FALSE),"")</f>
        <v/>
      </c>
      <c r="D1166" s="117"/>
      <c r="E1166" s="113"/>
      <c r="F1166" s="118"/>
      <c r="G1166" s="119"/>
      <c r="H1166" s="120"/>
      <c r="I1166" s="153" t="str">
        <f t="array" ref="I1166">IFERROR(VLOOKUP(E1166,'RT-C'!$A:$J,10,FALSE),"")</f>
        <v/>
      </c>
      <c r="J1166" s="151" t="str">
        <f t="array" ref="J1166">IFERROR(VLOOKUP(E1166,'RT-C'!$A:$AE,31,FALSE),"")</f>
        <v/>
      </c>
      <c r="K1166" s="152" t="str">
        <f t="array" ref="K1166">IFERROR(IF(VLOOKUP(E1166,'RT-C'!$A:$AG,29,FALSE)=0,"",VLOOKUP(E1166,'RT-C'!$A:$AG,33,FALSE)),"")</f>
        <v/>
      </c>
      <c r="L1166" s="151" t="str">
        <f t="array" ref="L1166">IFERROR(VLOOKUP('RT-C'!$A:$AF,32,FALSE),"")</f>
        <v/>
      </c>
      <c r="M1166" s="323" t="str">
        <f t="array" ref="M1166">IFERROR(VLOOKUP(E1166,'RT-C'!$A:$H,8,FALSE),"")</f>
        <v/>
      </c>
      <c r="N1166" s="151" t="str">
        <f t="array" ref="N1166">IFERROR(VLOOKUP(E1166,'RT-C'!$A:$G,7,FALSE),"")</f>
        <v/>
      </c>
      <c r="O1166" s="150" t="str">
        <f t="array" ref="O1166">IFERROR(VLOOKUP(E1166,'RT-C'!$A:$R,18,FALSE),"")</f>
        <v/>
      </c>
      <c r="P1166" s="147" t="str">
        <f t="shared" si="72"/>
        <v/>
      </c>
      <c r="Q1166" s="119" t="str">
        <f t="shared" si="73"/>
        <v/>
      </c>
      <c r="R1166" s="149" t="str">
        <f t="shared" si="74"/>
        <v/>
      </c>
      <c r="S1166" s="148"/>
      <c r="T1166" s="148" t="str">
        <f t="shared" si="75"/>
        <v/>
      </c>
      <c r="U1166" s="118" t="e">
        <f>IF(AND(D1166&lt;&gt;"",I1166="OUI",#REF!="OUI"),60,"")</f>
        <v>#REF!</v>
      </c>
      <c r="V1166" s="147"/>
      <c r="W1166" s="118"/>
      <c r="X1166" s="118"/>
      <c r="Y1166" s="120"/>
      <c r="Z1166" s="117"/>
    </row>
    <row r="1167" spans="1:26" x14ac:dyDescent="0.25">
      <c r="A1167" s="114">
        <v>3</v>
      </c>
      <c r="B1167" s="115" t="s">
        <v>5726</v>
      </c>
      <c r="C1167" s="116" t="str">
        <f t="array" ref="C1167">IFERROR(VLOOKUP(E1167,'RT-C'!$A:$I,9,FALSE),"")</f>
        <v/>
      </c>
      <c r="D1167" s="117"/>
      <c r="E1167" s="113"/>
      <c r="F1167" s="118"/>
      <c r="G1167" s="119"/>
      <c r="H1167" s="120"/>
      <c r="I1167" s="153" t="str">
        <f t="array" ref="I1167">IFERROR(VLOOKUP(E1167,'RT-C'!$A:$J,10,FALSE),"")</f>
        <v/>
      </c>
      <c r="J1167" s="151" t="str">
        <f t="array" ref="J1167">IFERROR(VLOOKUP(E1167,'RT-C'!$A:$AE,31,FALSE),"")</f>
        <v/>
      </c>
      <c r="K1167" s="152" t="str">
        <f t="array" ref="K1167">IFERROR(IF(VLOOKUP(E1167,'RT-C'!$A:$AG,29,FALSE)=0,"",VLOOKUP(E1167,'RT-C'!$A:$AG,33,FALSE)),"")</f>
        <v/>
      </c>
      <c r="L1167" s="151" t="str">
        <f t="array" ref="L1167">IFERROR(VLOOKUP('RT-C'!$A:$AF,32,FALSE),"")</f>
        <v/>
      </c>
      <c r="M1167" s="323" t="str">
        <f t="array" ref="M1167">IFERROR(VLOOKUP(E1167,'RT-C'!$A:$H,8,FALSE),"")</f>
        <v/>
      </c>
      <c r="N1167" s="151" t="str">
        <f t="array" ref="N1167">IFERROR(VLOOKUP(E1167,'RT-C'!$A:$G,7,FALSE),"")</f>
        <v/>
      </c>
      <c r="O1167" s="150" t="str">
        <f t="array" ref="O1167">IFERROR(VLOOKUP(E1167,'RT-C'!$A:$R,18,FALSE),"")</f>
        <v/>
      </c>
      <c r="P1167" s="147" t="str">
        <f t="shared" si="72"/>
        <v/>
      </c>
      <c r="Q1167" s="119" t="str">
        <f t="shared" si="73"/>
        <v/>
      </c>
      <c r="R1167" s="149" t="str">
        <f t="shared" si="74"/>
        <v/>
      </c>
      <c r="S1167" s="148"/>
      <c r="T1167" s="148" t="str">
        <f t="shared" si="75"/>
        <v/>
      </c>
      <c r="U1167" s="118" t="e">
        <f>IF(AND(D1167&lt;&gt;"",I1167="OUI",#REF!="OUI"),60,"")</f>
        <v>#REF!</v>
      </c>
      <c r="V1167" s="147"/>
      <c r="W1167" s="118"/>
      <c r="X1167" s="118"/>
      <c r="Y1167" s="120"/>
      <c r="Z1167" s="117"/>
    </row>
    <row r="1168" spans="1:26" x14ac:dyDescent="0.25">
      <c r="A1168" s="114">
        <v>3</v>
      </c>
      <c r="B1168" s="115" t="s">
        <v>5726</v>
      </c>
      <c r="C1168" s="116" t="str">
        <f t="array" ref="C1168">IFERROR(VLOOKUP(E1168,'RT-C'!$A:$I,9,FALSE),"")</f>
        <v/>
      </c>
      <c r="D1168" s="117"/>
      <c r="E1168" s="113"/>
      <c r="F1168" s="118"/>
      <c r="G1168" s="119"/>
      <c r="H1168" s="120"/>
      <c r="I1168" s="153" t="str">
        <f t="array" ref="I1168">IFERROR(VLOOKUP(E1168,'RT-C'!$A:$J,10,FALSE),"")</f>
        <v/>
      </c>
      <c r="J1168" s="151" t="str">
        <f t="array" ref="J1168">IFERROR(VLOOKUP(E1168,'RT-C'!$A:$AE,31,FALSE),"")</f>
        <v/>
      </c>
      <c r="K1168" s="152" t="str">
        <f t="array" ref="K1168">IFERROR(IF(VLOOKUP(E1168,'RT-C'!$A:$AG,29,FALSE)=0,"",VLOOKUP(E1168,'RT-C'!$A:$AG,33,FALSE)),"")</f>
        <v/>
      </c>
      <c r="L1168" s="151" t="str">
        <f t="array" ref="L1168">IFERROR(VLOOKUP('RT-C'!$A:$AF,32,FALSE),"")</f>
        <v/>
      </c>
      <c r="M1168" s="323" t="str">
        <f t="array" ref="M1168">IFERROR(VLOOKUP(E1168,'RT-C'!$A:$H,8,FALSE),"")</f>
        <v/>
      </c>
      <c r="N1168" s="151" t="str">
        <f t="array" ref="N1168">IFERROR(VLOOKUP(E1168,'RT-C'!$A:$G,7,FALSE),"")</f>
        <v/>
      </c>
      <c r="O1168" s="150" t="str">
        <f t="array" ref="O1168">IFERROR(VLOOKUP(E1168,'RT-C'!$A:$R,18,FALSE),"")</f>
        <v/>
      </c>
      <c r="P1168" s="147" t="str">
        <f t="shared" si="72"/>
        <v/>
      </c>
      <c r="Q1168" s="119" t="str">
        <f t="shared" si="73"/>
        <v/>
      </c>
      <c r="R1168" s="149" t="str">
        <f t="shared" si="74"/>
        <v/>
      </c>
      <c r="S1168" s="148"/>
      <c r="T1168" s="148" t="str">
        <f t="shared" si="75"/>
        <v/>
      </c>
      <c r="U1168" s="118" t="e">
        <f>IF(AND(D1168&lt;&gt;"",I1168="OUI",#REF!="OUI"),60,"")</f>
        <v>#REF!</v>
      </c>
      <c r="V1168" s="147"/>
      <c r="W1168" s="118"/>
      <c r="X1168" s="118"/>
      <c r="Y1168" s="120"/>
      <c r="Z1168" s="117"/>
    </row>
    <row r="1169" spans="1:26" x14ac:dyDescent="0.25">
      <c r="A1169" s="114">
        <v>3</v>
      </c>
      <c r="B1169" s="115" t="s">
        <v>5726</v>
      </c>
      <c r="C1169" s="116" t="str">
        <f t="array" ref="C1169">IFERROR(VLOOKUP(E1169,'RT-C'!$A:$I,9,FALSE),"")</f>
        <v/>
      </c>
      <c r="D1169" s="117"/>
      <c r="E1169" s="113"/>
      <c r="F1169" s="118"/>
      <c r="G1169" s="119"/>
      <c r="H1169" s="120"/>
      <c r="I1169" s="153" t="str">
        <f t="array" ref="I1169">IFERROR(VLOOKUP(E1169,'RT-C'!$A:$J,10,FALSE),"")</f>
        <v/>
      </c>
      <c r="J1169" s="151" t="str">
        <f t="array" ref="J1169">IFERROR(VLOOKUP(E1169,'RT-C'!$A:$AE,31,FALSE),"")</f>
        <v/>
      </c>
      <c r="K1169" s="152" t="str">
        <f t="array" ref="K1169">IFERROR(IF(VLOOKUP(E1169,'RT-C'!$A:$AG,29,FALSE)=0,"",VLOOKUP(E1169,'RT-C'!$A:$AG,33,FALSE)),"")</f>
        <v/>
      </c>
      <c r="L1169" s="151" t="str">
        <f t="array" ref="L1169">IFERROR(VLOOKUP('RT-C'!$A:$AF,32,FALSE),"")</f>
        <v/>
      </c>
      <c r="M1169" s="323" t="str">
        <f t="array" ref="M1169">IFERROR(VLOOKUP(E1169,'RT-C'!$A:$H,8,FALSE),"")</f>
        <v/>
      </c>
      <c r="N1169" s="151" t="str">
        <f t="array" ref="N1169">IFERROR(VLOOKUP(E1169,'RT-C'!$A:$G,7,FALSE),"")</f>
        <v/>
      </c>
      <c r="O1169" s="150" t="str">
        <f t="array" ref="O1169">IFERROR(VLOOKUP(E1169,'RT-C'!$A:$R,18,FALSE),"")</f>
        <v/>
      </c>
      <c r="P1169" s="147" t="str">
        <f t="shared" si="72"/>
        <v/>
      </c>
      <c r="Q1169" s="119" t="str">
        <f t="shared" si="73"/>
        <v/>
      </c>
      <c r="R1169" s="149" t="str">
        <f t="shared" si="74"/>
        <v/>
      </c>
      <c r="S1169" s="148"/>
      <c r="T1169" s="148" t="str">
        <f t="shared" si="75"/>
        <v/>
      </c>
      <c r="U1169" s="118" t="e">
        <f>IF(AND(D1169&lt;&gt;"",I1169="OUI",#REF!="OUI"),60,"")</f>
        <v>#REF!</v>
      </c>
      <c r="V1169" s="147"/>
      <c r="W1169" s="118"/>
      <c r="X1169" s="118"/>
      <c r="Y1169" s="120"/>
      <c r="Z1169" s="117"/>
    </row>
    <row r="1170" spans="1:26" x14ac:dyDescent="0.25">
      <c r="A1170" s="114">
        <v>3</v>
      </c>
      <c r="B1170" s="115" t="s">
        <v>5726</v>
      </c>
      <c r="C1170" s="116" t="str">
        <f t="array" ref="C1170">IFERROR(VLOOKUP(E1170,'RT-C'!$A:$I,9,FALSE),"")</f>
        <v/>
      </c>
      <c r="D1170" s="117"/>
      <c r="E1170" s="113"/>
      <c r="F1170" s="118"/>
      <c r="G1170" s="119"/>
      <c r="H1170" s="120"/>
      <c r="I1170" s="153" t="str">
        <f t="array" ref="I1170">IFERROR(VLOOKUP(E1170,'RT-C'!$A:$J,10,FALSE),"")</f>
        <v/>
      </c>
      <c r="J1170" s="151" t="str">
        <f t="array" ref="J1170">IFERROR(VLOOKUP(E1170,'RT-C'!$A:$AE,31,FALSE),"")</f>
        <v/>
      </c>
      <c r="K1170" s="152" t="str">
        <f t="array" ref="K1170">IFERROR(IF(VLOOKUP(E1170,'RT-C'!$A:$AG,29,FALSE)=0,"",VLOOKUP(E1170,'RT-C'!$A:$AG,33,FALSE)),"")</f>
        <v/>
      </c>
      <c r="L1170" s="151" t="str">
        <f t="array" ref="L1170">IFERROR(VLOOKUP('RT-C'!$A:$AF,32,FALSE),"")</f>
        <v/>
      </c>
      <c r="M1170" s="323" t="str">
        <f t="array" ref="M1170">IFERROR(VLOOKUP(E1170,'RT-C'!$A:$H,8,FALSE),"")</f>
        <v/>
      </c>
      <c r="N1170" s="151" t="str">
        <f t="array" ref="N1170">IFERROR(VLOOKUP(E1170,'RT-C'!$A:$G,7,FALSE),"")</f>
        <v/>
      </c>
      <c r="O1170" s="150" t="str">
        <f t="array" ref="O1170">IFERROR(VLOOKUP(E1170,'RT-C'!$A:$R,18,FALSE),"")</f>
        <v/>
      </c>
      <c r="P1170" s="147" t="str">
        <f t="shared" si="72"/>
        <v/>
      </c>
      <c r="Q1170" s="119" t="str">
        <f t="shared" si="73"/>
        <v/>
      </c>
      <c r="R1170" s="149" t="str">
        <f t="shared" si="74"/>
        <v/>
      </c>
      <c r="S1170" s="148"/>
      <c r="T1170" s="148" t="str">
        <f t="shared" si="75"/>
        <v/>
      </c>
      <c r="U1170" s="118" t="e">
        <f>IF(AND(D1170&lt;&gt;"",I1170="OUI",#REF!="OUI"),60,"")</f>
        <v>#REF!</v>
      </c>
      <c r="V1170" s="147"/>
      <c r="W1170" s="118"/>
      <c r="X1170" s="118"/>
      <c r="Y1170" s="120"/>
      <c r="Z1170" s="117"/>
    </row>
    <row r="1171" spans="1:26" x14ac:dyDescent="0.25">
      <c r="A1171" s="114">
        <v>3</v>
      </c>
      <c r="B1171" s="115" t="s">
        <v>5726</v>
      </c>
      <c r="C1171" s="116" t="str">
        <f t="array" ref="C1171">IFERROR(VLOOKUP(E1171,'RT-C'!$A:$I,9,FALSE),"")</f>
        <v/>
      </c>
      <c r="D1171" s="117"/>
      <c r="E1171" s="113"/>
      <c r="F1171" s="118"/>
      <c r="G1171" s="119"/>
      <c r="H1171" s="120"/>
      <c r="I1171" s="153" t="str">
        <f t="array" ref="I1171">IFERROR(VLOOKUP(E1171,'RT-C'!$A:$J,10,FALSE),"")</f>
        <v/>
      </c>
      <c r="J1171" s="151" t="str">
        <f t="array" ref="J1171">IFERROR(VLOOKUP(E1171,'RT-C'!$A:$AE,31,FALSE),"")</f>
        <v/>
      </c>
      <c r="K1171" s="152" t="str">
        <f t="array" ref="K1171">IFERROR(IF(VLOOKUP(E1171,'RT-C'!$A:$AG,29,FALSE)=0,"",VLOOKUP(E1171,'RT-C'!$A:$AG,33,FALSE)),"")</f>
        <v/>
      </c>
      <c r="L1171" s="151" t="str">
        <f t="array" ref="L1171">IFERROR(VLOOKUP('RT-C'!$A:$AF,32,FALSE),"")</f>
        <v/>
      </c>
      <c r="M1171" s="323" t="str">
        <f t="array" ref="M1171">IFERROR(VLOOKUP(E1171,'RT-C'!$A:$H,8,FALSE),"")</f>
        <v/>
      </c>
      <c r="N1171" s="151" t="str">
        <f t="array" ref="N1171">IFERROR(VLOOKUP(E1171,'RT-C'!$A:$G,7,FALSE),"")</f>
        <v/>
      </c>
      <c r="O1171" s="150" t="str">
        <f t="array" ref="O1171">IFERROR(VLOOKUP(E1171,'RT-C'!$A:$R,18,FALSE),"")</f>
        <v/>
      </c>
      <c r="P1171" s="147" t="str">
        <f t="shared" si="72"/>
        <v/>
      </c>
      <c r="Q1171" s="119" t="str">
        <f t="shared" si="73"/>
        <v/>
      </c>
      <c r="R1171" s="149" t="str">
        <f t="shared" si="74"/>
        <v/>
      </c>
      <c r="S1171" s="148"/>
      <c r="T1171" s="148" t="str">
        <f t="shared" si="75"/>
        <v/>
      </c>
      <c r="U1171" s="118" t="e">
        <f>IF(AND(D1171&lt;&gt;"",I1171="OUI",#REF!="OUI"),60,"")</f>
        <v>#REF!</v>
      </c>
      <c r="V1171" s="147"/>
      <c r="W1171" s="118"/>
      <c r="X1171" s="118"/>
      <c r="Y1171" s="120"/>
      <c r="Z1171" s="117"/>
    </row>
    <row r="1172" spans="1:26" x14ac:dyDescent="0.25">
      <c r="A1172" s="114">
        <v>3</v>
      </c>
      <c r="B1172" s="115" t="s">
        <v>5726</v>
      </c>
      <c r="C1172" s="116" t="str">
        <f t="array" ref="C1172">IFERROR(VLOOKUP(E1172,'RT-C'!$A:$I,9,FALSE),"")</f>
        <v/>
      </c>
      <c r="D1172" s="117"/>
      <c r="E1172" s="113"/>
      <c r="F1172" s="118"/>
      <c r="G1172" s="119"/>
      <c r="H1172" s="120"/>
      <c r="I1172" s="153" t="str">
        <f t="array" ref="I1172">IFERROR(VLOOKUP(E1172,'RT-C'!$A:$J,10,FALSE),"")</f>
        <v/>
      </c>
      <c r="J1172" s="151" t="str">
        <f t="array" ref="J1172">IFERROR(VLOOKUP(E1172,'RT-C'!$A:$AE,31,FALSE),"")</f>
        <v/>
      </c>
      <c r="K1172" s="152" t="str">
        <f t="array" ref="K1172">IFERROR(IF(VLOOKUP(E1172,'RT-C'!$A:$AG,29,FALSE)=0,"",VLOOKUP(E1172,'RT-C'!$A:$AG,33,FALSE)),"")</f>
        <v/>
      </c>
      <c r="L1172" s="151" t="str">
        <f t="array" ref="L1172">IFERROR(VLOOKUP('RT-C'!$A:$AF,32,FALSE),"")</f>
        <v/>
      </c>
      <c r="M1172" s="323" t="str">
        <f t="array" ref="M1172">IFERROR(VLOOKUP(E1172,'RT-C'!$A:$H,8,FALSE),"")</f>
        <v/>
      </c>
      <c r="N1172" s="151" t="str">
        <f t="array" ref="N1172">IFERROR(VLOOKUP(E1172,'RT-C'!$A:$G,7,FALSE),"")</f>
        <v/>
      </c>
      <c r="O1172" s="150" t="str">
        <f t="array" ref="O1172">IFERROR(VLOOKUP(E1172,'RT-C'!$A:$R,18,FALSE),"")</f>
        <v/>
      </c>
      <c r="P1172" s="147" t="str">
        <f t="shared" si="72"/>
        <v/>
      </c>
      <c r="Q1172" s="119" t="str">
        <f t="shared" si="73"/>
        <v/>
      </c>
      <c r="R1172" s="149" t="str">
        <f t="shared" si="74"/>
        <v/>
      </c>
      <c r="S1172" s="148"/>
      <c r="T1172" s="148" t="str">
        <f t="shared" si="75"/>
        <v/>
      </c>
      <c r="U1172" s="118" t="e">
        <f>IF(AND(D1172&lt;&gt;"",I1172="OUI",#REF!="OUI"),60,"")</f>
        <v>#REF!</v>
      </c>
      <c r="V1172" s="147"/>
      <c r="W1172" s="118"/>
      <c r="X1172" s="118"/>
      <c r="Y1172" s="120"/>
      <c r="Z1172" s="117"/>
    </row>
    <row r="1173" spans="1:26" x14ac:dyDescent="0.25">
      <c r="A1173" s="114">
        <v>3</v>
      </c>
      <c r="B1173" s="115" t="s">
        <v>5726</v>
      </c>
      <c r="C1173" s="116" t="str">
        <f t="array" ref="C1173">IFERROR(VLOOKUP(E1173,'RT-C'!$A:$I,9,FALSE),"")</f>
        <v/>
      </c>
      <c r="D1173" s="117"/>
      <c r="E1173" s="113"/>
      <c r="F1173" s="118"/>
      <c r="G1173" s="119"/>
      <c r="H1173" s="120"/>
      <c r="I1173" s="153" t="str">
        <f t="array" ref="I1173">IFERROR(VLOOKUP(E1173,'RT-C'!$A:$J,10,FALSE),"")</f>
        <v/>
      </c>
      <c r="J1173" s="151" t="str">
        <f t="array" ref="J1173">IFERROR(VLOOKUP(E1173,'RT-C'!$A:$AE,31,FALSE),"")</f>
        <v/>
      </c>
      <c r="K1173" s="152" t="str">
        <f t="array" ref="K1173">IFERROR(IF(VLOOKUP(E1173,'RT-C'!$A:$AG,29,FALSE)=0,"",VLOOKUP(E1173,'RT-C'!$A:$AG,33,FALSE)),"")</f>
        <v/>
      </c>
      <c r="L1173" s="151" t="str">
        <f t="array" ref="L1173">IFERROR(VLOOKUP('RT-C'!$A:$AF,32,FALSE),"")</f>
        <v/>
      </c>
      <c r="M1173" s="323" t="str">
        <f t="array" ref="M1173">IFERROR(VLOOKUP(E1173,'RT-C'!$A:$H,8,FALSE),"")</f>
        <v/>
      </c>
      <c r="N1173" s="151" t="str">
        <f t="array" ref="N1173">IFERROR(VLOOKUP(E1173,'RT-C'!$A:$G,7,FALSE),"")</f>
        <v/>
      </c>
      <c r="O1173" s="150" t="str">
        <f t="array" ref="O1173">IFERROR(VLOOKUP(E1173,'RT-C'!$A:$R,18,FALSE),"")</f>
        <v/>
      </c>
      <c r="P1173" s="147" t="str">
        <f t="shared" si="72"/>
        <v/>
      </c>
      <c r="Q1173" s="119" t="str">
        <f t="shared" si="73"/>
        <v/>
      </c>
      <c r="R1173" s="149" t="str">
        <f t="shared" si="74"/>
        <v/>
      </c>
      <c r="S1173" s="148"/>
      <c r="T1173" s="148" t="str">
        <f t="shared" si="75"/>
        <v/>
      </c>
      <c r="U1173" s="118" t="e">
        <f>IF(AND(D1173&lt;&gt;"",I1173="OUI",#REF!="OUI"),60,"")</f>
        <v>#REF!</v>
      </c>
      <c r="V1173" s="147"/>
      <c r="W1173" s="118"/>
      <c r="X1173" s="118"/>
      <c r="Y1173" s="120"/>
      <c r="Z1173" s="117"/>
    </row>
    <row r="1174" spans="1:26" x14ac:dyDescent="0.25">
      <c r="A1174" s="114">
        <v>3</v>
      </c>
      <c r="B1174" s="115" t="s">
        <v>5726</v>
      </c>
      <c r="C1174" s="116" t="str">
        <f t="array" ref="C1174">IFERROR(VLOOKUP(E1174,'RT-C'!$A:$I,9,FALSE),"")</f>
        <v/>
      </c>
      <c r="D1174" s="117"/>
      <c r="E1174" s="113"/>
      <c r="F1174" s="118"/>
      <c r="G1174" s="119"/>
      <c r="H1174" s="120"/>
      <c r="I1174" s="153" t="str">
        <f t="array" ref="I1174">IFERROR(VLOOKUP(E1174,'RT-C'!$A:$J,10,FALSE),"")</f>
        <v/>
      </c>
      <c r="J1174" s="151" t="str">
        <f t="array" ref="J1174">IFERROR(VLOOKUP(E1174,'RT-C'!$A:$AE,31,FALSE),"")</f>
        <v/>
      </c>
      <c r="K1174" s="152" t="str">
        <f t="array" ref="K1174">IFERROR(IF(VLOOKUP(E1174,'RT-C'!$A:$AG,29,FALSE)=0,"",VLOOKUP(E1174,'RT-C'!$A:$AG,33,FALSE)),"")</f>
        <v/>
      </c>
      <c r="L1174" s="151" t="str">
        <f t="array" ref="L1174">IFERROR(VLOOKUP('RT-C'!$A:$AF,32,FALSE),"")</f>
        <v/>
      </c>
      <c r="M1174" s="323" t="str">
        <f t="array" ref="M1174">IFERROR(VLOOKUP(E1174,'RT-C'!$A:$H,8,FALSE),"")</f>
        <v/>
      </c>
      <c r="N1174" s="151" t="str">
        <f t="array" ref="N1174">IFERROR(VLOOKUP(E1174,'RT-C'!$A:$G,7,FALSE),"")</f>
        <v/>
      </c>
      <c r="O1174" s="150" t="str">
        <f t="array" ref="O1174">IFERROR(VLOOKUP(E1174,'RT-C'!$A:$R,18,FALSE),"")</f>
        <v/>
      </c>
      <c r="P1174" s="147" t="str">
        <f t="shared" si="72"/>
        <v/>
      </c>
      <c r="Q1174" s="119" t="str">
        <f t="shared" si="73"/>
        <v/>
      </c>
      <c r="R1174" s="149" t="str">
        <f t="shared" si="74"/>
        <v/>
      </c>
      <c r="S1174" s="148"/>
      <c r="T1174" s="148" t="str">
        <f t="shared" si="75"/>
        <v/>
      </c>
      <c r="U1174" s="118" t="e">
        <f>IF(AND(D1174&lt;&gt;"",I1174="OUI",#REF!="OUI"),60,"")</f>
        <v>#REF!</v>
      </c>
      <c r="V1174" s="147"/>
      <c r="W1174" s="118"/>
      <c r="X1174" s="118"/>
      <c r="Y1174" s="120"/>
      <c r="Z1174" s="117"/>
    </row>
    <row r="1175" spans="1:26" x14ac:dyDescent="0.25">
      <c r="A1175" s="114">
        <v>3</v>
      </c>
      <c r="B1175" s="115" t="s">
        <v>5726</v>
      </c>
      <c r="C1175" s="116" t="str">
        <f t="array" ref="C1175">IFERROR(VLOOKUP(E1175,'RT-C'!$A:$I,9,FALSE),"")</f>
        <v/>
      </c>
      <c r="D1175" s="117"/>
      <c r="E1175" s="113"/>
      <c r="F1175" s="118"/>
      <c r="G1175" s="119"/>
      <c r="H1175" s="120"/>
      <c r="I1175" s="153" t="str">
        <f t="array" ref="I1175">IFERROR(VLOOKUP(E1175,'RT-C'!$A:$J,10,FALSE),"")</f>
        <v/>
      </c>
      <c r="J1175" s="151" t="str">
        <f t="array" ref="J1175">IFERROR(VLOOKUP(E1175,'RT-C'!$A:$AE,31,FALSE),"")</f>
        <v/>
      </c>
      <c r="K1175" s="152" t="str">
        <f t="array" ref="K1175">IFERROR(IF(VLOOKUP(E1175,'RT-C'!$A:$AG,29,FALSE)=0,"",VLOOKUP(E1175,'RT-C'!$A:$AG,33,FALSE)),"")</f>
        <v/>
      </c>
      <c r="L1175" s="151" t="str">
        <f t="array" ref="L1175">IFERROR(VLOOKUP('RT-C'!$A:$AF,32,FALSE),"")</f>
        <v/>
      </c>
      <c r="M1175" s="323" t="str">
        <f t="array" ref="M1175">IFERROR(VLOOKUP(E1175,'RT-C'!$A:$H,8,FALSE),"")</f>
        <v/>
      </c>
      <c r="N1175" s="151" t="str">
        <f t="array" ref="N1175">IFERROR(VLOOKUP(E1175,'RT-C'!$A:$G,7,FALSE),"")</f>
        <v/>
      </c>
      <c r="O1175" s="150" t="str">
        <f t="array" ref="O1175">IFERROR(VLOOKUP(E1175,'RT-C'!$A:$R,18,FALSE),"")</f>
        <v/>
      </c>
      <c r="P1175" s="147" t="str">
        <f t="shared" si="72"/>
        <v/>
      </c>
      <c r="Q1175" s="119" t="str">
        <f t="shared" si="73"/>
        <v/>
      </c>
      <c r="R1175" s="149" t="str">
        <f t="shared" si="74"/>
        <v/>
      </c>
      <c r="S1175" s="148"/>
      <c r="T1175" s="148" t="str">
        <f t="shared" si="75"/>
        <v/>
      </c>
      <c r="U1175" s="118" t="e">
        <f>IF(AND(D1175&lt;&gt;"",I1175="OUI",#REF!="OUI"),60,"")</f>
        <v>#REF!</v>
      </c>
      <c r="V1175" s="147"/>
      <c r="W1175" s="118"/>
      <c r="X1175" s="118"/>
      <c r="Y1175" s="120"/>
      <c r="Z1175" s="117"/>
    </row>
    <row r="1176" spans="1:26" x14ac:dyDescent="0.25">
      <c r="A1176" s="114">
        <v>4</v>
      </c>
      <c r="B1176" s="115" t="s">
        <v>5726</v>
      </c>
      <c r="C1176" s="116" t="str">
        <f t="array" ref="C1176">IFERROR(VLOOKUP(E1176,'RT-C'!$A:$I,9,FALSE),"")</f>
        <v/>
      </c>
      <c r="D1176" s="117"/>
      <c r="E1176" s="113"/>
      <c r="F1176" s="118"/>
      <c r="G1176" s="119"/>
      <c r="H1176" s="120"/>
      <c r="I1176" s="153" t="str">
        <f t="array" ref="I1176">IFERROR(VLOOKUP(E1176,'RT-C'!$A:$J,10,FALSE),"")</f>
        <v/>
      </c>
      <c r="J1176" s="151" t="str">
        <f t="array" ref="J1176">IFERROR(VLOOKUP(E1176,'RT-C'!$A:$AE,31,FALSE),"")</f>
        <v/>
      </c>
      <c r="K1176" s="152" t="str">
        <f t="array" ref="K1176">IFERROR(IF(VLOOKUP(E1176,'RT-C'!$A:$AG,29,FALSE)=0,"",VLOOKUP(E1176,'RT-C'!$A:$AG,33,FALSE)),"")</f>
        <v/>
      </c>
      <c r="L1176" s="151" t="str">
        <f t="array" ref="L1176">IFERROR(VLOOKUP('RT-C'!$A:$AF,32,FALSE),"")</f>
        <v/>
      </c>
      <c r="M1176" s="323" t="str">
        <f t="array" ref="M1176">IFERROR(VLOOKUP(E1176,'RT-C'!$A:$H,8,FALSE),"")</f>
        <v/>
      </c>
      <c r="N1176" s="151" t="str">
        <f t="array" ref="N1176">IFERROR(VLOOKUP(E1176,'RT-C'!$A:$G,7,FALSE),"")</f>
        <v/>
      </c>
      <c r="O1176" s="150" t="str">
        <f t="array" ref="O1176">IFERROR(VLOOKUP(E1176,'RT-C'!$A:$R,18,FALSE),"")</f>
        <v/>
      </c>
      <c r="P1176" s="147" t="str">
        <f t="shared" si="72"/>
        <v/>
      </c>
      <c r="Q1176" s="119" t="str">
        <f t="shared" si="73"/>
        <v/>
      </c>
      <c r="R1176" s="149" t="str">
        <f t="shared" si="74"/>
        <v/>
      </c>
      <c r="S1176" s="148"/>
      <c r="T1176" s="148" t="str">
        <f t="shared" si="75"/>
        <v/>
      </c>
      <c r="U1176" s="118" t="e">
        <f>IF(AND(D1176&lt;&gt;"",I1176="OUI",#REF!="OUI"),60,"")</f>
        <v>#REF!</v>
      </c>
      <c r="V1176" s="147"/>
      <c r="W1176" s="118"/>
      <c r="X1176" s="118"/>
      <c r="Y1176" s="120"/>
      <c r="Z1176" s="117"/>
    </row>
    <row r="1177" spans="1:26" x14ac:dyDescent="0.25">
      <c r="A1177" s="114">
        <v>4</v>
      </c>
      <c r="B1177" s="115" t="s">
        <v>5726</v>
      </c>
      <c r="C1177" s="116" t="str">
        <f t="array" ref="C1177">IFERROR(VLOOKUP(E1177,'RT-C'!$A:$I,9,FALSE),"")</f>
        <v/>
      </c>
      <c r="D1177" s="117"/>
      <c r="E1177" s="113"/>
      <c r="F1177" s="118"/>
      <c r="G1177" s="119"/>
      <c r="H1177" s="120"/>
      <c r="I1177" s="153" t="str">
        <f t="array" ref="I1177">IFERROR(VLOOKUP(E1177,'RT-C'!$A:$J,10,FALSE),"")</f>
        <v/>
      </c>
      <c r="J1177" s="151" t="str">
        <f t="array" ref="J1177">IFERROR(VLOOKUP(E1177,'RT-C'!$A:$AE,31,FALSE),"")</f>
        <v/>
      </c>
      <c r="K1177" s="152" t="str">
        <f t="array" ref="K1177">IFERROR(IF(VLOOKUP(E1177,'RT-C'!$A:$AG,29,FALSE)=0,"",VLOOKUP(E1177,'RT-C'!$A:$AG,33,FALSE)),"")</f>
        <v/>
      </c>
      <c r="L1177" s="151" t="str">
        <f t="array" ref="L1177">IFERROR(VLOOKUP('RT-C'!$A:$AF,32,FALSE),"")</f>
        <v/>
      </c>
      <c r="M1177" s="323" t="str">
        <f t="array" ref="M1177">IFERROR(VLOOKUP(E1177,'RT-C'!$A:$H,8,FALSE),"")</f>
        <v/>
      </c>
      <c r="N1177" s="151" t="str">
        <f t="array" ref="N1177">IFERROR(VLOOKUP(E1177,'RT-C'!$A:$G,7,FALSE),"")</f>
        <v/>
      </c>
      <c r="O1177" s="150" t="str">
        <f t="array" ref="O1177">IFERROR(VLOOKUP(E1177,'RT-C'!$A:$R,18,FALSE),"")</f>
        <v/>
      </c>
      <c r="P1177" s="147" t="str">
        <f t="shared" si="72"/>
        <v/>
      </c>
      <c r="Q1177" s="119" t="str">
        <f t="shared" si="73"/>
        <v/>
      </c>
      <c r="R1177" s="149" t="str">
        <f t="shared" si="74"/>
        <v/>
      </c>
      <c r="S1177" s="148"/>
      <c r="T1177" s="148" t="str">
        <f t="shared" si="75"/>
        <v/>
      </c>
      <c r="U1177" s="118" t="e">
        <f>IF(AND(D1177&lt;&gt;"",I1177="OUI",#REF!="OUI"),60,"")</f>
        <v>#REF!</v>
      </c>
      <c r="V1177" s="147"/>
      <c r="W1177" s="118"/>
      <c r="X1177" s="118"/>
      <c r="Y1177" s="120"/>
      <c r="Z1177" s="117"/>
    </row>
    <row r="1178" spans="1:26" x14ac:dyDescent="0.25">
      <c r="A1178" s="114">
        <v>4</v>
      </c>
      <c r="B1178" s="115" t="s">
        <v>5726</v>
      </c>
      <c r="C1178" s="116" t="str">
        <f t="array" ref="C1178">IFERROR(VLOOKUP(E1178,'RT-C'!$A:$I,9,FALSE),"")</f>
        <v/>
      </c>
      <c r="D1178" s="117"/>
      <c r="E1178" s="113"/>
      <c r="F1178" s="118"/>
      <c r="G1178" s="119"/>
      <c r="H1178" s="120"/>
      <c r="I1178" s="153" t="str">
        <f t="array" ref="I1178">IFERROR(VLOOKUP(E1178,'RT-C'!$A:$J,10,FALSE),"")</f>
        <v/>
      </c>
      <c r="J1178" s="151" t="str">
        <f t="array" ref="J1178">IFERROR(VLOOKUP(E1178,'RT-C'!$A:$AE,31,FALSE),"")</f>
        <v/>
      </c>
      <c r="K1178" s="152" t="str">
        <f t="array" ref="K1178">IFERROR(IF(VLOOKUP(E1178,'RT-C'!$A:$AG,29,FALSE)=0,"",VLOOKUP(E1178,'RT-C'!$A:$AG,33,FALSE)),"")</f>
        <v/>
      </c>
      <c r="L1178" s="151" t="str">
        <f t="array" ref="L1178">IFERROR(VLOOKUP('RT-C'!$A:$AF,32,FALSE),"")</f>
        <v/>
      </c>
      <c r="M1178" s="323" t="str">
        <f t="array" ref="M1178">IFERROR(VLOOKUP(E1178,'RT-C'!$A:$H,8,FALSE),"")</f>
        <v/>
      </c>
      <c r="N1178" s="151" t="str">
        <f t="array" ref="N1178">IFERROR(VLOOKUP(E1178,'RT-C'!$A:$G,7,FALSE),"")</f>
        <v/>
      </c>
      <c r="O1178" s="150" t="str">
        <f t="array" ref="O1178">IFERROR(VLOOKUP(E1178,'RT-C'!$A:$R,18,FALSE),"")</f>
        <v/>
      </c>
      <c r="P1178" s="147" t="str">
        <f t="shared" si="72"/>
        <v/>
      </c>
      <c r="Q1178" s="119" t="str">
        <f t="shared" si="73"/>
        <v/>
      </c>
      <c r="R1178" s="149" t="str">
        <f t="shared" si="74"/>
        <v/>
      </c>
      <c r="S1178" s="148"/>
      <c r="T1178" s="148" t="str">
        <f t="shared" si="75"/>
        <v/>
      </c>
      <c r="U1178" s="118" t="e">
        <f>IF(AND(D1178&lt;&gt;"",I1178="OUI",#REF!="OUI"),60,"")</f>
        <v>#REF!</v>
      </c>
      <c r="V1178" s="147"/>
      <c r="W1178" s="118"/>
      <c r="X1178" s="118"/>
      <c r="Y1178" s="120"/>
      <c r="Z1178" s="117"/>
    </row>
    <row r="1179" spans="1:26" x14ac:dyDescent="0.25">
      <c r="A1179" s="114">
        <v>4</v>
      </c>
      <c r="B1179" s="115" t="s">
        <v>5726</v>
      </c>
      <c r="C1179" s="116" t="str">
        <f t="array" ref="C1179">IFERROR(VLOOKUP(E1179,'RT-C'!$A:$I,9,FALSE),"")</f>
        <v/>
      </c>
      <c r="D1179" s="117"/>
      <c r="E1179" s="113"/>
      <c r="F1179" s="118"/>
      <c r="G1179" s="119"/>
      <c r="H1179" s="120"/>
      <c r="I1179" s="153" t="str">
        <f t="array" ref="I1179">IFERROR(VLOOKUP(E1179,'RT-C'!$A:$J,10,FALSE),"")</f>
        <v/>
      </c>
      <c r="J1179" s="151" t="str">
        <f t="array" ref="J1179">IFERROR(VLOOKUP(E1179,'RT-C'!$A:$AE,31,FALSE),"")</f>
        <v/>
      </c>
      <c r="K1179" s="152" t="str">
        <f t="array" ref="K1179">IFERROR(IF(VLOOKUP(E1179,'RT-C'!$A:$AG,29,FALSE)=0,"",VLOOKUP(E1179,'RT-C'!$A:$AG,33,FALSE)),"")</f>
        <v/>
      </c>
      <c r="L1179" s="151" t="str">
        <f t="array" ref="L1179">IFERROR(VLOOKUP('RT-C'!$A:$AF,32,FALSE),"")</f>
        <v/>
      </c>
      <c r="M1179" s="323" t="str">
        <f t="array" ref="M1179">IFERROR(VLOOKUP(E1179,'RT-C'!$A:$H,8,FALSE),"")</f>
        <v/>
      </c>
      <c r="N1179" s="151" t="str">
        <f t="array" ref="N1179">IFERROR(VLOOKUP(E1179,'RT-C'!$A:$G,7,FALSE),"")</f>
        <v/>
      </c>
      <c r="O1179" s="150" t="str">
        <f t="array" ref="O1179">IFERROR(VLOOKUP(E1179,'RT-C'!$A:$R,18,FALSE),"")</f>
        <v/>
      </c>
      <c r="P1179" s="147" t="str">
        <f t="shared" si="72"/>
        <v/>
      </c>
      <c r="Q1179" s="119" t="str">
        <f t="shared" si="73"/>
        <v/>
      </c>
      <c r="R1179" s="149" t="str">
        <f t="shared" si="74"/>
        <v/>
      </c>
      <c r="S1179" s="148"/>
      <c r="T1179" s="148" t="str">
        <f t="shared" si="75"/>
        <v/>
      </c>
      <c r="U1179" s="118" t="e">
        <f>IF(AND(D1179&lt;&gt;"",I1179="OUI",#REF!="OUI"),60,"")</f>
        <v>#REF!</v>
      </c>
      <c r="V1179" s="147"/>
      <c r="W1179" s="118"/>
      <c r="X1179" s="118"/>
      <c r="Y1179" s="120"/>
      <c r="Z1179" s="117"/>
    </row>
    <row r="1180" spans="1:26" x14ac:dyDescent="0.25">
      <c r="A1180" s="114">
        <v>4</v>
      </c>
      <c r="B1180" s="115" t="s">
        <v>5726</v>
      </c>
      <c r="C1180" s="116" t="str">
        <f t="array" ref="C1180">IFERROR(VLOOKUP(E1180,'RT-C'!$A:$I,9,FALSE),"")</f>
        <v/>
      </c>
      <c r="D1180" s="117"/>
      <c r="E1180" s="113"/>
      <c r="F1180" s="118"/>
      <c r="G1180" s="119"/>
      <c r="H1180" s="120"/>
      <c r="I1180" s="153" t="str">
        <f t="array" ref="I1180">IFERROR(VLOOKUP(E1180,'RT-C'!$A:$J,10,FALSE),"")</f>
        <v/>
      </c>
      <c r="J1180" s="151" t="str">
        <f t="array" ref="J1180">IFERROR(VLOOKUP(E1180,'RT-C'!$A:$AE,31,FALSE),"")</f>
        <v/>
      </c>
      <c r="K1180" s="152" t="str">
        <f t="array" ref="K1180">IFERROR(IF(VLOOKUP(E1180,'RT-C'!$A:$AG,29,FALSE)=0,"",VLOOKUP(E1180,'RT-C'!$A:$AG,33,FALSE)),"")</f>
        <v/>
      </c>
      <c r="L1180" s="151" t="str">
        <f t="array" ref="L1180">IFERROR(VLOOKUP('RT-C'!$A:$AF,32,FALSE),"")</f>
        <v/>
      </c>
      <c r="M1180" s="323" t="str">
        <f t="array" ref="M1180">IFERROR(VLOOKUP(E1180,'RT-C'!$A:$H,8,FALSE),"")</f>
        <v/>
      </c>
      <c r="N1180" s="151" t="str">
        <f t="array" ref="N1180">IFERROR(VLOOKUP(E1180,'RT-C'!$A:$G,7,FALSE),"")</f>
        <v/>
      </c>
      <c r="O1180" s="150" t="str">
        <f t="array" ref="O1180">IFERROR(VLOOKUP(E1180,'RT-C'!$A:$R,18,FALSE),"")</f>
        <v/>
      </c>
      <c r="P1180" s="147" t="str">
        <f t="shared" si="72"/>
        <v/>
      </c>
      <c r="Q1180" s="119" t="str">
        <f t="shared" si="73"/>
        <v/>
      </c>
      <c r="R1180" s="149" t="str">
        <f t="shared" si="74"/>
        <v/>
      </c>
      <c r="S1180" s="148"/>
      <c r="T1180" s="148" t="str">
        <f t="shared" si="75"/>
        <v/>
      </c>
      <c r="U1180" s="118" t="e">
        <f>IF(AND(D1180&lt;&gt;"",I1180="OUI",#REF!="OUI"),60,"")</f>
        <v>#REF!</v>
      </c>
      <c r="V1180" s="147"/>
      <c r="W1180" s="118"/>
      <c r="X1180" s="118"/>
      <c r="Y1180" s="120"/>
      <c r="Z1180" s="117"/>
    </row>
    <row r="1181" spans="1:26" x14ac:dyDescent="0.25">
      <c r="A1181" s="114">
        <v>4</v>
      </c>
      <c r="B1181" s="115" t="s">
        <v>5726</v>
      </c>
      <c r="C1181" s="116" t="str">
        <f t="array" ref="C1181">IFERROR(VLOOKUP(E1181,'RT-C'!$A:$I,9,FALSE),"")</f>
        <v/>
      </c>
      <c r="D1181" s="117"/>
      <c r="E1181" s="113"/>
      <c r="F1181" s="118"/>
      <c r="G1181" s="119"/>
      <c r="H1181" s="120"/>
      <c r="I1181" s="153" t="str">
        <f t="array" ref="I1181">IFERROR(VLOOKUP(E1181,'RT-C'!$A:$J,10,FALSE),"")</f>
        <v/>
      </c>
      <c r="J1181" s="151" t="str">
        <f t="array" ref="J1181">IFERROR(VLOOKUP(E1181,'RT-C'!$A:$AE,31,FALSE),"")</f>
        <v/>
      </c>
      <c r="K1181" s="152" t="str">
        <f t="array" ref="K1181">IFERROR(IF(VLOOKUP(E1181,'RT-C'!$A:$AG,29,FALSE)=0,"",VLOOKUP(E1181,'RT-C'!$A:$AG,33,FALSE)),"")</f>
        <v/>
      </c>
      <c r="L1181" s="151" t="str">
        <f t="array" ref="L1181">IFERROR(VLOOKUP('RT-C'!$A:$AF,32,FALSE),"")</f>
        <v/>
      </c>
      <c r="M1181" s="323" t="str">
        <f t="array" ref="M1181">IFERROR(VLOOKUP(E1181,'RT-C'!$A:$H,8,FALSE),"")</f>
        <v/>
      </c>
      <c r="N1181" s="151" t="str">
        <f t="array" ref="N1181">IFERROR(VLOOKUP(E1181,'RT-C'!$A:$G,7,FALSE),"")</f>
        <v/>
      </c>
      <c r="O1181" s="150" t="str">
        <f t="array" ref="O1181">IFERROR(VLOOKUP(E1181,'RT-C'!$A:$R,18,FALSE),"")</f>
        <v/>
      </c>
      <c r="P1181" s="147" t="str">
        <f t="shared" si="72"/>
        <v/>
      </c>
      <c r="Q1181" s="119" t="str">
        <f t="shared" si="73"/>
        <v/>
      </c>
      <c r="R1181" s="149" t="str">
        <f t="shared" si="74"/>
        <v/>
      </c>
      <c r="S1181" s="148"/>
      <c r="T1181" s="148" t="str">
        <f t="shared" si="75"/>
        <v/>
      </c>
      <c r="U1181" s="118" t="e">
        <f>IF(AND(D1181&lt;&gt;"",I1181="OUI",#REF!="OUI"),60,"")</f>
        <v>#REF!</v>
      </c>
      <c r="V1181" s="147"/>
      <c r="W1181" s="118"/>
      <c r="X1181" s="118"/>
      <c r="Y1181" s="120"/>
      <c r="Z1181" s="117"/>
    </row>
    <row r="1182" spans="1:26" x14ac:dyDescent="0.25">
      <c r="A1182" s="114">
        <v>4</v>
      </c>
      <c r="B1182" s="115" t="s">
        <v>5726</v>
      </c>
      <c r="C1182" s="116" t="str">
        <f t="array" ref="C1182">IFERROR(VLOOKUP(E1182,'RT-C'!$A:$I,9,FALSE),"")</f>
        <v/>
      </c>
      <c r="D1182" s="117"/>
      <c r="E1182" s="113"/>
      <c r="F1182" s="118"/>
      <c r="G1182" s="119"/>
      <c r="H1182" s="120"/>
      <c r="I1182" s="153" t="str">
        <f t="array" ref="I1182">IFERROR(VLOOKUP(E1182,'RT-C'!$A:$J,10,FALSE),"")</f>
        <v/>
      </c>
      <c r="J1182" s="151" t="str">
        <f t="array" ref="J1182">IFERROR(VLOOKUP(E1182,'RT-C'!$A:$AE,31,FALSE),"")</f>
        <v/>
      </c>
      <c r="K1182" s="152" t="str">
        <f t="array" ref="K1182">IFERROR(IF(VLOOKUP(E1182,'RT-C'!$A:$AG,29,FALSE)=0,"",VLOOKUP(E1182,'RT-C'!$A:$AG,33,FALSE)),"")</f>
        <v/>
      </c>
      <c r="L1182" s="151" t="str">
        <f t="array" ref="L1182">IFERROR(VLOOKUP('RT-C'!$A:$AF,32,FALSE),"")</f>
        <v/>
      </c>
      <c r="M1182" s="323" t="str">
        <f t="array" ref="M1182">IFERROR(VLOOKUP(E1182,'RT-C'!$A:$H,8,FALSE),"")</f>
        <v/>
      </c>
      <c r="N1182" s="151" t="str">
        <f t="array" ref="N1182">IFERROR(VLOOKUP(E1182,'RT-C'!$A:$G,7,FALSE),"")</f>
        <v/>
      </c>
      <c r="O1182" s="150" t="str">
        <f t="array" ref="O1182">IFERROR(VLOOKUP(E1182,'RT-C'!$A:$R,18,FALSE),"")</f>
        <v/>
      </c>
      <c r="P1182" s="147" t="str">
        <f t="shared" si="72"/>
        <v/>
      </c>
      <c r="Q1182" s="119" t="str">
        <f t="shared" si="73"/>
        <v/>
      </c>
      <c r="R1182" s="149" t="str">
        <f t="shared" si="74"/>
        <v/>
      </c>
      <c r="S1182" s="148"/>
      <c r="T1182" s="148" t="str">
        <f t="shared" si="75"/>
        <v/>
      </c>
      <c r="U1182" s="118" t="e">
        <f>IF(AND(D1182&lt;&gt;"",I1182="OUI",#REF!="OUI"),60,"")</f>
        <v>#REF!</v>
      </c>
      <c r="V1182" s="147"/>
      <c r="W1182" s="118"/>
      <c r="X1182" s="118"/>
      <c r="Y1182" s="120"/>
      <c r="Z1182" s="117"/>
    </row>
    <row r="1183" spans="1:26" x14ac:dyDescent="0.25">
      <c r="A1183" s="114">
        <v>4</v>
      </c>
      <c r="B1183" s="115" t="s">
        <v>5726</v>
      </c>
      <c r="C1183" s="116" t="str">
        <f t="array" ref="C1183">IFERROR(VLOOKUP(E1183,'RT-C'!$A:$I,9,FALSE),"")</f>
        <v/>
      </c>
      <c r="D1183" s="117"/>
      <c r="E1183" s="113"/>
      <c r="F1183" s="118"/>
      <c r="G1183" s="119"/>
      <c r="H1183" s="120"/>
      <c r="I1183" s="153" t="str">
        <f t="array" ref="I1183">IFERROR(VLOOKUP(E1183,'RT-C'!$A:$J,10,FALSE),"")</f>
        <v/>
      </c>
      <c r="J1183" s="151" t="str">
        <f t="array" ref="J1183">IFERROR(VLOOKUP(E1183,'RT-C'!$A:$AE,31,FALSE),"")</f>
        <v/>
      </c>
      <c r="K1183" s="152" t="str">
        <f t="array" ref="K1183">IFERROR(IF(VLOOKUP(E1183,'RT-C'!$A:$AG,29,FALSE)=0,"",VLOOKUP(E1183,'RT-C'!$A:$AG,33,FALSE)),"")</f>
        <v/>
      </c>
      <c r="L1183" s="151" t="str">
        <f t="array" ref="L1183">IFERROR(VLOOKUP('RT-C'!$A:$AF,32,FALSE),"")</f>
        <v/>
      </c>
      <c r="M1183" s="323" t="str">
        <f t="array" ref="M1183">IFERROR(VLOOKUP(E1183,'RT-C'!$A:$H,8,FALSE),"")</f>
        <v/>
      </c>
      <c r="N1183" s="151" t="str">
        <f t="array" ref="N1183">IFERROR(VLOOKUP(E1183,'RT-C'!$A:$G,7,FALSE),"")</f>
        <v/>
      </c>
      <c r="O1183" s="150" t="str">
        <f t="array" ref="O1183">IFERROR(VLOOKUP(E1183,'RT-C'!$A:$R,18,FALSE),"")</f>
        <v/>
      </c>
      <c r="P1183" s="147" t="str">
        <f t="shared" si="72"/>
        <v/>
      </c>
      <c r="Q1183" s="119" t="str">
        <f t="shared" si="73"/>
        <v/>
      </c>
      <c r="R1183" s="149" t="str">
        <f t="shared" si="74"/>
        <v/>
      </c>
      <c r="S1183" s="148"/>
      <c r="T1183" s="148" t="str">
        <f t="shared" si="75"/>
        <v/>
      </c>
      <c r="U1183" s="118" t="e">
        <f>IF(AND(D1183&lt;&gt;"",I1183="OUI",#REF!="OUI"),60,"")</f>
        <v>#REF!</v>
      </c>
      <c r="V1183" s="147"/>
      <c r="W1183" s="118"/>
      <c r="X1183" s="118"/>
      <c r="Y1183" s="120"/>
      <c r="Z1183" s="117"/>
    </row>
    <row r="1184" spans="1:26" x14ac:dyDescent="0.25">
      <c r="A1184" s="114">
        <v>4</v>
      </c>
      <c r="B1184" s="115" t="s">
        <v>5726</v>
      </c>
      <c r="C1184" s="116" t="str">
        <f t="array" ref="C1184">IFERROR(VLOOKUP(E1184,'RT-C'!$A:$I,9,FALSE),"")</f>
        <v/>
      </c>
      <c r="D1184" s="117"/>
      <c r="E1184" s="113"/>
      <c r="F1184" s="118"/>
      <c r="G1184" s="119"/>
      <c r="H1184" s="120"/>
      <c r="I1184" s="153" t="str">
        <f t="array" ref="I1184">IFERROR(VLOOKUP(E1184,'RT-C'!$A:$J,10,FALSE),"")</f>
        <v/>
      </c>
      <c r="J1184" s="151" t="str">
        <f t="array" ref="J1184">IFERROR(VLOOKUP(E1184,'RT-C'!$A:$AE,31,FALSE),"")</f>
        <v/>
      </c>
      <c r="K1184" s="152" t="str">
        <f t="array" ref="K1184">IFERROR(IF(VLOOKUP(E1184,'RT-C'!$A:$AG,29,FALSE)=0,"",VLOOKUP(E1184,'RT-C'!$A:$AG,33,FALSE)),"")</f>
        <v/>
      </c>
      <c r="L1184" s="151" t="str">
        <f t="array" ref="L1184">IFERROR(VLOOKUP('RT-C'!$A:$AF,32,FALSE),"")</f>
        <v/>
      </c>
      <c r="M1184" s="323" t="str">
        <f t="array" ref="M1184">IFERROR(VLOOKUP(E1184,'RT-C'!$A:$H,8,FALSE),"")</f>
        <v/>
      </c>
      <c r="N1184" s="151" t="str">
        <f t="array" ref="N1184">IFERROR(VLOOKUP(E1184,'RT-C'!$A:$G,7,FALSE),"")</f>
        <v/>
      </c>
      <c r="O1184" s="150" t="str">
        <f t="array" ref="O1184">IFERROR(VLOOKUP(E1184,'RT-C'!$A:$R,18,FALSE),"")</f>
        <v/>
      </c>
      <c r="P1184" s="147" t="str">
        <f t="shared" si="72"/>
        <v/>
      </c>
      <c r="Q1184" s="119" t="str">
        <f t="shared" si="73"/>
        <v/>
      </c>
      <c r="R1184" s="149" t="str">
        <f t="shared" si="74"/>
        <v/>
      </c>
      <c r="S1184" s="148"/>
      <c r="T1184" s="148" t="str">
        <f t="shared" si="75"/>
        <v/>
      </c>
      <c r="U1184" s="118" t="e">
        <f>IF(AND(D1184&lt;&gt;"",I1184="OUI",#REF!="OUI"),60,"")</f>
        <v>#REF!</v>
      </c>
      <c r="V1184" s="147"/>
      <c r="W1184" s="118"/>
      <c r="X1184" s="118"/>
      <c r="Y1184" s="120"/>
      <c r="Z1184" s="117"/>
    </row>
    <row r="1185" spans="1:26" x14ac:dyDescent="0.25">
      <c r="A1185" s="114">
        <v>4</v>
      </c>
      <c r="B1185" s="115" t="s">
        <v>5726</v>
      </c>
      <c r="C1185" s="116" t="str">
        <f t="array" ref="C1185">IFERROR(VLOOKUP(E1185,'RT-C'!$A:$I,9,FALSE),"")</f>
        <v/>
      </c>
      <c r="D1185" s="117"/>
      <c r="E1185" s="113"/>
      <c r="F1185" s="118"/>
      <c r="G1185" s="119"/>
      <c r="H1185" s="120"/>
      <c r="I1185" s="153" t="str">
        <f t="array" ref="I1185">IFERROR(VLOOKUP(E1185,'RT-C'!$A:$J,10,FALSE),"")</f>
        <v/>
      </c>
      <c r="J1185" s="151" t="str">
        <f t="array" ref="J1185">IFERROR(VLOOKUP(E1185,'RT-C'!$A:$AE,31,FALSE),"")</f>
        <v/>
      </c>
      <c r="K1185" s="152" t="str">
        <f t="array" ref="K1185">IFERROR(IF(VLOOKUP(E1185,'RT-C'!$A:$AG,29,FALSE)=0,"",VLOOKUP(E1185,'RT-C'!$A:$AG,33,FALSE)),"")</f>
        <v/>
      </c>
      <c r="L1185" s="151" t="str">
        <f t="array" ref="L1185">IFERROR(VLOOKUP('RT-C'!$A:$AF,32,FALSE),"")</f>
        <v/>
      </c>
      <c r="M1185" s="323" t="str">
        <f t="array" ref="M1185">IFERROR(VLOOKUP(E1185,'RT-C'!$A:$H,8,FALSE),"")</f>
        <v/>
      </c>
      <c r="N1185" s="151" t="str">
        <f t="array" ref="N1185">IFERROR(VLOOKUP(E1185,'RT-C'!$A:$G,7,FALSE),"")</f>
        <v/>
      </c>
      <c r="O1185" s="150" t="str">
        <f t="array" ref="O1185">IFERROR(VLOOKUP(E1185,'RT-C'!$A:$R,18,FALSE),"")</f>
        <v/>
      </c>
      <c r="P1185" s="147" t="str">
        <f t="shared" si="72"/>
        <v/>
      </c>
      <c r="Q1185" s="119" t="str">
        <f t="shared" si="73"/>
        <v/>
      </c>
      <c r="R1185" s="149" t="str">
        <f t="shared" si="74"/>
        <v/>
      </c>
      <c r="S1185" s="148"/>
      <c r="T1185" s="148" t="str">
        <f t="shared" si="75"/>
        <v/>
      </c>
      <c r="U1185" s="118" t="e">
        <f>IF(AND(D1185&lt;&gt;"",I1185="OUI",#REF!="OUI"),60,"")</f>
        <v>#REF!</v>
      </c>
      <c r="V1185" s="147"/>
      <c r="W1185" s="118"/>
      <c r="X1185" s="118"/>
      <c r="Y1185" s="120"/>
      <c r="Z1185" s="117"/>
    </row>
    <row r="1186" spans="1:26" x14ac:dyDescent="0.25">
      <c r="A1186" s="114">
        <v>4</v>
      </c>
      <c r="B1186" s="115" t="s">
        <v>5726</v>
      </c>
      <c r="C1186" s="116" t="str">
        <f t="array" ref="C1186">IFERROR(VLOOKUP(E1186,'RT-C'!$A:$I,9,FALSE),"")</f>
        <v/>
      </c>
      <c r="D1186" s="117"/>
      <c r="E1186" s="113"/>
      <c r="F1186" s="118"/>
      <c r="G1186" s="119"/>
      <c r="H1186" s="120"/>
      <c r="I1186" s="153" t="str">
        <f t="array" ref="I1186">IFERROR(VLOOKUP(E1186,'RT-C'!$A:$J,10,FALSE),"")</f>
        <v/>
      </c>
      <c r="J1186" s="151" t="str">
        <f t="array" ref="J1186">IFERROR(VLOOKUP(E1186,'RT-C'!$A:$AE,31,FALSE),"")</f>
        <v/>
      </c>
      <c r="K1186" s="152" t="str">
        <f t="array" ref="K1186">IFERROR(IF(VLOOKUP(E1186,'RT-C'!$A:$AG,29,FALSE)=0,"",VLOOKUP(E1186,'RT-C'!$A:$AG,33,FALSE)),"")</f>
        <v/>
      </c>
      <c r="L1186" s="151" t="str">
        <f t="array" ref="L1186">IFERROR(VLOOKUP('RT-C'!$A:$AF,32,FALSE),"")</f>
        <v/>
      </c>
      <c r="M1186" s="323" t="str">
        <f t="array" ref="M1186">IFERROR(VLOOKUP(E1186,'RT-C'!$A:$H,8,FALSE),"")</f>
        <v/>
      </c>
      <c r="N1186" s="151" t="str">
        <f t="array" ref="N1186">IFERROR(VLOOKUP(E1186,'RT-C'!$A:$G,7,FALSE),"")</f>
        <v/>
      </c>
      <c r="O1186" s="150" t="str">
        <f t="array" ref="O1186">IFERROR(VLOOKUP(E1186,'RT-C'!$A:$R,18,FALSE),"")</f>
        <v/>
      </c>
      <c r="P1186" s="147" t="str">
        <f t="shared" si="72"/>
        <v/>
      </c>
      <c r="Q1186" s="119" t="str">
        <f t="shared" si="73"/>
        <v/>
      </c>
      <c r="R1186" s="149" t="str">
        <f t="shared" si="74"/>
        <v/>
      </c>
      <c r="S1186" s="148"/>
      <c r="T1186" s="148" t="str">
        <f t="shared" si="75"/>
        <v/>
      </c>
      <c r="U1186" s="118" t="e">
        <f>IF(AND(D1186&lt;&gt;"",I1186="OUI",#REF!="OUI"),60,"")</f>
        <v>#REF!</v>
      </c>
      <c r="V1186" s="147"/>
      <c r="W1186" s="118"/>
      <c r="X1186" s="118"/>
      <c r="Y1186" s="120"/>
      <c r="Z1186" s="117"/>
    </row>
    <row r="1187" spans="1:26" x14ac:dyDescent="0.25">
      <c r="A1187" s="114">
        <v>4</v>
      </c>
      <c r="B1187" s="115" t="s">
        <v>5726</v>
      </c>
      <c r="C1187" s="116" t="str">
        <f t="array" ref="C1187">IFERROR(VLOOKUP(E1187,'RT-C'!$A:$I,9,FALSE),"")</f>
        <v/>
      </c>
      <c r="D1187" s="117"/>
      <c r="E1187" s="113"/>
      <c r="F1187" s="118"/>
      <c r="G1187" s="119"/>
      <c r="H1187" s="120"/>
      <c r="I1187" s="153" t="str">
        <f t="array" ref="I1187">IFERROR(VLOOKUP(E1187,'RT-C'!$A:$J,10,FALSE),"")</f>
        <v/>
      </c>
      <c r="J1187" s="151" t="str">
        <f t="array" ref="J1187">IFERROR(VLOOKUP(E1187,'RT-C'!$A:$AE,31,FALSE),"")</f>
        <v/>
      </c>
      <c r="K1187" s="152" t="str">
        <f t="array" ref="K1187">IFERROR(IF(VLOOKUP(E1187,'RT-C'!$A:$AG,29,FALSE)=0,"",VLOOKUP(E1187,'RT-C'!$A:$AG,33,FALSE)),"")</f>
        <v/>
      </c>
      <c r="L1187" s="151" t="str">
        <f t="array" ref="L1187">IFERROR(VLOOKUP('RT-C'!$A:$AF,32,FALSE),"")</f>
        <v/>
      </c>
      <c r="M1187" s="323" t="str">
        <f t="array" ref="M1187">IFERROR(VLOOKUP(E1187,'RT-C'!$A:$H,8,FALSE),"")</f>
        <v/>
      </c>
      <c r="N1187" s="151" t="str">
        <f t="array" ref="N1187">IFERROR(VLOOKUP(E1187,'RT-C'!$A:$G,7,FALSE),"")</f>
        <v/>
      </c>
      <c r="O1187" s="150" t="str">
        <f t="array" ref="O1187">IFERROR(VLOOKUP(E1187,'RT-C'!$A:$R,18,FALSE),"")</f>
        <v/>
      </c>
      <c r="P1187" s="147" t="str">
        <f t="shared" si="72"/>
        <v/>
      </c>
      <c r="Q1187" s="119" t="str">
        <f t="shared" si="73"/>
        <v/>
      </c>
      <c r="R1187" s="149" t="str">
        <f t="shared" si="74"/>
        <v/>
      </c>
      <c r="S1187" s="148"/>
      <c r="T1187" s="148" t="str">
        <f t="shared" si="75"/>
        <v/>
      </c>
      <c r="U1187" s="118" t="e">
        <f>IF(AND(D1187&lt;&gt;"",I1187="OUI",#REF!="OUI"),60,"")</f>
        <v>#REF!</v>
      </c>
      <c r="V1187" s="147"/>
      <c r="W1187" s="118"/>
      <c r="X1187" s="118"/>
      <c r="Y1187" s="120"/>
      <c r="Z1187" s="117"/>
    </row>
    <row r="1188" spans="1:26" x14ac:dyDescent="0.25">
      <c r="A1188" s="114">
        <v>4</v>
      </c>
      <c r="B1188" s="115" t="s">
        <v>5726</v>
      </c>
      <c r="C1188" s="116" t="str">
        <f t="array" ref="C1188">IFERROR(VLOOKUP(E1188,'RT-C'!$A:$I,9,FALSE),"")</f>
        <v/>
      </c>
      <c r="D1188" s="117"/>
      <c r="E1188" s="113"/>
      <c r="F1188" s="118"/>
      <c r="G1188" s="119"/>
      <c r="H1188" s="120"/>
      <c r="I1188" s="153" t="str">
        <f t="array" ref="I1188">IFERROR(VLOOKUP(E1188,'RT-C'!$A:$J,10,FALSE),"")</f>
        <v/>
      </c>
      <c r="J1188" s="151" t="str">
        <f t="array" ref="J1188">IFERROR(VLOOKUP(E1188,'RT-C'!$A:$AE,31,FALSE),"")</f>
        <v/>
      </c>
      <c r="K1188" s="152" t="str">
        <f t="array" ref="K1188">IFERROR(IF(VLOOKUP(E1188,'RT-C'!$A:$AG,29,FALSE)=0,"",VLOOKUP(E1188,'RT-C'!$A:$AG,33,FALSE)),"")</f>
        <v/>
      </c>
      <c r="L1188" s="151" t="str">
        <f t="array" ref="L1188">IFERROR(VLOOKUP('RT-C'!$A:$AF,32,FALSE),"")</f>
        <v/>
      </c>
      <c r="M1188" s="323" t="str">
        <f t="array" ref="M1188">IFERROR(VLOOKUP(E1188,'RT-C'!$A:$H,8,FALSE),"")</f>
        <v/>
      </c>
      <c r="N1188" s="151" t="str">
        <f t="array" ref="N1188">IFERROR(VLOOKUP(E1188,'RT-C'!$A:$G,7,FALSE),"")</f>
        <v/>
      </c>
      <c r="O1188" s="150" t="str">
        <f t="array" ref="O1188">IFERROR(VLOOKUP(E1188,'RT-C'!$A:$R,18,FALSE),"")</f>
        <v/>
      </c>
      <c r="P1188" s="147" t="str">
        <f t="shared" si="72"/>
        <v/>
      </c>
      <c r="Q1188" s="119" t="str">
        <f t="shared" si="73"/>
        <v/>
      </c>
      <c r="R1188" s="149" t="str">
        <f t="shared" si="74"/>
        <v/>
      </c>
      <c r="S1188" s="148"/>
      <c r="T1188" s="148" t="str">
        <f t="shared" si="75"/>
        <v/>
      </c>
      <c r="U1188" s="118" t="e">
        <f>IF(AND(D1188&lt;&gt;"",I1188="OUI",#REF!="OUI"),60,"")</f>
        <v>#REF!</v>
      </c>
      <c r="V1188" s="147"/>
      <c r="W1188" s="118"/>
      <c r="X1188" s="118"/>
      <c r="Y1188" s="120"/>
      <c r="Z1188" s="117"/>
    </row>
    <row r="1189" spans="1:26" x14ac:dyDescent="0.25">
      <c r="A1189" s="114">
        <v>4</v>
      </c>
      <c r="B1189" s="115" t="s">
        <v>5726</v>
      </c>
      <c r="C1189" s="116" t="str">
        <f t="array" ref="C1189">IFERROR(VLOOKUP(E1189,'RT-C'!$A:$I,9,FALSE),"")</f>
        <v/>
      </c>
      <c r="D1189" s="117"/>
      <c r="E1189" s="113"/>
      <c r="F1189" s="118"/>
      <c r="G1189" s="119"/>
      <c r="H1189" s="120"/>
      <c r="I1189" s="153" t="str">
        <f t="array" ref="I1189">IFERROR(VLOOKUP(E1189,'RT-C'!$A:$J,10,FALSE),"")</f>
        <v/>
      </c>
      <c r="J1189" s="151" t="str">
        <f t="array" ref="J1189">IFERROR(VLOOKUP(E1189,'RT-C'!$A:$AE,31,FALSE),"")</f>
        <v/>
      </c>
      <c r="K1189" s="152" t="str">
        <f t="array" ref="K1189">IFERROR(IF(VLOOKUP(E1189,'RT-C'!$A:$AG,29,FALSE)=0,"",VLOOKUP(E1189,'RT-C'!$A:$AG,33,FALSE)),"")</f>
        <v/>
      </c>
      <c r="L1189" s="151" t="str">
        <f t="array" ref="L1189">IFERROR(VLOOKUP('RT-C'!$A:$AF,32,FALSE),"")</f>
        <v/>
      </c>
      <c r="M1189" s="323" t="str">
        <f t="array" ref="M1189">IFERROR(VLOOKUP(E1189,'RT-C'!$A:$H,8,FALSE),"")</f>
        <v/>
      </c>
      <c r="N1189" s="151" t="str">
        <f t="array" ref="N1189">IFERROR(VLOOKUP(E1189,'RT-C'!$A:$G,7,FALSE),"")</f>
        <v/>
      </c>
      <c r="O1189" s="150" t="str">
        <f t="array" ref="O1189">IFERROR(VLOOKUP(E1189,'RT-C'!$A:$R,18,FALSE),"")</f>
        <v/>
      </c>
      <c r="P1189" s="147" t="str">
        <f t="shared" si="72"/>
        <v/>
      </c>
      <c r="Q1189" s="119" t="str">
        <f t="shared" si="73"/>
        <v/>
      </c>
      <c r="R1189" s="149" t="str">
        <f t="shared" si="74"/>
        <v/>
      </c>
      <c r="S1189" s="148"/>
      <c r="T1189" s="148" t="str">
        <f t="shared" si="75"/>
        <v/>
      </c>
      <c r="U1189" s="118" t="e">
        <f>IF(AND(D1189&lt;&gt;"",I1189="OUI",#REF!="OUI"),60,"")</f>
        <v>#REF!</v>
      </c>
      <c r="V1189" s="147"/>
      <c r="W1189" s="118"/>
      <c r="X1189" s="118"/>
      <c r="Y1189" s="120"/>
      <c r="Z1189" s="117"/>
    </row>
    <row r="1190" spans="1:26" x14ac:dyDescent="0.25">
      <c r="A1190" s="114">
        <v>4</v>
      </c>
      <c r="B1190" s="115" t="s">
        <v>5726</v>
      </c>
      <c r="C1190" s="116" t="str">
        <f t="array" ref="C1190">IFERROR(VLOOKUP(E1190,'RT-C'!$A:$I,9,FALSE),"")</f>
        <v/>
      </c>
      <c r="D1190" s="117"/>
      <c r="E1190" s="113"/>
      <c r="F1190" s="118"/>
      <c r="G1190" s="119"/>
      <c r="H1190" s="120"/>
      <c r="I1190" s="153" t="str">
        <f t="array" ref="I1190">IFERROR(VLOOKUP(E1190,'RT-C'!$A:$J,10,FALSE),"")</f>
        <v/>
      </c>
      <c r="J1190" s="151" t="str">
        <f t="array" ref="J1190">IFERROR(VLOOKUP(E1190,'RT-C'!$A:$AE,31,FALSE),"")</f>
        <v/>
      </c>
      <c r="K1190" s="152" t="str">
        <f t="array" ref="K1190">IFERROR(IF(VLOOKUP(E1190,'RT-C'!$A:$AG,29,FALSE)=0,"",VLOOKUP(E1190,'RT-C'!$A:$AG,33,FALSE)),"")</f>
        <v/>
      </c>
      <c r="L1190" s="151" t="str">
        <f t="array" ref="L1190">IFERROR(VLOOKUP('RT-C'!$A:$AF,32,FALSE),"")</f>
        <v/>
      </c>
      <c r="M1190" s="323" t="str">
        <f t="array" ref="M1190">IFERROR(VLOOKUP(E1190,'RT-C'!$A:$H,8,FALSE),"")</f>
        <v/>
      </c>
      <c r="N1190" s="151" t="str">
        <f t="array" ref="N1190">IFERROR(VLOOKUP(E1190,'RT-C'!$A:$G,7,FALSE),"")</f>
        <v/>
      </c>
      <c r="O1190" s="150" t="str">
        <f t="array" ref="O1190">IFERROR(VLOOKUP(E1190,'RT-C'!$A:$R,18,FALSE),"")</f>
        <v/>
      </c>
      <c r="P1190" s="147" t="str">
        <f t="shared" si="72"/>
        <v/>
      </c>
      <c r="Q1190" s="119" t="str">
        <f t="shared" si="73"/>
        <v/>
      </c>
      <c r="R1190" s="149" t="str">
        <f t="shared" si="74"/>
        <v/>
      </c>
      <c r="S1190" s="148"/>
      <c r="T1190" s="148" t="str">
        <f t="shared" si="75"/>
        <v/>
      </c>
      <c r="U1190" s="118" t="e">
        <f>IF(AND(D1190&lt;&gt;"",I1190="OUI",#REF!="OUI"),60,"")</f>
        <v>#REF!</v>
      </c>
      <c r="V1190" s="147"/>
      <c r="W1190" s="118"/>
      <c r="X1190" s="118"/>
      <c r="Y1190" s="120"/>
      <c r="Z1190" s="117"/>
    </row>
    <row r="1191" spans="1:26" x14ac:dyDescent="0.25">
      <c r="A1191" s="114">
        <v>4</v>
      </c>
      <c r="B1191" s="115" t="s">
        <v>5726</v>
      </c>
      <c r="C1191" s="116" t="str">
        <f t="array" ref="C1191">IFERROR(VLOOKUP(E1191,'RT-C'!$A:$I,9,FALSE),"")</f>
        <v/>
      </c>
      <c r="D1191" s="117"/>
      <c r="E1191" s="113"/>
      <c r="F1191" s="118"/>
      <c r="G1191" s="119"/>
      <c r="H1191" s="120"/>
      <c r="I1191" s="153" t="str">
        <f t="array" ref="I1191">IFERROR(VLOOKUP(E1191,'RT-C'!$A:$J,10,FALSE),"")</f>
        <v/>
      </c>
      <c r="J1191" s="151" t="str">
        <f t="array" ref="J1191">IFERROR(VLOOKUP(E1191,'RT-C'!$A:$AE,31,FALSE),"")</f>
        <v/>
      </c>
      <c r="K1191" s="152" t="str">
        <f t="array" ref="K1191">IFERROR(IF(VLOOKUP(E1191,'RT-C'!$A:$AG,29,FALSE)=0,"",VLOOKUP(E1191,'RT-C'!$A:$AG,33,FALSE)),"")</f>
        <v/>
      </c>
      <c r="L1191" s="151" t="str">
        <f t="array" ref="L1191">IFERROR(VLOOKUP('RT-C'!$A:$AF,32,FALSE),"")</f>
        <v/>
      </c>
      <c r="M1191" s="323" t="str">
        <f t="array" ref="M1191">IFERROR(VLOOKUP(E1191,'RT-C'!$A:$H,8,FALSE),"")</f>
        <v/>
      </c>
      <c r="N1191" s="151" t="str">
        <f t="array" ref="N1191">IFERROR(VLOOKUP(E1191,'RT-C'!$A:$G,7,FALSE),"")</f>
        <v/>
      </c>
      <c r="O1191" s="150" t="str">
        <f t="array" ref="O1191">IFERROR(VLOOKUP(E1191,'RT-C'!$A:$R,18,FALSE),"")</f>
        <v/>
      </c>
      <c r="P1191" s="147" t="str">
        <f t="shared" si="72"/>
        <v/>
      </c>
      <c r="Q1191" s="119" t="str">
        <f t="shared" si="73"/>
        <v/>
      </c>
      <c r="R1191" s="149" t="str">
        <f t="shared" si="74"/>
        <v/>
      </c>
      <c r="S1191" s="148"/>
      <c r="T1191" s="148" t="str">
        <f t="shared" si="75"/>
        <v/>
      </c>
      <c r="U1191" s="118" t="e">
        <f>IF(AND(D1191&lt;&gt;"",I1191="OUI",#REF!="OUI"),60,"")</f>
        <v>#REF!</v>
      </c>
      <c r="V1191" s="147"/>
      <c r="W1191" s="118"/>
      <c r="X1191" s="118"/>
      <c r="Y1191" s="120"/>
      <c r="Z1191" s="117"/>
    </row>
    <row r="1192" spans="1:26" x14ac:dyDescent="0.25">
      <c r="A1192" s="114">
        <v>4</v>
      </c>
      <c r="B1192" s="115" t="s">
        <v>5726</v>
      </c>
      <c r="C1192" s="116" t="str">
        <f t="array" ref="C1192">IFERROR(VLOOKUP(E1192,'RT-C'!$A:$I,9,FALSE),"")</f>
        <v/>
      </c>
      <c r="D1192" s="117"/>
      <c r="E1192" s="113"/>
      <c r="F1192" s="118"/>
      <c r="G1192" s="119"/>
      <c r="H1192" s="120"/>
      <c r="I1192" s="153" t="str">
        <f t="array" ref="I1192">IFERROR(VLOOKUP(E1192,'RT-C'!$A:$J,10,FALSE),"")</f>
        <v/>
      </c>
      <c r="J1192" s="151" t="str">
        <f t="array" ref="J1192">IFERROR(VLOOKUP(E1192,'RT-C'!$A:$AE,31,FALSE),"")</f>
        <v/>
      </c>
      <c r="K1192" s="152" t="str">
        <f t="array" ref="K1192">IFERROR(IF(VLOOKUP(E1192,'RT-C'!$A:$AG,29,FALSE)=0,"",VLOOKUP(E1192,'RT-C'!$A:$AG,33,FALSE)),"")</f>
        <v/>
      </c>
      <c r="L1192" s="151" t="str">
        <f t="array" ref="L1192">IFERROR(VLOOKUP('RT-C'!$A:$AF,32,FALSE),"")</f>
        <v/>
      </c>
      <c r="M1192" s="323" t="str">
        <f t="array" ref="M1192">IFERROR(VLOOKUP(E1192,'RT-C'!$A:$H,8,FALSE),"")</f>
        <v/>
      </c>
      <c r="N1192" s="151" t="str">
        <f t="array" ref="N1192">IFERROR(VLOOKUP(E1192,'RT-C'!$A:$G,7,FALSE),"")</f>
        <v/>
      </c>
      <c r="O1192" s="150" t="str">
        <f t="array" ref="O1192">IFERROR(VLOOKUP(E1192,'RT-C'!$A:$R,18,FALSE),"")</f>
        <v/>
      </c>
      <c r="P1192" s="147" t="str">
        <f t="shared" si="72"/>
        <v/>
      </c>
      <c r="Q1192" s="119" t="str">
        <f t="shared" si="73"/>
        <v/>
      </c>
      <c r="R1192" s="149" t="str">
        <f t="shared" si="74"/>
        <v/>
      </c>
      <c r="S1192" s="148"/>
      <c r="T1192" s="148" t="str">
        <f t="shared" si="75"/>
        <v/>
      </c>
      <c r="U1192" s="118" t="e">
        <f>IF(AND(D1192&lt;&gt;"",I1192="OUI",#REF!="OUI"),60,"")</f>
        <v>#REF!</v>
      </c>
      <c r="V1192" s="147"/>
      <c r="W1192" s="118"/>
      <c r="X1192" s="118"/>
      <c r="Y1192" s="120"/>
      <c r="Z1192" s="117"/>
    </row>
    <row r="1193" spans="1:26" x14ac:dyDescent="0.25">
      <c r="A1193" s="114">
        <v>4</v>
      </c>
      <c r="B1193" s="115" t="s">
        <v>5726</v>
      </c>
      <c r="C1193" s="116" t="str">
        <f t="array" ref="C1193">IFERROR(VLOOKUP(E1193,'RT-C'!$A:$I,9,FALSE),"")</f>
        <v/>
      </c>
      <c r="D1193" s="117"/>
      <c r="E1193" s="113"/>
      <c r="F1193" s="118"/>
      <c r="G1193" s="119"/>
      <c r="H1193" s="120"/>
      <c r="I1193" s="153" t="str">
        <f t="array" ref="I1193">IFERROR(VLOOKUP(E1193,'RT-C'!$A:$J,10,FALSE),"")</f>
        <v/>
      </c>
      <c r="J1193" s="151" t="str">
        <f t="array" ref="J1193">IFERROR(VLOOKUP(E1193,'RT-C'!$A:$AE,31,FALSE),"")</f>
        <v/>
      </c>
      <c r="K1193" s="152" t="str">
        <f t="array" ref="K1193">IFERROR(IF(VLOOKUP(E1193,'RT-C'!$A:$AG,29,FALSE)=0,"",VLOOKUP(E1193,'RT-C'!$A:$AG,33,FALSE)),"")</f>
        <v/>
      </c>
      <c r="L1193" s="151" t="str">
        <f t="array" ref="L1193">IFERROR(VLOOKUP('RT-C'!$A:$AF,32,FALSE),"")</f>
        <v/>
      </c>
      <c r="M1193" s="323" t="str">
        <f t="array" ref="M1193">IFERROR(VLOOKUP(E1193,'RT-C'!$A:$H,8,FALSE),"")</f>
        <v/>
      </c>
      <c r="N1193" s="151" t="str">
        <f t="array" ref="N1193">IFERROR(VLOOKUP(E1193,'RT-C'!$A:$G,7,FALSE),"")</f>
        <v/>
      </c>
      <c r="O1193" s="150" t="str">
        <f t="array" ref="O1193">IFERROR(VLOOKUP(E1193,'RT-C'!$A:$R,18,FALSE),"")</f>
        <v/>
      </c>
      <c r="P1193" s="147" t="str">
        <f t="shared" si="72"/>
        <v/>
      </c>
      <c r="Q1193" s="119" t="str">
        <f t="shared" si="73"/>
        <v/>
      </c>
      <c r="R1193" s="149" t="str">
        <f t="shared" si="74"/>
        <v/>
      </c>
      <c r="S1193" s="148"/>
      <c r="T1193" s="148" t="str">
        <f t="shared" si="75"/>
        <v/>
      </c>
      <c r="U1193" s="118" t="e">
        <f>IF(AND(D1193&lt;&gt;"",I1193="OUI",#REF!="OUI"),60,"")</f>
        <v>#REF!</v>
      </c>
      <c r="V1193" s="147"/>
      <c r="W1193" s="118"/>
      <c r="X1193" s="118"/>
      <c r="Y1193" s="120"/>
      <c r="Z1193" s="117"/>
    </row>
    <row r="1194" spans="1:26" x14ac:dyDescent="0.25">
      <c r="A1194" s="114">
        <v>4</v>
      </c>
      <c r="B1194" s="115" t="s">
        <v>5726</v>
      </c>
      <c r="C1194" s="116" t="str">
        <f t="array" ref="C1194">IFERROR(VLOOKUP(E1194,'RT-C'!$A:$I,9,FALSE),"")</f>
        <v/>
      </c>
      <c r="D1194" s="117"/>
      <c r="E1194" s="113"/>
      <c r="F1194" s="118"/>
      <c r="G1194" s="119"/>
      <c r="H1194" s="120"/>
      <c r="I1194" s="153" t="str">
        <f t="array" ref="I1194">IFERROR(VLOOKUP(E1194,'RT-C'!$A:$J,10,FALSE),"")</f>
        <v/>
      </c>
      <c r="J1194" s="151" t="str">
        <f t="array" ref="J1194">IFERROR(VLOOKUP(E1194,'RT-C'!$A:$AE,31,FALSE),"")</f>
        <v/>
      </c>
      <c r="K1194" s="152" t="str">
        <f t="array" ref="K1194">IFERROR(IF(VLOOKUP(E1194,'RT-C'!$A:$AG,29,FALSE)=0,"",VLOOKUP(E1194,'RT-C'!$A:$AG,33,FALSE)),"")</f>
        <v/>
      </c>
      <c r="L1194" s="151" t="str">
        <f t="array" ref="L1194">IFERROR(VLOOKUP('RT-C'!$A:$AF,32,FALSE),"")</f>
        <v/>
      </c>
      <c r="M1194" s="323" t="str">
        <f t="array" ref="M1194">IFERROR(VLOOKUP(E1194,'RT-C'!$A:$H,8,FALSE),"")</f>
        <v/>
      </c>
      <c r="N1194" s="151" t="str">
        <f t="array" ref="N1194">IFERROR(VLOOKUP(E1194,'RT-C'!$A:$G,7,FALSE),"")</f>
        <v/>
      </c>
      <c r="O1194" s="150" t="str">
        <f t="array" ref="O1194">IFERROR(VLOOKUP(E1194,'RT-C'!$A:$R,18,FALSE),"")</f>
        <v/>
      </c>
      <c r="P1194" s="147" t="str">
        <f t="shared" si="72"/>
        <v/>
      </c>
      <c r="Q1194" s="119" t="str">
        <f t="shared" si="73"/>
        <v/>
      </c>
      <c r="R1194" s="149" t="str">
        <f t="shared" si="74"/>
        <v/>
      </c>
      <c r="S1194" s="148"/>
      <c r="T1194" s="148" t="str">
        <f t="shared" si="75"/>
        <v/>
      </c>
      <c r="U1194" s="118" t="e">
        <f>IF(AND(D1194&lt;&gt;"",I1194="OUI",#REF!="OUI"),60,"")</f>
        <v>#REF!</v>
      </c>
      <c r="V1194" s="147"/>
      <c r="W1194" s="118"/>
      <c r="X1194" s="118"/>
      <c r="Y1194" s="120"/>
      <c r="Z1194" s="117"/>
    </row>
    <row r="1195" spans="1:26" x14ac:dyDescent="0.25">
      <c r="A1195" s="114">
        <v>4</v>
      </c>
      <c r="B1195" s="115" t="s">
        <v>5726</v>
      </c>
      <c r="C1195" s="116" t="str">
        <f t="array" ref="C1195">IFERROR(VLOOKUP(E1195,'RT-C'!$A:$I,9,FALSE),"")</f>
        <v/>
      </c>
      <c r="D1195" s="117"/>
      <c r="E1195" s="113"/>
      <c r="F1195" s="118"/>
      <c r="G1195" s="119"/>
      <c r="H1195" s="120"/>
      <c r="I1195" s="153" t="str">
        <f t="array" ref="I1195">IFERROR(VLOOKUP(E1195,'RT-C'!$A:$J,10,FALSE),"")</f>
        <v/>
      </c>
      <c r="J1195" s="151" t="str">
        <f t="array" ref="J1195">IFERROR(VLOOKUP(E1195,'RT-C'!$A:$AE,31,FALSE),"")</f>
        <v/>
      </c>
      <c r="K1195" s="152" t="str">
        <f t="array" ref="K1195">IFERROR(IF(VLOOKUP(E1195,'RT-C'!$A:$AG,29,FALSE)=0,"",VLOOKUP(E1195,'RT-C'!$A:$AG,33,FALSE)),"")</f>
        <v/>
      </c>
      <c r="L1195" s="151" t="str">
        <f t="array" ref="L1195">IFERROR(VLOOKUP('RT-C'!$A:$AF,32,FALSE),"")</f>
        <v/>
      </c>
      <c r="M1195" s="323" t="str">
        <f t="array" ref="M1195">IFERROR(VLOOKUP(E1195,'RT-C'!$A:$H,8,FALSE),"")</f>
        <v/>
      </c>
      <c r="N1195" s="151" t="str">
        <f t="array" ref="N1195">IFERROR(VLOOKUP(E1195,'RT-C'!$A:$G,7,FALSE),"")</f>
        <v/>
      </c>
      <c r="O1195" s="150" t="str">
        <f t="array" ref="O1195">IFERROR(VLOOKUP(E1195,'RT-C'!$A:$R,18,FALSE),"")</f>
        <v/>
      </c>
      <c r="P1195" s="147" t="str">
        <f t="shared" si="72"/>
        <v/>
      </c>
      <c r="Q1195" s="119" t="str">
        <f t="shared" si="73"/>
        <v/>
      </c>
      <c r="R1195" s="149" t="str">
        <f t="shared" si="74"/>
        <v/>
      </c>
      <c r="S1195" s="148"/>
      <c r="T1195" s="148" t="str">
        <f t="shared" si="75"/>
        <v/>
      </c>
      <c r="U1195" s="118" t="e">
        <f>IF(AND(D1195&lt;&gt;"",I1195="OUI",#REF!="OUI"),60,"")</f>
        <v>#REF!</v>
      </c>
      <c r="V1195" s="147"/>
      <c r="W1195" s="118"/>
      <c r="X1195" s="118"/>
      <c r="Y1195" s="120"/>
      <c r="Z1195" s="117"/>
    </row>
    <row r="1196" spans="1:26" x14ac:dyDescent="0.25">
      <c r="A1196" s="114">
        <v>4</v>
      </c>
      <c r="B1196" s="115" t="s">
        <v>5726</v>
      </c>
      <c r="C1196" s="116" t="str">
        <f t="array" ref="C1196">IFERROR(VLOOKUP(E1196,'RT-C'!$A:$I,9,FALSE),"")</f>
        <v/>
      </c>
      <c r="D1196" s="117"/>
      <c r="E1196" s="113"/>
      <c r="F1196" s="118"/>
      <c r="G1196" s="119"/>
      <c r="H1196" s="120"/>
      <c r="I1196" s="153" t="str">
        <f t="array" ref="I1196">IFERROR(VLOOKUP(E1196,'RT-C'!$A:$J,10,FALSE),"")</f>
        <v/>
      </c>
      <c r="J1196" s="151" t="str">
        <f t="array" ref="J1196">IFERROR(VLOOKUP(E1196,'RT-C'!$A:$AE,31,FALSE),"")</f>
        <v/>
      </c>
      <c r="K1196" s="152" t="str">
        <f t="array" ref="K1196">IFERROR(IF(VLOOKUP(E1196,'RT-C'!$A:$AG,29,FALSE)=0,"",VLOOKUP(E1196,'RT-C'!$A:$AG,33,FALSE)),"")</f>
        <v/>
      </c>
      <c r="L1196" s="151" t="str">
        <f t="array" ref="L1196">IFERROR(VLOOKUP('RT-C'!$A:$AF,32,FALSE),"")</f>
        <v/>
      </c>
      <c r="M1196" s="323" t="str">
        <f t="array" ref="M1196">IFERROR(VLOOKUP(E1196,'RT-C'!$A:$H,8,FALSE),"")</f>
        <v/>
      </c>
      <c r="N1196" s="151" t="str">
        <f t="array" ref="N1196">IFERROR(VLOOKUP(E1196,'RT-C'!$A:$G,7,FALSE),"")</f>
        <v/>
      </c>
      <c r="O1196" s="150" t="str">
        <f t="array" ref="O1196">IFERROR(VLOOKUP(E1196,'RT-C'!$A:$R,18,FALSE),"")</f>
        <v/>
      </c>
      <c r="P1196" s="147" t="str">
        <f t="shared" si="72"/>
        <v/>
      </c>
      <c r="Q1196" s="119" t="str">
        <f t="shared" si="73"/>
        <v/>
      </c>
      <c r="R1196" s="149" t="str">
        <f t="shared" si="74"/>
        <v/>
      </c>
      <c r="S1196" s="148"/>
      <c r="T1196" s="148" t="str">
        <f t="shared" si="75"/>
        <v/>
      </c>
      <c r="U1196" s="118" t="e">
        <f>IF(AND(D1196&lt;&gt;"",I1196="OUI",#REF!="OUI"),60,"")</f>
        <v>#REF!</v>
      </c>
      <c r="V1196" s="147"/>
      <c r="W1196" s="118"/>
      <c r="X1196" s="118"/>
      <c r="Y1196" s="120"/>
      <c r="Z1196" s="117"/>
    </row>
    <row r="1197" spans="1:26" x14ac:dyDescent="0.25">
      <c r="A1197" s="114">
        <v>4</v>
      </c>
      <c r="B1197" s="115" t="s">
        <v>5726</v>
      </c>
      <c r="C1197" s="116" t="str">
        <f t="array" ref="C1197">IFERROR(VLOOKUP(E1197,'RT-C'!$A:$I,9,FALSE),"")</f>
        <v/>
      </c>
      <c r="D1197" s="117"/>
      <c r="E1197" s="113"/>
      <c r="F1197" s="118"/>
      <c r="G1197" s="119"/>
      <c r="H1197" s="120"/>
      <c r="I1197" s="153" t="str">
        <f t="array" ref="I1197">IFERROR(VLOOKUP(E1197,'RT-C'!$A:$J,10,FALSE),"")</f>
        <v/>
      </c>
      <c r="J1197" s="151" t="str">
        <f t="array" ref="J1197">IFERROR(VLOOKUP(E1197,'RT-C'!$A:$AE,31,FALSE),"")</f>
        <v/>
      </c>
      <c r="K1197" s="152" t="str">
        <f t="array" ref="K1197">IFERROR(IF(VLOOKUP(E1197,'RT-C'!$A:$AG,29,FALSE)=0,"",VLOOKUP(E1197,'RT-C'!$A:$AG,33,FALSE)),"")</f>
        <v/>
      </c>
      <c r="L1197" s="151" t="str">
        <f t="array" ref="L1197">IFERROR(VLOOKUP('RT-C'!$A:$AF,32,FALSE),"")</f>
        <v/>
      </c>
      <c r="M1197" s="323" t="str">
        <f t="array" ref="M1197">IFERROR(VLOOKUP(E1197,'RT-C'!$A:$H,8,FALSE),"")</f>
        <v/>
      </c>
      <c r="N1197" s="151" t="str">
        <f t="array" ref="N1197">IFERROR(VLOOKUP(E1197,'RT-C'!$A:$G,7,FALSE),"")</f>
        <v/>
      </c>
      <c r="O1197" s="150" t="str">
        <f t="array" ref="O1197">IFERROR(VLOOKUP(E1197,'RT-C'!$A:$R,18,FALSE),"")</f>
        <v/>
      </c>
      <c r="P1197" s="147" t="str">
        <f t="shared" si="72"/>
        <v/>
      </c>
      <c r="Q1197" s="119" t="str">
        <f t="shared" si="73"/>
        <v/>
      </c>
      <c r="R1197" s="149" t="str">
        <f t="shared" si="74"/>
        <v/>
      </c>
      <c r="S1197" s="148"/>
      <c r="T1197" s="148" t="str">
        <f t="shared" si="75"/>
        <v/>
      </c>
      <c r="U1197" s="118" t="e">
        <f>IF(AND(D1197&lt;&gt;"",I1197="OUI",#REF!="OUI"),60,"")</f>
        <v>#REF!</v>
      </c>
      <c r="V1197" s="147"/>
      <c r="W1197" s="118"/>
      <c r="X1197" s="118"/>
      <c r="Y1197" s="120"/>
      <c r="Z1197" s="117"/>
    </row>
    <row r="1198" spans="1:26" x14ac:dyDescent="0.25">
      <c r="A1198" s="114">
        <v>4</v>
      </c>
      <c r="B1198" s="115" t="s">
        <v>5726</v>
      </c>
      <c r="C1198" s="116" t="str">
        <f t="array" ref="C1198">IFERROR(VLOOKUP(E1198,'RT-C'!$A:$I,9,FALSE),"")</f>
        <v/>
      </c>
      <c r="D1198" s="117"/>
      <c r="E1198" s="113"/>
      <c r="F1198" s="118"/>
      <c r="G1198" s="119"/>
      <c r="H1198" s="120"/>
      <c r="I1198" s="153" t="str">
        <f t="array" ref="I1198">IFERROR(VLOOKUP(E1198,'RT-C'!$A:$J,10,FALSE),"")</f>
        <v/>
      </c>
      <c r="J1198" s="151" t="str">
        <f t="array" ref="J1198">IFERROR(VLOOKUP(E1198,'RT-C'!$A:$AE,31,FALSE),"")</f>
        <v/>
      </c>
      <c r="K1198" s="152" t="str">
        <f t="array" ref="K1198">IFERROR(IF(VLOOKUP(E1198,'RT-C'!$A:$AG,29,FALSE)=0,"",VLOOKUP(E1198,'RT-C'!$A:$AG,33,FALSE)),"")</f>
        <v/>
      </c>
      <c r="L1198" s="151" t="str">
        <f t="array" ref="L1198">IFERROR(VLOOKUP('RT-C'!$A:$AF,32,FALSE),"")</f>
        <v/>
      </c>
      <c r="M1198" s="323" t="str">
        <f t="array" ref="M1198">IFERROR(VLOOKUP(E1198,'RT-C'!$A:$H,8,FALSE),"")</f>
        <v/>
      </c>
      <c r="N1198" s="151" t="str">
        <f t="array" ref="N1198">IFERROR(VLOOKUP(E1198,'RT-C'!$A:$G,7,FALSE),"")</f>
        <v/>
      </c>
      <c r="O1198" s="150" t="str">
        <f t="array" ref="O1198">IFERROR(VLOOKUP(E1198,'RT-C'!$A:$R,18,FALSE),"")</f>
        <v/>
      </c>
      <c r="P1198" s="147" t="str">
        <f t="shared" si="72"/>
        <v/>
      </c>
      <c r="Q1198" s="119" t="str">
        <f t="shared" si="73"/>
        <v/>
      </c>
      <c r="R1198" s="149" t="str">
        <f t="shared" si="74"/>
        <v/>
      </c>
      <c r="S1198" s="148"/>
      <c r="T1198" s="148" t="str">
        <f t="shared" si="75"/>
        <v/>
      </c>
      <c r="U1198" s="118" t="e">
        <f>IF(AND(D1198&lt;&gt;"",I1198="OUI",#REF!="OUI"),60,"")</f>
        <v>#REF!</v>
      </c>
      <c r="V1198" s="147"/>
      <c r="W1198" s="118"/>
      <c r="X1198" s="118"/>
      <c r="Y1198" s="120"/>
      <c r="Z1198" s="117"/>
    </row>
    <row r="1199" spans="1:26" x14ac:dyDescent="0.25">
      <c r="A1199" s="114">
        <v>4</v>
      </c>
      <c r="B1199" s="115" t="s">
        <v>5726</v>
      </c>
      <c r="C1199" s="116" t="str">
        <f t="array" ref="C1199">IFERROR(VLOOKUP(E1199,'RT-C'!$A:$I,9,FALSE),"")</f>
        <v/>
      </c>
      <c r="D1199" s="117"/>
      <c r="E1199" s="113"/>
      <c r="F1199" s="118"/>
      <c r="G1199" s="119"/>
      <c r="H1199" s="120"/>
      <c r="I1199" s="153" t="str">
        <f t="array" ref="I1199">IFERROR(VLOOKUP(E1199,'RT-C'!$A:$J,10,FALSE),"")</f>
        <v/>
      </c>
      <c r="J1199" s="151" t="str">
        <f t="array" ref="J1199">IFERROR(VLOOKUP(E1199,'RT-C'!$A:$AE,31,FALSE),"")</f>
        <v/>
      </c>
      <c r="K1199" s="152" t="str">
        <f t="array" ref="K1199">IFERROR(IF(VLOOKUP(E1199,'RT-C'!$A:$AG,29,FALSE)=0,"",VLOOKUP(E1199,'RT-C'!$A:$AG,33,FALSE)),"")</f>
        <v/>
      </c>
      <c r="L1199" s="151" t="str">
        <f t="array" ref="L1199">IFERROR(VLOOKUP('RT-C'!$A:$AF,32,FALSE),"")</f>
        <v/>
      </c>
      <c r="M1199" s="323" t="str">
        <f t="array" ref="M1199">IFERROR(VLOOKUP(E1199,'RT-C'!$A:$H,8,FALSE),"")</f>
        <v/>
      </c>
      <c r="N1199" s="151" t="str">
        <f t="array" ref="N1199">IFERROR(VLOOKUP(E1199,'RT-C'!$A:$G,7,FALSE),"")</f>
        <v/>
      </c>
      <c r="O1199" s="150" t="str">
        <f t="array" ref="O1199">IFERROR(VLOOKUP(E1199,'RT-C'!$A:$R,18,FALSE),"")</f>
        <v/>
      </c>
      <c r="P1199" s="147" t="str">
        <f t="shared" si="72"/>
        <v/>
      </c>
      <c r="Q1199" s="119" t="str">
        <f t="shared" si="73"/>
        <v/>
      </c>
      <c r="R1199" s="149" t="str">
        <f t="shared" si="74"/>
        <v/>
      </c>
      <c r="S1199" s="148"/>
      <c r="T1199" s="148" t="str">
        <f t="shared" si="75"/>
        <v/>
      </c>
      <c r="U1199" s="118" t="e">
        <f>IF(AND(D1199&lt;&gt;"",I1199="OUI",#REF!="OUI"),60,"")</f>
        <v>#REF!</v>
      </c>
      <c r="V1199" s="147"/>
      <c r="W1199" s="118"/>
      <c r="X1199" s="118"/>
      <c r="Y1199" s="120"/>
      <c r="Z1199" s="117"/>
    </row>
    <row r="1200" spans="1:26" x14ac:dyDescent="0.25">
      <c r="A1200" s="114">
        <v>4</v>
      </c>
      <c r="B1200" s="115" t="s">
        <v>5726</v>
      </c>
      <c r="C1200" s="116" t="str">
        <f t="array" ref="C1200">IFERROR(VLOOKUP(E1200,'RT-C'!$A:$I,9,FALSE),"")</f>
        <v/>
      </c>
      <c r="D1200" s="117"/>
      <c r="E1200" s="113"/>
      <c r="F1200" s="118"/>
      <c r="G1200" s="119"/>
      <c r="H1200" s="120"/>
      <c r="I1200" s="153" t="str">
        <f t="array" ref="I1200">IFERROR(VLOOKUP(E1200,'RT-C'!$A:$J,10,FALSE),"")</f>
        <v/>
      </c>
      <c r="J1200" s="151" t="str">
        <f t="array" ref="J1200">IFERROR(VLOOKUP(E1200,'RT-C'!$A:$AE,31,FALSE),"")</f>
        <v/>
      </c>
      <c r="K1200" s="152" t="str">
        <f t="array" ref="K1200">IFERROR(IF(VLOOKUP(E1200,'RT-C'!$A:$AG,29,FALSE)=0,"",VLOOKUP(E1200,'RT-C'!$A:$AG,33,FALSE)),"")</f>
        <v/>
      </c>
      <c r="L1200" s="151" t="str">
        <f t="array" ref="L1200">IFERROR(VLOOKUP('RT-C'!$A:$AF,32,FALSE),"")</f>
        <v/>
      </c>
      <c r="M1200" s="323" t="str">
        <f t="array" ref="M1200">IFERROR(VLOOKUP(E1200,'RT-C'!$A:$H,8,FALSE),"")</f>
        <v/>
      </c>
      <c r="N1200" s="151" t="str">
        <f t="array" ref="N1200">IFERROR(VLOOKUP(E1200,'RT-C'!$A:$G,7,FALSE),"")</f>
        <v/>
      </c>
      <c r="O1200" s="150" t="str">
        <f t="array" ref="O1200">IFERROR(VLOOKUP(E1200,'RT-C'!$A:$R,18,FALSE),"")</f>
        <v/>
      </c>
      <c r="P1200" s="147" t="str">
        <f t="shared" si="72"/>
        <v/>
      </c>
      <c r="Q1200" s="119" t="str">
        <f t="shared" si="73"/>
        <v/>
      </c>
      <c r="R1200" s="149" t="str">
        <f t="shared" si="74"/>
        <v/>
      </c>
      <c r="S1200" s="148"/>
      <c r="T1200" s="148" t="str">
        <f t="shared" si="75"/>
        <v/>
      </c>
      <c r="U1200" s="118" t="e">
        <f>IF(AND(D1200&lt;&gt;"",I1200="OUI",#REF!="OUI"),60,"")</f>
        <v>#REF!</v>
      </c>
      <c r="V1200" s="147"/>
      <c r="W1200" s="118"/>
      <c r="X1200" s="118"/>
      <c r="Y1200" s="120"/>
      <c r="Z1200" s="117"/>
    </row>
    <row r="1201" spans="1:26" x14ac:dyDescent="0.25">
      <c r="A1201" s="114">
        <v>4</v>
      </c>
      <c r="B1201" s="115" t="s">
        <v>5726</v>
      </c>
      <c r="C1201" s="116" t="str">
        <f t="array" ref="C1201">IFERROR(VLOOKUP(E1201,'RT-C'!$A:$I,9,FALSE),"")</f>
        <v/>
      </c>
      <c r="D1201" s="117"/>
      <c r="E1201" s="113"/>
      <c r="F1201" s="118"/>
      <c r="G1201" s="119"/>
      <c r="H1201" s="120"/>
      <c r="I1201" s="153" t="str">
        <f t="array" ref="I1201">IFERROR(VLOOKUP(E1201,'RT-C'!$A:$J,10,FALSE),"")</f>
        <v/>
      </c>
      <c r="J1201" s="151" t="str">
        <f t="array" ref="J1201">IFERROR(VLOOKUP(E1201,'RT-C'!$A:$AE,31,FALSE),"")</f>
        <v/>
      </c>
      <c r="K1201" s="152" t="str">
        <f t="array" ref="K1201">IFERROR(IF(VLOOKUP(E1201,'RT-C'!$A:$AG,29,FALSE)=0,"",VLOOKUP(E1201,'RT-C'!$A:$AG,33,FALSE)),"")</f>
        <v/>
      </c>
      <c r="L1201" s="151" t="str">
        <f t="array" ref="L1201">IFERROR(VLOOKUP('RT-C'!$A:$AF,32,FALSE),"")</f>
        <v/>
      </c>
      <c r="M1201" s="323" t="str">
        <f t="array" ref="M1201">IFERROR(VLOOKUP(E1201,'RT-C'!$A:$H,8,FALSE),"")</f>
        <v/>
      </c>
      <c r="N1201" s="151" t="str">
        <f t="array" ref="N1201">IFERROR(VLOOKUP(E1201,'RT-C'!$A:$G,7,FALSE),"")</f>
        <v/>
      </c>
      <c r="O1201" s="150" t="str">
        <f t="array" ref="O1201">IFERROR(VLOOKUP(E1201,'RT-C'!$A:$R,18,FALSE),"")</f>
        <v/>
      </c>
      <c r="P1201" s="147" t="str">
        <f t="shared" si="72"/>
        <v/>
      </c>
      <c r="Q1201" s="119" t="str">
        <f t="shared" si="73"/>
        <v/>
      </c>
      <c r="R1201" s="149" t="str">
        <f t="shared" si="74"/>
        <v/>
      </c>
      <c r="S1201" s="148"/>
      <c r="T1201" s="148" t="str">
        <f t="shared" si="75"/>
        <v/>
      </c>
      <c r="U1201" s="118" t="e">
        <f>IF(AND(D1201&lt;&gt;"",I1201="OUI",#REF!="OUI"),60,"")</f>
        <v>#REF!</v>
      </c>
      <c r="V1201" s="147"/>
      <c r="W1201" s="118"/>
      <c r="X1201" s="118"/>
      <c r="Y1201" s="120"/>
      <c r="Z1201" s="117"/>
    </row>
    <row r="1202" spans="1:26" x14ac:dyDescent="0.25">
      <c r="A1202" s="114">
        <v>4</v>
      </c>
      <c r="B1202" s="115" t="s">
        <v>5726</v>
      </c>
      <c r="C1202" s="116" t="str">
        <f t="array" ref="C1202">IFERROR(VLOOKUP(E1202,'RT-C'!$A:$I,9,FALSE),"")</f>
        <v/>
      </c>
      <c r="D1202" s="117"/>
      <c r="E1202" s="113"/>
      <c r="F1202" s="118"/>
      <c r="G1202" s="119"/>
      <c r="H1202" s="120"/>
      <c r="I1202" s="153" t="str">
        <f t="array" ref="I1202">IFERROR(VLOOKUP(E1202,'RT-C'!$A:$J,10,FALSE),"")</f>
        <v/>
      </c>
      <c r="J1202" s="151" t="str">
        <f t="array" ref="J1202">IFERROR(VLOOKUP(E1202,'RT-C'!$A:$AE,31,FALSE),"")</f>
        <v/>
      </c>
      <c r="K1202" s="152" t="str">
        <f t="array" ref="K1202">IFERROR(IF(VLOOKUP(E1202,'RT-C'!$A:$AG,29,FALSE)=0,"",VLOOKUP(E1202,'RT-C'!$A:$AG,33,FALSE)),"")</f>
        <v/>
      </c>
      <c r="L1202" s="151" t="str">
        <f t="array" ref="L1202">IFERROR(VLOOKUP('RT-C'!$A:$AF,32,FALSE),"")</f>
        <v/>
      </c>
      <c r="M1202" s="323" t="str">
        <f t="array" ref="M1202">IFERROR(VLOOKUP(E1202,'RT-C'!$A:$H,8,FALSE),"")</f>
        <v/>
      </c>
      <c r="N1202" s="151" t="str">
        <f t="array" ref="N1202">IFERROR(VLOOKUP(E1202,'RT-C'!$A:$G,7,FALSE),"")</f>
        <v/>
      </c>
      <c r="O1202" s="150" t="str">
        <f t="array" ref="O1202">IFERROR(VLOOKUP(E1202,'RT-C'!$A:$R,18,FALSE),"")</f>
        <v/>
      </c>
      <c r="P1202" s="147" t="str">
        <f t="shared" si="72"/>
        <v/>
      </c>
      <c r="Q1202" s="119" t="str">
        <f t="shared" si="73"/>
        <v/>
      </c>
      <c r="R1202" s="149" t="str">
        <f t="shared" si="74"/>
        <v/>
      </c>
      <c r="S1202" s="148"/>
      <c r="T1202" s="148" t="str">
        <f t="shared" si="75"/>
        <v/>
      </c>
      <c r="U1202" s="118" t="e">
        <f>IF(AND(D1202&lt;&gt;"",I1202="OUI",#REF!="OUI"),60,"")</f>
        <v>#REF!</v>
      </c>
      <c r="V1202" s="147"/>
      <c r="W1202" s="118"/>
      <c r="X1202" s="118"/>
      <c r="Y1202" s="120"/>
      <c r="Z1202" s="117"/>
    </row>
    <row r="1203" spans="1:26" x14ac:dyDescent="0.25">
      <c r="A1203" s="114">
        <v>4</v>
      </c>
      <c r="B1203" s="115" t="s">
        <v>5726</v>
      </c>
      <c r="C1203" s="116" t="str">
        <f t="array" ref="C1203">IFERROR(VLOOKUP(E1203,'RT-C'!$A:$I,9,FALSE),"")</f>
        <v/>
      </c>
      <c r="D1203" s="117"/>
      <c r="E1203" s="113"/>
      <c r="F1203" s="118"/>
      <c r="G1203" s="119"/>
      <c r="H1203" s="120"/>
      <c r="I1203" s="153" t="str">
        <f t="array" ref="I1203">IFERROR(VLOOKUP(E1203,'RT-C'!$A:$J,10,FALSE),"")</f>
        <v/>
      </c>
      <c r="J1203" s="151" t="str">
        <f t="array" ref="J1203">IFERROR(VLOOKUP(E1203,'RT-C'!$A:$AE,31,FALSE),"")</f>
        <v/>
      </c>
      <c r="K1203" s="152" t="str">
        <f t="array" ref="K1203">IFERROR(IF(VLOOKUP(E1203,'RT-C'!$A:$AG,29,FALSE)=0,"",VLOOKUP(E1203,'RT-C'!$A:$AG,33,FALSE)),"")</f>
        <v/>
      </c>
      <c r="L1203" s="151" t="str">
        <f t="array" ref="L1203">IFERROR(VLOOKUP('RT-C'!$A:$AF,32,FALSE),"")</f>
        <v/>
      </c>
      <c r="M1203" s="323" t="str">
        <f t="array" ref="M1203">IFERROR(VLOOKUP(E1203,'RT-C'!$A:$H,8,FALSE),"")</f>
        <v/>
      </c>
      <c r="N1203" s="151" t="str">
        <f t="array" ref="N1203">IFERROR(VLOOKUP(E1203,'RT-C'!$A:$G,7,FALSE),"")</f>
        <v/>
      </c>
      <c r="O1203" s="150" t="str">
        <f t="array" ref="O1203">IFERROR(VLOOKUP(E1203,'RT-C'!$A:$R,18,FALSE),"")</f>
        <v/>
      </c>
      <c r="P1203" s="147" t="str">
        <f t="shared" si="72"/>
        <v/>
      </c>
      <c r="Q1203" s="119" t="str">
        <f t="shared" si="73"/>
        <v/>
      </c>
      <c r="R1203" s="149" t="str">
        <f t="shared" si="74"/>
        <v/>
      </c>
      <c r="S1203" s="148"/>
      <c r="T1203" s="148" t="str">
        <f t="shared" si="75"/>
        <v/>
      </c>
      <c r="U1203" s="118" t="e">
        <f>IF(AND(D1203&lt;&gt;"",I1203="OUI",#REF!="OUI"),60,"")</f>
        <v>#REF!</v>
      </c>
      <c r="V1203" s="147"/>
      <c r="W1203" s="118"/>
      <c r="X1203" s="118"/>
      <c r="Y1203" s="120"/>
      <c r="Z1203" s="117"/>
    </row>
    <row r="1204" spans="1:26" x14ac:dyDescent="0.25">
      <c r="A1204" s="114">
        <v>4</v>
      </c>
      <c r="B1204" s="115" t="s">
        <v>5726</v>
      </c>
      <c r="C1204" s="116" t="str">
        <f t="array" ref="C1204">IFERROR(VLOOKUP(E1204,'RT-C'!$A:$I,9,FALSE),"")</f>
        <v/>
      </c>
      <c r="D1204" s="117"/>
      <c r="E1204" s="113"/>
      <c r="F1204" s="118"/>
      <c r="G1204" s="119"/>
      <c r="H1204" s="120"/>
      <c r="I1204" s="153" t="str">
        <f t="array" ref="I1204">IFERROR(VLOOKUP(E1204,'RT-C'!$A:$J,10,FALSE),"")</f>
        <v/>
      </c>
      <c r="J1204" s="151" t="str">
        <f t="array" ref="J1204">IFERROR(VLOOKUP(E1204,'RT-C'!$A:$AE,31,FALSE),"")</f>
        <v/>
      </c>
      <c r="K1204" s="152" t="str">
        <f t="array" ref="K1204">IFERROR(IF(VLOOKUP(E1204,'RT-C'!$A:$AG,29,FALSE)=0,"",VLOOKUP(E1204,'RT-C'!$A:$AG,33,FALSE)),"")</f>
        <v/>
      </c>
      <c r="L1204" s="151" t="str">
        <f t="array" ref="L1204">IFERROR(VLOOKUP('RT-C'!$A:$AF,32,FALSE),"")</f>
        <v/>
      </c>
      <c r="M1204" s="323" t="str">
        <f t="array" ref="M1204">IFERROR(VLOOKUP(E1204,'RT-C'!$A:$H,8,FALSE),"")</f>
        <v/>
      </c>
      <c r="N1204" s="151" t="str">
        <f t="array" ref="N1204">IFERROR(VLOOKUP(E1204,'RT-C'!$A:$G,7,FALSE),"")</f>
        <v/>
      </c>
      <c r="O1204" s="150" t="str">
        <f t="array" ref="O1204">IFERROR(VLOOKUP(E1204,'RT-C'!$A:$R,18,FALSE),"")</f>
        <v/>
      </c>
      <c r="P1204" s="147" t="str">
        <f t="shared" si="72"/>
        <v/>
      </c>
      <c r="Q1204" s="119" t="str">
        <f t="shared" si="73"/>
        <v/>
      </c>
      <c r="R1204" s="149" t="str">
        <f t="shared" si="74"/>
        <v/>
      </c>
      <c r="S1204" s="148"/>
      <c r="T1204" s="148" t="str">
        <f t="shared" si="75"/>
        <v/>
      </c>
      <c r="U1204" s="118" t="e">
        <f>IF(AND(D1204&lt;&gt;"",I1204="OUI",#REF!="OUI"),60,"")</f>
        <v>#REF!</v>
      </c>
      <c r="V1204" s="147"/>
      <c r="W1204" s="118"/>
      <c r="X1204" s="118"/>
      <c r="Y1204" s="120"/>
      <c r="Z1204" s="117"/>
    </row>
    <row r="1205" spans="1:26" x14ac:dyDescent="0.25">
      <c r="A1205" s="114">
        <v>4</v>
      </c>
      <c r="B1205" s="115" t="s">
        <v>5726</v>
      </c>
      <c r="C1205" s="116" t="str">
        <f t="array" ref="C1205">IFERROR(VLOOKUP(E1205,'RT-C'!$A:$I,9,FALSE),"")</f>
        <v/>
      </c>
      <c r="D1205" s="117"/>
      <c r="E1205" s="113"/>
      <c r="F1205" s="118"/>
      <c r="G1205" s="119"/>
      <c r="H1205" s="120"/>
      <c r="I1205" s="153" t="str">
        <f t="array" ref="I1205">IFERROR(VLOOKUP(E1205,'RT-C'!$A:$J,10,FALSE),"")</f>
        <v/>
      </c>
      <c r="J1205" s="151" t="str">
        <f t="array" ref="J1205">IFERROR(VLOOKUP(E1205,'RT-C'!$A:$AE,31,FALSE),"")</f>
        <v/>
      </c>
      <c r="K1205" s="152" t="str">
        <f t="array" ref="K1205">IFERROR(IF(VLOOKUP(E1205,'RT-C'!$A:$AG,29,FALSE)=0,"",VLOOKUP(E1205,'RT-C'!$A:$AG,33,FALSE)),"")</f>
        <v/>
      </c>
      <c r="L1205" s="151" t="str">
        <f t="array" ref="L1205">IFERROR(VLOOKUP('RT-C'!$A:$AF,32,FALSE),"")</f>
        <v/>
      </c>
      <c r="M1205" s="323" t="str">
        <f t="array" ref="M1205">IFERROR(VLOOKUP(E1205,'RT-C'!$A:$H,8,FALSE),"")</f>
        <v/>
      </c>
      <c r="N1205" s="151" t="str">
        <f t="array" ref="N1205">IFERROR(VLOOKUP(E1205,'RT-C'!$A:$G,7,FALSE),"")</f>
        <v/>
      </c>
      <c r="O1205" s="150" t="str">
        <f t="array" ref="O1205">IFERROR(VLOOKUP(E1205,'RT-C'!$A:$R,18,FALSE),"")</f>
        <v/>
      </c>
      <c r="P1205" s="147" t="str">
        <f t="shared" si="72"/>
        <v/>
      </c>
      <c r="Q1205" s="119" t="str">
        <f t="shared" si="73"/>
        <v/>
      </c>
      <c r="R1205" s="149" t="str">
        <f t="shared" si="74"/>
        <v/>
      </c>
      <c r="S1205" s="148"/>
      <c r="T1205" s="148" t="str">
        <f t="shared" si="75"/>
        <v/>
      </c>
      <c r="U1205" s="118" t="e">
        <f>IF(AND(D1205&lt;&gt;"",I1205="OUI",#REF!="OUI"),60,"")</f>
        <v>#REF!</v>
      </c>
      <c r="V1205" s="147"/>
      <c r="W1205" s="118"/>
      <c r="X1205" s="118"/>
      <c r="Y1205" s="120"/>
      <c r="Z1205" s="117"/>
    </row>
    <row r="1206" spans="1:26" x14ac:dyDescent="0.25">
      <c r="A1206" s="114">
        <v>4</v>
      </c>
      <c r="B1206" s="115" t="s">
        <v>5726</v>
      </c>
      <c r="C1206" s="116" t="str">
        <f t="array" ref="C1206">IFERROR(VLOOKUP(E1206,'RT-C'!$A:$I,9,FALSE),"")</f>
        <v/>
      </c>
      <c r="D1206" s="117"/>
      <c r="E1206" s="113"/>
      <c r="F1206" s="118"/>
      <c r="G1206" s="119"/>
      <c r="H1206" s="120"/>
      <c r="I1206" s="153" t="str">
        <f t="array" ref="I1206">IFERROR(VLOOKUP(E1206,'RT-C'!$A:$J,10,FALSE),"")</f>
        <v/>
      </c>
      <c r="J1206" s="151" t="str">
        <f t="array" ref="J1206">IFERROR(VLOOKUP(E1206,'RT-C'!$A:$AE,31,FALSE),"")</f>
        <v/>
      </c>
      <c r="K1206" s="152" t="str">
        <f t="array" ref="K1206">IFERROR(IF(VLOOKUP(E1206,'RT-C'!$A:$AG,29,FALSE)=0,"",VLOOKUP(E1206,'RT-C'!$A:$AG,33,FALSE)),"")</f>
        <v/>
      </c>
      <c r="L1206" s="151" t="str">
        <f t="array" ref="L1206">IFERROR(VLOOKUP('RT-C'!$A:$AF,32,FALSE),"")</f>
        <v/>
      </c>
      <c r="M1206" s="323" t="str">
        <f t="array" ref="M1206">IFERROR(VLOOKUP(E1206,'RT-C'!$A:$H,8,FALSE),"")</f>
        <v/>
      </c>
      <c r="N1206" s="151" t="str">
        <f t="array" ref="N1206">IFERROR(VLOOKUP(E1206,'RT-C'!$A:$G,7,FALSE),"")</f>
        <v/>
      </c>
      <c r="O1206" s="150" t="str">
        <f t="array" ref="O1206">IFERROR(VLOOKUP(E1206,'RT-C'!$A:$R,18,FALSE),"")</f>
        <v/>
      </c>
      <c r="P1206" s="147" t="str">
        <f t="shared" si="72"/>
        <v/>
      </c>
      <c r="Q1206" s="119" t="str">
        <f t="shared" si="73"/>
        <v/>
      </c>
      <c r="R1206" s="149" t="str">
        <f t="shared" si="74"/>
        <v/>
      </c>
      <c r="S1206" s="148"/>
      <c r="T1206" s="148" t="str">
        <f t="shared" si="75"/>
        <v/>
      </c>
      <c r="U1206" s="118" t="e">
        <f>IF(AND(D1206&lt;&gt;"",I1206="OUI",#REF!="OUI"),60,"")</f>
        <v>#REF!</v>
      </c>
      <c r="V1206" s="147"/>
      <c r="W1206" s="118"/>
      <c r="X1206" s="118"/>
      <c r="Y1206" s="120"/>
      <c r="Z1206" s="117"/>
    </row>
    <row r="1207" spans="1:26" x14ac:dyDescent="0.25">
      <c r="A1207" s="114">
        <v>4</v>
      </c>
      <c r="B1207" s="115" t="s">
        <v>5726</v>
      </c>
      <c r="C1207" s="116" t="str">
        <f t="array" ref="C1207">IFERROR(VLOOKUP(E1207,'RT-C'!$A:$I,9,FALSE),"")</f>
        <v/>
      </c>
      <c r="D1207" s="117"/>
      <c r="E1207" s="113"/>
      <c r="F1207" s="118"/>
      <c r="G1207" s="119"/>
      <c r="H1207" s="120"/>
      <c r="I1207" s="153" t="str">
        <f t="array" ref="I1207">IFERROR(VLOOKUP(E1207,'RT-C'!$A:$J,10,FALSE),"")</f>
        <v/>
      </c>
      <c r="J1207" s="151" t="str">
        <f t="array" ref="J1207">IFERROR(VLOOKUP(E1207,'RT-C'!$A:$AE,31,FALSE),"")</f>
        <v/>
      </c>
      <c r="K1207" s="152" t="str">
        <f t="array" ref="K1207">IFERROR(IF(VLOOKUP(E1207,'RT-C'!$A:$AG,29,FALSE)=0,"",VLOOKUP(E1207,'RT-C'!$A:$AG,33,FALSE)),"")</f>
        <v/>
      </c>
      <c r="L1207" s="151" t="str">
        <f t="array" ref="L1207">IFERROR(VLOOKUP('RT-C'!$A:$AF,32,FALSE),"")</f>
        <v/>
      </c>
      <c r="M1207" s="323" t="str">
        <f t="array" ref="M1207">IFERROR(VLOOKUP(E1207,'RT-C'!$A:$H,8,FALSE),"")</f>
        <v/>
      </c>
      <c r="N1207" s="151" t="str">
        <f t="array" ref="N1207">IFERROR(VLOOKUP(E1207,'RT-C'!$A:$G,7,FALSE),"")</f>
        <v/>
      </c>
      <c r="O1207" s="150" t="str">
        <f t="array" ref="O1207">IFERROR(VLOOKUP(E1207,'RT-C'!$A:$R,18,FALSE),"")</f>
        <v/>
      </c>
      <c r="P1207" s="147" t="str">
        <f t="shared" si="72"/>
        <v/>
      </c>
      <c r="Q1207" s="119" t="str">
        <f t="shared" si="73"/>
        <v/>
      </c>
      <c r="R1207" s="149" t="str">
        <f t="shared" si="74"/>
        <v/>
      </c>
      <c r="S1207" s="148"/>
      <c r="T1207" s="148" t="str">
        <f t="shared" si="75"/>
        <v/>
      </c>
      <c r="U1207" s="118" t="e">
        <f>IF(AND(D1207&lt;&gt;"",I1207="OUI",#REF!="OUI"),60,"")</f>
        <v>#REF!</v>
      </c>
      <c r="V1207" s="147"/>
      <c r="W1207" s="118"/>
      <c r="X1207" s="118"/>
      <c r="Y1207" s="120"/>
      <c r="Z1207" s="117"/>
    </row>
    <row r="1208" spans="1:26" x14ac:dyDescent="0.25">
      <c r="A1208" s="114">
        <v>4</v>
      </c>
      <c r="B1208" s="115" t="s">
        <v>5726</v>
      </c>
      <c r="C1208" s="116" t="str">
        <f t="array" ref="C1208">IFERROR(VLOOKUP(E1208,'RT-C'!$A:$I,9,FALSE),"")</f>
        <v/>
      </c>
      <c r="D1208" s="117"/>
      <c r="E1208" s="113"/>
      <c r="F1208" s="118"/>
      <c r="G1208" s="119"/>
      <c r="H1208" s="120"/>
      <c r="I1208" s="153" t="str">
        <f t="array" ref="I1208">IFERROR(VLOOKUP(E1208,'RT-C'!$A:$J,10,FALSE),"")</f>
        <v/>
      </c>
      <c r="J1208" s="151" t="str">
        <f t="array" ref="J1208">IFERROR(VLOOKUP(E1208,'RT-C'!$A:$AE,31,FALSE),"")</f>
        <v/>
      </c>
      <c r="K1208" s="152" t="str">
        <f t="array" ref="K1208">IFERROR(IF(VLOOKUP(E1208,'RT-C'!$A:$AG,29,FALSE)=0,"",VLOOKUP(E1208,'RT-C'!$A:$AG,33,FALSE)),"")</f>
        <v/>
      </c>
      <c r="L1208" s="151" t="str">
        <f t="array" ref="L1208">IFERROR(VLOOKUP('RT-C'!$A:$AF,32,FALSE),"")</f>
        <v/>
      </c>
      <c r="M1208" s="323" t="str">
        <f t="array" ref="M1208">IFERROR(VLOOKUP(E1208,'RT-C'!$A:$H,8,FALSE),"")</f>
        <v/>
      </c>
      <c r="N1208" s="151" t="str">
        <f t="array" ref="N1208">IFERROR(VLOOKUP(E1208,'RT-C'!$A:$G,7,FALSE),"")</f>
        <v/>
      </c>
      <c r="O1208" s="150" t="str">
        <f t="array" ref="O1208">IFERROR(VLOOKUP(E1208,'RT-C'!$A:$R,18,FALSE),"")</f>
        <v/>
      </c>
      <c r="P1208" s="147" t="str">
        <f t="shared" si="72"/>
        <v/>
      </c>
      <c r="Q1208" s="119" t="str">
        <f t="shared" si="73"/>
        <v/>
      </c>
      <c r="R1208" s="149" t="str">
        <f t="shared" si="74"/>
        <v/>
      </c>
      <c r="S1208" s="148"/>
      <c r="T1208" s="148" t="str">
        <f t="shared" si="75"/>
        <v/>
      </c>
      <c r="U1208" s="118" t="e">
        <f>IF(AND(D1208&lt;&gt;"",I1208="OUI",#REF!="OUI"),60,"")</f>
        <v>#REF!</v>
      </c>
      <c r="V1208" s="147"/>
      <c r="W1208" s="118"/>
      <c r="X1208" s="118"/>
      <c r="Y1208" s="120"/>
      <c r="Z1208" s="117"/>
    </row>
    <row r="1209" spans="1:26" x14ac:dyDescent="0.25">
      <c r="A1209" s="114">
        <v>4</v>
      </c>
      <c r="B1209" s="115" t="s">
        <v>5726</v>
      </c>
      <c r="C1209" s="116" t="str">
        <f t="array" ref="C1209">IFERROR(VLOOKUP(E1209,'RT-C'!$A:$I,9,FALSE),"")</f>
        <v/>
      </c>
      <c r="D1209" s="117"/>
      <c r="E1209" s="113"/>
      <c r="F1209" s="118"/>
      <c r="G1209" s="119"/>
      <c r="H1209" s="120"/>
      <c r="I1209" s="153" t="str">
        <f t="array" ref="I1209">IFERROR(VLOOKUP(E1209,'RT-C'!$A:$J,10,FALSE),"")</f>
        <v/>
      </c>
      <c r="J1209" s="151" t="str">
        <f t="array" ref="J1209">IFERROR(VLOOKUP(E1209,'RT-C'!$A:$AE,31,FALSE),"")</f>
        <v/>
      </c>
      <c r="K1209" s="152" t="str">
        <f t="array" ref="K1209">IFERROR(IF(VLOOKUP(E1209,'RT-C'!$A:$AG,29,FALSE)=0,"",VLOOKUP(E1209,'RT-C'!$A:$AG,33,FALSE)),"")</f>
        <v/>
      </c>
      <c r="L1209" s="151" t="str">
        <f t="array" ref="L1209">IFERROR(VLOOKUP('RT-C'!$A:$AF,32,FALSE),"")</f>
        <v/>
      </c>
      <c r="M1209" s="323" t="str">
        <f t="array" ref="M1209">IFERROR(VLOOKUP(E1209,'RT-C'!$A:$H,8,FALSE),"")</f>
        <v/>
      </c>
      <c r="N1209" s="151" t="str">
        <f t="array" ref="N1209">IFERROR(VLOOKUP(E1209,'RT-C'!$A:$G,7,FALSE),"")</f>
        <v/>
      </c>
      <c r="O1209" s="150" t="str">
        <f t="array" ref="O1209">IFERROR(VLOOKUP(E1209,'RT-C'!$A:$R,18,FALSE),"")</f>
        <v/>
      </c>
      <c r="P1209" s="147" t="str">
        <f t="shared" si="72"/>
        <v/>
      </c>
      <c r="Q1209" s="119" t="str">
        <f t="shared" si="73"/>
        <v/>
      </c>
      <c r="R1209" s="149" t="str">
        <f t="shared" si="74"/>
        <v/>
      </c>
      <c r="S1209" s="148"/>
      <c r="T1209" s="148" t="str">
        <f t="shared" si="75"/>
        <v/>
      </c>
      <c r="U1209" s="118" t="e">
        <f>IF(AND(D1209&lt;&gt;"",I1209="OUI",#REF!="OUI"),60,"")</f>
        <v>#REF!</v>
      </c>
      <c r="V1209" s="147"/>
      <c r="W1209" s="118"/>
      <c r="X1209" s="118"/>
      <c r="Y1209" s="120"/>
      <c r="Z1209" s="117"/>
    </row>
    <row r="1210" spans="1:26" x14ac:dyDescent="0.25">
      <c r="A1210" s="114">
        <v>4</v>
      </c>
      <c r="B1210" s="115" t="s">
        <v>5726</v>
      </c>
      <c r="C1210" s="116" t="str">
        <f t="array" ref="C1210">IFERROR(VLOOKUP(E1210,'RT-C'!$A:$I,9,FALSE),"")</f>
        <v/>
      </c>
      <c r="D1210" s="117"/>
      <c r="E1210" s="113"/>
      <c r="F1210" s="118"/>
      <c r="G1210" s="119"/>
      <c r="H1210" s="120"/>
      <c r="I1210" s="153" t="str">
        <f t="array" ref="I1210">IFERROR(VLOOKUP(E1210,'RT-C'!$A:$J,10,FALSE),"")</f>
        <v/>
      </c>
      <c r="J1210" s="151" t="str">
        <f t="array" ref="J1210">IFERROR(VLOOKUP(E1210,'RT-C'!$A:$AE,31,FALSE),"")</f>
        <v/>
      </c>
      <c r="K1210" s="152" t="str">
        <f t="array" ref="K1210">IFERROR(IF(VLOOKUP(E1210,'RT-C'!$A:$AG,29,FALSE)=0,"",VLOOKUP(E1210,'RT-C'!$A:$AG,33,FALSE)),"")</f>
        <v/>
      </c>
      <c r="L1210" s="151" t="str">
        <f t="array" ref="L1210">IFERROR(VLOOKUP('RT-C'!$A:$AF,32,FALSE),"")</f>
        <v/>
      </c>
      <c r="M1210" s="323" t="str">
        <f t="array" ref="M1210">IFERROR(VLOOKUP(E1210,'RT-C'!$A:$H,8,FALSE),"")</f>
        <v/>
      </c>
      <c r="N1210" s="151" t="str">
        <f t="array" ref="N1210">IFERROR(VLOOKUP(E1210,'RT-C'!$A:$G,7,FALSE),"")</f>
        <v/>
      </c>
      <c r="O1210" s="150" t="str">
        <f t="array" ref="O1210">IFERROR(VLOOKUP(E1210,'RT-C'!$A:$R,18,FALSE),"")</f>
        <v/>
      </c>
      <c r="P1210" s="147" t="str">
        <f t="shared" si="72"/>
        <v/>
      </c>
      <c r="Q1210" s="119" t="str">
        <f t="shared" si="73"/>
        <v/>
      </c>
      <c r="R1210" s="149" t="str">
        <f t="shared" si="74"/>
        <v/>
      </c>
      <c r="S1210" s="148"/>
      <c r="T1210" s="148" t="str">
        <f t="shared" si="75"/>
        <v/>
      </c>
      <c r="U1210" s="118" t="e">
        <f>IF(AND(D1210&lt;&gt;"",I1210="OUI",#REF!="OUI"),60,"")</f>
        <v>#REF!</v>
      </c>
      <c r="V1210" s="147"/>
      <c r="W1210" s="118"/>
      <c r="X1210" s="118"/>
      <c r="Y1210" s="120"/>
      <c r="Z1210" s="117"/>
    </row>
    <row r="1211" spans="1:26" x14ac:dyDescent="0.25">
      <c r="A1211" s="114">
        <v>4</v>
      </c>
      <c r="B1211" s="115" t="s">
        <v>5726</v>
      </c>
      <c r="C1211" s="116" t="str">
        <f t="array" ref="C1211">IFERROR(VLOOKUP(E1211,'RT-C'!$A:$I,9,FALSE),"")</f>
        <v/>
      </c>
      <c r="D1211" s="117"/>
      <c r="E1211" s="113"/>
      <c r="F1211" s="118"/>
      <c r="G1211" s="119"/>
      <c r="H1211" s="120"/>
      <c r="I1211" s="153" t="str">
        <f t="array" ref="I1211">IFERROR(VLOOKUP(E1211,'RT-C'!$A:$J,10,FALSE),"")</f>
        <v/>
      </c>
      <c r="J1211" s="151" t="str">
        <f t="array" ref="J1211">IFERROR(VLOOKUP(E1211,'RT-C'!$A:$AE,31,FALSE),"")</f>
        <v/>
      </c>
      <c r="K1211" s="152" t="str">
        <f t="array" ref="K1211">IFERROR(IF(VLOOKUP(E1211,'RT-C'!$A:$AG,29,FALSE)=0,"",VLOOKUP(E1211,'RT-C'!$A:$AG,33,FALSE)),"")</f>
        <v/>
      </c>
      <c r="L1211" s="151" t="str">
        <f t="array" ref="L1211">IFERROR(VLOOKUP('RT-C'!$A:$AF,32,FALSE),"")</f>
        <v/>
      </c>
      <c r="M1211" s="323" t="str">
        <f t="array" ref="M1211">IFERROR(VLOOKUP(E1211,'RT-C'!$A:$H,8,FALSE),"")</f>
        <v/>
      </c>
      <c r="N1211" s="151" t="str">
        <f t="array" ref="N1211">IFERROR(VLOOKUP(E1211,'RT-C'!$A:$G,7,FALSE),"")</f>
        <v/>
      </c>
      <c r="O1211" s="150" t="str">
        <f t="array" ref="O1211">IFERROR(VLOOKUP(E1211,'RT-C'!$A:$R,18,FALSE),"")</f>
        <v/>
      </c>
      <c r="P1211" s="147" t="str">
        <f t="shared" si="72"/>
        <v/>
      </c>
      <c r="Q1211" s="119" t="str">
        <f t="shared" si="73"/>
        <v/>
      </c>
      <c r="R1211" s="149" t="str">
        <f t="shared" si="74"/>
        <v/>
      </c>
      <c r="S1211" s="148"/>
      <c r="T1211" s="148" t="str">
        <f t="shared" si="75"/>
        <v/>
      </c>
      <c r="U1211" s="118" t="e">
        <f>IF(AND(D1211&lt;&gt;"",I1211="OUI",#REF!="OUI"),60,"")</f>
        <v>#REF!</v>
      </c>
      <c r="V1211" s="147"/>
      <c r="W1211" s="118"/>
      <c r="X1211" s="118"/>
      <c r="Y1211" s="120"/>
      <c r="Z1211" s="117"/>
    </row>
    <row r="1212" spans="1:26" x14ac:dyDescent="0.25">
      <c r="A1212" s="114">
        <v>4</v>
      </c>
      <c r="B1212" s="115" t="s">
        <v>5726</v>
      </c>
      <c r="C1212" s="116" t="str">
        <f t="array" ref="C1212">IFERROR(VLOOKUP(E1212,'RT-C'!$A:$I,9,FALSE),"")</f>
        <v/>
      </c>
      <c r="D1212" s="117"/>
      <c r="E1212" s="113"/>
      <c r="F1212" s="118"/>
      <c r="G1212" s="119"/>
      <c r="H1212" s="120"/>
      <c r="I1212" s="153" t="str">
        <f t="array" ref="I1212">IFERROR(VLOOKUP(E1212,'RT-C'!$A:$J,10,FALSE),"")</f>
        <v/>
      </c>
      <c r="J1212" s="151" t="str">
        <f t="array" ref="J1212">IFERROR(VLOOKUP(E1212,'RT-C'!$A:$AE,31,FALSE),"")</f>
        <v/>
      </c>
      <c r="K1212" s="152" t="str">
        <f t="array" ref="K1212">IFERROR(IF(VLOOKUP(E1212,'RT-C'!$A:$AG,29,FALSE)=0,"",VLOOKUP(E1212,'RT-C'!$A:$AG,33,FALSE)),"")</f>
        <v/>
      </c>
      <c r="L1212" s="151" t="str">
        <f t="array" ref="L1212">IFERROR(VLOOKUP('RT-C'!$A:$AF,32,FALSE),"")</f>
        <v/>
      </c>
      <c r="M1212" s="323" t="str">
        <f t="array" ref="M1212">IFERROR(VLOOKUP(E1212,'RT-C'!$A:$H,8,FALSE),"")</f>
        <v/>
      </c>
      <c r="N1212" s="151" t="str">
        <f t="array" ref="N1212">IFERROR(VLOOKUP(E1212,'RT-C'!$A:$G,7,FALSE),"")</f>
        <v/>
      </c>
      <c r="O1212" s="150" t="str">
        <f t="array" ref="O1212">IFERROR(VLOOKUP(E1212,'RT-C'!$A:$R,18,FALSE),"")</f>
        <v/>
      </c>
      <c r="P1212" s="147" t="str">
        <f t="shared" si="72"/>
        <v/>
      </c>
      <c r="Q1212" s="119" t="str">
        <f t="shared" si="73"/>
        <v/>
      </c>
      <c r="R1212" s="149" t="str">
        <f t="shared" si="74"/>
        <v/>
      </c>
      <c r="S1212" s="148"/>
      <c r="T1212" s="148" t="str">
        <f t="shared" si="75"/>
        <v/>
      </c>
      <c r="U1212" s="118" t="e">
        <f>IF(AND(D1212&lt;&gt;"",I1212="OUI",#REF!="OUI"),60,"")</f>
        <v>#REF!</v>
      </c>
      <c r="V1212" s="147"/>
      <c r="W1212" s="118"/>
      <c r="X1212" s="118"/>
      <c r="Y1212" s="120"/>
      <c r="Z1212" s="117"/>
    </row>
    <row r="1213" spans="1:26" x14ac:dyDescent="0.25">
      <c r="A1213" s="114">
        <v>4</v>
      </c>
      <c r="B1213" s="115" t="s">
        <v>5726</v>
      </c>
      <c r="C1213" s="116" t="str">
        <f t="array" ref="C1213">IFERROR(VLOOKUP(E1213,'RT-C'!$A:$I,9,FALSE),"")</f>
        <v/>
      </c>
      <c r="D1213" s="117"/>
      <c r="E1213" s="113"/>
      <c r="F1213" s="118"/>
      <c r="G1213" s="119"/>
      <c r="H1213" s="120"/>
      <c r="I1213" s="153" t="str">
        <f t="array" ref="I1213">IFERROR(VLOOKUP(E1213,'RT-C'!$A:$J,10,FALSE),"")</f>
        <v/>
      </c>
      <c r="J1213" s="151" t="str">
        <f t="array" ref="J1213">IFERROR(VLOOKUP(E1213,'RT-C'!$A:$AE,31,FALSE),"")</f>
        <v/>
      </c>
      <c r="K1213" s="152" t="str">
        <f t="array" ref="K1213">IFERROR(IF(VLOOKUP(E1213,'RT-C'!$A:$AG,29,FALSE)=0,"",VLOOKUP(E1213,'RT-C'!$A:$AG,33,FALSE)),"")</f>
        <v/>
      </c>
      <c r="L1213" s="151" t="str">
        <f t="array" ref="L1213">IFERROR(VLOOKUP('RT-C'!$A:$AF,32,FALSE),"")</f>
        <v/>
      </c>
      <c r="M1213" s="323" t="str">
        <f t="array" ref="M1213">IFERROR(VLOOKUP(E1213,'RT-C'!$A:$H,8,FALSE),"")</f>
        <v/>
      </c>
      <c r="N1213" s="151" t="str">
        <f t="array" ref="N1213">IFERROR(VLOOKUP(E1213,'RT-C'!$A:$G,7,FALSE),"")</f>
        <v/>
      </c>
      <c r="O1213" s="150" t="str">
        <f t="array" ref="O1213">IFERROR(VLOOKUP(E1213,'RT-C'!$A:$R,18,FALSE),"")</f>
        <v/>
      </c>
      <c r="P1213" s="147" t="str">
        <f t="shared" si="72"/>
        <v/>
      </c>
      <c r="Q1213" s="119" t="str">
        <f t="shared" si="73"/>
        <v/>
      </c>
      <c r="R1213" s="149" t="str">
        <f t="shared" si="74"/>
        <v/>
      </c>
      <c r="S1213" s="148"/>
      <c r="T1213" s="148" t="str">
        <f t="shared" si="75"/>
        <v/>
      </c>
      <c r="U1213" s="118" t="e">
        <f>IF(AND(D1213&lt;&gt;"",I1213="OUI",#REF!="OUI"),60,"")</f>
        <v>#REF!</v>
      </c>
      <c r="V1213" s="147"/>
      <c r="W1213" s="118"/>
      <c r="X1213" s="118"/>
      <c r="Y1213" s="120"/>
      <c r="Z1213" s="117"/>
    </row>
    <row r="1214" spans="1:26" x14ac:dyDescent="0.25">
      <c r="A1214" s="114">
        <v>4</v>
      </c>
      <c r="B1214" s="115" t="s">
        <v>5726</v>
      </c>
      <c r="C1214" s="116" t="str">
        <f t="array" ref="C1214">IFERROR(VLOOKUP(E1214,'RT-C'!$A:$I,9,FALSE),"")</f>
        <v/>
      </c>
      <c r="D1214" s="117"/>
      <c r="E1214" s="113"/>
      <c r="F1214" s="118"/>
      <c r="G1214" s="119"/>
      <c r="H1214" s="120"/>
      <c r="I1214" s="153" t="str">
        <f t="array" ref="I1214">IFERROR(VLOOKUP(E1214,'RT-C'!$A:$J,10,FALSE),"")</f>
        <v/>
      </c>
      <c r="J1214" s="151" t="str">
        <f t="array" ref="J1214">IFERROR(VLOOKUP(E1214,'RT-C'!$A:$AE,31,FALSE),"")</f>
        <v/>
      </c>
      <c r="K1214" s="152" t="str">
        <f t="array" ref="K1214">IFERROR(IF(VLOOKUP(E1214,'RT-C'!$A:$AG,29,FALSE)=0,"",VLOOKUP(E1214,'RT-C'!$A:$AG,33,FALSE)),"")</f>
        <v/>
      </c>
      <c r="L1214" s="151" t="str">
        <f t="array" ref="L1214">IFERROR(VLOOKUP('RT-C'!$A:$AF,32,FALSE),"")</f>
        <v/>
      </c>
      <c r="M1214" s="323" t="str">
        <f t="array" ref="M1214">IFERROR(VLOOKUP(E1214,'RT-C'!$A:$H,8,FALSE),"")</f>
        <v/>
      </c>
      <c r="N1214" s="151" t="str">
        <f t="array" ref="N1214">IFERROR(VLOOKUP(E1214,'RT-C'!$A:$G,7,FALSE),"")</f>
        <v/>
      </c>
      <c r="O1214" s="150" t="str">
        <f t="array" ref="O1214">IFERROR(VLOOKUP(E1214,'RT-C'!$A:$R,18,FALSE),"")</f>
        <v/>
      </c>
      <c r="P1214" s="147" t="str">
        <f t="shared" si="72"/>
        <v/>
      </c>
      <c r="Q1214" s="119" t="str">
        <f t="shared" si="73"/>
        <v/>
      </c>
      <c r="R1214" s="149" t="str">
        <f t="shared" si="74"/>
        <v/>
      </c>
      <c r="S1214" s="148"/>
      <c r="T1214" s="148" t="str">
        <f t="shared" si="75"/>
        <v/>
      </c>
      <c r="U1214" s="118" t="e">
        <f>IF(AND(D1214&lt;&gt;"",I1214="OUI",#REF!="OUI"),60,"")</f>
        <v>#REF!</v>
      </c>
      <c r="V1214" s="147"/>
      <c r="W1214" s="118"/>
      <c r="X1214" s="118"/>
      <c r="Y1214" s="120"/>
      <c r="Z1214" s="117"/>
    </row>
    <row r="1215" spans="1:26" x14ac:dyDescent="0.25">
      <c r="A1215" s="114">
        <v>4</v>
      </c>
      <c r="B1215" s="115" t="s">
        <v>5726</v>
      </c>
      <c r="C1215" s="116" t="str">
        <f t="array" ref="C1215">IFERROR(VLOOKUP(E1215,'RT-C'!$A:$I,9,FALSE),"")</f>
        <v/>
      </c>
      <c r="D1215" s="117"/>
      <c r="E1215" s="113"/>
      <c r="F1215" s="118"/>
      <c r="G1215" s="119"/>
      <c r="H1215" s="120"/>
      <c r="I1215" s="153" t="str">
        <f t="array" ref="I1215">IFERROR(VLOOKUP(E1215,'RT-C'!$A:$J,10,FALSE),"")</f>
        <v/>
      </c>
      <c r="J1215" s="151" t="str">
        <f t="array" ref="J1215">IFERROR(VLOOKUP(E1215,'RT-C'!$A:$AE,31,FALSE),"")</f>
        <v/>
      </c>
      <c r="K1215" s="152" t="str">
        <f t="array" ref="K1215">IFERROR(IF(VLOOKUP(E1215,'RT-C'!$A:$AG,29,FALSE)=0,"",VLOOKUP(E1215,'RT-C'!$A:$AG,33,FALSE)),"")</f>
        <v/>
      </c>
      <c r="L1215" s="151" t="str">
        <f t="array" ref="L1215">IFERROR(VLOOKUP('RT-C'!$A:$AF,32,FALSE),"")</f>
        <v/>
      </c>
      <c r="M1215" s="323" t="str">
        <f t="array" ref="M1215">IFERROR(VLOOKUP(E1215,'RT-C'!$A:$H,8,FALSE),"")</f>
        <v/>
      </c>
      <c r="N1215" s="151" t="str">
        <f t="array" ref="N1215">IFERROR(VLOOKUP(E1215,'RT-C'!$A:$G,7,FALSE),"")</f>
        <v/>
      </c>
      <c r="O1215" s="150" t="str">
        <f t="array" ref="O1215">IFERROR(VLOOKUP(E1215,'RT-C'!$A:$R,18,FALSE),"")</f>
        <v/>
      </c>
      <c r="P1215" s="147" t="str">
        <f t="shared" si="72"/>
        <v/>
      </c>
      <c r="Q1215" s="119" t="str">
        <f t="shared" si="73"/>
        <v/>
      </c>
      <c r="R1215" s="149" t="str">
        <f t="shared" si="74"/>
        <v/>
      </c>
      <c r="S1215" s="148"/>
      <c r="T1215" s="148" t="str">
        <f t="shared" si="75"/>
        <v/>
      </c>
      <c r="U1215" s="118" t="e">
        <f>IF(AND(D1215&lt;&gt;"",I1215="OUI",#REF!="OUI"),60,"")</f>
        <v>#REF!</v>
      </c>
      <c r="V1215" s="147"/>
      <c r="W1215" s="118"/>
      <c r="X1215" s="118"/>
      <c r="Y1215" s="120"/>
      <c r="Z1215" s="117"/>
    </row>
    <row r="1216" spans="1:26" x14ac:dyDescent="0.25">
      <c r="A1216" s="114">
        <v>4</v>
      </c>
      <c r="B1216" s="115" t="s">
        <v>5726</v>
      </c>
      <c r="C1216" s="116" t="str">
        <f t="array" ref="C1216">IFERROR(VLOOKUP(E1216,'RT-C'!$A:$I,9,FALSE),"")</f>
        <v/>
      </c>
      <c r="D1216" s="117"/>
      <c r="E1216" s="113"/>
      <c r="F1216" s="118"/>
      <c r="G1216" s="119"/>
      <c r="H1216" s="120"/>
      <c r="I1216" s="153" t="str">
        <f t="array" ref="I1216">IFERROR(VLOOKUP(E1216,'RT-C'!$A:$J,10,FALSE),"")</f>
        <v/>
      </c>
      <c r="J1216" s="151" t="str">
        <f t="array" ref="J1216">IFERROR(VLOOKUP(E1216,'RT-C'!$A:$AE,31,FALSE),"")</f>
        <v/>
      </c>
      <c r="K1216" s="152" t="str">
        <f t="array" ref="K1216">IFERROR(IF(VLOOKUP(E1216,'RT-C'!$A:$AG,29,FALSE)=0,"",VLOOKUP(E1216,'RT-C'!$A:$AG,33,FALSE)),"")</f>
        <v/>
      </c>
      <c r="L1216" s="151" t="str">
        <f t="array" ref="L1216">IFERROR(VLOOKUP('RT-C'!$A:$AF,32,FALSE),"")</f>
        <v/>
      </c>
      <c r="M1216" s="323" t="str">
        <f t="array" ref="M1216">IFERROR(VLOOKUP(E1216,'RT-C'!$A:$H,8,FALSE),"")</f>
        <v/>
      </c>
      <c r="N1216" s="151" t="str">
        <f t="array" ref="N1216">IFERROR(VLOOKUP(E1216,'RT-C'!$A:$G,7,FALSE),"")</f>
        <v/>
      </c>
      <c r="O1216" s="150" t="str">
        <f t="array" ref="O1216">IFERROR(VLOOKUP(E1216,'RT-C'!$A:$R,18,FALSE),"")</f>
        <v/>
      </c>
      <c r="P1216" s="147" t="str">
        <f t="shared" si="72"/>
        <v/>
      </c>
      <c r="Q1216" s="119" t="str">
        <f t="shared" si="73"/>
        <v/>
      </c>
      <c r="R1216" s="149" t="str">
        <f t="shared" si="74"/>
        <v/>
      </c>
      <c r="S1216" s="148"/>
      <c r="T1216" s="148" t="str">
        <f t="shared" si="75"/>
        <v/>
      </c>
      <c r="U1216" s="118" t="e">
        <f>IF(AND(D1216&lt;&gt;"",I1216="OUI",#REF!="OUI"),60,"")</f>
        <v>#REF!</v>
      </c>
      <c r="V1216" s="147"/>
      <c r="W1216" s="118"/>
      <c r="X1216" s="118"/>
      <c r="Y1216" s="120"/>
      <c r="Z1216" s="117"/>
    </row>
    <row r="1217" spans="1:26" x14ac:dyDescent="0.25">
      <c r="A1217" s="114">
        <v>4</v>
      </c>
      <c r="B1217" s="115" t="s">
        <v>5726</v>
      </c>
      <c r="C1217" s="116" t="str">
        <f t="array" ref="C1217">IFERROR(VLOOKUP(E1217,'RT-C'!$A:$I,9,FALSE),"")</f>
        <v/>
      </c>
      <c r="D1217" s="117"/>
      <c r="E1217" s="113"/>
      <c r="F1217" s="118"/>
      <c r="G1217" s="119"/>
      <c r="H1217" s="120"/>
      <c r="I1217" s="153" t="str">
        <f t="array" ref="I1217">IFERROR(VLOOKUP(E1217,'RT-C'!$A:$J,10,FALSE),"")</f>
        <v/>
      </c>
      <c r="J1217" s="151" t="str">
        <f t="array" ref="J1217">IFERROR(VLOOKUP(E1217,'RT-C'!$A:$AE,31,FALSE),"")</f>
        <v/>
      </c>
      <c r="K1217" s="152" t="str">
        <f t="array" ref="K1217">IFERROR(IF(VLOOKUP(E1217,'RT-C'!$A:$AG,29,FALSE)=0,"",VLOOKUP(E1217,'RT-C'!$A:$AG,33,FALSE)),"")</f>
        <v/>
      </c>
      <c r="L1217" s="151" t="str">
        <f t="array" ref="L1217">IFERROR(VLOOKUP('RT-C'!$A:$AF,32,FALSE),"")</f>
        <v/>
      </c>
      <c r="M1217" s="323" t="str">
        <f t="array" ref="M1217">IFERROR(VLOOKUP(E1217,'RT-C'!$A:$H,8,FALSE),"")</f>
        <v/>
      </c>
      <c r="N1217" s="151" t="str">
        <f t="array" ref="N1217">IFERROR(VLOOKUP(E1217,'RT-C'!$A:$G,7,FALSE),"")</f>
        <v/>
      </c>
      <c r="O1217" s="150" t="str">
        <f t="array" ref="O1217">IFERROR(VLOOKUP(E1217,'RT-C'!$A:$R,18,FALSE),"")</f>
        <v/>
      </c>
      <c r="P1217" s="147" t="str">
        <f t="shared" si="72"/>
        <v/>
      </c>
      <c r="Q1217" s="119" t="str">
        <f t="shared" si="73"/>
        <v/>
      </c>
      <c r="R1217" s="149" t="str">
        <f t="shared" si="74"/>
        <v/>
      </c>
      <c r="S1217" s="148"/>
      <c r="T1217" s="148" t="str">
        <f t="shared" si="75"/>
        <v/>
      </c>
      <c r="U1217" s="118" t="e">
        <f>IF(AND(D1217&lt;&gt;"",I1217="OUI",#REF!="OUI"),60,"")</f>
        <v>#REF!</v>
      </c>
      <c r="V1217" s="147"/>
      <c r="W1217" s="118"/>
      <c r="X1217" s="118"/>
      <c r="Y1217" s="120"/>
      <c r="Z1217" s="117"/>
    </row>
    <row r="1218" spans="1:26" x14ac:dyDescent="0.25">
      <c r="A1218" s="114">
        <v>4</v>
      </c>
      <c r="B1218" s="115" t="s">
        <v>5726</v>
      </c>
      <c r="C1218" s="116" t="str">
        <f t="array" ref="C1218">IFERROR(VLOOKUP(E1218,'RT-C'!$A:$I,9,FALSE),"")</f>
        <v/>
      </c>
      <c r="D1218" s="117"/>
      <c r="E1218" s="113"/>
      <c r="F1218" s="118"/>
      <c r="G1218" s="119"/>
      <c r="H1218" s="120"/>
      <c r="I1218" s="153" t="str">
        <f t="array" ref="I1218">IFERROR(VLOOKUP(E1218,'RT-C'!$A:$J,10,FALSE),"")</f>
        <v/>
      </c>
      <c r="J1218" s="151" t="str">
        <f t="array" ref="J1218">IFERROR(VLOOKUP(E1218,'RT-C'!$A:$AE,31,FALSE),"")</f>
        <v/>
      </c>
      <c r="K1218" s="152" t="str">
        <f t="array" ref="K1218">IFERROR(IF(VLOOKUP(E1218,'RT-C'!$A:$AG,29,FALSE)=0,"",VLOOKUP(E1218,'RT-C'!$A:$AG,33,FALSE)),"")</f>
        <v/>
      </c>
      <c r="L1218" s="151" t="str">
        <f t="array" ref="L1218">IFERROR(VLOOKUP('RT-C'!$A:$AF,32,FALSE),"")</f>
        <v/>
      </c>
      <c r="M1218" s="323" t="str">
        <f t="array" ref="M1218">IFERROR(VLOOKUP(E1218,'RT-C'!$A:$H,8,FALSE),"")</f>
        <v/>
      </c>
      <c r="N1218" s="151" t="str">
        <f t="array" ref="N1218">IFERROR(VLOOKUP(E1218,'RT-C'!$A:$G,7,FALSE),"")</f>
        <v/>
      </c>
      <c r="O1218" s="150" t="str">
        <f t="array" ref="O1218">IFERROR(VLOOKUP(E1218,'RT-C'!$A:$R,18,FALSE),"")</f>
        <v/>
      </c>
      <c r="P1218" s="147" t="str">
        <f t="shared" si="72"/>
        <v/>
      </c>
      <c r="Q1218" s="119" t="str">
        <f t="shared" si="73"/>
        <v/>
      </c>
      <c r="R1218" s="149" t="str">
        <f t="shared" si="74"/>
        <v/>
      </c>
      <c r="S1218" s="148"/>
      <c r="T1218" s="148" t="str">
        <f t="shared" si="75"/>
        <v/>
      </c>
      <c r="U1218" s="118" t="e">
        <f>IF(AND(D1218&lt;&gt;"",I1218="OUI",#REF!="OUI"),60,"")</f>
        <v>#REF!</v>
      </c>
      <c r="V1218" s="147"/>
      <c r="W1218" s="118"/>
      <c r="X1218" s="118"/>
      <c r="Y1218" s="120"/>
      <c r="Z1218" s="117"/>
    </row>
    <row r="1219" spans="1:26" x14ac:dyDescent="0.25">
      <c r="A1219" s="114">
        <v>4</v>
      </c>
      <c r="B1219" s="115" t="s">
        <v>5726</v>
      </c>
      <c r="C1219" s="116" t="str">
        <f t="array" ref="C1219">IFERROR(VLOOKUP(E1219,'RT-C'!$A:$I,9,FALSE),"")</f>
        <v/>
      </c>
      <c r="D1219" s="117"/>
      <c r="E1219" s="113"/>
      <c r="F1219" s="118"/>
      <c r="G1219" s="119"/>
      <c r="H1219" s="120"/>
      <c r="I1219" s="153" t="str">
        <f t="array" ref="I1219">IFERROR(VLOOKUP(E1219,'RT-C'!$A:$J,10,FALSE),"")</f>
        <v/>
      </c>
      <c r="J1219" s="151" t="str">
        <f t="array" ref="J1219">IFERROR(VLOOKUP(E1219,'RT-C'!$A:$AE,31,FALSE),"")</f>
        <v/>
      </c>
      <c r="K1219" s="152" t="str">
        <f t="array" ref="K1219">IFERROR(IF(VLOOKUP(E1219,'RT-C'!$A:$AG,29,FALSE)=0,"",VLOOKUP(E1219,'RT-C'!$A:$AG,33,FALSE)),"")</f>
        <v/>
      </c>
      <c r="L1219" s="151" t="str">
        <f t="array" ref="L1219">IFERROR(VLOOKUP('RT-C'!$A:$AF,32,FALSE),"")</f>
        <v/>
      </c>
      <c r="M1219" s="323" t="str">
        <f t="array" ref="M1219">IFERROR(VLOOKUP(E1219,'RT-C'!$A:$H,8,FALSE),"")</f>
        <v/>
      </c>
      <c r="N1219" s="151" t="str">
        <f t="array" ref="N1219">IFERROR(VLOOKUP(E1219,'RT-C'!$A:$G,7,FALSE),"")</f>
        <v/>
      </c>
      <c r="O1219" s="150" t="str">
        <f t="array" ref="O1219">IFERROR(VLOOKUP(E1219,'RT-C'!$A:$R,18,FALSE),"")</f>
        <v/>
      </c>
      <c r="P1219" s="147" t="str">
        <f t="shared" ref="P1219:P1282" si="76">IF(AND(D1219&lt;&gt;"",F1219="INS",I1219="OUI",K1219&gt;0),K1219*IF($M1219&gt;41790,5.94,5.65),"")</f>
        <v/>
      </c>
      <c r="Q1219" s="119" t="str">
        <f t="shared" ref="Q1219:Q1282" si="77">IF(AND(D1219&lt;&gt;"",F1219="REV",I1219="OUI",K1219&gt;0),K1219*IF($M1219&gt;41790,6.2,5.9),"")</f>
        <v/>
      </c>
      <c r="R1219" s="149" t="str">
        <f t="shared" ref="R1219:R1282" si="78">IF(AND(D1219&lt;&gt;"",I1219="NON",OR(J1219="Branchement individuel",J1219="Batiment détruit")),3,"")</f>
        <v/>
      </c>
      <c r="S1219" s="148"/>
      <c r="T1219" s="148" t="str">
        <f t="shared" ref="T1219:T1282" si="79">IF(AND(D1219&lt;&gt;"",I1219="OUI",O1219="OUI"),18,"")</f>
        <v/>
      </c>
      <c r="U1219" s="118" t="e">
        <f>IF(AND(D1219&lt;&gt;"",I1219="OUI",#REF!="OUI"),60,"")</f>
        <v>#REF!</v>
      </c>
      <c r="V1219" s="147"/>
      <c r="W1219" s="118"/>
      <c r="X1219" s="118"/>
      <c r="Y1219" s="120"/>
      <c r="Z1219" s="117"/>
    </row>
    <row r="1220" spans="1:26" x14ac:dyDescent="0.25">
      <c r="A1220" s="114">
        <v>4</v>
      </c>
      <c r="B1220" s="115" t="s">
        <v>5726</v>
      </c>
      <c r="C1220" s="116" t="str">
        <f t="array" ref="C1220">IFERROR(VLOOKUP(E1220,'RT-C'!$A:$I,9,FALSE),"")</f>
        <v/>
      </c>
      <c r="D1220" s="117"/>
      <c r="E1220" s="113"/>
      <c r="F1220" s="118"/>
      <c r="G1220" s="119"/>
      <c r="H1220" s="120"/>
      <c r="I1220" s="153" t="str">
        <f t="array" ref="I1220">IFERROR(VLOOKUP(E1220,'RT-C'!$A:$J,10,FALSE),"")</f>
        <v/>
      </c>
      <c r="J1220" s="151" t="str">
        <f t="array" ref="J1220">IFERROR(VLOOKUP(E1220,'RT-C'!$A:$AE,31,FALSE),"")</f>
        <v/>
      </c>
      <c r="K1220" s="152" t="str">
        <f t="array" ref="K1220">IFERROR(IF(VLOOKUP(E1220,'RT-C'!$A:$AG,29,FALSE)=0,"",VLOOKUP(E1220,'RT-C'!$A:$AG,33,FALSE)),"")</f>
        <v/>
      </c>
      <c r="L1220" s="151" t="str">
        <f t="array" ref="L1220">IFERROR(VLOOKUP('RT-C'!$A:$AF,32,FALSE),"")</f>
        <v/>
      </c>
      <c r="M1220" s="323" t="str">
        <f t="array" ref="M1220">IFERROR(VLOOKUP(E1220,'RT-C'!$A:$H,8,FALSE),"")</f>
        <v/>
      </c>
      <c r="N1220" s="151" t="str">
        <f t="array" ref="N1220">IFERROR(VLOOKUP(E1220,'RT-C'!$A:$G,7,FALSE),"")</f>
        <v/>
      </c>
      <c r="O1220" s="150" t="str">
        <f t="array" ref="O1220">IFERROR(VLOOKUP(E1220,'RT-C'!$A:$R,18,FALSE),"")</f>
        <v/>
      </c>
      <c r="P1220" s="147" t="str">
        <f t="shared" si="76"/>
        <v/>
      </c>
      <c r="Q1220" s="119" t="str">
        <f t="shared" si="77"/>
        <v/>
      </c>
      <c r="R1220" s="149" t="str">
        <f t="shared" si="78"/>
        <v/>
      </c>
      <c r="S1220" s="148"/>
      <c r="T1220" s="148" t="str">
        <f t="shared" si="79"/>
        <v/>
      </c>
      <c r="U1220" s="118" t="e">
        <f>IF(AND(D1220&lt;&gt;"",I1220="OUI",#REF!="OUI"),60,"")</f>
        <v>#REF!</v>
      </c>
      <c r="V1220" s="147"/>
      <c r="W1220" s="118"/>
      <c r="X1220" s="118"/>
      <c r="Y1220" s="120"/>
      <c r="Z1220" s="117"/>
    </row>
    <row r="1221" spans="1:26" x14ac:dyDescent="0.25">
      <c r="A1221" s="114">
        <v>4</v>
      </c>
      <c r="B1221" s="115" t="s">
        <v>5726</v>
      </c>
      <c r="C1221" s="116" t="str">
        <f t="array" ref="C1221">IFERROR(VLOOKUP(E1221,'RT-C'!$A:$I,9,FALSE),"")</f>
        <v/>
      </c>
      <c r="D1221" s="117"/>
      <c r="E1221" s="113"/>
      <c r="F1221" s="118"/>
      <c r="G1221" s="119"/>
      <c r="H1221" s="120"/>
      <c r="I1221" s="153" t="str">
        <f t="array" ref="I1221">IFERROR(VLOOKUP(E1221,'RT-C'!$A:$J,10,FALSE),"")</f>
        <v/>
      </c>
      <c r="J1221" s="151" t="str">
        <f t="array" ref="J1221">IFERROR(VLOOKUP(E1221,'RT-C'!$A:$AE,31,FALSE),"")</f>
        <v/>
      </c>
      <c r="K1221" s="152" t="str">
        <f t="array" ref="K1221">IFERROR(IF(VLOOKUP(E1221,'RT-C'!$A:$AG,29,FALSE)=0,"",VLOOKUP(E1221,'RT-C'!$A:$AG,33,FALSE)),"")</f>
        <v/>
      </c>
      <c r="L1221" s="151" t="str">
        <f t="array" ref="L1221">IFERROR(VLOOKUP('RT-C'!$A:$AF,32,FALSE),"")</f>
        <v/>
      </c>
      <c r="M1221" s="323" t="str">
        <f t="array" ref="M1221">IFERROR(VLOOKUP(E1221,'RT-C'!$A:$H,8,FALSE),"")</f>
        <v/>
      </c>
      <c r="N1221" s="151" t="str">
        <f t="array" ref="N1221">IFERROR(VLOOKUP(E1221,'RT-C'!$A:$G,7,FALSE),"")</f>
        <v/>
      </c>
      <c r="O1221" s="150" t="str">
        <f t="array" ref="O1221">IFERROR(VLOOKUP(E1221,'RT-C'!$A:$R,18,FALSE),"")</f>
        <v/>
      </c>
      <c r="P1221" s="147" t="str">
        <f t="shared" si="76"/>
        <v/>
      </c>
      <c r="Q1221" s="119" t="str">
        <f t="shared" si="77"/>
        <v/>
      </c>
      <c r="R1221" s="149" t="str">
        <f t="shared" si="78"/>
        <v/>
      </c>
      <c r="S1221" s="148"/>
      <c r="T1221" s="148" t="str">
        <f t="shared" si="79"/>
        <v/>
      </c>
      <c r="U1221" s="118" t="e">
        <f>IF(AND(D1221&lt;&gt;"",I1221="OUI",#REF!="OUI"),60,"")</f>
        <v>#REF!</v>
      </c>
      <c r="V1221" s="147"/>
      <c r="W1221" s="118"/>
      <c r="X1221" s="118"/>
      <c r="Y1221" s="120"/>
      <c r="Z1221" s="117"/>
    </row>
    <row r="1222" spans="1:26" x14ac:dyDescent="0.25">
      <c r="A1222" s="114">
        <v>4</v>
      </c>
      <c r="B1222" s="115" t="s">
        <v>5726</v>
      </c>
      <c r="C1222" s="116" t="str">
        <f t="array" ref="C1222">IFERROR(VLOOKUP(E1222,'RT-C'!$A:$I,9,FALSE),"")</f>
        <v/>
      </c>
      <c r="D1222" s="117"/>
      <c r="E1222" s="113"/>
      <c r="F1222" s="118"/>
      <c r="G1222" s="119"/>
      <c r="H1222" s="120"/>
      <c r="I1222" s="153" t="str">
        <f t="array" ref="I1222">IFERROR(VLOOKUP(E1222,'RT-C'!$A:$J,10,FALSE),"")</f>
        <v/>
      </c>
      <c r="J1222" s="151" t="str">
        <f t="array" ref="J1222">IFERROR(VLOOKUP(E1222,'RT-C'!$A:$AE,31,FALSE),"")</f>
        <v/>
      </c>
      <c r="K1222" s="152" t="str">
        <f t="array" ref="K1222">IFERROR(IF(VLOOKUP(E1222,'RT-C'!$A:$AG,29,FALSE)=0,"",VLOOKUP(E1222,'RT-C'!$A:$AG,33,FALSE)),"")</f>
        <v/>
      </c>
      <c r="L1222" s="151" t="str">
        <f t="array" ref="L1222">IFERROR(VLOOKUP('RT-C'!$A:$AF,32,FALSE),"")</f>
        <v/>
      </c>
      <c r="M1222" s="323" t="str">
        <f t="array" ref="M1222">IFERROR(VLOOKUP(E1222,'RT-C'!$A:$H,8,FALSE),"")</f>
        <v/>
      </c>
      <c r="N1222" s="151" t="str">
        <f t="array" ref="N1222">IFERROR(VLOOKUP(E1222,'RT-C'!$A:$G,7,FALSE),"")</f>
        <v/>
      </c>
      <c r="O1222" s="150" t="str">
        <f t="array" ref="O1222">IFERROR(VLOOKUP(E1222,'RT-C'!$A:$R,18,FALSE),"")</f>
        <v/>
      </c>
      <c r="P1222" s="147" t="str">
        <f t="shared" si="76"/>
        <v/>
      </c>
      <c r="Q1222" s="119" t="str">
        <f t="shared" si="77"/>
        <v/>
      </c>
      <c r="R1222" s="149" t="str">
        <f t="shared" si="78"/>
        <v/>
      </c>
      <c r="S1222" s="148"/>
      <c r="T1222" s="148" t="str">
        <f t="shared" si="79"/>
        <v/>
      </c>
      <c r="U1222" s="118" t="e">
        <f>IF(AND(D1222&lt;&gt;"",I1222="OUI",#REF!="OUI"),60,"")</f>
        <v>#REF!</v>
      </c>
      <c r="V1222" s="147"/>
      <c r="W1222" s="118"/>
      <c r="X1222" s="118"/>
      <c r="Y1222" s="120"/>
      <c r="Z1222" s="117"/>
    </row>
    <row r="1223" spans="1:26" x14ac:dyDescent="0.25">
      <c r="A1223" s="114">
        <v>4</v>
      </c>
      <c r="B1223" s="115" t="s">
        <v>5726</v>
      </c>
      <c r="C1223" s="116" t="str">
        <f t="array" ref="C1223">IFERROR(VLOOKUP(E1223,'RT-C'!$A:$I,9,FALSE),"")</f>
        <v/>
      </c>
      <c r="D1223" s="117"/>
      <c r="E1223" s="113"/>
      <c r="F1223" s="118"/>
      <c r="G1223" s="119"/>
      <c r="H1223" s="120"/>
      <c r="I1223" s="153" t="str">
        <f t="array" ref="I1223">IFERROR(VLOOKUP(E1223,'RT-C'!$A:$J,10,FALSE),"")</f>
        <v/>
      </c>
      <c r="J1223" s="151" t="str">
        <f t="array" ref="J1223">IFERROR(VLOOKUP(E1223,'RT-C'!$A:$AE,31,FALSE),"")</f>
        <v/>
      </c>
      <c r="K1223" s="152" t="str">
        <f t="array" ref="K1223">IFERROR(IF(VLOOKUP(E1223,'RT-C'!$A:$AG,29,FALSE)=0,"",VLOOKUP(E1223,'RT-C'!$A:$AG,33,FALSE)),"")</f>
        <v/>
      </c>
      <c r="L1223" s="151" t="str">
        <f t="array" ref="L1223">IFERROR(VLOOKUP('RT-C'!$A:$AF,32,FALSE),"")</f>
        <v/>
      </c>
      <c r="M1223" s="323" t="str">
        <f t="array" ref="M1223">IFERROR(VLOOKUP(E1223,'RT-C'!$A:$H,8,FALSE),"")</f>
        <v/>
      </c>
      <c r="N1223" s="151" t="str">
        <f t="array" ref="N1223">IFERROR(VLOOKUP(E1223,'RT-C'!$A:$G,7,FALSE),"")</f>
        <v/>
      </c>
      <c r="O1223" s="150" t="str">
        <f t="array" ref="O1223">IFERROR(VLOOKUP(E1223,'RT-C'!$A:$R,18,FALSE),"")</f>
        <v/>
      </c>
      <c r="P1223" s="147" t="str">
        <f t="shared" si="76"/>
        <v/>
      </c>
      <c r="Q1223" s="119" t="str">
        <f t="shared" si="77"/>
        <v/>
      </c>
      <c r="R1223" s="149" t="str">
        <f t="shared" si="78"/>
        <v/>
      </c>
      <c r="S1223" s="148"/>
      <c r="T1223" s="148" t="str">
        <f t="shared" si="79"/>
        <v/>
      </c>
      <c r="U1223" s="118" t="e">
        <f>IF(AND(D1223&lt;&gt;"",I1223="OUI",#REF!="OUI"),60,"")</f>
        <v>#REF!</v>
      </c>
      <c r="V1223" s="147"/>
      <c r="W1223" s="118"/>
      <c r="X1223" s="118"/>
      <c r="Y1223" s="120"/>
      <c r="Z1223" s="117"/>
    </row>
    <row r="1224" spans="1:26" x14ac:dyDescent="0.25">
      <c r="A1224" s="114">
        <v>4</v>
      </c>
      <c r="B1224" s="115" t="s">
        <v>5726</v>
      </c>
      <c r="C1224" s="116" t="str">
        <f t="array" ref="C1224">IFERROR(VLOOKUP(E1224,'RT-C'!$A:$I,9,FALSE),"")</f>
        <v/>
      </c>
      <c r="D1224" s="117"/>
      <c r="E1224" s="113"/>
      <c r="F1224" s="118"/>
      <c r="G1224" s="119"/>
      <c r="H1224" s="120"/>
      <c r="I1224" s="153" t="str">
        <f t="array" ref="I1224">IFERROR(VLOOKUP(E1224,'RT-C'!$A:$J,10,FALSE),"")</f>
        <v/>
      </c>
      <c r="J1224" s="151" t="str">
        <f t="array" ref="J1224">IFERROR(VLOOKUP(E1224,'RT-C'!$A:$AE,31,FALSE),"")</f>
        <v/>
      </c>
      <c r="K1224" s="152" t="str">
        <f t="array" ref="K1224">IFERROR(IF(VLOOKUP(E1224,'RT-C'!$A:$AG,29,FALSE)=0,"",VLOOKUP(E1224,'RT-C'!$A:$AG,33,FALSE)),"")</f>
        <v/>
      </c>
      <c r="L1224" s="151" t="str">
        <f t="array" ref="L1224">IFERROR(VLOOKUP('RT-C'!$A:$AF,32,FALSE),"")</f>
        <v/>
      </c>
      <c r="M1224" s="323" t="str">
        <f t="array" ref="M1224">IFERROR(VLOOKUP(E1224,'RT-C'!$A:$H,8,FALSE),"")</f>
        <v/>
      </c>
      <c r="N1224" s="151" t="str">
        <f t="array" ref="N1224">IFERROR(VLOOKUP(E1224,'RT-C'!$A:$G,7,FALSE),"")</f>
        <v/>
      </c>
      <c r="O1224" s="150" t="str">
        <f t="array" ref="O1224">IFERROR(VLOOKUP(E1224,'RT-C'!$A:$R,18,FALSE),"")</f>
        <v/>
      </c>
      <c r="P1224" s="147" t="str">
        <f t="shared" si="76"/>
        <v/>
      </c>
      <c r="Q1224" s="119" t="str">
        <f t="shared" si="77"/>
        <v/>
      </c>
      <c r="R1224" s="149" t="str">
        <f t="shared" si="78"/>
        <v/>
      </c>
      <c r="S1224" s="148"/>
      <c r="T1224" s="148" t="str">
        <f t="shared" si="79"/>
        <v/>
      </c>
      <c r="U1224" s="118" t="e">
        <f>IF(AND(D1224&lt;&gt;"",I1224="OUI",#REF!="OUI"),60,"")</f>
        <v>#REF!</v>
      </c>
      <c r="V1224" s="147"/>
      <c r="W1224" s="118"/>
      <c r="X1224" s="118"/>
      <c r="Y1224" s="120"/>
      <c r="Z1224" s="117"/>
    </row>
    <row r="1225" spans="1:26" x14ac:dyDescent="0.25">
      <c r="A1225" s="114">
        <v>4</v>
      </c>
      <c r="B1225" s="115" t="s">
        <v>5726</v>
      </c>
      <c r="C1225" s="116" t="str">
        <f t="array" ref="C1225">IFERROR(VLOOKUP(E1225,'RT-C'!$A:$I,9,FALSE),"")</f>
        <v/>
      </c>
      <c r="D1225" s="117"/>
      <c r="E1225" s="113"/>
      <c r="F1225" s="118"/>
      <c r="G1225" s="119"/>
      <c r="H1225" s="120"/>
      <c r="I1225" s="153" t="str">
        <f t="array" ref="I1225">IFERROR(VLOOKUP(E1225,'RT-C'!$A:$J,10,FALSE),"")</f>
        <v/>
      </c>
      <c r="J1225" s="151" t="str">
        <f t="array" ref="J1225">IFERROR(VLOOKUP(E1225,'RT-C'!$A:$AE,31,FALSE),"")</f>
        <v/>
      </c>
      <c r="K1225" s="152" t="str">
        <f t="array" ref="K1225">IFERROR(IF(VLOOKUP(E1225,'RT-C'!$A:$AG,29,FALSE)=0,"",VLOOKUP(E1225,'RT-C'!$A:$AG,33,FALSE)),"")</f>
        <v/>
      </c>
      <c r="L1225" s="151" t="str">
        <f t="array" ref="L1225">IFERROR(VLOOKUP('RT-C'!$A:$AF,32,FALSE),"")</f>
        <v/>
      </c>
      <c r="M1225" s="323" t="str">
        <f t="array" ref="M1225">IFERROR(VLOOKUP(E1225,'RT-C'!$A:$H,8,FALSE),"")</f>
        <v/>
      </c>
      <c r="N1225" s="151" t="str">
        <f t="array" ref="N1225">IFERROR(VLOOKUP(E1225,'RT-C'!$A:$G,7,FALSE),"")</f>
        <v/>
      </c>
      <c r="O1225" s="150" t="str">
        <f t="array" ref="O1225">IFERROR(VLOOKUP(E1225,'RT-C'!$A:$R,18,FALSE),"")</f>
        <v/>
      </c>
      <c r="P1225" s="147" t="str">
        <f t="shared" si="76"/>
        <v/>
      </c>
      <c r="Q1225" s="119" t="str">
        <f t="shared" si="77"/>
        <v/>
      </c>
      <c r="R1225" s="149" t="str">
        <f t="shared" si="78"/>
        <v/>
      </c>
      <c r="S1225" s="148"/>
      <c r="T1225" s="148" t="str">
        <f t="shared" si="79"/>
        <v/>
      </c>
      <c r="U1225" s="118" t="e">
        <f>IF(AND(D1225&lt;&gt;"",I1225="OUI",#REF!="OUI"),60,"")</f>
        <v>#REF!</v>
      </c>
      <c r="V1225" s="147"/>
      <c r="W1225" s="118"/>
      <c r="X1225" s="118"/>
      <c r="Y1225" s="120"/>
      <c r="Z1225" s="117"/>
    </row>
    <row r="1226" spans="1:26" x14ac:dyDescent="0.25">
      <c r="A1226" s="114">
        <v>4</v>
      </c>
      <c r="B1226" s="115" t="s">
        <v>5726</v>
      </c>
      <c r="C1226" s="116" t="str">
        <f t="array" ref="C1226">IFERROR(VLOOKUP(E1226,'RT-C'!$A:$I,9,FALSE),"")</f>
        <v/>
      </c>
      <c r="D1226" s="117"/>
      <c r="E1226" s="113"/>
      <c r="F1226" s="118"/>
      <c r="G1226" s="119"/>
      <c r="H1226" s="120"/>
      <c r="I1226" s="153" t="str">
        <f t="array" ref="I1226">IFERROR(VLOOKUP(E1226,'RT-C'!$A:$J,10,FALSE),"")</f>
        <v/>
      </c>
      <c r="J1226" s="151" t="str">
        <f t="array" ref="J1226">IFERROR(VLOOKUP(E1226,'RT-C'!$A:$AE,31,FALSE),"")</f>
        <v/>
      </c>
      <c r="K1226" s="152" t="str">
        <f t="array" ref="K1226">IFERROR(IF(VLOOKUP(E1226,'RT-C'!$A:$AG,29,FALSE)=0,"",VLOOKUP(E1226,'RT-C'!$A:$AG,33,FALSE)),"")</f>
        <v/>
      </c>
      <c r="L1226" s="151" t="str">
        <f t="array" ref="L1226">IFERROR(VLOOKUP('RT-C'!$A:$AF,32,FALSE),"")</f>
        <v/>
      </c>
      <c r="M1226" s="323" t="str">
        <f t="array" ref="M1226">IFERROR(VLOOKUP(E1226,'RT-C'!$A:$H,8,FALSE),"")</f>
        <v/>
      </c>
      <c r="N1226" s="151" t="str">
        <f t="array" ref="N1226">IFERROR(VLOOKUP(E1226,'RT-C'!$A:$G,7,FALSE),"")</f>
        <v/>
      </c>
      <c r="O1226" s="150" t="str">
        <f t="array" ref="O1226">IFERROR(VLOOKUP(E1226,'RT-C'!$A:$R,18,FALSE),"")</f>
        <v/>
      </c>
      <c r="P1226" s="147" t="str">
        <f t="shared" si="76"/>
        <v/>
      </c>
      <c r="Q1226" s="119" t="str">
        <f t="shared" si="77"/>
        <v/>
      </c>
      <c r="R1226" s="149" t="str">
        <f t="shared" si="78"/>
        <v/>
      </c>
      <c r="S1226" s="148"/>
      <c r="T1226" s="148" t="str">
        <f t="shared" si="79"/>
        <v/>
      </c>
      <c r="U1226" s="118" t="e">
        <f>IF(AND(D1226&lt;&gt;"",I1226="OUI",#REF!="OUI"),60,"")</f>
        <v>#REF!</v>
      </c>
      <c r="V1226" s="147"/>
      <c r="W1226" s="118"/>
      <c r="X1226" s="118"/>
      <c r="Y1226" s="120"/>
      <c r="Z1226" s="117"/>
    </row>
    <row r="1227" spans="1:26" x14ac:dyDescent="0.25">
      <c r="A1227" s="114">
        <v>4</v>
      </c>
      <c r="B1227" s="115" t="s">
        <v>5726</v>
      </c>
      <c r="C1227" s="116" t="str">
        <f t="array" ref="C1227">IFERROR(VLOOKUP(E1227,'RT-C'!$A:$I,9,FALSE),"")</f>
        <v/>
      </c>
      <c r="D1227" s="117"/>
      <c r="E1227" s="113"/>
      <c r="F1227" s="118"/>
      <c r="G1227" s="119"/>
      <c r="H1227" s="120"/>
      <c r="I1227" s="153" t="str">
        <f t="array" ref="I1227">IFERROR(VLOOKUP(E1227,'RT-C'!$A:$J,10,FALSE),"")</f>
        <v/>
      </c>
      <c r="J1227" s="151" t="str">
        <f t="array" ref="J1227">IFERROR(VLOOKUP(E1227,'RT-C'!$A:$AE,31,FALSE),"")</f>
        <v/>
      </c>
      <c r="K1227" s="152" t="str">
        <f t="array" ref="K1227">IFERROR(IF(VLOOKUP(E1227,'RT-C'!$A:$AG,29,FALSE)=0,"",VLOOKUP(E1227,'RT-C'!$A:$AG,33,FALSE)),"")</f>
        <v/>
      </c>
      <c r="L1227" s="151" t="str">
        <f t="array" ref="L1227">IFERROR(VLOOKUP('RT-C'!$A:$AF,32,FALSE),"")</f>
        <v/>
      </c>
      <c r="M1227" s="323" t="str">
        <f t="array" ref="M1227">IFERROR(VLOOKUP(E1227,'RT-C'!$A:$H,8,FALSE),"")</f>
        <v/>
      </c>
      <c r="N1227" s="151" t="str">
        <f t="array" ref="N1227">IFERROR(VLOOKUP(E1227,'RT-C'!$A:$G,7,FALSE),"")</f>
        <v/>
      </c>
      <c r="O1227" s="150" t="str">
        <f t="array" ref="O1227">IFERROR(VLOOKUP(E1227,'RT-C'!$A:$R,18,FALSE),"")</f>
        <v/>
      </c>
      <c r="P1227" s="147" t="str">
        <f t="shared" si="76"/>
        <v/>
      </c>
      <c r="Q1227" s="119" t="str">
        <f t="shared" si="77"/>
        <v/>
      </c>
      <c r="R1227" s="149" t="str">
        <f t="shared" si="78"/>
        <v/>
      </c>
      <c r="S1227" s="148"/>
      <c r="T1227" s="148" t="str">
        <f t="shared" si="79"/>
        <v/>
      </c>
      <c r="U1227" s="118" t="e">
        <f>IF(AND(D1227&lt;&gt;"",I1227="OUI",#REF!="OUI"),60,"")</f>
        <v>#REF!</v>
      </c>
      <c r="V1227" s="147"/>
      <c r="W1227" s="118"/>
      <c r="X1227" s="118"/>
      <c r="Y1227" s="120"/>
      <c r="Z1227" s="117"/>
    </row>
    <row r="1228" spans="1:26" x14ac:dyDescent="0.25">
      <c r="A1228" s="114">
        <v>4</v>
      </c>
      <c r="B1228" s="115" t="s">
        <v>5726</v>
      </c>
      <c r="C1228" s="116" t="str">
        <f t="array" ref="C1228">IFERROR(VLOOKUP(E1228,'RT-C'!$A:$I,9,FALSE),"")</f>
        <v/>
      </c>
      <c r="D1228" s="117"/>
      <c r="E1228" s="113"/>
      <c r="F1228" s="118"/>
      <c r="G1228" s="119"/>
      <c r="H1228" s="120"/>
      <c r="I1228" s="153" t="str">
        <f t="array" ref="I1228">IFERROR(VLOOKUP(E1228,'RT-C'!$A:$J,10,FALSE),"")</f>
        <v/>
      </c>
      <c r="J1228" s="151" t="str">
        <f t="array" ref="J1228">IFERROR(VLOOKUP(E1228,'RT-C'!$A:$AE,31,FALSE),"")</f>
        <v/>
      </c>
      <c r="K1228" s="152" t="str">
        <f t="array" ref="K1228">IFERROR(IF(VLOOKUP(E1228,'RT-C'!$A:$AG,29,FALSE)=0,"",VLOOKUP(E1228,'RT-C'!$A:$AG,33,FALSE)),"")</f>
        <v/>
      </c>
      <c r="L1228" s="151" t="str">
        <f t="array" ref="L1228">IFERROR(VLOOKUP('RT-C'!$A:$AF,32,FALSE),"")</f>
        <v/>
      </c>
      <c r="M1228" s="323" t="str">
        <f t="array" ref="M1228">IFERROR(VLOOKUP(E1228,'RT-C'!$A:$H,8,FALSE),"")</f>
        <v/>
      </c>
      <c r="N1228" s="151" t="str">
        <f t="array" ref="N1228">IFERROR(VLOOKUP(E1228,'RT-C'!$A:$G,7,FALSE),"")</f>
        <v/>
      </c>
      <c r="O1228" s="150" t="str">
        <f t="array" ref="O1228">IFERROR(VLOOKUP(E1228,'RT-C'!$A:$R,18,FALSE),"")</f>
        <v/>
      </c>
      <c r="P1228" s="147" t="str">
        <f t="shared" si="76"/>
        <v/>
      </c>
      <c r="Q1228" s="119" t="str">
        <f t="shared" si="77"/>
        <v/>
      </c>
      <c r="R1228" s="149" t="str">
        <f t="shared" si="78"/>
        <v/>
      </c>
      <c r="S1228" s="148"/>
      <c r="T1228" s="148" t="str">
        <f t="shared" si="79"/>
        <v/>
      </c>
      <c r="U1228" s="118" t="e">
        <f>IF(AND(D1228&lt;&gt;"",I1228="OUI",#REF!="OUI"),60,"")</f>
        <v>#REF!</v>
      </c>
      <c r="V1228" s="147"/>
      <c r="W1228" s="118"/>
      <c r="X1228" s="118"/>
      <c r="Y1228" s="120"/>
      <c r="Z1228" s="117"/>
    </row>
    <row r="1229" spans="1:26" x14ac:dyDescent="0.25">
      <c r="A1229" s="114">
        <v>4</v>
      </c>
      <c r="B1229" s="115" t="s">
        <v>5726</v>
      </c>
      <c r="C1229" s="116" t="str">
        <f t="array" ref="C1229">IFERROR(VLOOKUP(E1229,'RT-C'!$A:$I,9,FALSE),"")</f>
        <v/>
      </c>
      <c r="D1229" s="117"/>
      <c r="E1229" s="113"/>
      <c r="F1229" s="118"/>
      <c r="G1229" s="119"/>
      <c r="H1229" s="120"/>
      <c r="I1229" s="153" t="str">
        <f t="array" ref="I1229">IFERROR(VLOOKUP(E1229,'RT-C'!$A:$J,10,FALSE),"")</f>
        <v/>
      </c>
      <c r="J1229" s="151" t="str">
        <f t="array" ref="J1229">IFERROR(VLOOKUP(E1229,'RT-C'!$A:$AE,31,FALSE),"")</f>
        <v/>
      </c>
      <c r="K1229" s="152" t="str">
        <f t="array" ref="K1229">IFERROR(IF(VLOOKUP(E1229,'RT-C'!$A:$AG,29,FALSE)=0,"",VLOOKUP(E1229,'RT-C'!$A:$AG,33,FALSE)),"")</f>
        <v/>
      </c>
      <c r="L1229" s="151" t="str">
        <f t="array" ref="L1229">IFERROR(VLOOKUP('RT-C'!$A:$AF,32,FALSE),"")</f>
        <v/>
      </c>
      <c r="M1229" s="323" t="str">
        <f t="array" ref="M1229">IFERROR(VLOOKUP(E1229,'RT-C'!$A:$H,8,FALSE),"")</f>
        <v/>
      </c>
      <c r="N1229" s="151" t="str">
        <f t="array" ref="N1229">IFERROR(VLOOKUP(E1229,'RT-C'!$A:$G,7,FALSE),"")</f>
        <v/>
      </c>
      <c r="O1229" s="150" t="str">
        <f t="array" ref="O1229">IFERROR(VLOOKUP(E1229,'RT-C'!$A:$R,18,FALSE),"")</f>
        <v/>
      </c>
      <c r="P1229" s="147" t="str">
        <f t="shared" si="76"/>
        <v/>
      </c>
      <c r="Q1229" s="119" t="str">
        <f t="shared" si="77"/>
        <v/>
      </c>
      <c r="R1229" s="149" t="str">
        <f t="shared" si="78"/>
        <v/>
      </c>
      <c r="S1229" s="148"/>
      <c r="T1229" s="148" t="str">
        <f t="shared" si="79"/>
        <v/>
      </c>
      <c r="U1229" s="118" t="e">
        <f>IF(AND(D1229&lt;&gt;"",I1229="OUI",#REF!="OUI"),60,"")</f>
        <v>#REF!</v>
      </c>
      <c r="V1229" s="147"/>
      <c r="W1229" s="118"/>
      <c r="X1229" s="118"/>
      <c r="Y1229" s="120"/>
      <c r="Z1229" s="117"/>
    </row>
    <row r="1230" spans="1:26" x14ac:dyDescent="0.25">
      <c r="A1230" s="114">
        <v>4</v>
      </c>
      <c r="B1230" s="115" t="s">
        <v>5726</v>
      </c>
      <c r="C1230" s="116" t="str">
        <f t="array" ref="C1230">IFERROR(VLOOKUP(E1230,'RT-C'!$A:$I,9,FALSE),"")</f>
        <v/>
      </c>
      <c r="D1230" s="117"/>
      <c r="E1230" s="113"/>
      <c r="F1230" s="118"/>
      <c r="G1230" s="119"/>
      <c r="H1230" s="120"/>
      <c r="I1230" s="153" t="str">
        <f t="array" ref="I1230">IFERROR(VLOOKUP(E1230,'RT-C'!$A:$J,10,FALSE),"")</f>
        <v/>
      </c>
      <c r="J1230" s="151" t="str">
        <f t="array" ref="J1230">IFERROR(VLOOKUP(E1230,'RT-C'!$A:$AE,31,FALSE),"")</f>
        <v/>
      </c>
      <c r="K1230" s="152" t="str">
        <f t="array" ref="K1230">IFERROR(IF(VLOOKUP(E1230,'RT-C'!$A:$AG,29,FALSE)=0,"",VLOOKUP(E1230,'RT-C'!$A:$AG,33,FALSE)),"")</f>
        <v/>
      </c>
      <c r="L1230" s="151" t="str">
        <f t="array" ref="L1230">IFERROR(VLOOKUP('RT-C'!$A:$AF,32,FALSE),"")</f>
        <v/>
      </c>
      <c r="M1230" s="323" t="str">
        <f t="array" ref="M1230">IFERROR(VLOOKUP(E1230,'RT-C'!$A:$H,8,FALSE),"")</f>
        <v/>
      </c>
      <c r="N1230" s="151" t="str">
        <f t="array" ref="N1230">IFERROR(VLOOKUP(E1230,'RT-C'!$A:$G,7,FALSE),"")</f>
        <v/>
      </c>
      <c r="O1230" s="150" t="str">
        <f t="array" ref="O1230">IFERROR(VLOOKUP(E1230,'RT-C'!$A:$R,18,FALSE),"")</f>
        <v/>
      </c>
      <c r="P1230" s="147" t="str">
        <f t="shared" si="76"/>
        <v/>
      </c>
      <c r="Q1230" s="119" t="str">
        <f t="shared" si="77"/>
        <v/>
      </c>
      <c r="R1230" s="149" t="str">
        <f t="shared" si="78"/>
        <v/>
      </c>
      <c r="S1230" s="148"/>
      <c r="T1230" s="148" t="str">
        <f t="shared" si="79"/>
        <v/>
      </c>
      <c r="U1230" s="118" t="e">
        <f>IF(AND(D1230&lt;&gt;"",I1230="OUI",#REF!="OUI"),60,"")</f>
        <v>#REF!</v>
      </c>
      <c r="V1230" s="147"/>
      <c r="W1230" s="118"/>
      <c r="X1230" s="118"/>
      <c r="Y1230" s="120"/>
      <c r="Z1230" s="117"/>
    </row>
    <row r="1231" spans="1:26" x14ac:dyDescent="0.25">
      <c r="A1231" s="114">
        <v>4</v>
      </c>
      <c r="B1231" s="115" t="s">
        <v>5726</v>
      </c>
      <c r="C1231" s="116" t="str">
        <f t="array" ref="C1231">IFERROR(VLOOKUP(E1231,'RT-C'!$A:$I,9,FALSE),"")</f>
        <v/>
      </c>
      <c r="D1231" s="117"/>
      <c r="E1231" s="113"/>
      <c r="F1231" s="118"/>
      <c r="G1231" s="119"/>
      <c r="H1231" s="120"/>
      <c r="I1231" s="153" t="str">
        <f t="array" ref="I1231">IFERROR(VLOOKUP(E1231,'RT-C'!$A:$J,10,FALSE),"")</f>
        <v/>
      </c>
      <c r="J1231" s="151" t="str">
        <f t="array" ref="J1231">IFERROR(VLOOKUP(E1231,'RT-C'!$A:$AE,31,FALSE),"")</f>
        <v/>
      </c>
      <c r="K1231" s="152" t="str">
        <f t="array" ref="K1231">IFERROR(IF(VLOOKUP(E1231,'RT-C'!$A:$AG,29,FALSE)=0,"",VLOOKUP(E1231,'RT-C'!$A:$AG,33,FALSE)),"")</f>
        <v/>
      </c>
      <c r="L1231" s="151" t="str">
        <f t="array" ref="L1231">IFERROR(VLOOKUP('RT-C'!$A:$AF,32,FALSE),"")</f>
        <v/>
      </c>
      <c r="M1231" s="323" t="str">
        <f t="array" ref="M1231">IFERROR(VLOOKUP(E1231,'RT-C'!$A:$H,8,FALSE),"")</f>
        <v/>
      </c>
      <c r="N1231" s="151" t="str">
        <f t="array" ref="N1231">IFERROR(VLOOKUP(E1231,'RT-C'!$A:$G,7,FALSE),"")</f>
        <v/>
      </c>
      <c r="O1231" s="150" t="str">
        <f t="array" ref="O1231">IFERROR(VLOOKUP(E1231,'RT-C'!$A:$R,18,FALSE),"")</f>
        <v/>
      </c>
      <c r="P1231" s="147" t="str">
        <f t="shared" si="76"/>
        <v/>
      </c>
      <c r="Q1231" s="119" t="str">
        <f t="shared" si="77"/>
        <v/>
      </c>
      <c r="R1231" s="149" t="str">
        <f t="shared" si="78"/>
        <v/>
      </c>
      <c r="S1231" s="148"/>
      <c r="T1231" s="148" t="str">
        <f t="shared" si="79"/>
        <v/>
      </c>
      <c r="U1231" s="118" t="e">
        <f>IF(AND(D1231&lt;&gt;"",I1231="OUI",#REF!="OUI"),60,"")</f>
        <v>#REF!</v>
      </c>
      <c r="V1231" s="147"/>
      <c r="W1231" s="118"/>
      <c r="X1231" s="118"/>
      <c r="Y1231" s="120"/>
      <c r="Z1231" s="117"/>
    </row>
    <row r="1232" spans="1:26" x14ac:dyDescent="0.25">
      <c r="A1232" s="114">
        <v>4</v>
      </c>
      <c r="B1232" s="115" t="s">
        <v>5726</v>
      </c>
      <c r="C1232" s="116" t="str">
        <f t="array" ref="C1232">IFERROR(VLOOKUP(E1232,'RT-C'!$A:$I,9,FALSE),"")</f>
        <v/>
      </c>
      <c r="D1232" s="117"/>
      <c r="E1232" s="113"/>
      <c r="F1232" s="118"/>
      <c r="G1232" s="119"/>
      <c r="H1232" s="120"/>
      <c r="I1232" s="153" t="str">
        <f t="array" ref="I1232">IFERROR(VLOOKUP(E1232,'RT-C'!$A:$J,10,FALSE),"")</f>
        <v/>
      </c>
      <c r="J1232" s="151" t="str">
        <f t="array" ref="J1232">IFERROR(VLOOKUP(E1232,'RT-C'!$A:$AE,31,FALSE),"")</f>
        <v/>
      </c>
      <c r="K1232" s="152" t="str">
        <f t="array" ref="K1232">IFERROR(IF(VLOOKUP(E1232,'RT-C'!$A:$AG,29,FALSE)=0,"",VLOOKUP(E1232,'RT-C'!$A:$AG,33,FALSE)),"")</f>
        <v/>
      </c>
      <c r="L1232" s="151" t="str">
        <f t="array" ref="L1232">IFERROR(VLOOKUP('RT-C'!$A:$AF,32,FALSE),"")</f>
        <v/>
      </c>
      <c r="M1232" s="323" t="str">
        <f t="array" ref="M1232">IFERROR(VLOOKUP(E1232,'RT-C'!$A:$H,8,FALSE),"")</f>
        <v/>
      </c>
      <c r="N1232" s="151" t="str">
        <f t="array" ref="N1232">IFERROR(VLOOKUP(E1232,'RT-C'!$A:$G,7,FALSE),"")</f>
        <v/>
      </c>
      <c r="O1232" s="150" t="str">
        <f t="array" ref="O1232">IFERROR(VLOOKUP(E1232,'RT-C'!$A:$R,18,FALSE),"")</f>
        <v/>
      </c>
      <c r="P1232" s="147" t="str">
        <f t="shared" si="76"/>
        <v/>
      </c>
      <c r="Q1232" s="119" t="str">
        <f t="shared" si="77"/>
        <v/>
      </c>
      <c r="R1232" s="149" t="str">
        <f t="shared" si="78"/>
        <v/>
      </c>
      <c r="S1232" s="148"/>
      <c r="T1232" s="148" t="str">
        <f t="shared" si="79"/>
        <v/>
      </c>
      <c r="U1232" s="118" t="e">
        <f>IF(AND(D1232&lt;&gt;"",I1232="OUI",#REF!="OUI"),60,"")</f>
        <v>#REF!</v>
      </c>
      <c r="V1232" s="147"/>
      <c r="W1232" s="118"/>
      <c r="X1232" s="118"/>
      <c r="Y1232" s="120"/>
      <c r="Z1232" s="117"/>
    </row>
    <row r="1233" spans="1:26" x14ac:dyDescent="0.25">
      <c r="A1233" s="114">
        <v>4</v>
      </c>
      <c r="B1233" s="115" t="s">
        <v>5726</v>
      </c>
      <c r="C1233" s="116" t="str">
        <f t="array" ref="C1233">IFERROR(VLOOKUP(E1233,'RT-C'!$A:$I,9,FALSE),"")</f>
        <v/>
      </c>
      <c r="D1233" s="117"/>
      <c r="E1233" s="113"/>
      <c r="F1233" s="118"/>
      <c r="G1233" s="119"/>
      <c r="H1233" s="120"/>
      <c r="I1233" s="153" t="str">
        <f t="array" ref="I1233">IFERROR(VLOOKUP(E1233,'RT-C'!$A:$J,10,FALSE),"")</f>
        <v/>
      </c>
      <c r="J1233" s="151" t="str">
        <f t="array" ref="J1233">IFERROR(VLOOKUP(E1233,'RT-C'!$A:$AE,31,FALSE),"")</f>
        <v/>
      </c>
      <c r="K1233" s="152" t="str">
        <f t="array" ref="K1233">IFERROR(IF(VLOOKUP(E1233,'RT-C'!$A:$AG,29,FALSE)=0,"",VLOOKUP(E1233,'RT-C'!$A:$AG,33,FALSE)),"")</f>
        <v/>
      </c>
      <c r="L1233" s="151" t="str">
        <f t="array" ref="L1233">IFERROR(VLOOKUP('RT-C'!$A:$AF,32,FALSE),"")</f>
        <v/>
      </c>
      <c r="M1233" s="323" t="str">
        <f t="array" ref="M1233">IFERROR(VLOOKUP(E1233,'RT-C'!$A:$H,8,FALSE),"")</f>
        <v/>
      </c>
      <c r="N1233" s="151" t="str">
        <f t="array" ref="N1233">IFERROR(VLOOKUP(E1233,'RT-C'!$A:$G,7,FALSE),"")</f>
        <v/>
      </c>
      <c r="O1233" s="150" t="str">
        <f t="array" ref="O1233">IFERROR(VLOOKUP(E1233,'RT-C'!$A:$R,18,FALSE),"")</f>
        <v/>
      </c>
      <c r="P1233" s="147" t="str">
        <f t="shared" si="76"/>
        <v/>
      </c>
      <c r="Q1233" s="119" t="str">
        <f t="shared" si="77"/>
        <v/>
      </c>
      <c r="R1233" s="149" t="str">
        <f t="shared" si="78"/>
        <v/>
      </c>
      <c r="S1233" s="148"/>
      <c r="T1233" s="148" t="str">
        <f t="shared" si="79"/>
        <v/>
      </c>
      <c r="U1233" s="118" t="e">
        <f>IF(AND(D1233&lt;&gt;"",I1233="OUI",#REF!="OUI"),60,"")</f>
        <v>#REF!</v>
      </c>
      <c r="V1233" s="147"/>
      <c r="W1233" s="118"/>
      <c r="X1233" s="118"/>
      <c r="Y1233" s="120"/>
      <c r="Z1233" s="117"/>
    </row>
    <row r="1234" spans="1:26" x14ac:dyDescent="0.25">
      <c r="A1234" s="114">
        <v>4</v>
      </c>
      <c r="B1234" s="115" t="s">
        <v>5726</v>
      </c>
      <c r="C1234" s="116" t="str">
        <f t="array" ref="C1234">IFERROR(VLOOKUP(E1234,'RT-C'!$A:$I,9,FALSE),"")</f>
        <v/>
      </c>
      <c r="D1234" s="117"/>
      <c r="E1234" s="113"/>
      <c r="F1234" s="118"/>
      <c r="G1234" s="119"/>
      <c r="H1234" s="120"/>
      <c r="I1234" s="153" t="str">
        <f t="array" ref="I1234">IFERROR(VLOOKUP(E1234,'RT-C'!$A:$J,10,FALSE),"")</f>
        <v/>
      </c>
      <c r="J1234" s="151" t="str">
        <f t="array" ref="J1234">IFERROR(VLOOKUP(E1234,'RT-C'!$A:$AE,31,FALSE),"")</f>
        <v/>
      </c>
      <c r="K1234" s="152" t="str">
        <f t="array" ref="K1234">IFERROR(IF(VLOOKUP(E1234,'RT-C'!$A:$AG,29,FALSE)=0,"",VLOOKUP(E1234,'RT-C'!$A:$AG,33,FALSE)),"")</f>
        <v/>
      </c>
      <c r="L1234" s="151" t="str">
        <f t="array" ref="L1234">IFERROR(VLOOKUP('RT-C'!$A:$AF,32,FALSE),"")</f>
        <v/>
      </c>
      <c r="M1234" s="323" t="str">
        <f t="array" ref="M1234">IFERROR(VLOOKUP(E1234,'RT-C'!$A:$H,8,FALSE),"")</f>
        <v/>
      </c>
      <c r="N1234" s="151" t="str">
        <f t="array" ref="N1234">IFERROR(VLOOKUP(E1234,'RT-C'!$A:$G,7,FALSE),"")</f>
        <v/>
      </c>
      <c r="O1234" s="150" t="str">
        <f t="array" ref="O1234">IFERROR(VLOOKUP(E1234,'RT-C'!$A:$R,18,FALSE),"")</f>
        <v/>
      </c>
      <c r="P1234" s="147" t="str">
        <f t="shared" si="76"/>
        <v/>
      </c>
      <c r="Q1234" s="119" t="str">
        <f t="shared" si="77"/>
        <v/>
      </c>
      <c r="R1234" s="149" t="str">
        <f t="shared" si="78"/>
        <v/>
      </c>
      <c r="S1234" s="148"/>
      <c r="T1234" s="148" t="str">
        <f t="shared" si="79"/>
        <v/>
      </c>
      <c r="U1234" s="118" t="e">
        <f>IF(AND(D1234&lt;&gt;"",I1234="OUI",#REF!="OUI"),60,"")</f>
        <v>#REF!</v>
      </c>
      <c r="V1234" s="147"/>
      <c r="W1234" s="118"/>
      <c r="X1234" s="118"/>
      <c r="Y1234" s="120"/>
      <c r="Z1234" s="117"/>
    </row>
    <row r="1235" spans="1:26" x14ac:dyDescent="0.25">
      <c r="A1235" s="114">
        <v>4</v>
      </c>
      <c r="B1235" s="115" t="s">
        <v>5726</v>
      </c>
      <c r="C1235" s="116" t="str">
        <f t="array" ref="C1235">IFERROR(VLOOKUP(E1235,'RT-C'!$A:$I,9,FALSE),"")</f>
        <v/>
      </c>
      <c r="D1235" s="117"/>
      <c r="E1235" s="113"/>
      <c r="F1235" s="118"/>
      <c r="G1235" s="119"/>
      <c r="H1235" s="120"/>
      <c r="I1235" s="153" t="str">
        <f t="array" ref="I1235">IFERROR(VLOOKUP(E1235,'RT-C'!$A:$J,10,FALSE),"")</f>
        <v/>
      </c>
      <c r="J1235" s="151" t="str">
        <f t="array" ref="J1235">IFERROR(VLOOKUP(E1235,'RT-C'!$A:$AE,31,FALSE),"")</f>
        <v/>
      </c>
      <c r="K1235" s="152" t="str">
        <f t="array" ref="K1235">IFERROR(IF(VLOOKUP(E1235,'RT-C'!$A:$AG,29,FALSE)=0,"",VLOOKUP(E1235,'RT-C'!$A:$AG,33,FALSE)),"")</f>
        <v/>
      </c>
      <c r="L1235" s="151" t="str">
        <f t="array" ref="L1235">IFERROR(VLOOKUP('RT-C'!$A:$AF,32,FALSE),"")</f>
        <v/>
      </c>
      <c r="M1235" s="323" t="str">
        <f t="array" ref="M1235">IFERROR(VLOOKUP(E1235,'RT-C'!$A:$H,8,FALSE),"")</f>
        <v/>
      </c>
      <c r="N1235" s="151" t="str">
        <f t="array" ref="N1235">IFERROR(VLOOKUP(E1235,'RT-C'!$A:$G,7,FALSE),"")</f>
        <v/>
      </c>
      <c r="O1235" s="150" t="str">
        <f t="array" ref="O1235">IFERROR(VLOOKUP(E1235,'RT-C'!$A:$R,18,FALSE),"")</f>
        <v/>
      </c>
      <c r="P1235" s="147" t="str">
        <f t="shared" si="76"/>
        <v/>
      </c>
      <c r="Q1235" s="119" t="str">
        <f t="shared" si="77"/>
        <v/>
      </c>
      <c r="R1235" s="149" t="str">
        <f t="shared" si="78"/>
        <v/>
      </c>
      <c r="S1235" s="148"/>
      <c r="T1235" s="148" t="str">
        <f t="shared" si="79"/>
        <v/>
      </c>
      <c r="U1235" s="118" t="e">
        <f>IF(AND(D1235&lt;&gt;"",I1235="OUI",#REF!="OUI"),60,"")</f>
        <v>#REF!</v>
      </c>
      <c r="V1235" s="147"/>
      <c r="W1235" s="118"/>
      <c r="X1235" s="118"/>
      <c r="Y1235" s="120"/>
      <c r="Z1235" s="117"/>
    </row>
    <row r="1236" spans="1:26" x14ac:dyDescent="0.25">
      <c r="A1236" s="114">
        <v>4</v>
      </c>
      <c r="B1236" s="115" t="s">
        <v>5726</v>
      </c>
      <c r="C1236" s="116" t="str">
        <f t="array" ref="C1236">IFERROR(VLOOKUP(E1236,'RT-C'!$A:$I,9,FALSE),"")</f>
        <v/>
      </c>
      <c r="D1236" s="117"/>
      <c r="E1236" s="113"/>
      <c r="F1236" s="118"/>
      <c r="G1236" s="119"/>
      <c r="H1236" s="120"/>
      <c r="I1236" s="153" t="str">
        <f t="array" ref="I1236">IFERROR(VLOOKUP(E1236,'RT-C'!$A:$J,10,FALSE),"")</f>
        <v/>
      </c>
      <c r="J1236" s="151" t="str">
        <f t="array" ref="J1236">IFERROR(VLOOKUP(E1236,'RT-C'!$A:$AE,31,FALSE),"")</f>
        <v/>
      </c>
      <c r="K1236" s="152" t="str">
        <f t="array" ref="K1236">IFERROR(IF(VLOOKUP(E1236,'RT-C'!$A:$AG,29,FALSE)=0,"",VLOOKUP(E1236,'RT-C'!$A:$AG,33,FALSE)),"")</f>
        <v/>
      </c>
      <c r="L1236" s="151" t="str">
        <f t="array" ref="L1236">IFERROR(VLOOKUP('RT-C'!$A:$AF,32,FALSE),"")</f>
        <v/>
      </c>
      <c r="M1236" s="323" t="str">
        <f t="array" ref="M1236">IFERROR(VLOOKUP(E1236,'RT-C'!$A:$H,8,FALSE),"")</f>
        <v/>
      </c>
      <c r="N1236" s="151" t="str">
        <f t="array" ref="N1236">IFERROR(VLOOKUP(E1236,'RT-C'!$A:$G,7,FALSE),"")</f>
        <v/>
      </c>
      <c r="O1236" s="150" t="str">
        <f t="array" ref="O1236">IFERROR(VLOOKUP(E1236,'RT-C'!$A:$R,18,FALSE),"")</f>
        <v/>
      </c>
      <c r="P1236" s="147" t="str">
        <f t="shared" si="76"/>
        <v/>
      </c>
      <c r="Q1236" s="119" t="str">
        <f t="shared" si="77"/>
        <v/>
      </c>
      <c r="R1236" s="149" t="str">
        <f t="shared" si="78"/>
        <v/>
      </c>
      <c r="S1236" s="148"/>
      <c r="T1236" s="148" t="str">
        <f t="shared" si="79"/>
        <v/>
      </c>
      <c r="U1236" s="118" t="e">
        <f>IF(AND(D1236&lt;&gt;"",I1236="OUI",#REF!="OUI"),60,"")</f>
        <v>#REF!</v>
      </c>
      <c r="V1236" s="147"/>
      <c r="W1236" s="118"/>
      <c r="X1236" s="118"/>
      <c r="Y1236" s="120"/>
      <c r="Z1236" s="117"/>
    </row>
    <row r="1237" spans="1:26" x14ac:dyDescent="0.25">
      <c r="A1237" s="114">
        <v>4</v>
      </c>
      <c r="B1237" s="115" t="s">
        <v>5726</v>
      </c>
      <c r="C1237" s="116" t="str">
        <f t="array" ref="C1237">IFERROR(VLOOKUP(E1237,'RT-C'!$A:$I,9,FALSE),"")</f>
        <v/>
      </c>
      <c r="D1237" s="117"/>
      <c r="E1237" s="113"/>
      <c r="F1237" s="118"/>
      <c r="G1237" s="119"/>
      <c r="H1237" s="120"/>
      <c r="I1237" s="153" t="str">
        <f t="array" ref="I1237">IFERROR(VLOOKUP(E1237,'RT-C'!$A:$J,10,FALSE),"")</f>
        <v/>
      </c>
      <c r="J1237" s="151" t="str">
        <f t="array" ref="J1237">IFERROR(VLOOKUP(E1237,'RT-C'!$A:$AE,31,FALSE),"")</f>
        <v/>
      </c>
      <c r="K1237" s="152" t="str">
        <f t="array" ref="K1237">IFERROR(IF(VLOOKUP(E1237,'RT-C'!$A:$AG,29,FALSE)=0,"",VLOOKUP(E1237,'RT-C'!$A:$AG,33,FALSE)),"")</f>
        <v/>
      </c>
      <c r="L1237" s="151" t="str">
        <f t="array" ref="L1237">IFERROR(VLOOKUP('RT-C'!$A:$AF,32,FALSE),"")</f>
        <v/>
      </c>
      <c r="M1237" s="323" t="str">
        <f t="array" ref="M1237">IFERROR(VLOOKUP(E1237,'RT-C'!$A:$H,8,FALSE),"")</f>
        <v/>
      </c>
      <c r="N1237" s="151" t="str">
        <f t="array" ref="N1237">IFERROR(VLOOKUP(E1237,'RT-C'!$A:$G,7,FALSE),"")</f>
        <v/>
      </c>
      <c r="O1237" s="150" t="str">
        <f t="array" ref="O1237">IFERROR(VLOOKUP(E1237,'RT-C'!$A:$R,18,FALSE),"")</f>
        <v/>
      </c>
      <c r="P1237" s="147" t="str">
        <f t="shared" si="76"/>
        <v/>
      </c>
      <c r="Q1237" s="119" t="str">
        <f t="shared" si="77"/>
        <v/>
      </c>
      <c r="R1237" s="149" t="str">
        <f t="shared" si="78"/>
        <v/>
      </c>
      <c r="S1237" s="148"/>
      <c r="T1237" s="148" t="str">
        <f t="shared" si="79"/>
        <v/>
      </c>
      <c r="U1237" s="118" t="e">
        <f>IF(AND(D1237&lt;&gt;"",I1237="OUI",#REF!="OUI"),60,"")</f>
        <v>#REF!</v>
      </c>
      <c r="V1237" s="147"/>
      <c r="W1237" s="118"/>
      <c r="X1237" s="118"/>
      <c r="Y1237" s="120"/>
      <c r="Z1237" s="117"/>
    </row>
    <row r="1238" spans="1:26" x14ac:dyDescent="0.25">
      <c r="A1238" s="114">
        <v>4</v>
      </c>
      <c r="B1238" s="115" t="s">
        <v>5726</v>
      </c>
      <c r="C1238" s="116" t="str">
        <f t="array" ref="C1238">IFERROR(VLOOKUP(E1238,'RT-C'!$A:$I,9,FALSE),"")</f>
        <v/>
      </c>
      <c r="D1238" s="117"/>
      <c r="E1238" s="113"/>
      <c r="F1238" s="118"/>
      <c r="G1238" s="119"/>
      <c r="H1238" s="120"/>
      <c r="I1238" s="153" t="str">
        <f t="array" ref="I1238">IFERROR(VLOOKUP(E1238,'RT-C'!$A:$J,10,FALSE),"")</f>
        <v/>
      </c>
      <c r="J1238" s="151" t="str">
        <f t="array" ref="J1238">IFERROR(VLOOKUP(E1238,'RT-C'!$A:$AE,31,FALSE),"")</f>
        <v/>
      </c>
      <c r="K1238" s="152" t="str">
        <f t="array" ref="K1238">IFERROR(IF(VLOOKUP(E1238,'RT-C'!$A:$AG,29,FALSE)=0,"",VLOOKUP(E1238,'RT-C'!$A:$AG,33,FALSE)),"")</f>
        <v/>
      </c>
      <c r="L1238" s="151" t="str">
        <f t="array" ref="L1238">IFERROR(VLOOKUP('RT-C'!$A:$AF,32,FALSE),"")</f>
        <v/>
      </c>
      <c r="M1238" s="323" t="str">
        <f t="array" ref="M1238">IFERROR(VLOOKUP(E1238,'RT-C'!$A:$H,8,FALSE),"")</f>
        <v/>
      </c>
      <c r="N1238" s="151" t="str">
        <f t="array" ref="N1238">IFERROR(VLOOKUP(E1238,'RT-C'!$A:$G,7,FALSE),"")</f>
        <v/>
      </c>
      <c r="O1238" s="150" t="str">
        <f t="array" ref="O1238">IFERROR(VLOOKUP(E1238,'RT-C'!$A:$R,18,FALSE),"")</f>
        <v/>
      </c>
      <c r="P1238" s="147" t="str">
        <f t="shared" si="76"/>
        <v/>
      </c>
      <c r="Q1238" s="119" t="str">
        <f t="shared" si="77"/>
        <v/>
      </c>
      <c r="R1238" s="149" t="str">
        <f t="shared" si="78"/>
        <v/>
      </c>
      <c r="S1238" s="148"/>
      <c r="T1238" s="148" t="str">
        <f t="shared" si="79"/>
        <v/>
      </c>
      <c r="U1238" s="118" t="e">
        <f>IF(AND(D1238&lt;&gt;"",I1238="OUI",#REF!="OUI"),60,"")</f>
        <v>#REF!</v>
      </c>
      <c r="V1238" s="147"/>
      <c r="W1238" s="118"/>
      <c r="X1238" s="118"/>
      <c r="Y1238" s="120"/>
      <c r="Z1238" s="117"/>
    </row>
    <row r="1239" spans="1:26" x14ac:dyDescent="0.25">
      <c r="A1239" s="114">
        <v>4</v>
      </c>
      <c r="B1239" s="115" t="s">
        <v>5726</v>
      </c>
      <c r="C1239" s="116" t="str">
        <f t="array" ref="C1239">IFERROR(VLOOKUP(E1239,'RT-C'!$A:$I,9,FALSE),"")</f>
        <v/>
      </c>
      <c r="D1239" s="117"/>
      <c r="E1239" s="113"/>
      <c r="F1239" s="118"/>
      <c r="G1239" s="119"/>
      <c r="H1239" s="120"/>
      <c r="I1239" s="153" t="str">
        <f t="array" ref="I1239">IFERROR(VLOOKUP(E1239,'RT-C'!$A:$J,10,FALSE),"")</f>
        <v/>
      </c>
      <c r="J1239" s="151" t="str">
        <f t="array" ref="J1239">IFERROR(VLOOKUP(E1239,'RT-C'!$A:$AE,31,FALSE),"")</f>
        <v/>
      </c>
      <c r="K1239" s="152" t="str">
        <f t="array" ref="K1239">IFERROR(IF(VLOOKUP(E1239,'RT-C'!$A:$AG,29,FALSE)=0,"",VLOOKUP(E1239,'RT-C'!$A:$AG,33,FALSE)),"")</f>
        <v/>
      </c>
      <c r="L1239" s="151" t="str">
        <f t="array" ref="L1239">IFERROR(VLOOKUP('RT-C'!$A:$AF,32,FALSE),"")</f>
        <v/>
      </c>
      <c r="M1239" s="323" t="str">
        <f t="array" ref="M1239">IFERROR(VLOOKUP(E1239,'RT-C'!$A:$H,8,FALSE),"")</f>
        <v/>
      </c>
      <c r="N1239" s="151" t="str">
        <f t="array" ref="N1239">IFERROR(VLOOKUP(E1239,'RT-C'!$A:$G,7,FALSE),"")</f>
        <v/>
      </c>
      <c r="O1239" s="150" t="str">
        <f t="array" ref="O1239">IFERROR(VLOOKUP(E1239,'RT-C'!$A:$R,18,FALSE),"")</f>
        <v/>
      </c>
      <c r="P1239" s="147" t="str">
        <f t="shared" si="76"/>
        <v/>
      </c>
      <c r="Q1239" s="119" t="str">
        <f t="shared" si="77"/>
        <v/>
      </c>
      <c r="R1239" s="149" t="str">
        <f t="shared" si="78"/>
        <v/>
      </c>
      <c r="S1239" s="148"/>
      <c r="T1239" s="148" t="str">
        <f t="shared" si="79"/>
        <v/>
      </c>
      <c r="U1239" s="118" t="e">
        <f>IF(AND(D1239&lt;&gt;"",I1239="OUI",#REF!="OUI"),60,"")</f>
        <v>#REF!</v>
      </c>
      <c r="V1239" s="147"/>
      <c r="W1239" s="118"/>
      <c r="X1239" s="118"/>
      <c r="Y1239" s="120"/>
      <c r="Z1239" s="117"/>
    </row>
    <row r="1240" spans="1:26" x14ac:dyDescent="0.25">
      <c r="A1240" s="114">
        <v>4</v>
      </c>
      <c r="B1240" s="115" t="s">
        <v>5726</v>
      </c>
      <c r="C1240" s="116" t="str">
        <f t="array" ref="C1240">IFERROR(VLOOKUP(E1240,'RT-C'!$A:$I,9,FALSE),"")</f>
        <v/>
      </c>
      <c r="D1240" s="117"/>
      <c r="E1240" s="113"/>
      <c r="F1240" s="118"/>
      <c r="G1240" s="119"/>
      <c r="H1240" s="120"/>
      <c r="I1240" s="153" t="str">
        <f t="array" ref="I1240">IFERROR(VLOOKUP(E1240,'RT-C'!$A:$J,10,FALSE),"")</f>
        <v/>
      </c>
      <c r="J1240" s="151" t="str">
        <f t="array" ref="J1240">IFERROR(VLOOKUP(E1240,'RT-C'!$A:$AE,31,FALSE),"")</f>
        <v/>
      </c>
      <c r="K1240" s="152" t="str">
        <f t="array" ref="K1240">IFERROR(IF(VLOOKUP(E1240,'RT-C'!$A:$AG,29,FALSE)=0,"",VLOOKUP(E1240,'RT-C'!$A:$AG,33,FALSE)),"")</f>
        <v/>
      </c>
      <c r="L1240" s="151" t="str">
        <f t="array" ref="L1240">IFERROR(VLOOKUP('RT-C'!$A:$AF,32,FALSE),"")</f>
        <v/>
      </c>
      <c r="M1240" s="323" t="str">
        <f t="array" ref="M1240">IFERROR(VLOOKUP(E1240,'RT-C'!$A:$H,8,FALSE),"")</f>
        <v/>
      </c>
      <c r="N1240" s="151" t="str">
        <f t="array" ref="N1240">IFERROR(VLOOKUP(E1240,'RT-C'!$A:$G,7,FALSE),"")</f>
        <v/>
      </c>
      <c r="O1240" s="150" t="str">
        <f t="array" ref="O1240">IFERROR(VLOOKUP(E1240,'RT-C'!$A:$R,18,FALSE),"")</f>
        <v/>
      </c>
      <c r="P1240" s="147" t="str">
        <f t="shared" si="76"/>
        <v/>
      </c>
      <c r="Q1240" s="119" t="str">
        <f t="shared" si="77"/>
        <v/>
      </c>
      <c r="R1240" s="149" t="str">
        <f t="shared" si="78"/>
        <v/>
      </c>
      <c r="S1240" s="148"/>
      <c r="T1240" s="148" t="str">
        <f t="shared" si="79"/>
        <v/>
      </c>
      <c r="U1240" s="118" t="e">
        <f>IF(AND(D1240&lt;&gt;"",I1240="OUI",#REF!="OUI"),60,"")</f>
        <v>#REF!</v>
      </c>
      <c r="V1240" s="147"/>
      <c r="W1240" s="118"/>
      <c r="X1240" s="118"/>
      <c r="Y1240" s="120"/>
      <c r="Z1240" s="117"/>
    </row>
    <row r="1241" spans="1:26" x14ac:dyDescent="0.25">
      <c r="A1241" s="114">
        <v>4</v>
      </c>
      <c r="B1241" s="115" t="s">
        <v>5726</v>
      </c>
      <c r="C1241" s="116" t="str">
        <f t="array" ref="C1241">IFERROR(VLOOKUP(E1241,'RT-C'!$A:$I,9,FALSE),"")</f>
        <v/>
      </c>
      <c r="D1241" s="117"/>
      <c r="E1241" s="113"/>
      <c r="F1241" s="118"/>
      <c r="G1241" s="119"/>
      <c r="H1241" s="120"/>
      <c r="I1241" s="153" t="str">
        <f t="array" ref="I1241">IFERROR(VLOOKUP(E1241,'RT-C'!$A:$J,10,FALSE),"")</f>
        <v/>
      </c>
      <c r="J1241" s="151" t="str">
        <f t="array" ref="J1241">IFERROR(VLOOKUP(E1241,'RT-C'!$A:$AE,31,FALSE),"")</f>
        <v/>
      </c>
      <c r="K1241" s="152" t="str">
        <f t="array" ref="K1241">IFERROR(IF(VLOOKUP(E1241,'RT-C'!$A:$AG,29,FALSE)=0,"",VLOOKUP(E1241,'RT-C'!$A:$AG,33,FALSE)),"")</f>
        <v/>
      </c>
      <c r="L1241" s="151" t="str">
        <f t="array" ref="L1241">IFERROR(VLOOKUP('RT-C'!$A:$AF,32,FALSE),"")</f>
        <v/>
      </c>
      <c r="M1241" s="323" t="str">
        <f t="array" ref="M1241">IFERROR(VLOOKUP(E1241,'RT-C'!$A:$H,8,FALSE),"")</f>
        <v/>
      </c>
      <c r="N1241" s="151" t="str">
        <f t="array" ref="N1241">IFERROR(VLOOKUP(E1241,'RT-C'!$A:$G,7,FALSE),"")</f>
        <v/>
      </c>
      <c r="O1241" s="150" t="str">
        <f t="array" ref="O1241">IFERROR(VLOOKUP(E1241,'RT-C'!$A:$R,18,FALSE),"")</f>
        <v/>
      </c>
      <c r="P1241" s="147" t="str">
        <f t="shared" si="76"/>
        <v/>
      </c>
      <c r="Q1241" s="119" t="str">
        <f t="shared" si="77"/>
        <v/>
      </c>
      <c r="R1241" s="149" t="str">
        <f t="shared" si="78"/>
        <v/>
      </c>
      <c r="S1241" s="148"/>
      <c r="T1241" s="148" t="str">
        <f t="shared" si="79"/>
        <v/>
      </c>
      <c r="U1241" s="118" t="e">
        <f>IF(AND(D1241&lt;&gt;"",I1241="OUI",#REF!="OUI"),60,"")</f>
        <v>#REF!</v>
      </c>
      <c r="V1241" s="147"/>
      <c r="W1241" s="118"/>
      <c r="X1241" s="118"/>
      <c r="Y1241" s="120"/>
      <c r="Z1241" s="117"/>
    </row>
    <row r="1242" spans="1:26" x14ac:dyDescent="0.25">
      <c r="A1242" s="114">
        <v>4</v>
      </c>
      <c r="B1242" s="115" t="s">
        <v>5726</v>
      </c>
      <c r="C1242" s="116" t="str">
        <f t="array" ref="C1242">IFERROR(VLOOKUP(E1242,'RT-C'!$A:$I,9,FALSE),"")</f>
        <v/>
      </c>
      <c r="D1242" s="117"/>
      <c r="E1242" s="113"/>
      <c r="F1242" s="118"/>
      <c r="G1242" s="119"/>
      <c r="H1242" s="120"/>
      <c r="I1242" s="153" t="str">
        <f t="array" ref="I1242">IFERROR(VLOOKUP(E1242,'RT-C'!$A:$J,10,FALSE),"")</f>
        <v/>
      </c>
      <c r="J1242" s="151" t="str">
        <f t="array" ref="J1242">IFERROR(VLOOKUP(E1242,'RT-C'!$A:$AE,31,FALSE),"")</f>
        <v/>
      </c>
      <c r="K1242" s="152" t="str">
        <f t="array" ref="K1242">IFERROR(IF(VLOOKUP(E1242,'RT-C'!$A:$AG,29,FALSE)=0,"",VLOOKUP(E1242,'RT-C'!$A:$AG,33,FALSE)),"")</f>
        <v/>
      </c>
      <c r="L1242" s="151" t="str">
        <f t="array" ref="L1242">IFERROR(VLOOKUP('RT-C'!$A:$AF,32,FALSE),"")</f>
        <v/>
      </c>
      <c r="M1242" s="323" t="str">
        <f t="array" ref="M1242">IFERROR(VLOOKUP(E1242,'RT-C'!$A:$H,8,FALSE),"")</f>
        <v/>
      </c>
      <c r="N1242" s="151" t="str">
        <f t="array" ref="N1242">IFERROR(VLOOKUP(E1242,'RT-C'!$A:$G,7,FALSE),"")</f>
        <v/>
      </c>
      <c r="O1242" s="150" t="str">
        <f t="array" ref="O1242">IFERROR(VLOOKUP(E1242,'RT-C'!$A:$R,18,FALSE),"")</f>
        <v/>
      </c>
      <c r="P1242" s="147" t="str">
        <f t="shared" si="76"/>
        <v/>
      </c>
      <c r="Q1242" s="119" t="str">
        <f t="shared" si="77"/>
        <v/>
      </c>
      <c r="R1242" s="149" t="str">
        <f t="shared" si="78"/>
        <v/>
      </c>
      <c r="S1242" s="148"/>
      <c r="T1242" s="148" t="str">
        <f t="shared" si="79"/>
        <v/>
      </c>
      <c r="U1242" s="118" t="e">
        <f>IF(AND(D1242&lt;&gt;"",I1242="OUI",#REF!="OUI"),60,"")</f>
        <v>#REF!</v>
      </c>
      <c r="V1242" s="147"/>
      <c r="W1242" s="118"/>
      <c r="X1242" s="118"/>
      <c r="Y1242" s="120"/>
      <c r="Z1242" s="117"/>
    </row>
    <row r="1243" spans="1:26" x14ac:dyDescent="0.25">
      <c r="A1243" s="114">
        <v>4</v>
      </c>
      <c r="B1243" s="115" t="s">
        <v>5726</v>
      </c>
      <c r="C1243" s="116" t="str">
        <f t="array" ref="C1243">IFERROR(VLOOKUP(E1243,'RT-C'!$A:$I,9,FALSE),"")</f>
        <v/>
      </c>
      <c r="D1243" s="117"/>
      <c r="E1243" s="113"/>
      <c r="F1243" s="118"/>
      <c r="G1243" s="119"/>
      <c r="H1243" s="120"/>
      <c r="I1243" s="153" t="str">
        <f t="array" ref="I1243">IFERROR(VLOOKUP(E1243,'RT-C'!$A:$J,10,FALSE),"")</f>
        <v/>
      </c>
      <c r="J1243" s="151" t="str">
        <f t="array" ref="J1243">IFERROR(VLOOKUP(E1243,'RT-C'!$A:$AE,31,FALSE),"")</f>
        <v/>
      </c>
      <c r="K1243" s="152" t="str">
        <f t="array" ref="K1243">IFERROR(IF(VLOOKUP(E1243,'RT-C'!$A:$AG,29,FALSE)=0,"",VLOOKUP(E1243,'RT-C'!$A:$AG,33,FALSE)),"")</f>
        <v/>
      </c>
      <c r="L1243" s="151" t="str">
        <f t="array" ref="L1243">IFERROR(VLOOKUP('RT-C'!$A:$AF,32,FALSE),"")</f>
        <v/>
      </c>
      <c r="M1243" s="323" t="str">
        <f t="array" ref="M1243">IFERROR(VLOOKUP(E1243,'RT-C'!$A:$H,8,FALSE),"")</f>
        <v/>
      </c>
      <c r="N1243" s="151" t="str">
        <f t="array" ref="N1243">IFERROR(VLOOKUP(E1243,'RT-C'!$A:$G,7,FALSE),"")</f>
        <v/>
      </c>
      <c r="O1243" s="150" t="str">
        <f t="array" ref="O1243">IFERROR(VLOOKUP(E1243,'RT-C'!$A:$R,18,FALSE),"")</f>
        <v/>
      </c>
      <c r="P1243" s="147" t="str">
        <f t="shared" si="76"/>
        <v/>
      </c>
      <c r="Q1243" s="119" t="str">
        <f t="shared" si="77"/>
        <v/>
      </c>
      <c r="R1243" s="149" t="str">
        <f t="shared" si="78"/>
        <v/>
      </c>
      <c r="S1243" s="148"/>
      <c r="T1243" s="148" t="str">
        <f t="shared" si="79"/>
        <v/>
      </c>
      <c r="U1243" s="118" t="e">
        <f>IF(AND(D1243&lt;&gt;"",I1243="OUI",#REF!="OUI"),60,"")</f>
        <v>#REF!</v>
      </c>
      <c r="V1243" s="147"/>
      <c r="W1243" s="118"/>
      <c r="X1243" s="118"/>
      <c r="Y1243" s="120"/>
      <c r="Z1243" s="117"/>
    </row>
    <row r="1244" spans="1:26" x14ac:dyDescent="0.25">
      <c r="A1244" s="114">
        <v>4</v>
      </c>
      <c r="B1244" s="115" t="s">
        <v>5726</v>
      </c>
      <c r="C1244" s="116" t="str">
        <f t="array" ref="C1244">IFERROR(VLOOKUP(E1244,'RT-C'!$A:$I,9,FALSE),"")</f>
        <v/>
      </c>
      <c r="D1244" s="117"/>
      <c r="E1244" s="113"/>
      <c r="F1244" s="118"/>
      <c r="G1244" s="119"/>
      <c r="H1244" s="120"/>
      <c r="I1244" s="153" t="str">
        <f t="array" ref="I1244">IFERROR(VLOOKUP(E1244,'RT-C'!$A:$J,10,FALSE),"")</f>
        <v/>
      </c>
      <c r="J1244" s="151" t="str">
        <f t="array" ref="J1244">IFERROR(VLOOKUP(E1244,'RT-C'!$A:$AE,31,FALSE),"")</f>
        <v/>
      </c>
      <c r="K1244" s="152" t="str">
        <f t="array" ref="K1244">IFERROR(IF(VLOOKUP(E1244,'RT-C'!$A:$AG,29,FALSE)=0,"",VLOOKUP(E1244,'RT-C'!$A:$AG,33,FALSE)),"")</f>
        <v/>
      </c>
      <c r="L1244" s="151" t="str">
        <f t="array" ref="L1244">IFERROR(VLOOKUP('RT-C'!$A:$AF,32,FALSE),"")</f>
        <v/>
      </c>
      <c r="M1244" s="323" t="str">
        <f t="array" ref="M1244">IFERROR(VLOOKUP(E1244,'RT-C'!$A:$H,8,FALSE),"")</f>
        <v/>
      </c>
      <c r="N1244" s="151" t="str">
        <f t="array" ref="N1244">IFERROR(VLOOKUP(E1244,'RT-C'!$A:$G,7,FALSE),"")</f>
        <v/>
      </c>
      <c r="O1244" s="150" t="str">
        <f t="array" ref="O1244">IFERROR(VLOOKUP(E1244,'RT-C'!$A:$R,18,FALSE),"")</f>
        <v/>
      </c>
      <c r="P1244" s="147" t="str">
        <f t="shared" si="76"/>
        <v/>
      </c>
      <c r="Q1244" s="119" t="str">
        <f t="shared" si="77"/>
        <v/>
      </c>
      <c r="R1244" s="149" t="str">
        <f t="shared" si="78"/>
        <v/>
      </c>
      <c r="S1244" s="148"/>
      <c r="T1244" s="148" t="str">
        <f t="shared" si="79"/>
        <v/>
      </c>
      <c r="U1244" s="118" t="e">
        <f>IF(AND(D1244&lt;&gt;"",I1244="OUI",#REF!="OUI"),60,"")</f>
        <v>#REF!</v>
      </c>
      <c r="V1244" s="147"/>
      <c r="W1244" s="118"/>
      <c r="X1244" s="118"/>
      <c r="Y1244" s="120"/>
      <c r="Z1244" s="117"/>
    </row>
    <row r="1245" spans="1:26" x14ac:dyDescent="0.25">
      <c r="A1245" s="114">
        <v>4</v>
      </c>
      <c r="B1245" s="115" t="s">
        <v>5726</v>
      </c>
      <c r="C1245" s="116" t="str">
        <f t="array" ref="C1245">IFERROR(VLOOKUP(E1245,'RT-C'!$A:$I,9,FALSE),"")</f>
        <v/>
      </c>
      <c r="D1245" s="117"/>
      <c r="E1245" s="113"/>
      <c r="F1245" s="118"/>
      <c r="G1245" s="119"/>
      <c r="H1245" s="120"/>
      <c r="I1245" s="153" t="str">
        <f t="array" ref="I1245">IFERROR(VLOOKUP(E1245,'RT-C'!$A:$J,10,FALSE),"")</f>
        <v/>
      </c>
      <c r="J1245" s="151" t="str">
        <f t="array" ref="J1245">IFERROR(VLOOKUP(E1245,'RT-C'!$A:$AE,31,FALSE),"")</f>
        <v/>
      </c>
      <c r="K1245" s="152" t="str">
        <f t="array" ref="K1245">IFERROR(IF(VLOOKUP(E1245,'RT-C'!$A:$AG,29,FALSE)=0,"",VLOOKUP(E1245,'RT-C'!$A:$AG,33,FALSE)),"")</f>
        <v/>
      </c>
      <c r="L1245" s="151" t="str">
        <f t="array" ref="L1245">IFERROR(VLOOKUP('RT-C'!$A:$AF,32,FALSE),"")</f>
        <v/>
      </c>
      <c r="M1245" s="323" t="str">
        <f t="array" ref="M1245">IFERROR(VLOOKUP(E1245,'RT-C'!$A:$H,8,FALSE),"")</f>
        <v/>
      </c>
      <c r="N1245" s="151" t="str">
        <f t="array" ref="N1245">IFERROR(VLOOKUP(E1245,'RT-C'!$A:$G,7,FALSE),"")</f>
        <v/>
      </c>
      <c r="O1245" s="150" t="str">
        <f t="array" ref="O1245">IFERROR(VLOOKUP(E1245,'RT-C'!$A:$R,18,FALSE),"")</f>
        <v/>
      </c>
      <c r="P1245" s="147" t="str">
        <f t="shared" si="76"/>
        <v/>
      </c>
      <c r="Q1245" s="119" t="str">
        <f t="shared" si="77"/>
        <v/>
      </c>
      <c r="R1245" s="149" t="str">
        <f t="shared" si="78"/>
        <v/>
      </c>
      <c r="S1245" s="148"/>
      <c r="T1245" s="148" t="str">
        <f t="shared" si="79"/>
        <v/>
      </c>
      <c r="U1245" s="118" t="e">
        <f>IF(AND(D1245&lt;&gt;"",I1245="OUI",#REF!="OUI"),60,"")</f>
        <v>#REF!</v>
      </c>
      <c r="V1245" s="147"/>
      <c r="W1245" s="118"/>
      <c r="X1245" s="118"/>
      <c r="Y1245" s="120"/>
      <c r="Z1245" s="117"/>
    </row>
    <row r="1246" spans="1:26" x14ac:dyDescent="0.25">
      <c r="A1246" s="114">
        <v>4</v>
      </c>
      <c r="B1246" s="115" t="s">
        <v>5726</v>
      </c>
      <c r="C1246" s="116" t="str">
        <f t="array" ref="C1246">IFERROR(VLOOKUP(E1246,'RT-C'!$A:$I,9,FALSE),"")</f>
        <v/>
      </c>
      <c r="D1246" s="117"/>
      <c r="E1246" s="113"/>
      <c r="F1246" s="118"/>
      <c r="G1246" s="119"/>
      <c r="H1246" s="120"/>
      <c r="I1246" s="153" t="str">
        <f t="array" ref="I1246">IFERROR(VLOOKUP(E1246,'RT-C'!$A:$J,10,FALSE),"")</f>
        <v/>
      </c>
      <c r="J1246" s="151" t="str">
        <f t="array" ref="J1246">IFERROR(VLOOKUP(E1246,'RT-C'!$A:$AE,31,FALSE),"")</f>
        <v/>
      </c>
      <c r="K1246" s="152" t="str">
        <f t="array" ref="K1246">IFERROR(IF(VLOOKUP(E1246,'RT-C'!$A:$AG,29,FALSE)=0,"",VLOOKUP(E1246,'RT-C'!$A:$AG,33,FALSE)),"")</f>
        <v/>
      </c>
      <c r="L1246" s="151" t="str">
        <f t="array" ref="L1246">IFERROR(VLOOKUP('RT-C'!$A:$AF,32,FALSE),"")</f>
        <v/>
      </c>
      <c r="M1246" s="323" t="str">
        <f t="array" ref="M1246">IFERROR(VLOOKUP(E1246,'RT-C'!$A:$H,8,FALSE),"")</f>
        <v/>
      </c>
      <c r="N1246" s="151" t="str">
        <f t="array" ref="N1246">IFERROR(VLOOKUP(E1246,'RT-C'!$A:$G,7,FALSE),"")</f>
        <v/>
      </c>
      <c r="O1246" s="150" t="str">
        <f t="array" ref="O1246">IFERROR(VLOOKUP(E1246,'RT-C'!$A:$R,18,FALSE),"")</f>
        <v/>
      </c>
      <c r="P1246" s="147" t="str">
        <f t="shared" si="76"/>
        <v/>
      </c>
      <c r="Q1246" s="119" t="str">
        <f t="shared" si="77"/>
        <v/>
      </c>
      <c r="R1246" s="149" t="str">
        <f t="shared" si="78"/>
        <v/>
      </c>
      <c r="S1246" s="148"/>
      <c r="T1246" s="148" t="str">
        <f t="shared" si="79"/>
        <v/>
      </c>
      <c r="U1246" s="118" t="e">
        <f>IF(AND(D1246&lt;&gt;"",I1246="OUI",#REF!="OUI"),60,"")</f>
        <v>#REF!</v>
      </c>
      <c r="V1246" s="147"/>
      <c r="W1246" s="118"/>
      <c r="X1246" s="118"/>
      <c r="Y1246" s="120"/>
      <c r="Z1246" s="117"/>
    </row>
    <row r="1247" spans="1:26" x14ac:dyDescent="0.25">
      <c r="A1247" s="114">
        <v>4</v>
      </c>
      <c r="B1247" s="115" t="s">
        <v>5726</v>
      </c>
      <c r="C1247" s="116" t="str">
        <f t="array" ref="C1247">IFERROR(VLOOKUP(E1247,'RT-C'!$A:$I,9,FALSE),"")</f>
        <v/>
      </c>
      <c r="D1247" s="117"/>
      <c r="E1247" s="113"/>
      <c r="F1247" s="118"/>
      <c r="G1247" s="119"/>
      <c r="H1247" s="120"/>
      <c r="I1247" s="153" t="str">
        <f t="array" ref="I1247">IFERROR(VLOOKUP(E1247,'RT-C'!$A:$J,10,FALSE),"")</f>
        <v/>
      </c>
      <c r="J1247" s="151" t="str">
        <f t="array" ref="J1247">IFERROR(VLOOKUP(E1247,'RT-C'!$A:$AE,31,FALSE),"")</f>
        <v/>
      </c>
      <c r="K1247" s="152" t="str">
        <f t="array" ref="K1247">IFERROR(IF(VLOOKUP(E1247,'RT-C'!$A:$AG,29,FALSE)=0,"",VLOOKUP(E1247,'RT-C'!$A:$AG,33,FALSE)),"")</f>
        <v/>
      </c>
      <c r="L1247" s="151" t="str">
        <f t="array" ref="L1247">IFERROR(VLOOKUP('RT-C'!$A:$AF,32,FALSE),"")</f>
        <v/>
      </c>
      <c r="M1247" s="323" t="str">
        <f t="array" ref="M1247">IFERROR(VLOOKUP(E1247,'RT-C'!$A:$H,8,FALSE),"")</f>
        <v/>
      </c>
      <c r="N1247" s="151" t="str">
        <f t="array" ref="N1247">IFERROR(VLOOKUP(E1247,'RT-C'!$A:$G,7,FALSE),"")</f>
        <v/>
      </c>
      <c r="O1247" s="150" t="str">
        <f t="array" ref="O1247">IFERROR(VLOOKUP(E1247,'RT-C'!$A:$R,18,FALSE),"")</f>
        <v/>
      </c>
      <c r="P1247" s="147" t="str">
        <f t="shared" si="76"/>
        <v/>
      </c>
      <c r="Q1247" s="119" t="str">
        <f t="shared" si="77"/>
        <v/>
      </c>
      <c r="R1247" s="149" t="str">
        <f t="shared" si="78"/>
        <v/>
      </c>
      <c r="S1247" s="148"/>
      <c r="T1247" s="148" t="str">
        <f t="shared" si="79"/>
        <v/>
      </c>
      <c r="U1247" s="118" t="e">
        <f>IF(AND(D1247&lt;&gt;"",I1247="OUI",#REF!="OUI"),60,"")</f>
        <v>#REF!</v>
      </c>
      <c r="V1247" s="147"/>
      <c r="W1247" s="118"/>
      <c r="X1247" s="118"/>
      <c r="Y1247" s="120"/>
      <c r="Z1247" s="117"/>
    </row>
    <row r="1248" spans="1:26" x14ac:dyDescent="0.25">
      <c r="A1248" s="114">
        <v>4</v>
      </c>
      <c r="B1248" s="115" t="s">
        <v>5726</v>
      </c>
      <c r="C1248" s="116" t="str">
        <f t="array" ref="C1248">IFERROR(VLOOKUP(E1248,'RT-C'!$A:$I,9,FALSE),"")</f>
        <v/>
      </c>
      <c r="D1248" s="117"/>
      <c r="E1248" s="113"/>
      <c r="F1248" s="118"/>
      <c r="G1248" s="119"/>
      <c r="H1248" s="120"/>
      <c r="I1248" s="153" t="str">
        <f t="array" ref="I1248">IFERROR(VLOOKUP(E1248,'RT-C'!$A:$J,10,FALSE),"")</f>
        <v/>
      </c>
      <c r="J1248" s="151" t="str">
        <f t="array" ref="J1248">IFERROR(VLOOKUP(E1248,'RT-C'!$A:$AE,31,FALSE),"")</f>
        <v/>
      </c>
      <c r="K1248" s="152" t="str">
        <f t="array" ref="K1248">IFERROR(IF(VLOOKUP(E1248,'RT-C'!$A:$AG,29,FALSE)=0,"",VLOOKUP(E1248,'RT-C'!$A:$AG,33,FALSE)),"")</f>
        <v/>
      </c>
      <c r="L1248" s="151" t="str">
        <f t="array" ref="L1248">IFERROR(VLOOKUP('RT-C'!$A:$AF,32,FALSE),"")</f>
        <v/>
      </c>
      <c r="M1248" s="323" t="str">
        <f t="array" ref="M1248">IFERROR(VLOOKUP(E1248,'RT-C'!$A:$H,8,FALSE),"")</f>
        <v/>
      </c>
      <c r="N1248" s="151" t="str">
        <f t="array" ref="N1248">IFERROR(VLOOKUP(E1248,'RT-C'!$A:$G,7,FALSE),"")</f>
        <v/>
      </c>
      <c r="O1248" s="150" t="str">
        <f t="array" ref="O1248">IFERROR(VLOOKUP(E1248,'RT-C'!$A:$R,18,FALSE),"")</f>
        <v/>
      </c>
      <c r="P1248" s="147" t="str">
        <f t="shared" si="76"/>
        <v/>
      </c>
      <c r="Q1248" s="119" t="str">
        <f t="shared" si="77"/>
        <v/>
      </c>
      <c r="R1248" s="149" t="str">
        <f t="shared" si="78"/>
        <v/>
      </c>
      <c r="S1248" s="148"/>
      <c r="T1248" s="148" t="str">
        <f t="shared" si="79"/>
        <v/>
      </c>
      <c r="U1248" s="118" t="e">
        <f>IF(AND(D1248&lt;&gt;"",I1248="OUI",#REF!="OUI"),60,"")</f>
        <v>#REF!</v>
      </c>
      <c r="V1248" s="147"/>
      <c r="W1248" s="118"/>
      <c r="X1248" s="118"/>
      <c r="Y1248" s="120"/>
      <c r="Z1248" s="117"/>
    </row>
    <row r="1249" spans="1:26" x14ac:dyDescent="0.25">
      <c r="A1249" s="114">
        <v>4</v>
      </c>
      <c r="B1249" s="115" t="s">
        <v>5726</v>
      </c>
      <c r="C1249" s="116" t="str">
        <f t="array" ref="C1249">IFERROR(VLOOKUP(E1249,'RT-C'!$A:$I,9,FALSE),"")</f>
        <v/>
      </c>
      <c r="D1249" s="117"/>
      <c r="E1249" s="113"/>
      <c r="F1249" s="118"/>
      <c r="G1249" s="119"/>
      <c r="H1249" s="120"/>
      <c r="I1249" s="153" t="str">
        <f t="array" ref="I1249">IFERROR(VLOOKUP(E1249,'RT-C'!$A:$J,10,FALSE),"")</f>
        <v/>
      </c>
      <c r="J1249" s="151" t="str">
        <f t="array" ref="J1249">IFERROR(VLOOKUP(E1249,'RT-C'!$A:$AE,31,FALSE),"")</f>
        <v/>
      </c>
      <c r="K1249" s="152" t="str">
        <f t="array" ref="K1249">IFERROR(IF(VLOOKUP(E1249,'RT-C'!$A:$AG,29,FALSE)=0,"",VLOOKUP(E1249,'RT-C'!$A:$AG,33,FALSE)),"")</f>
        <v/>
      </c>
      <c r="L1249" s="151" t="str">
        <f t="array" ref="L1249">IFERROR(VLOOKUP('RT-C'!$A:$AF,32,FALSE),"")</f>
        <v/>
      </c>
      <c r="M1249" s="323" t="str">
        <f t="array" ref="M1249">IFERROR(VLOOKUP(E1249,'RT-C'!$A:$H,8,FALSE),"")</f>
        <v/>
      </c>
      <c r="N1249" s="151" t="str">
        <f t="array" ref="N1249">IFERROR(VLOOKUP(E1249,'RT-C'!$A:$G,7,FALSE),"")</f>
        <v/>
      </c>
      <c r="O1249" s="150" t="str">
        <f t="array" ref="O1249">IFERROR(VLOOKUP(E1249,'RT-C'!$A:$R,18,FALSE),"")</f>
        <v/>
      </c>
      <c r="P1249" s="147" t="str">
        <f t="shared" si="76"/>
        <v/>
      </c>
      <c r="Q1249" s="119" t="str">
        <f t="shared" si="77"/>
        <v/>
      </c>
      <c r="R1249" s="149" t="str">
        <f t="shared" si="78"/>
        <v/>
      </c>
      <c r="S1249" s="148"/>
      <c r="T1249" s="148" t="str">
        <f t="shared" si="79"/>
        <v/>
      </c>
      <c r="U1249" s="118" t="e">
        <f>IF(AND(D1249&lt;&gt;"",I1249="OUI",#REF!="OUI"),60,"")</f>
        <v>#REF!</v>
      </c>
      <c r="V1249" s="147"/>
      <c r="W1249" s="118"/>
      <c r="X1249" s="118"/>
      <c r="Y1249" s="120"/>
      <c r="Z1249" s="117"/>
    </row>
    <row r="1250" spans="1:26" x14ac:dyDescent="0.25">
      <c r="A1250" s="114">
        <v>4</v>
      </c>
      <c r="B1250" s="115" t="s">
        <v>5726</v>
      </c>
      <c r="C1250" s="116" t="str">
        <f t="array" ref="C1250">IFERROR(VLOOKUP(E1250,'RT-C'!$A:$I,9,FALSE),"")</f>
        <v/>
      </c>
      <c r="D1250" s="117"/>
      <c r="E1250" s="113"/>
      <c r="F1250" s="118"/>
      <c r="G1250" s="119"/>
      <c r="H1250" s="120"/>
      <c r="I1250" s="153" t="str">
        <f t="array" ref="I1250">IFERROR(VLOOKUP(E1250,'RT-C'!$A:$J,10,FALSE),"")</f>
        <v/>
      </c>
      <c r="J1250" s="151" t="str">
        <f t="array" ref="J1250">IFERROR(VLOOKUP(E1250,'RT-C'!$A:$AE,31,FALSE),"")</f>
        <v/>
      </c>
      <c r="K1250" s="152" t="str">
        <f t="array" ref="K1250">IFERROR(IF(VLOOKUP(E1250,'RT-C'!$A:$AG,29,FALSE)=0,"",VLOOKUP(E1250,'RT-C'!$A:$AG,33,FALSE)),"")</f>
        <v/>
      </c>
      <c r="L1250" s="151" t="str">
        <f t="array" ref="L1250">IFERROR(VLOOKUP('RT-C'!$A:$AF,32,FALSE),"")</f>
        <v/>
      </c>
      <c r="M1250" s="323" t="str">
        <f t="array" ref="M1250">IFERROR(VLOOKUP(E1250,'RT-C'!$A:$H,8,FALSE),"")</f>
        <v/>
      </c>
      <c r="N1250" s="151" t="str">
        <f t="array" ref="N1250">IFERROR(VLOOKUP(E1250,'RT-C'!$A:$G,7,FALSE),"")</f>
        <v/>
      </c>
      <c r="O1250" s="150" t="str">
        <f t="array" ref="O1250">IFERROR(VLOOKUP(E1250,'RT-C'!$A:$R,18,FALSE),"")</f>
        <v/>
      </c>
      <c r="P1250" s="147" t="str">
        <f t="shared" si="76"/>
        <v/>
      </c>
      <c r="Q1250" s="119" t="str">
        <f t="shared" si="77"/>
        <v/>
      </c>
      <c r="R1250" s="149" t="str">
        <f t="shared" si="78"/>
        <v/>
      </c>
      <c r="S1250" s="148"/>
      <c r="T1250" s="148" t="str">
        <f t="shared" si="79"/>
        <v/>
      </c>
      <c r="U1250" s="118" t="e">
        <f>IF(AND(D1250&lt;&gt;"",I1250="OUI",#REF!="OUI"),60,"")</f>
        <v>#REF!</v>
      </c>
      <c r="V1250" s="147"/>
      <c r="W1250" s="118"/>
      <c r="X1250" s="118"/>
      <c r="Y1250" s="120"/>
      <c r="Z1250" s="117"/>
    </row>
    <row r="1251" spans="1:26" x14ac:dyDescent="0.25">
      <c r="A1251" s="114">
        <v>4</v>
      </c>
      <c r="B1251" s="115" t="s">
        <v>5726</v>
      </c>
      <c r="C1251" s="116" t="str">
        <f t="array" ref="C1251">IFERROR(VLOOKUP(E1251,'RT-C'!$A:$I,9,FALSE),"")</f>
        <v/>
      </c>
      <c r="D1251" s="117"/>
      <c r="E1251" s="113"/>
      <c r="F1251" s="118"/>
      <c r="G1251" s="119"/>
      <c r="H1251" s="120"/>
      <c r="I1251" s="153" t="str">
        <f t="array" ref="I1251">IFERROR(VLOOKUP(E1251,'RT-C'!$A:$J,10,FALSE),"")</f>
        <v/>
      </c>
      <c r="J1251" s="151" t="str">
        <f t="array" ref="J1251">IFERROR(VLOOKUP(E1251,'RT-C'!$A:$AE,31,FALSE),"")</f>
        <v/>
      </c>
      <c r="K1251" s="152" t="str">
        <f t="array" ref="K1251">IFERROR(IF(VLOOKUP(E1251,'RT-C'!$A:$AG,29,FALSE)=0,"",VLOOKUP(E1251,'RT-C'!$A:$AG,33,FALSE)),"")</f>
        <v/>
      </c>
      <c r="L1251" s="151" t="str">
        <f t="array" ref="L1251">IFERROR(VLOOKUP('RT-C'!$A:$AF,32,FALSE),"")</f>
        <v/>
      </c>
      <c r="M1251" s="323" t="str">
        <f t="array" ref="M1251">IFERROR(VLOOKUP(E1251,'RT-C'!$A:$H,8,FALSE),"")</f>
        <v/>
      </c>
      <c r="N1251" s="151" t="str">
        <f t="array" ref="N1251">IFERROR(VLOOKUP(E1251,'RT-C'!$A:$G,7,FALSE),"")</f>
        <v/>
      </c>
      <c r="O1251" s="150" t="str">
        <f t="array" ref="O1251">IFERROR(VLOOKUP(E1251,'RT-C'!$A:$R,18,FALSE),"")</f>
        <v/>
      </c>
      <c r="P1251" s="147" t="str">
        <f t="shared" si="76"/>
        <v/>
      </c>
      <c r="Q1251" s="119" t="str">
        <f t="shared" si="77"/>
        <v/>
      </c>
      <c r="R1251" s="149" t="str">
        <f t="shared" si="78"/>
        <v/>
      </c>
      <c r="S1251" s="148"/>
      <c r="T1251" s="148" t="str">
        <f t="shared" si="79"/>
        <v/>
      </c>
      <c r="U1251" s="118" t="e">
        <f>IF(AND(D1251&lt;&gt;"",I1251="OUI",#REF!="OUI"),60,"")</f>
        <v>#REF!</v>
      </c>
      <c r="V1251" s="147"/>
      <c r="W1251" s="118"/>
      <c r="X1251" s="118"/>
      <c r="Y1251" s="120"/>
      <c r="Z1251" s="117"/>
    </row>
    <row r="1252" spans="1:26" x14ac:dyDescent="0.25">
      <c r="A1252" s="114">
        <v>4</v>
      </c>
      <c r="B1252" s="115" t="s">
        <v>5726</v>
      </c>
      <c r="C1252" s="116" t="str">
        <f t="array" ref="C1252">IFERROR(VLOOKUP(E1252,'RT-C'!$A:$I,9,FALSE),"")</f>
        <v/>
      </c>
      <c r="D1252" s="117"/>
      <c r="E1252" s="113"/>
      <c r="F1252" s="118"/>
      <c r="G1252" s="119"/>
      <c r="H1252" s="120"/>
      <c r="I1252" s="153" t="str">
        <f t="array" ref="I1252">IFERROR(VLOOKUP(E1252,'RT-C'!$A:$J,10,FALSE),"")</f>
        <v/>
      </c>
      <c r="J1252" s="151" t="str">
        <f t="array" ref="J1252">IFERROR(VLOOKUP(E1252,'RT-C'!$A:$AE,31,FALSE),"")</f>
        <v/>
      </c>
      <c r="K1252" s="152" t="str">
        <f t="array" ref="K1252">IFERROR(IF(VLOOKUP(E1252,'RT-C'!$A:$AG,29,FALSE)=0,"",VLOOKUP(E1252,'RT-C'!$A:$AG,33,FALSE)),"")</f>
        <v/>
      </c>
      <c r="L1252" s="151" t="str">
        <f t="array" ref="L1252">IFERROR(VLOOKUP('RT-C'!$A:$AF,32,FALSE),"")</f>
        <v/>
      </c>
      <c r="M1252" s="323" t="str">
        <f t="array" ref="M1252">IFERROR(VLOOKUP(E1252,'RT-C'!$A:$H,8,FALSE),"")</f>
        <v/>
      </c>
      <c r="N1252" s="151" t="str">
        <f t="array" ref="N1252">IFERROR(VLOOKUP(E1252,'RT-C'!$A:$G,7,FALSE),"")</f>
        <v/>
      </c>
      <c r="O1252" s="150" t="str">
        <f t="array" ref="O1252">IFERROR(VLOOKUP(E1252,'RT-C'!$A:$R,18,FALSE),"")</f>
        <v/>
      </c>
      <c r="P1252" s="147" t="str">
        <f t="shared" si="76"/>
        <v/>
      </c>
      <c r="Q1252" s="119" t="str">
        <f t="shared" si="77"/>
        <v/>
      </c>
      <c r="R1252" s="149" t="str">
        <f t="shared" si="78"/>
        <v/>
      </c>
      <c r="S1252" s="148"/>
      <c r="T1252" s="148" t="str">
        <f t="shared" si="79"/>
        <v/>
      </c>
      <c r="U1252" s="118" t="e">
        <f>IF(AND(D1252&lt;&gt;"",I1252="OUI",#REF!="OUI"),60,"")</f>
        <v>#REF!</v>
      </c>
      <c r="V1252" s="147"/>
      <c r="W1252" s="118"/>
      <c r="X1252" s="118"/>
      <c r="Y1252" s="120"/>
      <c r="Z1252" s="117"/>
    </row>
    <row r="1253" spans="1:26" x14ac:dyDescent="0.25">
      <c r="A1253" s="114">
        <v>4</v>
      </c>
      <c r="B1253" s="115" t="s">
        <v>5726</v>
      </c>
      <c r="C1253" s="116" t="str">
        <f t="array" ref="C1253">IFERROR(VLOOKUP(E1253,'RT-C'!$A:$I,9,FALSE),"")</f>
        <v/>
      </c>
      <c r="D1253" s="117"/>
      <c r="E1253" s="113"/>
      <c r="F1253" s="118"/>
      <c r="G1253" s="119"/>
      <c r="H1253" s="120"/>
      <c r="I1253" s="153" t="str">
        <f t="array" ref="I1253">IFERROR(VLOOKUP(E1253,'RT-C'!$A:$J,10,FALSE),"")</f>
        <v/>
      </c>
      <c r="J1253" s="151" t="str">
        <f t="array" ref="J1253">IFERROR(VLOOKUP(E1253,'RT-C'!$A:$AE,31,FALSE),"")</f>
        <v/>
      </c>
      <c r="K1253" s="152" t="str">
        <f t="array" ref="K1253">IFERROR(IF(VLOOKUP(E1253,'RT-C'!$A:$AG,29,FALSE)=0,"",VLOOKUP(E1253,'RT-C'!$A:$AG,33,FALSE)),"")</f>
        <v/>
      </c>
      <c r="L1253" s="151" t="str">
        <f t="array" ref="L1253">IFERROR(VLOOKUP('RT-C'!$A:$AF,32,FALSE),"")</f>
        <v/>
      </c>
      <c r="M1253" s="323" t="str">
        <f t="array" ref="M1253">IFERROR(VLOOKUP(E1253,'RT-C'!$A:$H,8,FALSE),"")</f>
        <v/>
      </c>
      <c r="N1253" s="151" t="str">
        <f t="array" ref="N1253">IFERROR(VLOOKUP(E1253,'RT-C'!$A:$G,7,FALSE),"")</f>
        <v/>
      </c>
      <c r="O1253" s="150" t="str">
        <f t="array" ref="O1253">IFERROR(VLOOKUP(E1253,'RT-C'!$A:$R,18,FALSE),"")</f>
        <v/>
      </c>
      <c r="P1253" s="147" t="str">
        <f t="shared" si="76"/>
        <v/>
      </c>
      <c r="Q1253" s="119" t="str">
        <f t="shared" si="77"/>
        <v/>
      </c>
      <c r="R1253" s="149" t="str">
        <f t="shared" si="78"/>
        <v/>
      </c>
      <c r="S1253" s="148"/>
      <c r="T1253" s="148" t="str">
        <f t="shared" si="79"/>
        <v/>
      </c>
      <c r="U1253" s="118" t="e">
        <f>IF(AND(D1253&lt;&gt;"",I1253="OUI",#REF!="OUI"),60,"")</f>
        <v>#REF!</v>
      </c>
      <c r="V1253" s="147"/>
      <c r="W1253" s="118"/>
      <c r="X1253" s="118"/>
      <c r="Y1253" s="120"/>
      <c r="Z1253" s="117"/>
    </row>
    <row r="1254" spans="1:26" x14ac:dyDescent="0.25">
      <c r="A1254" s="114">
        <v>4</v>
      </c>
      <c r="B1254" s="115" t="s">
        <v>5726</v>
      </c>
      <c r="C1254" s="116" t="str">
        <f t="array" ref="C1254">IFERROR(VLOOKUP(E1254,'RT-C'!$A:$I,9,FALSE),"")</f>
        <v/>
      </c>
      <c r="D1254" s="117"/>
      <c r="E1254" s="113"/>
      <c r="F1254" s="118"/>
      <c r="G1254" s="119"/>
      <c r="H1254" s="120"/>
      <c r="I1254" s="153" t="str">
        <f t="array" ref="I1254">IFERROR(VLOOKUP(E1254,'RT-C'!$A:$J,10,FALSE),"")</f>
        <v/>
      </c>
      <c r="J1254" s="151" t="str">
        <f t="array" ref="J1254">IFERROR(VLOOKUP(E1254,'RT-C'!$A:$AE,31,FALSE),"")</f>
        <v/>
      </c>
      <c r="K1254" s="152" t="str">
        <f t="array" ref="K1254">IFERROR(IF(VLOOKUP(E1254,'RT-C'!$A:$AG,29,FALSE)=0,"",VLOOKUP(E1254,'RT-C'!$A:$AG,33,FALSE)),"")</f>
        <v/>
      </c>
      <c r="L1254" s="151" t="str">
        <f t="array" ref="L1254">IFERROR(VLOOKUP('RT-C'!$A:$AF,32,FALSE),"")</f>
        <v/>
      </c>
      <c r="M1254" s="323" t="str">
        <f t="array" ref="M1254">IFERROR(VLOOKUP(E1254,'RT-C'!$A:$H,8,FALSE),"")</f>
        <v/>
      </c>
      <c r="N1254" s="151" t="str">
        <f t="array" ref="N1254">IFERROR(VLOOKUP(E1254,'RT-C'!$A:$G,7,FALSE),"")</f>
        <v/>
      </c>
      <c r="O1254" s="150" t="str">
        <f t="array" ref="O1254">IFERROR(VLOOKUP(E1254,'RT-C'!$A:$R,18,FALSE),"")</f>
        <v/>
      </c>
      <c r="P1254" s="147" t="str">
        <f t="shared" si="76"/>
        <v/>
      </c>
      <c r="Q1254" s="119" t="str">
        <f t="shared" si="77"/>
        <v/>
      </c>
      <c r="R1254" s="149" t="str">
        <f t="shared" si="78"/>
        <v/>
      </c>
      <c r="S1254" s="148"/>
      <c r="T1254" s="148" t="str">
        <f t="shared" si="79"/>
        <v/>
      </c>
      <c r="U1254" s="118" t="e">
        <f>IF(AND(D1254&lt;&gt;"",I1254="OUI",#REF!="OUI"),60,"")</f>
        <v>#REF!</v>
      </c>
      <c r="V1254" s="147"/>
      <c r="W1254" s="118"/>
      <c r="X1254" s="118"/>
      <c r="Y1254" s="120"/>
      <c r="Z1254" s="117"/>
    </row>
    <row r="1255" spans="1:26" x14ac:dyDescent="0.25">
      <c r="A1255" s="114">
        <v>4</v>
      </c>
      <c r="B1255" s="115" t="s">
        <v>5726</v>
      </c>
      <c r="C1255" s="116" t="str">
        <f t="array" ref="C1255">IFERROR(VLOOKUP(E1255,'RT-C'!$A:$I,9,FALSE),"")</f>
        <v/>
      </c>
      <c r="D1255" s="117"/>
      <c r="E1255" s="113"/>
      <c r="F1255" s="118"/>
      <c r="G1255" s="119"/>
      <c r="H1255" s="120"/>
      <c r="I1255" s="153" t="str">
        <f t="array" ref="I1255">IFERROR(VLOOKUP(E1255,'RT-C'!$A:$J,10,FALSE),"")</f>
        <v/>
      </c>
      <c r="J1255" s="151" t="str">
        <f t="array" ref="J1255">IFERROR(VLOOKUP(E1255,'RT-C'!$A:$AE,31,FALSE),"")</f>
        <v/>
      </c>
      <c r="K1255" s="152" t="str">
        <f t="array" ref="K1255">IFERROR(IF(VLOOKUP(E1255,'RT-C'!$A:$AG,29,FALSE)=0,"",VLOOKUP(E1255,'RT-C'!$A:$AG,33,FALSE)),"")</f>
        <v/>
      </c>
      <c r="L1255" s="151" t="str">
        <f t="array" ref="L1255">IFERROR(VLOOKUP('RT-C'!$A:$AF,32,FALSE),"")</f>
        <v/>
      </c>
      <c r="M1255" s="323" t="str">
        <f t="array" ref="M1255">IFERROR(VLOOKUP(E1255,'RT-C'!$A:$H,8,FALSE),"")</f>
        <v/>
      </c>
      <c r="N1255" s="151" t="str">
        <f t="array" ref="N1255">IFERROR(VLOOKUP(E1255,'RT-C'!$A:$G,7,FALSE),"")</f>
        <v/>
      </c>
      <c r="O1255" s="150" t="str">
        <f t="array" ref="O1255">IFERROR(VLOOKUP(E1255,'RT-C'!$A:$R,18,FALSE),"")</f>
        <v/>
      </c>
      <c r="P1255" s="147" t="str">
        <f t="shared" si="76"/>
        <v/>
      </c>
      <c r="Q1255" s="119" t="str">
        <f t="shared" si="77"/>
        <v/>
      </c>
      <c r="R1255" s="149" t="str">
        <f t="shared" si="78"/>
        <v/>
      </c>
      <c r="S1255" s="148"/>
      <c r="T1255" s="148" t="str">
        <f t="shared" si="79"/>
        <v/>
      </c>
      <c r="U1255" s="118" t="e">
        <f>IF(AND(D1255&lt;&gt;"",I1255="OUI",#REF!="OUI"),60,"")</f>
        <v>#REF!</v>
      </c>
      <c r="V1255" s="147"/>
      <c r="W1255" s="118"/>
      <c r="X1255" s="118"/>
      <c r="Y1255" s="120"/>
      <c r="Z1255" s="117"/>
    </row>
    <row r="1256" spans="1:26" x14ac:dyDescent="0.25">
      <c r="A1256" s="114">
        <v>4</v>
      </c>
      <c r="B1256" s="115" t="s">
        <v>5726</v>
      </c>
      <c r="C1256" s="116" t="str">
        <f t="array" ref="C1256">IFERROR(VLOOKUP(E1256,'RT-C'!$A:$I,9,FALSE),"")</f>
        <v/>
      </c>
      <c r="D1256" s="117"/>
      <c r="E1256" s="113"/>
      <c r="F1256" s="118"/>
      <c r="G1256" s="119"/>
      <c r="H1256" s="120"/>
      <c r="I1256" s="153" t="str">
        <f t="array" ref="I1256">IFERROR(VLOOKUP(E1256,'RT-C'!$A:$J,10,FALSE),"")</f>
        <v/>
      </c>
      <c r="J1256" s="151" t="str">
        <f t="array" ref="J1256">IFERROR(VLOOKUP(E1256,'RT-C'!$A:$AE,31,FALSE),"")</f>
        <v/>
      </c>
      <c r="K1256" s="152" t="str">
        <f t="array" ref="K1256">IFERROR(IF(VLOOKUP(E1256,'RT-C'!$A:$AG,29,FALSE)=0,"",VLOOKUP(E1256,'RT-C'!$A:$AG,33,FALSE)),"")</f>
        <v/>
      </c>
      <c r="L1256" s="151" t="str">
        <f t="array" ref="L1256">IFERROR(VLOOKUP('RT-C'!$A:$AF,32,FALSE),"")</f>
        <v/>
      </c>
      <c r="M1256" s="323" t="str">
        <f t="array" ref="M1256">IFERROR(VLOOKUP(E1256,'RT-C'!$A:$H,8,FALSE),"")</f>
        <v/>
      </c>
      <c r="N1256" s="151" t="str">
        <f t="array" ref="N1256">IFERROR(VLOOKUP(E1256,'RT-C'!$A:$G,7,FALSE),"")</f>
        <v/>
      </c>
      <c r="O1256" s="150" t="str">
        <f t="array" ref="O1256">IFERROR(VLOOKUP(E1256,'RT-C'!$A:$R,18,FALSE),"")</f>
        <v/>
      </c>
      <c r="P1256" s="147" t="str">
        <f t="shared" si="76"/>
        <v/>
      </c>
      <c r="Q1256" s="119" t="str">
        <f t="shared" si="77"/>
        <v/>
      </c>
      <c r="R1256" s="149" t="str">
        <f t="shared" si="78"/>
        <v/>
      </c>
      <c r="S1256" s="148"/>
      <c r="T1256" s="148" t="str">
        <f t="shared" si="79"/>
        <v/>
      </c>
      <c r="U1256" s="118" t="e">
        <f>IF(AND(D1256&lt;&gt;"",I1256="OUI",#REF!="OUI"),60,"")</f>
        <v>#REF!</v>
      </c>
      <c r="V1256" s="147"/>
      <c r="W1256" s="118"/>
      <c r="X1256" s="118"/>
      <c r="Y1256" s="120"/>
      <c r="Z1256" s="117"/>
    </row>
    <row r="1257" spans="1:26" x14ac:dyDescent="0.25">
      <c r="A1257" s="114">
        <v>4</v>
      </c>
      <c r="B1257" s="115" t="s">
        <v>5726</v>
      </c>
      <c r="C1257" s="116" t="str">
        <f t="array" ref="C1257">IFERROR(VLOOKUP(E1257,'RT-C'!$A:$I,9,FALSE),"")</f>
        <v/>
      </c>
      <c r="D1257" s="117"/>
      <c r="E1257" s="113"/>
      <c r="F1257" s="118"/>
      <c r="G1257" s="119"/>
      <c r="H1257" s="120"/>
      <c r="I1257" s="153" t="str">
        <f t="array" ref="I1257">IFERROR(VLOOKUP(E1257,'RT-C'!$A:$J,10,FALSE),"")</f>
        <v/>
      </c>
      <c r="J1257" s="151" t="str">
        <f t="array" ref="J1257">IFERROR(VLOOKUP(E1257,'RT-C'!$A:$AE,31,FALSE),"")</f>
        <v/>
      </c>
      <c r="K1257" s="152" t="str">
        <f t="array" ref="K1257">IFERROR(IF(VLOOKUP(E1257,'RT-C'!$A:$AG,29,FALSE)=0,"",VLOOKUP(E1257,'RT-C'!$A:$AG,33,FALSE)),"")</f>
        <v/>
      </c>
      <c r="L1257" s="151" t="str">
        <f t="array" ref="L1257">IFERROR(VLOOKUP('RT-C'!$A:$AF,32,FALSE),"")</f>
        <v/>
      </c>
      <c r="M1257" s="323" t="str">
        <f t="array" ref="M1257">IFERROR(VLOOKUP(E1257,'RT-C'!$A:$H,8,FALSE),"")</f>
        <v/>
      </c>
      <c r="N1257" s="151" t="str">
        <f t="array" ref="N1257">IFERROR(VLOOKUP(E1257,'RT-C'!$A:$G,7,FALSE),"")</f>
        <v/>
      </c>
      <c r="O1257" s="150" t="str">
        <f t="array" ref="O1257">IFERROR(VLOOKUP(E1257,'RT-C'!$A:$R,18,FALSE),"")</f>
        <v/>
      </c>
      <c r="P1257" s="147" t="str">
        <f t="shared" si="76"/>
        <v/>
      </c>
      <c r="Q1257" s="119" t="str">
        <f t="shared" si="77"/>
        <v/>
      </c>
      <c r="R1257" s="149" t="str">
        <f t="shared" si="78"/>
        <v/>
      </c>
      <c r="S1257" s="148"/>
      <c r="T1257" s="148" t="str">
        <f t="shared" si="79"/>
        <v/>
      </c>
      <c r="U1257" s="118" t="e">
        <f>IF(AND(D1257&lt;&gt;"",I1257="OUI",#REF!="OUI"),60,"")</f>
        <v>#REF!</v>
      </c>
      <c r="V1257" s="147"/>
      <c r="W1257" s="118"/>
      <c r="X1257" s="118"/>
      <c r="Y1257" s="120"/>
      <c r="Z1257" s="117"/>
    </row>
    <row r="1258" spans="1:26" x14ac:dyDescent="0.25">
      <c r="A1258" s="114">
        <v>4</v>
      </c>
      <c r="B1258" s="115" t="s">
        <v>5726</v>
      </c>
      <c r="C1258" s="116" t="str">
        <f t="array" ref="C1258">IFERROR(VLOOKUP(E1258,'RT-C'!$A:$I,9,FALSE),"")</f>
        <v/>
      </c>
      <c r="D1258" s="117"/>
      <c r="E1258" s="113"/>
      <c r="F1258" s="118"/>
      <c r="G1258" s="119"/>
      <c r="H1258" s="120"/>
      <c r="I1258" s="153" t="str">
        <f t="array" ref="I1258">IFERROR(VLOOKUP(E1258,'RT-C'!$A:$J,10,FALSE),"")</f>
        <v/>
      </c>
      <c r="J1258" s="151" t="str">
        <f t="array" ref="J1258">IFERROR(VLOOKUP(E1258,'RT-C'!$A:$AE,31,FALSE),"")</f>
        <v/>
      </c>
      <c r="K1258" s="152" t="str">
        <f t="array" ref="K1258">IFERROR(IF(VLOOKUP(E1258,'RT-C'!$A:$AG,29,FALSE)=0,"",VLOOKUP(E1258,'RT-C'!$A:$AG,33,FALSE)),"")</f>
        <v/>
      </c>
      <c r="L1258" s="151" t="str">
        <f t="array" ref="L1258">IFERROR(VLOOKUP('RT-C'!$A:$AF,32,FALSE),"")</f>
        <v/>
      </c>
      <c r="M1258" s="323" t="str">
        <f t="array" ref="M1258">IFERROR(VLOOKUP(E1258,'RT-C'!$A:$H,8,FALSE),"")</f>
        <v/>
      </c>
      <c r="N1258" s="151" t="str">
        <f t="array" ref="N1258">IFERROR(VLOOKUP(E1258,'RT-C'!$A:$G,7,FALSE),"")</f>
        <v/>
      </c>
      <c r="O1258" s="150" t="str">
        <f t="array" ref="O1258">IFERROR(VLOOKUP(E1258,'RT-C'!$A:$R,18,FALSE),"")</f>
        <v/>
      </c>
      <c r="P1258" s="147" t="str">
        <f t="shared" si="76"/>
        <v/>
      </c>
      <c r="Q1258" s="119" t="str">
        <f t="shared" si="77"/>
        <v/>
      </c>
      <c r="R1258" s="149" t="str">
        <f t="shared" si="78"/>
        <v/>
      </c>
      <c r="S1258" s="148"/>
      <c r="T1258" s="148" t="str">
        <f t="shared" si="79"/>
        <v/>
      </c>
      <c r="U1258" s="118" t="e">
        <f>IF(AND(D1258&lt;&gt;"",I1258="OUI",#REF!="OUI"),60,"")</f>
        <v>#REF!</v>
      </c>
      <c r="V1258" s="147"/>
      <c r="W1258" s="118"/>
      <c r="X1258" s="118"/>
      <c r="Y1258" s="120"/>
      <c r="Z1258" s="117"/>
    </row>
    <row r="1259" spans="1:26" x14ac:dyDescent="0.25">
      <c r="A1259" s="114">
        <v>4</v>
      </c>
      <c r="B1259" s="115" t="s">
        <v>5726</v>
      </c>
      <c r="C1259" s="116" t="str">
        <f t="array" ref="C1259">IFERROR(VLOOKUP(E1259,'RT-C'!$A:$I,9,FALSE),"")</f>
        <v/>
      </c>
      <c r="D1259" s="117"/>
      <c r="E1259" s="113"/>
      <c r="F1259" s="118"/>
      <c r="G1259" s="119"/>
      <c r="H1259" s="120"/>
      <c r="I1259" s="153" t="str">
        <f t="array" ref="I1259">IFERROR(VLOOKUP(E1259,'RT-C'!$A:$J,10,FALSE),"")</f>
        <v/>
      </c>
      <c r="J1259" s="151" t="str">
        <f t="array" ref="J1259">IFERROR(VLOOKUP(E1259,'RT-C'!$A:$AE,31,FALSE),"")</f>
        <v/>
      </c>
      <c r="K1259" s="152" t="str">
        <f t="array" ref="K1259">IFERROR(IF(VLOOKUP(E1259,'RT-C'!$A:$AG,29,FALSE)=0,"",VLOOKUP(E1259,'RT-C'!$A:$AG,33,FALSE)),"")</f>
        <v/>
      </c>
      <c r="L1259" s="151" t="str">
        <f t="array" ref="L1259">IFERROR(VLOOKUP('RT-C'!$A:$AF,32,FALSE),"")</f>
        <v/>
      </c>
      <c r="M1259" s="323" t="str">
        <f t="array" ref="M1259">IFERROR(VLOOKUP(E1259,'RT-C'!$A:$H,8,FALSE),"")</f>
        <v/>
      </c>
      <c r="N1259" s="151" t="str">
        <f t="array" ref="N1259">IFERROR(VLOOKUP(E1259,'RT-C'!$A:$G,7,FALSE),"")</f>
        <v/>
      </c>
      <c r="O1259" s="150" t="str">
        <f t="array" ref="O1259">IFERROR(VLOOKUP(E1259,'RT-C'!$A:$R,18,FALSE),"")</f>
        <v/>
      </c>
      <c r="P1259" s="147" t="str">
        <f t="shared" si="76"/>
        <v/>
      </c>
      <c r="Q1259" s="119" t="str">
        <f t="shared" si="77"/>
        <v/>
      </c>
      <c r="R1259" s="149" t="str">
        <f t="shared" si="78"/>
        <v/>
      </c>
      <c r="S1259" s="148"/>
      <c r="T1259" s="148" t="str">
        <f t="shared" si="79"/>
        <v/>
      </c>
      <c r="U1259" s="118" t="e">
        <f>IF(AND(D1259&lt;&gt;"",I1259="OUI",#REF!="OUI"),60,"")</f>
        <v>#REF!</v>
      </c>
      <c r="V1259" s="147"/>
      <c r="W1259" s="118"/>
      <c r="X1259" s="118"/>
      <c r="Y1259" s="120"/>
      <c r="Z1259" s="117"/>
    </row>
    <row r="1260" spans="1:26" x14ac:dyDescent="0.25">
      <c r="A1260" s="114">
        <v>4</v>
      </c>
      <c r="B1260" s="115" t="s">
        <v>5726</v>
      </c>
      <c r="C1260" s="116" t="str">
        <f t="array" ref="C1260">IFERROR(VLOOKUP(E1260,'RT-C'!$A:$I,9,FALSE),"")</f>
        <v/>
      </c>
      <c r="D1260" s="117"/>
      <c r="E1260" s="113"/>
      <c r="F1260" s="118"/>
      <c r="G1260" s="119"/>
      <c r="H1260" s="120"/>
      <c r="I1260" s="153" t="str">
        <f t="array" ref="I1260">IFERROR(VLOOKUP(E1260,'RT-C'!$A:$J,10,FALSE),"")</f>
        <v/>
      </c>
      <c r="J1260" s="151" t="str">
        <f t="array" ref="J1260">IFERROR(VLOOKUP(E1260,'RT-C'!$A:$AE,31,FALSE),"")</f>
        <v/>
      </c>
      <c r="K1260" s="152" t="str">
        <f t="array" ref="K1260">IFERROR(IF(VLOOKUP(E1260,'RT-C'!$A:$AG,29,FALSE)=0,"",VLOOKUP(E1260,'RT-C'!$A:$AG,33,FALSE)),"")</f>
        <v/>
      </c>
      <c r="L1260" s="151" t="str">
        <f t="array" ref="L1260">IFERROR(VLOOKUP('RT-C'!$A:$AF,32,FALSE),"")</f>
        <v/>
      </c>
      <c r="M1260" s="323" t="str">
        <f t="array" ref="M1260">IFERROR(VLOOKUP(E1260,'RT-C'!$A:$H,8,FALSE),"")</f>
        <v/>
      </c>
      <c r="N1260" s="151" t="str">
        <f t="array" ref="N1260">IFERROR(VLOOKUP(E1260,'RT-C'!$A:$G,7,FALSE),"")</f>
        <v/>
      </c>
      <c r="O1260" s="150" t="str">
        <f t="array" ref="O1260">IFERROR(VLOOKUP(E1260,'RT-C'!$A:$R,18,FALSE),"")</f>
        <v/>
      </c>
      <c r="P1260" s="147" t="str">
        <f t="shared" si="76"/>
        <v/>
      </c>
      <c r="Q1260" s="119" t="str">
        <f t="shared" si="77"/>
        <v/>
      </c>
      <c r="R1260" s="149" t="str">
        <f t="shared" si="78"/>
        <v/>
      </c>
      <c r="S1260" s="148"/>
      <c r="T1260" s="148" t="str">
        <f t="shared" si="79"/>
        <v/>
      </c>
      <c r="U1260" s="118" t="e">
        <f>IF(AND(D1260&lt;&gt;"",I1260="OUI",#REF!="OUI"),60,"")</f>
        <v>#REF!</v>
      </c>
      <c r="V1260" s="147"/>
      <c r="W1260" s="118"/>
      <c r="X1260" s="118"/>
      <c r="Y1260" s="120"/>
      <c r="Z1260" s="117"/>
    </row>
    <row r="1261" spans="1:26" x14ac:dyDescent="0.25">
      <c r="A1261" s="114">
        <v>4</v>
      </c>
      <c r="B1261" s="115" t="s">
        <v>5726</v>
      </c>
      <c r="C1261" s="116" t="str">
        <f t="array" ref="C1261">IFERROR(VLOOKUP(E1261,'RT-C'!$A:$I,9,FALSE),"")</f>
        <v/>
      </c>
      <c r="D1261" s="117"/>
      <c r="E1261" s="113"/>
      <c r="F1261" s="118"/>
      <c r="G1261" s="119"/>
      <c r="H1261" s="120"/>
      <c r="I1261" s="153" t="str">
        <f t="array" ref="I1261">IFERROR(VLOOKUP(E1261,'RT-C'!$A:$J,10,FALSE),"")</f>
        <v/>
      </c>
      <c r="J1261" s="151" t="str">
        <f t="array" ref="J1261">IFERROR(VLOOKUP(E1261,'RT-C'!$A:$AE,31,FALSE),"")</f>
        <v/>
      </c>
      <c r="K1261" s="152" t="str">
        <f t="array" ref="K1261">IFERROR(IF(VLOOKUP(E1261,'RT-C'!$A:$AG,29,FALSE)=0,"",VLOOKUP(E1261,'RT-C'!$A:$AG,33,FALSE)),"")</f>
        <v/>
      </c>
      <c r="L1261" s="151" t="str">
        <f t="array" ref="L1261">IFERROR(VLOOKUP('RT-C'!$A:$AF,32,FALSE),"")</f>
        <v/>
      </c>
      <c r="M1261" s="323" t="str">
        <f t="array" ref="M1261">IFERROR(VLOOKUP(E1261,'RT-C'!$A:$H,8,FALSE),"")</f>
        <v/>
      </c>
      <c r="N1261" s="151" t="str">
        <f t="array" ref="N1261">IFERROR(VLOOKUP(E1261,'RT-C'!$A:$G,7,FALSE),"")</f>
        <v/>
      </c>
      <c r="O1261" s="150" t="str">
        <f t="array" ref="O1261">IFERROR(VLOOKUP(E1261,'RT-C'!$A:$R,18,FALSE),"")</f>
        <v/>
      </c>
      <c r="P1261" s="147" t="str">
        <f t="shared" si="76"/>
        <v/>
      </c>
      <c r="Q1261" s="119" t="str">
        <f t="shared" si="77"/>
        <v/>
      </c>
      <c r="R1261" s="149" t="str">
        <f t="shared" si="78"/>
        <v/>
      </c>
      <c r="S1261" s="148"/>
      <c r="T1261" s="148" t="str">
        <f t="shared" si="79"/>
        <v/>
      </c>
      <c r="U1261" s="118" t="e">
        <f>IF(AND(D1261&lt;&gt;"",I1261="OUI",#REF!="OUI"),60,"")</f>
        <v>#REF!</v>
      </c>
      <c r="V1261" s="147"/>
      <c r="W1261" s="118"/>
      <c r="X1261" s="118"/>
      <c r="Y1261" s="120"/>
      <c r="Z1261" s="117"/>
    </row>
    <row r="1262" spans="1:26" x14ac:dyDescent="0.25">
      <c r="A1262" s="114">
        <v>4</v>
      </c>
      <c r="B1262" s="115" t="s">
        <v>5726</v>
      </c>
      <c r="C1262" s="116" t="str">
        <f t="array" ref="C1262">IFERROR(VLOOKUP(E1262,'RT-C'!$A:$I,9,FALSE),"")</f>
        <v/>
      </c>
      <c r="D1262" s="117"/>
      <c r="E1262" s="113"/>
      <c r="F1262" s="118"/>
      <c r="G1262" s="119"/>
      <c r="H1262" s="120"/>
      <c r="I1262" s="153" t="str">
        <f t="array" ref="I1262">IFERROR(VLOOKUP(E1262,'RT-C'!$A:$J,10,FALSE),"")</f>
        <v/>
      </c>
      <c r="J1262" s="151" t="str">
        <f t="array" ref="J1262">IFERROR(VLOOKUP(E1262,'RT-C'!$A:$AE,31,FALSE),"")</f>
        <v/>
      </c>
      <c r="K1262" s="152" t="str">
        <f t="array" ref="K1262">IFERROR(IF(VLOOKUP(E1262,'RT-C'!$A:$AG,29,FALSE)=0,"",VLOOKUP(E1262,'RT-C'!$A:$AG,33,FALSE)),"")</f>
        <v/>
      </c>
      <c r="L1262" s="151" t="str">
        <f t="array" ref="L1262">IFERROR(VLOOKUP('RT-C'!$A:$AF,32,FALSE),"")</f>
        <v/>
      </c>
      <c r="M1262" s="323" t="str">
        <f t="array" ref="M1262">IFERROR(VLOOKUP(E1262,'RT-C'!$A:$H,8,FALSE),"")</f>
        <v/>
      </c>
      <c r="N1262" s="151" t="str">
        <f t="array" ref="N1262">IFERROR(VLOOKUP(E1262,'RT-C'!$A:$G,7,FALSE),"")</f>
        <v/>
      </c>
      <c r="O1262" s="150" t="str">
        <f t="array" ref="O1262">IFERROR(VLOOKUP(E1262,'RT-C'!$A:$R,18,FALSE),"")</f>
        <v/>
      </c>
      <c r="P1262" s="147" t="str">
        <f t="shared" si="76"/>
        <v/>
      </c>
      <c r="Q1262" s="119" t="str">
        <f t="shared" si="77"/>
        <v/>
      </c>
      <c r="R1262" s="149" t="str">
        <f t="shared" si="78"/>
        <v/>
      </c>
      <c r="S1262" s="148"/>
      <c r="T1262" s="148" t="str">
        <f t="shared" si="79"/>
        <v/>
      </c>
      <c r="U1262" s="118" t="e">
        <f>IF(AND(D1262&lt;&gt;"",I1262="OUI",#REF!="OUI"),60,"")</f>
        <v>#REF!</v>
      </c>
      <c r="V1262" s="147"/>
      <c r="W1262" s="118"/>
      <c r="X1262" s="118"/>
      <c r="Y1262" s="120"/>
      <c r="Z1262" s="117"/>
    </row>
    <row r="1263" spans="1:26" x14ac:dyDescent="0.25">
      <c r="A1263" s="114">
        <v>4</v>
      </c>
      <c r="B1263" s="115" t="s">
        <v>5726</v>
      </c>
      <c r="C1263" s="116" t="str">
        <f t="array" ref="C1263">IFERROR(VLOOKUP(E1263,'RT-C'!$A:$I,9,FALSE),"")</f>
        <v/>
      </c>
      <c r="D1263" s="117"/>
      <c r="E1263" s="113"/>
      <c r="F1263" s="118"/>
      <c r="G1263" s="119"/>
      <c r="H1263" s="120"/>
      <c r="I1263" s="153" t="str">
        <f t="array" ref="I1263">IFERROR(VLOOKUP(E1263,'RT-C'!$A:$J,10,FALSE),"")</f>
        <v/>
      </c>
      <c r="J1263" s="151" t="str">
        <f t="array" ref="J1263">IFERROR(VLOOKUP(E1263,'RT-C'!$A:$AE,31,FALSE),"")</f>
        <v/>
      </c>
      <c r="K1263" s="152" t="str">
        <f t="array" ref="K1263">IFERROR(IF(VLOOKUP(E1263,'RT-C'!$A:$AG,29,FALSE)=0,"",VLOOKUP(E1263,'RT-C'!$A:$AG,33,FALSE)),"")</f>
        <v/>
      </c>
      <c r="L1263" s="151" t="str">
        <f t="array" ref="L1263">IFERROR(VLOOKUP('RT-C'!$A:$AF,32,FALSE),"")</f>
        <v/>
      </c>
      <c r="M1263" s="323" t="str">
        <f t="array" ref="M1263">IFERROR(VLOOKUP(E1263,'RT-C'!$A:$H,8,FALSE),"")</f>
        <v/>
      </c>
      <c r="N1263" s="151" t="str">
        <f t="array" ref="N1263">IFERROR(VLOOKUP(E1263,'RT-C'!$A:$G,7,FALSE),"")</f>
        <v/>
      </c>
      <c r="O1263" s="150" t="str">
        <f t="array" ref="O1263">IFERROR(VLOOKUP(E1263,'RT-C'!$A:$R,18,FALSE),"")</f>
        <v/>
      </c>
      <c r="P1263" s="147" t="str">
        <f t="shared" si="76"/>
        <v/>
      </c>
      <c r="Q1263" s="119" t="str">
        <f t="shared" si="77"/>
        <v/>
      </c>
      <c r="R1263" s="149" t="str">
        <f t="shared" si="78"/>
        <v/>
      </c>
      <c r="S1263" s="148"/>
      <c r="T1263" s="148" t="str">
        <f t="shared" si="79"/>
        <v/>
      </c>
      <c r="U1263" s="118" t="e">
        <f>IF(AND(D1263&lt;&gt;"",I1263="OUI",#REF!="OUI"),60,"")</f>
        <v>#REF!</v>
      </c>
      <c r="V1263" s="147"/>
      <c r="W1263" s="118"/>
      <c r="X1263" s="118"/>
      <c r="Y1263" s="120"/>
      <c r="Z1263" s="117"/>
    </row>
    <row r="1264" spans="1:26" x14ac:dyDescent="0.25">
      <c r="A1264" s="114">
        <v>4</v>
      </c>
      <c r="B1264" s="115" t="s">
        <v>5726</v>
      </c>
      <c r="C1264" s="116" t="str">
        <f t="array" ref="C1264">IFERROR(VLOOKUP(E1264,'RT-C'!$A:$I,9,FALSE),"")</f>
        <v/>
      </c>
      <c r="D1264" s="117"/>
      <c r="E1264" s="113"/>
      <c r="F1264" s="118"/>
      <c r="G1264" s="119"/>
      <c r="H1264" s="120"/>
      <c r="I1264" s="153" t="str">
        <f t="array" ref="I1264">IFERROR(VLOOKUP(E1264,'RT-C'!$A:$J,10,FALSE),"")</f>
        <v/>
      </c>
      <c r="J1264" s="151" t="str">
        <f t="array" ref="J1264">IFERROR(VLOOKUP(E1264,'RT-C'!$A:$AE,31,FALSE),"")</f>
        <v/>
      </c>
      <c r="K1264" s="152" t="str">
        <f t="array" ref="K1264">IFERROR(IF(VLOOKUP(E1264,'RT-C'!$A:$AG,29,FALSE)=0,"",VLOOKUP(E1264,'RT-C'!$A:$AG,33,FALSE)),"")</f>
        <v/>
      </c>
      <c r="L1264" s="151" t="str">
        <f t="array" ref="L1264">IFERROR(VLOOKUP('RT-C'!$A:$AF,32,FALSE),"")</f>
        <v/>
      </c>
      <c r="M1264" s="323" t="str">
        <f t="array" ref="M1264">IFERROR(VLOOKUP(E1264,'RT-C'!$A:$H,8,FALSE),"")</f>
        <v/>
      </c>
      <c r="N1264" s="151" t="str">
        <f t="array" ref="N1264">IFERROR(VLOOKUP(E1264,'RT-C'!$A:$G,7,FALSE),"")</f>
        <v/>
      </c>
      <c r="O1264" s="150" t="str">
        <f t="array" ref="O1264">IFERROR(VLOOKUP(E1264,'RT-C'!$A:$R,18,FALSE),"")</f>
        <v/>
      </c>
      <c r="P1264" s="147" t="str">
        <f t="shared" si="76"/>
        <v/>
      </c>
      <c r="Q1264" s="119" t="str">
        <f t="shared" si="77"/>
        <v/>
      </c>
      <c r="R1264" s="149" t="str">
        <f t="shared" si="78"/>
        <v/>
      </c>
      <c r="S1264" s="148"/>
      <c r="T1264" s="148" t="str">
        <f t="shared" si="79"/>
        <v/>
      </c>
      <c r="U1264" s="118" t="e">
        <f>IF(AND(D1264&lt;&gt;"",I1264="OUI",#REF!="OUI"),60,"")</f>
        <v>#REF!</v>
      </c>
      <c r="V1264" s="147"/>
      <c r="W1264" s="118"/>
      <c r="X1264" s="118"/>
      <c r="Y1264" s="120"/>
      <c r="Z1264" s="117"/>
    </row>
    <row r="1265" spans="1:26" x14ac:dyDescent="0.25">
      <c r="A1265" s="114">
        <v>4</v>
      </c>
      <c r="B1265" s="115" t="s">
        <v>5726</v>
      </c>
      <c r="C1265" s="116" t="str">
        <f t="array" ref="C1265">IFERROR(VLOOKUP(E1265,'RT-C'!$A:$I,9,FALSE),"")</f>
        <v/>
      </c>
      <c r="D1265" s="117"/>
      <c r="E1265" s="113"/>
      <c r="F1265" s="118"/>
      <c r="G1265" s="119"/>
      <c r="H1265" s="120"/>
      <c r="I1265" s="153" t="str">
        <f t="array" ref="I1265">IFERROR(VLOOKUP(E1265,'RT-C'!$A:$J,10,FALSE),"")</f>
        <v/>
      </c>
      <c r="J1265" s="151" t="str">
        <f t="array" ref="J1265">IFERROR(VLOOKUP(E1265,'RT-C'!$A:$AE,31,FALSE),"")</f>
        <v/>
      </c>
      <c r="K1265" s="152" t="str">
        <f t="array" ref="K1265">IFERROR(IF(VLOOKUP(E1265,'RT-C'!$A:$AG,29,FALSE)=0,"",VLOOKUP(E1265,'RT-C'!$A:$AG,33,FALSE)),"")</f>
        <v/>
      </c>
      <c r="L1265" s="151" t="str">
        <f t="array" ref="L1265">IFERROR(VLOOKUP('RT-C'!$A:$AF,32,FALSE),"")</f>
        <v/>
      </c>
      <c r="M1265" s="323" t="str">
        <f t="array" ref="M1265">IFERROR(VLOOKUP(E1265,'RT-C'!$A:$H,8,FALSE),"")</f>
        <v/>
      </c>
      <c r="N1265" s="151" t="str">
        <f t="array" ref="N1265">IFERROR(VLOOKUP(E1265,'RT-C'!$A:$G,7,FALSE),"")</f>
        <v/>
      </c>
      <c r="O1265" s="150" t="str">
        <f t="array" ref="O1265">IFERROR(VLOOKUP(E1265,'RT-C'!$A:$R,18,FALSE),"")</f>
        <v/>
      </c>
      <c r="P1265" s="147" t="str">
        <f t="shared" si="76"/>
        <v/>
      </c>
      <c r="Q1265" s="119" t="str">
        <f t="shared" si="77"/>
        <v/>
      </c>
      <c r="R1265" s="149" t="str">
        <f t="shared" si="78"/>
        <v/>
      </c>
      <c r="S1265" s="148"/>
      <c r="T1265" s="148" t="str">
        <f t="shared" si="79"/>
        <v/>
      </c>
      <c r="U1265" s="118" t="e">
        <f>IF(AND(D1265&lt;&gt;"",I1265="OUI",#REF!="OUI"),60,"")</f>
        <v>#REF!</v>
      </c>
      <c r="V1265" s="147"/>
      <c r="W1265" s="118"/>
      <c r="X1265" s="118"/>
      <c r="Y1265" s="120"/>
      <c r="Z1265" s="117"/>
    </row>
    <row r="1266" spans="1:26" x14ac:dyDescent="0.25">
      <c r="A1266" s="114">
        <v>4</v>
      </c>
      <c r="B1266" s="115" t="s">
        <v>5726</v>
      </c>
      <c r="C1266" s="116" t="str">
        <f t="array" ref="C1266">IFERROR(VLOOKUP(E1266,'RT-C'!$A:$I,9,FALSE),"")</f>
        <v/>
      </c>
      <c r="D1266" s="117"/>
      <c r="E1266" s="113"/>
      <c r="F1266" s="118"/>
      <c r="G1266" s="119"/>
      <c r="H1266" s="120"/>
      <c r="I1266" s="153" t="str">
        <f t="array" ref="I1266">IFERROR(VLOOKUP(E1266,'RT-C'!$A:$J,10,FALSE),"")</f>
        <v/>
      </c>
      <c r="J1266" s="151" t="str">
        <f t="array" ref="J1266">IFERROR(VLOOKUP(E1266,'RT-C'!$A:$AE,31,FALSE),"")</f>
        <v/>
      </c>
      <c r="K1266" s="152" t="str">
        <f t="array" ref="K1266">IFERROR(IF(VLOOKUP(E1266,'RT-C'!$A:$AG,29,FALSE)=0,"",VLOOKUP(E1266,'RT-C'!$A:$AG,33,FALSE)),"")</f>
        <v/>
      </c>
      <c r="L1266" s="151" t="str">
        <f t="array" ref="L1266">IFERROR(VLOOKUP('RT-C'!$A:$AF,32,FALSE),"")</f>
        <v/>
      </c>
      <c r="M1266" s="323" t="str">
        <f t="array" ref="M1266">IFERROR(VLOOKUP(E1266,'RT-C'!$A:$H,8,FALSE),"")</f>
        <v/>
      </c>
      <c r="N1266" s="151" t="str">
        <f t="array" ref="N1266">IFERROR(VLOOKUP(E1266,'RT-C'!$A:$G,7,FALSE),"")</f>
        <v/>
      </c>
      <c r="O1266" s="150" t="str">
        <f t="array" ref="O1266">IFERROR(VLOOKUP(E1266,'RT-C'!$A:$R,18,FALSE),"")</f>
        <v/>
      </c>
      <c r="P1266" s="147" t="str">
        <f t="shared" si="76"/>
        <v/>
      </c>
      <c r="Q1266" s="119" t="str">
        <f t="shared" si="77"/>
        <v/>
      </c>
      <c r="R1266" s="149" t="str">
        <f t="shared" si="78"/>
        <v/>
      </c>
      <c r="S1266" s="148"/>
      <c r="T1266" s="148" t="str">
        <f t="shared" si="79"/>
        <v/>
      </c>
      <c r="U1266" s="118" t="e">
        <f>IF(AND(D1266&lt;&gt;"",I1266="OUI",#REF!="OUI"),60,"")</f>
        <v>#REF!</v>
      </c>
      <c r="V1266" s="147"/>
      <c r="W1266" s="118"/>
      <c r="X1266" s="118"/>
      <c r="Y1266" s="120"/>
      <c r="Z1266" s="117"/>
    </row>
    <row r="1267" spans="1:26" x14ac:dyDescent="0.25">
      <c r="A1267" s="114">
        <v>4</v>
      </c>
      <c r="B1267" s="115" t="s">
        <v>5726</v>
      </c>
      <c r="C1267" s="116" t="str">
        <f t="array" ref="C1267">IFERROR(VLOOKUP(E1267,'RT-C'!$A:$I,9,FALSE),"")</f>
        <v/>
      </c>
      <c r="D1267" s="117"/>
      <c r="E1267" s="113"/>
      <c r="F1267" s="118"/>
      <c r="G1267" s="119"/>
      <c r="H1267" s="120"/>
      <c r="I1267" s="153" t="str">
        <f t="array" ref="I1267">IFERROR(VLOOKUP(E1267,'RT-C'!$A:$J,10,FALSE),"")</f>
        <v/>
      </c>
      <c r="J1267" s="151" t="str">
        <f t="array" ref="J1267">IFERROR(VLOOKUP(E1267,'RT-C'!$A:$AE,31,FALSE),"")</f>
        <v/>
      </c>
      <c r="K1267" s="152" t="str">
        <f t="array" ref="K1267">IFERROR(IF(VLOOKUP(E1267,'RT-C'!$A:$AG,29,FALSE)=0,"",VLOOKUP(E1267,'RT-C'!$A:$AG,33,FALSE)),"")</f>
        <v/>
      </c>
      <c r="L1267" s="151" t="str">
        <f t="array" ref="L1267">IFERROR(VLOOKUP('RT-C'!$A:$AF,32,FALSE),"")</f>
        <v/>
      </c>
      <c r="M1267" s="323" t="str">
        <f t="array" ref="M1267">IFERROR(VLOOKUP(E1267,'RT-C'!$A:$H,8,FALSE),"")</f>
        <v/>
      </c>
      <c r="N1267" s="151" t="str">
        <f t="array" ref="N1267">IFERROR(VLOOKUP(E1267,'RT-C'!$A:$G,7,FALSE),"")</f>
        <v/>
      </c>
      <c r="O1267" s="150" t="str">
        <f t="array" ref="O1267">IFERROR(VLOOKUP(E1267,'RT-C'!$A:$R,18,FALSE),"")</f>
        <v/>
      </c>
      <c r="P1267" s="147" t="str">
        <f t="shared" si="76"/>
        <v/>
      </c>
      <c r="Q1267" s="119" t="str">
        <f t="shared" si="77"/>
        <v/>
      </c>
      <c r="R1267" s="149" t="str">
        <f t="shared" si="78"/>
        <v/>
      </c>
      <c r="S1267" s="148"/>
      <c r="T1267" s="148" t="str">
        <f t="shared" si="79"/>
        <v/>
      </c>
      <c r="U1267" s="118" t="e">
        <f>IF(AND(D1267&lt;&gt;"",I1267="OUI",#REF!="OUI"),60,"")</f>
        <v>#REF!</v>
      </c>
      <c r="V1267" s="147"/>
      <c r="W1267" s="118"/>
      <c r="X1267" s="118"/>
      <c r="Y1267" s="120"/>
      <c r="Z1267" s="117"/>
    </row>
    <row r="1268" spans="1:26" x14ac:dyDescent="0.25">
      <c r="A1268" s="114">
        <v>4</v>
      </c>
      <c r="B1268" s="115" t="s">
        <v>5726</v>
      </c>
      <c r="C1268" s="116" t="str">
        <f t="array" ref="C1268">IFERROR(VLOOKUP(E1268,'RT-C'!$A:$I,9,FALSE),"")</f>
        <v/>
      </c>
      <c r="D1268" s="117"/>
      <c r="E1268" s="113"/>
      <c r="F1268" s="118"/>
      <c r="G1268" s="119"/>
      <c r="H1268" s="120"/>
      <c r="I1268" s="153" t="str">
        <f t="array" ref="I1268">IFERROR(VLOOKUP(E1268,'RT-C'!$A:$J,10,FALSE),"")</f>
        <v/>
      </c>
      <c r="J1268" s="151" t="str">
        <f t="array" ref="J1268">IFERROR(VLOOKUP(E1268,'RT-C'!$A:$AE,31,FALSE),"")</f>
        <v/>
      </c>
      <c r="K1268" s="152" t="str">
        <f t="array" ref="K1268">IFERROR(IF(VLOOKUP(E1268,'RT-C'!$A:$AG,29,FALSE)=0,"",VLOOKUP(E1268,'RT-C'!$A:$AG,33,FALSE)),"")</f>
        <v/>
      </c>
      <c r="L1268" s="151" t="str">
        <f t="array" ref="L1268">IFERROR(VLOOKUP('RT-C'!$A:$AF,32,FALSE),"")</f>
        <v/>
      </c>
      <c r="M1268" s="323" t="str">
        <f t="array" ref="M1268">IFERROR(VLOOKUP(E1268,'RT-C'!$A:$H,8,FALSE),"")</f>
        <v/>
      </c>
      <c r="N1268" s="151" t="str">
        <f t="array" ref="N1268">IFERROR(VLOOKUP(E1268,'RT-C'!$A:$G,7,FALSE),"")</f>
        <v/>
      </c>
      <c r="O1268" s="150" t="str">
        <f t="array" ref="O1268">IFERROR(VLOOKUP(E1268,'RT-C'!$A:$R,18,FALSE),"")</f>
        <v/>
      </c>
      <c r="P1268" s="147" t="str">
        <f t="shared" si="76"/>
        <v/>
      </c>
      <c r="Q1268" s="119" t="str">
        <f t="shared" si="77"/>
        <v/>
      </c>
      <c r="R1268" s="149" t="str">
        <f t="shared" si="78"/>
        <v/>
      </c>
      <c r="S1268" s="148"/>
      <c r="T1268" s="148" t="str">
        <f t="shared" si="79"/>
        <v/>
      </c>
      <c r="U1268" s="118" t="e">
        <f>IF(AND(D1268&lt;&gt;"",I1268="OUI",#REF!="OUI"),60,"")</f>
        <v>#REF!</v>
      </c>
      <c r="V1268" s="147"/>
      <c r="W1268" s="118"/>
      <c r="X1268" s="118"/>
      <c r="Y1268" s="120"/>
      <c r="Z1268" s="117"/>
    </row>
    <row r="1269" spans="1:26" x14ac:dyDescent="0.25">
      <c r="A1269" s="114">
        <v>4</v>
      </c>
      <c r="B1269" s="115" t="s">
        <v>5726</v>
      </c>
      <c r="C1269" s="116" t="str">
        <f t="array" ref="C1269">IFERROR(VLOOKUP(E1269,'RT-C'!$A:$I,9,FALSE),"")</f>
        <v/>
      </c>
      <c r="D1269" s="117"/>
      <c r="E1269" s="113"/>
      <c r="F1269" s="118"/>
      <c r="G1269" s="119"/>
      <c r="H1269" s="120"/>
      <c r="I1269" s="153" t="str">
        <f t="array" ref="I1269">IFERROR(VLOOKUP(E1269,'RT-C'!$A:$J,10,FALSE),"")</f>
        <v/>
      </c>
      <c r="J1269" s="151" t="str">
        <f t="array" ref="J1269">IFERROR(VLOOKUP(E1269,'RT-C'!$A:$AE,31,FALSE),"")</f>
        <v/>
      </c>
      <c r="K1269" s="152" t="str">
        <f t="array" ref="K1269">IFERROR(IF(VLOOKUP(E1269,'RT-C'!$A:$AG,29,FALSE)=0,"",VLOOKUP(E1269,'RT-C'!$A:$AG,33,FALSE)),"")</f>
        <v/>
      </c>
      <c r="L1269" s="151" t="str">
        <f t="array" ref="L1269">IFERROR(VLOOKUP('RT-C'!$A:$AF,32,FALSE),"")</f>
        <v/>
      </c>
      <c r="M1269" s="323" t="str">
        <f t="array" ref="M1269">IFERROR(VLOOKUP(E1269,'RT-C'!$A:$H,8,FALSE),"")</f>
        <v/>
      </c>
      <c r="N1269" s="151" t="str">
        <f t="array" ref="N1269">IFERROR(VLOOKUP(E1269,'RT-C'!$A:$G,7,FALSE),"")</f>
        <v/>
      </c>
      <c r="O1269" s="150" t="str">
        <f t="array" ref="O1269">IFERROR(VLOOKUP(E1269,'RT-C'!$A:$R,18,FALSE),"")</f>
        <v/>
      </c>
      <c r="P1269" s="147" t="str">
        <f t="shared" si="76"/>
        <v/>
      </c>
      <c r="Q1269" s="119" t="str">
        <f t="shared" si="77"/>
        <v/>
      </c>
      <c r="R1269" s="149" t="str">
        <f t="shared" si="78"/>
        <v/>
      </c>
      <c r="S1269" s="148"/>
      <c r="T1269" s="148" t="str">
        <f t="shared" si="79"/>
        <v/>
      </c>
      <c r="U1269" s="118" t="e">
        <f>IF(AND(D1269&lt;&gt;"",I1269="OUI",#REF!="OUI"),60,"")</f>
        <v>#REF!</v>
      </c>
      <c r="V1269" s="147"/>
      <c r="W1269" s="118"/>
      <c r="X1269" s="118"/>
      <c r="Y1269" s="120"/>
      <c r="Z1269" s="117"/>
    </row>
    <row r="1270" spans="1:26" x14ac:dyDescent="0.25">
      <c r="A1270" s="114">
        <v>4</v>
      </c>
      <c r="B1270" s="115" t="s">
        <v>5726</v>
      </c>
      <c r="C1270" s="116" t="str">
        <f t="array" ref="C1270">IFERROR(VLOOKUP(E1270,'RT-C'!$A:$I,9,FALSE),"")</f>
        <v/>
      </c>
      <c r="D1270" s="117"/>
      <c r="E1270" s="113"/>
      <c r="F1270" s="118"/>
      <c r="G1270" s="119"/>
      <c r="H1270" s="120"/>
      <c r="I1270" s="153" t="str">
        <f t="array" ref="I1270">IFERROR(VLOOKUP(E1270,'RT-C'!$A:$J,10,FALSE),"")</f>
        <v/>
      </c>
      <c r="J1270" s="151" t="str">
        <f t="array" ref="J1270">IFERROR(VLOOKUP(E1270,'RT-C'!$A:$AE,31,FALSE),"")</f>
        <v/>
      </c>
      <c r="K1270" s="152" t="str">
        <f t="array" ref="K1270">IFERROR(IF(VLOOKUP(E1270,'RT-C'!$A:$AG,29,FALSE)=0,"",VLOOKUP(E1270,'RT-C'!$A:$AG,33,FALSE)),"")</f>
        <v/>
      </c>
      <c r="L1270" s="151" t="str">
        <f t="array" ref="L1270">IFERROR(VLOOKUP('RT-C'!$A:$AF,32,FALSE),"")</f>
        <v/>
      </c>
      <c r="M1270" s="323" t="str">
        <f t="array" ref="M1270">IFERROR(VLOOKUP(E1270,'RT-C'!$A:$H,8,FALSE),"")</f>
        <v/>
      </c>
      <c r="N1270" s="151" t="str">
        <f t="array" ref="N1270">IFERROR(VLOOKUP(E1270,'RT-C'!$A:$G,7,FALSE),"")</f>
        <v/>
      </c>
      <c r="O1270" s="150" t="str">
        <f t="array" ref="O1270">IFERROR(VLOOKUP(E1270,'RT-C'!$A:$R,18,FALSE),"")</f>
        <v/>
      </c>
      <c r="P1270" s="147" t="str">
        <f t="shared" si="76"/>
        <v/>
      </c>
      <c r="Q1270" s="119" t="str">
        <f t="shared" si="77"/>
        <v/>
      </c>
      <c r="R1270" s="149" t="str">
        <f t="shared" si="78"/>
        <v/>
      </c>
      <c r="S1270" s="148"/>
      <c r="T1270" s="148" t="str">
        <f t="shared" si="79"/>
        <v/>
      </c>
      <c r="U1270" s="118" t="e">
        <f>IF(AND(D1270&lt;&gt;"",I1270="OUI",#REF!="OUI"),60,"")</f>
        <v>#REF!</v>
      </c>
      <c r="V1270" s="147"/>
      <c r="W1270" s="118"/>
      <c r="X1270" s="118"/>
      <c r="Y1270" s="120"/>
      <c r="Z1270" s="117"/>
    </row>
    <row r="1271" spans="1:26" x14ac:dyDescent="0.25">
      <c r="A1271" s="114">
        <v>4</v>
      </c>
      <c r="B1271" s="115" t="s">
        <v>5726</v>
      </c>
      <c r="C1271" s="116" t="str">
        <f t="array" ref="C1271">IFERROR(VLOOKUP(E1271,'RT-C'!$A:$I,9,FALSE),"")</f>
        <v/>
      </c>
      <c r="D1271" s="117"/>
      <c r="E1271" s="113"/>
      <c r="F1271" s="118"/>
      <c r="G1271" s="119"/>
      <c r="H1271" s="120"/>
      <c r="I1271" s="153" t="str">
        <f t="array" ref="I1271">IFERROR(VLOOKUP(E1271,'RT-C'!$A:$J,10,FALSE),"")</f>
        <v/>
      </c>
      <c r="J1271" s="151" t="str">
        <f t="array" ref="J1271">IFERROR(VLOOKUP(E1271,'RT-C'!$A:$AE,31,FALSE),"")</f>
        <v/>
      </c>
      <c r="K1271" s="152" t="str">
        <f t="array" ref="K1271">IFERROR(IF(VLOOKUP(E1271,'RT-C'!$A:$AG,29,FALSE)=0,"",VLOOKUP(E1271,'RT-C'!$A:$AG,33,FALSE)),"")</f>
        <v/>
      </c>
      <c r="L1271" s="151" t="str">
        <f t="array" ref="L1271">IFERROR(VLOOKUP('RT-C'!$A:$AF,32,FALSE),"")</f>
        <v/>
      </c>
      <c r="M1271" s="323" t="str">
        <f t="array" ref="M1271">IFERROR(VLOOKUP(E1271,'RT-C'!$A:$H,8,FALSE),"")</f>
        <v/>
      </c>
      <c r="N1271" s="151" t="str">
        <f t="array" ref="N1271">IFERROR(VLOOKUP(E1271,'RT-C'!$A:$G,7,FALSE),"")</f>
        <v/>
      </c>
      <c r="O1271" s="150" t="str">
        <f t="array" ref="O1271">IFERROR(VLOOKUP(E1271,'RT-C'!$A:$R,18,FALSE),"")</f>
        <v/>
      </c>
      <c r="P1271" s="147" t="str">
        <f t="shared" si="76"/>
        <v/>
      </c>
      <c r="Q1271" s="119" t="str">
        <f t="shared" si="77"/>
        <v/>
      </c>
      <c r="R1271" s="149" t="str">
        <f t="shared" si="78"/>
        <v/>
      </c>
      <c r="S1271" s="148"/>
      <c r="T1271" s="148" t="str">
        <f t="shared" si="79"/>
        <v/>
      </c>
      <c r="U1271" s="118" t="e">
        <f>IF(AND(D1271&lt;&gt;"",I1271="OUI",#REF!="OUI"),60,"")</f>
        <v>#REF!</v>
      </c>
      <c r="V1271" s="147"/>
      <c r="W1271" s="118"/>
      <c r="X1271" s="118"/>
      <c r="Y1271" s="120"/>
      <c r="Z1271" s="117"/>
    </row>
    <row r="1272" spans="1:26" x14ac:dyDescent="0.25">
      <c r="A1272" s="114">
        <v>4</v>
      </c>
      <c r="B1272" s="115" t="s">
        <v>5726</v>
      </c>
      <c r="C1272" s="116" t="str">
        <f t="array" ref="C1272">IFERROR(VLOOKUP(E1272,'RT-C'!$A:$I,9,FALSE),"")</f>
        <v/>
      </c>
      <c r="D1272" s="117"/>
      <c r="E1272" s="113"/>
      <c r="F1272" s="118"/>
      <c r="G1272" s="119"/>
      <c r="H1272" s="120"/>
      <c r="I1272" s="153" t="str">
        <f t="array" ref="I1272">IFERROR(VLOOKUP(E1272,'RT-C'!$A:$J,10,FALSE),"")</f>
        <v/>
      </c>
      <c r="J1272" s="151" t="str">
        <f t="array" ref="J1272">IFERROR(VLOOKUP(E1272,'RT-C'!$A:$AE,31,FALSE),"")</f>
        <v/>
      </c>
      <c r="K1272" s="152" t="str">
        <f t="array" ref="K1272">IFERROR(IF(VLOOKUP(E1272,'RT-C'!$A:$AG,29,FALSE)=0,"",VLOOKUP(E1272,'RT-C'!$A:$AG,33,FALSE)),"")</f>
        <v/>
      </c>
      <c r="L1272" s="151" t="str">
        <f t="array" ref="L1272">IFERROR(VLOOKUP('RT-C'!$A:$AF,32,FALSE),"")</f>
        <v/>
      </c>
      <c r="M1272" s="323" t="str">
        <f t="array" ref="M1272">IFERROR(VLOOKUP(E1272,'RT-C'!$A:$H,8,FALSE),"")</f>
        <v/>
      </c>
      <c r="N1272" s="151" t="str">
        <f t="array" ref="N1272">IFERROR(VLOOKUP(E1272,'RT-C'!$A:$G,7,FALSE),"")</f>
        <v/>
      </c>
      <c r="O1272" s="150" t="str">
        <f t="array" ref="O1272">IFERROR(VLOOKUP(E1272,'RT-C'!$A:$R,18,FALSE),"")</f>
        <v/>
      </c>
      <c r="P1272" s="147" t="str">
        <f t="shared" si="76"/>
        <v/>
      </c>
      <c r="Q1272" s="119" t="str">
        <f t="shared" si="77"/>
        <v/>
      </c>
      <c r="R1272" s="149" t="str">
        <f t="shared" si="78"/>
        <v/>
      </c>
      <c r="S1272" s="148"/>
      <c r="T1272" s="148" t="str">
        <f t="shared" si="79"/>
        <v/>
      </c>
      <c r="U1272" s="118" t="e">
        <f>IF(AND(D1272&lt;&gt;"",I1272="OUI",#REF!="OUI"),60,"")</f>
        <v>#REF!</v>
      </c>
      <c r="V1272" s="147"/>
      <c r="W1272" s="118"/>
      <c r="X1272" s="118"/>
      <c r="Y1272" s="120"/>
      <c r="Z1272" s="117"/>
    </row>
    <row r="1273" spans="1:26" x14ac:dyDescent="0.25">
      <c r="A1273" s="114">
        <v>4</v>
      </c>
      <c r="B1273" s="115" t="s">
        <v>5726</v>
      </c>
      <c r="C1273" s="116" t="str">
        <f t="array" ref="C1273">IFERROR(VLOOKUP(E1273,'RT-C'!$A:$I,9,FALSE),"")</f>
        <v/>
      </c>
      <c r="D1273" s="117"/>
      <c r="E1273" s="113"/>
      <c r="F1273" s="118"/>
      <c r="G1273" s="119"/>
      <c r="H1273" s="120"/>
      <c r="I1273" s="153" t="str">
        <f t="array" ref="I1273">IFERROR(VLOOKUP(E1273,'RT-C'!$A:$J,10,FALSE),"")</f>
        <v/>
      </c>
      <c r="J1273" s="151" t="str">
        <f t="array" ref="J1273">IFERROR(VLOOKUP(E1273,'RT-C'!$A:$AE,31,FALSE),"")</f>
        <v/>
      </c>
      <c r="K1273" s="152" t="str">
        <f t="array" ref="K1273">IFERROR(IF(VLOOKUP(E1273,'RT-C'!$A:$AG,29,FALSE)=0,"",VLOOKUP(E1273,'RT-C'!$A:$AG,33,FALSE)),"")</f>
        <v/>
      </c>
      <c r="L1273" s="151" t="str">
        <f t="array" ref="L1273">IFERROR(VLOOKUP('RT-C'!$A:$AF,32,FALSE),"")</f>
        <v/>
      </c>
      <c r="M1273" s="323" t="str">
        <f t="array" ref="M1273">IFERROR(VLOOKUP(E1273,'RT-C'!$A:$H,8,FALSE),"")</f>
        <v/>
      </c>
      <c r="N1273" s="151" t="str">
        <f t="array" ref="N1273">IFERROR(VLOOKUP(E1273,'RT-C'!$A:$G,7,FALSE),"")</f>
        <v/>
      </c>
      <c r="O1273" s="150" t="str">
        <f t="array" ref="O1273">IFERROR(VLOOKUP(E1273,'RT-C'!$A:$R,18,FALSE),"")</f>
        <v/>
      </c>
      <c r="P1273" s="147" t="str">
        <f t="shared" si="76"/>
        <v/>
      </c>
      <c r="Q1273" s="119" t="str">
        <f t="shared" si="77"/>
        <v/>
      </c>
      <c r="R1273" s="149" t="str">
        <f t="shared" si="78"/>
        <v/>
      </c>
      <c r="S1273" s="148"/>
      <c r="T1273" s="148" t="str">
        <f t="shared" si="79"/>
        <v/>
      </c>
      <c r="U1273" s="118" t="e">
        <f>IF(AND(D1273&lt;&gt;"",I1273="OUI",#REF!="OUI"),60,"")</f>
        <v>#REF!</v>
      </c>
      <c r="V1273" s="147"/>
      <c r="W1273" s="118"/>
      <c r="X1273" s="118"/>
      <c r="Y1273" s="120"/>
      <c r="Z1273" s="117"/>
    </row>
    <row r="1274" spans="1:26" x14ac:dyDescent="0.25">
      <c r="A1274" s="114">
        <v>4</v>
      </c>
      <c r="B1274" s="115" t="s">
        <v>5726</v>
      </c>
      <c r="C1274" s="116" t="str">
        <f t="array" ref="C1274">IFERROR(VLOOKUP(E1274,'RT-C'!$A:$I,9,FALSE),"")</f>
        <v/>
      </c>
      <c r="D1274" s="117"/>
      <c r="E1274" s="113"/>
      <c r="F1274" s="118"/>
      <c r="G1274" s="119"/>
      <c r="H1274" s="120"/>
      <c r="I1274" s="153" t="str">
        <f t="array" ref="I1274">IFERROR(VLOOKUP(E1274,'RT-C'!$A:$J,10,FALSE),"")</f>
        <v/>
      </c>
      <c r="J1274" s="151" t="str">
        <f t="array" ref="J1274">IFERROR(VLOOKUP(E1274,'RT-C'!$A:$AE,31,FALSE),"")</f>
        <v/>
      </c>
      <c r="K1274" s="152" t="str">
        <f t="array" ref="K1274">IFERROR(IF(VLOOKUP(E1274,'RT-C'!$A:$AG,29,FALSE)=0,"",VLOOKUP(E1274,'RT-C'!$A:$AG,33,FALSE)),"")</f>
        <v/>
      </c>
      <c r="L1274" s="151" t="str">
        <f t="array" ref="L1274">IFERROR(VLOOKUP('RT-C'!$A:$AF,32,FALSE),"")</f>
        <v/>
      </c>
      <c r="M1274" s="323" t="str">
        <f t="array" ref="M1274">IFERROR(VLOOKUP(E1274,'RT-C'!$A:$H,8,FALSE),"")</f>
        <v/>
      </c>
      <c r="N1274" s="151" t="str">
        <f t="array" ref="N1274">IFERROR(VLOOKUP(E1274,'RT-C'!$A:$G,7,FALSE),"")</f>
        <v/>
      </c>
      <c r="O1274" s="150" t="str">
        <f t="array" ref="O1274">IFERROR(VLOOKUP(E1274,'RT-C'!$A:$R,18,FALSE),"")</f>
        <v/>
      </c>
      <c r="P1274" s="147" t="str">
        <f t="shared" si="76"/>
        <v/>
      </c>
      <c r="Q1274" s="119" t="str">
        <f t="shared" si="77"/>
        <v/>
      </c>
      <c r="R1274" s="149" t="str">
        <f t="shared" si="78"/>
        <v/>
      </c>
      <c r="S1274" s="148"/>
      <c r="T1274" s="148" t="str">
        <f t="shared" si="79"/>
        <v/>
      </c>
      <c r="U1274" s="118" t="e">
        <f>IF(AND(D1274&lt;&gt;"",I1274="OUI",#REF!="OUI"),60,"")</f>
        <v>#REF!</v>
      </c>
      <c r="V1274" s="147"/>
      <c r="W1274" s="118"/>
      <c r="X1274" s="118"/>
      <c r="Y1274" s="120"/>
      <c r="Z1274" s="117"/>
    </row>
    <row r="1275" spans="1:26" x14ac:dyDescent="0.25">
      <c r="A1275" s="114">
        <v>4</v>
      </c>
      <c r="B1275" s="115" t="s">
        <v>5726</v>
      </c>
      <c r="C1275" s="116" t="str">
        <f t="array" ref="C1275">IFERROR(VLOOKUP(E1275,'RT-C'!$A:$I,9,FALSE),"")</f>
        <v/>
      </c>
      <c r="D1275" s="117"/>
      <c r="E1275" s="113"/>
      <c r="F1275" s="118"/>
      <c r="G1275" s="119"/>
      <c r="H1275" s="120"/>
      <c r="I1275" s="153" t="str">
        <f t="array" ref="I1275">IFERROR(VLOOKUP(E1275,'RT-C'!$A:$J,10,FALSE),"")</f>
        <v/>
      </c>
      <c r="J1275" s="151" t="str">
        <f t="array" ref="J1275">IFERROR(VLOOKUP(E1275,'RT-C'!$A:$AE,31,FALSE),"")</f>
        <v/>
      </c>
      <c r="K1275" s="152" t="str">
        <f t="array" ref="K1275">IFERROR(IF(VLOOKUP(E1275,'RT-C'!$A:$AG,29,FALSE)=0,"",VLOOKUP(E1275,'RT-C'!$A:$AG,33,FALSE)),"")</f>
        <v/>
      </c>
      <c r="L1275" s="151" t="str">
        <f t="array" ref="L1275">IFERROR(VLOOKUP('RT-C'!$A:$AF,32,FALSE),"")</f>
        <v/>
      </c>
      <c r="M1275" s="323" t="str">
        <f t="array" ref="M1275">IFERROR(VLOOKUP(E1275,'RT-C'!$A:$H,8,FALSE),"")</f>
        <v/>
      </c>
      <c r="N1275" s="151" t="str">
        <f t="array" ref="N1275">IFERROR(VLOOKUP(E1275,'RT-C'!$A:$G,7,FALSE),"")</f>
        <v/>
      </c>
      <c r="O1275" s="150" t="str">
        <f t="array" ref="O1275">IFERROR(VLOOKUP(E1275,'RT-C'!$A:$R,18,FALSE),"")</f>
        <v/>
      </c>
      <c r="P1275" s="147" t="str">
        <f t="shared" si="76"/>
        <v/>
      </c>
      <c r="Q1275" s="119" t="str">
        <f t="shared" si="77"/>
        <v/>
      </c>
      <c r="R1275" s="149" t="str">
        <f t="shared" si="78"/>
        <v/>
      </c>
      <c r="S1275" s="148"/>
      <c r="T1275" s="148" t="str">
        <f t="shared" si="79"/>
        <v/>
      </c>
      <c r="U1275" s="118" t="e">
        <f>IF(AND(D1275&lt;&gt;"",I1275="OUI",#REF!="OUI"),60,"")</f>
        <v>#REF!</v>
      </c>
      <c r="V1275" s="147"/>
      <c r="W1275" s="118"/>
      <c r="X1275" s="118"/>
      <c r="Y1275" s="120"/>
      <c r="Z1275" s="117"/>
    </row>
    <row r="1276" spans="1:26" x14ac:dyDescent="0.25">
      <c r="A1276" s="114">
        <v>4</v>
      </c>
      <c r="B1276" s="115" t="s">
        <v>5726</v>
      </c>
      <c r="C1276" s="116" t="str">
        <f t="array" ref="C1276">IFERROR(VLOOKUP(E1276,'RT-C'!$A:$I,9,FALSE),"")</f>
        <v/>
      </c>
      <c r="D1276" s="117"/>
      <c r="E1276" s="113"/>
      <c r="F1276" s="118"/>
      <c r="G1276" s="119"/>
      <c r="H1276" s="120"/>
      <c r="I1276" s="153" t="str">
        <f t="array" ref="I1276">IFERROR(VLOOKUP(E1276,'RT-C'!$A:$J,10,FALSE),"")</f>
        <v/>
      </c>
      <c r="J1276" s="151" t="str">
        <f t="array" ref="J1276">IFERROR(VLOOKUP(E1276,'RT-C'!$A:$AE,31,FALSE),"")</f>
        <v/>
      </c>
      <c r="K1276" s="152" t="str">
        <f t="array" ref="K1276">IFERROR(IF(VLOOKUP(E1276,'RT-C'!$A:$AG,29,FALSE)=0,"",VLOOKUP(E1276,'RT-C'!$A:$AG,33,FALSE)),"")</f>
        <v/>
      </c>
      <c r="L1276" s="151" t="str">
        <f t="array" ref="L1276">IFERROR(VLOOKUP('RT-C'!$A:$AF,32,FALSE),"")</f>
        <v/>
      </c>
      <c r="M1276" s="323" t="str">
        <f t="array" ref="M1276">IFERROR(VLOOKUP(E1276,'RT-C'!$A:$H,8,FALSE),"")</f>
        <v/>
      </c>
      <c r="N1276" s="151" t="str">
        <f t="array" ref="N1276">IFERROR(VLOOKUP(E1276,'RT-C'!$A:$G,7,FALSE),"")</f>
        <v/>
      </c>
      <c r="O1276" s="150" t="str">
        <f t="array" ref="O1276">IFERROR(VLOOKUP(E1276,'RT-C'!$A:$R,18,FALSE),"")</f>
        <v/>
      </c>
      <c r="P1276" s="147" t="str">
        <f t="shared" si="76"/>
        <v/>
      </c>
      <c r="Q1276" s="119" t="str">
        <f t="shared" si="77"/>
        <v/>
      </c>
      <c r="R1276" s="149" t="str">
        <f t="shared" si="78"/>
        <v/>
      </c>
      <c r="S1276" s="148"/>
      <c r="T1276" s="148" t="str">
        <f t="shared" si="79"/>
        <v/>
      </c>
      <c r="U1276" s="118" t="e">
        <f>IF(AND(D1276&lt;&gt;"",I1276="OUI",#REF!="OUI"),60,"")</f>
        <v>#REF!</v>
      </c>
      <c r="V1276" s="147"/>
      <c r="W1276" s="118"/>
      <c r="X1276" s="118"/>
      <c r="Y1276" s="120"/>
      <c r="Z1276" s="117"/>
    </row>
    <row r="1277" spans="1:26" x14ac:dyDescent="0.25">
      <c r="A1277" s="114">
        <v>4</v>
      </c>
      <c r="B1277" s="115" t="s">
        <v>5726</v>
      </c>
      <c r="C1277" s="116" t="str">
        <f t="array" ref="C1277">IFERROR(VLOOKUP(E1277,'RT-C'!$A:$I,9,FALSE),"")</f>
        <v/>
      </c>
      <c r="D1277" s="117"/>
      <c r="E1277" s="113"/>
      <c r="F1277" s="118"/>
      <c r="G1277" s="119"/>
      <c r="H1277" s="120"/>
      <c r="I1277" s="153" t="str">
        <f t="array" ref="I1277">IFERROR(VLOOKUP(E1277,'RT-C'!$A:$J,10,FALSE),"")</f>
        <v/>
      </c>
      <c r="J1277" s="151" t="str">
        <f t="array" ref="J1277">IFERROR(VLOOKUP(E1277,'RT-C'!$A:$AE,31,FALSE),"")</f>
        <v/>
      </c>
      <c r="K1277" s="152" t="str">
        <f t="array" ref="K1277">IFERROR(IF(VLOOKUP(E1277,'RT-C'!$A:$AG,29,FALSE)=0,"",VLOOKUP(E1277,'RT-C'!$A:$AG,33,FALSE)),"")</f>
        <v/>
      </c>
      <c r="L1277" s="151" t="str">
        <f t="array" ref="L1277">IFERROR(VLOOKUP('RT-C'!$A:$AF,32,FALSE),"")</f>
        <v/>
      </c>
      <c r="M1277" s="323" t="str">
        <f t="array" ref="M1277">IFERROR(VLOOKUP(E1277,'RT-C'!$A:$H,8,FALSE),"")</f>
        <v/>
      </c>
      <c r="N1277" s="151" t="str">
        <f t="array" ref="N1277">IFERROR(VLOOKUP(E1277,'RT-C'!$A:$G,7,FALSE),"")</f>
        <v/>
      </c>
      <c r="O1277" s="150" t="str">
        <f t="array" ref="O1277">IFERROR(VLOOKUP(E1277,'RT-C'!$A:$R,18,FALSE),"")</f>
        <v/>
      </c>
      <c r="P1277" s="147" t="str">
        <f t="shared" si="76"/>
        <v/>
      </c>
      <c r="Q1277" s="119" t="str">
        <f t="shared" si="77"/>
        <v/>
      </c>
      <c r="R1277" s="149" t="str">
        <f t="shared" si="78"/>
        <v/>
      </c>
      <c r="S1277" s="148"/>
      <c r="T1277" s="148" t="str">
        <f t="shared" si="79"/>
        <v/>
      </c>
      <c r="U1277" s="118" t="e">
        <f>IF(AND(D1277&lt;&gt;"",I1277="OUI",#REF!="OUI"),60,"")</f>
        <v>#REF!</v>
      </c>
      <c r="V1277" s="147"/>
      <c r="W1277" s="118"/>
      <c r="X1277" s="118"/>
      <c r="Y1277" s="120"/>
      <c r="Z1277" s="117"/>
    </row>
    <row r="1278" spans="1:26" x14ac:dyDescent="0.25">
      <c r="A1278" s="114">
        <v>4</v>
      </c>
      <c r="B1278" s="115" t="s">
        <v>5726</v>
      </c>
      <c r="C1278" s="116" t="str">
        <f t="array" ref="C1278">IFERROR(VLOOKUP(E1278,'RT-C'!$A:$I,9,FALSE),"")</f>
        <v/>
      </c>
      <c r="D1278" s="117"/>
      <c r="E1278" s="113"/>
      <c r="F1278" s="118"/>
      <c r="G1278" s="119"/>
      <c r="H1278" s="120"/>
      <c r="I1278" s="153" t="str">
        <f t="array" ref="I1278">IFERROR(VLOOKUP(E1278,'RT-C'!$A:$J,10,FALSE),"")</f>
        <v/>
      </c>
      <c r="J1278" s="151" t="str">
        <f t="array" ref="J1278">IFERROR(VLOOKUP(E1278,'RT-C'!$A:$AE,31,FALSE),"")</f>
        <v/>
      </c>
      <c r="K1278" s="152" t="str">
        <f t="array" ref="K1278">IFERROR(IF(VLOOKUP(E1278,'RT-C'!$A:$AG,29,FALSE)=0,"",VLOOKUP(E1278,'RT-C'!$A:$AG,33,FALSE)),"")</f>
        <v/>
      </c>
      <c r="L1278" s="151" t="str">
        <f t="array" ref="L1278">IFERROR(VLOOKUP('RT-C'!$A:$AF,32,FALSE),"")</f>
        <v/>
      </c>
      <c r="M1278" s="323" t="str">
        <f t="array" ref="M1278">IFERROR(VLOOKUP(E1278,'RT-C'!$A:$H,8,FALSE),"")</f>
        <v/>
      </c>
      <c r="N1278" s="151" t="str">
        <f t="array" ref="N1278">IFERROR(VLOOKUP(E1278,'RT-C'!$A:$G,7,FALSE),"")</f>
        <v/>
      </c>
      <c r="O1278" s="150" t="str">
        <f t="array" ref="O1278">IFERROR(VLOOKUP(E1278,'RT-C'!$A:$R,18,FALSE),"")</f>
        <v/>
      </c>
      <c r="P1278" s="147" t="str">
        <f t="shared" si="76"/>
        <v/>
      </c>
      <c r="Q1278" s="119" t="str">
        <f t="shared" si="77"/>
        <v/>
      </c>
      <c r="R1278" s="149" t="str">
        <f t="shared" si="78"/>
        <v/>
      </c>
      <c r="S1278" s="148"/>
      <c r="T1278" s="148" t="str">
        <f t="shared" si="79"/>
        <v/>
      </c>
      <c r="U1278" s="118" t="e">
        <f>IF(AND(D1278&lt;&gt;"",I1278="OUI",#REF!="OUI"),60,"")</f>
        <v>#REF!</v>
      </c>
      <c r="V1278" s="147"/>
      <c r="W1278" s="118"/>
      <c r="X1278" s="118"/>
      <c r="Y1278" s="120"/>
      <c r="Z1278" s="117"/>
    </row>
    <row r="1279" spans="1:26" x14ac:dyDescent="0.25">
      <c r="A1279" s="114">
        <v>4</v>
      </c>
      <c r="B1279" s="115" t="s">
        <v>5726</v>
      </c>
      <c r="C1279" s="116" t="str">
        <f t="array" ref="C1279">IFERROR(VLOOKUP(E1279,'RT-C'!$A:$I,9,FALSE),"")</f>
        <v/>
      </c>
      <c r="D1279" s="117"/>
      <c r="E1279" s="113"/>
      <c r="F1279" s="118"/>
      <c r="G1279" s="119"/>
      <c r="H1279" s="120"/>
      <c r="I1279" s="153" t="str">
        <f t="array" ref="I1279">IFERROR(VLOOKUP(E1279,'RT-C'!$A:$J,10,FALSE),"")</f>
        <v/>
      </c>
      <c r="J1279" s="151" t="str">
        <f t="array" ref="J1279">IFERROR(VLOOKUP(E1279,'RT-C'!$A:$AE,31,FALSE),"")</f>
        <v/>
      </c>
      <c r="K1279" s="152" t="str">
        <f t="array" ref="K1279">IFERROR(IF(VLOOKUP(E1279,'RT-C'!$A:$AG,29,FALSE)=0,"",VLOOKUP(E1279,'RT-C'!$A:$AG,33,FALSE)),"")</f>
        <v/>
      </c>
      <c r="L1279" s="151" t="str">
        <f t="array" ref="L1279">IFERROR(VLOOKUP('RT-C'!$A:$AF,32,FALSE),"")</f>
        <v/>
      </c>
      <c r="M1279" s="323" t="str">
        <f t="array" ref="M1279">IFERROR(VLOOKUP(E1279,'RT-C'!$A:$H,8,FALSE),"")</f>
        <v/>
      </c>
      <c r="N1279" s="151" t="str">
        <f t="array" ref="N1279">IFERROR(VLOOKUP(E1279,'RT-C'!$A:$G,7,FALSE),"")</f>
        <v/>
      </c>
      <c r="O1279" s="150" t="str">
        <f t="array" ref="O1279">IFERROR(VLOOKUP(E1279,'RT-C'!$A:$R,18,FALSE),"")</f>
        <v/>
      </c>
      <c r="P1279" s="147" t="str">
        <f t="shared" si="76"/>
        <v/>
      </c>
      <c r="Q1279" s="119" t="str">
        <f t="shared" si="77"/>
        <v/>
      </c>
      <c r="R1279" s="149" t="str">
        <f t="shared" si="78"/>
        <v/>
      </c>
      <c r="S1279" s="148"/>
      <c r="T1279" s="148" t="str">
        <f t="shared" si="79"/>
        <v/>
      </c>
      <c r="U1279" s="118" t="e">
        <f>IF(AND(D1279&lt;&gt;"",I1279="OUI",#REF!="OUI"),60,"")</f>
        <v>#REF!</v>
      </c>
      <c r="V1279" s="147"/>
      <c r="W1279" s="118"/>
      <c r="X1279" s="118"/>
      <c r="Y1279" s="120"/>
      <c r="Z1279" s="117"/>
    </row>
    <row r="1280" spans="1:26" x14ac:dyDescent="0.25">
      <c r="A1280" s="114">
        <v>4</v>
      </c>
      <c r="B1280" s="115" t="s">
        <v>5726</v>
      </c>
      <c r="C1280" s="116" t="str">
        <f t="array" ref="C1280">IFERROR(VLOOKUP(E1280,'RT-C'!$A:$I,9,FALSE),"")</f>
        <v/>
      </c>
      <c r="D1280" s="117"/>
      <c r="E1280" s="113"/>
      <c r="F1280" s="118"/>
      <c r="G1280" s="119"/>
      <c r="H1280" s="120"/>
      <c r="I1280" s="153" t="str">
        <f t="array" ref="I1280">IFERROR(VLOOKUP(E1280,'RT-C'!$A:$J,10,FALSE),"")</f>
        <v/>
      </c>
      <c r="J1280" s="151" t="str">
        <f t="array" ref="J1280">IFERROR(VLOOKUP(E1280,'RT-C'!$A:$AE,31,FALSE),"")</f>
        <v/>
      </c>
      <c r="K1280" s="152" t="str">
        <f t="array" ref="K1280">IFERROR(IF(VLOOKUP(E1280,'RT-C'!$A:$AG,29,FALSE)=0,"",VLOOKUP(E1280,'RT-C'!$A:$AG,33,FALSE)),"")</f>
        <v/>
      </c>
      <c r="L1280" s="151" t="str">
        <f t="array" ref="L1280">IFERROR(VLOOKUP('RT-C'!$A:$AF,32,FALSE),"")</f>
        <v/>
      </c>
      <c r="M1280" s="323" t="str">
        <f t="array" ref="M1280">IFERROR(VLOOKUP(E1280,'RT-C'!$A:$H,8,FALSE),"")</f>
        <v/>
      </c>
      <c r="N1280" s="151" t="str">
        <f t="array" ref="N1280">IFERROR(VLOOKUP(E1280,'RT-C'!$A:$G,7,FALSE),"")</f>
        <v/>
      </c>
      <c r="O1280" s="150" t="str">
        <f t="array" ref="O1280">IFERROR(VLOOKUP(E1280,'RT-C'!$A:$R,18,FALSE),"")</f>
        <v/>
      </c>
      <c r="P1280" s="147" t="str">
        <f t="shared" si="76"/>
        <v/>
      </c>
      <c r="Q1280" s="119" t="str">
        <f t="shared" si="77"/>
        <v/>
      </c>
      <c r="R1280" s="149" t="str">
        <f t="shared" si="78"/>
        <v/>
      </c>
      <c r="S1280" s="148"/>
      <c r="T1280" s="148" t="str">
        <f t="shared" si="79"/>
        <v/>
      </c>
      <c r="U1280" s="118" t="e">
        <f>IF(AND(D1280&lt;&gt;"",I1280="OUI",#REF!="OUI"),60,"")</f>
        <v>#REF!</v>
      </c>
      <c r="V1280" s="147"/>
      <c r="W1280" s="118"/>
      <c r="X1280" s="118"/>
      <c r="Y1280" s="120"/>
      <c r="Z1280" s="117"/>
    </row>
    <row r="1281" spans="1:26" x14ac:dyDescent="0.25">
      <c r="A1281" s="114">
        <v>4</v>
      </c>
      <c r="B1281" s="115" t="s">
        <v>5726</v>
      </c>
      <c r="C1281" s="116" t="str">
        <f t="array" ref="C1281">IFERROR(VLOOKUP(E1281,'RT-C'!$A:$I,9,FALSE),"")</f>
        <v/>
      </c>
      <c r="D1281" s="117"/>
      <c r="E1281" s="113"/>
      <c r="F1281" s="118"/>
      <c r="G1281" s="119"/>
      <c r="H1281" s="120"/>
      <c r="I1281" s="153" t="str">
        <f t="array" ref="I1281">IFERROR(VLOOKUP(E1281,'RT-C'!$A:$J,10,FALSE),"")</f>
        <v/>
      </c>
      <c r="J1281" s="151" t="str">
        <f t="array" ref="J1281">IFERROR(VLOOKUP(E1281,'RT-C'!$A:$AE,31,FALSE),"")</f>
        <v/>
      </c>
      <c r="K1281" s="152" t="str">
        <f t="array" ref="K1281">IFERROR(IF(VLOOKUP(E1281,'RT-C'!$A:$AG,29,FALSE)=0,"",VLOOKUP(E1281,'RT-C'!$A:$AG,33,FALSE)),"")</f>
        <v/>
      </c>
      <c r="L1281" s="151" t="str">
        <f t="array" ref="L1281">IFERROR(VLOOKUP('RT-C'!$A:$AF,32,FALSE),"")</f>
        <v/>
      </c>
      <c r="M1281" s="323" t="str">
        <f t="array" ref="M1281">IFERROR(VLOOKUP(E1281,'RT-C'!$A:$H,8,FALSE),"")</f>
        <v/>
      </c>
      <c r="N1281" s="151" t="str">
        <f t="array" ref="N1281">IFERROR(VLOOKUP(E1281,'RT-C'!$A:$G,7,FALSE),"")</f>
        <v/>
      </c>
      <c r="O1281" s="150" t="str">
        <f t="array" ref="O1281">IFERROR(VLOOKUP(E1281,'RT-C'!$A:$R,18,FALSE),"")</f>
        <v/>
      </c>
      <c r="P1281" s="147" t="str">
        <f t="shared" si="76"/>
        <v/>
      </c>
      <c r="Q1281" s="119" t="str">
        <f t="shared" si="77"/>
        <v/>
      </c>
      <c r="R1281" s="149" t="str">
        <f t="shared" si="78"/>
        <v/>
      </c>
      <c r="S1281" s="148"/>
      <c r="T1281" s="148" t="str">
        <f t="shared" si="79"/>
        <v/>
      </c>
      <c r="U1281" s="118" t="e">
        <f>IF(AND(D1281&lt;&gt;"",I1281="OUI",#REF!="OUI"),60,"")</f>
        <v>#REF!</v>
      </c>
      <c r="V1281" s="147"/>
      <c r="W1281" s="118"/>
      <c r="X1281" s="118"/>
      <c r="Y1281" s="120"/>
      <c r="Z1281" s="117"/>
    </row>
    <row r="1282" spans="1:26" x14ac:dyDescent="0.25">
      <c r="A1282" s="114">
        <v>4</v>
      </c>
      <c r="B1282" s="115" t="s">
        <v>5726</v>
      </c>
      <c r="C1282" s="116" t="str">
        <f t="array" ref="C1282">IFERROR(VLOOKUP(E1282,'RT-C'!$A:$I,9,FALSE),"")</f>
        <v/>
      </c>
      <c r="D1282" s="117"/>
      <c r="E1282" s="113"/>
      <c r="F1282" s="118"/>
      <c r="G1282" s="119"/>
      <c r="H1282" s="120"/>
      <c r="I1282" s="153" t="str">
        <f t="array" ref="I1282">IFERROR(VLOOKUP(E1282,'RT-C'!$A:$J,10,FALSE),"")</f>
        <v/>
      </c>
      <c r="J1282" s="151" t="str">
        <f t="array" ref="J1282">IFERROR(VLOOKUP(E1282,'RT-C'!$A:$AE,31,FALSE),"")</f>
        <v/>
      </c>
      <c r="K1282" s="152" t="str">
        <f t="array" ref="K1282">IFERROR(IF(VLOOKUP(E1282,'RT-C'!$A:$AG,29,FALSE)=0,"",VLOOKUP(E1282,'RT-C'!$A:$AG,33,FALSE)),"")</f>
        <v/>
      </c>
      <c r="L1282" s="151" t="str">
        <f t="array" ref="L1282">IFERROR(VLOOKUP('RT-C'!$A:$AF,32,FALSE),"")</f>
        <v/>
      </c>
      <c r="M1282" s="323" t="str">
        <f t="array" ref="M1282">IFERROR(VLOOKUP(E1282,'RT-C'!$A:$H,8,FALSE),"")</f>
        <v/>
      </c>
      <c r="N1282" s="151" t="str">
        <f t="array" ref="N1282">IFERROR(VLOOKUP(E1282,'RT-C'!$A:$G,7,FALSE),"")</f>
        <v/>
      </c>
      <c r="O1282" s="150" t="str">
        <f t="array" ref="O1282">IFERROR(VLOOKUP(E1282,'RT-C'!$A:$R,18,FALSE),"")</f>
        <v/>
      </c>
      <c r="P1282" s="147" t="str">
        <f t="shared" si="76"/>
        <v/>
      </c>
      <c r="Q1282" s="119" t="str">
        <f t="shared" si="77"/>
        <v/>
      </c>
      <c r="R1282" s="149" t="str">
        <f t="shared" si="78"/>
        <v/>
      </c>
      <c r="S1282" s="148"/>
      <c r="T1282" s="148" t="str">
        <f t="shared" si="79"/>
        <v/>
      </c>
      <c r="U1282" s="118" t="e">
        <f>IF(AND(D1282&lt;&gt;"",I1282="OUI",#REF!="OUI"),60,"")</f>
        <v>#REF!</v>
      </c>
      <c r="V1282" s="147"/>
      <c r="W1282" s="118"/>
      <c r="X1282" s="118"/>
      <c r="Y1282" s="120"/>
      <c r="Z1282" s="117"/>
    </row>
    <row r="1283" spans="1:26" x14ac:dyDescent="0.25">
      <c r="A1283" s="114">
        <v>4</v>
      </c>
      <c r="B1283" s="115" t="s">
        <v>5726</v>
      </c>
      <c r="C1283" s="116" t="str">
        <f t="array" ref="C1283">IFERROR(VLOOKUP(E1283,'RT-C'!$A:$I,9,FALSE),"")</f>
        <v/>
      </c>
      <c r="D1283" s="117"/>
      <c r="E1283" s="113"/>
      <c r="F1283" s="118"/>
      <c r="G1283" s="119"/>
      <c r="H1283" s="120"/>
      <c r="I1283" s="153" t="str">
        <f t="array" ref="I1283">IFERROR(VLOOKUP(E1283,'RT-C'!$A:$J,10,FALSE),"")</f>
        <v/>
      </c>
      <c r="J1283" s="151" t="str">
        <f t="array" ref="J1283">IFERROR(VLOOKUP(E1283,'RT-C'!$A:$AE,31,FALSE),"")</f>
        <v/>
      </c>
      <c r="K1283" s="152" t="str">
        <f t="array" ref="K1283">IFERROR(IF(VLOOKUP(E1283,'RT-C'!$A:$AG,29,FALSE)=0,"",VLOOKUP(E1283,'RT-C'!$A:$AG,33,FALSE)),"")</f>
        <v/>
      </c>
      <c r="L1283" s="151" t="str">
        <f t="array" ref="L1283">IFERROR(VLOOKUP('RT-C'!$A:$AF,32,FALSE),"")</f>
        <v/>
      </c>
      <c r="M1283" s="323" t="str">
        <f t="array" ref="M1283">IFERROR(VLOOKUP(E1283,'RT-C'!$A:$H,8,FALSE),"")</f>
        <v/>
      </c>
      <c r="N1283" s="151" t="str">
        <f t="array" ref="N1283">IFERROR(VLOOKUP(E1283,'RT-C'!$A:$G,7,FALSE),"")</f>
        <v/>
      </c>
      <c r="O1283" s="150" t="str">
        <f t="array" ref="O1283">IFERROR(VLOOKUP(E1283,'RT-C'!$A:$R,18,FALSE),"")</f>
        <v/>
      </c>
      <c r="P1283" s="147" t="str">
        <f t="shared" ref="P1283:P1346" si="80">IF(AND(D1283&lt;&gt;"",F1283="INS",I1283="OUI",K1283&gt;0),K1283*IF($M1283&gt;41790,5.94,5.65),"")</f>
        <v/>
      </c>
      <c r="Q1283" s="119" t="str">
        <f t="shared" ref="Q1283:Q1346" si="81">IF(AND(D1283&lt;&gt;"",F1283="REV",I1283="OUI",K1283&gt;0),K1283*IF($M1283&gt;41790,6.2,5.9),"")</f>
        <v/>
      </c>
      <c r="R1283" s="149" t="str">
        <f t="shared" ref="R1283:R1346" si="82">IF(AND(D1283&lt;&gt;"",I1283="NON",OR(J1283="Branchement individuel",J1283="Batiment détruit")),3,"")</f>
        <v/>
      </c>
      <c r="S1283" s="148"/>
      <c r="T1283" s="148" t="str">
        <f t="shared" ref="T1283:T1346" si="83">IF(AND(D1283&lt;&gt;"",I1283="OUI",O1283="OUI"),18,"")</f>
        <v/>
      </c>
      <c r="U1283" s="118" t="e">
        <f>IF(AND(D1283&lt;&gt;"",I1283="OUI",#REF!="OUI"),60,"")</f>
        <v>#REF!</v>
      </c>
      <c r="V1283" s="147"/>
      <c r="W1283" s="118"/>
      <c r="X1283" s="118"/>
      <c r="Y1283" s="120"/>
      <c r="Z1283" s="117"/>
    </row>
    <row r="1284" spans="1:26" x14ac:dyDescent="0.25">
      <c r="A1284" s="114">
        <v>4</v>
      </c>
      <c r="B1284" s="115" t="s">
        <v>5726</v>
      </c>
      <c r="C1284" s="116" t="str">
        <f t="array" ref="C1284">IFERROR(VLOOKUP(E1284,'RT-C'!$A:$I,9,FALSE),"")</f>
        <v/>
      </c>
      <c r="D1284" s="117"/>
      <c r="E1284" s="113"/>
      <c r="F1284" s="118"/>
      <c r="G1284" s="119"/>
      <c r="H1284" s="120"/>
      <c r="I1284" s="153" t="str">
        <f t="array" ref="I1284">IFERROR(VLOOKUP(E1284,'RT-C'!$A:$J,10,FALSE),"")</f>
        <v/>
      </c>
      <c r="J1284" s="151" t="str">
        <f t="array" ref="J1284">IFERROR(VLOOKUP(E1284,'RT-C'!$A:$AE,31,FALSE),"")</f>
        <v/>
      </c>
      <c r="K1284" s="152" t="str">
        <f t="array" ref="K1284">IFERROR(IF(VLOOKUP(E1284,'RT-C'!$A:$AG,29,FALSE)=0,"",VLOOKUP(E1284,'RT-C'!$A:$AG,33,FALSE)),"")</f>
        <v/>
      </c>
      <c r="L1284" s="151" t="str">
        <f t="array" ref="L1284">IFERROR(VLOOKUP('RT-C'!$A:$AF,32,FALSE),"")</f>
        <v/>
      </c>
      <c r="M1284" s="323" t="str">
        <f t="array" ref="M1284">IFERROR(VLOOKUP(E1284,'RT-C'!$A:$H,8,FALSE),"")</f>
        <v/>
      </c>
      <c r="N1284" s="151" t="str">
        <f t="array" ref="N1284">IFERROR(VLOOKUP(E1284,'RT-C'!$A:$G,7,FALSE),"")</f>
        <v/>
      </c>
      <c r="O1284" s="150" t="str">
        <f t="array" ref="O1284">IFERROR(VLOOKUP(E1284,'RT-C'!$A:$R,18,FALSE),"")</f>
        <v/>
      </c>
      <c r="P1284" s="147" t="str">
        <f t="shared" si="80"/>
        <v/>
      </c>
      <c r="Q1284" s="119" t="str">
        <f t="shared" si="81"/>
        <v/>
      </c>
      <c r="R1284" s="149" t="str">
        <f t="shared" si="82"/>
        <v/>
      </c>
      <c r="S1284" s="148"/>
      <c r="T1284" s="148" t="str">
        <f t="shared" si="83"/>
        <v/>
      </c>
      <c r="U1284" s="118" t="e">
        <f>IF(AND(D1284&lt;&gt;"",I1284="OUI",#REF!="OUI"),60,"")</f>
        <v>#REF!</v>
      </c>
      <c r="V1284" s="147"/>
      <c r="W1284" s="118"/>
      <c r="X1284" s="118"/>
      <c r="Y1284" s="120"/>
      <c r="Z1284" s="117"/>
    </row>
    <row r="1285" spans="1:26" x14ac:dyDescent="0.25">
      <c r="A1285" s="114">
        <v>4</v>
      </c>
      <c r="B1285" s="115" t="s">
        <v>5726</v>
      </c>
      <c r="C1285" s="116" t="str">
        <f t="array" ref="C1285">IFERROR(VLOOKUP(E1285,'RT-C'!$A:$I,9,FALSE),"")</f>
        <v/>
      </c>
      <c r="D1285" s="117"/>
      <c r="E1285" s="113"/>
      <c r="F1285" s="118"/>
      <c r="G1285" s="119"/>
      <c r="H1285" s="120"/>
      <c r="I1285" s="153" t="str">
        <f t="array" ref="I1285">IFERROR(VLOOKUP(E1285,'RT-C'!$A:$J,10,FALSE),"")</f>
        <v/>
      </c>
      <c r="J1285" s="151" t="str">
        <f t="array" ref="J1285">IFERROR(VLOOKUP(E1285,'RT-C'!$A:$AE,31,FALSE),"")</f>
        <v/>
      </c>
      <c r="K1285" s="152" t="str">
        <f t="array" ref="K1285">IFERROR(IF(VLOOKUP(E1285,'RT-C'!$A:$AG,29,FALSE)=0,"",VLOOKUP(E1285,'RT-C'!$A:$AG,33,FALSE)),"")</f>
        <v/>
      </c>
      <c r="L1285" s="151" t="str">
        <f t="array" ref="L1285">IFERROR(VLOOKUP('RT-C'!$A:$AF,32,FALSE),"")</f>
        <v/>
      </c>
      <c r="M1285" s="323" t="str">
        <f t="array" ref="M1285">IFERROR(VLOOKUP(E1285,'RT-C'!$A:$H,8,FALSE),"")</f>
        <v/>
      </c>
      <c r="N1285" s="151" t="str">
        <f t="array" ref="N1285">IFERROR(VLOOKUP(E1285,'RT-C'!$A:$G,7,FALSE),"")</f>
        <v/>
      </c>
      <c r="O1285" s="150" t="str">
        <f t="array" ref="O1285">IFERROR(VLOOKUP(E1285,'RT-C'!$A:$R,18,FALSE),"")</f>
        <v/>
      </c>
      <c r="P1285" s="147" t="str">
        <f t="shared" si="80"/>
        <v/>
      </c>
      <c r="Q1285" s="119" t="str">
        <f t="shared" si="81"/>
        <v/>
      </c>
      <c r="R1285" s="149" t="str">
        <f t="shared" si="82"/>
        <v/>
      </c>
      <c r="S1285" s="148"/>
      <c r="T1285" s="148" t="str">
        <f t="shared" si="83"/>
        <v/>
      </c>
      <c r="U1285" s="118" t="e">
        <f>IF(AND(D1285&lt;&gt;"",I1285="OUI",#REF!="OUI"),60,"")</f>
        <v>#REF!</v>
      </c>
      <c r="V1285" s="147"/>
      <c r="W1285" s="118"/>
      <c r="X1285" s="118"/>
      <c r="Y1285" s="120"/>
      <c r="Z1285" s="117"/>
    </row>
    <row r="1286" spans="1:26" x14ac:dyDescent="0.25">
      <c r="A1286" s="114">
        <v>4</v>
      </c>
      <c r="B1286" s="115" t="s">
        <v>5726</v>
      </c>
      <c r="C1286" s="116" t="str">
        <f t="array" ref="C1286">IFERROR(VLOOKUP(E1286,'RT-C'!$A:$I,9,FALSE),"")</f>
        <v/>
      </c>
      <c r="D1286" s="117"/>
      <c r="E1286" s="113"/>
      <c r="F1286" s="118"/>
      <c r="G1286" s="119"/>
      <c r="H1286" s="120"/>
      <c r="I1286" s="153" t="str">
        <f t="array" ref="I1286">IFERROR(VLOOKUP(E1286,'RT-C'!$A:$J,10,FALSE),"")</f>
        <v/>
      </c>
      <c r="J1286" s="151" t="str">
        <f t="array" ref="J1286">IFERROR(VLOOKUP(E1286,'RT-C'!$A:$AE,31,FALSE),"")</f>
        <v/>
      </c>
      <c r="K1286" s="152" t="str">
        <f t="array" ref="K1286">IFERROR(IF(VLOOKUP(E1286,'RT-C'!$A:$AG,29,FALSE)=0,"",VLOOKUP(E1286,'RT-C'!$A:$AG,33,FALSE)),"")</f>
        <v/>
      </c>
      <c r="L1286" s="151" t="str">
        <f t="array" ref="L1286">IFERROR(VLOOKUP('RT-C'!$A:$AF,32,FALSE),"")</f>
        <v/>
      </c>
      <c r="M1286" s="323" t="str">
        <f t="array" ref="M1286">IFERROR(VLOOKUP(E1286,'RT-C'!$A:$H,8,FALSE),"")</f>
        <v/>
      </c>
      <c r="N1286" s="151" t="str">
        <f t="array" ref="N1286">IFERROR(VLOOKUP(E1286,'RT-C'!$A:$G,7,FALSE),"")</f>
        <v/>
      </c>
      <c r="O1286" s="150" t="str">
        <f t="array" ref="O1286">IFERROR(VLOOKUP(E1286,'RT-C'!$A:$R,18,FALSE),"")</f>
        <v/>
      </c>
      <c r="P1286" s="147" t="str">
        <f t="shared" si="80"/>
        <v/>
      </c>
      <c r="Q1286" s="119" t="str">
        <f t="shared" si="81"/>
        <v/>
      </c>
      <c r="R1286" s="149" t="str">
        <f t="shared" si="82"/>
        <v/>
      </c>
      <c r="S1286" s="148"/>
      <c r="T1286" s="148" t="str">
        <f t="shared" si="83"/>
        <v/>
      </c>
      <c r="U1286" s="118" t="e">
        <f>IF(AND(D1286&lt;&gt;"",I1286="OUI",#REF!="OUI"),60,"")</f>
        <v>#REF!</v>
      </c>
      <c r="V1286" s="147"/>
      <c r="W1286" s="118"/>
      <c r="X1286" s="118"/>
      <c r="Y1286" s="120"/>
      <c r="Z1286" s="117"/>
    </row>
    <row r="1287" spans="1:26" x14ac:dyDescent="0.25">
      <c r="A1287" s="114">
        <v>4</v>
      </c>
      <c r="B1287" s="115" t="s">
        <v>5726</v>
      </c>
      <c r="C1287" s="116" t="str">
        <f t="array" ref="C1287">IFERROR(VLOOKUP(E1287,'RT-C'!$A:$I,9,FALSE),"")</f>
        <v/>
      </c>
      <c r="D1287" s="117"/>
      <c r="E1287" s="113"/>
      <c r="F1287" s="118"/>
      <c r="G1287" s="119"/>
      <c r="H1287" s="120"/>
      <c r="I1287" s="153" t="str">
        <f t="array" ref="I1287">IFERROR(VLOOKUP(E1287,'RT-C'!$A:$J,10,FALSE),"")</f>
        <v/>
      </c>
      <c r="J1287" s="151" t="str">
        <f t="array" ref="J1287">IFERROR(VLOOKUP(E1287,'RT-C'!$A:$AE,31,FALSE),"")</f>
        <v/>
      </c>
      <c r="K1287" s="152" t="str">
        <f t="array" ref="K1287">IFERROR(IF(VLOOKUP(E1287,'RT-C'!$A:$AG,29,FALSE)=0,"",VLOOKUP(E1287,'RT-C'!$A:$AG,33,FALSE)),"")</f>
        <v/>
      </c>
      <c r="L1287" s="151" t="str">
        <f t="array" ref="L1287">IFERROR(VLOOKUP('RT-C'!$A:$AF,32,FALSE),"")</f>
        <v/>
      </c>
      <c r="M1287" s="323" t="str">
        <f t="array" ref="M1287">IFERROR(VLOOKUP(E1287,'RT-C'!$A:$H,8,FALSE),"")</f>
        <v/>
      </c>
      <c r="N1287" s="151" t="str">
        <f t="array" ref="N1287">IFERROR(VLOOKUP(E1287,'RT-C'!$A:$G,7,FALSE),"")</f>
        <v/>
      </c>
      <c r="O1287" s="150" t="str">
        <f t="array" ref="O1287">IFERROR(VLOOKUP(E1287,'RT-C'!$A:$R,18,FALSE),"")</f>
        <v/>
      </c>
      <c r="P1287" s="147" t="str">
        <f t="shared" si="80"/>
        <v/>
      </c>
      <c r="Q1287" s="119" t="str">
        <f t="shared" si="81"/>
        <v/>
      </c>
      <c r="R1287" s="149" t="str">
        <f t="shared" si="82"/>
        <v/>
      </c>
      <c r="S1287" s="148"/>
      <c r="T1287" s="148" t="str">
        <f t="shared" si="83"/>
        <v/>
      </c>
      <c r="U1287" s="118" t="e">
        <f>IF(AND(D1287&lt;&gt;"",I1287="OUI",#REF!="OUI"),60,"")</f>
        <v>#REF!</v>
      </c>
      <c r="V1287" s="147"/>
      <c r="W1287" s="118"/>
      <c r="X1287" s="118"/>
      <c r="Y1287" s="120"/>
      <c r="Z1287" s="117"/>
    </row>
    <row r="1288" spans="1:26" x14ac:dyDescent="0.25">
      <c r="A1288" s="114">
        <v>4</v>
      </c>
      <c r="B1288" s="115" t="s">
        <v>5726</v>
      </c>
      <c r="C1288" s="116" t="str">
        <f t="array" ref="C1288">IFERROR(VLOOKUP(E1288,'RT-C'!$A:$I,9,FALSE),"")</f>
        <v/>
      </c>
      <c r="D1288" s="117"/>
      <c r="E1288" s="113"/>
      <c r="F1288" s="118"/>
      <c r="G1288" s="119"/>
      <c r="H1288" s="120"/>
      <c r="I1288" s="153" t="str">
        <f t="array" ref="I1288">IFERROR(VLOOKUP(E1288,'RT-C'!$A:$J,10,FALSE),"")</f>
        <v/>
      </c>
      <c r="J1288" s="151" t="str">
        <f t="array" ref="J1288">IFERROR(VLOOKUP(E1288,'RT-C'!$A:$AE,31,FALSE),"")</f>
        <v/>
      </c>
      <c r="K1288" s="152" t="str">
        <f t="array" ref="K1288">IFERROR(IF(VLOOKUP(E1288,'RT-C'!$A:$AG,29,FALSE)=0,"",VLOOKUP(E1288,'RT-C'!$A:$AG,33,FALSE)),"")</f>
        <v/>
      </c>
      <c r="L1288" s="151" t="str">
        <f t="array" ref="L1288">IFERROR(VLOOKUP('RT-C'!$A:$AF,32,FALSE),"")</f>
        <v/>
      </c>
      <c r="M1288" s="323" t="str">
        <f t="array" ref="M1288">IFERROR(VLOOKUP(E1288,'RT-C'!$A:$H,8,FALSE),"")</f>
        <v/>
      </c>
      <c r="N1288" s="151" t="str">
        <f t="array" ref="N1288">IFERROR(VLOOKUP(E1288,'RT-C'!$A:$G,7,FALSE),"")</f>
        <v/>
      </c>
      <c r="O1288" s="150" t="str">
        <f t="array" ref="O1288">IFERROR(VLOOKUP(E1288,'RT-C'!$A:$R,18,FALSE),"")</f>
        <v/>
      </c>
      <c r="P1288" s="147" t="str">
        <f t="shared" si="80"/>
        <v/>
      </c>
      <c r="Q1288" s="119" t="str">
        <f t="shared" si="81"/>
        <v/>
      </c>
      <c r="R1288" s="149" t="str">
        <f t="shared" si="82"/>
        <v/>
      </c>
      <c r="S1288" s="148"/>
      <c r="T1288" s="148" t="str">
        <f t="shared" si="83"/>
        <v/>
      </c>
      <c r="U1288" s="118" t="e">
        <f>IF(AND(D1288&lt;&gt;"",I1288="OUI",#REF!="OUI"),60,"")</f>
        <v>#REF!</v>
      </c>
      <c r="V1288" s="147"/>
      <c r="W1288" s="118"/>
      <c r="X1288" s="118"/>
      <c r="Y1288" s="120"/>
      <c r="Z1288" s="117"/>
    </row>
    <row r="1289" spans="1:26" x14ac:dyDescent="0.25">
      <c r="A1289" s="114">
        <v>4</v>
      </c>
      <c r="B1289" s="115" t="s">
        <v>5726</v>
      </c>
      <c r="C1289" s="116" t="str">
        <f t="array" ref="C1289">IFERROR(VLOOKUP(E1289,'RT-C'!$A:$I,9,FALSE),"")</f>
        <v/>
      </c>
      <c r="D1289" s="117"/>
      <c r="E1289" s="113"/>
      <c r="F1289" s="118"/>
      <c r="G1289" s="119"/>
      <c r="H1289" s="120"/>
      <c r="I1289" s="153" t="str">
        <f t="array" ref="I1289">IFERROR(VLOOKUP(E1289,'RT-C'!$A:$J,10,FALSE),"")</f>
        <v/>
      </c>
      <c r="J1289" s="151" t="str">
        <f t="array" ref="J1289">IFERROR(VLOOKUP(E1289,'RT-C'!$A:$AE,31,FALSE),"")</f>
        <v/>
      </c>
      <c r="K1289" s="152" t="str">
        <f t="array" ref="K1289">IFERROR(IF(VLOOKUP(E1289,'RT-C'!$A:$AG,29,FALSE)=0,"",VLOOKUP(E1289,'RT-C'!$A:$AG,33,FALSE)),"")</f>
        <v/>
      </c>
      <c r="L1289" s="151" t="str">
        <f t="array" ref="L1289">IFERROR(VLOOKUP('RT-C'!$A:$AF,32,FALSE),"")</f>
        <v/>
      </c>
      <c r="M1289" s="323" t="str">
        <f t="array" ref="M1289">IFERROR(VLOOKUP(E1289,'RT-C'!$A:$H,8,FALSE),"")</f>
        <v/>
      </c>
      <c r="N1289" s="151" t="str">
        <f t="array" ref="N1289">IFERROR(VLOOKUP(E1289,'RT-C'!$A:$G,7,FALSE),"")</f>
        <v/>
      </c>
      <c r="O1289" s="150" t="str">
        <f t="array" ref="O1289">IFERROR(VLOOKUP(E1289,'RT-C'!$A:$R,18,FALSE),"")</f>
        <v/>
      </c>
      <c r="P1289" s="147" t="str">
        <f t="shared" si="80"/>
        <v/>
      </c>
      <c r="Q1289" s="119" t="str">
        <f t="shared" si="81"/>
        <v/>
      </c>
      <c r="R1289" s="149" t="str">
        <f t="shared" si="82"/>
        <v/>
      </c>
      <c r="S1289" s="148"/>
      <c r="T1289" s="148" t="str">
        <f t="shared" si="83"/>
        <v/>
      </c>
      <c r="U1289" s="118" t="e">
        <f>IF(AND(D1289&lt;&gt;"",I1289="OUI",#REF!="OUI"),60,"")</f>
        <v>#REF!</v>
      </c>
      <c r="V1289" s="147"/>
      <c r="W1289" s="118"/>
      <c r="X1289" s="118"/>
      <c r="Y1289" s="120"/>
      <c r="Z1289" s="117"/>
    </row>
    <row r="1290" spans="1:26" x14ac:dyDescent="0.25">
      <c r="A1290" s="114">
        <v>4</v>
      </c>
      <c r="B1290" s="115" t="s">
        <v>5726</v>
      </c>
      <c r="C1290" s="116" t="str">
        <f t="array" ref="C1290">IFERROR(VLOOKUP(E1290,'RT-C'!$A:$I,9,FALSE),"")</f>
        <v/>
      </c>
      <c r="D1290" s="117"/>
      <c r="E1290" s="113"/>
      <c r="F1290" s="118"/>
      <c r="G1290" s="119"/>
      <c r="H1290" s="120"/>
      <c r="I1290" s="153" t="str">
        <f t="array" ref="I1290">IFERROR(VLOOKUP(E1290,'RT-C'!$A:$J,10,FALSE),"")</f>
        <v/>
      </c>
      <c r="J1290" s="151" t="str">
        <f t="array" ref="J1290">IFERROR(VLOOKUP(E1290,'RT-C'!$A:$AE,31,FALSE),"")</f>
        <v/>
      </c>
      <c r="K1290" s="152" t="str">
        <f t="array" ref="K1290">IFERROR(IF(VLOOKUP(E1290,'RT-C'!$A:$AG,29,FALSE)=0,"",VLOOKUP(E1290,'RT-C'!$A:$AG,33,FALSE)),"")</f>
        <v/>
      </c>
      <c r="L1290" s="151" t="str">
        <f t="array" ref="L1290">IFERROR(VLOOKUP('RT-C'!$A:$AF,32,FALSE),"")</f>
        <v/>
      </c>
      <c r="M1290" s="323" t="str">
        <f t="array" ref="M1290">IFERROR(VLOOKUP(E1290,'RT-C'!$A:$H,8,FALSE),"")</f>
        <v/>
      </c>
      <c r="N1290" s="151" t="str">
        <f t="array" ref="N1290">IFERROR(VLOOKUP(E1290,'RT-C'!$A:$G,7,FALSE),"")</f>
        <v/>
      </c>
      <c r="O1290" s="150" t="str">
        <f t="array" ref="O1290">IFERROR(VLOOKUP(E1290,'RT-C'!$A:$R,18,FALSE),"")</f>
        <v/>
      </c>
      <c r="P1290" s="147" t="str">
        <f t="shared" si="80"/>
        <v/>
      </c>
      <c r="Q1290" s="119" t="str">
        <f t="shared" si="81"/>
        <v/>
      </c>
      <c r="R1290" s="149" t="str">
        <f t="shared" si="82"/>
        <v/>
      </c>
      <c r="S1290" s="148"/>
      <c r="T1290" s="148" t="str">
        <f t="shared" si="83"/>
        <v/>
      </c>
      <c r="U1290" s="118" t="e">
        <f>IF(AND(D1290&lt;&gt;"",I1290="OUI",#REF!="OUI"),60,"")</f>
        <v>#REF!</v>
      </c>
      <c r="V1290" s="147"/>
      <c r="W1290" s="118"/>
      <c r="X1290" s="118"/>
      <c r="Y1290" s="120"/>
      <c r="Z1290" s="117"/>
    </row>
    <row r="1291" spans="1:26" x14ac:dyDescent="0.25">
      <c r="A1291" s="114">
        <v>4</v>
      </c>
      <c r="B1291" s="115" t="s">
        <v>5726</v>
      </c>
      <c r="C1291" s="116" t="str">
        <f t="array" ref="C1291">IFERROR(VLOOKUP(E1291,'RT-C'!$A:$I,9,FALSE),"")</f>
        <v/>
      </c>
      <c r="D1291" s="117"/>
      <c r="E1291" s="113"/>
      <c r="F1291" s="118"/>
      <c r="G1291" s="119"/>
      <c r="H1291" s="120"/>
      <c r="I1291" s="153" t="str">
        <f t="array" ref="I1291">IFERROR(VLOOKUP(E1291,'RT-C'!$A:$J,10,FALSE),"")</f>
        <v/>
      </c>
      <c r="J1291" s="151" t="str">
        <f t="array" ref="J1291">IFERROR(VLOOKUP(E1291,'RT-C'!$A:$AE,31,FALSE),"")</f>
        <v/>
      </c>
      <c r="K1291" s="152" t="str">
        <f t="array" ref="K1291">IFERROR(IF(VLOOKUP(E1291,'RT-C'!$A:$AG,29,FALSE)=0,"",VLOOKUP(E1291,'RT-C'!$A:$AG,33,FALSE)),"")</f>
        <v/>
      </c>
      <c r="L1291" s="151" t="str">
        <f t="array" ref="L1291">IFERROR(VLOOKUP('RT-C'!$A:$AF,32,FALSE),"")</f>
        <v/>
      </c>
      <c r="M1291" s="323" t="str">
        <f t="array" ref="M1291">IFERROR(VLOOKUP(E1291,'RT-C'!$A:$H,8,FALSE),"")</f>
        <v/>
      </c>
      <c r="N1291" s="151" t="str">
        <f t="array" ref="N1291">IFERROR(VLOOKUP(E1291,'RT-C'!$A:$G,7,FALSE),"")</f>
        <v/>
      </c>
      <c r="O1291" s="150" t="str">
        <f t="array" ref="O1291">IFERROR(VLOOKUP(E1291,'RT-C'!$A:$R,18,FALSE),"")</f>
        <v/>
      </c>
      <c r="P1291" s="147" t="str">
        <f t="shared" si="80"/>
        <v/>
      </c>
      <c r="Q1291" s="119" t="str">
        <f t="shared" si="81"/>
        <v/>
      </c>
      <c r="R1291" s="149" t="str">
        <f t="shared" si="82"/>
        <v/>
      </c>
      <c r="S1291" s="148"/>
      <c r="T1291" s="148" t="str">
        <f t="shared" si="83"/>
        <v/>
      </c>
      <c r="U1291" s="118" t="e">
        <f>IF(AND(D1291&lt;&gt;"",I1291="OUI",#REF!="OUI"),60,"")</f>
        <v>#REF!</v>
      </c>
      <c r="V1291" s="147"/>
      <c r="W1291" s="118"/>
      <c r="X1291" s="118"/>
      <c r="Y1291" s="120"/>
      <c r="Z1291" s="117"/>
    </row>
    <row r="1292" spans="1:26" x14ac:dyDescent="0.25">
      <c r="A1292" s="114">
        <v>4</v>
      </c>
      <c r="B1292" s="115" t="s">
        <v>5726</v>
      </c>
      <c r="C1292" s="116" t="str">
        <f t="array" ref="C1292">IFERROR(VLOOKUP(E1292,'RT-C'!$A:$I,9,FALSE),"")</f>
        <v/>
      </c>
      <c r="D1292" s="117"/>
      <c r="E1292" s="113"/>
      <c r="F1292" s="118"/>
      <c r="G1292" s="119"/>
      <c r="H1292" s="120"/>
      <c r="I1292" s="153" t="str">
        <f t="array" ref="I1292">IFERROR(VLOOKUP(E1292,'RT-C'!$A:$J,10,FALSE),"")</f>
        <v/>
      </c>
      <c r="J1292" s="151" t="str">
        <f t="array" ref="J1292">IFERROR(VLOOKUP(E1292,'RT-C'!$A:$AE,31,FALSE),"")</f>
        <v/>
      </c>
      <c r="K1292" s="152" t="str">
        <f t="array" ref="K1292">IFERROR(IF(VLOOKUP(E1292,'RT-C'!$A:$AG,29,FALSE)=0,"",VLOOKUP(E1292,'RT-C'!$A:$AG,33,FALSE)),"")</f>
        <v/>
      </c>
      <c r="L1292" s="151" t="str">
        <f t="array" ref="L1292">IFERROR(VLOOKUP('RT-C'!$A:$AF,32,FALSE),"")</f>
        <v/>
      </c>
      <c r="M1292" s="323" t="str">
        <f t="array" ref="M1292">IFERROR(VLOOKUP(E1292,'RT-C'!$A:$H,8,FALSE),"")</f>
        <v/>
      </c>
      <c r="N1292" s="151" t="str">
        <f t="array" ref="N1292">IFERROR(VLOOKUP(E1292,'RT-C'!$A:$G,7,FALSE),"")</f>
        <v/>
      </c>
      <c r="O1292" s="150" t="str">
        <f t="array" ref="O1292">IFERROR(VLOOKUP(E1292,'RT-C'!$A:$R,18,FALSE),"")</f>
        <v/>
      </c>
      <c r="P1292" s="147" t="str">
        <f t="shared" si="80"/>
        <v/>
      </c>
      <c r="Q1292" s="119" t="str">
        <f t="shared" si="81"/>
        <v/>
      </c>
      <c r="R1292" s="149" t="str">
        <f t="shared" si="82"/>
        <v/>
      </c>
      <c r="S1292" s="148"/>
      <c r="T1292" s="148" t="str">
        <f t="shared" si="83"/>
        <v/>
      </c>
      <c r="U1292" s="118" t="e">
        <f>IF(AND(D1292&lt;&gt;"",I1292="OUI",#REF!="OUI"),60,"")</f>
        <v>#REF!</v>
      </c>
      <c r="V1292" s="147"/>
      <c r="W1292" s="118"/>
      <c r="X1292" s="118"/>
      <c r="Y1292" s="120"/>
      <c r="Z1292" s="117"/>
    </row>
    <row r="1293" spans="1:26" x14ac:dyDescent="0.25">
      <c r="A1293" s="114">
        <v>4</v>
      </c>
      <c r="B1293" s="115" t="s">
        <v>5726</v>
      </c>
      <c r="C1293" s="116" t="str">
        <f t="array" ref="C1293">IFERROR(VLOOKUP(E1293,'RT-C'!$A:$I,9,FALSE),"")</f>
        <v/>
      </c>
      <c r="D1293" s="117"/>
      <c r="E1293" s="113"/>
      <c r="F1293" s="118"/>
      <c r="G1293" s="119"/>
      <c r="H1293" s="120"/>
      <c r="I1293" s="153" t="str">
        <f t="array" ref="I1293">IFERROR(VLOOKUP(E1293,'RT-C'!$A:$J,10,FALSE),"")</f>
        <v/>
      </c>
      <c r="J1293" s="151" t="str">
        <f t="array" ref="J1293">IFERROR(VLOOKUP(E1293,'RT-C'!$A:$AE,31,FALSE),"")</f>
        <v/>
      </c>
      <c r="K1293" s="152" t="str">
        <f t="array" ref="K1293">IFERROR(IF(VLOOKUP(E1293,'RT-C'!$A:$AG,29,FALSE)=0,"",VLOOKUP(E1293,'RT-C'!$A:$AG,33,FALSE)),"")</f>
        <v/>
      </c>
      <c r="L1293" s="151" t="str">
        <f t="array" ref="L1293">IFERROR(VLOOKUP('RT-C'!$A:$AF,32,FALSE),"")</f>
        <v/>
      </c>
      <c r="M1293" s="323" t="str">
        <f t="array" ref="M1293">IFERROR(VLOOKUP(E1293,'RT-C'!$A:$H,8,FALSE),"")</f>
        <v/>
      </c>
      <c r="N1293" s="151" t="str">
        <f t="array" ref="N1293">IFERROR(VLOOKUP(E1293,'RT-C'!$A:$G,7,FALSE),"")</f>
        <v/>
      </c>
      <c r="O1293" s="150" t="str">
        <f t="array" ref="O1293">IFERROR(VLOOKUP(E1293,'RT-C'!$A:$R,18,FALSE),"")</f>
        <v/>
      </c>
      <c r="P1293" s="147" t="str">
        <f t="shared" si="80"/>
        <v/>
      </c>
      <c r="Q1293" s="119" t="str">
        <f t="shared" si="81"/>
        <v/>
      </c>
      <c r="R1293" s="149" t="str">
        <f t="shared" si="82"/>
        <v/>
      </c>
      <c r="S1293" s="148"/>
      <c r="T1293" s="148" t="str">
        <f t="shared" si="83"/>
        <v/>
      </c>
      <c r="U1293" s="118" t="e">
        <f>IF(AND(D1293&lt;&gt;"",I1293="OUI",#REF!="OUI"),60,"")</f>
        <v>#REF!</v>
      </c>
      <c r="V1293" s="147"/>
      <c r="W1293" s="118"/>
      <c r="X1293" s="118"/>
      <c r="Y1293" s="120"/>
      <c r="Z1293" s="117"/>
    </row>
    <row r="1294" spans="1:26" x14ac:dyDescent="0.25">
      <c r="A1294" s="114">
        <v>4</v>
      </c>
      <c r="B1294" s="115" t="s">
        <v>5726</v>
      </c>
      <c r="C1294" s="116" t="str">
        <f t="array" ref="C1294">IFERROR(VLOOKUP(E1294,'RT-C'!$A:$I,9,FALSE),"")</f>
        <v/>
      </c>
      <c r="D1294" s="117"/>
      <c r="E1294" s="113"/>
      <c r="F1294" s="118"/>
      <c r="G1294" s="119"/>
      <c r="H1294" s="120"/>
      <c r="I1294" s="153" t="str">
        <f t="array" ref="I1294">IFERROR(VLOOKUP(E1294,'RT-C'!$A:$J,10,FALSE),"")</f>
        <v/>
      </c>
      <c r="J1294" s="151" t="str">
        <f t="array" ref="J1294">IFERROR(VLOOKUP(E1294,'RT-C'!$A:$AE,31,FALSE),"")</f>
        <v/>
      </c>
      <c r="K1294" s="152" t="str">
        <f t="array" ref="K1294">IFERROR(IF(VLOOKUP(E1294,'RT-C'!$A:$AG,29,FALSE)=0,"",VLOOKUP(E1294,'RT-C'!$A:$AG,33,FALSE)),"")</f>
        <v/>
      </c>
      <c r="L1294" s="151" t="str">
        <f t="array" ref="L1294">IFERROR(VLOOKUP('RT-C'!$A:$AF,32,FALSE),"")</f>
        <v/>
      </c>
      <c r="M1294" s="323" t="str">
        <f t="array" ref="M1294">IFERROR(VLOOKUP(E1294,'RT-C'!$A:$H,8,FALSE),"")</f>
        <v/>
      </c>
      <c r="N1294" s="151" t="str">
        <f t="array" ref="N1294">IFERROR(VLOOKUP(E1294,'RT-C'!$A:$G,7,FALSE),"")</f>
        <v/>
      </c>
      <c r="O1294" s="150" t="str">
        <f t="array" ref="O1294">IFERROR(VLOOKUP(E1294,'RT-C'!$A:$R,18,FALSE),"")</f>
        <v/>
      </c>
      <c r="P1294" s="147" t="str">
        <f t="shared" si="80"/>
        <v/>
      </c>
      <c r="Q1294" s="119" t="str">
        <f t="shared" si="81"/>
        <v/>
      </c>
      <c r="R1294" s="149" t="str">
        <f t="shared" si="82"/>
        <v/>
      </c>
      <c r="S1294" s="148"/>
      <c r="T1294" s="148" t="str">
        <f t="shared" si="83"/>
        <v/>
      </c>
      <c r="U1294" s="118" t="e">
        <f>IF(AND(D1294&lt;&gt;"",I1294="OUI",#REF!="OUI"),60,"")</f>
        <v>#REF!</v>
      </c>
      <c r="V1294" s="147"/>
      <c r="W1294" s="118"/>
      <c r="X1294" s="118"/>
      <c r="Y1294" s="120"/>
      <c r="Z1294" s="117"/>
    </row>
    <row r="1295" spans="1:26" x14ac:dyDescent="0.25">
      <c r="A1295" s="114">
        <v>4</v>
      </c>
      <c r="B1295" s="115" t="s">
        <v>5726</v>
      </c>
      <c r="C1295" s="116" t="str">
        <f t="array" ref="C1295">IFERROR(VLOOKUP(E1295,'RT-C'!$A:$I,9,FALSE),"")</f>
        <v/>
      </c>
      <c r="D1295" s="117"/>
      <c r="E1295" s="113"/>
      <c r="F1295" s="118"/>
      <c r="G1295" s="119"/>
      <c r="H1295" s="120"/>
      <c r="I1295" s="153" t="str">
        <f t="array" ref="I1295">IFERROR(VLOOKUP(E1295,'RT-C'!$A:$J,10,FALSE),"")</f>
        <v/>
      </c>
      <c r="J1295" s="151" t="str">
        <f t="array" ref="J1295">IFERROR(VLOOKUP(E1295,'RT-C'!$A:$AE,31,FALSE),"")</f>
        <v/>
      </c>
      <c r="K1295" s="152" t="str">
        <f t="array" ref="K1295">IFERROR(IF(VLOOKUP(E1295,'RT-C'!$A:$AG,29,FALSE)=0,"",VLOOKUP(E1295,'RT-C'!$A:$AG,33,FALSE)),"")</f>
        <v/>
      </c>
      <c r="L1295" s="151" t="str">
        <f t="array" ref="L1295">IFERROR(VLOOKUP('RT-C'!$A:$AF,32,FALSE),"")</f>
        <v/>
      </c>
      <c r="M1295" s="323" t="str">
        <f t="array" ref="M1295">IFERROR(VLOOKUP(E1295,'RT-C'!$A:$H,8,FALSE),"")</f>
        <v/>
      </c>
      <c r="N1295" s="151" t="str">
        <f t="array" ref="N1295">IFERROR(VLOOKUP(E1295,'RT-C'!$A:$G,7,FALSE),"")</f>
        <v/>
      </c>
      <c r="O1295" s="150" t="str">
        <f t="array" ref="O1295">IFERROR(VLOOKUP(E1295,'RT-C'!$A:$R,18,FALSE),"")</f>
        <v/>
      </c>
      <c r="P1295" s="147" t="str">
        <f t="shared" si="80"/>
        <v/>
      </c>
      <c r="Q1295" s="119" t="str">
        <f t="shared" si="81"/>
        <v/>
      </c>
      <c r="R1295" s="149" t="str">
        <f t="shared" si="82"/>
        <v/>
      </c>
      <c r="S1295" s="148"/>
      <c r="T1295" s="148" t="str">
        <f t="shared" si="83"/>
        <v/>
      </c>
      <c r="U1295" s="118" t="e">
        <f>IF(AND(D1295&lt;&gt;"",I1295="OUI",#REF!="OUI"),60,"")</f>
        <v>#REF!</v>
      </c>
      <c r="V1295" s="147"/>
      <c r="W1295" s="118"/>
      <c r="X1295" s="118"/>
      <c r="Y1295" s="120"/>
      <c r="Z1295" s="117"/>
    </row>
    <row r="1296" spans="1:26" x14ac:dyDescent="0.25">
      <c r="A1296" s="114">
        <v>4</v>
      </c>
      <c r="B1296" s="115" t="s">
        <v>5726</v>
      </c>
      <c r="C1296" s="116" t="str">
        <f t="array" ref="C1296">IFERROR(VLOOKUP(E1296,'RT-C'!$A:$I,9,FALSE),"")</f>
        <v/>
      </c>
      <c r="D1296" s="117"/>
      <c r="E1296" s="113"/>
      <c r="F1296" s="118"/>
      <c r="G1296" s="119"/>
      <c r="H1296" s="120"/>
      <c r="I1296" s="153" t="str">
        <f t="array" ref="I1296">IFERROR(VLOOKUP(E1296,'RT-C'!$A:$J,10,FALSE),"")</f>
        <v/>
      </c>
      <c r="J1296" s="151" t="str">
        <f t="array" ref="J1296">IFERROR(VLOOKUP(E1296,'RT-C'!$A:$AE,31,FALSE),"")</f>
        <v/>
      </c>
      <c r="K1296" s="152" t="str">
        <f t="array" ref="K1296">IFERROR(IF(VLOOKUP(E1296,'RT-C'!$A:$AG,29,FALSE)=0,"",VLOOKUP(E1296,'RT-C'!$A:$AG,33,FALSE)),"")</f>
        <v/>
      </c>
      <c r="L1296" s="151" t="str">
        <f t="array" ref="L1296">IFERROR(VLOOKUP('RT-C'!$A:$AF,32,FALSE),"")</f>
        <v/>
      </c>
      <c r="M1296" s="323" t="str">
        <f t="array" ref="M1296">IFERROR(VLOOKUP(E1296,'RT-C'!$A:$H,8,FALSE),"")</f>
        <v/>
      </c>
      <c r="N1296" s="151" t="str">
        <f t="array" ref="N1296">IFERROR(VLOOKUP(E1296,'RT-C'!$A:$G,7,FALSE),"")</f>
        <v/>
      </c>
      <c r="O1296" s="150" t="str">
        <f t="array" ref="O1296">IFERROR(VLOOKUP(E1296,'RT-C'!$A:$R,18,FALSE),"")</f>
        <v/>
      </c>
      <c r="P1296" s="147" t="str">
        <f t="shared" si="80"/>
        <v/>
      </c>
      <c r="Q1296" s="119" t="str">
        <f t="shared" si="81"/>
        <v/>
      </c>
      <c r="R1296" s="149" t="str">
        <f t="shared" si="82"/>
        <v/>
      </c>
      <c r="S1296" s="148"/>
      <c r="T1296" s="148" t="str">
        <f t="shared" si="83"/>
        <v/>
      </c>
      <c r="U1296" s="118" t="e">
        <f>IF(AND(D1296&lt;&gt;"",I1296="OUI",#REF!="OUI"),60,"")</f>
        <v>#REF!</v>
      </c>
      <c r="V1296" s="147"/>
      <c r="W1296" s="118"/>
      <c r="X1296" s="118"/>
      <c r="Y1296" s="120"/>
      <c r="Z1296" s="117"/>
    </row>
    <row r="1297" spans="1:26" x14ac:dyDescent="0.25">
      <c r="A1297" s="114">
        <v>4</v>
      </c>
      <c r="B1297" s="115" t="s">
        <v>5726</v>
      </c>
      <c r="C1297" s="116" t="str">
        <f t="array" ref="C1297">IFERROR(VLOOKUP(E1297,'RT-C'!$A:$I,9,FALSE),"")</f>
        <v/>
      </c>
      <c r="D1297" s="117"/>
      <c r="E1297" s="113"/>
      <c r="F1297" s="118"/>
      <c r="G1297" s="119"/>
      <c r="H1297" s="120"/>
      <c r="I1297" s="153" t="str">
        <f t="array" ref="I1297">IFERROR(VLOOKUP(E1297,'RT-C'!$A:$J,10,FALSE),"")</f>
        <v/>
      </c>
      <c r="J1297" s="151" t="str">
        <f t="array" ref="J1297">IFERROR(VLOOKUP(E1297,'RT-C'!$A:$AE,31,FALSE),"")</f>
        <v/>
      </c>
      <c r="K1297" s="152" t="str">
        <f t="array" ref="K1297">IFERROR(IF(VLOOKUP(E1297,'RT-C'!$A:$AG,29,FALSE)=0,"",VLOOKUP(E1297,'RT-C'!$A:$AG,33,FALSE)),"")</f>
        <v/>
      </c>
      <c r="L1297" s="151" t="str">
        <f t="array" ref="L1297">IFERROR(VLOOKUP('RT-C'!$A:$AF,32,FALSE),"")</f>
        <v/>
      </c>
      <c r="M1297" s="323" t="str">
        <f t="array" ref="M1297">IFERROR(VLOOKUP(E1297,'RT-C'!$A:$H,8,FALSE),"")</f>
        <v/>
      </c>
      <c r="N1297" s="151" t="str">
        <f t="array" ref="N1297">IFERROR(VLOOKUP(E1297,'RT-C'!$A:$G,7,FALSE),"")</f>
        <v/>
      </c>
      <c r="O1297" s="150" t="str">
        <f t="array" ref="O1297">IFERROR(VLOOKUP(E1297,'RT-C'!$A:$R,18,FALSE),"")</f>
        <v/>
      </c>
      <c r="P1297" s="147" t="str">
        <f t="shared" si="80"/>
        <v/>
      </c>
      <c r="Q1297" s="119" t="str">
        <f t="shared" si="81"/>
        <v/>
      </c>
      <c r="R1297" s="149" t="str">
        <f t="shared" si="82"/>
        <v/>
      </c>
      <c r="S1297" s="148"/>
      <c r="T1297" s="148" t="str">
        <f t="shared" si="83"/>
        <v/>
      </c>
      <c r="U1297" s="118" t="e">
        <f>IF(AND(D1297&lt;&gt;"",I1297="OUI",#REF!="OUI"),60,"")</f>
        <v>#REF!</v>
      </c>
      <c r="V1297" s="147"/>
      <c r="W1297" s="118"/>
      <c r="X1297" s="118"/>
      <c r="Y1297" s="120"/>
      <c r="Z1297" s="117"/>
    </row>
    <row r="1298" spans="1:26" x14ac:dyDescent="0.25">
      <c r="A1298" s="114">
        <v>4</v>
      </c>
      <c r="B1298" s="115" t="s">
        <v>5726</v>
      </c>
      <c r="C1298" s="116" t="str">
        <f t="array" ref="C1298">IFERROR(VLOOKUP(E1298,'RT-C'!$A:$I,9,FALSE),"")</f>
        <v/>
      </c>
      <c r="D1298" s="117"/>
      <c r="E1298" s="113"/>
      <c r="F1298" s="118"/>
      <c r="G1298" s="119"/>
      <c r="H1298" s="120"/>
      <c r="I1298" s="153" t="str">
        <f t="array" ref="I1298">IFERROR(VLOOKUP(E1298,'RT-C'!$A:$J,10,FALSE),"")</f>
        <v/>
      </c>
      <c r="J1298" s="151" t="str">
        <f t="array" ref="J1298">IFERROR(VLOOKUP(E1298,'RT-C'!$A:$AE,31,FALSE),"")</f>
        <v/>
      </c>
      <c r="K1298" s="152" t="str">
        <f t="array" ref="K1298">IFERROR(IF(VLOOKUP(E1298,'RT-C'!$A:$AG,29,FALSE)=0,"",VLOOKUP(E1298,'RT-C'!$A:$AG,33,FALSE)),"")</f>
        <v/>
      </c>
      <c r="L1298" s="151" t="str">
        <f t="array" ref="L1298">IFERROR(VLOOKUP('RT-C'!$A:$AF,32,FALSE),"")</f>
        <v/>
      </c>
      <c r="M1298" s="323" t="str">
        <f t="array" ref="M1298">IFERROR(VLOOKUP(E1298,'RT-C'!$A:$H,8,FALSE),"")</f>
        <v/>
      </c>
      <c r="N1298" s="151" t="str">
        <f t="array" ref="N1298">IFERROR(VLOOKUP(E1298,'RT-C'!$A:$G,7,FALSE),"")</f>
        <v/>
      </c>
      <c r="O1298" s="150" t="str">
        <f t="array" ref="O1298">IFERROR(VLOOKUP(E1298,'RT-C'!$A:$R,18,FALSE),"")</f>
        <v/>
      </c>
      <c r="P1298" s="147" t="str">
        <f t="shared" si="80"/>
        <v/>
      </c>
      <c r="Q1298" s="119" t="str">
        <f t="shared" si="81"/>
        <v/>
      </c>
      <c r="R1298" s="149" t="str">
        <f t="shared" si="82"/>
        <v/>
      </c>
      <c r="S1298" s="148"/>
      <c r="T1298" s="148" t="str">
        <f t="shared" si="83"/>
        <v/>
      </c>
      <c r="U1298" s="118" t="e">
        <f>IF(AND(D1298&lt;&gt;"",I1298="OUI",#REF!="OUI"),60,"")</f>
        <v>#REF!</v>
      </c>
      <c r="V1298" s="147"/>
      <c r="W1298" s="118"/>
      <c r="X1298" s="118"/>
      <c r="Y1298" s="120"/>
      <c r="Z1298" s="117"/>
    </row>
    <row r="1299" spans="1:26" x14ac:dyDescent="0.25">
      <c r="A1299" s="114">
        <v>4</v>
      </c>
      <c r="B1299" s="115" t="s">
        <v>5726</v>
      </c>
      <c r="C1299" s="116" t="str">
        <f t="array" ref="C1299">IFERROR(VLOOKUP(E1299,'RT-C'!$A:$I,9,FALSE),"")</f>
        <v/>
      </c>
      <c r="D1299" s="117"/>
      <c r="E1299" s="113"/>
      <c r="F1299" s="118"/>
      <c r="G1299" s="119"/>
      <c r="H1299" s="120"/>
      <c r="I1299" s="153" t="str">
        <f t="array" ref="I1299">IFERROR(VLOOKUP(E1299,'RT-C'!$A:$J,10,FALSE),"")</f>
        <v/>
      </c>
      <c r="J1299" s="151" t="str">
        <f t="array" ref="J1299">IFERROR(VLOOKUP(E1299,'RT-C'!$A:$AE,31,FALSE),"")</f>
        <v/>
      </c>
      <c r="K1299" s="152" t="str">
        <f t="array" ref="K1299">IFERROR(IF(VLOOKUP(E1299,'RT-C'!$A:$AG,29,FALSE)=0,"",VLOOKUP(E1299,'RT-C'!$A:$AG,33,FALSE)),"")</f>
        <v/>
      </c>
      <c r="L1299" s="151" t="str">
        <f t="array" ref="L1299">IFERROR(VLOOKUP('RT-C'!$A:$AF,32,FALSE),"")</f>
        <v/>
      </c>
      <c r="M1299" s="323" t="str">
        <f t="array" ref="M1299">IFERROR(VLOOKUP(E1299,'RT-C'!$A:$H,8,FALSE),"")</f>
        <v/>
      </c>
      <c r="N1299" s="151" t="str">
        <f t="array" ref="N1299">IFERROR(VLOOKUP(E1299,'RT-C'!$A:$G,7,FALSE),"")</f>
        <v/>
      </c>
      <c r="O1299" s="150" t="str">
        <f t="array" ref="O1299">IFERROR(VLOOKUP(E1299,'RT-C'!$A:$R,18,FALSE),"")</f>
        <v/>
      </c>
      <c r="P1299" s="147" t="str">
        <f t="shared" si="80"/>
        <v/>
      </c>
      <c r="Q1299" s="119" t="str">
        <f t="shared" si="81"/>
        <v/>
      </c>
      <c r="R1299" s="149" t="str">
        <f t="shared" si="82"/>
        <v/>
      </c>
      <c r="S1299" s="148"/>
      <c r="T1299" s="148" t="str">
        <f t="shared" si="83"/>
        <v/>
      </c>
      <c r="U1299" s="118" t="e">
        <f>IF(AND(D1299&lt;&gt;"",I1299="OUI",#REF!="OUI"),60,"")</f>
        <v>#REF!</v>
      </c>
      <c r="V1299" s="147"/>
      <c r="W1299" s="118"/>
      <c r="X1299" s="118"/>
      <c r="Y1299" s="120"/>
      <c r="Z1299" s="117"/>
    </row>
    <row r="1300" spans="1:26" x14ac:dyDescent="0.25">
      <c r="A1300" s="114">
        <v>4</v>
      </c>
      <c r="B1300" s="115" t="s">
        <v>5726</v>
      </c>
      <c r="C1300" s="116" t="str">
        <f t="array" ref="C1300">IFERROR(VLOOKUP(E1300,'RT-C'!$A:$I,9,FALSE),"")</f>
        <v/>
      </c>
      <c r="D1300" s="117"/>
      <c r="E1300" s="113"/>
      <c r="F1300" s="118"/>
      <c r="G1300" s="119"/>
      <c r="H1300" s="120"/>
      <c r="I1300" s="153" t="str">
        <f t="array" ref="I1300">IFERROR(VLOOKUP(E1300,'RT-C'!$A:$J,10,FALSE),"")</f>
        <v/>
      </c>
      <c r="J1300" s="151" t="str">
        <f t="array" ref="J1300">IFERROR(VLOOKUP(E1300,'RT-C'!$A:$AE,31,FALSE),"")</f>
        <v/>
      </c>
      <c r="K1300" s="152" t="str">
        <f t="array" ref="K1300">IFERROR(IF(VLOOKUP(E1300,'RT-C'!$A:$AG,29,FALSE)=0,"",VLOOKUP(E1300,'RT-C'!$A:$AG,33,FALSE)),"")</f>
        <v/>
      </c>
      <c r="L1300" s="151" t="str">
        <f t="array" ref="L1300">IFERROR(VLOOKUP('RT-C'!$A:$AF,32,FALSE),"")</f>
        <v/>
      </c>
      <c r="M1300" s="323" t="str">
        <f t="array" ref="M1300">IFERROR(VLOOKUP(E1300,'RT-C'!$A:$H,8,FALSE),"")</f>
        <v/>
      </c>
      <c r="N1300" s="151" t="str">
        <f t="array" ref="N1300">IFERROR(VLOOKUP(E1300,'RT-C'!$A:$G,7,FALSE),"")</f>
        <v/>
      </c>
      <c r="O1300" s="150" t="str">
        <f t="array" ref="O1300">IFERROR(VLOOKUP(E1300,'RT-C'!$A:$R,18,FALSE),"")</f>
        <v/>
      </c>
      <c r="P1300" s="147" t="str">
        <f t="shared" si="80"/>
        <v/>
      </c>
      <c r="Q1300" s="119" t="str">
        <f t="shared" si="81"/>
        <v/>
      </c>
      <c r="R1300" s="149" t="str">
        <f t="shared" si="82"/>
        <v/>
      </c>
      <c r="S1300" s="148"/>
      <c r="T1300" s="148" t="str">
        <f t="shared" si="83"/>
        <v/>
      </c>
      <c r="U1300" s="118" t="e">
        <f>IF(AND(D1300&lt;&gt;"",I1300="OUI",#REF!="OUI"),60,"")</f>
        <v>#REF!</v>
      </c>
      <c r="V1300" s="147"/>
      <c r="W1300" s="118"/>
      <c r="X1300" s="118"/>
      <c r="Y1300" s="120"/>
      <c r="Z1300" s="117"/>
    </row>
    <row r="1301" spans="1:26" x14ac:dyDescent="0.25">
      <c r="A1301" s="114">
        <v>4</v>
      </c>
      <c r="B1301" s="115" t="s">
        <v>5726</v>
      </c>
      <c r="C1301" s="116" t="str">
        <f t="array" ref="C1301">IFERROR(VLOOKUP(E1301,'RT-C'!$A:$I,9,FALSE),"")</f>
        <v/>
      </c>
      <c r="D1301" s="117"/>
      <c r="E1301" s="113"/>
      <c r="F1301" s="118"/>
      <c r="G1301" s="119"/>
      <c r="H1301" s="120"/>
      <c r="I1301" s="153" t="str">
        <f t="array" ref="I1301">IFERROR(VLOOKUP(E1301,'RT-C'!$A:$J,10,FALSE),"")</f>
        <v/>
      </c>
      <c r="J1301" s="151" t="str">
        <f t="array" ref="J1301">IFERROR(VLOOKUP(E1301,'RT-C'!$A:$AE,31,FALSE),"")</f>
        <v/>
      </c>
      <c r="K1301" s="152" t="str">
        <f t="array" ref="K1301">IFERROR(IF(VLOOKUP(E1301,'RT-C'!$A:$AG,29,FALSE)=0,"",VLOOKUP(E1301,'RT-C'!$A:$AG,33,FALSE)),"")</f>
        <v/>
      </c>
      <c r="L1301" s="151" t="str">
        <f t="array" ref="L1301">IFERROR(VLOOKUP('RT-C'!$A:$AF,32,FALSE),"")</f>
        <v/>
      </c>
      <c r="M1301" s="323" t="str">
        <f t="array" ref="M1301">IFERROR(VLOOKUP(E1301,'RT-C'!$A:$H,8,FALSE),"")</f>
        <v/>
      </c>
      <c r="N1301" s="151" t="str">
        <f t="array" ref="N1301">IFERROR(VLOOKUP(E1301,'RT-C'!$A:$G,7,FALSE),"")</f>
        <v/>
      </c>
      <c r="O1301" s="150" t="str">
        <f t="array" ref="O1301">IFERROR(VLOOKUP(E1301,'RT-C'!$A:$R,18,FALSE),"")</f>
        <v/>
      </c>
      <c r="P1301" s="147" t="str">
        <f t="shared" si="80"/>
        <v/>
      </c>
      <c r="Q1301" s="119" t="str">
        <f t="shared" si="81"/>
        <v/>
      </c>
      <c r="R1301" s="149" t="str">
        <f t="shared" si="82"/>
        <v/>
      </c>
      <c r="S1301" s="148"/>
      <c r="T1301" s="148" t="str">
        <f t="shared" si="83"/>
        <v/>
      </c>
      <c r="U1301" s="118" t="e">
        <f>IF(AND(D1301&lt;&gt;"",I1301="OUI",#REF!="OUI"),60,"")</f>
        <v>#REF!</v>
      </c>
      <c r="V1301" s="147"/>
      <c r="W1301" s="118"/>
      <c r="X1301" s="118"/>
      <c r="Y1301" s="120"/>
      <c r="Z1301" s="117"/>
    </row>
    <row r="1302" spans="1:26" x14ac:dyDescent="0.25">
      <c r="A1302" s="114">
        <v>4</v>
      </c>
      <c r="B1302" s="115" t="s">
        <v>5726</v>
      </c>
      <c r="C1302" s="116" t="str">
        <f t="array" ref="C1302">IFERROR(VLOOKUP(E1302,'RT-C'!$A:$I,9,FALSE),"")</f>
        <v/>
      </c>
      <c r="D1302" s="117"/>
      <c r="E1302" s="113"/>
      <c r="F1302" s="118"/>
      <c r="G1302" s="119"/>
      <c r="H1302" s="120"/>
      <c r="I1302" s="153" t="str">
        <f t="array" ref="I1302">IFERROR(VLOOKUP(E1302,'RT-C'!$A:$J,10,FALSE),"")</f>
        <v/>
      </c>
      <c r="J1302" s="151" t="str">
        <f t="array" ref="J1302">IFERROR(VLOOKUP(E1302,'RT-C'!$A:$AE,31,FALSE),"")</f>
        <v/>
      </c>
      <c r="K1302" s="152" t="str">
        <f t="array" ref="K1302">IFERROR(IF(VLOOKUP(E1302,'RT-C'!$A:$AG,29,FALSE)=0,"",VLOOKUP(E1302,'RT-C'!$A:$AG,33,FALSE)),"")</f>
        <v/>
      </c>
      <c r="L1302" s="151" t="str">
        <f t="array" ref="L1302">IFERROR(VLOOKUP('RT-C'!$A:$AF,32,FALSE),"")</f>
        <v/>
      </c>
      <c r="M1302" s="323" t="str">
        <f t="array" ref="M1302">IFERROR(VLOOKUP(E1302,'RT-C'!$A:$H,8,FALSE),"")</f>
        <v/>
      </c>
      <c r="N1302" s="151" t="str">
        <f t="array" ref="N1302">IFERROR(VLOOKUP(E1302,'RT-C'!$A:$G,7,FALSE),"")</f>
        <v/>
      </c>
      <c r="O1302" s="150" t="str">
        <f t="array" ref="O1302">IFERROR(VLOOKUP(E1302,'RT-C'!$A:$R,18,FALSE),"")</f>
        <v/>
      </c>
      <c r="P1302" s="147" t="str">
        <f t="shared" si="80"/>
        <v/>
      </c>
      <c r="Q1302" s="119" t="str">
        <f t="shared" si="81"/>
        <v/>
      </c>
      <c r="R1302" s="149" t="str">
        <f t="shared" si="82"/>
        <v/>
      </c>
      <c r="S1302" s="148"/>
      <c r="T1302" s="148" t="str">
        <f t="shared" si="83"/>
        <v/>
      </c>
      <c r="U1302" s="118" t="e">
        <f>IF(AND(D1302&lt;&gt;"",I1302="OUI",#REF!="OUI"),60,"")</f>
        <v>#REF!</v>
      </c>
      <c r="V1302" s="147"/>
      <c r="W1302" s="118"/>
      <c r="X1302" s="118"/>
      <c r="Y1302" s="120"/>
      <c r="Z1302" s="117"/>
    </row>
    <row r="1303" spans="1:26" x14ac:dyDescent="0.25">
      <c r="A1303" s="114">
        <v>4</v>
      </c>
      <c r="B1303" s="115" t="s">
        <v>5726</v>
      </c>
      <c r="C1303" s="116" t="str">
        <f t="array" ref="C1303">IFERROR(VLOOKUP(E1303,'RT-C'!$A:$I,9,FALSE),"")</f>
        <v/>
      </c>
      <c r="D1303" s="117"/>
      <c r="E1303" s="113"/>
      <c r="F1303" s="118"/>
      <c r="G1303" s="119"/>
      <c r="H1303" s="120"/>
      <c r="I1303" s="153" t="str">
        <f t="array" ref="I1303">IFERROR(VLOOKUP(E1303,'RT-C'!$A:$J,10,FALSE),"")</f>
        <v/>
      </c>
      <c r="J1303" s="151" t="str">
        <f t="array" ref="J1303">IFERROR(VLOOKUP(E1303,'RT-C'!$A:$AE,31,FALSE),"")</f>
        <v/>
      </c>
      <c r="K1303" s="152" t="str">
        <f t="array" ref="K1303">IFERROR(IF(VLOOKUP(E1303,'RT-C'!$A:$AG,29,FALSE)=0,"",VLOOKUP(E1303,'RT-C'!$A:$AG,33,FALSE)),"")</f>
        <v/>
      </c>
      <c r="L1303" s="151" t="str">
        <f t="array" ref="L1303">IFERROR(VLOOKUP('RT-C'!$A:$AF,32,FALSE),"")</f>
        <v/>
      </c>
      <c r="M1303" s="323" t="str">
        <f t="array" ref="M1303">IFERROR(VLOOKUP(E1303,'RT-C'!$A:$H,8,FALSE),"")</f>
        <v/>
      </c>
      <c r="N1303" s="151" t="str">
        <f t="array" ref="N1303">IFERROR(VLOOKUP(E1303,'RT-C'!$A:$G,7,FALSE),"")</f>
        <v/>
      </c>
      <c r="O1303" s="150" t="str">
        <f t="array" ref="O1303">IFERROR(VLOOKUP(E1303,'RT-C'!$A:$R,18,FALSE),"")</f>
        <v/>
      </c>
      <c r="P1303" s="147" t="str">
        <f t="shared" si="80"/>
        <v/>
      </c>
      <c r="Q1303" s="119" t="str">
        <f t="shared" si="81"/>
        <v/>
      </c>
      <c r="R1303" s="149" t="str">
        <f t="shared" si="82"/>
        <v/>
      </c>
      <c r="S1303" s="148"/>
      <c r="T1303" s="148" t="str">
        <f t="shared" si="83"/>
        <v/>
      </c>
      <c r="U1303" s="118" t="e">
        <f>IF(AND(D1303&lt;&gt;"",I1303="OUI",#REF!="OUI"),60,"")</f>
        <v>#REF!</v>
      </c>
      <c r="V1303" s="147"/>
      <c r="W1303" s="118"/>
      <c r="X1303" s="118"/>
      <c r="Y1303" s="120"/>
      <c r="Z1303" s="117"/>
    </row>
    <row r="1304" spans="1:26" x14ac:dyDescent="0.25">
      <c r="A1304" s="114">
        <v>4</v>
      </c>
      <c r="B1304" s="115" t="s">
        <v>5726</v>
      </c>
      <c r="C1304" s="116" t="str">
        <f t="array" ref="C1304">IFERROR(VLOOKUP(E1304,'RT-C'!$A:$I,9,FALSE),"")</f>
        <v/>
      </c>
      <c r="D1304" s="117"/>
      <c r="E1304" s="113"/>
      <c r="F1304" s="118"/>
      <c r="G1304" s="119"/>
      <c r="H1304" s="120"/>
      <c r="I1304" s="153" t="str">
        <f t="array" ref="I1304">IFERROR(VLOOKUP(E1304,'RT-C'!$A:$J,10,FALSE),"")</f>
        <v/>
      </c>
      <c r="J1304" s="151" t="str">
        <f t="array" ref="J1304">IFERROR(VLOOKUP(E1304,'RT-C'!$A:$AE,31,FALSE),"")</f>
        <v/>
      </c>
      <c r="K1304" s="152" t="str">
        <f t="array" ref="K1304">IFERROR(IF(VLOOKUP(E1304,'RT-C'!$A:$AG,29,FALSE)=0,"",VLOOKUP(E1304,'RT-C'!$A:$AG,33,FALSE)),"")</f>
        <v/>
      </c>
      <c r="L1304" s="151" t="str">
        <f t="array" ref="L1304">IFERROR(VLOOKUP('RT-C'!$A:$AF,32,FALSE),"")</f>
        <v/>
      </c>
      <c r="M1304" s="323" t="str">
        <f t="array" ref="M1304">IFERROR(VLOOKUP(E1304,'RT-C'!$A:$H,8,FALSE),"")</f>
        <v/>
      </c>
      <c r="N1304" s="151" t="str">
        <f t="array" ref="N1304">IFERROR(VLOOKUP(E1304,'RT-C'!$A:$G,7,FALSE),"")</f>
        <v/>
      </c>
      <c r="O1304" s="150" t="str">
        <f t="array" ref="O1304">IFERROR(VLOOKUP(E1304,'RT-C'!$A:$R,18,FALSE),"")</f>
        <v/>
      </c>
      <c r="P1304" s="147" t="str">
        <f t="shared" si="80"/>
        <v/>
      </c>
      <c r="Q1304" s="119" t="str">
        <f t="shared" si="81"/>
        <v/>
      </c>
      <c r="R1304" s="149" t="str">
        <f t="shared" si="82"/>
        <v/>
      </c>
      <c r="S1304" s="148"/>
      <c r="T1304" s="148" t="str">
        <f t="shared" si="83"/>
        <v/>
      </c>
      <c r="U1304" s="118" t="e">
        <f>IF(AND(D1304&lt;&gt;"",I1304="OUI",#REF!="OUI"),60,"")</f>
        <v>#REF!</v>
      </c>
      <c r="V1304" s="147"/>
      <c r="W1304" s="118"/>
      <c r="X1304" s="118"/>
      <c r="Y1304" s="120"/>
      <c r="Z1304" s="117"/>
    </row>
    <row r="1305" spans="1:26" x14ac:dyDescent="0.25">
      <c r="A1305" s="114">
        <v>4</v>
      </c>
      <c r="B1305" s="115" t="s">
        <v>5726</v>
      </c>
      <c r="C1305" s="116" t="str">
        <f t="array" ref="C1305">IFERROR(VLOOKUP(E1305,'RT-C'!$A:$I,9,FALSE),"")</f>
        <v/>
      </c>
      <c r="D1305" s="117"/>
      <c r="E1305" s="113"/>
      <c r="F1305" s="118"/>
      <c r="G1305" s="119"/>
      <c r="H1305" s="120"/>
      <c r="I1305" s="153" t="str">
        <f t="array" ref="I1305">IFERROR(VLOOKUP(E1305,'RT-C'!$A:$J,10,FALSE),"")</f>
        <v/>
      </c>
      <c r="J1305" s="151" t="str">
        <f t="array" ref="J1305">IFERROR(VLOOKUP(E1305,'RT-C'!$A:$AE,31,FALSE),"")</f>
        <v/>
      </c>
      <c r="K1305" s="152" t="str">
        <f t="array" ref="K1305">IFERROR(IF(VLOOKUP(E1305,'RT-C'!$A:$AG,29,FALSE)=0,"",VLOOKUP(E1305,'RT-C'!$A:$AG,33,FALSE)),"")</f>
        <v/>
      </c>
      <c r="L1305" s="151" t="str">
        <f t="array" ref="L1305">IFERROR(VLOOKUP('RT-C'!$A:$AF,32,FALSE),"")</f>
        <v/>
      </c>
      <c r="M1305" s="323" t="str">
        <f t="array" ref="M1305">IFERROR(VLOOKUP(E1305,'RT-C'!$A:$H,8,FALSE),"")</f>
        <v/>
      </c>
      <c r="N1305" s="151" t="str">
        <f t="array" ref="N1305">IFERROR(VLOOKUP(E1305,'RT-C'!$A:$G,7,FALSE),"")</f>
        <v/>
      </c>
      <c r="O1305" s="150" t="str">
        <f t="array" ref="O1305">IFERROR(VLOOKUP(E1305,'RT-C'!$A:$R,18,FALSE),"")</f>
        <v/>
      </c>
      <c r="P1305" s="147" t="str">
        <f t="shared" si="80"/>
        <v/>
      </c>
      <c r="Q1305" s="119" t="str">
        <f t="shared" si="81"/>
        <v/>
      </c>
      <c r="R1305" s="149" t="str">
        <f t="shared" si="82"/>
        <v/>
      </c>
      <c r="S1305" s="148"/>
      <c r="T1305" s="148" t="str">
        <f t="shared" si="83"/>
        <v/>
      </c>
      <c r="U1305" s="118" t="e">
        <f>IF(AND(D1305&lt;&gt;"",I1305="OUI",#REF!="OUI"),60,"")</f>
        <v>#REF!</v>
      </c>
      <c r="V1305" s="147"/>
      <c r="W1305" s="118"/>
      <c r="X1305" s="118"/>
      <c r="Y1305" s="120"/>
      <c r="Z1305" s="117"/>
    </row>
    <row r="1306" spans="1:26" x14ac:dyDescent="0.25">
      <c r="A1306" s="114">
        <v>4</v>
      </c>
      <c r="B1306" s="115" t="s">
        <v>5726</v>
      </c>
      <c r="C1306" s="116" t="str">
        <f t="array" ref="C1306">IFERROR(VLOOKUP(E1306,'RT-C'!$A:$I,9,FALSE),"")</f>
        <v/>
      </c>
      <c r="D1306" s="117"/>
      <c r="E1306" s="113"/>
      <c r="F1306" s="118"/>
      <c r="G1306" s="119"/>
      <c r="H1306" s="120"/>
      <c r="I1306" s="153" t="str">
        <f t="array" ref="I1306">IFERROR(VLOOKUP(E1306,'RT-C'!$A:$J,10,FALSE),"")</f>
        <v/>
      </c>
      <c r="J1306" s="151" t="str">
        <f t="array" ref="J1306">IFERROR(VLOOKUP(E1306,'RT-C'!$A:$AE,31,FALSE),"")</f>
        <v/>
      </c>
      <c r="K1306" s="152" t="str">
        <f t="array" ref="K1306">IFERROR(IF(VLOOKUP(E1306,'RT-C'!$A:$AG,29,FALSE)=0,"",VLOOKUP(E1306,'RT-C'!$A:$AG,33,FALSE)),"")</f>
        <v/>
      </c>
      <c r="L1306" s="151" t="str">
        <f t="array" ref="L1306">IFERROR(VLOOKUP('RT-C'!$A:$AF,32,FALSE),"")</f>
        <v/>
      </c>
      <c r="M1306" s="323" t="str">
        <f t="array" ref="M1306">IFERROR(VLOOKUP(E1306,'RT-C'!$A:$H,8,FALSE),"")</f>
        <v/>
      </c>
      <c r="N1306" s="151" t="str">
        <f t="array" ref="N1306">IFERROR(VLOOKUP(E1306,'RT-C'!$A:$G,7,FALSE),"")</f>
        <v/>
      </c>
      <c r="O1306" s="150" t="str">
        <f t="array" ref="O1306">IFERROR(VLOOKUP(E1306,'RT-C'!$A:$R,18,FALSE),"")</f>
        <v/>
      </c>
      <c r="P1306" s="147" t="str">
        <f t="shared" si="80"/>
        <v/>
      </c>
      <c r="Q1306" s="119" t="str">
        <f t="shared" si="81"/>
        <v/>
      </c>
      <c r="R1306" s="149" t="str">
        <f t="shared" si="82"/>
        <v/>
      </c>
      <c r="S1306" s="148"/>
      <c r="T1306" s="148" t="str">
        <f t="shared" si="83"/>
        <v/>
      </c>
      <c r="U1306" s="118" t="e">
        <f>IF(AND(D1306&lt;&gt;"",I1306="OUI",#REF!="OUI"),60,"")</f>
        <v>#REF!</v>
      </c>
      <c r="V1306" s="147"/>
      <c r="W1306" s="118"/>
      <c r="X1306" s="118"/>
      <c r="Y1306" s="120"/>
      <c r="Z1306" s="117"/>
    </row>
    <row r="1307" spans="1:26" x14ac:dyDescent="0.25">
      <c r="A1307" s="114">
        <v>4</v>
      </c>
      <c r="B1307" s="115" t="s">
        <v>5726</v>
      </c>
      <c r="C1307" s="116" t="str">
        <f t="array" ref="C1307">IFERROR(VLOOKUP(E1307,'RT-C'!$A:$I,9,FALSE),"")</f>
        <v/>
      </c>
      <c r="D1307" s="117"/>
      <c r="E1307" s="113"/>
      <c r="F1307" s="118"/>
      <c r="G1307" s="119"/>
      <c r="H1307" s="120"/>
      <c r="I1307" s="153" t="str">
        <f t="array" ref="I1307">IFERROR(VLOOKUP(E1307,'RT-C'!$A:$J,10,FALSE),"")</f>
        <v/>
      </c>
      <c r="J1307" s="151" t="str">
        <f t="array" ref="J1307">IFERROR(VLOOKUP(E1307,'RT-C'!$A:$AE,31,FALSE),"")</f>
        <v/>
      </c>
      <c r="K1307" s="152" t="str">
        <f t="array" ref="K1307">IFERROR(IF(VLOOKUP(E1307,'RT-C'!$A:$AG,29,FALSE)=0,"",VLOOKUP(E1307,'RT-C'!$A:$AG,33,FALSE)),"")</f>
        <v/>
      </c>
      <c r="L1307" s="151" t="str">
        <f t="array" ref="L1307">IFERROR(VLOOKUP('RT-C'!$A:$AF,32,FALSE),"")</f>
        <v/>
      </c>
      <c r="M1307" s="323" t="str">
        <f t="array" ref="M1307">IFERROR(VLOOKUP(E1307,'RT-C'!$A:$H,8,FALSE),"")</f>
        <v/>
      </c>
      <c r="N1307" s="151" t="str">
        <f t="array" ref="N1307">IFERROR(VLOOKUP(E1307,'RT-C'!$A:$G,7,FALSE),"")</f>
        <v/>
      </c>
      <c r="O1307" s="150" t="str">
        <f t="array" ref="O1307">IFERROR(VLOOKUP(E1307,'RT-C'!$A:$R,18,FALSE),"")</f>
        <v/>
      </c>
      <c r="P1307" s="147" t="str">
        <f t="shared" si="80"/>
        <v/>
      </c>
      <c r="Q1307" s="119" t="str">
        <f t="shared" si="81"/>
        <v/>
      </c>
      <c r="R1307" s="149" t="str">
        <f t="shared" si="82"/>
        <v/>
      </c>
      <c r="S1307" s="148"/>
      <c r="T1307" s="148" t="str">
        <f t="shared" si="83"/>
        <v/>
      </c>
      <c r="U1307" s="118" t="e">
        <f>IF(AND(D1307&lt;&gt;"",I1307="OUI",#REF!="OUI"),60,"")</f>
        <v>#REF!</v>
      </c>
      <c r="V1307" s="147"/>
      <c r="W1307" s="118"/>
      <c r="X1307" s="118"/>
      <c r="Y1307" s="120"/>
      <c r="Z1307" s="117"/>
    </row>
    <row r="1308" spans="1:26" x14ac:dyDescent="0.25">
      <c r="A1308" s="114">
        <v>4</v>
      </c>
      <c r="B1308" s="115" t="s">
        <v>5726</v>
      </c>
      <c r="C1308" s="116" t="str">
        <f t="array" ref="C1308">IFERROR(VLOOKUP(E1308,'RT-C'!$A:$I,9,FALSE),"")</f>
        <v/>
      </c>
      <c r="D1308" s="117"/>
      <c r="E1308" s="113"/>
      <c r="F1308" s="118"/>
      <c r="G1308" s="119"/>
      <c r="H1308" s="120"/>
      <c r="I1308" s="153" t="str">
        <f t="array" ref="I1308">IFERROR(VLOOKUP(E1308,'RT-C'!$A:$J,10,FALSE),"")</f>
        <v/>
      </c>
      <c r="J1308" s="151" t="str">
        <f t="array" ref="J1308">IFERROR(VLOOKUP(E1308,'RT-C'!$A:$AE,31,FALSE),"")</f>
        <v/>
      </c>
      <c r="K1308" s="152" t="str">
        <f t="array" ref="K1308">IFERROR(IF(VLOOKUP(E1308,'RT-C'!$A:$AG,29,FALSE)=0,"",VLOOKUP(E1308,'RT-C'!$A:$AG,33,FALSE)),"")</f>
        <v/>
      </c>
      <c r="L1308" s="151" t="str">
        <f t="array" ref="L1308">IFERROR(VLOOKUP('RT-C'!$A:$AF,32,FALSE),"")</f>
        <v/>
      </c>
      <c r="M1308" s="323" t="str">
        <f t="array" ref="M1308">IFERROR(VLOOKUP(E1308,'RT-C'!$A:$H,8,FALSE),"")</f>
        <v/>
      </c>
      <c r="N1308" s="151" t="str">
        <f t="array" ref="N1308">IFERROR(VLOOKUP(E1308,'RT-C'!$A:$G,7,FALSE),"")</f>
        <v/>
      </c>
      <c r="O1308" s="150" t="str">
        <f t="array" ref="O1308">IFERROR(VLOOKUP(E1308,'RT-C'!$A:$R,18,FALSE),"")</f>
        <v/>
      </c>
      <c r="P1308" s="147" t="str">
        <f t="shared" si="80"/>
        <v/>
      </c>
      <c r="Q1308" s="119" t="str">
        <f t="shared" si="81"/>
        <v/>
      </c>
      <c r="R1308" s="149" t="str">
        <f t="shared" si="82"/>
        <v/>
      </c>
      <c r="S1308" s="148"/>
      <c r="T1308" s="148" t="str">
        <f t="shared" si="83"/>
        <v/>
      </c>
      <c r="U1308" s="118" t="e">
        <f>IF(AND(D1308&lt;&gt;"",I1308="OUI",#REF!="OUI"),60,"")</f>
        <v>#REF!</v>
      </c>
      <c r="V1308" s="147"/>
      <c r="W1308" s="118"/>
      <c r="X1308" s="118"/>
      <c r="Y1308" s="120"/>
      <c r="Z1308" s="117"/>
    </row>
    <row r="1309" spans="1:26" x14ac:dyDescent="0.25">
      <c r="A1309" s="114">
        <v>4</v>
      </c>
      <c r="B1309" s="115" t="s">
        <v>5726</v>
      </c>
      <c r="C1309" s="116" t="str">
        <f t="array" ref="C1309">IFERROR(VLOOKUP(E1309,'RT-C'!$A:$I,9,FALSE),"")</f>
        <v/>
      </c>
      <c r="D1309" s="117"/>
      <c r="E1309" s="113"/>
      <c r="F1309" s="118"/>
      <c r="G1309" s="119"/>
      <c r="H1309" s="120"/>
      <c r="I1309" s="153" t="str">
        <f t="array" ref="I1309">IFERROR(VLOOKUP(E1309,'RT-C'!$A:$J,10,FALSE),"")</f>
        <v/>
      </c>
      <c r="J1309" s="151" t="str">
        <f t="array" ref="J1309">IFERROR(VLOOKUP(E1309,'RT-C'!$A:$AE,31,FALSE),"")</f>
        <v/>
      </c>
      <c r="K1309" s="152" t="str">
        <f t="array" ref="K1309">IFERROR(IF(VLOOKUP(E1309,'RT-C'!$A:$AG,29,FALSE)=0,"",VLOOKUP(E1309,'RT-C'!$A:$AG,33,FALSE)),"")</f>
        <v/>
      </c>
      <c r="L1309" s="151" t="str">
        <f t="array" ref="L1309">IFERROR(VLOOKUP('RT-C'!$A:$AF,32,FALSE),"")</f>
        <v/>
      </c>
      <c r="M1309" s="323" t="str">
        <f t="array" ref="M1309">IFERROR(VLOOKUP(E1309,'RT-C'!$A:$H,8,FALSE),"")</f>
        <v/>
      </c>
      <c r="N1309" s="151" t="str">
        <f t="array" ref="N1309">IFERROR(VLOOKUP(E1309,'RT-C'!$A:$G,7,FALSE),"")</f>
        <v/>
      </c>
      <c r="O1309" s="150" t="str">
        <f t="array" ref="O1309">IFERROR(VLOOKUP(E1309,'RT-C'!$A:$R,18,FALSE),"")</f>
        <v/>
      </c>
      <c r="P1309" s="147" t="str">
        <f t="shared" si="80"/>
        <v/>
      </c>
      <c r="Q1309" s="119" t="str">
        <f t="shared" si="81"/>
        <v/>
      </c>
      <c r="R1309" s="149" t="str">
        <f t="shared" si="82"/>
        <v/>
      </c>
      <c r="S1309" s="148"/>
      <c r="T1309" s="148" t="str">
        <f t="shared" si="83"/>
        <v/>
      </c>
      <c r="U1309" s="118" t="e">
        <f>IF(AND(D1309&lt;&gt;"",I1309="OUI",#REF!="OUI"),60,"")</f>
        <v>#REF!</v>
      </c>
      <c r="V1309" s="147"/>
      <c r="W1309" s="118"/>
      <c r="X1309" s="118"/>
      <c r="Y1309" s="120"/>
      <c r="Z1309" s="117"/>
    </row>
    <row r="1310" spans="1:26" x14ac:dyDescent="0.25">
      <c r="A1310" s="114">
        <v>4</v>
      </c>
      <c r="B1310" s="115" t="s">
        <v>5726</v>
      </c>
      <c r="C1310" s="116" t="str">
        <f t="array" ref="C1310">IFERROR(VLOOKUP(E1310,'RT-C'!$A:$I,9,FALSE),"")</f>
        <v/>
      </c>
      <c r="D1310" s="117"/>
      <c r="E1310" s="113"/>
      <c r="F1310" s="118"/>
      <c r="G1310" s="119"/>
      <c r="H1310" s="120"/>
      <c r="I1310" s="153" t="str">
        <f t="array" ref="I1310">IFERROR(VLOOKUP(E1310,'RT-C'!$A:$J,10,FALSE),"")</f>
        <v/>
      </c>
      <c r="J1310" s="151" t="str">
        <f t="array" ref="J1310">IFERROR(VLOOKUP(E1310,'RT-C'!$A:$AE,31,FALSE),"")</f>
        <v/>
      </c>
      <c r="K1310" s="152" t="str">
        <f t="array" ref="K1310">IFERROR(IF(VLOOKUP(E1310,'RT-C'!$A:$AG,29,FALSE)=0,"",VLOOKUP(E1310,'RT-C'!$A:$AG,33,FALSE)),"")</f>
        <v/>
      </c>
      <c r="L1310" s="151" t="str">
        <f t="array" ref="L1310">IFERROR(VLOOKUP('RT-C'!$A:$AF,32,FALSE),"")</f>
        <v/>
      </c>
      <c r="M1310" s="323" t="str">
        <f t="array" ref="M1310">IFERROR(VLOOKUP(E1310,'RT-C'!$A:$H,8,FALSE),"")</f>
        <v/>
      </c>
      <c r="N1310" s="151" t="str">
        <f t="array" ref="N1310">IFERROR(VLOOKUP(E1310,'RT-C'!$A:$G,7,FALSE),"")</f>
        <v/>
      </c>
      <c r="O1310" s="150" t="str">
        <f t="array" ref="O1310">IFERROR(VLOOKUP(E1310,'RT-C'!$A:$R,18,FALSE),"")</f>
        <v/>
      </c>
      <c r="P1310" s="147" t="str">
        <f t="shared" si="80"/>
        <v/>
      </c>
      <c r="Q1310" s="119" t="str">
        <f t="shared" si="81"/>
        <v/>
      </c>
      <c r="R1310" s="149" t="str">
        <f t="shared" si="82"/>
        <v/>
      </c>
      <c r="S1310" s="148"/>
      <c r="T1310" s="148" t="str">
        <f t="shared" si="83"/>
        <v/>
      </c>
      <c r="U1310" s="118" t="e">
        <f>IF(AND(D1310&lt;&gt;"",I1310="OUI",#REF!="OUI"),60,"")</f>
        <v>#REF!</v>
      </c>
      <c r="V1310" s="147"/>
      <c r="W1310" s="118"/>
      <c r="X1310" s="118"/>
      <c r="Y1310" s="120"/>
      <c r="Z1310" s="117"/>
    </row>
    <row r="1311" spans="1:26" x14ac:dyDescent="0.25">
      <c r="A1311" s="114">
        <v>4</v>
      </c>
      <c r="B1311" s="115" t="s">
        <v>5726</v>
      </c>
      <c r="C1311" s="116" t="str">
        <f t="array" ref="C1311">IFERROR(VLOOKUP(E1311,'RT-C'!$A:$I,9,FALSE),"")</f>
        <v/>
      </c>
      <c r="D1311" s="117"/>
      <c r="E1311" s="113"/>
      <c r="F1311" s="118"/>
      <c r="G1311" s="119"/>
      <c r="H1311" s="120"/>
      <c r="I1311" s="153" t="str">
        <f t="array" ref="I1311">IFERROR(VLOOKUP(E1311,'RT-C'!$A:$J,10,FALSE),"")</f>
        <v/>
      </c>
      <c r="J1311" s="151" t="str">
        <f t="array" ref="J1311">IFERROR(VLOOKUP(E1311,'RT-C'!$A:$AE,31,FALSE),"")</f>
        <v/>
      </c>
      <c r="K1311" s="152" t="str">
        <f t="array" ref="K1311">IFERROR(IF(VLOOKUP(E1311,'RT-C'!$A:$AG,29,FALSE)=0,"",VLOOKUP(E1311,'RT-C'!$A:$AG,33,FALSE)),"")</f>
        <v/>
      </c>
      <c r="L1311" s="151" t="str">
        <f t="array" ref="L1311">IFERROR(VLOOKUP('RT-C'!$A:$AF,32,FALSE),"")</f>
        <v/>
      </c>
      <c r="M1311" s="323" t="str">
        <f t="array" ref="M1311">IFERROR(VLOOKUP(E1311,'RT-C'!$A:$H,8,FALSE),"")</f>
        <v/>
      </c>
      <c r="N1311" s="151" t="str">
        <f t="array" ref="N1311">IFERROR(VLOOKUP(E1311,'RT-C'!$A:$G,7,FALSE),"")</f>
        <v/>
      </c>
      <c r="O1311" s="150" t="str">
        <f t="array" ref="O1311">IFERROR(VLOOKUP(E1311,'RT-C'!$A:$R,18,FALSE),"")</f>
        <v/>
      </c>
      <c r="P1311" s="147" t="str">
        <f t="shared" si="80"/>
        <v/>
      </c>
      <c r="Q1311" s="119" t="str">
        <f t="shared" si="81"/>
        <v/>
      </c>
      <c r="R1311" s="149" t="str">
        <f t="shared" si="82"/>
        <v/>
      </c>
      <c r="S1311" s="148"/>
      <c r="T1311" s="148" t="str">
        <f t="shared" si="83"/>
        <v/>
      </c>
      <c r="U1311" s="118" t="e">
        <f>IF(AND(D1311&lt;&gt;"",I1311="OUI",#REF!="OUI"),60,"")</f>
        <v>#REF!</v>
      </c>
      <c r="V1311" s="147"/>
      <c r="W1311" s="118"/>
      <c r="X1311" s="118"/>
      <c r="Y1311" s="120"/>
      <c r="Z1311" s="117"/>
    </row>
    <row r="1312" spans="1:26" x14ac:dyDescent="0.25">
      <c r="A1312" s="114">
        <v>4</v>
      </c>
      <c r="B1312" s="115" t="s">
        <v>5726</v>
      </c>
      <c r="C1312" s="116" t="str">
        <f t="array" ref="C1312">IFERROR(VLOOKUP(E1312,'RT-C'!$A:$I,9,FALSE),"")</f>
        <v/>
      </c>
      <c r="D1312" s="117"/>
      <c r="E1312" s="113"/>
      <c r="F1312" s="118"/>
      <c r="G1312" s="119"/>
      <c r="H1312" s="120"/>
      <c r="I1312" s="153" t="str">
        <f t="array" ref="I1312">IFERROR(VLOOKUP(E1312,'RT-C'!$A:$J,10,FALSE),"")</f>
        <v/>
      </c>
      <c r="J1312" s="151" t="str">
        <f t="array" ref="J1312">IFERROR(VLOOKUP(E1312,'RT-C'!$A:$AE,31,FALSE),"")</f>
        <v/>
      </c>
      <c r="K1312" s="152" t="str">
        <f t="array" ref="K1312">IFERROR(IF(VLOOKUP(E1312,'RT-C'!$A:$AG,29,FALSE)=0,"",VLOOKUP(E1312,'RT-C'!$A:$AG,33,FALSE)),"")</f>
        <v/>
      </c>
      <c r="L1312" s="151" t="str">
        <f t="array" ref="L1312">IFERROR(VLOOKUP('RT-C'!$A:$AF,32,FALSE),"")</f>
        <v/>
      </c>
      <c r="M1312" s="323" t="str">
        <f t="array" ref="M1312">IFERROR(VLOOKUP(E1312,'RT-C'!$A:$H,8,FALSE),"")</f>
        <v/>
      </c>
      <c r="N1312" s="151" t="str">
        <f t="array" ref="N1312">IFERROR(VLOOKUP(E1312,'RT-C'!$A:$G,7,FALSE),"")</f>
        <v/>
      </c>
      <c r="O1312" s="150" t="str">
        <f t="array" ref="O1312">IFERROR(VLOOKUP(E1312,'RT-C'!$A:$R,18,FALSE),"")</f>
        <v/>
      </c>
      <c r="P1312" s="147" t="str">
        <f t="shared" si="80"/>
        <v/>
      </c>
      <c r="Q1312" s="119" t="str">
        <f t="shared" si="81"/>
        <v/>
      </c>
      <c r="R1312" s="149" t="str">
        <f t="shared" si="82"/>
        <v/>
      </c>
      <c r="S1312" s="148"/>
      <c r="T1312" s="148" t="str">
        <f t="shared" si="83"/>
        <v/>
      </c>
      <c r="U1312" s="118" t="e">
        <f>IF(AND(D1312&lt;&gt;"",I1312="OUI",#REF!="OUI"),60,"")</f>
        <v>#REF!</v>
      </c>
      <c r="V1312" s="147"/>
      <c r="W1312" s="118"/>
      <c r="X1312" s="118"/>
      <c r="Y1312" s="120"/>
      <c r="Z1312" s="117"/>
    </row>
    <row r="1313" spans="1:26" x14ac:dyDescent="0.25">
      <c r="A1313" s="114">
        <v>4</v>
      </c>
      <c r="B1313" s="115" t="s">
        <v>5726</v>
      </c>
      <c r="C1313" s="116" t="str">
        <f t="array" ref="C1313">IFERROR(VLOOKUP(E1313,'RT-C'!$A:$I,9,FALSE),"")</f>
        <v/>
      </c>
      <c r="D1313" s="117"/>
      <c r="E1313" s="113"/>
      <c r="F1313" s="118"/>
      <c r="G1313" s="119"/>
      <c r="H1313" s="120"/>
      <c r="I1313" s="153" t="str">
        <f t="array" ref="I1313">IFERROR(VLOOKUP(E1313,'RT-C'!$A:$J,10,FALSE),"")</f>
        <v/>
      </c>
      <c r="J1313" s="151" t="str">
        <f t="array" ref="J1313">IFERROR(VLOOKUP(E1313,'RT-C'!$A:$AE,31,FALSE),"")</f>
        <v/>
      </c>
      <c r="K1313" s="152" t="str">
        <f t="array" ref="K1313">IFERROR(IF(VLOOKUP(E1313,'RT-C'!$A:$AG,29,FALSE)=0,"",VLOOKUP(E1313,'RT-C'!$A:$AG,33,FALSE)),"")</f>
        <v/>
      </c>
      <c r="L1313" s="151" t="str">
        <f t="array" ref="L1313">IFERROR(VLOOKUP('RT-C'!$A:$AF,32,FALSE),"")</f>
        <v/>
      </c>
      <c r="M1313" s="323" t="str">
        <f t="array" ref="M1313">IFERROR(VLOOKUP(E1313,'RT-C'!$A:$H,8,FALSE),"")</f>
        <v/>
      </c>
      <c r="N1313" s="151" t="str">
        <f t="array" ref="N1313">IFERROR(VLOOKUP(E1313,'RT-C'!$A:$G,7,FALSE),"")</f>
        <v/>
      </c>
      <c r="O1313" s="150" t="str">
        <f t="array" ref="O1313">IFERROR(VLOOKUP(E1313,'RT-C'!$A:$R,18,FALSE),"")</f>
        <v/>
      </c>
      <c r="P1313" s="147" t="str">
        <f t="shared" si="80"/>
        <v/>
      </c>
      <c r="Q1313" s="119" t="str">
        <f t="shared" si="81"/>
        <v/>
      </c>
      <c r="R1313" s="149" t="str">
        <f t="shared" si="82"/>
        <v/>
      </c>
      <c r="S1313" s="148"/>
      <c r="T1313" s="148" t="str">
        <f t="shared" si="83"/>
        <v/>
      </c>
      <c r="U1313" s="118" t="e">
        <f>IF(AND(D1313&lt;&gt;"",I1313="OUI",#REF!="OUI"),60,"")</f>
        <v>#REF!</v>
      </c>
      <c r="V1313" s="147"/>
      <c r="W1313" s="118"/>
      <c r="X1313" s="118"/>
      <c r="Y1313" s="120"/>
      <c r="Z1313" s="117"/>
    </row>
    <row r="1314" spans="1:26" x14ac:dyDescent="0.25">
      <c r="A1314" s="114">
        <v>4</v>
      </c>
      <c r="B1314" s="115" t="s">
        <v>5726</v>
      </c>
      <c r="C1314" s="116" t="str">
        <f t="array" ref="C1314">IFERROR(VLOOKUP(E1314,'RT-C'!$A:$I,9,FALSE),"")</f>
        <v/>
      </c>
      <c r="D1314" s="117"/>
      <c r="E1314" s="113"/>
      <c r="F1314" s="118"/>
      <c r="G1314" s="119"/>
      <c r="H1314" s="120"/>
      <c r="I1314" s="153" t="str">
        <f t="array" ref="I1314">IFERROR(VLOOKUP(E1314,'RT-C'!$A:$J,10,FALSE),"")</f>
        <v/>
      </c>
      <c r="J1314" s="151" t="str">
        <f t="array" ref="J1314">IFERROR(VLOOKUP(E1314,'RT-C'!$A:$AE,31,FALSE),"")</f>
        <v/>
      </c>
      <c r="K1314" s="152" t="str">
        <f t="array" ref="K1314">IFERROR(IF(VLOOKUP(E1314,'RT-C'!$A:$AG,29,FALSE)=0,"",VLOOKUP(E1314,'RT-C'!$A:$AG,33,FALSE)),"")</f>
        <v/>
      </c>
      <c r="L1314" s="151" t="str">
        <f t="array" ref="L1314">IFERROR(VLOOKUP('RT-C'!$A:$AF,32,FALSE),"")</f>
        <v/>
      </c>
      <c r="M1314" s="323" t="str">
        <f t="array" ref="M1314">IFERROR(VLOOKUP(E1314,'RT-C'!$A:$H,8,FALSE),"")</f>
        <v/>
      </c>
      <c r="N1314" s="151" t="str">
        <f t="array" ref="N1314">IFERROR(VLOOKUP(E1314,'RT-C'!$A:$G,7,FALSE),"")</f>
        <v/>
      </c>
      <c r="O1314" s="150" t="str">
        <f t="array" ref="O1314">IFERROR(VLOOKUP(E1314,'RT-C'!$A:$R,18,FALSE),"")</f>
        <v/>
      </c>
      <c r="P1314" s="147" t="str">
        <f t="shared" si="80"/>
        <v/>
      </c>
      <c r="Q1314" s="119" t="str">
        <f t="shared" si="81"/>
        <v/>
      </c>
      <c r="R1314" s="149" t="str">
        <f t="shared" si="82"/>
        <v/>
      </c>
      <c r="S1314" s="148"/>
      <c r="T1314" s="148" t="str">
        <f t="shared" si="83"/>
        <v/>
      </c>
      <c r="U1314" s="118" t="e">
        <f>IF(AND(D1314&lt;&gt;"",I1314="OUI",#REF!="OUI"),60,"")</f>
        <v>#REF!</v>
      </c>
      <c r="V1314" s="147"/>
      <c r="W1314" s="118"/>
      <c r="X1314" s="118"/>
      <c r="Y1314" s="120"/>
      <c r="Z1314" s="117"/>
    </row>
    <row r="1315" spans="1:26" x14ac:dyDescent="0.25">
      <c r="A1315" s="114">
        <v>4</v>
      </c>
      <c r="B1315" s="115" t="s">
        <v>5726</v>
      </c>
      <c r="C1315" s="116" t="str">
        <f t="array" ref="C1315">IFERROR(VLOOKUP(E1315,'RT-C'!$A:$I,9,FALSE),"")</f>
        <v/>
      </c>
      <c r="D1315" s="117"/>
      <c r="E1315" s="113"/>
      <c r="F1315" s="118"/>
      <c r="G1315" s="119"/>
      <c r="H1315" s="120"/>
      <c r="I1315" s="153" t="str">
        <f t="array" ref="I1315">IFERROR(VLOOKUP(E1315,'RT-C'!$A:$J,10,FALSE),"")</f>
        <v/>
      </c>
      <c r="J1315" s="151" t="str">
        <f t="array" ref="J1315">IFERROR(VLOOKUP(E1315,'RT-C'!$A:$AE,31,FALSE),"")</f>
        <v/>
      </c>
      <c r="K1315" s="152" t="str">
        <f t="array" ref="K1315">IFERROR(IF(VLOOKUP(E1315,'RT-C'!$A:$AG,29,FALSE)=0,"",VLOOKUP(E1315,'RT-C'!$A:$AG,33,FALSE)),"")</f>
        <v/>
      </c>
      <c r="L1315" s="151" t="str">
        <f t="array" ref="L1315">IFERROR(VLOOKUP('RT-C'!$A:$AF,32,FALSE),"")</f>
        <v/>
      </c>
      <c r="M1315" s="323" t="str">
        <f t="array" ref="M1315">IFERROR(VLOOKUP(E1315,'RT-C'!$A:$H,8,FALSE),"")</f>
        <v/>
      </c>
      <c r="N1315" s="151" t="str">
        <f t="array" ref="N1315">IFERROR(VLOOKUP(E1315,'RT-C'!$A:$G,7,FALSE),"")</f>
        <v/>
      </c>
      <c r="O1315" s="150" t="str">
        <f t="array" ref="O1315">IFERROR(VLOOKUP(E1315,'RT-C'!$A:$R,18,FALSE),"")</f>
        <v/>
      </c>
      <c r="P1315" s="147" t="str">
        <f t="shared" si="80"/>
        <v/>
      </c>
      <c r="Q1315" s="119" t="str">
        <f t="shared" si="81"/>
        <v/>
      </c>
      <c r="R1315" s="149" t="str">
        <f t="shared" si="82"/>
        <v/>
      </c>
      <c r="S1315" s="148"/>
      <c r="T1315" s="148" t="str">
        <f t="shared" si="83"/>
        <v/>
      </c>
      <c r="U1315" s="118" t="e">
        <f>IF(AND(D1315&lt;&gt;"",I1315="OUI",#REF!="OUI"),60,"")</f>
        <v>#REF!</v>
      </c>
      <c r="V1315" s="147"/>
      <c r="W1315" s="118"/>
      <c r="X1315" s="118"/>
      <c r="Y1315" s="120"/>
      <c r="Z1315" s="117"/>
    </row>
    <row r="1316" spans="1:26" x14ac:dyDescent="0.25">
      <c r="A1316" s="114">
        <v>4</v>
      </c>
      <c r="B1316" s="115" t="s">
        <v>5726</v>
      </c>
      <c r="C1316" s="116" t="str">
        <f t="array" ref="C1316">IFERROR(VLOOKUP(E1316,'RT-C'!$A:$I,9,FALSE),"")</f>
        <v/>
      </c>
      <c r="D1316" s="117"/>
      <c r="E1316" s="113"/>
      <c r="F1316" s="118"/>
      <c r="G1316" s="119"/>
      <c r="H1316" s="120"/>
      <c r="I1316" s="153" t="str">
        <f t="array" ref="I1316">IFERROR(VLOOKUP(E1316,'RT-C'!$A:$J,10,FALSE),"")</f>
        <v/>
      </c>
      <c r="J1316" s="151" t="str">
        <f t="array" ref="J1316">IFERROR(VLOOKUP(E1316,'RT-C'!$A:$AE,31,FALSE),"")</f>
        <v/>
      </c>
      <c r="K1316" s="152" t="str">
        <f t="array" ref="K1316">IFERROR(IF(VLOOKUP(E1316,'RT-C'!$A:$AG,29,FALSE)=0,"",VLOOKUP(E1316,'RT-C'!$A:$AG,33,FALSE)),"")</f>
        <v/>
      </c>
      <c r="L1316" s="151" t="str">
        <f t="array" ref="L1316">IFERROR(VLOOKUP('RT-C'!$A:$AF,32,FALSE),"")</f>
        <v/>
      </c>
      <c r="M1316" s="323" t="str">
        <f t="array" ref="M1316">IFERROR(VLOOKUP(E1316,'RT-C'!$A:$H,8,FALSE),"")</f>
        <v/>
      </c>
      <c r="N1316" s="151" t="str">
        <f t="array" ref="N1316">IFERROR(VLOOKUP(E1316,'RT-C'!$A:$G,7,FALSE),"")</f>
        <v/>
      </c>
      <c r="O1316" s="150" t="str">
        <f t="array" ref="O1316">IFERROR(VLOOKUP(E1316,'RT-C'!$A:$R,18,FALSE),"")</f>
        <v/>
      </c>
      <c r="P1316" s="147" t="str">
        <f t="shared" si="80"/>
        <v/>
      </c>
      <c r="Q1316" s="119" t="str">
        <f t="shared" si="81"/>
        <v/>
      </c>
      <c r="R1316" s="149" t="str">
        <f t="shared" si="82"/>
        <v/>
      </c>
      <c r="S1316" s="148"/>
      <c r="T1316" s="148" t="str">
        <f t="shared" si="83"/>
        <v/>
      </c>
      <c r="U1316" s="118" t="e">
        <f>IF(AND(D1316&lt;&gt;"",I1316="OUI",#REF!="OUI"),60,"")</f>
        <v>#REF!</v>
      </c>
      <c r="V1316" s="147"/>
      <c r="W1316" s="118"/>
      <c r="X1316" s="118"/>
      <c r="Y1316" s="120"/>
      <c r="Z1316" s="117"/>
    </row>
    <row r="1317" spans="1:26" x14ac:dyDescent="0.25">
      <c r="A1317" s="114">
        <v>12</v>
      </c>
      <c r="B1317" s="115" t="s">
        <v>5724</v>
      </c>
      <c r="C1317" s="116" t="str">
        <f t="array" ref="C1317">IFERROR(VLOOKUP(E1317,'RT-C'!$A:$I,9,FALSE),"")</f>
        <v/>
      </c>
      <c r="D1317" s="117"/>
      <c r="E1317" s="113"/>
      <c r="F1317" s="118"/>
      <c r="G1317" s="119"/>
      <c r="H1317" s="120"/>
      <c r="I1317" s="153" t="str">
        <f t="array" ref="I1317">IFERROR(VLOOKUP(E1317,'RT-C'!$A:$J,10,FALSE),"")</f>
        <v/>
      </c>
      <c r="J1317" s="151" t="str">
        <f t="array" ref="J1317">IFERROR(VLOOKUP(E1317,'RT-C'!$A:$AE,31,FALSE),"")</f>
        <v/>
      </c>
      <c r="K1317" s="152" t="str">
        <f t="array" ref="K1317">IFERROR(IF(VLOOKUP(E1317,'RT-C'!$A:$AG,29,FALSE)=0,"",VLOOKUP(E1317,'RT-C'!$A:$AG,33,FALSE)),"")</f>
        <v/>
      </c>
      <c r="L1317" s="151" t="str">
        <f t="array" ref="L1317">IFERROR(VLOOKUP('RT-C'!$A:$AF,32,FALSE),"")</f>
        <v/>
      </c>
      <c r="M1317" s="323" t="str">
        <f t="array" ref="M1317">IFERROR(VLOOKUP(E1317,'RT-C'!$A:$H,8,FALSE),"")</f>
        <v/>
      </c>
      <c r="N1317" s="151" t="str">
        <f t="array" ref="N1317">IFERROR(VLOOKUP(E1317,'RT-C'!$A:$G,7,FALSE),"")</f>
        <v/>
      </c>
      <c r="O1317" s="150" t="str">
        <f t="array" ref="O1317">IFERROR(VLOOKUP(E1317,'RT-C'!$A:$R,18,FALSE),"")</f>
        <v/>
      </c>
      <c r="P1317" s="147" t="str">
        <f t="shared" si="80"/>
        <v/>
      </c>
      <c r="Q1317" s="119" t="str">
        <f t="shared" si="81"/>
        <v/>
      </c>
      <c r="R1317" s="149" t="str">
        <f t="shared" si="82"/>
        <v/>
      </c>
      <c r="S1317" s="148"/>
      <c r="T1317" s="148" t="str">
        <f t="shared" si="83"/>
        <v/>
      </c>
      <c r="U1317" s="118" t="e">
        <f>IF(AND(D1317&lt;&gt;"",I1317="OUI",#REF!="OUI"),60,"")</f>
        <v>#REF!</v>
      </c>
      <c r="V1317" s="147"/>
      <c r="W1317" s="118"/>
      <c r="X1317" s="118"/>
      <c r="Y1317" s="120"/>
      <c r="Z1317" s="117"/>
    </row>
    <row r="1318" spans="1:26" x14ac:dyDescent="0.25">
      <c r="A1318" s="114">
        <v>12</v>
      </c>
      <c r="B1318" s="115" t="s">
        <v>5724</v>
      </c>
      <c r="C1318" s="116" t="str">
        <f t="array" ref="C1318">IFERROR(VLOOKUP(E1318,'RT-C'!$A:$I,9,FALSE),"")</f>
        <v/>
      </c>
      <c r="D1318" s="117"/>
      <c r="E1318" s="113"/>
      <c r="F1318" s="118"/>
      <c r="G1318" s="119"/>
      <c r="H1318" s="120"/>
      <c r="I1318" s="153" t="str">
        <f t="array" ref="I1318">IFERROR(VLOOKUP(E1318,'RT-C'!$A:$J,10,FALSE),"")</f>
        <v/>
      </c>
      <c r="J1318" s="151" t="str">
        <f t="array" ref="J1318">IFERROR(VLOOKUP(E1318,'RT-C'!$A:$AE,31,FALSE),"")</f>
        <v/>
      </c>
      <c r="K1318" s="152" t="str">
        <f t="array" ref="K1318">IFERROR(IF(VLOOKUP(E1318,'RT-C'!$A:$AG,29,FALSE)=0,"",VLOOKUP(E1318,'RT-C'!$A:$AG,33,FALSE)),"")</f>
        <v/>
      </c>
      <c r="L1318" s="151" t="str">
        <f t="array" ref="L1318">IFERROR(VLOOKUP('RT-C'!$A:$AF,32,FALSE),"")</f>
        <v/>
      </c>
      <c r="M1318" s="323" t="str">
        <f t="array" ref="M1318">IFERROR(VLOOKUP(E1318,'RT-C'!$A:$H,8,FALSE),"")</f>
        <v/>
      </c>
      <c r="N1318" s="151" t="str">
        <f t="array" ref="N1318">IFERROR(VLOOKUP(E1318,'RT-C'!$A:$G,7,FALSE),"")</f>
        <v/>
      </c>
      <c r="O1318" s="150" t="str">
        <f t="array" ref="O1318">IFERROR(VLOOKUP(E1318,'RT-C'!$A:$R,18,FALSE),"")</f>
        <v/>
      </c>
      <c r="P1318" s="147" t="str">
        <f t="shared" si="80"/>
        <v/>
      </c>
      <c r="Q1318" s="119" t="str">
        <f t="shared" si="81"/>
        <v/>
      </c>
      <c r="R1318" s="149" t="str">
        <f t="shared" si="82"/>
        <v/>
      </c>
      <c r="S1318" s="148"/>
      <c r="T1318" s="148" t="str">
        <f t="shared" si="83"/>
        <v/>
      </c>
      <c r="U1318" s="118" t="e">
        <f>IF(AND(D1318&lt;&gt;"",I1318="OUI",#REF!="OUI"),60,"")</f>
        <v>#REF!</v>
      </c>
      <c r="V1318" s="147"/>
      <c r="W1318" s="118"/>
      <c r="X1318" s="118"/>
      <c r="Y1318" s="120"/>
      <c r="Z1318" s="117"/>
    </row>
    <row r="1319" spans="1:26" x14ac:dyDescent="0.25">
      <c r="A1319" s="114">
        <v>8</v>
      </c>
      <c r="B1319" s="115" t="s">
        <v>5717</v>
      </c>
      <c r="C1319" s="116" t="str">
        <f t="array" ref="C1319">IFERROR(VLOOKUP(E1319,'RT-C'!$A:$I,9,FALSE),"")</f>
        <v/>
      </c>
      <c r="D1319" s="117"/>
      <c r="E1319" s="113"/>
      <c r="F1319" s="118"/>
      <c r="G1319" s="119"/>
      <c r="H1319" s="120"/>
      <c r="I1319" s="153" t="str">
        <f t="array" ref="I1319">IFERROR(VLOOKUP(E1319,'RT-C'!$A:$J,10,FALSE),"")</f>
        <v/>
      </c>
      <c r="J1319" s="151" t="str">
        <f t="array" ref="J1319">IFERROR(VLOOKUP(E1319,'RT-C'!$A:$AE,31,FALSE),"")</f>
        <v/>
      </c>
      <c r="K1319" s="152" t="str">
        <f t="array" ref="K1319">IFERROR(IF(VLOOKUP(E1319,'RT-C'!$A:$AG,29,FALSE)=0,"",VLOOKUP(E1319,'RT-C'!$A:$AG,33,FALSE)),"")</f>
        <v/>
      </c>
      <c r="L1319" s="151" t="str">
        <f t="array" ref="L1319">IFERROR(VLOOKUP('RT-C'!$A:$AF,32,FALSE),"")</f>
        <v/>
      </c>
      <c r="M1319" s="323" t="str">
        <f t="array" ref="M1319">IFERROR(VLOOKUP(E1319,'RT-C'!$A:$H,8,FALSE),"")</f>
        <v/>
      </c>
      <c r="N1319" s="151" t="str">
        <f t="array" ref="N1319">IFERROR(VLOOKUP(E1319,'RT-C'!$A:$G,7,FALSE),"")</f>
        <v/>
      </c>
      <c r="O1319" s="150" t="str">
        <f t="array" ref="O1319">IFERROR(VLOOKUP(E1319,'RT-C'!$A:$R,18,FALSE),"")</f>
        <v/>
      </c>
      <c r="P1319" s="147" t="str">
        <f t="shared" si="80"/>
        <v/>
      </c>
      <c r="Q1319" s="119" t="str">
        <f t="shared" si="81"/>
        <v/>
      </c>
      <c r="R1319" s="149" t="str">
        <f t="shared" si="82"/>
        <v/>
      </c>
      <c r="S1319" s="148"/>
      <c r="T1319" s="148" t="str">
        <f t="shared" si="83"/>
        <v/>
      </c>
      <c r="U1319" s="118" t="e">
        <f>IF(AND(D1319&lt;&gt;"",I1319="OUI",#REF!="OUI"),60,"")</f>
        <v>#REF!</v>
      </c>
      <c r="V1319" s="147"/>
      <c r="W1319" s="118"/>
      <c r="X1319" s="118"/>
      <c r="Y1319" s="120"/>
      <c r="Z1319" s="117"/>
    </row>
    <row r="1320" spans="1:26" x14ac:dyDescent="0.25">
      <c r="A1320" s="114">
        <v>8</v>
      </c>
      <c r="B1320" s="115" t="s">
        <v>5717</v>
      </c>
      <c r="C1320" s="116" t="str">
        <f t="array" ref="C1320">IFERROR(VLOOKUP(E1320,'RT-C'!$A:$I,9,FALSE),"")</f>
        <v/>
      </c>
      <c r="D1320" s="117"/>
      <c r="E1320" s="113"/>
      <c r="F1320" s="118"/>
      <c r="G1320" s="119"/>
      <c r="H1320" s="120"/>
      <c r="I1320" s="153" t="str">
        <f t="array" ref="I1320">IFERROR(VLOOKUP(E1320,'RT-C'!$A:$J,10,FALSE),"")</f>
        <v/>
      </c>
      <c r="J1320" s="151" t="str">
        <f t="array" ref="J1320">IFERROR(VLOOKUP(E1320,'RT-C'!$A:$AE,31,FALSE),"")</f>
        <v/>
      </c>
      <c r="K1320" s="152" t="str">
        <f t="array" ref="K1320">IFERROR(IF(VLOOKUP(E1320,'RT-C'!$A:$AG,29,FALSE)=0,"",VLOOKUP(E1320,'RT-C'!$A:$AG,33,FALSE)),"")</f>
        <v/>
      </c>
      <c r="L1320" s="151" t="str">
        <f t="array" ref="L1320">IFERROR(VLOOKUP('RT-C'!$A:$AF,32,FALSE),"")</f>
        <v/>
      </c>
      <c r="M1320" s="323" t="str">
        <f t="array" ref="M1320">IFERROR(VLOOKUP(E1320,'RT-C'!$A:$H,8,FALSE),"")</f>
        <v/>
      </c>
      <c r="N1320" s="151" t="str">
        <f t="array" ref="N1320">IFERROR(VLOOKUP(E1320,'RT-C'!$A:$G,7,FALSE),"")</f>
        <v/>
      </c>
      <c r="O1320" s="150" t="str">
        <f t="array" ref="O1320">IFERROR(VLOOKUP(E1320,'RT-C'!$A:$R,18,FALSE),"")</f>
        <v/>
      </c>
      <c r="P1320" s="147" t="str">
        <f t="shared" si="80"/>
        <v/>
      </c>
      <c r="Q1320" s="119" t="str">
        <f t="shared" si="81"/>
        <v/>
      </c>
      <c r="R1320" s="149" t="str">
        <f t="shared" si="82"/>
        <v/>
      </c>
      <c r="S1320" s="148"/>
      <c r="T1320" s="148" t="str">
        <f t="shared" si="83"/>
        <v/>
      </c>
      <c r="U1320" s="118" t="e">
        <f>IF(AND(D1320&lt;&gt;"",I1320="OUI",#REF!="OUI"),60,"")</f>
        <v>#REF!</v>
      </c>
      <c r="V1320" s="147"/>
      <c r="W1320" s="118"/>
      <c r="X1320" s="118"/>
      <c r="Y1320" s="120"/>
      <c r="Z1320" s="117"/>
    </row>
    <row r="1321" spans="1:26" x14ac:dyDescent="0.25">
      <c r="A1321" s="114">
        <v>8</v>
      </c>
      <c r="B1321" s="115" t="s">
        <v>5717</v>
      </c>
      <c r="C1321" s="116" t="str">
        <f t="array" ref="C1321">IFERROR(VLOOKUP(E1321,'RT-C'!$A:$I,9,FALSE),"")</f>
        <v/>
      </c>
      <c r="D1321" s="117"/>
      <c r="E1321" s="113"/>
      <c r="F1321" s="118"/>
      <c r="G1321" s="119"/>
      <c r="H1321" s="120"/>
      <c r="I1321" s="153" t="str">
        <f t="array" ref="I1321">IFERROR(VLOOKUP(E1321,'RT-C'!$A:$J,10,FALSE),"")</f>
        <v/>
      </c>
      <c r="J1321" s="151" t="str">
        <f t="array" ref="J1321">IFERROR(VLOOKUP(E1321,'RT-C'!$A:$AE,31,FALSE),"")</f>
        <v/>
      </c>
      <c r="K1321" s="152" t="str">
        <f t="array" ref="K1321">IFERROR(IF(VLOOKUP(E1321,'RT-C'!$A:$AG,29,FALSE)=0,"",VLOOKUP(E1321,'RT-C'!$A:$AG,33,FALSE)),"")</f>
        <v/>
      </c>
      <c r="L1321" s="151" t="str">
        <f t="array" ref="L1321">IFERROR(VLOOKUP('RT-C'!$A:$AF,32,FALSE),"")</f>
        <v/>
      </c>
      <c r="M1321" s="323" t="str">
        <f t="array" ref="M1321">IFERROR(VLOOKUP(E1321,'RT-C'!$A:$H,8,FALSE),"")</f>
        <v/>
      </c>
      <c r="N1321" s="151" t="str">
        <f t="array" ref="N1321">IFERROR(VLOOKUP(E1321,'RT-C'!$A:$G,7,FALSE),"")</f>
        <v/>
      </c>
      <c r="O1321" s="150" t="str">
        <f t="array" ref="O1321">IFERROR(VLOOKUP(E1321,'RT-C'!$A:$R,18,FALSE),"")</f>
        <v/>
      </c>
      <c r="P1321" s="147" t="str">
        <f t="shared" si="80"/>
        <v/>
      </c>
      <c r="Q1321" s="119" t="str">
        <f t="shared" si="81"/>
        <v/>
      </c>
      <c r="R1321" s="149" t="str">
        <f t="shared" si="82"/>
        <v/>
      </c>
      <c r="S1321" s="148"/>
      <c r="T1321" s="148" t="str">
        <f t="shared" si="83"/>
        <v/>
      </c>
      <c r="U1321" s="118" t="e">
        <f>IF(AND(D1321&lt;&gt;"",I1321="OUI",#REF!="OUI"),60,"")</f>
        <v>#REF!</v>
      </c>
      <c r="V1321" s="147"/>
      <c r="W1321" s="118"/>
      <c r="X1321" s="118"/>
      <c r="Y1321" s="120"/>
      <c r="Z1321" s="117"/>
    </row>
    <row r="1322" spans="1:26" x14ac:dyDescent="0.25">
      <c r="A1322" s="114">
        <v>8</v>
      </c>
      <c r="B1322" s="115" t="s">
        <v>5717</v>
      </c>
      <c r="C1322" s="116" t="str">
        <f t="array" ref="C1322">IFERROR(VLOOKUP(E1322,'RT-C'!$A:$I,9,FALSE),"")</f>
        <v/>
      </c>
      <c r="D1322" s="117"/>
      <c r="E1322" s="113"/>
      <c r="F1322" s="118"/>
      <c r="G1322" s="119"/>
      <c r="H1322" s="120"/>
      <c r="I1322" s="153" t="str">
        <f t="array" ref="I1322">IFERROR(VLOOKUP(E1322,'RT-C'!$A:$J,10,FALSE),"")</f>
        <v/>
      </c>
      <c r="J1322" s="151" t="str">
        <f t="array" ref="J1322">IFERROR(VLOOKUP(E1322,'RT-C'!$A:$AE,31,FALSE),"")</f>
        <v/>
      </c>
      <c r="K1322" s="152" t="str">
        <f t="array" ref="K1322">IFERROR(IF(VLOOKUP(E1322,'RT-C'!$A:$AG,29,FALSE)=0,"",VLOOKUP(E1322,'RT-C'!$A:$AG,33,FALSE)),"")</f>
        <v/>
      </c>
      <c r="L1322" s="151" t="str">
        <f t="array" ref="L1322">IFERROR(VLOOKUP('RT-C'!$A:$AF,32,FALSE),"")</f>
        <v/>
      </c>
      <c r="M1322" s="323" t="str">
        <f t="array" ref="M1322">IFERROR(VLOOKUP(E1322,'RT-C'!$A:$H,8,FALSE),"")</f>
        <v/>
      </c>
      <c r="N1322" s="151" t="str">
        <f t="array" ref="N1322">IFERROR(VLOOKUP(E1322,'RT-C'!$A:$G,7,FALSE),"")</f>
        <v/>
      </c>
      <c r="O1322" s="150" t="str">
        <f t="array" ref="O1322">IFERROR(VLOOKUP(E1322,'RT-C'!$A:$R,18,FALSE),"")</f>
        <v/>
      </c>
      <c r="P1322" s="147" t="str">
        <f t="shared" si="80"/>
        <v/>
      </c>
      <c r="Q1322" s="119" t="str">
        <f t="shared" si="81"/>
        <v/>
      </c>
      <c r="R1322" s="149" t="str">
        <f t="shared" si="82"/>
        <v/>
      </c>
      <c r="S1322" s="148"/>
      <c r="T1322" s="148" t="str">
        <f t="shared" si="83"/>
        <v/>
      </c>
      <c r="U1322" s="118" t="e">
        <f>IF(AND(D1322&lt;&gt;"",I1322="OUI",#REF!="OUI"),60,"")</f>
        <v>#REF!</v>
      </c>
      <c r="V1322" s="147"/>
      <c r="W1322" s="118"/>
      <c r="X1322" s="118"/>
      <c r="Y1322" s="120"/>
      <c r="Z1322" s="117"/>
    </row>
    <row r="1323" spans="1:26" x14ac:dyDescent="0.25">
      <c r="A1323" s="114">
        <v>8</v>
      </c>
      <c r="B1323" s="115" t="s">
        <v>5717</v>
      </c>
      <c r="C1323" s="116" t="str">
        <f t="array" ref="C1323">IFERROR(VLOOKUP(E1323,'RT-C'!$A:$I,9,FALSE),"")</f>
        <v/>
      </c>
      <c r="D1323" s="117"/>
      <c r="E1323" s="113"/>
      <c r="F1323" s="118"/>
      <c r="G1323" s="119"/>
      <c r="H1323" s="120"/>
      <c r="I1323" s="153" t="str">
        <f t="array" ref="I1323">IFERROR(VLOOKUP(E1323,'RT-C'!$A:$J,10,FALSE),"")</f>
        <v/>
      </c>
      <c r="J1323" s="151" t="str">
        <f t="array" ref="J1323">IFERROR(VLOOKUP(E1323,'RT-C'!$A:$AE,31,FALSE),"")</f>
        <v/>
      </c>
      <c r="K1323" s="152" t="str">
        <f t="array" ref="K1323">IFERROR(IF(VLOOKUP(E1323,'RT-C'!$A:$AG,29,FALSE)=0,"",VLOOKUP(E1323,'RT-C'!$A:$AG,33,FALSE)),"")</f>
        <v/>
      </c>
      <c r="L1323" s="151" t="str">
        <f t="array" ref="L1323">IFERROR(VLOOKUP('RT-C'!$A:$AF,32,FALSE),"")</f>
        <v/>
      </c>
      <c r="M1323" s="323" t="str">
        <f t="array" ref="M1323">IFERROR(VLOOKUP(E1323,'RT-C'!$A:$H,8,FALSE),"")</f>
        <v/>
      </c>
      <c r="N1323" s="151" t="str">
        <f t="array" ref="N1323">IFERROR(VLOOKUP(E1323,'RT-C'!$A:$G,7,FALSE),"")</f>
        <v/>
      </c>
      <c r="O1323" s="150" t="str">
        <f t="array" ref="O1323">IFERROR(VLOOKUP(E1323,'RT-C'!$A:$R,18,FALSE),"")</f>
        <v/>
      </c>
      <c r="P1323" s="147" t="str">
        <f t="shared" si="80"/>
        <v/>
      </c>
      <c r="Q1323" s="119" t="str">
        <f t="shared" si="81"/>
        <v/>
      </c>
      <c r="R1323" s="149" t="str">
        <f t="shared" si="82"/>
        <v/>
      </c>
      <c r="S1323" s="148"/>
      <c r="T1323" s="148" t="str">
        <f t="shared" si="83"/>
        <v/>
      </c>
      <c r="U1323" s="118" t="e">
        <f>IF(AND(D1323&lt;&gt;"",I1323="OUI",#REF!="OUI"),60,"")</f>
        <v>#REF!</v>
      </c>
      <c r="V1323" s="147"/>
      <c r="W1323" s="118"/>
      <c r="X1323" s="118"/>
      <c r="Y1323" s="120"/>
      <c r="Z1323" s="117"/>
    </row>
    <row r="1324" spans="1:26" x14ac:dyDescent="0.25">
      <c r="A1324" s="114">
        <v>8</v>
      </c>
      <c r="B1324" s="115" t="s">
        <v>5717</v>
      </c>
      <c r="C1324" s="116" t="str">
        <f t="array" ref="C1324">IFERROR(VLOOKUP(E1324,'RT-C'!$A:$I,9,FALSE),"")</f>
        <v/>
      </c>
      <c r="D1324" s="117"/>
      <c r="E1324" s="113"/>
      <c r="F1324" s="118"/>
      <c r="G1324" s="119"/>
      <c r="H1324" s="120"/>
      <c r="I1324" s="153" t="str">
        <f t="array" ref="I1324">IFERROR(VLOOKUP(E1324,'RT-C'!$A:$J,10,FALSE),"")</f>
        <v/>
      </c>
      <c r="J1324" s="151" t="str">
        <f t="array" ref="J1324">IFERROR(VLOOKUP(E1324,'RT-C'!$A:$AE,31,FALSE),"")</f>
        <v/>
      </c>
      <c r="K1324" s="152" t="str">
        <f t="array" ref="K1324">IFERROR(IF(VLOOKUP(E1324,'RT-C'!$A:$AG,29,FALSE)=0,"",VLOOKUP(E1324,'RT-C'!$A:$AG,33,FALSE)),"")</f>
        <v/>
      </c>
      <c r="L1324" s="151" t="str">
        <f t="array" ref="L1324">IFERROR(VLOOKUP('RT-C'!$A:$AF,32,FALSE),"")</f>
        <v/>
      </c>
      <c r="M1324" s="323" t="str">
        <f t="array" ref="M1324">IFERROR(VLOOKUP(E1324,'RT-C'!$A:$H,8,FALSE),"")</f>
        <v/>
      </c>
      <c r="N1324" s="151" t="str">
        <f t="array" ref="N1324">IFERROR(VLOOKUP(E1324,'RT-C'!$A:$G,7,FALSE),"")</f>
        <v/>
      </c>
      <c r="O1324" s="150" t="str">
        <f t="array" ref="O1324">IFERROR(VLOOKUP(E1324,'RT-C'!$A:$R,18,FALSE),"")</f>
        <v/>
      </c>
      <c r="P1324" s="147" t="str">
        <f t="shared" si="80"/>
        <v/>
      </c>
      <c r="Q1324" s="119" t="str">
        <f t="shared" si="81"/>
        <v/>
      </c>
      <c r="R1324" s="149" t="str">
        <f t="shared" si="82"/>
        <v/>
      </c>
      <c r="S1324" s="148"/>
      <c r="T1324" s="148" t="str">
        <f t="shared" si="83"/>
        <v/>
      </c>
      <c r="U1324" s="118" t="e">
        <f>IF(AND(D1324&lt;&gt;"",I1324="OUI",#REF!="OUI"),60,"")</f>
        <v>#REF!</v>
      </c>
      <c r="V1324" s="147"/>
      <c r="W1324" s="118"/>
      <c r="X1324" s="118"/>
      <c r="Y1324" s="120"/>
      <c r="Z1324" s="117"/>
    </row>
    <row r="1325" spans="1:26" x14ac:dyDescent="0.25">
      <c r="A1325" s="114">
        <v>8</v>
      </c>
      <c r="B1325" s="115" t="s">
        <v>5717</v>
      </c>
      <c r="C1325" s="116" t="str">
        <f t="array" ref="C1325">IFERROR(VLOOKUP(E1325,'RT-C'!$A:$I,9,FALSE),"")</f>
        <v/>
      </c>
      <c r="D1325" s="117"/>
      <c r="E1325" s="113"/>
      <c r="F1325" s="118"/>
      <c r="G1325" s="119"/>
      <c r="H1325" s="120"/>
      <c r="I1325" s="153" t="str">
        <f t="array" ref="I1325">IFERROR(VLOOKUP(E1325,'RT-C'!$A:$J,10,FALSE),"")</f>
        <v/>
      </c>
      <c r="J1325" s="151" t="str">
        <f t="array" ref="J1325">IFERROR(VLOOKUP(E1325,'RT-C'!$A:$AE,31,FALSE),"")</f>
        <v/>
      </c>
      <c r="K1325" s="152" t="str">
        <f t="array" ref="K1325">IFERROR(IF(VLOOKUP(E1325,'RT-C'!$A:$AG,29,FALSE)=0,"",VLOOKUP(E1325,'RT-C'!$A:$AG,33,FALSE)),"")</f>
        <v/>
      </c>
      <c r="L1325" s="151" t="str">
        <f t="array" ref="L1325">IFERROR(VLOOKUP('RT-C'!$A:$AF,32,FALSE),"")</f>
        <v/>
      </c>
      <c r="M1325" s="323" t="str">
        <f t="array" ref="M1325">IFERROR(VLOOKUP(E1325,'RT-C'!$A:$H,8,FALSE),"")</f>
        <v/>
      </c>
      <c r="N1325" s="151" t="str">
        <f t="array" ref="N1325">IFERROR(VLOOKUP(E1325,'RT-C'!$A:$G,7,FALSE),"")</f>
        <v/>
      </c>
      <c r="O1325" s="150" t="str">
        <f t="array" ref="O1325">IFERROR(VLOOKUP(E1325,'RT-C'!$A:$R,18,FALSE),"")</f>
        <v/>
      </c>
      <c r="P1325" s="147" t="str">
        <f t="shared" si="80"/>
        <v/>
      </c>
      <c r="Q1325" s="119" t="str">
        <f t="shared" si="81"/>
        <v/>
      </c>
      <c r="R1325" s="149" t="str">
        <f t="shared" si="82"/>
        <v/>
      </c>
      <c r="S1325" s="148"/>
      <c r="T1325" s="148" t="str">
        <f t="shared" si="83"/>
        <v/>
      </c>
      <c r="U1325" s="118" t="e">
        <f>IF(AND(D1325&lt;&gt;"",I1325="OUI",#REF!="OUI"),60,"")</f>
        <v>#REF!</v>
      </c>
      <c r="V1325" s="147"/>
      <c r="W1325" s="118"/>
      <c r="X1325" s="118"/>
      <c r="Y1325" s="120"/>
      <c r="Z1325" s="117"/>
    </row>
    <row r="1326" spans="1:26" x14ac:dyDescent="0.25">
      <c r="A1326" s="114">
        <v>8</v>
      </c>
      <c r="B1326" s="115" t="s">
        <v>5717</v>
      </c>
      <c r="C1326" s="116" t="str">
        <f t="array" ref="C1326">IFERROR(VLOOKUP(E1326,'RT-C'!$A:$I,9,FALSE),"")</f>
        <v/>
      </c>
      <c r="D1326" s="117"/>
      <c r="E1326" s="113"/>
      <c r="F1326" s="118"/>
      <c r="G1326" s="119"/>
      <c r="H1326" s="120"/>
      <c r="I1326" s="153" t="str">
        <f t="array" ref="I1326">IFERROR(VLOOKUP(E1326,'RT-C'!$A:$J,10,FALSE),"")</f>
        <v/>
      </c>
      <c r="J1326" s="151" t="str">
        <f t="array" ref="J1326">IFERROR(VLOOKUP(E1326,'RT-C'!$A:$AE,31,FALSE),"")</f>
        <v/>
      </c>
      <c r="K1326" s="152" t="str">
        <f t="array" ref="K1326">IFERROR(IF(VLOOKUP(E1326,'RT-C'!$A:$AG,29,FALSE)=0,"",VLOOKUP(E1326,'RT-C'!$A:$AG,33,FALSE)),"")</f>
        <v/>
      </c>
      <c r="L1326" s="151" t="str">
        <f t="array" ref="L1326">IFERROR(VLOOKUP('RT-C'!$A:$AF,32,FALSE),"")</f>
        <v/>
      </c>
      <c r="M1326" s="323" t="str">
        <f t="array" ref="M1326">IFERROR(VLOOKUP(E1326,'RT-C'!$A:$H,8,FALSE),"")</f>
        <v/>
      </c>
      <c r="N1326" s="151" t="str">
        <f t="array" ref="N1326">IFERROR(VLOOKUP(E1326,'RT-C'!$A:$G,7,FALSE),"")</f>
        <v/>
      </c>
      <c r="O1326" s="150" t="str">
        <f t="array" ref="O1326">IFERROR(VLOOKUP(E1326,'RT-C'!$A:$R,18,FALSE),"")</f>
        <v/>
      </c>
      <c r="P1326" s="147" t="str">
        <f t="shared" si="80"/>
        <v/>
      </c>
      <c r="Q1326" s="119" t="str">
        <f t="shared" si="81"/>
        <v/>
      </c>
      <c r="R1326" s="149" t="str">
        <f t="shared" si="82"/>
        <v/>
      </c>
      <c r="S1326" s="148"/>
      <c r="T1326" s="148" t="str">
        <f t="shared" si="83"/>
        <v/>
      </c>
      <c r="U1326" s="118" t="e">
        <f>IF(AND(D1326&lt;&gt;"",I1326="OUI",#REF!="OUI"),60,"")</f>
        <v>#REF!</v>
      </c>
      <c r="V1326" s="147"/>
      <c r="W1326" s="118"/>
      <c r="X1326" s="118"/>
      <c r="Y1326" s="120"/>
      <c r="Z1326" s="117"/>
    </row>
    <row r="1327" spans="1:26" x14ac:dyDescent="0.25">
      <c r="A1327" s="114">
        <v>8</v>
      </c>
      <c r="B1327" s="115" t="s">
        <v>5717</v>
      </c>
      <c r="C1327" s="116" t="str">
        <f t="array" ref="C1327">IFERROR(VLOOKUP(E1327,'RT-C'!$A:$I,9,FALSE),"")</f>
        <v/>
      </c>
      <c r="D1327" s="117"/>
      <c r="E1327" s="113"/>
      <c r="F1327" s="118"/>
      <c r="G1327" s="119"/>
      <c r="H1327" s="120"/>
      <c r="I1327" s="153" t="str">
        <f t="array" ref="I1327">IFERROR(VLOOKUP(E1327,'RT-C'!$A:$J,10,FALSE),"")</f>
        <v/>
      </c>
      <c r="J1327" s="151" t="str">
        <f t="array" ref="J1327">IFERROR(VLOOKUP(E1327,'RT-C'!$A:$AE,31,FALSE),"")</f>
        <v/>
      </c>
      <c r="K1327" s="152" t="str">
        <f t="array" ref="K1327">IFERROR(IF(VLOOKUP(E1327,'RT-C'!$A:$AG,29,FALSE)=0,"",VLOOKUP(E1327,'RT-C'!$A:$AG,33,FALSE)),"")</f>
        <v/>
      </c>
      <c r="L1327" s="151" t="str">
        <f t="array" ref="L1327">IFERROR(VLOOKUP('RT-C'!$A:$AF,32,FALSE),"")</f>
        <v/>
      </c>
      <c r="M1327" s="323" t="str">
        <f t="array" ref="M1327">IFERROR(VLOOKUP(E1327,'RT-C'!$A:$H,8,FALSE),"")</f>
        <v/>
      </c>
      <c r="N1327" s="151" t="str">
        <f t="array" ref="N1327">IFERROR(VLOOKUP(E1327,'RT-C'!$A:$G,7,FALSE),"")</f>
        <v/>
      </c>
      <c r="O1327" s="150" t="str">
        <f t="array" ref="O1327">IFERROR(VLOOKUP(E1327,'RT-C'!$A:$R,18,FALSE),"")</f>
        <v/>
      </c>
      <c r="P1327" s="147" t="str">
        <f t="shared" si="80"/>
        <v/>
      </c>
      <c r="Q1327" s="119" t="str">
        <f t="shared" si="81"/>
        <v/>
      </c>
      <c r="R1327" s="149" t="str">
        <f t="shared" si="82"/>
        <v/>
      </c>
      <c r="S1327" s="148"/>
      <c r="T1327" s="148" t="str">
        <f t="shared" si="83"/>
        <v/>
      </c>
      <c r="U1327" s="118" t="e">
        <f>IF(AND(D1327&lt;&gt;"",I1327="OUI",#REF!="OUI"),60,"")</f>
        <v>#REF!</v>
      </c>
      <c r="V1327" s="147"/>
      <c r="W1327" s="118"/>
      <c r="X1327" s="118"/>
      <c r="Y1327" s="120"/>
      <c r="Z1327" s="117"/>
    </row>
    <row r="1328" spans="1:26" x14ac:dyDescent="0.25">
      <c r="A1328" s="114">
        <v>8</v>
      </c>
      <c r="B1328" s="115" t="s">
        <v>5717</v>
      </c>
      <c r="C1328" s="116" t="str">
        <f t="array" ref="C1328">IFERROR(VLOOKUP(E1328,'RT-C'!$A:$I,9,FALSE),"")</f>
        <v/>
      </c>
      <c r="D1328" s="117"/>
      <c r="E1328" s="113"/>
      <c r="F1328" s="118"/>
      <c r="G1328" s="119"/>
      <c r="H1328" s="120"/>
      <c r="I1328" s="153" t="str">
        <f t="array" ref="I1328">IFERROR(VLOOKUP(E1328,'RT-C'!$A:$J,10,FALSE),"")</f>
        <v/>
      </c>
      <c r="J1328" s="151" t="str">
        <f t="array" ref="J1328">IFERROR(VLOOKUP(E1328,'RT-C'!$A:$AE,31,FALSE),"")</f>
        <v/>
      </c>
      <c r="K1328" s="152" t="str">
        <f t="array" ref="K1328">IFERROR(IF(VLOOKUP(E1328,'RT-C'!$A:$AG,29,FALSE)=0,"",VLOOKUP(E1328,'RT-C'!$A:$AG,33,FALSE)),"")</f>
        <v/>
      </c>
      <c r="L1328" s="151" t="str">
        <f t="array" ref="L1328">IFERROR(VLOOKUP('RT-C'!$A:$AF,32,FALSE),"")</f>
        <v/>
      </c>
      <c r="M1328" s="323" t="str">
        <f t="array" ref="M1328">IFERROR(VLOOKUP(E1328,'RT-C'!$A:$H,8,FALSE),"")</f>
        <v/>
      </c>
      <c r="N1328" s="151" t="str">
        <f t="array" ref="N1328">IFERROR(VLOOKUP(E1328,'RT-C'!$A:$G,7,FALSE),"")</f>
        <v/>
      </c>
      <c r="O1328" s="150" t="str">
        <f t="array" ref="O1328">IFERROR(VLOOKUP(E1328,'RT-C'!$A:$R,18,FALSE),"")</f>
        <v/>
      </c>
      <c r="P1328" s="147" t="str">
        <f t="shared" si="80"/>
        <v/>
      </c>
      <c r="Q1328" s="119" t="str">
        <f t="shared" si="81"/>
        <v/>
      </c>
      <c r="R1328" s="149" t="str">
        <f t="shared" si="82"/>
        <v/>
      </c>
      <c r="S1328" s="148"/>
      <c r="T1328" s="148" t="str">
        <f t="shared" si="83"/>
        <v/>
      </c>
      <c r="U1328" s="118" t="e">
        <f>IF(AND(D1328&lt;&gt;"",I1328="OUI",#REF!="OUI"),60,"")</f>
        <v>#REF!</v>
      </c>
      <c r="V1328" s="147"/>
      <c r="W1328" s="118"/>
      <c r="X1328" s="118"/>
      <c r="Y1328" s="120"/>
      <c r="Z1328" s="117"/>
    </row>
    <row r="1329" spans="1:26" x14ac:dyDescent="0.25">
      <c r="A1329" s="114">
        <v>8</v>
      </c>
      <c r="B1329" s="115" t="s">
        <v>5717</v>
      </c>
      <c r="C1329" s="116" t="str">
        <f t="array" ref="C1329">IFERROR(VLOOKUP(E1329,'RT-C'!$A:$I,9,FALSE),"")</f>
        <v/>
      </c>
      <c r="D1329" s="117"/>
      <c r="E1329" s="113"/>
      <c r="F1329" s="118"/>
      <c r="G1329" s="119"/>
      <c r="H1329" s="120"/>
      <c r="I1329" s="153" t="str">
        <f t="array" ref="I1329">IFERROR(VLOOKUP(E1329,'RT-C'!$A:$J,10,FALSE),"")</f>
        <v/>
      </c>
      <c r="J1329" s="151" t="str">
        <f t="array" ref="J1329">IFERROR(VLOOKUP(E1329,'RT-C'!$A:$AE,31,FALSE),"")</f>
        <v/>
      </c>
      <c r="K1329" s="152" t="str">
        <f t="array" ref="K1329">IFERROR(IF(VLOOKUP(E1329,'RT-C'!$A:$AG,29,FALSE)=0,"",VLOOKUP(E1329,'RT-C'!$A:$AG,33,FALSE)),"")</f>
        <v/>
      </c>
      <c r="L1329" s="151" t="str">
        <f t="array" ref="L1329">IFERROR(VLOOKUP('RT-C'!$A:$AF,32,FALSE),"")</f>
        <v/>
      </c>
      <c r="M1329" s="323" t="str">
        <f t="array" ref="M1329">IFERROR(VLOOKUP(E1329,'RT-C'!$A:$H,8,FALSE),"")</f>
        <v/>
      </c>
      <c r="N1329" s="151" t="str">
        <f t="array" ref="N1329">IFERROR(VLOOKUP(E1329,'RT-C'!$A:$G,7,FALSE),"")</f>
        <v/>
      </c>
      <c r="O1329" s="150" t="str">
        <f t="array" ref="O1329">IFERROR(VLOOKUP(E1329,'RT-C'!$A:$R,18,FALSE),"")</f>
        <v/>
      </c>
      <c r="P1329" s="147" t="str">
        <f t="shared" si="80"/>
        <v/>
      </c>
      <c r="Q1329" s="119" t="str">
        <f t="shared" si="81"/>
        <v/>
      </c>
      <c r="R1329" s="149" t="str">
        <f t="shared" si="82"/>
        <v/>
      </c>
      <c r="S1329" s="148"/>
      <c r="T1329" s="148" t="str">
        <f t="shared" si="83"/>
        <v/>
      </c>
      <c r="U1329" s="118" t="e">
        <f>IF(AND(D1329&lt;&gt;"",I1329="OUI",#REF!="OUI"),60,"")</f>
        <v>#REF!</v>
      </c>
      <c r="V1329" s="147"/>
      <c r="W1329" s="118"/>
      <c r="X1329" s="118"/>
      <c r="Y1329" s="120"/>
      <c r="Z1329" s="117"/>
    </row>
    <row r="1330" spans="1:26" x14ac:dyDescent="0.25">
      <c r="A1330" s="114">
        <v>8</v>
      </c>
      <c r="B1330" s="115" t="s">
        <v>5717</v>
      </c>
      <c r="C1330" s="116" t="str">
        <f t="array" ref="C1330">IFERROR(VLOOKUP(E1330,'RT-C'!$A:$I,9,FALSE),"")</f>
        <v/>
      </c>
      <c r="D1330" s="117"/>
      <c r="E1330" s="113"/>
      <c r="F1330" s="118"/>
      <c r="G1330" s="119"/>
      <c r="H1330" s="120"/>
      <c r="I1330" s="153" t="str">
        <f t="array" ref="I1330">IFERROR(VLOOKUP(E1330,'RT-C'!$A:$J,10,FALSE),"")</f>
        <v/>
      </c>
      <c r="J1330" s="151" t="str">
        <f t="array" ref="J1330">IFERROR(VLOOKUP(E1330,'RT-C'!$A:$AE,31,FALSE),"")</f>
        <v/>
      </c>
      <c r="K1330" s="152" t="str">
        <f t="array" ref="K1330">IFERROR(IF(VLOOKUP(E1330,'RT-C'!$A:$AG,29,FALSE)=0,"",VLOOKUP(E1330,'RT-C'!$A:$AG,33,FALSE)),"")</f>
        <v/>
      </c>
      <c r="L1330" s="151" t="str">
        <f t="array" ref="L1330">IFERROR(VLOOKUP('RT-C'!$A:$AF,32,FALSE),"")</f>
        <v/>
      </c>
      <c r="M1330" s="323" t="str">
        <f t="array" ref="M1330">IFERROR(VLOOKUP(E1330,'RT-C'!$A:$H,8,FALSE),"")</f>
        <v/>
      </c>
      <c r="N1330" s="151" t="str">
        <f t="array" ref="N1330">IFERROR(VLOOKUP(E1330,'RT-C'!$A:$G,7,FALSE),"")</f>
        <v/>
      </c>
      <c r="O1330" s="150" t="str">
        <f t="array" ref="O1330">IFERROR(VLOOKUP(E1330,'RT-C'!$A:$R,18,FALSE),"")</f>
        <v/>
      </c>
      <c r="P1330" s="147" t="str">
        <f t="shared" si="80"/>
        <v/>
      </c>
      <c r="Q1330" s="119" t="str">
        <f t="shared" si="81"/>
        <v/>
      </c>
      <c r="R1330" s="149" t="str">
        <f t="shared" si="82"/>
        <v/>
      </c>
      <c r="S1330" s="148"/>
      <c r="T1330" s="148" t="str">
        <f t="shared" si="83"/>
        <v/>
      </c>
      <c r="U1330" s="118" t="e">
        <f>IF(AND(D1330&lt;&gt;"",I1330="OUI",#REF!="OUI"),60,"")</f>
        <v>#REF!</v>
      </c>
      <c r="V1330" s="147"/>
      <c r="W1330" s="118"/>
      <c r="X1330" s="118"/>
      <c r="Y1330" s="120"/>
      <c r="Z1330" s="117"/>
    </row>
    <row r="1331" spans="1:26" x14ac:dyDescent="0.25">
      <c r="A1331" s="114">
        <v>8</v>
      </c>
      <c r="B1331" s="115" t="s">
        <v>5717</v>
      </c>
      <c r="C1331" s="116" t="str">
        <f t="array" ref="C1331">IFERROR(VLOOKUP(E1331,'RT-C'!$A:$I,9,FALSE),"")</f>
        <v/>
      </c>
      <c r="D1331" s="117"/>
      <c r="E1331" s="113"/>
      <c r="F1331" s="118"/>
      <c r="G1331" s="119"/>
      <c r="H1331" s="120"/>
      <c r="I1331" s="153" t="str">
        <f t="array" ref="I1331">IFERROR(VLOOKUP(E1331,'RT-C'!$A:$J,10,FALSE),"")</f>
        <v/>
      </c>
      <c r="J1331" s="151" t="str">
        <f t="array" ref="J1331">IFERROR(VLOOKUP(E1331,'RT-C'!$A:$AE,31,FALSE),"")</f>
        <v/>
      </c>
      <c r="K1331" s="152" t="str">
        <f t="array" ref="K1331">IFERROR(IF(VLOOKUP(E1331,'RT-C'!$A:$AG,29,FALSE)=0,"",VLOOKUP(E1331,'RT-C'!$A:$AG,33,FALSE)),"")</f>
        <v/>
      </c>
      <c r="L1331" s="151" t="str">
        <f t="array" ref="L1331">IFERROR(VLOOKUP('RT-C'!$A:$AF,32,FALSE),"")</f>
        <v/>
      </c>
      <c r="M1331" s="323" t="str">
        <f t="array" ref="M1331">IFERROR(VLOOKUP(E1331,'RT-C'!$A:$H,8,FALSE),"")</f>
        <v/>
      </c>
      <c r="N1331" s="151" t="str">
        <f t="array" ref="N1331">IFERROR(VLOOKUP(E1331,'RT-C'!$A:$G,7,FALSE),"")</f>
        <v/>
      </c>
      <c r="O1331" s="150" t="str">
        <f t="array" ref="O1331">IFERROR(VLOOKUP(E1331,'RT-C'!$A:$R,18,FALSE),"")</f>
        <v/>
      </c>
      <c r="P1331" s="147" t="str">
        <f t="shared" si="80"/>
        <v/>
      </c>
      <c r="Q1331" s="119" t="str">
        <f t="shared" si="81"/>
        <v/>
      </c>
      <c r="R1331" s="149" t="str">
        <f t="shared" si="82"/>
        <v/>
      </c>
      <c r="S1331" s="148"/>
      <c r="T1331" s="148" t="str">
        <f t="shared" si="83"/>
        <v/>
      </c>
      <c r="U1331" s="118" t="e">
        <f>IF(AND(D1331&lt;&gt;"",I1331="OUI",#REF!="OUI"),60,"")</f>
        <v>#REF!</v>
      </c>
      <c r="V1331" s="147"/>
      <c r="W1331" s="118"/>
      <c r="X1331" s="118"/>
      <c r="Y1331" s="120"/>
      <c r="Z1331" s="117"/>
    </row>
    <row r="1332" spans="1:26" x14ac:dyDescent="0.25">
      <c r="A1332" s="114">
        <v>8</v>
      </c>
      <c r="B1332" s="115" t="s">
        <v>5717</v>
      </c>
      <c r="C1332" s="116" t="str">
        <f t="array" ref="C1332">IFERROR(VLOOKUP(E1332,'RT-C'!$A:$I,9,FALSE),"")</f>
        <v/>
      </c>
      <c r="D1332" s="117"/>
      <c r="E1332" s="113"/>
      <c r="F1332" s="118"/>
      <c r="G1332" s="119"/>
      <c r="H1332" s="120"/>
      <c r="I1332" s="153" t="str">
        <f t="array" ref="I1332">IFERROR(VLOOKUP(E1332,'RT-C'!$A:$J,10,FALSE),"")</f>
        <v/>
      </c>
      <c r="J1332" s="151" t="str">
        <f t="array" ref="J1332">IFERROR(VLOOKUP(E1332,'RT-C'!$A:$AE,31,FALSE),"")</f>
        <v/>
      </c>
      <c r="K1332" s="152" t="str">
        <f t="array" ref="K1332">IFERROR(IF(VLOOKUP(E1332,'RT-C'!$A:$AG,29,FALSE)=0,"",VLOOKUP(E1332,'RT-C'!$A:$AG,33,FALSE)),"")</f>
        <v/>
      </c>
      <c r="L1332" s="151" t="str">
        <f t="array" ref="L1332">IFERROR(VLOOKUP('RT-C'!$A:$AF,32,FALSE),"")</f>
        <v/>
      </c>
      <c r="M1332" s="323" t="str">
        <f t="array" ref="M1332">IFERROR(VLOOKUP(E1332,'RT-C'!$A:$H,8,FALSE),"")</f>
        <v/>
      </c>
      <c r="N1332" s="151" t="str">
        <f t="array" ref="N1332">IFERROR(VLOOKUP(E1332,'RT-C'!$A:$G,7,FALSE),"")</f>
        <v/>
      </c>
      <c r="O1332" s="150" t="str">
        <f t="array" ref="O1332">IFERROR(VLOOKUP(E1332,'RT-C'!$A:$R,18,FALSE),"")</f>
        <v/>
      </c>
      <c r="P1332" s="147" t="str">
        <f t="shared" si="80"/>
        <v/>
      </c>
      <c r="Q1332" s="119" t="str">
        <f t="shared" si="81"/>
        <v/>
      </c>
      <c r="R1332" s="149" t="str">
        <f t="shared" si="82"/>
        <v/>
      </c>
      <c r="S1332" s="148"/>
      <c r="T1332" s="148" t="str">
        <f t="shared" si="83"/>
        <v/>
      </c>
      <c r="U1332" s="118" t="e">
        <f>IF(AND(D1332&lt;&gt;"",I1332="OUI",#REF!="OUI"),60,"")</f>
        <v>#REF!</v>
      </c>
      <c r="V1332" s="147"/>
      <c r="W1332" s="118"/>
      <c r="X1332" s="118"/>
      <c r="Y1332" s="120"/>
      <c r="Z1332" s="117"/>
    </row>
    <row r="1333" spans="1:26" x14ac:dyDescent="0.25">
      <c r="A1333" s="114">
        <v>8</v>
      </c>
      <c r="B1333" s="115" t="s">
        <v>5717</v>
      </c>
      <c r="C1333" s="116" t="str">
        <f t="array" ref="C1333">IFERROR(VLOOKUP(E1333,'RT-C'!$A:$I,9,FALSE),"")</f>
        <v/>
      </c>
      <c r="D1333" s="117"/>
      <c r="E1333" s="113"/>
      <c r="F1333" s="118"/>
      <c r="G1333" s="119"/>
      <c r="H1333" s="120"/>
      <c r="I1333" s="153" t="str">
        <f t="array" ref="I1333">IFERROR(VLOOKUP(E1333,'RT-C'!$A:$J,10,FALSE),"")</f>
        <v/>
      </c>
      <c r="J1333" s="151" t="str">
        <f t="array" ref="J1333">IFERROR(VLOOKUP(E1333,'RT-C'!$A:$AE,31,FALSE),"")</f>
        <v/>
      </c>
      <c r="K1333" s="152" t="str">
        <f t="array" ref="K1333">IFERROR(IF(VLOOKUP(E1333,'RT-C'!$A:$AG,29,FALSE)=0,"",VLOOKUP(E1333,'RT-C'!$A:$AG,33,FALSE)),"")</f>
        <v/>
      </c>
      <c r="L1333" s="151" t="str">
        <f t="array" ref="L1333">IFERROR(VLOOKUP('RT-C'!$A:$AF,32,FALSE),"")</f>
        <v/>
      </c>
      <c r="M1333" s="323" t="str">
        <f t="array" ref="M1333">IFERROR(VLOOKUP(E1333,'RT-C'!$A:$H,8,FALSE),"")</f>
        <v/>
      </c>
      <c r="N1333" s="151" t="str">
        <f t="array" ref="N1333">IFERROR(VLOOKUP(E1333,'RT-C'!$A:$G,7,FALSE),"")</f>
        <v/>
      </c>
      <c r="O1333" s="150" t="str">
        <f t="array" ref="O1333">IFERROR(VLOOKUP(E1333,'RT-C'!$A:$R,18,FALSE),"")</f>
        <v/>
      </c>
      <c r="P1333" s="147" t="str">
        <f t="shared" si="80"/>
        <v/>
      </c>
      <c r="Q1333" s="119" t="str">
        <f t="shared" si="81"/>
        <v/>
      </c>
      <c r="R1333" s="149" t="str">
        <f t="shared" si="82"/>
        <v/>
      </c>
      <c r="S1333" s="148"/>
      <c r="T1333" s="148" t="str">
        <f t="shared" si="83"/>
        <v/>
      </c>
      <c r="U1333" s="118" t="e">
        <f>IF(AND(D1333&lt;&gt;"",I1333="OUI",#REF!="OUI"),60,"")</f>
        <v>#REF!</v>
      </c>
      <c r="V1333" s="147"/>
      <c r="W1333" s="118"/>
      <c r="X1333" s="118"/>
      <c r="Y1333" s="120"/>
      <c r="Z1333" s="117"/>
    </row>
    <row r="1334" spans="1:26" x14ac:dyDescent="0.25">
      <c r="A1334" s="114">
        <v>8</v>
      </c>
      <c r="B1334" s="115" t="s">
        <v>5717</v>
      </c>
      <c r="C1334" s="116" t="str">
        <f t="array" ref="C1334">IFERROR(VLOOKUP(E1334,'RT-C'!$A:$I,9,FALSE),"")</f>
        <v/>
      </c>
      <c r="D1334" s="117"/>
      <c r="E1334" s="113"/>
      <c r="F1334" s="118"/>
      <c r="G1334" s="119"/>
      <c r="H1334" s="120"/>
      <c r="I1334" s="153" t="str">
        <f t="array" ref="I1334">IFERROR(VLOOKUP(E1334,'RT-C'!$A:$J,10,FALSE),"")</f>
        <v/>
      </c>
      <c r="J1334" s="151" t="str">
        <f t="array" ref="J1334">IFERROR(VLOOKUP(E1334,'RT-C'!$A:$AE,31,FALSE),"")</f>
        <v/>
      </c>
      <c r="K1334" s="152" t="str">
        <f t="array" ref="K1334">IFERROR(IF(VLOOKUP(E1334,'RT-C'!$A:$AG,29,FALSE)=0,"",VLOOKUP(E1334,'RT-C'!$A:$AG,33,FALSE)),"")</f>
        <v/>
      </c>
      <c r="L1334" s="151" t="str">
        <f t="array" ref="L1334">IFERROR(VLOOKUP('RT-C'!$A:$AF,32,FALSE),"")</f>
        <v/>
      </c>
      <c r="M1334" s="323" t="str">
        <f t="array" ref="M1334">IFERROR(VLOOKUP(E1334,'RT-C'!$A:$H,8,FALSE),"")</f>
        <v/>
      </c>
      <c r="N1334" s="151" t="str">
        <f t="array" ref="N1334">IFERROR(VLOOKUP(E1334,'RT-C'!$A:$G,7,FALSE),"")</f>
        <v/>
      </c>
      <c r="O1334" s="150" t="str">
        <f t="array" ref="O1334">IFERROR(VLOOKUP(E1334,'RT-C'!$A:$R,18,FALSE),"")</f>
        <v/>
      </c>
      <c r="P1334" s="147" t="str">
        <f t="shared" si="80"/>
        <v/>
      </c>
      <c r="Q1334" s="119" t="str">
        <f t="shared" si="81"/>
        <v/>
      </c>
      <c r="R1334" s="149" t="str">
        <f t="shared" si="82"/>
        <v/>
      </c>
      <c r="S1334" s="148"/>
      <c r="T1334" s="148" t="str">
        <f t="shared" si="83"/>
        <v/>
      </c>
      <c r="U1334" s="118" t="e">
        <f>IF(AND(D1334&lt;&gt;"",I1334="OUI",#REF!="OUI"),60,"")</f>
        <v>#REF!</v>
      </c>
      <c r="V1334" s="147"/>
      <c r="W1334" s="118"/>
      <c r="X1334" s="118"/>
      <c r="Y1334" s="120"/>
      <c r="Z1334" s="117"/>
    </row>
    <row r="1335" spans="1:26" x14ac:dyDescent="0.25">
      <c r="A1335" s="114">
        <v>8</v>
      </c>
      <c r="B1335" s="115" t="s">
        <v>5717</v>
      </c>
      <c r="C1335" s="116" t="str">
        <f t="array" ref="C1335">IFERROR(VLOOKUP(E1335,'RT-C'!$A:$I,9,FALSE),"")</f>
        <v/>
      </c>
      <c r="D1335" s="117"/>
      <c r="E1335" s="113"/>
      <c r="F1335" s="118"/>
      <c r="G1335" s="119"/>
      <c r="H1335" s="120"/>
      <c r="I1335" s="153" t="str">
        <f t="array" ref="I1335">IFERROR(VLOOKUP(E1335,'RT-C'!$A:$J,10,FALSE),"")</f>
        <v/>
      </c>
      <c r="J1335" s="151" t="str">
        <f t="array" ref="J1335">IFERROR(VLOOKUP(E1335,'RT-C'!$A:$AE,31,FALSE),"")</f>
        <v/>
      </c>
      <c r="K1335" s="152" t="str">
        <f t="array" ref="K1335">IFERROR(IF(VLOOKUP(E1335,'RT-C'!$A:$AG,29,FALSE)=0,"",VLOOKUP(E1335,'RT-C'!$A:$AG,33,FALSE)),"")</f>
        <v/>
      </c>
      <c r="L1335" s="151" t="str">
        <f t="array" ref="L1335">IFERROR(VLOOKUP('RT-C'!$A:$AF,32,FALSE),"")</f>
        <v/>
      </c>
      <c r="M1335" s="323" t="str">
        <f t="array" ref="M1335">IFERROR(VLOOKUP(E1335,'RT-C'!$A:$H,8,FALSE),"")</f>
        <v/>
      </c>
      <c r="N1335" s="151" t="str">
        <f t="array" ref="N1335">IFERROR(VLOOKUP(E1335,'RT-C'!$A:$G,7,FALSE),"")</f>
        <v/>
      </c>
      <c r="O1335" s="150" t="str">
        <f t="array" ref="O1335">IFERROR(VLOOKUP(E1335,'RT-C'!$A:$R,18,FALSE),"")</f>
        <v/>
      </c>
      <c r="P1335" s="147" t="str">
        <f t="shared" si="80"/>
        <v/>
      </c>
      <c r="Q1335" s="119" t="str">
        <f t="shared" si="81"/>
        <v/>
      </c>
      <c r="R1335" s="149" t="str">
        <f t="shared" si="82"/>
        <v/>
      </c>
      <c r="S1335" s="148"/>
      <c r="T1335" s="148" t="str">
        <f t="shared" si="83"/>
        <v/>
      </c>
      <c r="U1335" s="118" t="e">
        <f>IF(AND(D1335&lt;&gt;"",I1335="OUI",#REF!="OUI"),60,"")</f>
        <v>#REF!</v>
      </c>
      <c r="V1335" s="147"/>
      <c r="W1335" s="118"/>
      <c r="X1335" s="118"/>
      <c r="Y1335" s="120"/>
      <c r="Z1335" s="117"/>
    </row>
    <row r="1336" spans="1:26" x14ac:dyDescent="0.25">
      <c r="A1336" s="114">
        <v>8</v>
      </c>
      <c r="B1336" s="115" t="s">
        <v>5717</v>
      </c>
      <c r="C1336" s="116" t="str">
        <f t="array" ref="C1336">IFERROR(VLOOKUP(E1336,'RT-C'!$A:$I,9,FALSE),"")</f>
        <v/>
      </c>
      <c r="D1336" s="117"/>
      <c r="E1336" s="113"/>
      <c r="F1336" s="118"/>
      <c r="G1336" s="119"/>
      <c r="H1336" s="120"/>
      <c r="I1336" s="153" t="str">
        <f t="array" ref="I1336">IFERROR(VLOOKUP(E1336,'RT-C'!$A:$J,10,FALSE),"")</f>
        <v/>
      </c>
      <c r="J1336" s="151" t="str">
        <f t="array" ref="J1336">IFERROR(VLOOKUP(E1336,'RT-C'!$A:$AE,31,FALSE),"")</f>
        <v/>
      </c>
      <c r="K1336" s="152" t="str">
        <f t="array" ref="K1336">IFERROR(IF(VLOOKUP(E1336,'RT-C'!$A:$AG,29,FALSE)=0,"",VLOOKUP(E1336,'RT-C'!$A:$AG,33,FALSE)),"")</f>
        <v/>
      </c>
      <c r="L1336" s="151" t="str">
        <f t="array" ref="L1336">IFERROR(VLOOKUP('RT-C'!$A:$AF,32,FALSE),"")</f>
        <v/>
      </c>
      <c r="M1336" s="323" t="str">
        <f t="array" ref="M1336">IFERROR(VLOOKUP(E1336,'RT-C'!$A:$H,8,FALSE),"")</f>
        <v/>
      </c>
      <c r="N1336" s="151" t="str">
        <f t="array" ref="N1336">IFERROR(VLOOKUP(E1336,'RT-C'!$A:$G,7,FALSE),"")</f>
        <v/>
      </c>
      <c r="O1336" s="150" t="str">
        <f t="array" ref="O1336">IFERROR(VLOOKUP(E1336,'RT-C'!$A:$R,18,FALSE),"")</f>
        <v/>
      </c>
      <c r="P1336" s="147" t="str">
        <f t="shared" si="80"/>
        <v/>
      </c>
      <c r="Q1336" s="119" t="str">
        <f t="shared" si="81"/>
        <v/>
      </c>
      <c r="R1336" s="149" t="str">
        <f t="shared" si="82"/>
        <v/>
      </c>
      <c r="S1336" s="148"/>
      <c r="T1336" s="148" t="str">
        <f t="shared" si="83"/>
        <v/>
      </c>
      <c r="U1336" s="118" t="e">
        <f>IF(AND(D1336&lt;&gt;"",I1336="OUI",#REF!="OUI"),60,"")</f>
        <v>#REF!</v>
      </c>
      <c r="V1336" s="147"/>
      <c r="W1336" s="118"/>
      <c r="X1336" s="118"/>
      <c r="Y1336" s="120"/>
      <c r="Z1336" s="117"/>
    </row>
    <row r="1337" spans="1:26" x14ac:dyDescent="0.25">
      <c r="A1337" s="114">
        <v>8</v>
      </c>
      <c r="B1337" s="115" t="s">
        <v>5717</v>
      </c>
      <c r="C1337" s="116" t="str">
        <f t="array" ref="C1337">IFERROR(VLOOKUP(E1337,'RT-C'!$A:$I,9,FALSE),"")</f>
        <v/>
      </c>
      <c r="D1337" s="117"/>
      <c r="E1337" s="113"/>
      <c r="F1337" s="118"/>
      <c r="G1337" s="119"/>
      <c r="H1337" s="120"/>
      <c r="I1337" s="153" t="str">
        <f t="array" ref="I1337">IFERROR(VLOOKUP(E1337,'RT-C'!$A:$J,10,FALSE),"")</f>
        <v/>
      </c>
      <c r="J1337" s="151" t="str">
        <f t="array" ref="J1337">IFERROR(VLOOKUP(E1337,'RT-C'!$A:$AE,31,FALSE),"")</f>
        <v/>
      </c>
      <c r="K1337" s="152" t="str">
        <f t="array" ref="K1337">IFERROR(IF(VLOOKUP(E1337,'RT-C'!$A:$AG,29,FALSE)=0,"",VLOOKUP(E1337,'RT-C'!$A:$AG,33,FALSE)),"")</f>
        <v/>
      </c>
      <c r="L1337" s="151" t="str">
        <f t="array" ref="L1337">IFERROR(VLOOKUP('RT-C'!$A:$AF,32,FALSE),"")</f>
        <v/>
      </c>
      <c r="M1337" s="323" t="str">
        <f t="array" ref="M1337">IFERROR(VLOOKUP(E1337,'RT-C'!$A:$H,8,FALSE),"")</f>
        <v/>
      </c>
      <c r="N1337" s="151" t="str">
        <f t="array" ref="N1337">IFERROR(VLOOKUP(E1337,'RT-C'!$A:$G,7,FALSE),"")</f>
        <v/>
      </c>
      <c r="O1337" s="150" t="str">
        <f t="array" ref="O1337">IFERROR(VLOOKUP(E1337,'RT-C'!$A:$R,18,FALSE),"")</f>
        <v/>
      </c>
      <c r="P1337" s="147" t="str">
        <f t="shared" si="80"/>
        <v/>
      </c>
      <c r="Q1337" s="119" t="str">
        <f t="shared" si="81"/>
        <v/>
      </c>
      <c r="R1337" s="149" t="str">
        <f t="shared" si="82"/>
        <v/>
      </c>
      <c r="S1337" s="148"/>
      <c r="T1337" s="148" t="str">
        <f t="shared" si="83"/>
        <v/>
      </c>
      <c r="U1337" s="118" t="e">
        <f>IF(AND(D1337&lt;&gt;"",I1337="OUI",#REF!="OUI"),60,"")</f>
        <v>#REF!</v>
      </c>
      <c r="V1337" s="147"/>
      <c r="W1337" s="118"/>
      <c r="X1337" s="118"/>
      <c r="Y1337" s="120"/>
      <c r="Z1337" s="117"/>
    </row>
    <row r="1338" spans="1:26" x14ac:dyDescent="0.25">
      <c r="A1338" s="114">
        <v>8</v>
      </c>
      <c r="B1338" s="115" t="s">
        <v>5717</v>
      </c>
      <c r="C1338" s="116" t="str">
        <f t="array" ref="C1338">IFERROR(VLOOKUP(E1338,'RT-C'!$A:$I,9,FALSE),"")</f>
        <v/>
      </c>
      <c r="D1338" s="117"/>
      <c r="E1338" s="113"/>
      <c r="F1338" s="118"/>
      <c r="G1338" s="119"/>
      <c r="H1338" s="120"/>
      <c r="I1338" s="153" t="str">
        <f t="array" ref="I1338">IFERROR(VLOOKUP(E1338,'RT-C'!$A:$J,10,FALSE),"")</f>
        <v/>
      </c>
      <c r="J1338" s="151" t="str">
        <f t="array" ref="J1338">IFERROR(VLOOKUP(E1338,'RT-C'!$A:$AE,31,FALSE),"")</f>
        <v/>
      </c>
      <c r="K1338" s="152" t="str">
        <f t="array" ref="K1338">IFERROR(IF(VLOOKUP(E1338,'RT-C'!$A:$AG,29,FALSE)=0,"",VLOOKUP(E1338,'RT-C'!$A:$AG,33,FALSE)),"")</f>
        <v/>
      </c>
      <c r="L1338" s="151" t="str">
        <f t="array" ref="L1338">IFERROR(VLOOKUP('RT-C'!$A:$AF,32,FALSE),"")</f>
        <v/>
      </c>
      <c r="M1338" s="323" t="str">
        <f t="array" ref="M1338">IFERROR(VLOOKUP(E1338,'RT-C'!$A:$H,8,FALSE),"")</f>
        <v/>
      </c>
      <c r="N1338" s="151" t="str">
        <f t="array" ref="N1338">IFERROR(VLOOKUP(E1338,'RT-C'!$A:$G,7,FALSE),"")</f>
        <v/>
      </c>
      <c r="O1338" s="150" t="str">
        <f t="array" ref="O1338">IFERROR(VLOOKUP(E1338,'RT-C'!$A:$R,18,FALSE),"")</f>
        <v/>
      </c>
      <c r="P1338" s="147" t="str">
        <f t="shared" si="80"/>
        <v/>
      </c>
      <c r="Q1338" s="119" t="str">
        <f t="shared" si="81"/>
        <v/>
      </c>
      <c r="R1338" s="149" t="str">
        <f t="shared" si="82"/>
        <v/>
      </c>
      <c r="S1338" s="148"/>
      <c r="T1338" s="148" t="str">
        <f t="shared" si="83"/>
        <v/>
      </c>
      <c r="U1338" s="118" t="e">
        <f>IF(AND(D1338&lt;&gt;"",I1338="OUI",#REF!="OUI"),60,"")</f>
        <v>#REF!</v>
      </c>
      <c r="V1338" s="147"/>
      <c r="W1338" s="118"/>
      <c r="X1338" s="118"/>
      <c r="Y1338" s="120"/>
      <c r="Z1338" s="117"/>
    </row>
    <row r="1339" spans="1:26" x14ac:dyDescent="0.25">
      <c r="A1339" s="114">
        <v>8</v>
      </c>
      <c r="B1339" s="115" t="s">
        <v>5717</v>
      </c>
      <c r="C1339" s="116" t="str">
        <f t="array" ref="C1339">IFERROR(VLOOKUP(E1339,'RT-C'!$A:$I,9,FALSE),"")</f>
        <v/>
      </c>
      <c r="D1339" s="117"/>
      <c r="E1339" s="113"/>
      <c r="F1339" s="118"/>
      <c r="G1339" s="119"/>
      <c r="H1339" s="120"/>
      <c r="I1339" s="153" t="str">
        <f t="array" ref="I1339">IFERROR(VLOOKUP(E1339,'RT-C'!$A:$J,10,FALSE),"")</f>
        <v/>
      </c>
      <c r="J1339" s="151" t="str">
        <f t="array" ref="J1339">IFERROR(VLOOKUP(E1339,'RT-C'!$A:$AE,31,FALSE),"")</f>
        <v/>
      </c>
      <c r="K1339" s="152" t="str">
        <f t="array" ref="K1339">IFERROR(IF(VLOOKUP(E1339,'RT-C'!$A:$AG,29,FALSE)=0,"",VLOOKUP(E1339,'RT-C'!$A:$AG,33,FALSE)),"")</f>
        <v/>
      </c>
      <c r="L1339" s="151" t="str">
        <f t="array" ref="L1339">IFERROR(VLOOKUP('RT-C'!$A:$AF,32,FALSE),"")</f>
        <v/>
      </c>
      <c r="M1339" s="323" t="str">
        <f t="array" ref="M1339">IFERROR(VLOOKUP(E1339,'RT-C'!$A:$H,8,FALSE),"")</f>
        <v/>
      </c>
      <c r="N1339" s="151" t="str">
        <f t="array" ref="N1339">IFERROR(VLOOKUP(E1339,'RT-C'!$A:$G,7,FALSE),"")</f>
        <v/>
      </c>
      <c r="O1339" s="150" t="str">
        <f t="array" ref="O1339">IFERROR(VLOOKUP(E1339,'RT-C'!$A:$R,18,FALSE),"")</f>
        <v/>
      </c>
      <c r="P1339" s="147" t="str">
        <f t="shared" si="80"/>
        <v/>
      </c>
      <c r="Q1339" s="119" t="str">
        <f t="shared" si="81"/>
        <v/>
      </c>
      <c r="R1339" s="149" t="str">
        <f t="shared" si="82"/>
        <v/>
      </c>
      <c r="S1339" s="148"/>
      <c r="T1339" s="148" t="str">
        <f t="shared" si="83"/>
        <v/>
      </c>
      <c r="U1339" s="118" t="e">
        <f>IF(AND(D1339&lt;&gt;"",I1339="OUI",#REF!="OUI"),60,"")</f>
        <v>#REF!</v>
      </c>
      <c r="V1339" s="147"/>
      <c r="W1339" s="118"/>
      <c r="X1339" s="118"/>
      <c r="Y1339" s="120"/>
      <c r="Z1339" s="117"/>
    </row>
    <row r="1340" spans="1:26" x14ac:dyDescent="0.25">
      <c r="A1340" s="114">
        <v>8</v>
      </c>
      <c r="B1340" s="115" t="s">
        <v>5717</v>
      </c>
      <c r="C1340" s="116" t="str">
        <f t="array" ref="C1340">IFERROR(VLOOKUP(E1340,'RT-C'!$A:$I,9,FALSE),"")</f>
        <v/>
      </c>
      <c r="D1340" s="117"/>
      <c r="E1340" s="113"/>
      <c r="F1340" s="118"/>
      <c r="G1340" s="119"/>
      <c r="H1340" s="120"/>
      <c r="I1340" s="153" t="str">
        <f t="array" ref="I1340">IFERROR(VLOOKUP(E1340,'RT-C'!$A:$J,10,FALSE),"")</f>
        <v/>
      </c>
      <c r="J1340" s="151" t="str">
        <f t="array" ref="J1340">IFERROR(VLOOKUP(E1340,'RT-C'!$A:$AE,31,FALSE),"")</f>
        <v/>
      </c>
      <c r="K1340" s="152" t="str">
        <f t="array" ref="K1340">IFERROR(IF(VLOOKUP(E1340,'RT-C'!$A:$AG,29,FALSE)=0,"",VLOOKUP(E1340,'RT-C'!$A:$AG,33,FALSE)),"")</f>
        <v/>
      </c>
      <c r="L1340" s="151" t="str">
        <f t="array" ref="L1340">IFERROR(VLOOKUP('RT-C'!$A:$AF,32,FALSE),"")</f>
        <v/>
      </c>
      <c r="M1340" s="323" t="str">
        <f t="array" ref="M1340">IFERROR(VLOOKUP(E1340,'RT-C'!$A:$H,8,FALSE),"")</f>
        <v/>
      </c>
      <c r="N1340" s="151" t="str">
        <f t="array" ref="N1340">IFERROR(VLOOKUP(E1340,'RT-C'!$A:$G,7,FALSE),"")</f>
        <v/>
      </c>
      <c r="O1340" s="150" t="str">
        <f t="array" ref="O1340">IFERROR(VLOOKUP(E1340,'RT-C'!$A:$R,18,FALSE),"")</f>
        <v/>
      </c>
      <c r="P1340" s="147" t="str">
        <f t="shared" si="80"/>
        <v/>
      </c>
      <c r="Q1340" s="119" t="str">
        <f t="shared" si="81"/>
        <v/>
      </c>
      <c r="R1340" s="149" t="str">
        <f t="shared" si="82"/>
        <v/>
      </c>
      <c r="S1340" s="148"/>
      <c r="T1340" s="148" t="str">
        <f t="shared" si="83"/>
        <v/>
      </c>
      <c r="U1340" s="118" t="e">
        <f>IF(AND(D1340&lt;&gt;"",I1340="OUI",#REF!="OUI"),60,"")</f>
        <v>#REF!</v>
      </c>
      <c r="V1340" s="147"/>
      <c r="W1340" s="118"/>
      <c r="X1340" s="118"/>
      <c r="Y1340" s="120"/>
      <c r="Z1340" s="117"/>
    </row>
    <row r="1341" spans="1:26" x14ac:dyDescent="0.25">
      <c r="A1341" s="114">
        <v>8</v>
      </c>
      <c r="B1341" s="115" t="s">
        <v>5717</v>
      </c>
      <c r="C1341" s="116" t="str">
        <f t="array" ref="C1341">IFERROR(VLOOKUP(E1341,'RT-C'!$A:$I,9,FALSE),"")</f>
        <v/>
      </c>
      <c r="D1341" s="117"/>
      <c r="E1341" s="113"/>
      <c r="F1341" s="118"/>
      <c r="G1341" s="119"/>
      <c r="H1341" s="120"/>
      <c r="I1341" s="153" t="str">
        <f t="array" ref="I1341">IFERROR(VLOOKUP(E1341,'RT-C'!$A:$J,10,FALSE),"")</f>
        <v/>
      </c>
      <c r="J1341" s="151" t="str">
        <f t="array" ref="J1341">IFERROR(VLOOKUP(E1341,'RT-C'!$A:$AE,31,FALSE),"")</f>
        <v/>
      </c>
      <c r="K1341" s="152" t="str">
        <f t="array" ref="K1341">IFERROR(IF(VLOOKUP(E1341,'RT-C'!$A:$AG,29,FALSE)=0,"",VLOOKUP(E1341,'RT-C'!$A:$AG,33,FALSE)),"")</f>
        <v/>
      </c>
      <c r="L1341" s="151" t="str">
        <f t="array" ref="L1341">IFERROR(VLOOKUP('RT-C'!$A:$AF,32,FALSE),"")</f>
        <v/>
      </c>
      <c r="M1341" s="323" t="str">
        <f t="array" ref="M1341">IFERROR(VLOOKUP(E1341,'RT-C'!$A:$H,8,FALSE),"")</f>
        <v/>
      </c>
      <c r="N1341" s="151" t="str">
        <f t="array" ref="N1341">IFERROR(VLOOKUP(E1341,'RT-C'!$A:$G,7,FALSE),"")</f>
        <v/>
      </c>
      <c r="O1341" s="150" t="str">
        <f t="array" ref="O1341">IFERROR(VLOOKUP(E1341,'RT-C'!$A:$R,18,FALSE),"")</f>
        <v/>
      </c>
      <c r="P1341" s="147" t="str">
        <f t="shared" si="80"/>
        <v/>
      </c>
      <c r="Q1341" s="119" t="str">
        <f t="shared" si="81"/>
        <v/>
      </c>
      <c r="R1341" s="149" t="str">
        <f t="shared" si="82"/>
        <v/>
      </c>
      <c r="S1341" s="148"/>
      <c r="T1341" s="148" t="str">
        <f t="shared" si="83"/>
        <v/>
      </c>
      <c r="U1341" s="118" t="e">
        <f>IF(AND(D1341&lt;&gt;"",I1341="OUI",#REF!="OUI"),60,"")</f>
        <v>#REF!</v>
      </c>
      <c r="V1341" s="147"/>
      <c r="W1341" s="118"/>
      <c r="X1341" s="118"/>
      <c r="Y1341" s="120"/>
      <c r="Z1341" s="117"/>
    </row>
    <row r="1342" spans="1:26" x14ac:dyDescent="0.25">
      <c r="A1342" s="114">
        <v>8</v>
      </c>
      <c r="B1342" s="115" t="s">
        <v>5717</v>
      </c>
      <c r="C1342" s="116" t="str">
        <f t="array" ref="C1342">IFERROR(VLOOKUP(E1342,'RT-C'!$A:$I,9,FALSE),"")</f>
        <v/>
      </c>
      <c r="D1342" s="117"/>
      <c r="E1342" s="113"/>
      <c r="F1342" s="118"/>
      <c r="G1342" s="119"/>
      <c r="H1342" s="120"/>
      <c r="I1342" s="153" t="str">
        <f t="array" ref="I1342">IFERROR(VLOOKUP(E1342,'RT-C'!$A:$J,10,FALSE),"")</f>
        <v/>
      </c>
      <c r="J1342" s="151" t="str">
        <f t="array" ref="J1342">IFERROR(VLOOKUP(E1342,'RT-C'!$A:$AE,31,FALSE),"")</f>
        <v/>
      </c>
      <c r="K1342" s="152" t="str">
        <f t="array" ref="K1342">IFERROR(IF(VLOOKUP(E1342,'RT-C'!$A:$AG,29,FALSE)=0,"",VLOOKUP(E1342,'RT-C'!$A:$AG,33,FALSE)),"")</f>
        <v/>
      </c>
      <c r="L1342" s="151" t="str">
        <f t="array" ref="L1342">IFERROR(VLOOKUP('RT-C'!$A:$AF,32,FALSE),"")</f>
        <v/>
      </c>
      <c r="M1342" s="323" t="str">
        <f t="array" ref="M1342">IFERROR(VLOOKUP(E1342,'RT-C'!$A:$H,8,FALSE),"")</f>
        <v/>
      </c>
      <c r="N1342" s="151" t="str">
        <f t="array" ref="N1342">IFERROR(VLOOKUP(E1342,'RT-C'!$A:$G,7,FALSE),"")</f>
        <v/>
      </c>
      <c r="O1342" s="150" t="str">
        <f t="array" ref="O1342">IFERROR(VLOOKUP(E1342,'RT-C'!$A:$R,18,FALSE),"")</f>
        <v/>
      </c>
      <c r="P1342" s="147" t="str">
        <f t="shared" si="80"/>
        <v/>
      </c>
      <c r="Q1342" s="119" t="str">
        <f t="shared" si="81"/>
        <v/>
      </c>
      <c r="R1342" s="149" t="str">
        <f t="shared" si="82"/>
        <v/>
      </c>
      <c r="S1342" s="148"/>
      <c r="T1342" s="148" t="str">
        <f t="shared" si="83"/>
        <v/>
      </c>
      <c r="U1342" s="118" t="e">
        <f>IF(AND(D1342&lt;&gt;"",I1342="OUI",#REF!="OUI"),60,"")</f>
        <v>#REF!</v>
      </c>
      <c r="V1342" s="147"/>
      <c r="W1342" s="118"/>
      <c r="X1342" s="118"/>
      <c r="Y1342" s="120"/>
      <c r="Z1342" s="117"/>
    </row>
    <row r="1343" spans="1:26" x14ac:dyDescent="0.25">
      <c r="A1343" s="114">
        <v>8</v>
      </c>
      <c r="B1343" s="115" t="s">
        <v>5717</v>
      </c>
      <c r="C1343" s="116" t="str">
        <f t="array" ref="C1343">IFERROR(VLOOKUP(E1343,'RT-C'!$A:$I,9,FALSE),"")</f>
        <v/>
      </c>
      <c r="D1343" s="117"/>
      <c r="E1343" s="113"/>
      <c r="F1343" s="118"/>
      <c r="G1343" s="119"/>
      <c r="H1343" s="120"/>
      <c r="I1343" s="153" t="str">
        <f t="array" ref="I1343">IFERROR(VLOOKUP(E1343,'RT-C'!$A:$J,10,FALSE),"")</f>
        <v/>
      </c>
      <c r="J1343" s="151" t="str">
        <f t="array" ref="J1343">IFERROR(VLOOKUP(E1343,'RT-C'!$A:$AE,31,FALSE),"")</f>
        <v/>
      </c>
      <c r="K1343" s="152" t="str">
        <f t="array" ref="K1343">IFERROR(IF(VLOOKUP(E1343,'RT-C'!$A:$AG,29,FALSE)=0,"",VLOOKUP(E1343,'RT-C'!$A:$AG,33,FALSE)),"")</f>
        <v/>
      </c>
      <c r="L1343" s="151" t="str">
        <f t="array" ref="L1343">IFERROR(VLOOKUP('RT-C'!$A:$AF,32,FALSE),"")</f>
        <v/>
      </c>
      <c r="M1343" s="323" t="str">
        <f t="array" ref="M1343">IFERROR(VLOOKUP(E1343,'RT-C'!$A:$H,8,FALSE),"")</f>
        <v/>
      </c>
      <c r="N1343" s="151" t="str">
        <f t="array" ref="N1343">IFERROR(VLOOKUP(E1343,'RT-C'!$A:$G,7,FALSE),"")</f>
        <v/>
      </c>
      <c r="O1343" s="150" t="str">
        <f t="array" ref="O1343">IFERROR(VLOOKUP(E1343,'RT-C'!$A:$R,18,FALSE),"")</f>
        <v/>
      </c>
      <c r="P1343" s="147" t="str">
        <f t="shared" si="80"/>
        <v/>
      </c>
      <c r="Q1343" s="119" t="str">
        <f t="shared" si="81"/>
        <v/>
      </c>
      <c r="R1343" s="149" t="str">
        <f t="shared" si="82"/>
        <v/>
      </c>
      <c r="S1343" s="148"/>
      <c r="T1343" s="148" t="str">
        <f t="shared" si="83"/>
        <v/>
      </c>
      <c r="U1343" s="118" t="e">
        <f>IF(AND(D1343&lt;&gt;"",I1343="OUI",#REF!="OUI"),60,"")</f>
        <v>#REF!</v>
      </c>
      <c r="V1343" s="147"/>
      <c r="W1343" s="118"/>
      <c r="X1343" s="118"/>
      <c r="Y1343" s="120"/>
      <c r="Z1343" s="117"/>
    </row>
    <row r="1344" spans="1:26" x14ac:dyDescent="0.25">
      <c r="A1344" s="114">
        <v>8</v>
      </c>
      <c r="B1344" s="115" t="s">
        <v>5717</v>
      </c>
      <c r="C1344" s="116" t="str">
        <f t="array" ref="C1344">IFERROR(VLOOKUP(E1344,'RT-C'!$A:$I,9,FALSE),"")</f>
        <v/>
      </c>
      <c r="D1344" s="117"/>
      <c r="E1344" s="113"/>
      <c r="F1344" s="118"/>
      <c r="G1344" s="119"/>
      <c r="H1344" s="120"/>
      <c r="I1344" s="153" t="str">
        <f t="array" ref="I1344">IFERROR(VLOOKUP(E1344,'RT-C'!$A:$J,10,FALSE),"")</f>
        <v/>
      </c>
      <c r="J1344" s="151" t="str">
        <f t="array" ref="J1344">IFERROR(VLOOKUP(E1344,'RT-C'!$A:$AE,31,FALSE),"")</f>
        <v/>
      </c>
      <c r="K1344" s="152" t="str">
        <f t="array" ref="K1344">IFERROR(IF(VLOOKUP(E1344,'RT-C'!$A:$AG,29,FALSE)=0,"",VLOOKUP(E1344,'RT-C'!$A:$AG,33,FALSE)),"")</f>
        <v/>
      </c>
      <c r="L1344" s="151" t="str">
        <f t="array" ref="L1344">IFERROR(VLOOKUP('RT-C'!$A:$AF,32,FALSE),"")</f>
        <v/>
      </c>
      <c r="M1344" s="323" t="str">
        <f t="array" ref="M1344">IFERROR(VLOOKUP(E1344,'RT-C'!$A:$H,8,FALSE),"")</f>
        <v/>
      </c>
      <c r="N1344" s="151" t="str">
        <f t="array" ref="N1344">IFERROR(VLOOKUP(E1344,'RT-C'!$A:$G,7,FALSE),"")</f>
        <v/>
      </c>
      <c r="O1344" s="150" t="str">
        <f t="array" ref="O1344">IFERROR(VLOOKUP(E1344,'RT-C'!$A:$R,18,FALSE),"")</f>
        <v/>
      </c>
      <c r="P1344" s="147" t="str">
        <f t="shared" si="80"/>
        <v/>
      </c>
      <c r="Q1344" s="119" t="str">
        <f t="shared" si="81"/>
        <v/>
      </c>
      <c r="R1344" s="149" t="str">
        <f t="shared" si="82"/>
        <v/>
      </c>
      <c r="S1344" s="148"/>
      <c r="T1344" s="148" t="str">
        <f t="shared" si="83"/>
        <v/>
      </c>
      <c r="U1344" s="118" t="e">
        <f>IF(AND(D1344&lt;&gt;"",I1344="OUI",#REF!="OUI"),60,"")</f>
        <v>#REF!</v>
      </c>
      <c r="V1344" s="147"/>
      <c r="W1344" s="118"/>
      <c r="X1344" s="118"/>
      <c r="Y1344" s="120"/>
      <c r="Z1344" s="117"/>
    </row>
    <row r="1345" spans="1:26" x14ac:dyDescent="0.25">
      <c r="A1345" s="114">
        <v>8</v>
      </c>
      <c r="B1345" s="115" t="s">
        <v>5717</v>
      </c>
      <c r="C1345" s="116" t="str">
        <f t="array" ref="C1345">IFERROR(VLOOKUP(E1345,'RT-C'!$A:$I,9,FALSE),"")</f>
        <v/>
      </c>
      <c r="D1345" s="117"/>
      <c r="E1345" s="113"/>
      <c r="F1345" s="118"/>
      <c r="G1345" s="119"/>
      <c r="H1345" s="120"/>
      <c r="I1345" s="153" t="str">
        <f t="array" ref="I1345">IFERROR(VLOOKUP(E1345,'RT-C'!$A:$J,10,FALSE),"")</f>
        <v/>
      </c>
      <c r="J1345" s="151" t="str">
        <f t="array" ref="J1345">IFERROR(VLOOKUP(E1345,'RT-C'!$A:$AE,31,FALSE),"")</f>
        <v/>
      </c>
      <c r="K1345" s="152" t="str">
        <f t="array" ref="K1345">IFERROR(IF(VLOOKUP(E1345,'RT-C'!$A:$AG,29,FALSE)=0,"",VLOOKUP(E1345,'RT-C'!$A:$AG,33,FALSE)),"")</f>
        <v/>
      </c>
      <c r="L1345" s="151" t="str">
        <f t="array" ref="L1345">IFERROR(VLOOKUP('RT-C'!$A:$AF,32,FALSE),"")</f>
        <v/>
      </c>
      <c r="M1345" s="323" t="str">
        <f t="array" ref="M1345">IFERROR(VLOOKUP(E1345,'RT-C'!$A:$H,8,FALSE),"")</f>
        <v/>
      </c>
      <c r="N1345" s="151" t="str">
        <f t="array" ref="N1345">IFERROR(VLOOKUP(E1345,'RT-C'!$A:$G,7,FALSE),"")</f>
        <v/>
      </c>
      <c r="O1345" s="150" t="str">
        <f t="array" ref="O1345">IFERROR(VLOOKUP(E1345,'RT-C'!$A:$R,18,FALSE),"")</f>
        <v/>
      </c>
      <c r="P1345" s="147" t="str">
        <f t="shared" si="80"/>
        <v/>
      </c>
      <c r="Q1345" s="119" t="str">
        <f t="shared" si="81"/>
        <v/>
      </c>
      <c r="R1345" s="149" t="str">
        <f t="shared" si="82"/>
        <v/>
      </c>
      <c r="S1345" s="148"/>
      <c r="T1345" s="148" t="str">
        <f t="shared" si="83"/>
        <v/>
      </c>
      <c r="U1345" s="118" t="e">
        <f>IF(AND(D1345&lt;&gt;"",I1345="OUI",#REF!="OUI"),60,"")</f>
        <v>#REF!</v>
      </c>
      <c r="V1345" s="147"/>
      <c r="W1345" s="118"/>
      <c r="X1345" s="118"/>
      <c r="Y1345" s="120"/>
      <c r="Z1345" s="117"/>
    </row>
    <row r="1346" spans="1:26" x14ac:dyDescent="0.25">
      <c r="A1346" s="114">
        <v>8</v>
      </c>
      <c r="B1346" s="115" t="s">
        <v>5717</v>
      </c>
      <c r="C1346" s="116" t="str">
        <f t="array" ref="C1346">IFERROR(VLOOKUP(E1346,'RT-C'!$A:$I,9,FALSE),"")</f>
        <v/>
      </c>
      <c r="D1346" s="117"/>
      <c r="E1346" s="113"/>
      <c r="F1346" s="118"/>
      <c r="G1346" s="119"/>
      <c r="H1346" s="120"/>
      <c r="I1346" s="153" t="str">
        <f t="array" ref="I1346">IFERROR(VLOOKUP(E1346,'RT-C'!$A:$J,10,FALSE),"")</f>
        <v/>
      </c>
      <c r="J1346" s="151" t="str">
        <f t="array" ref="J1346">IFERROR(VLOOKUP(E1346,'RT-C'!$A:$AE,31,FALSE),"")</f>
        <v/>
      </c>
      <c r="K1346" s="152" t="str">
        <f t="array" ref="K1346">IFERROR(IF(VLOOKUP(E1346,'RT-C'!$A:$AG,29,FALSE)=0,"",VLOOKUP(E1346,'RT-C'!$A:$AG,33,FALSE)),"")</f>
        <v/>
      </c>
      <c r="L1346" s="151" t="str">
        <f t="array" ref="L1346">IFERROR(VLOOKUP('RT-C'!$A:$AF,32,FALSE),"")</f>
        <v/>
      </c>
      <c r="M1346" s="323" t="str">
        <f t="array" ref="M1346">IFERROR(VLOOKUP(E1346,'RT-C'!$A:$H,8,FALSE),"")</f>
        <v/>
      </c>
      <c r="N1346" s="151" t="str">
        <f t="array" ref="N1346">IFERROR(VLOOKUP(E1346,'RT-C'!$A:$G,7,FALSE),"")</f>
        <v/>
      </c>
      <c r="O1346" s="150" t="str">
        <f t="array" ref="O1346">IFERROR(VLOOKUP(E1346,'RT-C'!$A:$R,18,FALSE),"")</f>
        <v/>
      </c>
      <c r="P1346" s="147" t="str">
        <f t="shared" si="80"/>
        <v/>
      </c>
      <c r="Q1346" s="119" t="str">
        <f t="shared" si="81"/>
        <v/>
      </c>
      <c r="R1346" s="149" t="str">
        <f t="shared" si="82"/>
        <v/>
      </c>
      <c r="S1346" s="148"/>
      <c r="T1346" s="148" t="str">
        <f t="shared" si="83"/>
        <v/>
      </c>
      <c r="U1346" s="118" t="e">
        <f>IF(AND(D1346&lt;&gt;"",I1346="OUI",#REF!="OUI"),60,"")</f>
        <v>#REF!</v>
      </c>
      <c r="V1346" s="147"/>
      <c r="W1346" s="118"/>
      <c r="X1346" s="118"/>
      <c r="Y1346" s="120"/>
      <c r="Z1346" s="117"/>
    </row>
    <row r="1347" spans="1:26" x14ac:dyDescent="0.25">
      <c r="A1347" s="114">
        <v>8</v>
      </c>
      <c r="B1347" s="115" t="s">
        <v>5717</v>
      </c>
      <c r="C1347" s="116" t="str">
        <f t="array" ref="C1347">IFERROR(VLOOKUP(E1347,'RT-C'!$A:$I,9,FALSE),"")</f>
        <v/>
      </c>
      <c r="D1347" s="117"/>
      <c r="E1347" s="113"/>
      <c r="F1347" s="118"/>
      <c r="G1347" s="119"/>
      <c r="H1347" s="120"/>
      <c r="I1347" s="153" t="str">
        <f t="array" ref="I1347">IFERROR(VLOOKUP(E1347,'RT-C'!$A:$J,10,FALSE),"")</f>
        <v/>
      </c>
      <c r="J1347" s="151" t="str">
        <f t="array" ref="J1347">IFERROR(VLOOKUP(E1347,'RT-C'!$A:$AE,31,FALSE),"")</f>
        <v/>
      </c>
      <c r="K1347" s="152" t="str">
        <f t="array" ref="K1347">IFERROR(IF(VLOOKUP(E1347,'RT-C'!$A:$AG,29,FALSE)=0,"",VLOOKUP(E1347,'RT-C'!$A:$AG,33,FALSE)),"")</f>
        <v/>
      </c>
      <c r="L1347" s="151" t="str">
        <f t="array" ref="L1347">IFERROR(VLOOKUP('RT-C'!$A:$AF,32,FALSE),"")</f>
        <v/>
      </c>
      <c r="M1347" s="323" t="str">
        <f t="array" ref="M1347">IFERROR(VLOOKUP(E1347,'RT-C'!$A:$H,8,FALSE),"")</f>
        <v/>
      </c>
      <c r="N1347" s="151" t="str">
        <f t="array" ref="N1347">IFERROR(VLOOKUP(E1347,'RT-C'!$A:$G,7,FALSE),"")</f>
        <v/>
      </c>
      <c r="O1347" s="150" t="str">
        <f t="array" ref="O1347">IFERROR(VLOOKUP(E1347,'RT-C'!$A:$R,18,FALSE),"")</f>
        <v/>
      </c>
      <c r="P1347" s="147" t="str">
        <f t="shared" ref="P1347:P1410" si="84">IF(AND(D1347&lt;&gt;"",F1347="INS",I1347="OUI",K1347&gt;0),K1347*IF($M1347&gt;41790,5.94,5.65),"")</f>
        <v/>
      </c>
      <c r="Q1347" s="119" t="str">
        <f t="shared" ref="Q1347:Q1410" si="85">IF(AND(D1347&lt;&gt;"",F1347="REV",I1347="OUI",K1347&gt;0),K1347*IF($M1347&gt;41790,6.2,5.9),"")</f>
        <v/>
      </c>
      <c r="R1347" s="149" t="str">
        <f t="shared" ref="R1347:R1410" si="86">IF(AND(D1347&lt;&gt;"",I1347="NON",OR(J1347="Branchement individuel",J1347="Batiment détruit")),3,"")</f>
        <v/>
      </c>
      <c r="S1347" s="148"/>
      <c r="T1347" s="148" t="str">
        <f t="shared" ref="T1347:T1410" si="87">IF(AND(D1347&lt;&gt;"",I1347="OUI",O1347="OUI"),18,"")</f>
        <v/>
      </c>
      <c r="U1347" s="118" t="e">
        <f>IF(AND(D1347&lt;&gt;"",I1347="OUI",#REF!="OUI"),60,"")</f>
        <v>#REF!</v>
      </c>
      <c r="V1347" s="147"/>
      <c r="W1347" s="118"/>
      <c r="X1347" s="118"/>
      <c r="Y1347" s="120"/>
      <c r="Z1347" s="117"/>
    </row>
    <row r="1348" spans="1:26" x14ac:dyDescent="0.25">
      <c r="A1348" s="114">
        <v>8</v>
      </c>
      <c r="B1348" s="115" t="s">
        <v>5717</v>
      </c>
      <c r="C1348" s="116" t="str">
        <f t="array" ref="C1348">IFERROR(VLOOKUP(E1348,'RT-C'!$A:$I,9,FALSE),"")</f>
        <v/>
      </c>
      <c r="D1348" s="117"/>
      <c r="E1348" s="113"/>
      <c r="F1348" s="118"/>
      <c r="G1348" s="119"/>
      <c r="H1348" s="120"/>
      <c r="I1348" s="153" t="str">
        <f t="array" ref="I1348">IFERROR(VLOOKUP(E1348,'RT-C'!$A:$J,10,FALSE),"")</f>
        <v/>
      </c>
      <c r="J1348" s="151" t="str">
        <f t="array" ref="J1348">IFERROR(VLOOKUP(E1348,'RT-C'!$A:$AE,31,FALSE),"")</f>
        <v/>
      </c>
      <c r="K1348" s="152" t="str">
        <f t="array" ref="K1348">IFERROR(IF(VLOOKUP(E1348,'RT-C'!$A:$AG,29,FALSE)=0,"",VLOOKUP(E1348,'RT-C'!$A:$AG,33,FALSE)),"")</f>
        <v/>
      </c>
      <c r="L1348" s="151" t="str">
        <f t="array" ref="L1348">IFERROR(VLOOKUP('RT-C'!$A:$AF,32,FALSE),"")</f>
        <v/>
      </c>
      <c r="M1348" s="323" t="str">
        <f t="array" ref="M1348">IFERROR(VLOOKUP(E1348,'RT-C'!$A:$H,8,FALSE),"")</f>
        <v/>
      </c>
      <c r="N1348" s="151" t="str">
        <f t="array" ref="N1348">IFERROR(VLOOKUP(E1348,'RT-C'!$A:$G,7,FALSE),"")</f>
        <v/>
      </c>
      <c r="O1348" s="150" t="str">
        <f t="array" ref="O1348">IFERROR(VLOOKUP(E1348,'RT-C'!$A:$R,18,FALSE),"")</f>
        <v/>
      </c>
      <c r="P1348" s="147" t="str">
        <f t="shared" si="84"/>
        <v/>
      </c>
      <c r="Q1348" s="119" t="str">
        <f t="shared" si="85"/>
        <v/>
      </c>
      <c r="R1348" s="149" t="str">
        <f t="shared" si="86"/>
        <v/>
      </c>
      <c r="S1348" s="148"/>
      <c r="T1348" s="148" t="str">
        <f t="shared" si="87"/>
        <v/>
      </c>
      <c r="U1348" s="118" t="e">
        <f>IF(AND(D1348&lt;&gt;"",I1348="OUI",#REF!="OUI"),60,"")</f>
        <v>#REF!</v>
      </c>
      <c r="V1348" s="147"/>
      <c r="W1348" s="118"/>
      <c r="X1348" s="118"/>
      <c r="Y1348" s="120"/>
      <c r="Z1348" s="117"/>
    </row>
    <row r="1349" spans="1:26" x14ac:dyDescent="0.25">
      <c r="A1349" s="114">
        <v>8</v>
      </c>
      <c r="B1349" s="115" t="s">
        <v>5717</v>
      </c>
      <c r="C1349" s="116" t="str">
        <f t="array" ref="C1349">IFERROR(VLOOKUP(E1349,'RT-C'!$A:$I,9,FALSE),"")</f>
        <v/>
      </c>
      <c r="D1349" s="117"/>
      <c r="E1349" s="113"/>
      <c r="F1349" s="118"/>
      <c r="G1349" s="119"/>
      <c r="H1349" s="120"/>
      <c r="I1349" s="153" t="str">
        <f t="array" ref="I1349">IFERROR(VLOOKUP(E1349,'RT-C'!$A:$J,10,FALSE),"")</f>
        <v/>
      </c>
      <c r="J1349" s="151" t="str">
        <f t="array" ref="J1349">IFERROR(VLOOKUP(E1349,'RT-C'!$A:$AE,31,FALSE),"")</f>
        <v/>
      </c>
      <c r="K1349" s="152" t="str">
        <f t="array" ref="K1349">IFERROR(IF(VLOOKUP(E1349,'RT-C'!$A:$AG,29,FALSE)=0,"",VLOOKUP(E1349,'RT-C'!$A:$AG,33,FALSE)),"")</f>
        <v/>
      </c>
      <c r="L1349" s="151" t="str">
        <f t="array" ref="L1349">IFERROR(VLOOKUP('RT-C'!$A:$AF,32,FALSE),"")</f>
        <v/>
      </c>
      <c r="M1349" s="323" t="str">
        <f t="array" ref="M1349">IFERROR(VLOOKUP(E1349,'RT-C'!$A:$H,8,FALSE),"")</f>
        <v/>
      </c>
      <c r="N1349" s="151" t="str">
        <f t="array" ref="N1349">IFERROR(VLOOKUP(E1349,'RT-C'!$A:$G,7,FALSE),"")</f>
        <v/>
      </c>
      <c r="O1349" s="150" t="str">
        <f t="array" ref="O1349">IFERROR(VLOOKUP(E1349,'RT-C'!$A:$R,18,FALSE),"")</f>
        <v/>
      </c>
      <c r="P1349" s="147" t="str">
        <f t="shared" si="84"/>
        <v/>
      </c>
      <c r="Q1349" s="119" t="str">
        <f t="shared" si="85"/>
        <v/>
      </c>
      <c r="R1349" s="149" t="str">
        <f t="shared" si="86"/>
        <v/>
      </c>
      <c r="S1349" s="148"/>
      <c r="T1349" s="148" t="str">
        <f t="shared" si="87"/>
        <v/>
      </c>
      <c r="U1349" s="118" t="e">
        <f>IF(AND(D1349&lt;&gt;"",I1349="OUI",#REF!="OUI"),60,"")</f>
        <v>#REF!</v>
      </c>
      <c r="V1349" s="147"/>
      <c r="W1349" s="118"/>
      <c r="X1349" s="118"/>
      <c r="Y1349" s="120"/>
      <c r="Z1349" s="117"/>
    </row>
    <row r="1350" spans="1:26" x14ac:dyDescent="0.25">
      <c r="A1350" s="114">
        <v>8</v>
      </c>
      <c r="B1350" s="115" t="s">
        <v>5717</v>
      </c>
      <c r="C1350" s="116" t="str">
        <f t="array" ref="C1350">IFERROR(VLOOKUP(E1350,'RT-C'!$A:$I,9,FALSE),"")</f>
        <v/>
      </c>
      <c r="D1350" s="117"/>
      <c r="E1350" s="113"/>
      <c r="F1350" s="118"/>
      <c r="G1350" s="119"/>
      <c r="H1350" s="120"/>
      <c r="I1350" s="153" t="str">
        <f t="array" ref="I1350">IFERROR(VLOOKUP(E1350,'RT-C'!$A:$J,10,FALSE),"")</f>
        <v/>
      </c>
      <c r="J1350" s="151" t="str">
        <f t="array" ref="J1350">IFERROR(VLOOKUP(E1350,'RT-C'!$A:$AE,31,FALSE),"")</f>
        <v/>
      </c>
      <c r="K1350" s="152" t="str">
        <f t="array" ref="K1350">IFERROR(IF(VLOOKUP(E1350,'RT-C'!$A:$AG,29,FALSE)=0,"",VLOOKUP(E1350,'RT-C'!$A:$AG,33,FALSE)),"")</f>
        <v/>
      </c>
      <c r="L1350" s="151" t="str">
        <f t="array" ref="L1350">IFERROR(VLOOKUP('RT-C'!$A:$AF,32,FALSE),"")</f>
        <v/>
      </c>
      <c r="M1350" s="323" t="str">
        <f t="array" ref="M1350">IFERROR(VLOOKUP(E1350,'RT-C'!$A:$H,8,FALSE),"")</f>
        <v/>
      </c>
      <c r="N1350" s="151" t="str">
        <f t="array" ref="N1350">IFERROR(VLOOKUP(E1350,'RT-C'!$A:$G,7,FALSE),"")</f>
        <v/>
      </c>
      <c r="O1350" s="150" t="str">
        <f t="array" ref="O1350">IFERROR(VLOOKUP(E1350,'RT-C'!$A:$R,18,FALSE),"")</f>
        <v/>
      </c>
      <c r="P1350" s="147" t="str">
        <f t="shared" si="84"/>
        <v/>
      </c>
      <c r="Q1350" s="119" t="str">
        <f t="shared" si="85"/>
        <v/>
      </c>
      <c r="R1350" s="149" t="str">
        <f t="shared" si="86"/>
        <v/>
      </c>
      <c r="S1350" s="148"/>
      <c r="T1350" s="148" t="str">
        <f t="shared" si="87"/>
        <v/>
      </c>
      <c r="U1350" s="118" t="e">
        <f>IF(AND(D1350&lt;&gt;"",I1350="OUI",#REF!="OUI"),60,"")</f>
        <v>#REF!</v>
      </c>
      <c r="V1350" s="147"/>
      <c r="W1350" s="118"/>
      <c r="X1350" s="118"/>
      <c r="Y1350" s="120"/>
      <c r="Z1350" s="117"/>
    </row>
    <row r="1351" spans="1:26" x14ac:dyDescent="0.25">
      <c r="A1351" s="114">
        <v>8</v>
      </c>
      <c r="B1351" s="115" t="s">
        <v>5717</v>
      </c>
      <c r="C1351" s="116" t="str">
        <f t="array" ref="C1351">IFERROR(VLOOKUP(E1351,'RT-C'!$A:$I,9,FALSE),"")</f>
        <v/>
      </c>
      <c r="D1351" s="117"/>
      <c r="E1351" s="113"/>
      <c r="F1351" s="118"/>
      <c r="G1351" s="119"/>
      <c r="H1351" s="120"/>
      <c r="I1351" s="153" t="str">
        <f t="array" ref="I1351">IFERROR(VLOOKUP(E1351,'RT-C'!$A:$J,10,FALSE),"")</f>
        <v/>
      </c>
      <c r="J1351" s="151" t="str">
        <f t="array" ref="J1351">IFERROR(VLOOKUP(E1351,'RT-C'!$A:$AE,31,FALSE),"")</f>
        <v/>
      </c>
      <c r="K1351" s="152" t="str">
        <f t="array" ref="K1351">IFERROR(IF(VLOOKUP(E1351,'RT-C'!$A:$AG,29,FALSE)=0,"",VLOOKUP(E1351,'RT-C'!$A:$AG,33,FALSE)),"")</f>
        <v/>
      </c>
      <c r="L1351" s="151" t="str">
        <f t="array" ref="L1351">IFERROR(VLOOKUP('RT-C'!$A:$AF,32,FALSE),"")</f>
        <v/>
      </c>
      <c r="M1351" s="323" t="str">
        <f t="array" ref="M1351">IFERROR(VLOOKUP(E1351,'RT-C'!$A:$H,8,FALSE),"")</f>
        <v/>
      </c>
      <c r="N1351" s="151" t="str">
        <f t="array" ref="N1351">IFERROR(VLOOKUP(E1351,'RT-C'!$A:$G,7,FALSE),"")</f>
        <v/>
      </c>
      <c r="O1351" s="150" t="str">
        <f t="array" ref="O1351">IFERROR(VLOOKUP(E1351,'RT-C'!$A:$R,18,FALSE),"")</f>
        <v/>
      </c>
      <c r="P1351" s="147" t="str">
        <f t="shared" si="84"/>
        <v/>
      </c>
      <c r="Q1351" s="119" t="str">
        <f t="shared" si="85"/>
        <v/>
      </c>
      <c r="R1351" s="149" t="str">
        <f t="shared" si="86"/>
        <v/>
      </c>
      <c r="S1351" s="148"/>
      <c r="T1351" s="148" t="str">
        <f t="shared" si="87"/>
        <v/>
      </c>
      <c r="U1351" s="118" t="e">
        <f>IF(AND(D1351&lt;&gt;"",I1351="OUI",#REF!="OUI"),60,"")</f>
        <v>#REF!</v>
      </c>
      <c r="V1351" s="147"/>
      <c r="W1351" s="118"/>
      <c r="X1351" s="118"/>
      <c r="Y1351" s="120"/>
      <c r="Z1351" s="117"/>
    </row>
    <row r="1352" spans="1:26" x14ac:dyDescent="0.25">
      <c r="A1352" s="114">
        <v>8</v>
      </c>
      <c r="B1352" s="115" t="s">
        <v>5717</v>
      </c>
      <c r="C1352" s="116" t="str">
        <f t="array" ref="C1352">IFERROR(VLOOKUP(E1352,'RT-C'!$A:$I,9,FALSE),"")</f>
        <v/>
      </c>
      <c r="D1352" s="117"/>
      <c r="E1352" s="113"/>
      <c r="F1352" s="118"/>
      <c r="G1352" s="119"/>
      <c r="H1352" s="120"/>
      <c r="I1352" s="153" t="str">
        <f t="array" ref="I1352">IFERROR(VLOOKUP(E1352,'RT-C'!$A:$J,10,FALSE),"")</f>
        <v/>
      </c>
      <c r="J1352" s="151" t="str">
        <f t="array" ref="J1352">IFERROR(VLOOKUP(E1352,'RT-C'!$A:$AE,31,FALSE),"")</f>
        <v/>
      </c>
      <c r="K1352" s="152" t="str">
        <f t="array" ref="K1352">IFERROR(IF(VLOOKUP(E1352,'RT-C'!$A:$AG,29,FALSE)=0,"",VLOOKUP(E1352,'RT-C'!$A:$AG,33,FALSE)),"")</f>
        <v/>
      </c>
      <c r="L1352" s="151" t="str">
        <f t="array" ref="L1352">IFERROR(VLOOKUP('RT-C'!$A:$AF,32,FALSE),"")</f>
        <v/>
      </c>
      <c r="M1352" s="323" t="str">
        <f t="array" ref="M1352">IFERROR(VLOOKUP(E1352,'RT-C'!$A:$H,8,FALSE),"")</f>
        <v/>
      </c>
      <c r="N1352" s="151" t="str">
        <f t="array" ref="N1352">IFERROR(VLOOKUP(E1352,'RT-C'!$A:$G,7,FALSE),"")</f>
        <v/>
      </c>
      <c r="O1352" s="150" t="str">
        <f t="array" ref="O1352">IFERROR(VLOOKUP(E1352,'RT-C'!$A:$R,18,FALSE),"")</f>
        <v/>
      </c>
      <c r="P1352" s="147" t="str">
        <f t="shared" si="84"/>
        <v/>
      </c>
      <c r="Q1352" s="119" t="str">
        <f t="shared" si="85"/>
        <v/>
      </c>
      <c r="R1352" s="149" t="str">
        <f t="shared" si="86"/>
        <v/>
      </c>
      <c r="S1352" s="148"/>
      <c r="T1352" s="148" t="str">
        <f t="shared" si="87"/>
        <v/>
      </c>
      <c r="U1352" s="118" t="e">
        <f>IF(AND(D1352&lt;&gt;"",I1352="OUI",#REF!="OUI"),60,"")</f>
        <v>#REF!</v>
      </c>
      <c r="V1352" s="147"/>
      <c r="W1352" s="118"/>
      <c r="X1352" s="118"/>
      <c r="Y1352" s="120"/>
      <c r="Z1352" s="117"/>
    </row>
    <row r="1353" spans="1:26" x14ac:dyDescent="0.25">
      <c r="A1353" s="114">
        <v>8</v>
      </c>
      <c r="B1353" s="115" t="s">
        <v>5717</v>
      </c>
      <c r="C1353" s="116" t="str">
        <f t="array" ref="C1353">IFERROR(VLOOKUP(E1353,'RT-C'!$A:$I,9,FALSE),"")</f>
        <v/>
      </c>
      <c r="D1353" s="117"/>
      <c r="E1353" s="113"/>
      <c r="F1353" s="118"/>
      <c r="G1353" s="119"/>
      <c r="H1353" s="120"/>
      <c r="I1353" s="153" t="str">
        <f t="array" ref="I1353">IFERROR(VLOOKUP(E1353,'RT-C'!$A:$J,10,FALSE),"")</f>
        <v/>
      </c>
      <c r="J1353" s="151" t="str">
        <f t="array" ref="J1353">IFERROR(VLOOKUP(E1353,'RT-C'!$A:$AE,31,FALSE),"")</f>
        <v/>
      </c>
      <c r="K1353" s="152" t="str">
        <f t="array" ref="K1353">IFERROR(IF(VLOOKUP(E1353,'RT-C'!$A:$AG,29,FALSE)=0,"",VLOOKUP(E1353,'RT-C'!$A:$AG,33,FALSE)),"")</f>
        <v/>
      </c>
      <c r="L1353" s="151" t="str">
        <f t="array" ref="L1353">IFERROR(VLOOKUP('RT-C'!$A:$AF,32,FALSE),"")</f>
        <v/>
      </c>
      <c r="M1353" s="323" t="str">
        <f t="array" ref="M1353">IFERROR(VLOOKUP(E1353,'RT-C'!$A:$H,8,FALSE),"")</f>
        <v/>
      </c>
      <c r="N1353" s="151" t="str">
        <f t="array" ref="N1353">IFERROR(VLOOKUP(E1353,'RT-C'!$A:$G,7,FALSE),"")</f>
        <v/>
      </c>
      <c r="O1353" s="150" t="str">
        <f t="array" ref="O1353">IFERROR(VLOOKUP(E1353,'RT-C'!$A:$R,18,FALSE),"")</f>
        <v/>
      </c>
      <c r="P1353" s="147" t="str">
        <f t="shared" si="84"/>
        <v/>
      </c>
      <c r="Q1353" s="119" t="str">
        <f t="shared" si="85"/>
        <v/>
      </c>
      <c r="R1353" s="149" t="str">
        <f t="shared" si="86"/>
        <v/>
      </c>
      <c r="S1353" s="148"/>
      <c r="T1353" s="148" t="str">
        <f t="shared" si="87"/>
        <v/>
      </c>
      <c r="U1353" s="118" t="e">
        <f>IF(AND(D1353&lt;&gt;"",I1353="OUI",#REF!="OUI"),60,"")</f>
        <v>#REF!</v>
      </c>
      <c r="V1353" s="147"/>
      <c r="W1353" s="118"/>
      <c r="X1353" s="118"/>
      <c r="Y1353" s="120"/>
      <c r="Z1353" s="117"/>
    </row>
    <row r="1354" spans="1:26" x14ac:dyDescent="0.25">
      <c r="A1354" s="114">
        <v>8</v>
      </c>
      <c r="B1354" s="115" t="s">
        <v>5717</v>
      </c>
      <c r="C1354" s="116" t="str">
        <f t="array" ref="C1354">IFERROR(VLOOKUP(E1354,'RT-C'!$A:$I,9,FALSE),"")</f>
        <v/>
      </c>
      <c r="D1354" s="117"/>
      <c r="E1354" s="113"/>
      <c r="F1354" s="118"/>
      <c r="G1354" s="119"/>
      <c r="H1354" s="120"/>
      <c r="I1354" s="153" t="str">
        <f t="array" ref="I1354">IFERROR(VLOOKUP(E1354,'RT-C'!$A:$J,10,FALSE),"")</f>
        <v/>
      </c>
      <c r="J1354" s="151" t="str">
        <f t="array" ref="J1354">IFERROR(VLOOKUP(E1354,'RT-C'!$A:$AE,31,FALSE),"")</f>
        <v/>
      </c>
      <c r="K1354" s="152" t="str">
        <f t="array" ref="K1354">IFERROR(IF(VLOOKUP(E1354,'RT-C'!$A:$AG,29,FALSE)=0,"",VLOOKUP(E1354,'RT-C'!$A:$AG,33,FALSE)),"")</f>
        <v/>
      </c>
      <c r="L1354" s="151" t="str">
        <f t="array" ref="L1354">IFERROR(VLOOKUP('RT-C'!$A:$AF,32,FALSE),"")</f>
        <v/>
      </c>
      <c r="M1354" s="323" t="str">
        <f t="array" ref="M1354">IFERROR(VLOOKUP(E1354,'RT-C'!$A:$H,8,FALSE),"")</f>
        <v/>
      </c>
      <c r="N1354" s="151" t="str">
        <f t="array" ref="N1354">IFERROR(VLOOKUP(E1354,'RT-C'!$A:$G,7,FALSE),"")</f>
        <v/>
      </c>
      <c r="O1354" s="150" t="str">
        <f t="array" ref="O1354">IFERROR(VLOOKUP(E1354,'RT-C'!$A:$R,18,FALSE),"")</f>
        <v/>
      </c>
      <c r="P1354" s="147" t="str">
        <f t="shared" si="84"/>
        <v/>
      </c>
      <c r="Q1354" s="119" t="str">
        <f t="shared" si="85"/>
        <v/>
      </c>
      <c r="R1354" s="149" t="str">
        <f t="shared" si="86"/>
        <v/>
      </c>
      <c r="S1354" s="148"/>
      <c r="T1354" s="148" t="str">
        <f t="shared" si="87"/>
        <v/>
      </c>
      <c r="U1354" s="118" t="e">
        <f>IF(AND(D1354&lt;&gt;"",I1354="OUI",#REF!="OUI"),60,"")</f>
        <v>#REF!</v>
      </c>
      <c r="V1354" s="147"/>
      <c r="W1354" s="118"/>
      <c r="X1354" s="118"/>
      <c r="Y1354" s="120"/>
      <c r="Z1354" s="117"/>
    </row>
    <row r="1355" spans="1:26" x14ac:dyDescent="0.25">
      <c r="A1355" s="114">
        <v>8</v>
      </c>
      <c r="B1355" s="115" t="s">
        <v>5717</v>
      </c>
      <c r="C1355" s="116" t="str">
        <f t="array" ref="C1355">IFERROR(VLOOKUP(E1355,'RT-C'!$A:$I,9,FALSE),"")</f>
        <v/>
      </c>
      <c r="D1355" s="117"/>
      <c r="E1355" s="113"/>
      <c r="F1355" s="118"/>
      <c r="G1355" s="119"/>
      <c r="H1355" s="120"/>
      <c r="I1355" s="153" t="str">
        <f t="array" ref="I1355">IFERROR(VLOOKUP(E1355,'RT-C'!$A:$J,10,FALSE),"")</f>
        <v/>
      </c>
      <c r="J1355" s="151" t="str">
        <f t="array" ref="J1355">IFERROR(VLOOKUP(E1355,'RT-C'!$A:$AE,31,FALSE),"")</f>
        <v/>
      </c>
      <c r="K1355" s="152" t="str">
        <f t="array" ref="K1355">IFERROR(IF(VLOOKUP(E1355,'RT-C'!$A:$AG,29,FALSE)=0,"",VLOOKUP(E1355,'RT-C'!$A:$AG,33,FALSE)),"")</f>
        <v/>
      </c>
      <c r="L1355" s="151" t="str">
        <f t="array" ref="L1355">IFERROR(VLOOKUP('RT-C'!$A:$AF,32,FALSE),"")</f>
        <v/>
      </c>
      <c r="M1355" s="323" t="str">
        <f t="array" ref="M1355">IFERROR(VLOOKUP(E1355,'RT-C'!$A:$H,8,FALSE),"")</f>
        <v/>
      </c>
      <c r="N1355" s="151" t="str">
        <f t="array" ref="N1355">IFERROR(VLOOKUP(E1355,'RT-C'!$A:$G,7,FALSE),"")</f>
        <v/>
      </c>
      <c r="O1355" s="150" t="str">
        <f t="array" ref="O1355">IFERROR(VLOOKUP(E1355,'RT-C'!$A:$R,18,FALSE),"")</f>
        <v/>
      </c>
      <c r="P1355" s="147" t="str">
        <f t="shared" si="84"/>
        <v/>
      </c>
      <c r="Q1355" s="119" t="str">
        <f t="shared" si="85"/>
        <v/>
      </c>
      <c r="R1355" s="149" t="str">
        <f t="shared" si="86"/>
        <v/>
      </c>
      <c r="S1355" s="148"/>
      <c r="T1355" s="148" t="str">
        <f t="shared" si="87"/>
        <v/>
      </c>
      <c r="U1355" s="118" t="e">
        <f>IF(AND(D1355&lt;&gt;"",I1355="OUI",#REF!="OUI"),60,"")</f>
        <v>#REF!</v>
      </c>
      <c r="V1355" s="147"/>
      <c r="W1355" s="118"/>
      <c r="X1355" s="118"/>
      <c r="Y1355" s="120"/>
      <c r="Z1355" s="117"/>
    </row>
    <row r="1356" spans="1:26" x14ac:dyDescent="0.25">
      <c r="A1356" s="114">
        <v>8</v>
      </c>
      <c r="B1356" s="115" t="s">
        <v>5717</v>
      </c>
      <c r="C1356" s="116" t="str">
        <f t="array" ref="C1356">IFERROR(VLOOKUP(E1356,'RT-C'!$A:$I,9,FALSE),"")</f>
        <v/>
      </c>
      <c r="D1356" s="117"/>
      <c r="E1356" s="113"/>
      <c r="F1356" s="118"/>
      <c r="G1356" s="119"/>
      <c r="H1356" s="120"/>
      <c r="I1356" s="153" t="str">
        <f t="array" ref="I1356">IFERROR(VLOOKUP(E1356,'RT-C'!$A:$J,10,FALSE),"")</f>
        <v/>
      </c>
      <c r="J1356" s="151" t="str">
        <f t="array" ref="J1356">IFERROR(VLOOKUP(E1356,'RT-C'!$A:$AE,31,FALSE),"")</f>
        <v/>
      </c>
      <c r="K1356" s="152" t="str">
        <f t="array" ref="K1356">IFERROR(IF(VLOOKUP(E1356,'RT-C'!$A:$AG,29,FALSE)=0,"",VLOOKUP(E1356,'RT-C'!$A:$AG,33,FALSE)),"")</f>
        <v/>
      </c>
      <c r="L1356" s="151" t="str">
        <f t="array" ref="L1356">IFERROR(VLOOKUP('RT-C'!$A:$AF,32,FALSE),"")</f>
        <v/>
      </c>
      <c r="M1356" s="323" t="str">
        <f t="array" ref="M1356">IFERROR(VLOOKUP(E1356,'RT-C'!$A:$H,8,FALSE),"")</f>
        <v/>
      </c>
      <c r="N1356" s="151" t="str">
        <f t="array" ref="N1356">IFERROR(VLOOKUP(E1356,'RT-C'!$A:$G,7,FALSE),"")</f>
        <v/>
      </c>
      <c r="O1356" s="150" t="str">
        <f t="array" ref="O1356">IFERROR(VLOOKUP(E1356,'RT-C'!$A:$R,18,FALSE),"")</f>
        <v/>
      </c>
      <c r="P1356" s="147" t="str">
        <f t="shared" si="84"/>
        <v/>
      </c>
      <c r="Q1356" s="119" t="str">
        <f t="shared" si="85"/>
        <v/>
      </c>
      <c r="R1356" s="149" t="str">
        <f t="shared" si="86"/>
        <v/>
      </c>
      <c r="S1356" s="148"/>
      <c r="T1356" s="148" t="str">
        <f t="shared" si="87"/>
        <v/>
      </c>
      <c r="U1356" s="118" t="e">
        <f>IF(AND(D1356&lt;&gt;"",I1356="OUI",#REF!="OUI"),60,"")</f>
        <v>#REF!</v>
      </c>
      <c r="V1356" s="147"/>
      <c r="W1356" s="118"/>
      <c r="X1356" s="118"/>
      <c r="Y1356" s="120"/>
      <c r="Z1356" s="117"/>
    </row>
    <row r="1357" spans="1:26" x14ac:dyDescent="0.25">
      <c r="A1357" s="114">
        <v>8</v>
      </c>
      <c r="B1357" s="115" t="s">
        <v>5717</v>
      </c>
      <c r="C1357" s="116" t="str">
        <f t="array" ref="C1357">IFERROR(VLOOKUP(E1357,'RT-C'!$A:$I,9,FALSE),"")</f>
        <v/>
      </c>
      <c r="D1357" s="117"/>
      <c r="E1357" s="113"/>
      <c r="F1357" s="118"/>
      <c r="G1357" s="119"/>
      <c r="H1357" s="120"/>
      <c r="I1357" s="153" t="str">
        <f t="array" ref="I1357">IFERROR(VLOOKUP(E1357,'RT-C'!$A:$J,10,FALSE),"")</f>
        <v/>
      </c>
      <c r="J1357" s="151" t="str">
        <f t="array" ref="J1357">IFERROR(VLOOKUP(E1357,'RT-C'!$A:$AE,31,FALSE),"")</f>
        <v/>
      </c>
      <c r="K1357" s="152" t="str">
        <f t="array" ref="K1357">IFERROR(IF(VLOOKUP(E1357,'RT-C'!$A:$AG,29,FALSE)=0,"",VLOOKUP(E1357,'RT-C'!$A:$AG,33,FALSE)),"")</f>
        <v/>
      </c>
      <c r="L1357" s="151" t="str">
        <f t="array" ref="L1357">IFERROR(VLOOKUP('RT-C'!$A:$AF,32,FALSE),"")</f>
        <v/>
      </c>
      <c r="M1357" s="323" t="str">
        <f t="array" ref="M1357">IFERROR(VLOOKUP(E1357,'RT-C'!$A:$H,8,FALSE),"")</f>
        <v/>
      </c>
      <c r="N1357" s="151" t="str">
        <f t="array" ref="N1357">IFERROR(VLOOKUP(E1357,'RT-C'!$A:$G,7,FALSE),"")</f>
        <v/>
      </c>
      <c r="O1357" s="150" t="str">
        <f t="array" ref="O1357">IFERROR(VLOOKUP(E1357,'RT-C'!$A:$R,18,FALSE),"")</f>
        <v/>
      </c>
      <c r="P1357" s="147" t="str">
        <f t="shared" si="84"/>
        <v/>
      </c>
      <c r="Q1357" s="119" t="str">
        <f t="shared" si="85"/>
        <v/>
      </c>
      <c r="R1357" s="149" t="str">
        <f t="shared" si="86"/>
        <v/>
      </c>
      <c r="S1357" s="148"/>
      <c r="T1357" s="148" t="str">
        <f t="shared" si="87"/>
        <v/>
      </c>
      <c r="U1357" s="118" t="e">
        <f>IF(AND(D1357&lt;&gt;"",I1357="OUI",#REF!="OUI"),60,"")</f>
        <v>#REF!</v>
      </c>
      <c r="V1357" s="147"/>
      <c r="W1357" s="118"/>
      <c r="X1357" s="118"/>
      <c r="Y1357" s="120"/>
      <c r="Z1357" s="117"/>
    </row>
    <row r="1358" spans="1:26" x14ac:dyDescent="0.25">
      <c r="A1358" s="114">
        <v>8</v>
      </c>
      <c r="B1358" s="115" t="s">
        <v>5717</v>
      </c>
      <c r="C1358" s="116" t="str">
        <f t="array" ref="C1358">IFERROR(VLOOKUP(E1358,'RT-C'!$A:$I,9,FALSE),"")</f>
        <v/>
      </c>
      <c r="D1358" s="117"/>
      <c r="E1358" s="113"/>
      <c r="F1358" s="118"/>
      <c r="G1358" s="119"/>
      <c r="H1358" s="120"/>
      <c r="I1358" s="153" t="str">
        <f t="array" ref="I1358">IFERROR(VLOOKUP(E1358,'RT-C'!$A:$J,10,FALSE),"")</f>
        <v/>
      </c>
      <c r="J1358" s="151" t="str">
        <f t="array" ref="J1358">IFERROR(VLOOKUP(E1358,'RT-C'!$A:$AE,31,FALSE),"")</f>
        <v/>
      </c>
      <c r="K1358" s="152" t="str">
        <f t="array" ref="K1358">IFERROR(IF(VLOOKUP(E1358,'RT-C'!$A:$AG,29,FALSE)=0,"",VLOOKUP(E1358,'RT-C'!$A:$AG,33,FALSE)),"")</f>
        <v/>
      </c>
      <c r="L1358" s="151" t="str">
        <f t="array" ref="L1358">IFERROR(VLOOKUP('RT-C'!$A:$AF,32,FALSE),"")</f>
        <v/>
      </c>
      <c r="M1358" s="323" t="str">
        <f t="array" ref="M1358">IFERROR(VLOOKUP(E1358,'RT-C'!$A:$H,8,FALSE),"")</f>
        <v/>
      </c>
      <c r="N1358" s="151" t="str">
        <f t="array" ref="N1358">IFERROR(VLOOKUP(E1358,'RT-C'!$A:$G,7,FALSE),"")</f>
        <v/>
      </c>
      <c r="O1358" s="150" t="str">
        <f t="array" ref="O1358">IFERROR(VLOOKUP(E1358,'RT-C'!$A:$R,18,FALSE),"")</f>
        <v/>
      </c>
      <c r="P1358" s="147" t="str">
        <f t="shared" si="84"/>
        <v/>
      </c>
      <c r="Q1358" s="119" t="str">
        <f t="shared" si="85"/>
        <v/>
      </c>
      <c r="R1358" s="149" t="str">
        <f t="shared" si="86"/>
        <v/>
      </c>
      <c r="S1358" s="148"/>
      <c r="T1358" s="148" t="str">
        <f t="shared" si="87"/>
        <v/>
      </c>
      <c r="U1358" s="118" t="e">
        <f>IF(AND(D1358&lt;&gt;"",I1358="OUI",#REF!="OUI"),60,"")</f>
        <v>#REF!</v>
      </c>
      <c r="V1358" s="147"/>
      <c r="W1358" s="118"/>
      <c r="X1358" s="118"/>
      <c r="Y1358" s="120"/>
      <c r="Z1358" s="117"/>
    </row>
    <row r="1359" spans="1:26" x14ac:dyDescent="0.25">
      <c r="A1359" s="114">
        <v>8</v>
      </c>
      <c r="B1359" s="115" t="s">
        <v>5717</v>
      </c>
      <c r="C1359" s="116" t="str">
        <f t="array" ref="C1359">IFERROR(VLOOKUP(E1359,'RT-C'!$A:$I,9,FALSE),"")</f>
        <v/>
      </c>
      <c r="D1359" s="117"/>
      <c r="E1359" s="113"/>
      <c r="F1359" s="118"/>
      <c r="G1359" s="119"/>
      <c r="H1359" s="120"/>
      <c r="I1359" s="153" t="str">
        <f t="array" ref="I1359">IFERROR(VLOOKUP(E1359,'RT-C'!$A:$J,10,FALSE),"")</f>
        <v/>
      </c>
      <c r="J1359" s="151" t="str">
        <f t="array" ref="J1359">IFERROR(VLOOKUP(E1359,'RT-C'!$A:$AE,31,FALSE),"")</f>
        <v/>
      </c>
      <c r="K1359" s="152" t="str">
        <f t="array" ref="K1359">IFERROR(IF(VLOOKUP(E1359,'RT-C'!$A:$AG,29,FALSE)=0,"",VLOOKUP(E1359,'RT-C'!$A:$AG,33,FALSE)),"")</f>
        <v/>
      </c>
      <c r="L1359" s="151" t="str">
        <f t="array" ref="L1359">IFERROR(VLOOKUP('RT-C'!$A:$AF,32,FALSE),"")</f>
        <v/>
      </c>
      <c r="M1359" s="323" t="str">
        <f t="array" ref="M1359">IFERROR(VLOOKUP(E1359,'RT-C'!$A:$H,8,FALSE),"")</f>
        <v/>
      </c>
      <c r="N1359" s="151" t="str">
        <f t="array" ref="N1359">IFERROR(VLOOKUP(E1359,'RT-C'!$A:$G,7,FALSE),"")</f>
        <v/>
      </c>
      <c r="O1359" s="150" t="str">
        <f t="array" ref="O1359">IFERROR(VLOOKUP(E1359,'RT-C'!$A:$R,18,FALSE),"")</f>
        <v/>
      </c>
      <c r="P1359" s="147" t="str">
        <f t="shared" si="84"/>
        <v/>
      </c>
      <c r="Q1359" s="119" t="str">
        <f t="shared" si="85"/>
        <v/>
      </c>
      <c r="R1359" s="149" t="str">
        <f t="shared" si="86"/>
        <v/>
      </c>
      <c r="S1359" s="148"/>
      <c r="T1359" s="148" t="str">
        <f t="shared" si="87"/>
        <v/>
      </c>
      <c r="U1359" s="118" t="e">
        <f>IF(AND(D1359&lt;&gt;"",I1359="OUI",#REF!="OUI"),60,"")</f>
        <v>#REF!</v>
      </c>
      <c r="V1359" s="147"/>
      <c r="W1359" s="118"/>
      <c r="X1359" s="118"/>
      <c r="Y1359" s="120"/>
      <c r="Z1359" s="117"/>
    </row>
    <row r="1360" spans="1:26" x14ac:dyDescent="0.25">
      <c r="A1360" s="114">
        <v>8</v>
      </c>
      <c r="B1360" s="115" t="s">
        <v>5717</v>
      </c>
      <c r="C1360" s="116" t="str">
        <f t="array" ref="C1360">IFERROR(VLOOKUP(E1360,'RT-C'!$A:$I,9,FALSE),"")</f>
        <v/>
      </c>
      <c r="D1360" s="117"/>
      <c r="E1360" s="113"/>
      <c r="F1360" s="118"/>
      <c r="G1360" s="119"/>
      <c r="H1360" s="120"/>
      <c r="I1360" s="153" t="str">
        <f t="array" ref="I1360">IFERROR(VLOOKUP(E1360,'RT-C'!$A:$J,10,FALSE),"")</f>
        <v/>
      </c>
      <c r="J1360" s="151" t="str">
        <f t="array" ref="J1360">IFERROR(VLOOKUP(E1360,'RT-C'!$A:$AE,31,FALSE),"")</f>
        <v/>
      </c>
      <c r="K1360" s="152" t="str">
        <f t="array" ref="K1360">IFERROR(IF(VLOOKUP(E1360,'RT-C'!$A:$AG,29,FALSE)=0,"",VLOOKUP(E1360,'RT-C'!$A:$AG,33,FALSE)),"")</f>
        <v/>
      </c>
      <c r="L1360" s="151" t="str">
        <f t="array" ref="L1360">IFERROR(VLOOKUP('RT-C'!$A:$AF,32,FALSE),"")</f>
        <v/>
      </c>
      <c r="M1360" s="323" t="str">
        <f t="array" ref="M1360">IFERROR(VLOOKUP(E1360,'RT-C'!$A:$H,8,FALSE),"")</f>
        <v/>
      </c>
      <c r="N1360" s="151" t="str">
        <f t="array" ref="N1360">IFERROR(VLOOKUP(E1360,'RT-C'!$A:$G,7,FALSE),"")</f>
        <v/>
      </c>
      <c r="O1360" s="150" t="str">
        <f t="array" ref="O1360">IFERROR(VLOOKUP(E1360,'RT-C'!$A:$R,18,FALSE),"")</f>
        <v/>
      </c>
      <c r="P1360" s="147" t="str">
        <f t="shared" si="84"/>
        <v/>
      </c>
      <c r="Q1360" s="119" t="str">
        <f t="shared" si="85"/>
        <v/>
      </c>
      <c r="R1360" s="149" t="str">
        <f t="shared" si="86"/>
        <v/>
      </c>
      <c r="S1360" s="148"/>
      <c r="T1360" s="148" t="str">
        <f t="shared" si="87"/>
        <v/>
      </c>
      <c r="U1360" s="118" t="e">
        <f>IF(AND(D1360&lt;&gt;"",I1360="OUI",#REF!="OUI"),60,"")</f>
        <v>#REF!</v>
      </c>
      <c r="V1360" s="147"/>
      <c r="W1360" s="118"/>
      <c r="X1360" s="118"/>
      <c r="Y1360" s="120"/>
      <c r="Z1360" s="117"/>
    </row>
    <row r="1361" spans="1:26" x14ac:dyDescent="0.25">
      <c r="A1361" s="114">
        <v>8</v>
      </c>
      <c r="B1361" s="115" t="s">
        <v>5717</v>
      </c>
      <c r="C1361" s="116" t="str">
        <f t="array" ref="C1361">IFERROR(VLOOKUP(E1361,'RT-C'!$A:$I,9,FALSE),"")</f>
        <v/>
      </c>
      <c r="D1361" s="117"/>
      <c r="E1361" s="113"/>
      <c r="F1361" s="118"/>
      <c r="G1361" s="119"/>
      <c r="H1361" s="120"/>
      <c r="I1361" s="153" t="str">
        <f t="array" ref="I1361">IFERROR(VLOOKUP(E1361,'RT-C'!$A:$J,10,FALSE),"")</f>
        <v/>
      </c>
      <c r="J1361" s="151" t="str">
        <f t="array" ref="J1361">IFERROR(VLOOKUP(E1361,'RT-C'!$A:$AE,31,FALSE),"")</f>
        <v/>
      </c>
      <c r="K1361" s="152" t="str">
        <f t="array" ref="K1361">IFERROR(IF(VLOOKUP(E1361,'RT-C'!$A:$AG,29,FALSE)=0,"",VLOOKUP(E1361,'RT-C'!$A:$AG,33,FALSE)),"")</f>
        <v/>
      </c>
      <c r="L1361" s="151" t="str">
        <f t="array" ref="L1361">IFERROR(VLOOKUP('RT-C'!$A:$AF,32,FALSE),"")</f>
        <v/>
      </c>
      <c r="M1361" s="323" t="str">
        <f t="array" ref="M1361">IFERROR(VLOOKUP(E1361,'RT-C'!$A:$H,8,FALSE),"")</f>
        <v/>
      </c>
      <c r="N1361" s="151" t="str">
        <f t="array" ref="N1361">IFERROR(VLOOKUP(E1361,'RT-C'!$A:$G,7,FALSE),"")</f>
        <v/>
      </c>
      <c r="O1361" s="150" t="str">
        <f t="array" ref="O1361">IFERROR(VLOOKUP(E1361,'RT-C'!$A:$R,18,FALSE),"")</f>
        <v/>
      </c>
      <c r="P1361" s="147" t="str">
        <f t="shared" si="84"/>
        <v/>
      </c>
      <c r="Q1361" s="119" t="str">
        <f t="shared" si="85"/>
        <v/>
      </c>
      <c r="R1361" s="149" t="str">
        <f t="shared" si="86"/>
        <v/>
      </c>
      <c r="S1361" s="148"/>
      <c r="T1361" s="148" t="str">
        <f t="shared" si="87"/>
        <v/>
      </c>
      <c r="U1361" s="118" t="e">
        <f>IF(AND(D1361&lt;&gt;"",I1361="OUI",#REF!="OUI"),60,"")</f>
        <v>#REF!</v>
      </c>
      <c r="V1361" s="147"/>
      <c r="W1361" s="118"/>
      <c r="X1361" s="118"/>
      <c r="Y1361" s="120"/>
      <c r="Z1361" s="117"/>
    </row>
    <row r="1362" spans="1:26" x14ac:dyDescent="0.25">
      <c r="A1362" s="114">
        <v>8</v>
      </c>
      <c r="B1362" s="115" t="s">
        <v>5717</v>
      </c>
      <c r="C1362" s="116" t="str">
        <f t="array" ref="C1362">IFERROR(VLOOKUP(E1362,'RT-C'!$A:$I,9,FALSE),"")</f>
        <v/>
      </c>
      <c r="D1362" s="117"/>
      <c r="E1362" s="113"/>
      <c r="F1362" s="118"/>
      <c r="G1362" s="119"/>
      <c r="H1362" s="120"/>
      <c r="I1362" s="153" t="str">
        <f t="array" ref="I1362">IFERROR(VLOOKUP(E1362,'RT-C'!$A:$J,10,FALSE),"")</f>
        <v/>
      </c>
      <c r="J1362" s="151" t="str">
        <f t="array" ref="J1362">IFERROR(VLOOKUP(E1362,'RT-C'!$A:$AE,31,FALSE),"")</f>
        <v/>
      </c>
      <c r="K1362" s="152" t="str">
        <f t="array" ref="K1362">IFERROR(IF(VLOOKUP(E1362,'RT-C'!$A:$AG,29,FALSE)=0,"",VLOOKUP(E1362,'RT-C'!$A:$AG,33,FALSE)),"")</f>
        <v/>
      </c>
      <c r="L1362" s="151" t="str">
        <f t="array" ref="L1362">IFERROR(VLOOKUP('RT-C'!$A:$AF,32,FALSE),"")</f>
        <v/>
      </c>
      <c r="M1362" s="323" t="str">
        <f t="array" ref="M1362">IFERROR(VLOOKUP(E1362,'RT-C'!$A:$H,8,FALSE),"")</f>
        <v/>
      </c>
      <c r="N1362" s="151" t="str">
        <f t="array" ref="N1362">IFERROR(VLOOKUP(E1362,'RT-C'!$A:$G,7,FALSE),"")</f>
        <v/>
      </c>
      <c r="O1362" s="150" t="str">
        <f t="array" ref="O1362">IFERROR(VLOOKUP(E1362,'RT-C'!$A:$R,18,FALSE),"")</f>
        <v/>
      </c>
      <c r="P1362" s="147" t="str">
        <f t="shared" si="84"/>
        <v/>
      </c>
      <c r="Q1362" s="119" t="str">
        <f t="shared" si="85"/>
        <v/>
      </c>
      <c r="R1362" s="149" t="str">
        <f t="shared" si="86"/>
        <v/>
      </c>
      <c r="S1362" s="148"/>
      <c r="T1362" s="148" t="str">
        <f t="shared" si="87"/>
        <v/>
      </c>
      <c r="U1362" s="118" t="e">
        <f>IF(AND(D1362&lt;&gt;"",I1362="OUI",#REF!="OUI"),60,"")</f>
        <v>#REF!</v>
      </c>
      <c r="V1362" s="147"/>
      <c r="W1362" s="118"/>
      <c r="X1362" s="118"/>
      <c r="Y1362" s="120"/>
      <c r="Z1362" s="117"/>
    </row>
    <row r="1363" spans="1:26" x14ac:dyDescent="0.25">
      <c r="A1363" s="114">
        <v>8</v>
      </c>
      <c r="B1363" s="115" t="s">
        <v>5717</v>
      </c>
      <c r="C1363" s="116" t="str">
        <f t="array" ref="C1363">IFERROR(VLOOKUP(E1363,'RT-C'!$A:$I,9,FALSE),"")</f>
        <v/>
      </c>
      <c r="D1363" s="117"/>
      <c r="E1363" s="113"/>
      <c r="F1363" s="118"/>
      <c r="G1363" s="119"/>
      <c r="H1363" s="120"/>
      <c r="I1363" s="153" t="str">
        <f t="array" ref="I1363">IFERROR(VLOOKUP(E1363,'RT-C'!$A:$J,10,FALSE),"")</f>
        <v/>
      </c>
      <c r="J1363" s="151" t="str">
        <f t="array" ref="J1363">IFERROR(VLOOKUP(E1363,'RT-C'!$A:$AE,31,FALSE),"")</f>
        <v/>
      </c>
      <c r="K1363" s="152" t="str">
        <f t="array" ref="K1363">IFERROR(IF(VLOOKUP(E1363,'RT-C'!$A:$AG,29,FALSE)=0,"",VLOOKUP(E1363,'RT-C'!$A:$AG,33,FALSE)),"")</f>
        <v/>
      </c>
      <c r="L1363" s="151" t="str">
        <f t="array" ref="L1363">IFERROR(VLOOKUP('RT-C'!$A:$AF,32,FALSE),"")</f>
        <v/>
      </c>
      <c r="M1363" s="323" t="str">
        <f t="array" ref="M1363">IFERROR(VLOOKUP(E1363,'RT-C'!$A:$H,8,FALSE),"")</f>
        <v/>
      </c>
      <c r="N1363" s="151" t="str">
        <f t="array" ref="N1363">IFERROR(VLOOKUP(E1363,'RT-C'!$A:$G,7,FALSE),"")</f>
        <v/>
      </c>
      <c r="O1363" s="150" t="str">
        <f t="array" ref="O1363">IFERROR(VLOOKUP(E1363,'RT-C'!$A:$R,18,FALSE),"")</f>
        <v/>
      </c>
      <c r="P1363" s="147" t="str">
        <f t="shared" si="84"/>
        <v/>
      </c>
      <c r="Q1363" s="119" t="str">
        <f t="shared" si="85"/>
        <v/>
      </c>
      <c r="R1363" s="149" t="str">
        <f t="shared" si="86"/>
        <v/>
      </c>
      <c r="S1363" s="148"/>
      <c r="T1363" s="148" t="str">
        <f t="shared" si="87"/>
        <v/>
      </c>
      <c r="U1363" s="118" t="e">
        <f>IF(AND(D1363&lt;&gt;"",I1363="OUI",#REF!="OUI"),60,"")</f>
        <v>#REF!</v>
      </c>
      <c r="V1363" s="147"/>
      <c r="W1363" s="118"/>
      <c r="X1363" s="118"/>
      <c r="Y1363" s="120"/>
      <c r="Z1363" s="117"/>
    </row>
    <row r="1364" spans="1:26" x14ac:dyDescent="0.25">
      <c r="A1364" s="114">
        <v>8</v>
      </c>
      <c r="B1364" s="115" t="s">
        <v>5717</v>
      </c>
      <c r="C1364" s="116" t="str">
        <f t="array" ref="C1364">IFERROR(VLOOKUP(E1364,'RT-C'!$A:$I,9,FALSE),"")</f>
        <v/>
      </c>
      <c r="D1364" s="117"/>
      <c r="E1364" s="113"/>
      <c r="F1364" s="118"/>
      <c r="G1364" s="119"/>
      <c r="H1364" s="120"/>
      <c r="I1364" s="153" t="str">
        <f t="array" ref="I1364">IFERROR(VLOOKUP(E1364,'RT-C'!$A:$J,10,FALSE),"")</f>
        <v/>
      </c>
      <c r="J1364" s="151" t="str">
        <f t="array" ref="J1364">IFERROR(VLOOKUP(E1364,'RT-C'!$A:$AE,31,FALSE),"")</f>
        <v/>
      </c>
      <c r="K1364" s="152" t="str">
        <f t="array" ref="K1364">IFERROR(IF(VLOOKUP(E1364,'RT-C'!$A:$AG,29,FALSE)=0,"",VLOOKUP(E1364,'RT-C'!$A:$AG,33,FALSE)),"")</f>
        <v/>
      </c>
      <c r="L1364" s="151" t="str">
        <f t="array" ref="L1364">IFERROR(VLOOKUP('RT-C'!$A:$AF,32,FALSE),"")</f>
        <v/>
      </c>
      <c r="M1364" s="323" t="str">
        <f t="array" ref="M1364">IFERROR(VLOOKUP(E1364,'RT-C'!$A:$H,8,FALSE),"")</f>
        <v/>
      </c>
      <c r="N1364" s="151" t="str">
        <f t="array" ref="N1364">IFERROR(VLOOKUP(E1364,'RT-C'!$A:$G,7,FALSE),"")</f>
        <v/>
      </c>
      <c r="O1364" s="150" t="str">
        <f t="array" ref="O1364">IFERROR(VLOOKUP(E1364,'RT-C'!$A:$R,18,FALSE),"")</f>
        <v/>
      </c>
      <c r="P1364" s="147" t="str">
        <f t="shared" si="84"/>
        <v/>
      </c>
      <c r="Q1364" s="119" t="str">
        <f t="shared" si="85"/>
        <v/>
      </c>
      <c r="R1364" s="149" t="str">
        <f t="shared" si="86"/>
        <v/>
      </c>
      <c r="S1364" s="148"/>
      <c r="T1364" s="148" t="str">
        <f t="shared" si="87"/>
        <v/>
      </c>
      <c r="U1364" s="118" t="e">
        <f>IF(AND(D1364&lt;&gt;"",I1364="OUI",#REF!="OUI"),60,"")</f>
        <v>#REF!</v>
      </c>
      <c r="V1364" s="147"/>
      <c r="W1364" s="118"/>
      <c r="X1364" s="118"/>
      <c r="Y1364" s="120"/>
      <c r="Z1364" s="117"/>
    </row>
    <row r="1365" spans="1:26" x14ac:dyDescent="0.25">
      <c r="A1365" s="114">
        <v>8</v>
      </c>
      <c r="B1365" s="115" t="s">
        <v>5717</v>
      </c>
      <c r="C1365" s="116" t="str">
        <f t="array" ref="C1365">IFERROR(VLOOKUP(E1365,'RT-C'!$A:$I,9,FALSE),"")</f>
        <v/>
      </c>
      <c r="D1365" s="117"/>
      <c r="E1365" s="113"/>
      <c r="F1365" s="118"/>
      <c r="G1365" s="119"/>
      <c r="H1365" s="120"/>
      <c r="I1365" s="153" t="str">
        <f t="array" ref="I1365">IFERROR(VLOOKUP(E1365,'RT-C'!$A:$J,10,FALSE),"")</f>
        <v/>
      </c>
      <c r="J1365" s="151" t="str">
        <f t="array" ref="J1365">IFERROR(VLOOKUP(E1365,'RT-C'!$A:$AE,31,FALSE),"")</f>
        <v/>
      </c>
      <c r="K1365" s="152" t="str">
        <f t="array" ref="K1365">IFERROR(IF(VLOOKUP(E1365,'RT-C'!$A:$AG,29,FALSE)=0,"",VLOOKUP(E1365,'RT-C'!$A:$AG,33,FALSE)),"")</f>
        <v/>
      </c>
      <c r="L1365" s="151" t="str">
        <f t="array" ref="L1365">IFERROR(VLOOKUP('RT-C'!$A:$AF,32,FALSE),"")</f>
        <v/>
      </c>
      <c r="M1365" s="323" t="str">
        <f t="array" ref="M1365">IFERROR(VLOOKUP(E1365,'RT-C'!$A:$H,8,FALSE),"")</f>
        <v/>
      </c>
      <c r="N1365" s="151" t="str">
        <f t="array" ref="N1365">IFERROR(VLOOKUP(E1365,'RT-C'!$A:$G,7,FALSE),"")</f>
        <v/>
      </c>
      <c r="O1365" s="150" t="str">
        <f t="array" ref="O1365">IFERROR(VLOOKUP(E1365,'RT-C'!$A:$R,18,FALSE),"")</f>
        <v/>
      </c>
      <c r="P1365" s="147" t="str">
        <f t="shared" si="84"/>
        <v/>
      </c>
      <c r="Q1365" s="119" t="str">
        <f t="shared" si="85"/>
        <v/>
      </c>
      <c r="R1365" s="149" t="str">
        <f t="shared" si="86"/>
        <v/>
      </c>
      <c r="S1365" s="148"/>
      <c r="T1365" s="148" t="str">
        <f t="shared" si="87"/>
        <v/>
      </c>
      <c r="U1365" s="118" t="e">
        <f>IF(AND(D1365&lt;&gt;"",I1365="OUI",#REF!="OUI"),60,"")</f>
        <v>#REF!</v>
      </c>
      <c r="V1365" s="147"/>
      <c r="W1365" s="118"/>
      <c r="X1365" s="118"/>
      <c r="Y1365" s="120"/>
      <c r="Z1365" s="117"/>
    </row>
    <row r="1366" spans="1:26" x14ac:dyDescent="0.25">
      <c r="A1366" s="114">
        <v>8</v>
      </c>
      <c r="B1366" s="115" t="s">
        <v>5717</v>
      </c>
      <c r="C1366" s="116" t="str">
        <f t="array" ref="C1366">IFERROR(VLOOKUP(E1366,'RT-C'!$A:$I,9,FALSE),"")</f>
        <v/>
      </c>
      <c r="D1366" s="117"/>
      <c r="E1366" s="113"/>
      <c r="F1366" s="118"/>
      <c r="G1366" s="119"/>
      <c r="H1366" s="120"/>
      <c r="I1366" s="153" t="str">
        <f t="array" ref="I1366">IFERROR(VLOOKUP(E1366,'RT-C'!$A:$J,10,FALSE),"")</f>
        <v/>
      </c>
      <c r="J1366" s="151" t="str">
        <f t="array" ref="J1366">IFERROR(VLOOKUP(E1366,'RT-C'!$A:$AE,31,FALSE),"")</f>
        <v/>
      </c>
      <c r="K1366" s="152" t="str">
        <f t="array" ref="K1366">IFERROR(IF(VLOOKUP(E1366,'RT-C'!$A:$AG,29,FALSE)=0,"",VLOOKUP(E1366,'RT-C'!$A:$AG,33,FALSE)),"")</f>
        <v/>
      </c>
      <c r="L1366" s="151" t="str">
        <f t="array" ref="L1366">IFERROR(VLOOKUP('RT-C'!$A:$AF,32,FALSE),"")</f>
        <v/>
      </c>
      <c r="M1366" s="323" t="str">
        <f t="array" ref="M1366">IFERROR(VLOOKUP(E1366,'RT-C'!$A:$H,8,FALSE),"")</f>
        <v/>
      </c>
      <c r="N1366" s="151" t="str">
        <f t="array" ref="N1366">IFERROR(VLOOKUP(E1366,'RT-C'!$A:$G,7,FALSE),"")</f>
        <v/>
      </c>
      <c r="O1366" s="150" t="str">
        <f t="array" ref="O1366">IFERROR(VLOOKUP(E1366,'RT-C'!$A:$R,18,FALSE),"")</f>
        <v/>
      </c>
      <c r="P1366" s="147" t="str">
        <f t="shared" si="84"/>
        <v/>
      </c>
      <c r="Q1366" s="119" t="str">
        <f t="shared" si="85"/>
        <v/>
      </c>
      <c r="R1366" s="149" t="str">
        <f t="shared" si="86"/>
        <v/>
      </c>
      <c r="S1366" s="148"/>
      <c r="T1366" s="148" t="str">
        <f t="shared" si="87"/>
        <v/>
      </c>
      <c r="U1366" s="118" t="e">
        <f>IF(AND(D1366&lt;&gt;"",I1366="OUI",#REF!="OUI"),60,"")</f>
        <v>#REF!</v>
      </c>
      <c r="V1366" s="147"/>
      <c r="W1366" s="118"/>
      <c r="X1366" s="118"/>
      <c r="Y1366" s="120"/>
      <c r="Z1366" s="117"/>
    </row>
    <row r="1367" spans="1:26" x14ac:dyDescent="0.25">
      <c r="A1367" s="114">
        <v>8</v>
      </c>
      <c r="B1367" s="115" t="s">
        <v>5717</v>
      </c>
      <c r="C1367" s="116" t="str">
        <f t="array" ref="C1367">IFERROR(VLOOKUP(E1367,'RT-C'!$A:$I,9,FALSE),"")</f>
        <v/>
      </c>
      <c r="D1367" s="117"/>
      <c r="E1367" s="113"/>
      <c r="F1367" s="118"/>
      <c r="G1367" s="119"/>
      <c r="H1367" s="120"/>
      <c r="I1367" s="153" t="str">
        <f t="array" ref="I1367">IFERROR(VLOOKUP(E1367,'RT-C'!$A:$J,10,FALSE),"")</f>
        <v/>
      </c>
      <c r="J1367" s="151" t="str">
        <f t="array" ref="J1367">IFERROR(VLOOKUP(E1367,'RT-C'!$A:$AE,31,FALSE),"")</f>
        <v/>
      </c>
      <c r="K1367" s="152" t="str">
        <f t="array" ref="K1367">IFERROR(IF(VLOOKUP(E1367,'RT-C'!$A:$AG,29,FALSE)=0,"",VLOOKUP(E1367,'RT-C'!$A:$AG,33,FALSE)),"")</f>
        <v/>
      </c>
      <c r="L1367" s="151" t="str">
        <f t="array" ref="L1367">IFERROR(VLOOKUP('RT-C'!$A:$AF,32,FALSE),"")</f>
        <v/>
      </c>
      <c r="M1367" s="323" t="str">
        <f t="array" ref="M1367">IFERROR(VLOOKUP(E1367,'RT-C'!$A:$H,8,FALSE),"")</f>
        <v/>
      </c>
      <c r="N1367" s="151" t="str">
        <f t="array" ref="N1367">IFERROR(VLOOKUP(E1367,'RT-C'!$A:$G,7,FALSE),"")</f>
        <v/>
      </c>
      <c r="O1367" s="150" t="str">
        <f t="array" ref="O1367">IFERROR(VLOOKUP(E1367,'RT-C'!$A:$R,18,FALSE),"")</f>
        <v/>
      </c>
      <c r="P1367" s="147" t="str">
        <f t="shared" si="84"/>
        <v/>
      </c>
      <c r="Q1367" s="119" t="str">
        <f t="shared" si="85"/>
        <v/>
      </c>
      <c r="R1367" s="149" t="str">
        <f t="shared" si="86"/>
        <v/>
      </c>
      <c r="S1367" s="148"/>
      <c r="T1367" s="148" t="str">
        <f t="shared" si="87"/>
        <v/>
      </c>
      <c r="U1367" s="118" t="e">
        <f>IF(AND(D1367&lt;&gt;"",I1367="OUI",#REF!="OUI"),60,"")</f>
        <v>#REF!</v>
      </c>
      <c r="V1367" s="147"/>
      <c r="W1367" s="118"/>
      <c r="X1367" s="118"/>
      <c r="Y1367" s="120"/>
      <c r="Z1367" s="117"/>
    </row>
    <row r="1368" spans="1:26" x14ac:dyDescent="0.25">
      <c r="A1368" s="114">
        <v>8</v>
      </c>
      <c r="B1368" s="115" t="s">
        <v>5717</v>
      </c>
      <c r="C1368" s="116" t="str">
        <f t="array" ref="C1368">IFERROR(VLOOKUP(E1368,'RT-C'!$A:$I,9,FALSE),"")</f>
        <v/>
      </c>
      <c r="D1368" s="117"/>
      <c r="E1368" s="113"/>
      <c r="F1368" s="118"/>
      <c r="G1368" s="119"/>
      <c r="H1368" s="120"/>
      <c r="I1368" s="153" t="str">
        <f t="array" ref="I1368">IFERROR(VLOOKUP(E1368,'RT-C'!$A:$J,10,FALSE),"")</f>
        <v/>
      </c>
      <c r="J1368" s="151" t="str">
        <f t="array" ref="J1368">IFERROR(VLOOKUP(E1368,'RT-C'!$A:$AE,31,FALSE),"")</f>
        <v/>
      </c>
      <c r="K1368" s="152" t="str">
        <f t="array" ref="K1368">IFERROR(IF(VLOOKUP(E1368,'RT-C'!$A:$AG,29,FALSE)=0,"",VLOOKUP(E1368,'RT-C'!$A:$AG,33,FALSE)),"")</f>
        <v/>
      </c>
      <c r="L1368" s="151" t="str">
        <f t="array" ref="L1368">IFERROR(VLOOKUP('RT-C'!$A:$AF,32,FALSE),"")</f>
        <v/>
      </c>
      <c r="M1368" s="323" t="str">
        <f t="array" ref="M1368">IFERROR(VLOOKUP(E1368,'RT-C'!$A:$H,8,FALSE),"")</f>
        <v/>
      </c>
      <c r="N1368" s="151" t="str">
        <f t="array" ref="N1368">IFERROR(VLOOKUP(E1368,'RT-C'!$A:$G,7,FALSE),"")</f>
        <v/>
      </c>
      <c r="O1368" s="150" t="str">
        <f t="array" ref="O1368">IFERROR(VLOOKUP(E1368,'RT-C'!$A:$R,18,FALSE),"")</f>
        <v/>
      </c>
      <c r="P1368" s="147" t="str">
        <f t="shared" si="84"/>
        <v/>
      </c>
      <c r="Q1368" s="119" t="str">
        <f t="shared" si="85"/>
        <v/>
      </c>
      <c r="R1368" s="149" t="str">
        <f t="shared" si="86"/>
        <v/>
      </c>
      <c r="S1368" s="148"/>
      <c r="T1368" s="148" t="str">
        <f t="shared" si="87"/>
        <v/>
      </c>
      <c r="U1368" s="118" t="e">
        <f>IF(AND(D1368&lt;&gt;"",I1368="OUI",#REF!="OUI"),60,"")</f>
        <v>#REF!</v>
      </c>
      <c r="V1368" s="147"/>
      <c r="W1368" s="118"/>
      <c r="X1368" s="118"/>
      <c r="Y1368" s="120"/>
      <c r="Z1368" s="117"/>
    </row>
    <row r="1369" spans="1:26" x14ac:dyDescent="0.25">
      <c r="A1369" s="114">
        <v>8</v>
      </c>
      <c r="B1369" s="115" t="s">
        <v>5717</v>
      </c>
      <c r="C1369" s="116" t="str">
        <f t="array" ref="C1369">IFERROR(VLOOKUP(E1369,'RT-C'!$A:$I,9,FALSE),"")</f>
        <v/>
      </c>
      <c r="D1369" s="117"/>
      <c r="E1369" s="113"/>
      <c r="F1369" s="118"/>
      <c r="G1369" s="119"/>
      <c r="H1369" s="120"/>
      <c r="I1369" s="153" t="str">
        <f t="array" ref="I1369">IFERROR(VLOOKUP(E1369,'RT-C'!$A:$J,10,FALSE),"")</f>
        <v/>
      </c>
      <c r="J1369" s="151" t="str">
        <f t="array" ref="J1369">IFERROR(VLOOKUP(E1369,'RT-C'!$A:$AE,31,FALSE),"")</f>
        <v/>
      </c>
      <c r="K1369" s="152" t="str">
        <f t="array" ref="K1369">IFERROR(IF(VLOOKUP(E1369,'RT-C'!$A:$AG,29,FALSE)=0,"",VLOOKUP(E1369,'RT-C'!$A:$AG,33,FALSE)),"")</f>
        <v/>
      </c>
      <c r="L1369" s="151" t="str">
        <f t="array" ref="L1369">IFERROR(VLOOKUP('RT-C'!$A:$AF,32,FALSE),"")</f>
        <v/>
      </c>
      <c r="M1369" s="323" t="str">
        <f t="array" ref="M1369">IFERROR(VLOOKUP(E1369,'RT-C'!$A:$H,8,FALSE),"")</f>
        <v/>
      </c>
      <c r="N1369" s="151" t="str">
        <f t="array" ref="N1369">IFERROR(VLOOKUP(E1369,'RT-C'!$A:$G,7,FALSE),"")</f>
        <v/>
      </c>
      <c r="O1369" s="150" t="str">
        <f t="array" ref="O1369">IFERROR(VLOOKUP(E1369,'RT-C'!$A:$R,18,FALSE),"")</f>
        <v/>
      </c>
      <c r="P1369" s="147" t="str">
        <f t="shared" si="84"/>
        <v/>
      </c>
      <c r="Q1369" s="119" t="str">
        <f t="shared" si="85"/>
        <v/>
      </c>
      <c r="R1369" s="149" t="str">
        <f t="shared" si="86"/>
        <v/>
      </c>
      <c r="S1369" s="148"/>
      <c r="T1369" s="148" t="str">
        <f t="shared" si="87"/>
        <v/>
      </c>
      <c r="U1369" s="118" t="e">
        <f>IF(AND(D1369&lt;&gt;"",I1369="OUI",#REF!="OUI"),60,"")</f>
        <v>#REF!</v>
      </c>
      <c r="V1369" s="147"/>
      <c r="W1369" s="118"/>
      <c r="X1369" s="118"/>
      <c r="Y1369" s="120"/>
      <c r="Z1369" s="117"/>
    </row>
    <row r="1370" spans="1:26" x14ac:dyDescent="0.25">
      <c r="A1370" s="114">
        <v>8</v>
      </c>
      <c r="B1370" s="115" t="s">
        <v>5717</v>
      </c>
      <c r="C1370" s="116" t="str">
        <f t="array" ref="C1370">IFERROR(VLOOKUP(E1370,'RT-C'!$A:$I,9,FALSE),"")</f>
        <v/>
      </c>
      <c r="D1370" s="117"/>
      <c r="E1370" s="113"/>
      <c r="F1370" s="118"/>
      <c r="G1370" s="119"/>
      <c r="H1370" s="120"/>
      <c r="I1370" s="153" t="str">
        <f t="array" ref="I1370">IFERROR(VLOOKUP(E1370,'RT-C'!$A:$J,10,FALSE),"")</f>
        <v/>
      </c>
      <c r="J1370" s="151" t="str">
        <f t="array" ref="J1370">IFERROR(VLOOKUP(E1370,'RT-C'!$A:$AE,31,FALSE),"")</f>
        <v/>
      </c>
      <c r="K1370" s="152" t="str">
        <f t="array" ref="K1370">IFERROR(IF(VLOOKUP(E1370,'RT-C'!$A:$AG,29,FALSE)=0,"",VLOOKUP(E1370,'RT-C'!$A:$AG,33,FALSE)),"")</f>
        <v/>
      </c>
      <c r="L1370" s="151" t="str">
        <f t="array" ref="L1370">IFERROR(VLOOKUP('RT-C'!$A:$AF,32,FALSE),"")</f>
        <v/>
      </c>
      <c r="M1370" s="323" t="str">
        <f t="array" ref="M1370">IFERROR(VLOOKUP(E1370,'RT-C'!$A:$H,8,FALSE),"")</f>
        <v/>
      </c>
      <c r="N1370" s="151" t="str">
        <f t="array" ref="N1370">IFERROR(VLOOKUP(E1370,'RT-C'!$A:$G,7,FALSE),"")</f>
        <v/>
      </c>
      <c r="O1370" s="150" t="str">
        <f t="array" ref="O1370">IFERROR(VLOOKUP(E1370,'RT-C'!$A:$R,18,FALSE),"")</f>
        <v/>
      </c>
      <c r="P1370" s="147" t="str">
        <f t="shared" si="84"/>
        <v/>
      </c>
      <c r="Q1370" s="119" t="str">
        <f t="shared" si="85"/>
        <v/>
      </c>
      <c r="R1370" s="149" t="str">
        <f t="shared" si="86"/>
        <v/>
      </c>
      <c r="S1370" s="148"/>
      <c r="T1370" s="148" t="str">
        <f t="shared" si="87"/>
        <v/>
      </c>
      <c r="U1370" s="118" t="e">
        <f>IF(AND(D1370&lt;&gt;"",I1370="OUI",#REF!="OUI"),60,"")</f>
        <v>#REF!</v>
      </c>
      <c r="V1370" s="147"/>
      <c r="W1370" s="118"/>
      <c r="X1370" s="118"/>
      <c r="Y1370" s="120"/>
      <c r="Z1370" s="117"/>
    </row>
    <row r="1371" spans="1:26" x14ac:dyDescent="0.25">
      <c r="A1371" s="114">
        <v>8</v>
      </c>
      <c r="B1371" s="115" t="s">
        <v>5717</v>
      </c>
      <c r="C1371" s="116" t="str">
        <f t="array" ref="C1371">IFERROR(VLOOKUP(E1371,'RT-C'!$A:$I,9,FALSE),"")</f>
        <v/>
      </c>
      <c r="D1371" s="117"/>
      <c r="E1371" s="113"/>
      <c r="F1371" s="118"/>
      <c r="G1371" s="119"/>
      <c r="H1371" s="120"/>
      <c r="I1371" s="153" t="str">
        <f t="array" ref="I1371">IFERROR(VLOOKUP(E1371,'RT-C'!$A:$J,10,FALSE),"")</f>
        <v/>
      </c>
      <c r="J1371" s="151" t="str">
        <f t="array" ref="J1371">IFERROR(VLOOKUP(E1371,'RT-C'!$A:$AE,31,FALSE),"")</f>
        <v/>
      </c>
      <c r="K1371" s="152" t="str">
        <f t="array" ref="K1371">IFERROR(IF(VLOOKUP(E1371,'RT-C'!$A:$AG,29,FALSE)=0,"",VLOOKUP(E1371,'RT-C'!$A:$AG,33,FALSE)),"")</f>
        <v/>
      </c>
      <c r="L1371" s="151" t="str">
        <f t="array" ref="L1371">IFERROR(VLOOKUP('RT-C'!$A:$AF,32,FALSE),"")</f>
        <v/>
      </c>
      <c r="M1371" s="323" t="str">
        <f t="array" ref="M1371">IFERROR(VLOOKUP(E1371,'RT-C'!$A:$H,8,FALSE),"")</f>
        <v/>
      </c>
      <c r="N1371" s="151" t="str">
        <f t="array" ref="N1371">IFERROR(VLOOKUP(E1371,'RT-C'!$A:$G,7,FALSE),"")</f>
        <v/>
      </c>
      <c r="O1371" s="150" t="str">
        <f t="array" ref="O1371">IFERROR(VLOOKUP(E1371,'RT-C'!$A:$R,18,FALSE),"")</f>
        <v/>
      </c>
      <c r="P1371" s="147" t="str">
        <f t="shared" si="84"/>
        <v/>
      </c>
      <c r="Q1371" s="119" t="str">
        <f t="shared" si="85"/>
        <v/>
      </c>
      <c r="R1371" s="149" t="str">
        <f t="shared" si="86"/>
        <v/>
      </c>
      <c r="S1371" s="148"/>
      <c r="T1371" s="148" t="str">
        <f t="shared" si="87"/>
        <v/>
      </c>
      <c r="U1371" s="118" t="e">
        <f>IF(AND(D1371&lt;&gt;"",I1371="OUI",#REF!="OUI"),60,"")</f>
        <v>#REF!</v>
      </c>
      <c r="V1371" s="147"/>
      <c r="W1371" s="118"/>
      <c r="X1371" s="118"/>
      <c r="Y1371" s="120"/>
      <c r="Z1371" s="117"/>
    </row>
    <row r="1372" spans="1:26" x14ac:dyDescent="0.25">
      <c r="A1372" s="114">
        <v>8</v>
      </c>
      <c r="B1372" s="115" t="s">
        <v>5717</v>
      </c>
      <c r="C1372" s="116" t="str">
        <f t="array" ref="C1372">IFERROR(VLOOKUP(E1372,'RT-C'!$A:$I,9,FALSE),"")</f>
        <v/>
      </c>
      <c r="D1372" s="117"/>
      <c r="E1372" s="113"/>
      <c r="F1372" s="118"/>
      <c r="G1372" s="119"/>
      <c r="H1372" s="120"/>
      <c r="I1372" s="153" t="str">
        <f t="array" ref="I1372">IFERROR(VLOOKUP(E1372,'RT-C'!$A:$J,10,FALSE),"")</f>
        <v/>
      </c>
      <c r="J1372" s="151" t="str">
        <f t="array" ref="J1372">IFERROR(VLOOKUP(E1372,'RT-C'!$A:$AE,31,FALSE),"")</f>
        <v/>
      </c>
      <c r="K1372" s="152" t="str">
        <f t="array" ref="K1372">IFERROR(IF(VLOOKUP(E1372,'RT-C'!$A:$AG,29,FALSE)=0,"",VLOOKUP(E1372,'RT-C'!$A:$AG,33,FALSE)),"")</f>
        <v/>
      </c>
      <c r="L1372" s="151" t="str">
        <f t="array" ref="L1372">IFERROR(VLOOKUP('RT-C'!$A:$AF,32,FALSE),"")</f>
        <v/>
      </c>
      <c r="M1372" s="323" t="str">
        <f t="array" ref="M1372">IFERROR(VLOOKUP(E1372,'RT-C'!$A:$H,8,FALSE),"")</f>
        <v/>
      </c>
      <c r="N1372" s="151" t="str">
        <f t="array" ref="N1372">IFERROR(VLOOKUP(E1372,'RT-C'!$A:$G,7,FALSE),"")</f>
        <v/>
      </c>
      <c r="O1372" s="150" t="str">
        <f t="array" ref="O1372">IFERROR(VLOOKUP(E1372,'RT-C'!$A:$R,18,FALSE),"")</f>
        <v/>
      </c>
      <c r="P1372" s="147" t="str">
        <f t="shared" si="84"/>
        <v/>
      </c>
      <c r="Q1372" s="119" t="str">
        <f t="shared" si="85"/>
        <v/>
      </c>
      <c r="R1372" s="149" t="str">
        <f t="shared" si="86"/>
        <v/>
      </c>
      <c r="S1372" s="148"/>
      <c r="T1372" s="148" t="str">
        <f t="shared" si="87"/>
        <v/>
      </c>
      <c r="U1372" s="118" t="e">
        <f>IF(AND(D1372&lt;&gt;"",I1372="OUI",#REF!="OUI"),60,"")</f>
        <v>#REF!</v>
      </c>
      <c r="V1372" s="147"/>
      <c r="W1372" s="118"/>
      <c r="X1372" s="118"/>
      <c r="Y1372" s="120"/>
      <c r="Z1372" s="117"/>
    </row>
    <row r="1373" spans="1:26" x14ac:dyDescent="0.25">
      <c r="A1373" s="114">
        <v>8</v>
      </c>
      <c r="B1373" s="115" t="s">
        <v>5717</v>
      </c>
      <c r="C1373" s="116" t="str">
        <f t="array" ref="C1373">IFERROR(VLOOKUP(E1373,'RT-C'!$A:$I,9,FALSE),"")</f>
        <v/>
      </c>
      <c r="D1373" s="117"/>
      <c r="E1373" s="113"/>
      <c r="F1373" s="118"/>
      <c r="G1373" s="119"/>
      <c r="H1373" s="120"/>
      <c r="I1373" s="153" t="str">
        <f t="array" ref="I1373">IFERROR(VLOOKUP(E1373,'RT-C'!$A:$J,10,FALSE),"")</f>
        <v/>
      </c>
      <c r="J1373" s="151" t="str">
        <f t="array" ref="J1373">IFERROR(VLOOKUP(E1373,'RT-C'!$A:$AE,31,FALSE),"")</f>
        <v/>
      </c>
      <c r="K1373" s="152" t="str">
        <f t="array" ref="K1373">IFERROR(IF(VLOOKUP(E1373,'RT-C'!$A:$AG,29,FALSE)=0,"",VLOOKUP(E1373,'RT-C'!$A:$AG,33,FALSE)),"")</f>
        <v/>
      </c>
      <c r="L1373" s="151" t="str">
        <f t="array" ref="L1373">IFERROR(VLOOKUP('RT-C'!$A:$AF,32,FALSE),"")</f>
        <v/>
      </c>
      <c r="M1373" s="323" t="str">
        <f t="array" ref="M1373">IFERROR(VLOOKUP(E1373,'RT-C'!$A:$H,8,FALSE),"")</f>
        <v/>
      </c>
      <c r="N1373" s="151" t="str">
        <f t="array" ref="N1373">IFERROR(VLOOKUP(E1373,'RT-C'!$A:$G,7,FALSE),"")</f>
        <v/>
      </c>
      <c r="O1373" s="150" t="str">
        <f t="array" ref="O1373">IFERROR(VLOOKUP(E1373,'RT-C'!$A:$R,18,FALSE),"")</f>
        <v/>
      </c>
      <c r="P1373" s="147" t="str">
        <f t="shared" si="84"/>
        <v/>
      </c>
      <c r="Q1373" s="119" t="str">
        <f t="shared" si="85"/>
        <v/>
      </c>
      <c r="R1373" s="149" t="str">
        <f t="shared" si="86"/>
        <v/>
      </c>
      <c r="S1373" s="148"/>
      <c r="T1373" s="148" t="str">
        <f t="shared" si="87"/>
        <v/>
      </c>
      <c r="U1373" s="118" t="e">
        <f>IF(AND(D1373&lt;&gt;"",I1373="OUI",#REF!="OUI"),60,"")</f>
        <v>#REF!</v>
      </c>
      <c r="V1373" s="147"/>
      <c r="W1373" s="118"/>
      <c r="X1373" s="118"/>
      <c r="Y1373" s="120"/>
      <c r="Z1373" s="117"/>
    </row>
    <row r="1374" spans="1:26" x14ac:dyDescent="0.25">
      <c r="A1374" s="114">
        <v>8</v>
      </c>
      <c r="B1374" s="115" t="s">
        <v>5717</v>
      </c>
      <c r="C1374" s="116" t="str">
        <f t="array" ref="C1374">IFERROR(VLOOKUP(E1374,'RT-C'!$A:$I,9,FALSE),"")</f>
        <v/>
      </c>
      <c r="D1374" s="117"/>
      <c r="E1374" s="113"/>
      <c r="F1374" s="118"/>
      <c r="G1374" s="119"/>
      <c r="H1374" s="120"/>
      <c r="I1374" s="153" t="str">
        <f t="array" ref="I1374">IFERROR(VLOOKUP(E1374,'RT-C'!$A:$J,10,FALSE),"")</f>
        <v/>
      </c>
      <c r="J1374" s="151" t="str">
        <f t="array" ref="J1374">IFERROR(VLOOKUP(E1374,'RT-C'!$A:$AE,31,FALSE),"")</f>
        <v/>
      </c>
      <c r="K1374" s="152" t="str">
        <f t="array" ref="K1374">IFERROR(IF(VLOOKUP(E1374,'RT-C'!$A:$AG,29,FALSE)=0,"",VLOOKUP(E1374,'RT-C'!$A:$AG,33,FALSE)),"")</f>
        <v/>
      </c>
      <c r="L1374" s="151" t="str">
        <f t="array" ref="L1374">IFERROR(VLOOKUP('RT-C'!$A:$AF,32,FALSE),"")</f>
        <v/>
      </c>
      <c r="M1374" s="323" t="str">
        <f t="array" ref="M1374">IFERROR(VLOOKUP(E1374,'RT-C'!$A:$H,8,FALSE),"")</f>
        <v/>
      </c>
      <c r="N1374" s="151" t="str">
        <f t="array" ref="N1374">IFERROR(VLOOKUP(E1374,'RT-C'!$A:$G,7,FALSE),"")</f>
        <v/>
      </c>
      <c r="O1374" s="150" t="str">
        <f t="array" ref="O1374">IFERROR(VLOOKUP(E1374,'RT-C'!$A:$R,18,FALSE),"")</f>
        <v/>
      </c>
      <c r="P1374" s="147" t="str">
        <f t="shared" si="84"/>
        <v/>
      </c>
      <c r="Q1374" s="119" t="str">
        <f t="shared" si="85"/>
        <v/>
      </c>
      <c r="R1374" s="149" t="str">
        <f t="shared" si="86"/>
        <v/>
      </c>
      <c r="S1374" s="148"/>
      <c r="T1374" s="148" t="str">
        <f t="shared" si="87"/>
        <v/>
      </c>
      <c r="U1374" s="118" t="e">
        <f>IF(AND(D1374&lt;&gt;"",I1374="OUI",#REF!="OUI"),60,"")</f>
        <v>#REF!</v>
      </c>
      <c r="V1374" s="147"/>
      <c r="W1374" s="118"/>
      <c r="X1374" s="118"/>
      <c r="Y1374" s="120"/>
      <c r="Z1374" s="117"/>
    </row>
    <row r="1375" spans="1:26" x14ac:dyDescent="0.25">
      <c r="A1375" s="114">
        <v>8</v>
      </c>
      <c r="B1375" s="115" t="s">
        <v>5717</v>
      </c>
      <c r="C1375" s="116" t="str">
        <f t="array" ref="C1375">IFERROR(VLOOKUP(E1375,'RT-C'!$A:$I,9,FALSE),"")</f>
        <v/>
      </c>
      <c r="D1375" s="117"/>
      <c r="E1375" s="113"/>
      <c r="F1375" s="118"/>
      <c r="G1375" s="119"/>
      <c r="H1375" s="120"/>
      <c r="I1375" s="153" t="str">
        <f t="array" ref="I1375">IFERROR(VLOOKUP(E1375,'RT-C'!$A:$J,10,FALSE),"")</f>
        <v/>
      </c>
      <c r="J1375" s="151" t="str">
        <f t="array" ref="J1375">IFERROR(VLOOKUP(E1375,'RT-C'!$A:$AE,31,FALSE),"")</f>
        <v/>
      </c>
      <c r="K1375" s="152" t="str">
        <f t="array" ref="K1375">IFERROR(IF(VLOOKUP(E1375,'RT-C'!$A:$AG,29,FALSE)=0,"",VLOOKUP(E1375,'RT-C'!$A:$AG,33,FALSE)),"")</f>
        <v/>
      </c>
      <c r="L1375" s="151" t="str">
        <f t="array" ref="L1375">IFERROR(VLOOKUP('RT-C'!$A:$AF,32,FALSE),"")</f>
        <v/>
      </c>
      <c r="M1375" s="323" t="str">
        <f t="array" ref="M1375">IFERROR(VLOOKUP(E1375,'RT-C'!$A:$H,8,FALSE),"")</f>
        <v/>
      </c>
      <c r="N1375" s="151" t="str">
        <f t="array" ref="N1375">IFERROR(VLOOKUP(E1375,'RT-C'!$A:$G,7,FALSE),"")</f>
        <v/>
      </c>
      <c r="O1375" s="150" t="str">
        <f t="array" ref="O1375">IFERROR(VLOOKUP(E1375,'RT-C'!$A:$R,18,FALSE),"")</f>
        <v/>
      </c>
      <c r="P1375" s="147" t="str">
        <f t="shared" si="84"/>
        <v/>
      </c>
      <c r="Q1375" s="119" t="str">
        <f t="shared" si="85"/>
        <v/>
      </c>
      <c r="R1375" s="149" t="str">
        <f t="shared" si="86"/>
        <v/>
      </c>
      <c r="S1375" s="148"/>
      <c r="T1375" s="148" t="str">
        <f t="shared" si="87"/>
        <v/>
      </c>
      <c r="U1375" s="118" t="e">
        <f>IF(AND(D1375&lt;&gt;"",I1375="OUI",#REF!="OUI"),60,"")</f>
        <v>#REF!</v>
      </c>
      <c r="V1375" s="147"/>
      <c r="W1375" s="118"/>
      <c r="X1375" s="118"/>
      <c r="Y1375" s="120"/>
      <c r="Z1375" s="117"/>
    </row>
    <row r="1376" spans="1:26" x14ac:dyDescent="0.25">
      <c r="A1376" s="114">
        <v>8</v>
      </c>
      <c r="B1376" s="115" t="s">
        <v>5717</v>
      </c>
      <c r="C1376" s="116" t="str">
        <f t="array" ref="C1376">IFERROR(VLOOKUP(E1376,'RT-C'!$A:$I,9,FALSE),"")</f>
        <v/>
      </c>
      <c r="D1376" s="117"/>
      <c r="E1376" s="113"/>
      <c r="F1376" s="118"/>
      <c r="G1376" s="119"/>
      <c r="H1376" s="120"/>
      <c r="I1376" s="153" t="str">
        <f t="array" ref="I1376">IFERROR(VLOOKUP(E1376,'RT-C'!$A:$J,10,FALSE),"")</f>
        <v/>
      </c>
      <c r="J1376" s="151" t="str">
        <f t="array" ref="J1376">IFERROR(VLOOKUP(E1376,'RT-C'!$A:$AE,31,FALSE),"")</f>
        <v/>
      </c>
      <c r="K1376" s="152" t="str">
        <f t="array" ref="K1376">IFERROR(IF(VLOOKUP(E1376,'RT-C'!$A:$AG,29,FALSE)=0,"",VLOOKUP(E1376,'RT-C'!$A:$AG,33,FALSE)),"")</f>
        <v/>
      </c>
      <c r="L1376" s="151" t="str">
        <f t="array" ref="L1376">IFERROR(VLOOKUP('RT-C'!$A:$AF,32,FALSE),"")</f>
        <v/>
      </c>
      <c r="M1376" s="323" t="str">
        <f t="array" ref="M1376">IFERROR(VLOOKUP(E1376,'RT-C'!$A:$H,8,FALSE),"")</f>
        <v/>
      </c>
      <c r="N1376" s="151" t="str">
        <f t="array" ref="N1376">IFERROR(VLOOKUP(E1376,'RT-C'!$A:$G,7,FALSE),"")</f>
        <v/>
      </c>
      <c r="O1376" s="150" t="str">
        <f t="array" ref="O1376">IFERROR(VLOOKUP(E1376,'RT-C'!$A:$R,18,FALSE),"")</f>
        <v/>
      </c>
      <c r="P1376" s="147" t="str">
        <f t="shared" si="84"/>
        <v/>
      </c>
      <c r="Q1376" s="119" t="str">
        <f t="shared" si="85"/>
        <v/>
      </c>
      <c r="R1376" s="149" t="str">
        <f t="shared" si="86"/>
        <v/>
      </c>
      <c r="S1376" s="148"/>
      <c r="T1376" s="148" t="str">
        <f t="shared" si="87"/>
        <v/>
      </c>
      <c r="U1376" s="118" t="e">
        <f>IF(AND(D1376&lt;&gt;"",I1376="OUI",#REF!="OUI"),60,"")</f>
        <v>#REF!</v>
      </c>
      <c r="V1376" s="147"/>
      <c r="W1376" s="118"/>
      <c r="X1376" s="118"/>
      <c r="Y1376" s="120"/>
      <c r="Z1376" s="117"/>
    </row>
    <row r="1377" spans="1:26" x14ac:dyDescent="0.25">
      <c r="A1377" s="114">
        <v>8</v>
      </c>
      <c r="B1377" s="115" t="s">
        <v>5717</v>
      </c>
      <c r="C1377" s="116" t="str">
        <f t="array" ref="C1377">IFERROR(VLOOKUP(E1377,'RT-C'!$A:$I,9,FALSE),"")</f>
        <v/>
      </c>
      <c r="D1377" s="117"/>
      <c r="E1377" s="113"/>
      <c r="F1377" s="118"/>
      <c r="G1377" s="119"/>
      <c r="H1377" s="120"/>
      <c r="I1377" s="153" t="str">
        <f t="array" ref="I1377">IFERROR(VLOOKUP(E1377,'RT-C'!$A:$J,10,FALSE),"")</f>
        <v/>
      </c>
      <c r="J1377" s="151" t="str">
        <f t="array" ref="J1377">IFERROR(VLOOKUP(E1377,'RT-C'!$A:$AE,31,FALSE),"")</f>
        <v/>
      </c>
      <c r="K1377" s="152" t="str">
        <f t="array" ref="K1377">IFERROR(IF(VLOOKUP(E1377,'RT-C'!$A:$AG,29,FALSE)=0,"",VLOOKUP(E1377,'RT-C'!$A:$AG,33,FALSE)),"")</f>
        <v/>
      </c>
      <c r="L1377" s="151" t="str">
        <f t="array" ref="L1377">IFERROR(VLOOKUP('RT-C'!$A:$AF,32,FALSE),"")</f>
        <v/>
      </c>
      <c r="M1377" s="323" t="str">
        <f t="array" ref="M1377">IFERROR(VLOOKUP(E1377,'RT-C'!$A:$H,8,FALSE),"")</f>
        <v/>
      </c>
      <c r="N1377" s="151" t="str">
        <f t="array" ref="N1377">IFERROR(VLOOKUP(E1377,'RT-C'!$A:$G,7,FALSE),"")</f>
        <v/>
      </c>
      <c r="O1377" s="150" t="str">
        <f t="array" ref="O1377">IFERROR(VLOOKUP(E1377,'RT-C'!$A:$R,18,FALSE),"")</f>
        <v/>
      </c>
      <c r="P1377" s="147" t="str">
        <f t="shared" si="84"/>
        <v/>
      </c>
      <c r="Q1377" s="119" t="str">
        <f t="shared" si="85"/>
        <v/>
      </c>
      <c r="R1377" s="149" t="str">
        <f t="shared" si="86"/>
        <v/>
      </c>
      <c r="S1377" s="148"/>
      <c r="T1377" s="148" t="str">
        <f t="shared" si="87"/>
        <v/>
      </c>
      <c r="U1377" s="118" t="e">
        <f>IF(AND(D1377&lt;&gt;"",I1377="OUI",#REF!="OUI"),60,"")</f>
        <v>#REF!</v>
      </c>
      <c r="V1377" s="147"/>
      <c r="W1377" s="118"/>
      <c r="X1377" s="118"/>
      <c r="Y1377" s="120"/>
      <c r="Z1377" s="117"/>
    </row>
    <row r="1378" spans="1:26" x14ac:dyDescent="0.25">
      <c r="A1378" s="114">
        <v>8</v>
      </c>
      <c r="B1378" s="115" t="s">
        <v>5717</v>
      </c>
      <c r="C1378" s="116" t="str">
        <f t="array" ref="C1378">IFERROR(VLOOKUP(E1378,'RT-C'!$A:$I,9,FALSE),"")</f>
        <v/>
      </c>
      <c r="D1378" s="117"/>
      <c r="E1378" s="113"/>
      <c r="F1378" s="118"/>
      <c r="G1378" s="119"/>
      <c r="H1378" s="120"/>
      <c r="I1378" s="153" t="str">
        <f t="array" ref="I1378">IFERROR(VLOOKUP(E1378,'RT-C'!$A:$J,10,FALSE),"")</f>
        <v/>
      </c>
      <c r="J1378" s="151" t="str">
        <f t="array" ref="J1378">IFERROR(VLOOKUP(E1378,'RT-C'!$A:$AE,31,FALSE),"")</f>
        <v/>
      </c>
      <c r="K1378" s="152" t="str">
        <f t="array" ref="K1378">IFERROR(IF(VLOOKUP(E1378,'RT-C'!$A:$AG,29,FALSE)=0,"",VLOOKUP(E1378,'RT-C'!$A:$AG,33,FALSE)),"")</f>
        <v/>
      </c>
      <c r="L1378" s="151" t="str">
        <f t="array" ref="L1378">IFERROR(VLOOKUP('RT-C'!$A:$AF,32,FALSE),"")</f>
        <v/>
      </c>
      <c r="M1378" s="323" t="str">
        <f t="array" ref="M1378">IFERROR(VLOOKUP(E1378,'RT-C'!$A:$H,8,FALSE),"")</f>
        <v/>
      </c>
      <c r="N1378" s="151" t="str">
        <f t="array" ref="N1378">IFERROR(VLOOKUP(E1378,'RT-C'!$A:$G,7,FALSE),"")</f>
        <v/>
      </c>
      <c r="O1378" s="150" t="str">
        <f t="array" ref="O1378">IFERROR(VLOOKUP(E1378,'RT-C'!$A:$R,18,FALSE),"")</f>
        <v/>
      </c>
      <c r="P1378" s="147" t="str">
        <f t="shared" si="84"/>
        <v/>
      </c>
      <c r="Q1378" s="119" t="str">
        <f t="shared" si="85"/>
        <v/>
      </c>
      <c r="R1378" s="149" t="str">
        <f t="shared" si="86"/>
        <v/>
      </c>
      <c r="S1378" s="148"/>
      <c r="T1378" s="148" t="str">
        <f t="shared" si="87"/>
        <v/>
      </c>
      <c r="U1378" s="118" t="e">
        <f>IF(AND(D1378&lt;&gt;"",I1378="OUI",#REF!="OUI"),60,"")</f>
        <v>#REF!</v>
      </c>
      <c r="V1378" s="147"/>
      <c r="W1378" s="118"/>
      <c r="X1378" s="118"/>
      <c r="Y1378" s="120"/>
      <c r="Z1378" s="117"/>
    </row>
    <row r="1379" spans="1:26" x14ac:dyDescent="0.25">
      <c r="A1379" s="114">
        <v>8</v>
      </c>
      <c r="B1379" s="115" t="s">
        <v>5717</v>
      </c>
      <c r="C1379" s="116" t="str">
        <f t="array" ref="C1379">IFERROR(VLOOKUP(E1379,'RT-C'!$A:$I,9,FALSE),"")</f>
        <v/>
      </c>
      <c r="D1379" s="117"/>
      <c r="E1379" s="113"/>
      <c r="F1379" s="118"/>
      <c r="G1379" s="119"/>
      <c r="H1379" s="120"/>
      <c r="I1379" s="153" t="str">
        <f t="array" ref="I1379">IFERROR(VLOOKUP(E1379,'RT-C'!$A:$J,10,FALSE),"")</f>
        <v/>
      </c>
      <c r="J1379" s="151" t="str">
        <f t="array" ref="J1379">IFERROR(VLOOKUP(E1379,'RT-C'!$A:$AE,31,FALSE),"")</f>
        <v/>
      </c>
      <c r="K1379" s="152" t="str">
        <f t="array" ref="K1379">IFERROR(IF(VLOOKUP(E1379,'RT-C'!$A:$AG,29,FALSE)=0,"",VLOOKUP(E1379,'RT-C'!$A:$AG,33,FALSE)),"")</f>
        <v/>
      </c>
      <c r="L1379" s="151" t="str">
        <f t="array" ref="L1379">IFERROR(VLOOKUP('RT-C'!$A:$AF,32,FALSE),"")</f>
        <v/>
      </c>
      <c r="M1379" s="323" t="str">
        <f t="array" ref="M1379">IFERROR(VLOOKUP(E1379,'RT-C'!$A:$H,8,FALSE),"")</f>
        <v/>
      </c>
      <c r="N1379" s="151" t="str">
        <f t="array" ref="N1379">IFERROR(VLOOKUP(E1379,'RT-C'!$A:$G,7,FALSE),"")</f>
        <v/>
      </c>
      <c r="O1379" s="150" t="str">
        <f t="array" ref="O1379">IFERROR(VLOOKUP(E1379,'RT-C'!$A:$R,18,FALSE),"")</f>
        <v/>
      </c>
      <c r="P1379" s="147" t="str">
        <f t="shared" si="84"/>
        <v/>
      </c>
      <c r="Q1379" s="119" t="str">
        <f t="shared" si="85"/>
        <v/>
      </c>
      <c r="R1379" s="149" t="str">
        <f t="shared" si="86"/>
        <v/>
      </c>
      <c r="S1379" s="148"/>
      <c r="T1379" s="148" t="str">
        <f t="shared" si="87"/>
        <v/>
      </c>
      <c r="U1379" s="118" t="e">
        <f>IF(AND(D1379&lt;&gt;"",I1379="OUI",#REF!="OUI"),60,"")</f>
        <v>#REF!</v>
      </c>
      <c r="V1379" s="147"/>
      <c r="W1379" s="118"/>
      <c r="X1379" s="118"/>
      <c r="Y1379" s="120"/>
      <c r="Z1379" s="117"/>
    </row>
    <row r="1380" spans="1:26" x14ac:dyDescent="0.25">
      <c r="A1380" s="114">
        <v>8</v>
      </c>
      <c r="B1380" s="115" t="s">
        <v>5717</v>
      </c>
      <c r="C1380" s="116" t="str">
        <f t="array" ref="C1380">IFERROR(VLOOKUP(E1380,'RT-C'!$A:$I,9,FALSE),"")</f>
        <v/>
      </c>
      <c r="D1380" s="117"/>
      <c r="E1380" s="113"/>
      <c r="F1380" s="118"/>
      <c r="G1380" s="119"/>
      <c r="H1380" s="120"/>
      <c r="I1380" s="153" t="str">
        <f t="array" ref="I1380">IFERROR(VLOOKUP(E1380,'RT-C'!$A:$J,10,FALSE),"")</f>
        <v/>
      </c>
      <c r="J1380" s="151" t="str">
        <f t="array" ref="J1380">IFERROR(VLOOKUP(E1380,'RT-C'!$A:$AE,31,FALSE),"")</f>
        <v/>
      </c>
      <c r="K1380" s="152" t="str">
        <f t="array" ref="K1380">IFERROR(IF(VLOOKUP(E1380,'RT-C'!$A:$AG,29,FALSE)=0,"",VLOOKUP(E1380,'RT-C'!$A:$AG,33,FALSE)),"")</f>
        <v/>
      </c>
      <c r="L1380" s="151" t="str">
        <f t="array" ref="L1380">IFERROR(VLOOKUP('RT-C'!$A:$AF,32,FALSE),"")</f>
        <v/>
      </c>
      <c r="M1380" s="323" t="str">
        <f t="array" ref="M1380">IFERROR(VLOOKUP(E1380,'RT-C'!$A:$H,8,FALSE),"")</f>
        <v/>
      </c>
      <c r="N1380" s="151" t="str">
        <f t="array" ref="N1380">IFERROR(VLOOKUP(E1380,'RT-C'!$A:$G,7,FALSE),"")</f>
        <v/>
      </c>
      <c r="O1380" s="150" t="str">
        <f t="array" ref="O1380">IFERROR(VLOOKUP(E1380,'RT-C'!$A:$R,18,FALSE),"")</f>
        <v/>
      </c>
      <c r="P1380" s="147" t="str">
        <f t="shared" si="84"/>
        <v/>
      </c>
      <c r="Q1380" s="119" t="str">
        <f t="shared" si="85"/>
        <v/>
      </c>
      <c r="R1380" s="149" t="str">
        <f t="shared" si="86"/>
        <v/>
      </c>
      <c r="S1380" s="148"/>
      <c r="T1380" s="148" t="str">
        <f t="shared" si="87"/>
        <v/>
      </c>
      <c r="U1380" s="118" t="e">
        <f>IF(AND(D1380&lt;&gt;"",I1380="OUI",#REF!="OUI"),60,"")</f>
        <v>#REF!</v>
      </c>
      <c r="V1380" s="147"/>
      <c r="W1380" s="118"/>
      <c r="X1380" s="118"/>
      <c r="Y1380" s="120"/>
      <c r="Z1380" s="117"/>
    </row>
    <row r="1381" spans="1:26" x14ac:dyDescent="0.25">
      <c r="A1381" s="114">
        <v>8</v>
      </c>
      <c r="B1381" s="115" t="s">
        <v>5717</v>
      </c>
      <c r="C1381" s="116" t="str">
        <f t="array" ref="C1381">IFERROR(VLOOKUP(E1381,'RT-C'!$A:$I,9,FALSE),"")</f>
        <v/>
      </c>
      <c r="D1381" s="117"/>
      <c r="E1381" s="113"/>
      <c r="F1381" s="118"/>
      <c r="G1381" s="119"/>
      <c r="H1381" s="120"/>
      <c r="I1381" s="153" t="str">
        <f t="array" ref="I1381">IFERROR(VLOOKUP(E1381,'RT-C'!$A:$J,10,FALSE),"")</f>
        <v/>
      </c>
      <c r="J1381" s="151" t="str">
        <f t="array" ref="J1381">IFERROR(VLOOKUP(E1381,'RT-C'!$A:$AE,31,FALSE),"")</f>
        <v/>
      </c>
      <c r="K1381" s="152" t="str">
        <f t="array" ref="K1381">IFERROR(IF(VLOOKUP(E1381,'RT-C'!$A:$AG,29,FALSE)=0,"",VLOOKUP(E1381,'RT-C'!$A:$AG,33,FALSE)),"")</f>
        <v/>
      </c>
      <c r="L1381" s="151" t="str">
        <f t="array" ref="L1381">IFERROR(VLOOKUP('RT-C'!$A:$AF,32,FALSE),"")</f>
        <v/>
      </c>
      <c r="M1381" s="323" t="str">
        <f t="array" ref="M1381">IFERROR(VLOOKUP(E1381,'RT-C'!$A:$H,8,FALSE),"")</f>
        <v/>
      </c>
      <c r="N1381" s="151" t="str">
        <f t="array" ref="N1381">IFERROR(VLOOKUP(E1381,'RT-C'!$A:$G,7,FALSE),"")</f>
        <v/>
      </c>
      <c r="O1381" s="150" t="str">
        <f t="array" ref="O1381">IFERROR(VLOOKUP(E1381,'RT-C'!$A:$R,18,FALSE),"")</f>
        <v/>
      </c>
      <c r="P1381" s="147" t="str">
        <f t="shared" si="84"/>
        <v/>
      </c>
      <c r="Q1381" s="119" t="str">
        <f t="shared" si="85"/>
        <v/>
      </c>
      <c r="R1381" s="149" t="str">
        <f t="shared" si="86"/>
        <v/>
      </c>
      <c r="S1381" s="148"/>
      <c r="T1381" s="148" t="str">
        <f t="shared" si="87"/>
        <v/>
      </c>
      <c r="U1381" s="118" t="e">
        <f>IF(AND(D1381&lt;&gt;"",I1381="OUI",#REF!="OUI"),60,"")</f>
        <v>#REF!</v>
      </c>
      <c r="V1381" s="147"/>
      <c r="W1381" s="118"/>
      <c r="X1381" s="118"/>
      <c r="Y1381" s="120"/>
      <c r="Z1381" s="117"/>
    </row>
    <row r="1382" spans="1:26" x14ac:dyDescent="0.25">
      <c r="A1382" s="114">
        <v>8</v>
      </c>
      <c r="B1382" s="115" t="s">
        <v>5717</v>
      </c>
      <c r="C1382" s="116" t="str">
        <f t="array" ref="C1382">IFERROR(VLOOKUP(E1382,'RT-C'!$A:$I,9,FALSE),"")</f>
        <v/>
      </c>
      <c r="D1382" s="117"/>
      <c r="E1382" s="113"/>
      <c r="F1382" s="118"/>
      <c r="G1382" s="119"/>
      <c r="H1382" s="120"/>
      <c r="I1382" s="153" t="str">
        <f t="array" ref="I1382">IFERROR(VLOOKUP(E1382,'RT-C'!$A:$J,10,FALSE),"")</f>
        <v/>
      </c>
      <c r="J1382" s="151" t="str">
        <f t="array" ref="J1382">IFERROR(VLOOKUP(E1382,'RT-C'!$A:$AE,31,FALSE),"")</f>
        <v/>
      </c>
      <c r="K1382" s="152" t="str">
        <f t="array" ref="K1382">IFERROR(IF(VLOOKUP(E1382,'RT-C'!$A:$AG,29,FALSE)=0,"",VLOOKUP(E1382,'RT-C'!$A:$AG,33,FALSE)),"")</f>
        <v/>
      </c>
      <c r="L1382" s="151" t="str">
        <f t="array" ref="L1382">IFERROR(VLOOKUP('RT-C'!$A:$AF,32,FALSE),"")</f>
        <v/>
      </c>
      <c r="M1382" s="323" t="str">
        <f t="array" ref="M1382">IFERROR(VLOOKUP(E1382,'RT-C'!$A:$H,8,FALSE),"")</f>
        <v/>
      </c>
      <c r="N1382" s="151" t="str">
        <f t="array" ref="N1382">IFERROR(VLOOKUP(E1382,'RT-C'!$A:$G,7,FALSE),"")</f>
        <v/>
      </c>
      <c r="O1382" s="150" t="str">
        <f t="array" ref="O1382">IFERROR(VLOOKUP(E1382,'RT-C'!$A:$R,18,FALSE),"")</f>
        <v/>
      </c>
      <c r="P1382" s="147" t="str">
        <f t="shared" si="84"/>
        <v/>
      </c>
      <c r="Q1382" s="119" t="str">
        <f t="shared" si="85"/>
        <v/>
      </c>
      <c r="R1382" s="149" t="str">
        <f t="shared" si="86"/>
        <v/>
      </c>
      <c r="S1382" s="148"/>
      <c r="T1382" s="148" t="str">
        <f t="shared" si="87"/>
        <v/>
      </c>
      <c r="U1382" s="118" t="e">
        <f>IF(AND(D1382&lt;&gt;"",I1382="OUI",#REF!="OUI"),60,"")</f>
        <v>#REF!</v>
      </c>
      <c r="V1382" s="147"/>
      <c r="W1382" s="118"/>
      <c r="X1382" s="118"/>
      <c r="Y1382" s="120"/>
      <c r="Z1382" s="117"/>
    </row>
    <row r="1383" spans="1:26" x14ac:dyDescent="0.25">
      <c r="A1383" s="114">
        <v>8</v>
      </c>
      <c r="B1383" s="115" t="s">
        <v>5717</v>
      </c>
      <c r="C1383" s="116" t="str">
        <f t="array" ref="C1383">IFERROR(VLOOKUP(E1383,'RT-C'!$A:$I,9,FALSE),"")</f>
        <v/>
      </c>
      <c r="D1383" s="117"/>
      <c r="E1383" s="113"/>
      <c r="F1383" s="118"/>
      <c r="G1383" s="119"/>
      <c r="H1383" s="120"/>
      <c r="I1383" s="153" t="str">
        <f t="array" ref="I1383">IFERROR(VLOOKUP(E1383,'RT-C'!$A:$J,10,FALSE),"")</f>
        <v/>
      </c>
      <c r="J1383" s="151" t="str">
        <f t="array" ref="J1383">IFERROR(VLOOKUP(E1383,'RT-C'!$A:$AE,31,FALSE),"")</f>
        <v/>
      </c>
      <c r="K1383" s="152" t="str">
        <f t="array" ref="K1383">IFERROR(IF(VLOOKUP(E1383,'RT-C'!$A:$AG,29,FALSE)=0,"",VLOOKUP(E1383,'RT-C'!$A:$AG,33,FALSE)),"")</f>
        <v/>
      </c>
      <c r="L1383" s="151" t="str">
        <f t="array" ref="L1383">IFERROR(VLOOKUP('RT-C'!$A:$AF,32,FALSE),"")</f>
        <v/>
      </c>
      <c r="M1383" s="323" t="str">
        <f t="array" ref="M1383">IFERROR(VLOOKUP(E1383,'RT-C'!$A:$H,8,FALSE),"")</f>
        <v/>
      </c>
      <c r="N1383" s="151" t="str">
        <f t="array" ref="N1383">IFERROR(VLOOKUP(E1383,'RT-C'!$A:$G,7,FALSE),"")</f>
        <v/>
      </c>
      <c r="O1383" s="150" t="str">
        <f t="array" ref="O1383">IFERROR(VLOOKUP(E1383,'RT-C'!$A:$R,18,FALSE),"")</f>
        <v/>
      </c>
      <c r="P1383" s="147" t="str">
        <f t="shared" si="84"/>
        <v/>
      </c>
      <c r="Q1383" s="119" t="str">
        <f t="shared" si="85"/>
        <v/>
      </c>
      <c r="R1383" s="149" t="str">
        <f t="shared" si="86"/>
        <v/>
      </c>
      <c r="S1383" s="148"/>
      <c r="T1383" s="148" t="str">
        <f t="shared" si="87"/>
        <v/>
      </c>
      <c r="U1383" s="118" t="e">
        <f>IF(AND(D1383&lt;&gt;"",I1383="OUI",#REF!="OUI"),60,"")</f>
        <v>#REF!</v>
      </c>
      <c r="V1383" s="147"/>
      <c r="W1383" s="118"/>
      <c r="X1383" s="118"/>
      <c r="Y1383" s="120"/>
      <c r="Z1383" s="117"/>
    </row>
    <row r="1384" spans="1:26" x14ac:dyDescent="0.25">
      <c r="A1384" s="114">
        <v>8</v>
      </c>
      <c r="B1384" s="115" t="s">
        <v>5717</v>
      </c>
      <c r="C1384" s="116" t="str">
        <f t="array" ref="C1384">IFERROR(VLOOKUP(E1384,'RT-C'!$A:$I,9,FALSE),"")</f>
        <v/>
      </c>
      <c r="D1384" s="117"/>
      <c r="E1384" s="113"/>
      <c r="F1384" s="118"/>
      <c r="G1384" s="119"/>
      <c r="H1384" s="120"/>
      <c r="I1384" s="153" t="str">
        <f t="array" ref="I1384">IFERROR(VLOOKUP(E1384,'RT-C'!$A:$J,10,FALSE),"")</f>
        <v/>
      </c>
      <c r="J1384" s="151" t="str">
        <f t="array" ref="J1384">IFERROR(VLOOKUP(E1384,'RT-C'!$A:$AE,31,FALSE),"")</f>
        <v/>
      </c>
      <c r="K1384" s="152" t="str">
        <f t="array" ref="K1384">IFERROR(IF(VLOOKUP(E1384,'RT-C'!$A:$AG,29,FALSE)=0,"",VLOOKUP(E1384,'RT-C'!$A:$AG,33,FALSE)),"")</f>
        <v/>
      </c>
      <c r="L1384" s="151" t="str">
        <f t="array" ref="L1384">IFERROR(VLOOKUP('RT-C'!$A:$AF,32,FALSE),"")</f>
        <v/>
      </c>
      <c r="M1384" s="323" t="str">
        <f t="array" ref="M1384">IFERROR(VLOOKUP(E1384,'RT-C'!$A:$H,8,FALSE),"")</f>
        <v/>
      </c>
      <c r="N1384" s="151" t="str">
        <f t="array" ref="N1384">IFERROR(VLOOKUP(E1384,'RT-C'!$A:$G,7,FALSE),"")</f>
        <v/>
      </c>
      <c r="O1384" s="150" t="str">
        <f t="array" ref="O1384">IFERROR(VLOOKUP(E1384,'RT-C'!$A:$R,18,FALSE),"")</f>
        <v/>
      </c>
      <c r="P1384" s="147" t="str">
        <f t="shared" si="84"/>
        <v/>
      </c>
      <c r="Q1384" s="119" t="str">
        <f t="shared" si="85"/>
        <v/>
      </c>
      <c r="R1384" s="149" t="str">
        <f t="shared" si="86"/>
        <v/>
      </c>
      <c r="S1384" s="148"/>
      <c r="T1384" s="148" t="str">
        <f t="shared" si="87"/>
        <v/>
      </c>
      <c r="U1384" s="118" t="e">
        <f>IF(AND(D1384&lt;&gt;"",I1384="OUI",#REF!="OUI"),60,"")</f>
        <v>#REF!</v>
      </c>
      <c r="V1384" s="147"/>
      <c r="W1384" s="118"/>
      <c r="X1384" s="118"/>
      <c r="Y1384" s="120"/>
      <c r="Z1384" s="117"/>
    </row>
    <row r="1385" spans="1:26" x14ac:dyDescent="0.25">
      <c r="A1385" s="114">
        <v>8</v>
      </c>
      <c r="B1385" s="115" t="s">
        <v>5717</v>
      </c>
      <c r="C1385" s="116" t="str">
        <f t="array" ref="C1385">IFERROR(VLOOKUP(E1385,'RT-C'!$A:$I,9,FALSE),"")</f>
        <v/>
      </c>
      <c r="D1385" s="117"/>
      <c r="E1385" s="113"/>
      <c r="F1385" s="118"/>
      <c r="G1385" s="119"/>
      <c r="H1385" s="120"/>
      <c r="I1385" s="153" t="str">
        <f t="array" ref="I1385">IFERROR(VLOOKUP(E1385,'RT-C'!$A:$J,10,FALSE),"")</f>
        <v/>
      </c>
      <c r="J1385" s="151" t="str">
        <f t="array" ref="J1385">IFERROR(VLOOKUP(E1385,'RT-C'!$A:$AE,31,FALSE),"")</f>
        <v/>
      </c>
      <c r="K1385" s="152" t="str">
        <f t="array" ref="K1385">IFERROR(IF(VLOOKUP(E1385,'RT-C'!$A:$AG,29,FALSE)=0,"",VLOOKUP(E1385,'RT-C'!$A:$AG,33,FALSE)),"")</f>
        <v/>
      </c>
      <c r="L1385" s="151" t="str">
        <f t="array" ref="L1385">IFERROR(VLOOKUP('RT-C'!$A:$AF,32,FALSE),"")</f>
        <v/>
      </c>
      <c r="M1385" s="323" t="str">
        <f t="array" ref="M1385">IFERROR(VLOOKUP(E1385,'RT-C'!$A:$H,8,FALSE),"")</f>
        <v/>
      </c>
      <c r="N1385" s="151" t="str">
        <f t="array" ref="N1385">IFERROR(VLOOKUP(E1385,'RT-C'!$A:$G,7,FALSE),"")</f>
        <v/>
      </c>
      <c r="O1385" s="150" t="str">
        <f t="array" ref="O1385">IFERROR(VLOOKUP(E1385,'RT-C'!$A:$R,18,FALSE),"")</f>
        <v/>
      </c>
      <c r="P1385" s="147" t="str">
        <f t="shared" si="84"/>
        <v/>
      </c>
      <c r="Q1385" s="119" t="str">
        <f t="shared" si="85"/>
        <v/>
      </c>
      <c r="R1385" s="149" t="str">
        <f t="shared" si="86"/>
        <v/>
      </c>
      <c r="S1385" s="148"/>
      <c r="T1385" s="148" t="str">
        <f t="shared" si="87"/>
        <v/>
      </c>
      <c r="U1385" s="118" t="e">
        <f>IF(AND(D1385&lt;&gt;"",I1385="OUI",#REF!="OUI"),60,"")</f>
        <v>#REF!</v>
      </c>
      <c r="V1385" s="147"/>
      <c r="W1385" s="118"/>
      <c r="X1385" s="118"/>
      <c r="Y1385" s="120"/>
      <c r="Z1385" s="117"/>
    </row>
    <row r="1386" spans="1:26" x14ac:dyDescent="0.25">
      <c r="A1386" s="114">
        <v>8</v>
      </c>
      <c r="B1386" s="115" t="s">
        <v>5717</v>
      </c>
      <c r="C1386" s="116" t="str">
        <f t="array" ref="C1386">IFERROR(VLOOKUP(E1386,'RT-C'!$A:$I,9,FALSE),"")</f>
        <v/>
      </c>
      <c r="D1386" s="117"/>
      <c r="E1386" s="113"/>
      <c r="F1386" s="118"/>
      <c r="G1386" s="119"/>
      <c r="H1386" s="120"/>
      <c r="I1386" s="153" t="str">
        <f t="array" ref="I1386">IFERROR(VLOOKUP(E1386,'RT-C'!$A:$J,10,FALSE),"")</f>
        <v/>
      </c>
      <c r="J1386" s="151" t="str">
        <f t="array" ref="J1386">IFERROR(VLOOKUP(E1386,'RT-C'!$A:$AE,31,FALSE),"")</f>
        <v/>
      </c>
      <c r="K1386" s="152" t="str">
        <f t="array" ref="K1386">IFERROR(IF(VLOOKUP(E1386,'RT-C'!$A:$AG,29,FALSE)=0,"",VLOOKUP(E1386,'RT-C'!$A:$AG,33,FALSE)),"")</f>
        <v/>
      </c>
      <c r="L1386" s="151" t="str">
        <f t="array" ref="L1386">IFERROR(VLOOKUP('RT-C'!$A:$AF,32,FALSE),"")</f>
        <v/>
      </c>
      <c r="M1386" s="323" t="str">
        <f t="array" ref="M1386">IFERROR(VLOOKUP(E1386,'RT-C'!$A:$H,8,FALSE),"")</f>
        <v/>
      </c>
      <c r="N1386" s="151" t="str">
        <f t="array" ref="N1386">IFERROR(VLOOKUP(E1386,'RT-C'!$A:$G,7,FALSE),"")</f>
        <v/>
      </c>
      <c r="O1386" s="150" t="str">
        <f t="array" ref="O1386">IFERROR(VLOOKUP(E1386,'RT-C'!$A:$R,18,FALSE),"")</f>
        <v/>
      </c>
      <c r="P1386" s="147" t="str">
        <f t="shared" si="84"/>
        <v/>
      </c>
      <c r="Q1386" s="119" t="str">
        <f t="shared" si="85"/>
        <v/>
      </c>
      <c r="R1386" s="149" t="str">
        <f t="shared" si="86"/>
        <v/>
      </c>
      <c r="S1386" s="148"/>
      <c r="T1386" s="148" t="str">
        <f t="shared" si="87"/>
        <v/>
      </c>
      <c r="U1386" s="118" t="e">
        <f>IF(AND(D1386&lt;&gt;"",I1386="OUI",#REF!="OUI"),60,"")</f>
        <v>#REF!</v>
      </c>
      <c r="V1386" s="147"/>
      <c r="W1386" s="118"/>
      <c r="X1386" s="118"/>
      <c r="Y1386" s="120"/>
      <c r="Z1386" s="117"/>
    </row>
    <row r="1387" spans="1:26" x14ac:dyDescent="0.25">
      <c r="A1387" s="114">
        <v>8</v>
      </c>
      <c r="B1387" s="115" t="s">
        <v>5717</v>
      </c>
      <c r="C1387" s="116" t="str">
        <f t="array" ref="C1387">IFERROR(VLOOKUP(E1387,'RT-C'!$A:$I,9,FALSE),"")</f>
        <v/>
      </c>
      <c r="D1387" s="117"/>
      <c r="E1387" s="113"/>
      <c r="F1387" s="118"/>
      <c r="G1387" s="119"/>
      <c r="H1387" s="120"/>
      <c r="I1387" s="153" t="str">
        <f t="array" ref="I1387">IFERROR(VLOOKUP(E1387,'RT-C'!$A:$J,10,FALSE),"")</f>
        <v/>
      </c>
      <c r="J1387" s="151" t="str">
        <f t="array" ref="J1387">IFERROR(VLOOKUP(E1387,'RT-C'!$A:$AE,31,FALSE),"")</f>
        <v/>
      </c>
      <c r="K1387" s="152" t="str">
        <f t="array" ref="K1387">IFERROR(IF(VLOOKUP(E1387,'RT-C'!$A:$AG,29,FALSE)=0,"",VLOOKUP(E1387,'RT-C'!$A:$AG,33,FALSE)),"")</f>
        <v/>
      </c>
      <c r="L1387" s="151" t="str">
        <f t="array" ref="L1387">IFERROR(VLOOKUP('RT-C'!$A:$AF,32,FALSE),"")</f>
        <v/>
      </c>
      <c r="M1387" s="323" t="str">
        <f t="array" ref="M1387">IFERROR(VLOOKUP(E1387,'RT-C'!$A:$H,8,FALSE),"")</f>
        <v/>
      </c>
      <c r="N1387" s="151" t="str">
        <f t="array" ref="N1387">IFERROR(VLOOKUP(E1387,'RT-C'!$A:$G,7,FALSE),"")</f>
        <v/>
      </c>
      <c r="O1387" s="150" t="str">
        <f t="array" ref="O1387">IFERROR(VLOOKUP(E1387,'RT-C'!$A:$R,18,FALSE),"")</f>
        <v/>
      </c>
      <c r="P1387" s="147" t="str">
        <f t="shared" si="84"/>
        <v/>
      </c>
      <c r="Q1387" s="119" t="str">
        <f t="shared" si="85"/>
        <v/>
      </c>
      <c r="R1387" s="149" t="str">
        <f t="shared" si="86"/>
        <v/>
      </c>
      <c r="S1387" s="148"/>
      <c r="T1387" s="148" t="str">
        <f t="shared" si="87"/>
        <v/>
      </c>
      <c r="U1387" s="118" t="e">
        <f>IF(AND(D1387&lt;&gt;"",I1387="OUI",#REF!="OUI"),60,"")</f>
        <v>#REF!</v>
      </c>
      <c r="V1387" s="147"/>
      <c r="W1387" s="118"/>
      <c r="X1387" s="118"/>
      <c r="Y1387" s="120"/>
      <c r="Z1387" s="117"/>
    </row>
    <row r="1388" spans="1:26" x14ac:dyDescent="0.25">
      <c r="A1388" s="114">
        <v>8</v>
      </c>
      <c r="B1388" s="115" t="s">
        <v>5717</v>
      </c>
      <c r="C1388" s="116" t="str">
        <f t="array" ref="C1388">IFERROR(VLOOKUP(E1388,'RT-C'!$A:$I,9,FALSE),"")</f>
        <v/>
      </c>
      <c r="D1388" s="117"/>
      <c r="E1388" s="113"/>
      <c r="F1388" s="118"/>
      <c r="G1388" s="119"/>
      <c r="H1388" s="120"/>
      <c r="I1388" s="153" t="str">
        <f t="array" ref="I1388">IFERROR(VLOOKUP(E1388,'RT-C'!$A:$J,10,FALSE),"")</f>
        <v/>
      </c>
      <c r="J1388" s="151" t="str">
        <f t="array" ref="J1388">IFERROR(VLOOKUP(E1388,'RT-C'!$A:$AE,31,FALSE),"")</f>
        <v/>
      </c>
      <c r="K1388" s="152" t="str">
        <f t="array" ref="K1388">IFERROR(IF(VLOOKUP(E1388,'RT-C'!$A:$AG,29,FALSE)=0,"",VLOOKUP(E1388,'RT-C'!$A:$AG,33,FALSE)),"")</f>
        <v/>
      </c>
      <c r="L1388" s="151" t="str">
        <f t="array" ref="L1388">IFERROR(VLOOKUP('RT-C'!$A:$AF,32,FALSE),"")</f>
        <v/>
      </c>
      <c r="M1388" s="323" t="str">
        <f t="array" ref="M1388">IFERROR(VLOOKUP(E1388,'RT-C'!$A:$H,8,FALSE),"")</f>
        <v/>
      </c>
      <c r="N1388" s="151" t="str">
        <f t="array" ref="N1388">IFERROR(VLOOKUP(E1388,'RT-C'!$A:$G,7,FALSE),"")</f>
        <v/>
      </c>
      <c r="O1388" s="150" t="str">
        <f t="array" ref="O1388">IFERROR(VLOOKUP(E1388,'RT-C'!$A:$R,18,FALSE),"")</f>
        <v/>
      </c>
      <c r="P1388" s="147" t="str">
        <f t="shared" si="84"/>
        <v/>
      </c>
      <c r="Q1388" s="119" t="str">
        <f t="shared" si="85"/>
        <v/>
      </c>
      <c r="R1388" s="149" t="str">
        <f t="shared" si="86"/>
        <v/>
      </c>
      <c r="S1388" s="148"/>
      <c r="T1388" s="148" t="str">
        <f t="shared" si="87"/>
        <v/>
      </c>
      <c r="U1388" s="118" t="e">
        <f>IF(AND(D1388&lt;&gt;"",I1388="OUI",#REF!="OUI"),60,"")</f>
        <v>#REF!</v>
      </c>
      <c r="V1388" s="147"/>
      <c r="W1388" s="118"/>
      <c r="X1388" s="118"/>
      <c r="Y1388" s="120"/>
      <c r="Z1388" s="117"/>
    </row>
    <row r="1389" spans="1:26" x14ac:dyDescent="0.25">
      <c r="A1389" s="114">
        <v>8</v>
      </c>
      <c r="B1389" s="115" t="s">
        <v>5717</v>
      </c>
      <c r="C1389" s="116" t="str">
        <f t="array" ref="C1389">IFERROR(VLOOKUP(E1389,'RT-C'!$A:$I,9,FALSE),"")</f>
        <v/>
      </c>
      <c r="D1389" s="117"/>
      <c r="E1389" s="113"/>
      <c r="F1389" s="118"/>
      <c r="G1389" s="119"/>
      <c r="H1389" s="120"/>
      <c r="I1389" s="153" t="str">
        <f t="array" ref="I1389">IFERROR(VLOOKUP(E1389,'RT-C'!$A:$J,10,FALSE),"")</f>
        <v/>
      </c>
      <c r="J1389" s="151" t="str">
        <f t="array" ref="J1389">IFERROR(VLOOKUP(E1389,'RT-C'!$A:$AE,31,FALSE),"")</f>
        <v/>
      </c>
      <c r="K1389" s="152" t="str">
        <f t="array" ref="K1389">IFERROR(IF(VLOOKUP(E1389,'RT-C'!$A:$AG,29,FALSE)=0,"",VLOOKUP(E1389,'RT-C'!$A:$AG,33,FALSE)),"")</f>
        <v/>
      </c>
      <c r="L1389" s="151" t="str">
        <f t="array" ref="L1389">IFERROR(VLOOKUP('RT-C'!$A:$AF,32,FALSE),"")</f>
        <v/>
      </c>
      <c r="M1389" s="323" t="str">
        <f t="array" ref="M1389">IFERROR(VLOOKUP(E1389,'RT-C'!$A:$H,8,FALSE),"")</f>
        <v/>
      </c>
      <c r="N1389" s="151" t="str">
        <f t="array" ref="N1389">IFERROR(VLOOKUP(E1389,'RT-C'!$A:$G,7,FALSE),"")</f>
        <v/>
      </c>
      <c r="O1389" s="150" t="str">
        <f t="array" ref="O1389">IFERROR(VLOOKUP(E1389,'RT-C'!$A:$R,18,FALSE),"")</f>
        <v/>
      </c>
      <c r="P1389" s="147" t="str">
        <f t="shared" si="84"/>
        <v/>
      </c>
      <c r="Q1389" s="119" t="str">
        <f t="shared" si="85"/>
        <v/>
      </c>
      <c r="R1389" s="149" t="str">
        <f t="shared" si="86"/>
        <v/>
      </c>
      <c r="S1389" s="148"/>
      <c r="T1389" s="148" t="str">
        <f t="shared" si="87"/>
        <v/>
      </c>
      <c r="U1389" s="118" t="e">
        <f>IF(AND(D1389&lt;&gt;"",I1389="OUI",#REF!="OUI"),60,"")</f>
        <v>#REF!</v>
      </c>
      <c r="V1389" s="147"/>
      <c r="W1389" s="118"/>
      <c r="X1389" s="118"/>
      <c r="Y1389" s="120"/>
      <c r="Z1389" s="117"/>
    </row>
    <row r="1390" spans="1:26" x14ac:dyDescent="0.25">
      <c r="A1390" s="114">
        <v>8</v>
      </c>
      <c r="B1390" s="115" t="s">
        <v>5717</v>
      </c>
      <c r="C1390" s="116" t="str">
        <f t="array" ref="C1390">IFERROR(VLOOKUP(E1390,'RT-C'!$A:$I,9,FALSE),"")</f>
        <v/>
      </c>
      <c r="D1390" s="117"/>
      <c r="E1390" s="113"/>
      <c r="F1390" s="118"/>
      <c r="G1390" s="119"/>
      <c r="H1390" s="120"/>
      <c r="I1390" s="153" t="str">
        <f t="array" ref="I1390">IFERROR(VLOOKUP(E1390,'RT-C'!$A:$J,10,FALSE),"")</f>
        <v/>
      </c>
      <c r="J1390" s="151" t="str">
        <f t="array" ref="J1390">IFERROR(VLOOKUP(E1390,'RT-C'!$A:$AE,31,FALSE),"")</f>
        <v/>
      </c>
      <c r="K1390" s="152" t="str">
        <f t="array" ref="K1390">IFERROR(IF(VLOOKUP(E1390,'RT-C'!$A:$AG,29,FALSE)=0,"",VLOOKUP(E1390,'RT-C'!$A:$AG,33,FALSE)),"")</f>
        <v/>
      </c>
      <c r="L1390" s="151" t="str">
        <f t="array" ref="L1390">IFERROR(VLOOKUP('RT-C'!$A:$AF,32,FALSE),"")</f>
        <v/>
      </c>
      <c r="M1390" s="323" t="str">
        <f t="array" ref="M1390">IFERROR(VLOOKUP(E1390,'RT-C'!$A:$H,8,FALSE),"")</f>
        <v/>
      </c>
      <c r="N1390" s="151" t="str">
        <f t="array" ref="N1390">IFERROR(VLOOKUP(E1390,'RT-C'!$A:$G,7,FALSE),"")</f>
        <v/>
      </c>
      <c r="O1390" s="150" t="str">
        <f t="array" ref="O1390">IFERROR(VLOOKUP(E1390,'RT-C'!$A:$R,18,FALSE),"")</f>
        <v/>
      </c>
      <c r="P1390" s="147" t="str">
        <f t="shared" si="84"/>
        <v/>
      </c>
      <c r="Q1390" s="119" t="str">
        <f t="shared" si="85"/>
        <v/>
      </c>
      <c r="R1390" s="149" t="str">
        <f t="shared" si="86"/>
        <v/>
      </c>
      <c r="S1390" s="148"/>
      <c r="T1390" s="148" t="str">
        <f t="shared" si="87"/>
        <v/>
      </c>
      <c r="U1390" s="118" t="e">
        <f>IF(AND(D1390&lt;&gt;"",I1390="OUI",#REF!="OUI"),60,"")</f>
        <v>#REF!</v>
      </c>
      <c r="V1390" s="147"/>
      <c r="W1390" s="118"/>
      <c r="X1390" s="118"/>
      <c r="Y1390" s="120"/>
      <c r="Z1390" s="117"/>
    </row>
    <row r="1391" spans="1:26" x14ac:dyDescent="0.25">
      <c r="A1391" s="114">
        <v>8</v>
      </c>
      <c r="B1391" s="115" t="s">
        <v>5717</v>
      </c>
      <c r="C1391" s="116" t="str">
        <f t="array" ref="C1391">IFERROR(VLOOKUP(E1391,'RT-C'!$A:$I,9,FALSE),"")</f>
        <v/>
      </c>
      <c r="D1391" s="117"/>
      <c r="E1391" s="113"/>
      <c r="F1391" s="118"/>
      <c r="G1391" s="119"/>
      <c r="H1391" s="120"/>
      <c r="I1391" s="153" t="str">
        <f t="array" ref="I1391">IFERROR(VLOOKUP(E1391,'RT-C'!$A:$J,10,FALSE),"")</f>
        <v/>
      </c>
      <c r="J1391" s="151" t="str">
        <f t="array" ref="J1391">IFERROR(VLOOKUP(E1391,'RT-C'!$A:$AE,31,FALSE),"")</f>
        <v/>
      </c>
      <c r="K1391" s="152" t="str">
        <f t="array" ref="K1391">IFERROR(IF(VLOOKUP(E1391,'RT-C'!$A:$AG,29,FALSE)=0,"",VLOOKUP(E1391,'RT-C'!$A:$AG,33,FALSE)),"")</f>
        <v/>
      </c>
      <c r="L1391" s="151" t="str">
        <f t="array" ref="L1391">IFERROR(VLOOKUP('RT-C'!$A:$AF,32,FALSE),"")</f>
        <v/>
      </c>
      <c r="M1391" s="323" t="str">
        <f t="array" ref="M1391">IFERROR(VLOOKUP(E1391,'RT-C'!$A:$H,8,FALSE),"")</f>
        <v/>
      </c>
      <c r="N1391" s="151" t="str">
        <f t="array" ref="N1391">IFERROR(VLOOKUP(E1391,'RT-C'!$A:$G,7,FALSE),"")</f>
        <v/>
      </c>
      <c r="O1391" s="150" t="str">
        <f t="array" ref="O1391">IFERROR(VLOOKUP(E1391,'RT-C'!$A:$R,18,FALSE),"")</f>
        <v/>
      </c>
      <c r="P1391" s="147" t="str">
        <f t="shared" si="84"/>
        <v/>
      </c>
      <c r="Q1391" s="119" t="str">
        <f t="shared" si="85"/>
        <v/>
      </c>
      <c r="R1391" s="149" t="str">
        <f t="shared" si="86"/>
        <v/>
      </c>
      <c r="S1391" s="148"/>
      <c r="T1391" s="148" t="str">
        <f t="shared" si="87"/>
        <v/>
      </c>
      <c r="U1391" s="118" t="e">
        <f>IF(AND(D1391&lt;&gt;"",I1391="OUI",#REF!="OUI"),60,"")</f>
        <v>#REF!</v>
      </c>
      <c r="V1391" s="147"/>
      <c r="W1391" s="118"/>
      <c r="X1391" s="118"/>
      <c r="Y1391" s="120"/>
      <c r="Z1391" s="117"/>
    </row>
    <row r="1392" spans="1:26" x14ac:dyDescent="0.25">
      <c r="A1392" s="114">
        <v>8</v>
      </c>
      <c r="B1392" s="115" t="s">
        <v>5717</v>
      </c>
      <c r="C1392" s="116" t="str">
        <f t="array" ref="C1392">IFERROR(VLOOKUP(E1392,'RT-C'!$A:$I,9,FALSE),"")</f>
        <v/>
      </c>
      <c r="D1392" s="117"/>
      <c r="E1392" s="113"/>
      <c r="F1392" s="118"/>
      <c r="G1392" s="119"/>
      <c r="H1392" s="120"/>
      <c r="I1392" s="153" t="str">
        <f t="array" ref="I1392">IFERROR(VLOOKUP(E1392,'RT-C'!$A:$J,10,FALSE),"")</f>
        <v/>
      </c>
      <c r="J1392" s="151" t="str">
        <f t="array" ref="J1392">IFERROR(VLOOKUP(E1392,'RT-C'!$A:$AE,31,FALSE),"")</f>
        <v/>
      </c>
      <c r="K1392" s="152" t="str">
        <f t="array" ref="K1392">IFERROR(IF(VLOOKUP(E1392,'RT-C'!$A:$AG,29,FALSE)=0,"",VLOOKUP(E1392,'RT-C'!$A:$AG,33,FALSE)),"")</f>
        <v/>
      </c>
      <c r="L1392" s="151" t="str">
        <f t="array" ref="L1392">IFERROR(VLOOKUP('RT-C'!$A:$AF,32,FALSE),"")</f>
        <v/>
      </c>
      <c r="M1392" s="323" t="str">
        <f t="array" ref="M1392">IFERROR(VLOOKUP(E1392,'RT-C'!$A:$H,8,FALSE),"")</f>
        <v/>
      </c>
      <c r="N1392" s="151" t="str">
        <f t="array" ref="N1392">IFERROR(VLOOKUP(E1392,'RT-C'!$A:$G,7,FALSE),"")</f>
        <v/>
      </c>
      <c r="O1392" s="150" t="str">
        <f t="array" ref="O1392">IFERROR(VLOOKUP(E1392,'RT-C'!$A:$R,18,FALSE),"")</f>
        <v/>
      </c>
      <c r="P1392" s="147" t="str">
        <f t="shared" si="84"/>
        <v/>
      </c>
      <c r="Q1392" s="119" t="str">
        <f t="shared" si="85"/>
        <v/>
      </c>
      <c r="R1392" s="149" t="str">
        <f t="shared" si="86"/>
        <v/>
      </c>
      <c r="S1392" s="148"/>
      <c r="T1392" s="148" t="str">
        <f t="shared" si="87"/>
        <v/>
      </c>
      <c r="U1392" s="118" t="e">
        <f>IF(AND(D1392&lt;&gt;"",I1392="OUI",#REF!="OUI"),60,"")</f>
        <v>#REF!</v>
      </c>
      <c r="V1392" s="147"/>
      <c r="W1392" s="118"/>
      <c r="X1392" s="118"/>
      <c r="Y1392" s="120"/>
      <c r="Z1392" s="117"/>
    </row>
    <row r="1393" spans="1:26" x14ac:dyDescent="0.25">
      <c r="A1393" s="114">
        <v>8</v>
      </c>
      <c r="B1393" s="115" t="s">
        <v>5717</v>
      </c>
      <c r="C1393" s="116" t="str">
        <f t="array" ref="C1393">IFERROR(VLOOKUP(E1393,'RT-C'!$A:$I,9,FALSE),"")</f>
        <v/>
      </c>
      <c r="D1393" s="117"/>
      <c r="E1393" s="113"/>
      <c r="F1393" s="118"/>
      <c r="G1393" s="119"/>
      <c r="H1393" s="120"/>
      <c r="I1393" s="153" t="str">
        <f t="array" ref="I1393">IFERROR(VLOOKUP(E1393,'RT-C'!$A:$J,10,FALSE),"")</f>
        <v/>
      </c>
      <c r="J1393" s="151" t="str">
        <f t="array" ref="J1393">IFERROR(VLOOKUP(E1393,'RT-C'!$A:$AE,31,FALSE),"")</f>
        <v/>
      </c>
      <c r="K1393" s="152" t="str">
        <f t="array" ref="K1393">IFERROR(IF(VLOOKUP(E1393,'RT-C'!$A:$AG,29,FALSE)=0,"",VLOOKUP(E1393,'RT-C'!$A:$AG,33,FALSE)),"")</f>
        <v/>
      </c>
      <c r="L1393" s="151" t="str">
        <f t="array" ref="L1393">IFERROR(VLOOKUP('RT-C'!$A:$AF,32,FALSE),"")</f>
        <v/>
      </c>
      <c r="M1393" s="323" t="str">
        <f t="array" ref="M1393">IFERROR(VLOOKUP(E1393,'RT-C'!$A:$H,8,FALSE),"")</f>
        <v/>
      </c>
      <c r="N1393" s="151" t="str">
        <f t="array" ref="N1393">IFERROR(VLOOKUP(E1393,'RT-C'!$A:$G,7,FALSE),"")</f>
        <v/>
      </c>
      <c r="O1393" s="150" t="str">
        <f t="array" ref="O1393">IFERROR(VLOOKUP(E1393,'RT-C'!$A:$R,18,FALSE),"")</f>
        <v/>
      </c>
      <c r="P1393" s="147" t="str">
        <f t="shared" si="84"/>
        <v/>
      </c>
      <c r="Q1393" s="119" t="str">
        <f t="shared" si="85"/>
        <v/>
      </c>
      <c r="R1393" s="149" t="str">
        <f t="shared" si="86"/>
        <v/>
      </c>
      <c r="S1393" s="148"/>
      <c r="T1393" s="148" t="str">
        <f t="shared" si="87"/>
        <v/>
      </c>
      <c r="U1393" s="118" t="e">
        <f>IF(AND(D1393&lt;&gt;"",I1393="OUI",#REF!="OUI"),60,"")</f>
        <v>#REF!</v>
      </c>
      <c r="V1393" s="147"/>
      <c r="W1393" s="118"/>
      <c r="X1393" s="118"/>
      <c r="Y1393" s="120"/>
      <c r="Z1393" s="117"/>
    </row>
    <row r="1394" spans="1:26" x14ac:dyDescent="0.25">
      <c r="A1394" s="114">
        <v>8</v>
      </c>
      <c r="B1394" s="115" t="s">
        <v>5717</v>
      </c>
      <c r="C1394" s="116" t="str">
        <f t="array" ref="C1394">IFERROR(VLOOKUP(E1394,'RT-C'!$A:$I,9,FALSE),"")</f>
        <v/>
      </c>
      <c r="D1394" s="117"/>
      <c r="E1394" s="113"/>
      <c r="F1394" s="118"/>
      <c r="G1394" s="119"/>
      <c r="H1394" s="120"/>
      <c r="I1394" s="153" t="str">
        <f t="array" ref="I1394">IFERROR(VLOOKUP(E1394,'RT-C'!$A:$J,10,FALSE),"")</f>
        <v/>
      </c>
      <c r="J1394" s="151" t="str">
        <f t="array" ref="J1394">IFERROR(VLOOKUP(E1394,'RT-C'!$A:$AE,31,FALSE),"")</f>
        <v/>
      </c>
      <c r="K1394" s="152" t="str">
        <f t="array" ref="K1394">IFERROR(IF(VLOOKUP(E1394,'RT-C'!$A:$AG,29,FALSE)=0,"",VLOOKUP(E1394,'RT-C'!$A:$AG,33,FALSE)),"")</f>
        <v/>
      </c>
      <c r="L1394" s="151" t="str">
        <f t="array" ref="L1394">IFERROR(VLOOKUP('RT-C'!$A:$AF,32,FALSE),"")</f>
        <v/>
      </c>
      <c r="M1394" s="323" t="str">
        <f t="array" ref="M1394">IFERROR(VLOOKUP(E1394,'RT-C'!$A:$H,8,FALSE),"")</f>
        <v/>
      </c>
      <c r="N1394" s="151" t="str">
        <f t="array" ref="N1394">IFERROR(VLOOKUP(E1394,'RT-C'!$A:$G,7,FALSE),"")</f>
        <v/>
      </c>
      <c r="O1394" s="150" t="str">
        <f t="array" ref="O1394">IFERROR(VLOOKUP(E1394,'RT-C'!$A:$R,18,FALSE),"")</f>
        <v/>
      </c>
      <c r="P1394" s="147" t="str">
        <f t="shared" si="84"/>
        <v/>
      </c>
      <c r="Q1394" s="119" t="str">
        <f t="shared" si="85"/>
        <v/>
      </c>
      <c r="R1394" s="149" t="str">
        <f t="shared" si="86"/>
        <v/>
      </c>
      <c r="S1394" s="148"/>
      <c r="T1394" s="148" t="str">
        <f t="shared" si="87"/>
        <v/>
      </c>
      <c r="U1394" s="118" t="e">
        <f>IF(AND(D1394&lt;&gt;"",I1394="OUI",#REF!="OUI"),60,"")</f>
        <v>#REF!</v>
      </c>
      <c r="V1394" s="147"/>
      <c r="W1394" s="118"/>
      <c r="X1394" s="118"/>
      <c r="Y1394" s="120"/>
      <c r="Z1394" s="117"/>
    </row>
    <row r="1395" spans="1:26" x14ac:dyDescent="0.25">
      <c r="A1395" s="114">
        <v>8</v>
      </c>
      <c r="B1395" s="115" t="s">
        <v>5717</v>
      </c>
      <c r="C1395" s="116" t="str">
        <f t="array" ref="C1395">IFERROR(VLOOKUP(E1395,'RT-C'!$A:$I,9,FALSE),"")</f>
        <v/>
      </c>
      <c r="D1395" s="117"/>
      <c r="E1395" s="113"/>
      <c r="F1395" s="118"/>
      <c r="G1395" s="119"/>
      <c r="H1395" s="120"/>
      <c r="I1395" s="153" t="str">
        <f t="array" ref="I1395">IFERROR(VLOOKUP(E1395,'RT-C'!$A:$J,10,FALSE),"")</f>
        <v/>
      </c>
      <c r="J1395" s="151" t="str">
        <f t="array" ref="J1395">IFERROR(VLOOKUP(E1395,'RT-C'!$A:$AE,31,FALSE),"")</f>
        <v/>
      </c>
      <c r="K1395" s="152" t="str">
        <f t="array" ref="K1395">IFERROR(IF(VLOOKUP(E1395,'RT-C'!$A:$AG,29,FALSE)=0,"",VLOOKUP(E1395,'RT-C'!$A:$AG,33,FALSE)),"")</f>
        <v/>
      </c>
      <c r="L1395" s="151" t="str">
        <f t="array" ref="L1395">IFERROR(VLOOKUP('RT-C'!$A:$AF,32,FALSE),"")</f>
        <v/>
      </c>
      <c r="M1395" s="323" t="str">
        <f t="array" ref="M1395">IFERROR(VLOOKUP(E1395,'RT-C'!$A:$H,8,FALSE),"")</f>
        <v/>
      </c>
      <c r="N1395" s="151" t="str">
        <f t="array" ref="N1395">IFERROR(VLOOKUP(E1395,'RT-C'!$A:$G,7,FALSE),"")</f>
        <v/>
      </c>
      <c r="O1395" s="150" t="str">
        <f t="array" ref="O1395">IFERROR(VLOOKUP(E1395,'RT-C'!$A:$R,18,FALSE),"")</f>
        <v/>
      </c>
      <c r="P1395" s="147" t="str">
        <f t="shared" si="84"/>
        <v/>
      </c>
      <c r="Q1395" s="119" t="str">
        <f t="shared" si="85"/>
        <v/>
      </c>
      <c r="R1395" s="149" t="str">
        <f t="shared" si="86"/>
        <v/>
      </c>
      <c r="S1395" s="148"/>
      <c r="T1395" s="148" t="str">
        <f t="shared" si="87"/>
        <v/>
      </c>
      <c r="U1395" s="118" t="e">
        <f>IF(AND(D1395&lt;&gt;"",I1395="OUI",#REF!="OUI"),60,"")</f>
        <v>#REF!</v>
      </c>
      <c r="V1395" s="147"/>
      <c r="W1395" s="118"/>
      <c r="X1395" s="118"/>
      <c r="Y1395" s="120"/>
      <c r="Z1395" s="117"/>
    </row>
    <row r="1396" spans="1:26" x14ac:dyDescent="0.25">
      <c r="A1396" s="114">
        <v>8</v>
      </c>
      <c r="B1396" s="115" t="s">
        <v>5717</v>
      </c>
      <c r="C1396" s="116" t="str">
        <f t="array" ref="C1396">IFERROR(VLOOKUP(E1396,'RT-C'!$A:$I,9,FALSE),"")</f>
        <v/>
      </c>
      <c r="D1396" s="117"/>
      <c r="E1396" s="113"/>
      <c r="F1396" s="118"/>
      <c r="G1396" s="119"/>
      <c r="H1396" s="120"/>
      <c r="I1396" s="153" t="str">
        <f t="array" ref="I1396">IFERROR(VLOOKUP(E1396,'RT-C'!$A:$J,10,FALSE),"")</f>
        <v/>
      </c>
      <c r="J1396" s="151" t="str">
        <f t="array" ref="J1396">IFERROR(VLOOKUP(E1396,'RT-C'!$A:$AE,31,FALSE),"")</f>
        <v/>
      </c>
      <c r="K1396" s="152" t="str">
        <f t="array" ref="K1396">IFERROR(IF(VLOOKUP(E1396,'RT-C'!$A:$AG,29,FALSE)=0,"",VLOOKUP(E1396,'RT-C'!$A:$AG,33,FALSE)),"")</f>
        <v/>
      </c>
      <c r="L1396" s="151" t="str">
        <f t="array" ref="L1396">IFERROR(VLOOKUP('RT-C'!$A:$AF,32,FALSE),"")</f>
        <v/>
      </c>
      <c r="M1396" s="323" t="str">
        <f t="array" ref="M1396">IFERROR(VLOOKUP(E1396,'RT-C'!$A:$H,8,FALSE),"")</f>
        <v/>
      </c>
      <c r="N1396" s="151" t="str">
        <f t="array" ref="N1396">IFERROR(VLOOKUP(E1396,'RT-C'!$A:$G,7,FALSE),"")</f>
        <v/>
      </c>
      <c r="O1396" s="150" t="str">
        <f t="array" ref="O1396">IFERROR(VLOOKUP(E1396,'RT-C'!$A:$R,18,FALSE),"")</f>
        <v/>
      </c>
      <c r="P1396" s="147" t="str">
        <f t="shared" si="84"/>
        <v/>
      </c>
      <c r="Q1396" s="119" t="str">
        <f t="shared" si="85"/>
        <v/>
      </c>
      <c r="R1396" s="149" t="str">
        <f t="shared" si="86"/>
        <v/>
      </c>
      <c r="S1396" s="148"/>
      <c r="T1396" s="148" t="str">
        <f t="shared" si="87"/>
        <v/>
      </c>
      <c r="U1396" s="118" t="e">
        <f>IF(AND(D1396&lt;&gt;"",I1396="OUI",#REF!="OUI"),60,"")</f>
        <v>#REF!</v>
      </c>
      <c r="V1396" s="147"/>
      <c r="W1396" s="118"/>
      <c r="X1396" s="118"/>
      <c r="Y1396" s="120"/>
      <c r="Z1396" s="117"/>
    </row>
    <row r="1397" spans="1:26" x14ac:dyDescent="0.25">
      <c r="A1397" s="114">
        <v>8</v>
      </c>
      <c r="B1397" s="115" t="s">
        <v>5717</v>
      </c>
      <c r="C1397" s="116" t="str">
        <f t="array" ref="C1397">IFERROR(VLOOKUP(E1397,'RT-C'!$A:$I,9,FALSE),"")</f>
        <v/>
      </c>
      <c r="D1397" s="117"/>
      <c r="E1397" s="113"/>
      <c r="F1397" s="118"/>
      <c r="G1397" s="119"/>
      <c r="H1397" s="120"/>
      <c r="I1397" s="153" t="str">
        <f t="array" ref="I1397">IFERROR(VLOOKUP(E1397,'RT-C'!$A:$J,10,FALSE),"")</f>
        <v/>
      </c>
      <c r="J1397" s="151" t="str">
        <f t="array" ref="J1397">IFERROR(VLOOKUP(E1397,'RT-C'!$A:$AE,31,FALSE),"")</f>
        <v/>
      </c>
      <c r="K1397" s="152" t="str">
        <f t="array" ref="K1397">IFERROR(IF(VLOOKUP(E1397,'RT-C'!$A:$AG,29,FALSE)=0,"",VLOOKUP(E1397,'RT-C'!$A:$AG,33,FALSE)),"")</f>
        <v/>
      </c>
      <c r="L1397" s="151" t="str">
        <f t="array" ref="L1397">IFERROR(VLOOKUP('RT-C'!$A:$AF,32,FALSE),"")</f>
        <v/>
      </c>
      <c r="M1397" s="323" t="str">
        <f t="array" ref="M1397">IFERROR(VLOOKUP(E1397,'RT-C'!$A:$H,8,FALSE),"")</f>
        <v/>
      </c>
      <c r="N1397" s="151" t="str">
        <f t="array" ref="N1397">IFERROR(VLOOKUP(E1397,'RT-C'!$A:$G,7,FALSE),"")</f>
        <v/>
      </c>
      <c r="O1397" s="150" t="str">
        <f t="array" ref="O1397">IFERROR(VLOOKUP(E1397,'RT-C'!$A:$R,18,FALSE),"")</f>
        <v/>
      </c>
      <c r="P1397" s="147" t="str">
        <f t="shared" si="84"/>
        <v/>
      </c>
      <c r="Q1397" s="119" t="str">
        <f t="shared" si="85"/>
        <v/>
      </c>
      <c r="R1397" s="149" t="str">
        <f t="shared" si="86"/>
        <v/>
      </c>
      <c r="S1397" s="148"/>
      <c r="T1397" s="148" t="str">
        <f t="shared" si="87"/>
        <v/>
      </c>
      <c r="U1397" s="118" t="e">
        <f>IF(AND(D1397&lt;&gt;"",I1397="OUI",#REF!="OUI"),60,"")</f>
        <v>#REF!</v>
      </c>
      <c r="V1397" s="147"/>
      <c r="W1397" s="118"/>
      <c r="X1397" s="118"/>
      <c r="Y1397" s="120"/>
      <c r="Z1397" s="117"/>
    </row>
    <row r="1398" spans="1:26" x14ac:dyDescent="0.25">
      <c r="A1398" s="114">
        <v>8</v>
      </c>
      <c r="B1398" s="115" t="s">
        <v>5717</v>
      </c>
      <c r="C1398" s="116" t="str">
        <f t="array" ref="C1398">IFERROR(VLOOKUP(E1398,'RT-C'!$A:$I,9,FALSE),"")</f>
        <v/>
      </c>
      <c r="D1398" s="117"/>
      <c r="E1398" s="113"/>
      <c r="F1398" s="118"/>
      <c r="G1398" s="119"/>
      <c r="H1398" s="120"/>
      <c r="I1398" s="153" t="str">
        <f t="array" ref="I1398">IFERROR(VLOOKUP(E1398,'RT-C'!$A:$J,10,FALSE),"")</f>
        <v/>
      </c>
      <c r="J1398" s="151" t="str">
        <f t="array" ref="J1398">IFERROR(VLOOKUP(E1398,'RT-C'!$A:$AE,31,FALSE),"")</f>
        <v/>
      </c>
      <c r="K1398" s="152" t="str">
        <f t="array" ref="K1398">IFERROR(IF(VLOOKUP(E1398,'RT-C'!$A:$AG,29,FALSE)=0,"",VLOOKUP(E1398,'RT-C'!$A:$AG,33,FALSE)),"")</f>
        <v/>
      </c>
      <c r="L1398" s="151" t="str">
        <f t="array" ref="L1398">IFERROR(VLOOKUP('RT-C'!$A:$AF,32,FALSE),"")</f>
        <v/>
      </c>
      <c r="M1398" s="323" t="str">
        <f t="array" ref="M1398">IFERROR(VLOOKUP(E1398,'RT-C'!$A:$H,8,FALSE),"")</f>
        <v/>
      </c>
      <c r="N1398" s="151" t="str">
        <f t="array" ref="N1398">IFERROR(VLOOKUP(E1398,'RT-C'!$A:$G,7,FALSE),"")</f>
        <v/>
      </c>
      <c r="O1398" s="150" t="str">
        <f t="array" ref="O1398">IFERROR(VLOOKUP(E1398,'RT-C'!$A:$R,18,FALSE),"")</f>
        <v/>
      </c>
      <c r="P1398" s="147" t="str">
        <f t="shared" si="84"/>
        <v/>
      </c>
      <c r="Q1398" s="119" t="str">
        <f t="shared" si="85"/>
        <v/>
      </c>
      <c r="R1398" s="149" t="str">
        <f t="shared" si="86"/>
        <v/>
      </c>
      <c r="S1398" s="148"/>
      <c r="T1398" s="148" t="str">
        <f t="shared" si="87"/>
        <v/>
      </c>
      <c r="U1398" s="118" t="e">
        <f>IF(AND(D1398&lt;&gt;"",I1398="OUI",#REF!="OUI"),60,"")</f>
        <v>#REF!</v>
      </c>
      <c r="V1398" s="147"/>
      <c r="W1398" s="118"/>
      <c r="X1398" s="118"/>
      <c r="Y1398" s="120"/>
      <c r="Z1398" s="117"/>
    </row>
    <row r="1399" spans="1:26" x14ac:dyDescent="0.25">
      <c r="A1399" s="114">
        <v>8</v>
      </c>
      <c r="B1399" s="115" t="s">
        <v>5717</v>
      </c>
      <c r="C1399" s="116" t="str">
        <f t="array" ref="C1399">IFERROR(VLOOKUP(E1399,'RT-C'!$A:$I,9,FALSE),"")</f>
        <v/>
      </c>
      <c r="D1399" s="117"/>
      <c r="E1399" s="113"/>
      <c r="F1399" s="118"/>
      <c r="G1399" s="119"/>
      <c r="H1399" s="120"/>
      <c r="I1399" s="153" t="str">
        <f t="array" ref="I1399">IFERROR(VLOOKUP(E1399,'RT-C'!$A:$J,10,FALSE),"")</f>
        <v/>
      </c>
      <c r="J1399" s="151" t="str">
        <f t="array" ref="J1399">IFERROR(VLOOKUP(E1399,'RT-C'!$A:$AE,31,FALSE),"")</f>
        <v/>
      </c>
      <c r="K1399" s="152" t="str">
        <f t="array" ref="K1399">IFERROR(IF(VLOOKUP(E1399,'RT-C'!$A:$AG,29,FALSE)=0,"",VLOOKUP(E1399,'RT-C'!$A:$AG,33,FALSE)),"")</f>
        <v/>
      </c>
      <c r="L1399" s="151" t="str">
        <f t="array" ref="L1399">IFERROR(VLOOKUP('RT-C'!$A:$AF,32,FALSE),"")</f>
        <v/>
      </c>
      <c r="M1399" s="323" t="str">
        <f t="array" ref="M1399">IFERROR(VLOOKUP(E1399,'RT-C'!$A:$H,8,FALSE),"")</f>
        <v/>
      </c>
      <c r="N1399" s="151" t="str">
        <f t="array" ref="N1399">IFERROR(VLOOKUP(E1399,'RT-C'!$A:$G,7,FALSE),"")</f>
        <v/>
      </c>
      <c r="O1399" s="150" t="str">
        <f t="array" ref="O1399">IFERROR(VLOOKUP(E1399,'RT-C'!$A:$R,18,FALSE),"")</f>
        <v/>
      </c>
      <c r="P1399" s="147" t="str">
        <f t="shared" si="84"/>
        <v/>
      </c>
      <c r="Q1399" s="119" t="str">
        <f t="shared" si="85"/>
        <v/>
      </c>
      <c r="R1399" s="149" t="str">
        <f t="shared" si="86"/>
        <v/>
      </c>
      <c r="S1399" s="148"/>
      <c r="T1399" s="148" t="str">
        <f t="shared" si="87"/>
        <v/>
      </c>
      <c r="U1399" s="118" t="e">
        <f>IF(AND(D1399&lt;&gt;"",I1399="OUI",#REF!="OUI"),60,"")</f>
        <v>#REF!</v>
      </c>
      <c r="V1399" s="147"/>
      <c r="W1399" s="118"/>
      <c r="X1399" s="118"/>
      <c r="Y1399" s="120"/>
      <c r="Z1399" s="117"/>
    </row>
    <row r="1400" spans="1:26" x14ac:dyDescent="0.25">
      <c r="A1400" s="114">
        <v>8</v>
      </c>
      <c r="B1400" s="115" t="s">
        <v>5717</v>
      </c>
      <c r="C1400" s="116" t="str">
        <f t="array" ref="C1400">IFERROR(VLOOKUP(E1400,'RT-C'!$A:$I,9,FALSE),"")</f>
        <v/>
      </c>
      <c r="D1400" s="117"/>
      <c r="E1400" s="113"/>
      <c r="F1400" s="118"/>
      <c r="G1400" s="119"/>
      <c r="H1400" s="120"/>
      <c r="I1400" s="153" t="str">
        <f t="array" ref="I1400">IFERROR(VLOOKUP(E1400,'RT-C'!$A:$J,10,FALSE),"")</f>
        <v/>
      </c>
      <c r="J1400" s="151" t="str">
        <f t="array" ref="J1400">IFERROR(VLOOKUP(E1400,'RT-C'!$A:$AE,31,FALSE),"")</f>
        <v/>
      </c>
      <c r="K1400" s="152" t="str">
        <f t="array" ref="K1400">IFERROR(IF(VLOOKUP(E1400,'RT-C'!$A:$AG,29,FALSE)=0,"",VLOOKUP(E1400,'RT-C'!$A:$AG,33,FALSE)),"")</f>
        <v/>
      </c>
      <c r="L1400" s="151" t="str">
        <f t="array" ref="L1400">IFERROR(VLOOKUP('RT-C'!$A:$AF,32,FALSE),"")</f>
        <v/>
      </c>
      <c r="M1400" s="323" t="str">
        <f t="array" ref="M1400">IFERROR(VLOOKUP(E1400,'RT-C'!$A:$H,8,FALSE),"")</f>
        <v/>
      </c>
      <c r="N1400" s="151" t="str">
        <f t="array" ref="N1400">IFERROR(VLOOKUP(E1400,'RT-C'!$A:$G,7,FALSE),"")</f>
        <v/>
      </c>
      <c r="O1400" s="150" t="str">
        <f t="array" ref="O1400">IFERROR(VLOOKUP(E1400,'RT-C'!$A:$R,18,FALSE),"")</f>
        <v/>
      </c>
      <c r="P1400" s="147" t="str">
        <f t="shared" si="84"/>
        <v/>
      </c>
      <c r="Q1400" s="119" t="str">
        <f t="shared" si="85"/>
        <v/>
      </c>
      <c r="R1400" s="149" t="str">
        <f t="shared" si="86"/>
        <v/>
      </c>
      <c r="S1400" s="148"/>
      <c r="T1400" s="148" t="str">
        <f t="shared" si="87"/>
        <v/>
      </c>
      <c r="U1400" s="118" t="e">
        <f>IF(AND(D1400&lt;&gt;"",I1400="OUI",#REF!="OUI"),60,"")</f>
        <v>#REF!</v>
      </c>
      <c r="V1400" s="147"/>
      <c r="W1400" s="118"/>
      <c r="X1400" s="118"/>
      <c r="Y1400" s="120"/>
      <c r="Z1400" s="117"/>
    </row>
    <row r="1401" spans="1:26" x14ac:dyDescent="0.25">
      <c r="A1401" s="114">
        <v>8</v>
      </c>
      <c r="B1401" s="115" t="s">
        <v>5717</v>
      </c>
      <c r="C1401" s="116" t="str">
        <f t="array" ref="C1401">IFERROR(VLOOKUP(E1401,'RT-C'!$A:$I,9,FALSE),"")</f>
        <v/>
      </c>
      <c r="D1401" s="117"/>
      <c r="E1401" s="113"/>
      <c r="F1401" s="118"/>
      <c r="G1401" s="119"/>
      <c r="H1401" s="120"/>
      <c r="I1401" s="153" t="str">
        <f t="array" ref="I1401">IFERROR(VLOOKUP(E1401,'RT-C'!$A:$J,10,FALSE),"")</f>
        <v/>
      </c>
      <c r="J1401" s="151" t="str">
        <f t="array" ref="J1401">IFERROR(VLOOKUP(E1401,'RT-C'!$A:$AE,31,FALSE),"")</f>
        <v/>
      </c>
      <c r="K1401" s="152" t="str">
        <f t="array" ref="K1401">IFERROR(IF(VLOOKUP(E1401,'RT-C'!$A:$AG,29,FALSE)=0,"",VLOOKUP(E1401,'RT-C'!$A:$AG,33,FALSE)),"")</f>
        <v/>
      </c>
      <c r="L1401" s="151" t="str">
        <f t="array" ref="L1401">IFERROR(VLOOKUP('RT-C'!$A:$AF,32,FALSE),"")</f>
        <v/>
      </c>
      <c r="M1401" s="323" t="str">
        <f t="array" ref="M1401">IFERROR(VLOOKUP(E1401,'RT-C'!$A:$H,8,FALSE),"")</f>
        <v/>
      </c>
      <c r="N1401" s="151" t="str">
        <f t="array" ref="N1401">IFERROR(VLOOKUP(E1401,'RT-C'!$A:$G,7,FALSE),"")</f>
        <v/>
      </c>
      <c r="O1401" s="150" t="str">
        <f t="array" ref="O1401">IFERROR(VLOOKUP(E1401,'RT-C'!$A:$R,18,FALSE),"")</f>
        <v/>
      </c>
      <c r="P1401" s="147" t="str">
        <f t="shared" si="84"/>
        <v/>
      </c>
      <c r="Q1401" s="119" t="str">
        <f t="shared" si="85"/>
        <v/>
      </c>
      <c r="R1401" s="149" t="str">
        <f t="shared" si="86"/>
        <v/>
      </c>
      <c r="S1401" s="148"/>
      <c r="T1401" s="148" t="str">
        <f t="shared" si="87"/>
        <v/>
      </c>
      <c r="U1401" s="118" t="e">
        <f>IF(AND(D1401&lt;&gt;"",I1401="OUI",#REF!="OUI"),60,"")</f>
        <v>#REF!</v>
      </c>
      <c r="V1401" s="147"/>
      <c r="W1401" s="118"/>
      <c r="X1401" s="118"/>
      <c r="Y1401" s="120"/>
      <c r="Z1401" s="117"/>
    </row>
    <row r="1402" spans="1:26" x14ac:dyDescent="0.25">
      <c r="A1402" s="114">
        <v>13</v>
      </c>
      <c r="B1402" s="115" t="s">
        <v>5725</v>
      </c>
      <c r="C1402" s="116" t="str">
        <f t="array" ref="C1402">IFERROR(VLOOKUP(E1402,'RT-C'!$A:$I,9,FALSE),"")</f>
        <v/>
      </c>
      <c r="D1402" s="117"/>
      <c r="E1402" s="113"/>
      <c r="F1402" s="118"/>
      <c r="G1402" s="119"/>
      <c r="H1402" s="120"/>
      <c r="I1402" s="153" t="str">
        <f t="array" ref="I1402">IFERROR(VLOOKUP(E1402,'RT-C'!$A:$J,10,FALSE),"")</f>
        <v/>
      </c>
      <c r="J1402" s="151" t="str">
        <f t="array" ref="J1402">IFERROR(VLOOKUP(E1402,'RT-C'!$A:$AE,31,FALSE),"")</f>
        <v/>
      </c>
      <c r="K1402" s="152" t="str">
        <f t="array" ref="K1402">IFERROR(IF(VLOOKUP(E1402,'RT-C'!$A:$AG,29,FALSE)=0,"",VLOOKUP(E1402,'RT-C'!$A:$AG,33,FALSE)),"")</f>
        <v/>
      </c>
      <c r="L1402" s="151" t="str">
        <f t="array" ref="L1402">IFERROR(VLOOKUP('RT-C'!$A:$AF,32,FALSE),"")</f>
        <v/>
      </c>
      <c r="M1402" s="323" t="str">
        <f t="array" ref="M1402">IFERROR(VLOOKUP(E1402,'RT-C'!$A:$H,8,FALSE),"")</f>
        <v/>
      </c>
      <c r="N1402" s="151" t="str">
        <f t="array" ref="N1402">IFERROR(VLOOKUP(E1402,'RT-C'!$A:$G,7,FALSE),"")</f>
        <v/>
      </c>
      <c r="O1402" s="150" t="str">
        <f t="array" ref="O1402">IFERROR(VLOOKUP(E1402,'RT-C'!$A:$R,18,FALSE),"")</f>
        <v/>
      </c>
      <c r="P1402" s="147" t="str">
        <f t="shared" si="84"/>
        <v/>
      </c>
      <c r="Q1402" s="119" t="str">
        <f t="shared" si="85"/>
        <v/>
      </c>
      <c r="R1402" s="149" t="str">
        <f t="shared" si="86"/>
        <v/>
      </c>
      <c r="S1402" s="148"/>
      <c r="T1402" s="148" t="str">
        <f t="shared" si="87"/>
        <v/>
      </c>
      <c r="U1402" s="118" t="e">
        <f>IF(AND(D1402&lt;&gt;"",I1402="OUI",#REF!="OUI"),60,"")</f>
        <v>#REF!</v>
      </c>
      <c r="V1402" s="147"/>
      <c r="W1402" s="118"/>
      <c r="X1402" s="118"/>
      <c r="Y1402" s="120"/>
      <c r="Z1402" s="117"/>
    </row>
    <row r="1403" spans="1:26" x14ac:dyDescent="0.25">
      <c r="A1403" s="114">
        <v>8</v>
      </c>
      <c r="B1403" s="115" t="s">
        <v>5717</v>
      </c>
      <c r="C1403" s="116" t="str">
        <f t="array" ref="C1403">IFERROR(VLOOKUP(E1403,'RT-C'!$A:$I,9,FALSE),"")</f>
        <v/>
      </c>
      <c r="D1403" s="117"/>
      <c r="E1403" s="113"/>
      <c r="F1403" s="118"/>
      <c r="G1403" s="119"/>
      <c r="H1403" s="120"/>
      <c r="I1403" s="153" t="str">
        <f t="array" ref="I1403">IFERROR(VLOOKUP(E1403,'RT-C'!$A:$J,10,FALSE),"")</f>
        <v/>
      </c>
      <c r="J1403" s="151" t="str">
        <f t="array" ref="J1403">IFERROR(VLOOKUP(E1403,'RT-C'!$A:$AE,31,FALSE),"")</f>
        <v/>
      </c>
      <c r="K1403" s="152" t="str">
        <f t="array" ref="K1403">IFERROR(IF(VLOOKUP(E1403,'RT-C'!$A:$AG,29,FALSE)=0,"",VLOOKUP(E1403,'RT-C'!$A:$AG,33,FALSE)),"")</f>
        <v/>
      </c>
      <c r="L1403" s="151" t="str">
        <f t="array" ref="L1403">IFERROR(VLOOKUP('RT-C'!$A:$AF,32,FALSE),"")</f>
        <v/>
      </c>
      <c r="M1403" s="323" t="str">
        <f t="array" ref="M1403">IFERROR(VLOOKUP(E1403,'RT-C'!$A:$H,8,FALSE),"")</f>
        <v/>
      </c>
      <c r="N1403" s="151" t="str">
        <f t="array" ref="N1403">IFERROR(VLOOKUP(E1403,'RT-C'!$A:$G,7,FALSE),"")</f>
        <v/>
      </c>
      <c r="O1403" s="150" t="str">
        <f t="array" ref="O1403">IFERROR(VLOOKUP(E1403,'RT-C'!$A:$R,18,FALSE),"")</f>
        <v/>
      </c>
      <c r="P1403" s="147" t="str">
        <f t="shared" si="84"/>
        <v/>
      </c>
      <c r="Q1403" s="119" t="str">
        <f t="shared" si="85"/>
        <v/>
      </c>
      <c r="R1403" s="149" t="str">
        <f t="shared" si="86"/>
        <v/>
      </c>
      <c r="S1403" s="148"/>
      <c r="T1403" s="148" t="str">
        <f t="shared" si="87"/>
        <v/>
      </c>
      <c r="U1403" s="118" t="e">
        <f>IF(AND(D1403&lt;&gt;"",I1403="OUI",#REF!="OUI"),60,"")</f>
        <v>#REF!</v>
      </c>
      <c r="V1403" s="147"/>
      <c r="W1403" s="118"/>
      <c r="X1403" s="118"/>
      <c r="Y1403" s="120"/>
      <c r="Z1403" s="117"/>
    </row>
    <row r="1404" spans="1:26" x14ac:dyDescent="0.25">
      <c r="A1404" s="114">
        <v>9</v>
      </c>
      <c r="B1404" s="115" t="s">
        <v>5720</v>
      </c>
      <c r="C1404" s="116" t="str">
        <f t="array" ref="C1404">IFERROR(VLOOKUP(E1404,'RT-C'!$A:$I,9,FALSE),"")</f>
        <v/>
      </c>
      <c r="D1404" s="117"/>
      <c r="E1404" s="113"/>
      <c r="F1404" s="118"/>
      <c r="G1404" s="119"/>
      <c r="H1404" s="120"/>
      <c r="I1404" s="153" t="str">
        <f t="array" ref="I1404">IFERROR(VLOOKUP(E1404,'RT-C'!$A:$J,10,FALSE),"")</f>
        <v/>
      </c>
      <c r="J1404" s="151" t="str">
        <f t="array" ref="J1404">IFERROR(VLOOKUP(E1404,'RT-C'!$A:$AE,31,FALSE),"")</f>
        <v/>
      </c>
      <c r="K1404" s="152" t="str">
        <f t="array" ref="K1404">IFERROR(IF(VLOOKUP(E1404,'RT-C'!$A:$AG,29,FALSE)=0,"",VLOOKUP(E1404,'RT-C'!$A:$AG,33,FALSE)),"")</f>
        <v/>
      </c>
      <c r="L1404" s="151" t="str">
        <f t="array" ref="L1404">IFERROR(VLOOKUP('RT-C'!$A:$AF,32,FALSE),"")</f>
        <v/>
      </c>
      <c r="M1404" s="323" t="str">
        <f t="array" ref="M1404">IFERROR(VLOOKUP(E1404,'RT-C'!$A:$H,8,FALSE),"")</f>
        <v/>
      </c>
      <c r="N1404" s="151" t="str">
        <f t="array" ref="N1404">IFERROR(VLOOKUP(E1404,'RT-C'!$A:$G,7,FALSE),"")</f>
        <v/>
      </c>
      <c r="O1404" s="150" t="str">
        <f t="array" ref="O1404">IFERROR(VLOOKUP(E1404,'RT-C'!$A:$R,18,FALSE),"")</f>
        <v/>
      </c>
      <c r="P1404" s="147" t="str">
        <f t="shared" si="84"/>
        <v/>
      </c>
      <c r="Q1404" s="119" t="str">
        <f t="shared" si="85"/>
        <v/>
      </c>
      <c r="R1404" s="149" t="str">
        <f t="shared" si="86"/>
        <v/>
      </c>
      <c r="S1404" s="148"/>
      <c r="T1404" s="148" t="str">
        <f t="shared" si="87"/>
        <v/>
      </c>
      <c r="U1404" s="118" t="e">
        <f>IF(AND(D1404&lt;&gt;"",I1404="OUI",#REF!="OUI"),60,"")</f>
        <v>#REF!</v>
      </c>
      <c r="V1404" s="147"/>
      <c r="W1404" s="118"/>
      <c r="X1404" s="118"/>
      <c r="Y1404" s="120"/>
      <c r="Z1404" s="117"/>
    </row>
    <row r="1405" spans="1:26" x14ac:dyDescent="0.25">
      <c r="A1405" s="114">
        <v>9</v>
      </c>
      <c r="B1405" s="115" t="s">
        <v>5720</v>
      </c>
      <c r="C1405" s="116" t="str">
        <f t="array" ref="C1405">IFERROR(VLOOKUP(E1405,'RT-C'!$A:$I,9,FALSE),"")</f>
        <v/>
      </c>
      <c r="D1405" s="117"/>
      <c r="E1405" s="113"/>
      <c r="F1405" s="118"/>
      <c r="G1405" s="119"/>
      <c r="H1405" s="120"/>
      <c r="I1405" s="153" t="str">
        <f t="array" ref="I1405">IFERROR(VLOOKUP(E1405,'RT-C'!$A:$J,10,FALSE),"")</f>
        <v/>
      </c>
      <c r="J1405" s="151" t="str">
        <f t="array" ref="J1405">IFERROR(VLOOKUP(E1405,'RT-C'!$A:$AE,31,FALSE),"")</f>
        <v/>
      </c>
      <c r="K1405" s="152" t="str">
        <f t="array" ref="K1405">IFERROR(IF(VLOOKUP(E1405,'RT-C'!$A:$AG,29,FALSE)=0,"",VLOOKUP(E1405,'RT-C'!$A:$AG,33,FALSE)),"")</f>
        <v/>
      </c>
      <c r="L1405" s="151" t="str">
        <f t="array" ref="L1405">IFERROR(VLOOKUP('RT-C'!$A:$AF,32,FALSE),"")</f>
        <v/>
      </c>
      <c r="M1405" s="323" t="str">
        <f t="array" ref="M1405">IFERROR(VLOOKUP(E1405,'RT-C'!$A:$H,8,FALSE),"")</f>
        <v/>
      </c>
      <c r="N1405" s="151" t="str">
        <f t="array" ref="N1405">IFERROR(VLOOKUP(E1405,'RT-C'!$A:$G,7,FALSE),"")</f>
        <v/>
      </c>
      <c r="O1405" s="150" t="str">
        <f t="array" ref="O1405">IFERROR(VLOOKUP(E1405,'RT-C'!$A:$R,18,FALSE),"")</f>
        <v/>
      </c>
      <c r="P1405" s="147" t="str">
        <f t="shared" si="84"/>
        <v/>
      </c>
      <c r="Q1405" s="119" t="str">
        <f t="shared" si="85"/>
        <v/>
      </c>
      <c r="R1405" s="149" t="str">
        <f t="shared" si="86"/>
        <v/>
      </c>
      <c r="S1405" s="148"/>
      <c r="T1405" s="148" t="str">
        <f t="shared" si="87"/>
        <v/>
      </c>
      <c r="U1405" s="118" t="e">
        <f>IF(AND(D1405&lt;&gt;"",I1405="OUI",#REF!="OUI"),60,"")</f>
        <v>#REF!</v>
      </c>
      <c r="V1405" s="147"/>
      <c r="W1405" s="118"/>
      <c r="X1405" s="118"/>
      <c r="Y1405" s="120"/>
      <c r="Z1405" s="117"/>
    </row>
    <row r="1406" spans="1:26" x14ac:dyDescent="0.25">
      <c r="A1406" s="114">
        <v>9</v>
      </c>
      <c r="B1406" s="115" t="s">
        <v>5720</v>
      </c>
      <c r="C1406" s="116" t="str">
        <f t="array" ref="C1406">IFERROR(VLOOKUP(E1406,'RT-C'!$A:$I,9,FALSE),"")</f>
        <v/>
      </c>
      <c r="D1406" s="117"/>
      <c r="E1406" s="113"/>
      <c r="F1406" s="118"/>
      <c r="G1406" s="119"/>
      <c r="H1406" s="120"/>
      <c r="I1406" s="153" t="str">
        <f t="array" ref="I1406">IFERROR(VLOOKUP(E1406,'RT-C'!$A:$J,10,FALSE),"")</f>
        <v/>
      </c>
      <c r="J1406" s="151" t="str">
        <f t="array" ref="J1406">IFERROR(VLOOKUP(E1406,'RT-C'!$A:$AE,31,FALSE),"")</f>
        <v/>
      </c>
      <c r="K1406" s="152" t="str">
        <f t="array" ref="K1406">IFERROR(IF(VLOOKUP(E1406,'RT-C'!$A:$AG,29,FALSE)=0,"",VLOOKUP(E1406,'RT-C'!$A:$AG,33,FALSE)),"")</f>
        <v/>
      </c>
      <c r="L1406" s="151" t="str">
        <f t="array" ref="L1406">IFERROR(VLOOKUP('RT-C'!$A:$AF,32,FALSE),"")</f>
        <v/>
      </c>
      <c r="M1406" s="323" t="str">
        <f t="array" ref="M1406">IFERROR(VLOOKUP(E1406,'RT-C'!$A:$H,8,FALSE),"")</f>
        <v/>
      </c>
      <c r="N1406" s="151" t="str">
        <f t="array" ref="N1406">IFERROR(VLOOKUP(E1406,'RT-C'!$A:$G,7,FALSE),"")</f>
        <v/>
      </c>
      <c r="O1406" s="150" t="str">
        <f t="array" ref="O1406">IFERROR(VLOOKUP(E1406,'RT-C'!$A:$R,18,FALSE),"")</f>
        <v/>
      </c>
      <c r="P1406" s="147" t="str">
        <f t="shared" si="84"/>
        <v/>
      </c>
      <c r="Q1406" s="119" t="str">
        <f t="shared" si="85"/>
        <v/>
      </c>
      <c r="R1406" s="149" t="str">
        <f t="shared" si="86"/>
        <v/>
      </c>
      <c r="S1406" s="148"/>
      <c r="T1406" s="148" t="str">
        <f t="shared" si="87"/>
        <v/>
      </c>
      <c r="U1406" s="118" t="e">
        <f>IF(AND(D1406&lt;&gt;"",I1406="OUI",#REF!="OUI"),60,"")</f>
        <v>#REF!</v>
      </c>
      <c r="V1406" s="147"/>
      <c r="W1406" s="118"/>
      <c r="X1406" s="118"/>
      <c r="Y1406" s="120"/>
      <c r="Z1406" s="117"/>
    </row>
    <row r="1407" spans="1:26" x14ac:dyDescent="0.25">
      <c r="A1407" s="114">
        <v>9</v>
      </c>
      <c r="B1407" s="115" t="s">
        <v>5720</v>
      </c>
      <c r="C1407" s="116" t="str">
        <f t="array" ref="C1407">IFERROR(VLOOKUP(E1407,'RT-C'!$A:$I,9,FALSE),"")</f>
        <v/>
      </c>
      <c r="D1407" s="117"/>
      <c r="E1407" s="113"/>
      <c r="F1407" s="118"/>
      <c r="G1407" s="119"/>
      <c r="H1407" s="120"/>
      <c r="I1407" s="153" t="str">
        <f t="array" ref="I1407">IFERROR(VLOOKUP(E1407,'RT-C'!$A:$J,10,FALSE),"")</f>
        <v/>
      </c>
      <c r="J1407" s="151" t="str">
        <f t="array" ref="J1407">IFERROR(VLOOKUP(E1407,'RT-C'!$A:$AE,31,FALSE),"")</f>
        <v/>
      </c>
      <c r="K1407" s="152" t="str">
        <f t="array" ref="K1407">IFERROR(IF(VLOOKUP(E1407,'RT-C'!$A:$AG,29,FALSE)=0,"",VLOOKUP(E1407,'RT-C'!$A:$AG,33,FALSE)),"")</f>
        <v/>
      </c>
      <c r="L1407" s="151" t="str">
        <f t="array" ref="L1407">IFERROR(VLOOKUP('RT-C'!$A:$AF,32,FALSE),"")</f>
        <v/>
      </c>
      <c r="M1407" s="323" t="str">
        <f t="array" ref="M1407">IFERROR(VLOOKUP(E1407,'RT-C'!$A:$H,8,FALSE),"")</f>
        <v/>
      </c>
      <c r="N1407" s="151" t="str">
        <f t="array" ref="N1407">IFERROR(VLOOKUP(E1407,'RT-C'!$A:$G,7,FALSE),"")</f>
        <v/>
      </c>
      <c r="O1407" s="150" t="str">
        <f t="array" ref="O1407">IFERROR(VLOOKUP(E1407,'RT-C'!$A:$R,18,FALSE),"")</f>
        <v/>
      </c>
      <c r="P1407" s="147" t="str">
        <f t="shared" si="84"/>
        <v/>
      </c>
      <c r="Q1407" s="119" t="str">
        <f t="shared" si="85"/>
        <v/>
      </c>
      <c r="R1407" s="149" t="str">
        <f t="shared" si="86"/>
        <v/>
      </c>
      <c r="S1407" s="148"/>
      <c r="T1407" s="148" t="str">
        <f t="shared" si="87"/>
        <v/>
      </c>
      <c r="U1407" s="118" t="e">
        <f>IF(AND(D1407&lt;&gt;"",I1407="OUI",#REF!="OUI"),60,"")</f>
        <v>#REF!</v>
      </c>
      <c r="V1407" s="147"/>
      <c r="W1407" s="118"/>
      <c r="X1407" s="118"/>
      <c r="Y1407" s="120"/>
      <c r="Z1407" s="117"/>
    </row>
    <row r="1408" spans="1:26" x14ac:dyDescent="0.25">
      <c r="A1408" s="114">
        <v>9</v>
      </c>
      <c r="B1408" s="115" t="s">
        <v>5720</v>
      </c>
      <c r="C1408" s="116" t="str">
        <f t="array" ref="C1408">IFERROR(VLOOKUP(E1408,'RT-C'!$A:$I,9,FALSE),"")</f>
        <v/>
      </c>
      <c r="D1408" s="117"/>
      <c r="E1408" s="113"/>
      <c r="F1408" s="118"/>
      <c r="G1408" s="119"/>
      <c r="H1408" s="120"/>
      <c r="I1408" s="153" t="str">
        <f t="array" ref="I1408">IFERROR(VLOOKUP(E1408,'RT-C'!$A:$J,10,FALSE),"")</f>
        <v/>
      </c>
      <c r="J1408" s="151" t="str">
        <f t="array" ref="J1408">IFERROR(VLOOKUP(E1408,'RT-C'!$A:$AE,31,FALSE),"")</f>
        <v/>
      </c>
      <c r="K1408" s="152" t="str">
        <f t="array" ref="K1408">IFERROR(IF(VLOOKUP(E1408,'RT-C'!$A:$AG,29,FALSE)=0,"",VLOOKUP(E1408,'RT-C'!$A:$AG,33,FALSE)),"")</f>
        <v/>
      </c>
      <c r="L1408" s="151" t="str">
        <f t="array" ref="L1408">IFERROR(VLOOKUP('RT-C'!$A:$AF,32,FALSE),"")</f>
        <v/>
      </c>
      <c r="M1408" s="323" t="str">
        <f t="array" ref="M1408">IFERROR(VLOOKUP(E1408,'RT-C'!$A:$H,8,FALSE),"")</f>
        <v/>
      </c>
      <c r="N1408" s="151" t="str">
        <f t="array" ref="N1408">IFERROR(VLOOKUP(E1408,'RT-C'!$A:$G,7,FALSE),"")</f>
        <v/>
      </c>
      <c r="O1408" s="150" t="str">
        <f t="array" ref="O1408">IFERROR(VLOOKUP(E1408,'RT-C'!$A:$R,18,FALSE),"")</f>
        <v/>
      </c>
      <c r="P1408" s="147" t="str">
        <f t="shared" si="84"/>
        <v/>
      </c>
      <c r="Q1408" s="119" t="str">
        <f t="shared" si="85"/>
        <v/>
      </c>
      <c r="R1408" s="149" t="str">
        <f t="shared" si="86"/>
        <v/>
      </c>
      <c r="S1408" s="148"/>
      <c r="T1408" s="148" t="str">
        <f t="shared" si="87"/>
        <v/>
      </c>
      <c r="U1408" s="118" t="e">
        <f>IF(AND(D1408&lt;&gt;"",I1408="OUI",#REF!="OUI"),60,"")</f>
        <v>#REF!</v>
      </c>
      <c r="V1408" s="147"/>
      <c r="W1408" s="118"/>
      <c r="X1408" s="118"/>
      <c r="Y1408" s="120"/>
      <c r="Z1408" s="117"/>
    </row>
    <row r="1409" spans="1:26" x14ac:dyDescent="0.25">
      <c r="A1409" s="114">
        <v>9</v>
      </c>
      <c r="B1409" s="115" t="s">
        <v>5720</v>
      </c>
      <c r="C1409" s="116" t="str">
        <f t="array" ref="C1409">IFERROR(VLOOKUP(E1409,'RT-C'!$A:$I,9,FALSE),"")</f>
        <v/>
      </c>
      <c r="D1409" s="117"/>
      <c r="E1409" s="113"/>
      <c r="F1409" s="118"/>
      <c r="G1409" s="119"/>
      <c r="H1409" s="120"/>
      <c r="I1409" s="153" t="str">
        <f t="array" ref="I1409">IFERROR(VLOOKUP(E1409,'RT-C'!$A:$J,10,FALSE),"")</f>
        <v/>
      </c>
      <c r="J1409" s="151" t="str">
        <f t="array" ref="J1409">IFERROR(VLOOKUP(E1409,'RT-C'!$A:$AE,31,FALSE),"")</f>
        <v/>
      </c>
      <c r="K1409" s="152" t="str">
        <f t="array" ref="K1409">IFERROR(IF(VLOOKUP(E1409,'RT-C'!$A:$AG,29,FALSE)=0,"",VLOOKUP(E1409,'RT-C'!$A:$AG,33,FALSE)),"")</f>
        <v/>
      </c>
      <c r="L1409" s="151" t="str">
        <f t="array" ref="L1409">IFERROR(VLOOKUP('RT-C'!$A:$AF,32,FALSE),"")</f>
        <v/>
      </c>
      <c r="M1409" s="323" t="str">
        <f t="array" ref="M1409">IFERROR(VLOOKUP(E1409,'RT-C'!$A:$H,8,FALSE),"")</f>
        <v/>
      </c>
      <c r="N1409" s="151" t="str">
        <f t="array" ref="N1409">IFERROR(VLOOKUP(E1409,'RT-C'!$A:$G,7,FALSE),"")</f>
        <v/>
      </c>
      <c r="O1409" s="150" t="str">
        <f t="array" ref="O1409">IFERROR(VLOOKUP(E1409,'RT-C'!$A:$R,18,FALSE),"")</f>
        <v/>
      </c>
      <c r="P1409" s="147" t="str">
        <f t="shared" si="84"/>
        <v/>
      </c>
      <c r="Q1409" s="119" t="str">
        <f t="shared" si="85"/>
        <v/>
      </c>
      <c r="R1409" s="149" t="str">
        <f t="shared" si="86"/>
        <v/>
      </c>
      <c r="S1409" s="148"/>
      <c r="T1409" s="148" t="str">
        <f t="shared" si="87"/>
        <v/>
      </c>
      <c r="U1409" s="118" t="e">
        <f>IF(AND(D1409&lt;&gt;"",I1409="OUI",#REF!="OUI"),60,"")</f>
        <v>#REF!</v>
      </c>
      <c r="V1409" s="147"/>
      <c r="W1409" s="118"/>
      <c r="X1409" s="118"/>
      <c r="Y1409" s="120"/>
      <c r="Z1409" s="117"/>
    </row>
    <row r="1410" spans="1:26" x14ac:dyDescent="0.25">
      <c r="A1410" s="114">
        <v>9</v>
      </c>
      <c r="B1410" s="115" t="s">
        <v>5720</v>
      </c>
      <c r="C1410" s="116" t="str">
        <f t="array" ref="C1410">IFERROR(VLOOKUP(E1410,'RT-C'!$A:$I,9,FALSE),"")</f>
        <v/>
      </c>
      <c r="D1410" s="117"/>
      <c r="E1410" s="113"/>
      <c r="F1410" s="118"/>
      <c r="G1410" s="119"/>
      <c r="H1410" s="120"/>
      <c r="I1410" s="153" t="str">
        <f t="array" ref="I1410">IFERROR(VLOOKUP(E1410,'RT-C'!$A:$J,10,FALSE),"")</f>
        <v/>
      </c>
      <c r="J1410" s="151" t="str">
        <f t="array" ref="J1410">IFERROR(VLOOKUP(E1410,'RT-C'!$A:$AE,31,FALSE),"")</f>
        <v/>
      </c>
      <c r="K1410" s="152" t="str">
        <f t="array" ref="K1410">IFERROR(IF(VLOOKUP(E1410,'RT-C'!$A:$AG,29,FALSE)=0,"",VLOOKUP(E1410,'RT-C'!$A:$AG,33,FALSE)),"")</f>
        <v/>
      </c>
      <c r="L1410" s="151" t="str">
        <f t="array" ref="L1410">IFERROR(VLOOKUP('RT-C'!$A:$AF,32,FALSE),"")</f>
        <v/>
      </c>
      <c r="M1410" s="323" t="str">
        <f t="array" ref="M1410">IFERROR(VLOOKUP(E1410,'RT-C'!$A:$H,8,FALSE),"")</f>
        <v/>
      </c>
      <c r="N1410" s="151" t="str">
        <f t="array" ref="N1410">IFERROR(VLOOKUP(E1410,'RT-C'!$A:$G,7,FALSE),"")</f>
        <v/>
      </c>
      <c r="O1410" s="150" t="str">
        <f t="array" ref="O1410">IFERROR(VLOOKUP(E1410,'RT-C'!$A:$R,18,FALSE),"")</f>
        <v/>
      </c>
      <c r="P1410" s="147" t="str">
        <f t="shared" si="84"/>
        <v/>
      </c>
      <c r="Q1410" s="119" t="str">
        <f t="shared" si="85"/>
        <v/>
      </c>
      <c r="R1410" s="149" t="str">
        <f t="shared" si="86"/>
        <v/>
      </c>
      <c r="S1410" s="148"/>
      <c r="T1410" s="148" t="str">
        <f t="shared" si="87"/>
        <v/>
      </c>
      <c r="U1410" s="118" t="e">
        <f>IF(AND(D1410&lt;&gt;"",I1410="OUI",#REF!="OUI"),60,"")</f>
        <v>#REF!</v>
      </c>
      <c r="V1410" s="147"/>
      <c r="W1410" s="118"/>
      <c r="X1410" s="118"/>
      <c r="Y1410" s="120"/>
      <c r="Z1410" s="117"/>
    </row>
    <row r="1411" spans="1:26" x14ac:dyDescent="0.25">
      <c r="A1411" s="114">
        <v>9</v>
      </c>
      <c r="B1411" s="115" t="s">
        <v>5720</v>
      </c>
      <c r="C1411" s="116" t="str">
        <f t="array" ref="C1411">IFERROR(VLOOKUP(E1411,'RT-C'!$A:$I,9,FALSE),"")</f>
        <v/>
      </c>
      <c r="D1411" s="117"/>
      <c r="E1411" s="113"/>
      <c r="F1411" s="118"/>
      <c r="G1411" s="119"/>
      <c r="H1411" s="120"/>
      <c r="I1411" s="153" t="str">
        <f t="array" ref="I1411">IFERROR(VLOOKUP(E1411,'RT-C'!$A:$J,10,FALSE),"")</f>
        <v/>
      </c>
      <c r="J1411" s="151" t="str">
        <f t="array" ref="J1411">IFERROR(VLOOKUP(E1411,'RT-C'!$A:$AE,31,FALSE),"")</f>
        <v/>
      </c>
      <c r="K1411" s="152" t="str">
        <f t="array" ref="K1411">IFERROR(IF(VLOOKUP(E1411,'RT-C'!$A:$AG,29,FALSE)=0,"",VLOOKUP(E1411,'RT-C'!$A:$AG,33,FALSE)),"")</f>
        <v/>
      </c>
      <c r="L1411" s="151" t="str">
        <f t="array" ref="L1411">IFERROR(VLOOKUP('RT-C'!$A:$AF,32,FALSE),"")</f>
        <v/>
      </c>
      <c r="M1411" s="323" t="str">
        <f t="array" ref="M1411">IFERROR(VLOOKUP(E1411,'RT-C'!$A:$H,8,FALSE),"")</f>
        <v/>
      </c>
      <c r="N1411" s="151" t="str">
        <f t="array" ref="N1411">IFERROR(VLOOKUP(E1411,'RT-C'!$A:$G,7,FALSE),"")</f>
        <v/>
      </c>
      <c r="O1411" s="150" t="str">
        <f t="array" ref="O1411">IFERROR(VLOOKUP(E1411,'RT-C'!$A:$R,18,FALSE),"")</f>
        <v/>
      </c>
      <c r="P1411" s="147" t="str">
        <f t="shared" ref="P1411:P1474" si="88">IF(AND(D1411&lt;&gt;"",F1411="INS",I1411="OUI",K1411&gt;0),K1411*IF($M1411&gt;41790,5.94,5.65),"")</f>
        <v/>
      </c>
      <c r="Q1411" s="119" t="str">
        <f t="shared" ref="Q1411:Q1474" si="89">IF(AND(D1411&lt;&gt;"",F1411="REV",I1411="OUI",K1411&gt;0),K1411*IF($M1411&gt;41790,6.2,5.9),"")</f>
        <v/>
      </c>
      <c r="R1411" s="149" t="str">
        <f t="shared" ref="R1411:R1474" si="90">IF(AND(D1411&lt;&gt;"",I1411="NON",OR(J1411="Branchement individuel",J1411="Batiment détruit")),3,"")</f>
        <v/>
      </c>
      <c r="S1411" s="148"/>
      <c r="T1411" s="148" t="str">
        <f t="shared" ref="T1411:T1474" si="91">IF(AND(D1411&lt;&gt;"",I1411="OUI",O1411="OUI"),18,"")</f>
        <v/>
      </c>
      <c r="U1411" s="118" t="e">
        <f>IF(AND(D1411&lt;&gt;"",I1411="OUI",#REF!="OUI"),60,"")</f>
        <v>#REF!</v>
      </c>
      <c r="V1411" s="147"/>
      <c r="W1411" s="118"/>
      <c r="X1411" s="118"/>
      <c r="Y1411" s="120"/>
      <c r="Z1411" s="117"/>
    </row>
    <row r="1412" spans="1:26" x14ac:dyDescent="0.25">
      <c r="A1412" s="114">
        <v>9</v>
      </c>
      <c r="B1412" s="115" t="s">
        <v>5720</v>
      </c>
      <c r="C1412" s="116" t="str">
        <f t="array" ref="C1412">IFERROR(VLOOKUP(E1412,'RT-C'!$A:$I,9,FALSE),"")</f>
        <v/>
      </c>
      <c r="D1412" s="117"/>
      <c r="E1412" s="113"/>
      <c r="F1412" s="118"/>
      <c r="G1412" s="119"/>
      <c r="H1412" s="120"/>
      <c r="I1412" s="153" t="str">
        <f t="array" ref="I1412">IFERROR(VLOOKUP(E1412,'RT-C'!$A:$J,10,FALSE),"")</f>
        <v/>
      </c>
      <c r="J1412" s="151" t="str">
        <f t="array" ref="J1412">IFERROR(VLOOKUP(E1412,'RT-C'!$A:$AE,31,FALSE),"")</f>
        <v/>
      </c>
      <c r="K1412" s="152" t="str">
        <f t="array" ref="K1412">IFERROR(IF(VLOOKUP(E1412,'RT-C'!$A:$AG,29,FALSE)=0,"",VLOOKUP(E1412,'RT-C'!$A:$AG,33,FALSE)),"")</f>
        <v/>
      </c>
      <c r="L1412" s="151" t="str">
        <f t="array" ref="L1412">IFERROR(VLOOKUP('RT-C'!$A:$AF,32,FALSE),"")</f>
        <v/>
      </c>
      <c r="M1412" s="323" t="str">
        <f t="array" ref="M1412">IFERROR(VLOOKUP(E1412,'RT-C'!$A:$H,8,FALSE),"")</f>
        <v/>
      </c>
      <c r="N1412" s="151" t="str">
        <f t="array" ref="N1412">IFERROR(VLOOKUP(E1412,'RT-C'!$A:$G,7,FALSE),"")</f>
        <v/>
      </c>
      <c r="O1412" s="150" t="str">
        <f t="array" ref="O1412">IFERROR(VLOOKUP(E1412,'RT-C'!$A:$R,18,FALSE),"")</f>
        <v/>
      </c>
      <c r="P1412" s="147" t="str">
        <f t="shared" si="88"/>
        <v/>
      </c>
      <c r="Q1412" s="119" t="str">
        <f t="shared" si="89"/>
        <v/>
      </c>
      <c r="R1412" s="149" t="str">
        <f t="shared" si="90"/>
        <v/>
      </c>
      <c r="S1412" s="148"/>
      <c r="T1412" s="148" t="str">
        <f t="shared" si="91"/>
        <v/>
      </c>
      <c r="U1412" s="118" t="e">
        <f>IF(AND(D1412&lt;&gt;"",I1412="OUI",#REF!="OUI"),60,"")</f>
        <v>#REF!</v>
      </c>
      <c r="V1412" s="147"/>
      <c r="W1412" s="118"/>
      <c r="X1412" s="118"/>
      <c r="Y1412" s="120"/>
      <c r="Z1412" s="117"/>
    </row>
    <row r="1413" spans="1:26" x14ac:dyDescent="0.25">
      <c r="A1413" s="114">
        <v>9</v>
      </c>
      <c r="B1413" s="115" t="s">
        <v>5720</v>
      </c>
      <c r="C1413" s="116" t="str">
        <f t="array" ref="C1413">IFERROR(VLOOKUP(E1413,'RT-C'!$A:$I,9,FALSE),"")</f>
        <v/>
      </c>
      <c r="D1413" s="117"/>
      <c r="E1413" s="113"/>
      <c r="F1413" s="118"/>
      <c r="G1413" s="119"/>
      <c r="H1413" s="120"/>
      <c r="I1413" s="153" t="str">
        <f t="array" ref="I1413">IFERROR(VLOOKUP(E1413,'RT-C'!$A:$J,10,FALSE),"")</f>
        <v/>
      </c>
      <c r="J1413" s="151" t="str">
        <f t="array" ref="J1413">IFERROR(VLOOKUP(E1413,'RT-C'!$A:$AE,31,FALSE),"")</f>
        <v/>
      </c>
      <c r="K1413" s="152" t="str">
        <f t="array" ref="K1413">IFERROR(IF(VLOOKUP(E1413,'RT-C'!$A:$AG,29,FALSE)=0,"",VLOOKUP(E1413,'RT-C'!$A:$AG,33,FALSE)),"")</f>
        <v/>
      </c>
      <c r="L1413" s="151" t="str">
        <f t="array" ref="L1413">IFERROR(VLOOKUP('RT-C'!$A:$AF,32,FALSE),"")</f>
        <v/>
      </c>
      <c r="M1413" s="323" t="str">
        <f t="array" ref="M1413">IFERROR(VLOOKUP(E1413,'RT-C'!$A:$H,8,FALSE),"")</f>
        <v/>
      </c>
      <c r="N1413" s="151" t="str">
        <f t="array" ref="N1413">IFERROR(VLOOKUP(E1413,'RT-C'!$A:$G,7,FALSE),"")</f>
        <v/>
      </c>
      <c r="O1413" s="150" t="str">
        <f t="array" ref="O1413">IFERROR(VLOOKUP(E1413,'RT-C'!$A:$R,18,FALSE),"")</f>
        <v/>
      </c>
      <c r="P1413" s="147" t="str">
        <f t="shared" si="88"/>
        <v/>
      </c>
      <c r="Q1413" s="119" t="str">
        <f t="shared" si="89"/>
        <v/>
      </c>
      <c r="R1413" s="149" t="str">
        <f t="shared" si="90"/>
        <v/>
      </c>
      <c r="S1413" s="148"/>
      <c r="T1413" s="148" t="str">
        <f t="shared" si="91"/>
        <v/>
      </c>
      <c r="U1413" s="118" t="e">
        <f>IF(AND(D1413&lt;&gt;"",I1413="OUI",#REF!="OUI"),60,"")</f>
        <v>#REF!</v>
      </c>
      <c r="V1413" s="147"/>
      <c r="W1413" s="118"/>
      <c r="X1413" s="118"/>
      <c r="Y1413" s="120"/>
      <c r="Z1413" s="117"/>
    </row>
    <row r="1414" spans="1:26" x14ac:dyDescent="0.25">
      <c r="A1414" s="114">
        <v>6</v>
      </c>
      <c r="B1414" s="115" t="s">
        <v>5721</v>
      </c>
      <c r="C1414" s="116" t="str">
        <f t="array" ref="C1414">IFERROR(VLOOKUP(E1414,'RT-C'!$A:$I,9,FALSE),"")</f>
        <v/>
      </c>
      <c r="D1414" s="117"/>
      <c r="E1414" s="113"/>
      <c r="F1414" s="118"/>
      <c r="G1414" s="119"/>
      <c r="H1414" s="120"/>
      <c r="I1414" s="153" t="str">
        <f t="array" ref="I1414">IFERROR(VLOOKUP(E1414,'RT-C'!$A:$J,10,FALSE),"")</f>
        <v/>
      </c>
      <c r="J1414" s="151" t="str">
        <f t="array" ref="J1414">IFERROR(VLOOKUP(E1414,'RT-C'!$A:$AE,31,FALSE),"")</f>
        <v/>
      </c>
      <c r="K1414" s="152" t="str">
        <f t="array" ref="K1414">IFERROR(IF(VLOOKUP(E1414,'RT-C'!$A:$AG,29,FALSE)=0,"",VLOOKUP(E1414,'RT-C'!$A:$AG,33,FALSE)),"")</f>
        <v/>
      </c>
      <c r="L1414" s="151" t="str">
        <f t="array" ref="L1414">IFERROR(VLOOKUP('RT-C'!$A:$AF,32,FALSE),"")</f>
        <v/>
      </c>
      <c r="M1414" s="323" t="str">
        <f t="array" ref="M1414">IFERROR(VLOOKUP(E1414,'RT-C'!$A:$H,8,FALSE),"")</f>
        <v/>
      </c>
      <c r="N1414" s="151" t="str">
        <f t="array" ref="N1414">IFERROR(VLOOKUP(E1414,'RT-C'!$A:$G,7,FALSE),"")</f>
        <v/>
      </c>
      <c r="O1414" s="150" t="str">
        <f t="array" ref="O1414">IFERROR(VLOOKUP(E1414,'RT-C'!$A:$R,18,FALSE),"")</f>
        <v/>
      </c>
      <c r="P1414" s="147" t="str">
        <f t="shared" si="88"/>
        <v/>
      </c>
      <c r="Q1414" s="119" t="str">
        <f t="shared" si="89"/>
        <v/>
      </c>
      <c r="R1414" s="149" t="str">
        <f t="shared" si="90"/>
        <v/>
      </c>
      <c r="S1414" s="148"/>
      <c r="T1414" s="148" t="str">
        <f t="shared" si="91"/>
        <v/>
      </c>
      <c r="U1414" s="118" t="e">
        <f>IF(AND(D1414&lt;&gt;"",I1414="OUI",#REF!="OUI"),60,"")</f>
        <v>#REF!</v>
      </c>
      <c r="V1414" s="147"/>
      <c r="W1414" s="118"/>
      <c r="X1414" s="118"/>
      <c r="Y1414" s="120"/>
      <c r="Z1414" s="117"/>
    </row>
    <row r="1415" spans="1:26" x14ac:dyDescent="0.25">
      <c r="A1415" s="114">
        <v>6</v>
      </c>
      <c r="B1415" s="115" t="s">
        <v>5721</v>
      </c>
      <c r="C1415" s="116" t="str">
        <f t="array" ref="C1415">IFERROR(VLOOKUP(E1415,'RT-C'!$A:$I,9,FALSE),"")</f>
        <v/>
      </c>
      <c r="D1415" s="117"/>
      <c r="E1415" s="113"/>
      <c r="F1415" s="118"/>
      <c r="G1415" s="119"/>
      <c r="H1415" s="120"/>
      <c r="I1415" s="153" t="str">
        <f t="array" ref="I1415">IFERROR(VLOOKUP(E1415,'RT-C'!$A:$J,10,FALSE),"")</f>
        <v/>
      </c>
      <c r="J1415" s="151" t="str">
        <f t="array" ref="J1415">IFERROR(VLOOKUP(E1415,'RT-C'!$A:$AE,31,FALSE),"")</f>
        <v/>
      </c>
      <c r="K1415" s="152" t="str">
        <f t="array" ref="K1415">IFERROR(IF(VLOOKUP(E1415,'RT-C'!$A:$AG,29,FALSE)=0,"",VLOOKUP(E1415,'RT-C'!$A:$AG,33,FALSE)),"")</f>
        <v/>
      </c>
      <c r="L1415" s="151" t="str">
        <f t="array" ref="L1415">IFERROR(VLOOKUP('RT-C'!$A:$AF,32,FALSE),"")</f>
        <v/>
      </c>
      <c r="M1415" s="323" t="str">
        <f t="array" ref="M1415">IFERROR(VLOOKUP(E1415,'RT-C'!$A:$H,8,FALSE),"")</f>
        <v/>
      </c>
      <c r="N1415" s="151" t="str">
        <f t="array" ref="N1415">IFERROR(VLOOKUP(E1415,'RT-C'!$A:$G,7,FALSE),"")</f>
        <v/>
      </c>
      <c r="O1415" s="150" t="str">
        <f t="array" ref="O1415">IFERROR(VLOOKUP(E1415,'RT-C'!$A:$R,18,FALSE),"")</f>
        <v/>
      </c>
      <c r="P1415" s="147" t="str">
        <f t="shared" si="88"/>
        <v/>
      </c>
      <c r="Q1415" s="119" t="str">
        <f t="shared" si="89"/>
        <v/>
      </c>
      <c r="R1415" s="149" t="str">
        <f t="shared" si="90"/>
        <v/>
      </c>
      <c r="S1415" s="148"/>
      <c r="T1415" s="148" t="str">
        <f t="shared" si="91"/>
        <v/>
      </c>
      <c r="U1415" s="118" t="e">
        <f>IF(AND(D1415&lt;&gt;"",I1415="OUI",#REF!="OUI"),60,"")</f>
        <v>#REF!</v>
      </c>
      <c r="V1415" s="147"/>
      <c r="W1415" s="118"/>
      <c r="X1415" s="118"/>
      <c r="Y1415" s="120"/>
      <c r="Z1415" s="117"/>
    </row>
    <row r="1416" spans="1:26" x14ac:dyDescent="0.25">
      <c r="A1416" s="114">
        <v>6</v>
      </c>
      <c r="B1416" s="115" t="s">
        <v>5721</v>
      </c>
      <c r="C1416" s="116" t="str">
        <f t="array" ref="C1416">IFERROR(VLOOKUP(E1416,'RT-C'!$A:$I,9,FALSE),"")</f>
        <v/>
      </c>
      <c r="D1416" s="117"/>
      <c r="E1416" s="113"/>
      <c r="F1416" s="118"/>
      <c r="G1416" s="119"/>
      <c r="H1416" s="120"/>
      <c r="I1416" s="153" t="str">
        <f t="array" ref="I1416">IFERROR(VLOOKUP(E1416,'RT-C'!$A:$J,10,FALSE),"")</f>
        <v/>
      </c>
      <c r="J1416" s="151" t="str">
        <f t="array" ref="J1416">IFERROR(VLOOKUP(E1416,'RT-C'!$A:$AE,31,FALSE),"")</f>
        <v/>
      </c>
      <c r="K1416" s="152" t="str">
        <f t="array" ref="K1416">IFERROR(IF(VLOOKUP(E1416,'RT-C'!$A:$AG,29,FALSE)=0,"",VLOOKUP(E1416,'RT-C'!$A:$AG,33,FALSE)),"")</f>
        <v/>
      </c>
      <c r="L1416" s="151" t="str">
        <f t="array" ref="L1416">IFERROR(VLOOKUP('RT-C'!$A:$AF,32,FALSE),"")</f>
        <v/>
      </c>
      <c r="M1416" s="323" t="str">
        <f t="array" ref="M1416">IFERROR(VLOOKUP(E1416,'RT-C'!$A:$H,8,FALSE),"")</f>
        <v/>
      </c>
      <c r="N1416" s="151" t="str">
        <f t="array" ref="N1416">IFERROR(VLOOKUP(E1416,'RT-C'!$A:$G,7,FALSE),"")</f>
        <v/>
      </c>
      <c r="O1416" s="150" t="str">
        <f t="array" ref="O1416">IFERROR(VLOOKUP(E1416,'RT-C'!$A:$R,18,FALSE),"")</f>
        <v/>
      </c>
      <c r="P1416" s="147" t="str">
        <f t="shared" si="88"/>
        <v/>
      </c>
      <c r="Q1416" s="119" t="str">
        <f t="shared" si="89"/>
        <v/>
      </c>
      <c r="R1416" s="149" t="str">
        <f t="shared" si="90"/>
        <v/>
      </c>
      <c r="S1416" s="148"/>
      <c r="T1416" s="148" t="str">
        <f t="shared" si="91"/>
        <v/>
      </c>
      <c r="U1416" s="118" t="e">
        <f>IF(AND(D1416&lt;&gt;"",I1416="OUI",#REF!="OUI"),60,"")</f>
        <v>#REF!</v>
      </c>
      <c r="V1416" s="147"/>
      <c r="W1416" s="118"/>
      <c r="X1416" s="118"/>
      <c r="Y1416" s="120"/>
      <c r="Z1416" s="117"/>
    </row>
    <row r="1417" spans="1:26" x14ac:dyDescent="0.25">
      <c r="A1417" s="114">
        <v>6</v>
      </c>
      <c r="B1417" s="115" t="s">
        <v>5721</v>
      </c>
      <c r="C1417" s="116" t="str">
        <f t="array" ref="C1417">IFERROR(VLOOKUP(E1417,'RT-C'!$A:$I,9,FALSE),"")</f>
        <v/>
      </c>
      <c r="D1417" s="117"/>
      <c r="E1417" s="113"/>
      <c r="F1417" s="118"/>
      <c r="G1417" s="119"/>
      <c r="H1417" s="120"/>
      <c r="I1417" s="153" t="str">
        <f t="array" ref="I1417">IFERROR(VLOOKUP(E1417,'RT-C'!$A:$J,10,FALSE),"")</f>
        <v/>
      </c>
      <c r="J1417" s="151" t="str">
        <f t="array" ref="J1417">IFERROR(VLOOKUP(E1417,'RT-C'!$A:$AE,31,FALSE),"")</f>
        <v/>
      </c>
      <c r="K1417" s="152" t="str">
        <f t="array" ref="K1417">IFERROR(IF(VLOOKUP(E1417,'RT-C'!$A:$AG,29,FALSE)=0,"",VLOOKUP(E1417,'RT-C'!$A:$AG,33,FALSE)),"")</f>
        <v/>
      </c>
      <c r="L1417" s="151" t="str">
        <f t="array" ref="L1417">IFERROR(VLOOKUP('RT-C'!$A:$AF,32,FALSE),"")</f>
        <v/>
      </c>
      <c r="M1417" s="323" t="str">
        <f t="array" ref="M1417">IFERROR(VLOOKUP(E1417,'RT-C'!$A:$H,8,FALSE),"")</f>
        <v/>
      </c>
      <c r="N1417" s="151" t="str">
        <f t="array" ref="N1417">IFERROR(VLOOKUP(E1417,'RT-C'!$A:$G,7,FALSE),"")</f>
        <v/>
      </c>
      <c r="O1417" s="150" t="str">
        <f t="array" ref="O1417">IFERROR(VLOOKUP(E1417,'RT-C'!$A:$R,18,FALSE),"")</f>
        <v/>
      </c>
      <c r="P1417" s="147" t="str">
        <f t="shared" si="88"/>
        <v/>
      </c>
      <c r="Q1417" s="119" t="str">
        <f t="shared" si="89"/>
        <v/>
      </c>
      <c r="R1417" s="149" t="str">
        <f t="shared" si="90"/>
        <v/>
      </c>
      <c r="S1417" s="148"/>
      <c r="T1417" s="148" t="str">
        <f t="shared" si="91"/>
        <v/>
      </c>
      <c r="U1417" s="118" t="e">
        <f>IF(AND(D1417&lt;&gt;"",I1417="OUI",#REF!="OUI"),60,"")</f>
        <v>#REF!</v>
      </c>
      <c r="V1417" s="147"/>
      <c r="W1417" s="118"/>
      <c r="X1417" s="118"/>
      <c r="Y1417" s="120"/>
      <c r="Z1417" s="117"/>
    </row>
    <row r="1418" spans="1:26" x14ac:dyDescent="0.25">
      <c r="A1418" s="114">
        <v>6</v>
      </c>
      <c r="B1418" s="115" t="s">
        <v>5721</v>
      </c>
      <c r="C1418" s="116" t="str">
        <f t="array" ref="C1418">IFERROR(VLOOKUP(E1418,'RT-C'!$A:$I,9,FALSE),"")</f>
        <v/>
      </c>
      <c r="D1418" s="117"/>
      <c r="E1418" s="113"/>
      <c r="F1418" s="118"/>
      <c r="G1418" s="119"/>
      <c r="H1418" s="120"/>
      <c r="I1418" s="153" t="str">
        <f t="array" ref="I1418">IFERROR(VLOOKUP(E1418,'RT-C'!$A:$J,10,FALSE),"")</f>
        <v/>
      </c>
      <c r="J1418" s="151" t="str">
        <f t="array" ref="J1418">IFERROR(VLOOKUP(E1418,'RT-C'!$A:$AE,31,FALSE),"")</f>
        <v/>
      </c>
      <c r="K1418" s="152" t="str">
        <f t="array" ref="K1418">IFERROR(IF(VLOOKUP(E1418,'RT-C'!$A:$AG,29,FALSE)=0,"",VLOOKUP(E1418,'RT-C'!$A:$AG,33,FALSE)),"")</f>
        <v/>
      </c>
      <c r="L1418" s="151" t="str">
        <f t="array" ref="L1418">IFERROR(VLOOKUP('RT-C'!$A:$AF,32,FALSE),"")</f>
        <v/>
      </c>
      <c r="M1418" s="323" t="str">
        <f t="array" ref="M1418">IFERROR(VLOOKUP(E1418,'RT-C'!$A:$H,8,FALSE),"")</f>
        <v/>
      </c>
      <c r="N1418" s="151" t="str">
        <f t="array" ref="N1418">IFERROR(VLOOKUP(E1418,'RT-C'!$A:$G,7,FALSE),"")</f>
        <v/>
      </c>
      <c r="O1418" s="150" t="str">
        <f t="array" ref="O1418">IFERROR(VLOOKUP(E1418,'RT-C'!$A:$R,18,FALSE),"")</f>
        <v/>
      </c>
      <c r="P1418" s="147" t="str">
        <f t="shared" si="88"/>
        <v/>
      </c>
      <c r="Q1418" s="119" t="str">
        <f t="shared" si="89"/>
        <v/>
      </c>
      <c r="R1418" s="149" t="str">
        <f t="shared" si="90"/>
        <v/>
      </c>
      <c r="S1418" s="148"/>
      <c r="T1418" s="148" t="str">
        <f t="shared" si="91"/>
        <v/>
      </c>
      <c r="U1418" s="118" t="e">
        <f>IF(AND(D1418&lt;&gt;"",I1418="OUI",#REF!="OUI"),60,"")</f>
        <v>#REF!</v>
      </c>
      <c r="V1418" s="147"/>
      <c r="W1418" s="118"/>
      <c r="X1418" s="118"/>
      <c r="Y1418" s="120"/>
      <c r="Z1418" s="117"/>
    </row>
    <row r="1419" spans="1:26" x14ac:dyDescent="0.25">
      <c r="A1419" s="114">
        <v>6</v>
      </c>
      <c r="B1419" s="115" t="s">
        <v>5721</v>
      </c>
      <c r="C1419" s="116" t="str">
        <f t="array" ref="C1419">IFERROR(VLOOKUP(E1419,'RT-C'!$A:$I,9,FALSE),"")</f>
        <v/>
      </c>
      <c r="D1419" s="117"/>
      <c r="E1419" s="113"/>
      <c r="F1419" s="118"/>
      <c r="G1419" s="119"/>
      <c r="H1419" s="120"/>
      <c r="I1419" s="153" t="str">
        <f t="array" ref="I1419">IFERROR(VLOOKUP(E1419,'RT-C'!$A:$J,10,FALSE),"")</f>
        <v/>
      </c>
      <c r="J1419" s="151" t="str">
        <f t="array" ref="J1419">IFERROR(VLOOKUP(E1419,'RT-C'!$A:$AE,31,FALSE),"")</f>
        <v/>
      </c>
      <c r="K1419" s="152" t="str">
        <f t="array" ref="K1419">IFERROR(IF(VLOOKUP(E1419,'RT-C'!$A:$AG,29,FALSE)=0,"",VLOOKUP(E1419,'RT-C'!$A:$AG,33,FALSE)),"")</f>
        <v/>
      </c>
      <c r="L1419" s="151" t="str">
        <f t="array" ref="L1419">IFERROR(VLOOKUP('RT-C'!$A:$AF,32,FALSE),"")</f>
        <v/>
      </c>
      <c r="M1419" s="323" t="str">
        <f t="array" ref="M1419">IFERROR(VLOOKUP(E1419,'RT-C'!$A:$H,8,FALSE),"")</f>
        <v/>
      </c>
      <c r="N1419" s="151" t="str">
        <f t="array" ref="N1419">IFERROR(VLOOKUP(E1419,'RT-C'!$A:$G,7,FALSE),"")</f>
        <v/>
      </c>
      <c r="O1419" s="150" t="str">
        <f t="array" ref="O1419">IFERROR(VLOOKUP(E1419,'RT-C'!$A:$R,18,FALSE),"")</f>
        <v/>
      </c>
      <c r="P1419" s="147" t="str">
        <f t="shared" si="88"/>
        <v/>
      </c>
      <c r="Q1419" s="119" t="str">
        <f t="shared" si="89"/>
        <v/>
      </c>
      <c r="R1419" s="149" t="str">
        <f t="shared" si="90"/>
        <v/>
      </c>
      <c r="S1419" s="148"/>
      <c r="T1419" s="148" t="str">
        <f t="shared" si="91"/>
        <v/>
      </c>
      <c r="U1419" s="118" t="e">
        <f>IF(AND(D1419&lt;&gt;"",I1419="OUI",#REF!="OUI"),60,"")</f>
        <v>#REF!</v>
      </c>
      <c r="V1419" s="147"/>
      <c r="W1419" s="118"/>
      <c r="X1419" s="118"/>
      <c r="Y1419" s="120"/>
      <c r="Z1419" s="117"/>
    </row>
    <row r="1420" spans="1:26" x14ac:dyDescent="0.25">
      <c r="A1420" s="114">
        <v>9</v>
      </c>
      <c r="B1420" s="115" t="s">
        <v>5720</v>
      </c>
      <c r="C1420" s="116" t="str">
        <f t="array" ref="C1420">IFERROR(VLOOKUP(E1420,'RT-C'!$A:$I,9,FALSE),"")</f>
        <v/>
      </c>
      <c r="D1420" s="117"/>
      <c r="E1420" s="113"/>
      <c r="F1420" s="118"/>
      <c r="G1420" s="119"/>
      <c r="H1420" s="120"/>
      <c r="I1420" s="153" t="str">
        <f t="array" ref="I1420">IFERROR(VLOOKUP(E1420,'RT-C'!$A:$J,10,FALSE),"")</f>
        <v/>
      </c>
      <c r="J1420" s="151" t="str">
        <f t="array" ref="J1420">IFERROR(VLOOKUP(E1420,'RT-C'!$A:$AE,31,FALSE),"")</f>
        <v/>
      </c>
      <c r="K1420" s="152" t="str">
        <f t="array" ref="K1420">IFERROR(IF(VLOOKUP(E1420,'RT-C'!$A:$AG,29,FALSE)=0,"",VLOOKUP(E1420,'RT-C'!$A:$AG,33,FALSE)),"")</f>
        <v/>
      </c>
      <c r="L1420" s="151" t="str">
        <f t="array" ref="L1420">IFERROR(VLOOKUP('RT-C'!$A:$AF,32,FALSE),"")</f>
        <v/>
      </c>
      <c r="M1420" s="323" t="str">
        <f t="array" ref="M1420">IFERROR(VLOOKUP(E1420,'RT-C'!$A:$H,8,FALSE),"")</f>
        <v/>
      </c>
      <c r="N1420" s="151" t="str">
        <f t="array" ref="N1420">IFERROR(VLOOKUP(E1420,'RT-C'!$A:$G,7,FALSE),"")</f>
        <v/>
      </c>
      <c r="O1420" s="150" t="str">
        <f t="array" ref="O1420">IFERROR(VLOOKUP(E1420,'RT-C'!$A:$R,18,FALSE),"")</f>
        <v/>
      </c>
      <c r="P1420" s="147" t="str">
        <f t="shared" si="88"/>
        <v/>
      </c>
      <c r="Q1420" s="119" t="str">
        <f t="shared" si="89"/>
        <v/>
      </c>
      <c r="R1420" s="149" t="str">
        <f t="shared" si="90"/>
        <v/>
      </c>
      <c r="S1420" s="148"/>
      <c r="T1420" s="148" t="str">
        <f t="shared" si="91"/>
        <v/>
      </c>
      <c r="U1420" s="118" t="e">
        <f>IF(AND(D1420&lt;&gt;"",I1420="OUI",#REF!="OUI"),60,"")</f>
        <v>#REF!</v>
      </c>
      <c r="V1420" s="147"/>
      <c r="W1420" s="118"/>
      <c r="X1420" s="118"/>
      <c r="Y1420" s="120"/>
      <c r="Z1420" s="117"/>
    </row>
    <row r="1421" spans="1:26" x14ac:dyDescent="0.25">
      <c r="A1421" s="114">
        <v>6</v>
      </c>
      <c r="B1421" s="115" t="s">
        <v>5721</v>
      </c>
      <c r="C1421" s="116" t="str">
        <f t="array" ref="C1421">IFERROR(VLOOKUP(E1421,'RT-C'!$A:$I,9,FALSE),"")</f>
        <v/>
      </c>
      <c r="D1421" s="117"/>
      <c r="E1421" s="113"/>
      <c r="F1421" s="118"/>
      <c r="G1421" s="119"/>
      <c r="H1421" s="120"/>
      <c r="I1421" s="153" t="str">
        <f t="array" ref="I1421">IFERROR(VLOOKUP(E1421,'RT-C'!$A:$J,10,FALSE),"")</f>
        <v/>
      </c>
      <c r="J1421" s="151" t="str">
        <f t="array" ref="J1421">IFERROR(VLOOKUP(E1421,'RT-C'!$A:$AE,31,FALSE),"")</f>
        <v/>
      </c>
      <c r="K1421" s="152" t="str">
        <f t="array" ref="K1421">IFERROR(IF(VLOOKUP(E1421,'RT-C'!$A:$AG,29,FALSE)=0,"",VLOOKUP(E1421,'RT-C'!$A:$AG,33,FALSE)),"")</f>
        <v/>
      </c>
      <c r="L1421" s="151" t="str">
        <f t="array" ref="L1421">IFERROR(VLOOKUP('RT-C'!$A:$AF,32,FALSE),"")</f>
        <v/>
      </c>
      <c r="M1421" s="323" t="str">
        <f t="array" ref="M1421">IFERROR(VLOOKUP(E1421,'RT-C'!$A:$H,8,FALSE),"")</f>
        <v/>
      </c>
      <c r="N1421" s="151" t="str">
        <f t="array" ref="N1421">IFERROR(VLOOKUP(E1421,'RT-C'!$A:$G,7,FALSE),"")</f>
        <v/>
      </c>
      <c r="O1421" s="150" t="str">
        <f t="array" ref="O1421">IFERROR(VLOOKUP(E1421,'RT-C'!$A:$R,18,FALSE),"")</f>
        <v/>
      </c>
      <c r="P1421" s="147" t="str">
        <f t="shared" si="88"/>
        <v/>
      </c>
      <c r="Q1421" s="119" t="str">
        <f t="shared" si="89"/>
        <v/>
      </c>
      <c r="R1421" s="149" t="str">
        <f t="shared" si="90"/>
        <v/>
      </c>
      <c r="S1421" s="148"/>
      <c r="T1421" s="148" t="str">
        <f t="shared" si="91"/>
        <v/>
      </c>
      <c r="U1421" s="118" t="e">
        <f>IF(AND(D1421&lt;&gt;"",I1421="OUI",#REF!="OUI"),60,"")</f>
        <v>#REF!</v>
      </c>
      <c r="V1421" s="147"/>
      <c r="W1421" s="118"/>
      <c r="X1421" s="118"/>
      <c r="Y1421" s="120"/>
      <c r="Z1421" s="117"/>
    </row>
    <row r="1422" spans="1:26" x14ac:dyDescent="0.25">
      <c r="A1422" s="114">
        <v>9</v>
      </c>
      <c r="B1422" s="115" t="s">
        <v>5720</v>
      </c>
      <c r="C1422" s="116" t="str">
        <f t="array" ref="C1422">IFERROR(VLOOKUP(E1422,'RT-C'!$A:$I,9,FALSE),"")</f>
        <v/>
      </c>
      <c r="D1422" s="117"/>
      <c r="E1422" s="113"/>
      <c r="F1422" s="118"/>
      <c r="G1422" s="119"/>
      <c r="H1422" s="120"/>
      <c r="I1422" s="153" t="str">
        <f t="array" ref="I1422">IFERROR(VLOOKUP(E1422,'RT-C'!$A:$J,10,FALSE),"")</f>
        <v/>
      </c>
      <c r="J1422" s="151" t="str">
        <f t="array" ref="J1422">IFERROR(VLOOKUP(E1422,'RT-C'!$A:$AE,31,FALSE),"")</f>
        <v/>
      </c>
      <c r="K1422" s="152" t="str">
        <f t="array" ref="K1422">IFERROR(IF(VLOOKUP(E1422,'RT-C'!$A:$AG,29,FALSE)=0,"",VLOOKUP(E1422,'RT-C'!$A:$AG,33,FALSE)),"")</f>
        <v/>
      </c>
      <c r="L1422" s="151" t="str">
        <f t="array" ref="L1422">IFERROR(VLOOKUP('RT-C'!$A:$AF,32,FALSE),"")</f>
        <v/>
      </c>
      <c r="M1422" s="323" t="str">
        <f t="array" ref="M1422">IFERROR(VLOOKUP(E1422,'RT-C'!$A:$H,8,FALSE),"")</f>
        <v/>
      </c>
      <c r="N1422" s="151" t="str">
        <f t="array" ref="N1422">IFERROR(VLOOKUP(E1422,'RT-C'!$A:$G,7,FALSE),"")</f>
        <v/>
      </c>
      <c r="O1422" s="150" t="str">
        <f t="array" ref="O1422">IFERROR(VLOOKUP(E1422,'RT-C'!$A:$R,18,FALSE),"")</f>
        <v/>
      </c>
      <c r="P1422" s="147" t="str">
        <f t="shared" si="88"/>
        <v/>
      </c>
      <c r="Q1422" s="119" t="str">
        <f t="shared" si="89"/>
        <v/>
      </c>
      <c r="R1422" s="149" t="str">
        <f t="shared" si="90"/>
        <v/>
      </c>
      <c r="S1422" s="148"/>
      <c r="T1422" s="148" t="str">
        <f t="shared" si="91"/>
        <v/>
      </c>
      <c r="U1422" s="118" t="e">
        <f>IF(AND(D1422&lt;&gt;"",I1422="OUI",#REF!="OUI"),60,"")</f>
        <v>#REF!</v>
      </c>
      <c r="V1422" s="147"/>
      <c r="W1422" s="118"/>
      <c r="X1422" s="118"/>
      <c r="Y1422" s="120"/>
      <c r="Z1422" s="117"/>
    </row>
    <row r="1423" spans="1:26" x14ac:dyDescent="0.25">
      <c r="A1423" s="114">
        <v>6</v>
      </c>
      <c r="B1423" s="115" t="s">
        <v>5721</v>
      </c>
      <c r="C1423" s="116" t="str">
        <f t="array" ref="C1423">IFERROR(VLOOKUP(E1423,'RT-C'!$A:$I,9,FALSE),"")</f>
        <v/>
      </c>
      <c r="D1423" s="117"/>
      <c r="E1423" s="113"/>
      <c r="F1423" s="118"/>
      <c r="G1423" s="119"/>
      <c r="H1423" s="120"/>
      <c r="I1423" s="153" t="str">
        <f t="array" ref="I1423">IFERROR(VLOOKUP(E1423,'RT-C'!$A:$J,10,FALSE),"")</f>
        <v/>
      </c>
      <c r="J1423" s="151" t="str">
        <f t="array" ref="J1423">IFERROR(VLOOKUP(E1423,'RT-C'!$A:$AE,31,FALSE),"")</f>
        <v/>
      </c>
      <c r="K1423" s="152" t="str">
        <f t="array" ref="K1423">IFERROR(IF(VLOOKUP(E1423,'RT-C'!$A:$AG,29,FALSE)=0,"",VLOOKUP(E1423,'RT-C'!$A:$AG,33,FALSE)),"")</f>
        <v/>
      </c>
      <c r="L1423" s="151" t="str">
        <f t="array" ref="L1423">IFERROR(VLOOKUP('RT-C'!$A:$AF,32,FALSE),"")</f>
        <v/>
      </c>
      <c r="M1423" s="323" t="str">
        <f t="array" ref="M1423">IFERROR(VLOOKUP(E1423,'RT-C'!$A:$H,8,FALSE),"")</f>
        <v/>
      </c>
      <c r="N1423" s="151" t="str">
        <f t="array" ref="N1423">IFERROR(VLOOKUP(E1423,'RT-C'!$A:$G,7,FALSE),"")</f>
        <v/>
      </c>
      <c r="O1423" s="150" t="str">
        <f t="array" ref="O1423">IFERROR(VLOOKUP(E1423,'RT-C'!$A:$R,18,FALSE),"")</f>
        <v/>
      </c>
      <c r="P1423" s="147" t="str">
        <f t="shared" si="88"/>
        <v/>
      </c>
      <c r="Q1423" s="119" t="str">
        <f t="shared" si="89"/>
        <v/>
      </c>
      <c r="R1423" s="149" t="str">
        <f t="shared" si="90"/>
        <v/>
      </c>
      <c r="S1423" s="148"/>
      <c r="T1423" s="148" t="str">
        <f t="shared" si="91"/>
        <v/>
      </c>
      <c r="U1423" s="118" t="e">
        <f>IF(AND(D1423&lt;&gt;"",I1423="OUI",#REF!="OUI"),60,"")</f>
        <v>#REF!</v>
      </c>
      <c r="V1423" s="147"/>
      <c r="W1423" s="118"/>
      <c r="X1423" s="118"/>
      <c r="Y1423" s="120"/>
      <c r="Z1423" s="117"/>
    </row>
    <row r="1424" spans="1:26" x14ac:dyDescent="0.25">
      <c r="A1424" s="114">
        <v>9</v>
      </c>
      <c r="B1424" s="115" t="s">
        <v>5720</v>
      </c>
      <c r="C1424" s="116" t="str">
        <f t="array" ref="C1424">IFERROR(VLOOKUP(E1424,'RT-C'!$A:$I,9,FALSE),"")</f>
        <v/>
      </c>
      <c r="D1424" s="117"/>
      <c r="E1424" s="113"/>
      <c r="F1424" s="118"/>
      <c r="G1424" s="119"/>
      <c r="H1424" s="120"/>
      <c r="I1424" s="153" t="str">
        <f t="array" ref="I1424">IFERROR(VLOOKUP(E1424,'RT-C'!$A:$J,10,FALSE),"")</f>
        <v/>
      </c>
      <c r="J1424" s="151" t="str">
        <f t="array" ref="J1424">IFERROR(VLOOKUP(E1424,'RT-C'!$A:$AE,31,FALSE),"")</f>
        <v/>
      </c>
      <c r="K1424" s="152" t="str">
        <f t="array" ref="K1424">IFERROR(IF(VLOOKUP(E1424,'RT-C'!$A:$AG,29,FALSE)=0,"",VLOOKUP(E1424,'RT-C'!$A:$AG,33,FALSE)),"")</f>
        <v/>
      </c>
      <c r="L1424" s="151" t="str">
        <f t="array" ref="L1424">IFERROR(VLOOKUP('RT-C'!$A:$AF,32,FALSE),"")</f>
        <v/>
      </c>
      <c r="M1424" s="323" t="str">
        <f t="array" ref="M1424">IFERROR(VLOOKUP(E1424,'RT-C'!$A:$H,8,FALSE),"")</f>
        <v/>
      </c>
      <c r="N1424" s="151" t="str">
        <f t="array" ref="N1424">IFERROR(VLOOKUP(E1424,'RT-C'!$A:$G,7,FALSE),"")</f>
        <v/>
      </c>
      <c r="O1424" s="150" t="str">
        <f t="array" ref="O1424">IFERROR(VLOOKUP(E1424,'RT-C'!$A:$R,18,FALSE),"")</f>
        <v/>
      </c>
      <c r="P1424" s="147" t="str">
        <f t="shared" si="88"/>
        <v/>
      </c>
      <c r="Q1424" s="119" t="str">
        <f t="shared" si="89"/>
        <v/>
      </c>
      <c r="R1424" s="149" t="str">
        <f t="shared" si="90"/>
        <v/>
      </c>
      <c r="S1424" s="148"/>
      <c r="T1424" s="148" t="str">
        <f t="shared" si="91"/>
        <v/>
      </c>
      <c r="U1424" s="118" t="e">
        <f>IF(AND(D1424&lt;&gt;"",I1424="OUI",#REF!="OUI"),60,"")</f>
        <v>#REF!</v>
      </c>
      <c r="V1424" s="147"/>
      <c r="W1424" s="118"/>
      <c r="X1424" s="118"/>
      <c r="Y1424" s="120"/>
      <c r="Z1424" s="117"/>
    </row>
    <row r="1425" spans="1:26" x14ac:dyDescent="0.25">
      <c r="A1425" s="114">
        <v>6</v>
      </c>
      <c r="B1425" s="115" t="s">
        <v>5721</v>
      </c>
      <c r="C1425" s="116" t="str">
        <f t="array" ref="C1425">IFERROR(VLOOKUP(E1425,'RT-C'!$A:$I,9,FALSE),"")</f>
        <v/>
      </c>
      <c r="D1425" s="117"/>
      <c r="E1425" s="113"/>
      <c r="F1425" s="118"/>
      <c r="G1425" s="119"/>
      <c r="H1425" s="120"/>
      <c r="I1425" s="153" t="str">
        <f t="array" ref="I1425">IFERROR(VLOOKUP(E1425,'RT-C'!$A:$J,10,FALSE),"")</f>
        <v/>
      </c>
      <c r="J1425" s="151" t="str">
        <f t="array" ref="J1425">IFERROR(VLOOKUP(E1425,'RT-C'!$A:$AE,31,FALSE),"")</f>
        <v/>
      </c>
      <c r="K1425" s="152" t="str">
        <f t="array" ref="K1425">IFERROR(IF(VLOOKUP(E1425,'RT-C'!$A:$AG,29,FALSE)=0,"",VLOOKUP(E1425,'RT-C'!$A:$AG,33,FALSE)),"")</f>
        <v/>
      </c>
      <c r="L1425" s="151" t="str">
        <f t="array" ref="L1425">IFERROR(VLOOKUP('RT-C'!$A:$AF,32,FALSE),"")</f>
        <v/>
      </c>
      <c r="M1425" s="323" t="str">
        <f t="array" ref="M1425">IFERROR(VLOOKUP(E1425,'RT-C'!$A:$H,8,FALSE),"")</f>
        <v/>
      </c>
      <c r="N1425" s="151" t="str">
        <f t="array" ref="N1425">IFERROR(VLOOKUP(E1425,'RT-C'!$A:$G,7,FALSE),"")</f>
        <v/>
      </c>
      <c r="O1425" s="150" t="str">
        <f t="array" ref="O1425">IFERROR(VLOOKUP(E1425,'RT-C'!$A:$R,18,FALSE),"")</f>
        <v/>
      </c>
      <c r="P1425" s="147" t="str">
        <f t="shared" si="88"/>
        <v/>
      </c>
      <c r="Q1425" s="119" t="str">
        <f t="shared" si="89"/>
        <v/>
      </c>
      <c r="R1425" s="149" t="str">
        <f t="shared" si="90"/>
        <v/>
      </c>
      <c r="S1425" s="148"/>
      <c r="T1425" s="148" t="str">
        <f t="shared" si="91"/>
        <v/>
      </c>
      <c r="U1425" s="118" t="e">
        <f>IF(AND(D1425&lt;&gt;"",I1425="OUI",#REF!="OUI"),60,"")</f>
        <v>#REF!</v>
      </c>
      <c r="V1425" s="147"/>
      <c r="W1425" s="118"/>
      <c r="X1425" s="118"/>
      <c r="Y1425" s="120"/>
      <c r="Z1425" s="117"/>
    </row>
    <row r="1426" spans="1:26" x14ac:dyDescent="0.25">
      <c r="A1426" s="114">
        <v>9</v>
      </c>
      <c r="B1426" s="115" t="s">
        <v>5720</v>
      </c>
      <c r="C1426" s="116" t="str">
        <f t="array" ref="C1426">IFERROR(VLOOKUP(E1426,'RT-C'!$A:$I,9,FALSE),"")</f>
        <v/>
      </c>
      <c r="D1426" s="117"/>
      <c r="E1426" s="113"/>
      <c r="F1426" s="118"/>
      <c r="G1426" s="119"/>
      <c r="H1426" s="120"/>
      <c r="I1426" s="153" t="str">
        <f t="array" ref="I1426">IFERROR(VLOOKUP(E1426,'RT-C'!$A:$J,10,FALSE),"")</f>
        <v/>
      </c>
      <c r="J1426" s="151" t="str">
        <f t="array" ref="J1426">IFERROR(VLOOKUP(E1426,'RT-C'!$A:$AE,31,FALSE),"")</f>
        <v/>
      </c>
      <c r="K1426" s="152" t="str">
        <f t="array" ref="K1426">IFERROR(IF(VLOOKUP(E1426,'RT-C'!$A:$AG,29,FALSE)=0,"",VLOOKUP(E1426,'RT-C'!$A:$AG,33,FALSE)),"")</f>
        <v/>
      </c>
      <c r="L1426" s="151" t="str">
        <f t="array" ref="L1426">IFERROR(VLOOKUP('RT-C'!$A:$AF,32,FALSE),"")</f>
        <v/>
      </c>
      <c r="M1426" s="323" t="str">
        <f t="array" ref="M1426">IFERROR(VLOOKUP(E1426,'RT-C'!$A:$H,8,FALSE),"")</f>
        <v/>
      </c>
      <c r="N1426" s="151" t="str">
        <f t="array" ref="N1426">IFERROR(VLOOKUP(E1426,'RT-C'!$A:$G,7,FALSE),"")</f>
        <v/>
      </c>
      <c r="O1426" s="150" t="str">
        <f t="array" ref="O1426">IFERROR(VLOOKUP(E1426,'RT-C'!$A:$R,18,FALSE),"")</f>
        <v/>
      </c>
      <c r="P1426" s="147" t="str">
        <f t="shared" si="88"/>
        <v/>
      </c>
      <c r="Q1426" s="119" t="str">
        <f t="shared" si="89"/>
        <v/>
      </c>
      <c r="R1426" s="149" t="str">
        <f t="shared" si="90"/>
        <v/>
      </c>
      <c r="S1426" s="148"/>
      <c r="T1426" s="148" t="str">
        <f t="shared" si="91"/>
        <v/>
      </c>
      <c r="U1426" s="118" t="e">
        <f>IF(AND(D1426&lt;&gt;"",I1426="OUI",#REF!="OUI"),60,"")</f>
        <v>#REF!</v>
      </c>
      <c r="V1426" s="147"/>
      <c r="W1426" s="118"/>
      <c r="X1426" s="118"/>
      <c r="Y1426" s="120"/>
      <c r="Z1426" s="117"/>
    </row>
    <row r="1427" spans="1:26" x14ac:dyDescent="0.25">
      <c r="A1427" s="114">
        <v>9</v>
      </c>
      <c r="B1427" s="115" t="s">
        <v>5720</v>
      </c>
      <c r="C1427" s="116" t="str">
        <f t="array" ref="C1427">IFERROR(VLOOKUP(E1427,'RT-C'!$A:$I,9,FALSE),"")</f>
        <v/>
      </c>
      <c r="D1427" s="117"/>
      <c r="E1427" s="113"/>
      <c r="F1427" s="118"/>
      <c r="G1427" s="119"/>
      <c r="H1427" s="120"/>
      <c r="I1427" s="153" t="str">
        <f t="array" ref="I1427">IFERROR(VLOOKUP(E1427,'RT-C'!$A:$J,10,FALSE),"")</f>
        <v/>
      </c>
      <c r="J1427" s="151" t="str">
        <f t="array" ref="J1427">IFERROR(VLOOKUP(E1427,'RT-C'!$A:$AE,31,FALSE),"")</f>
        <v/>
      </c>
      <c r="K1427" s="152" t="str">
        <f t="array" ref="K1427">IFERROR(IF(VLOOKUP(E1427,'RT-C'!$A:$AG,29,FALSE)=0,"",VLOOKUP(E1427,'RT-C'!$A:$AG,33,FALSE)),"")</f>
        <v/>
      </c>
      <c r="L1427" s="151" t="str">
        <f t="array" ref="L1427">IFERROR(VLOOKUP('RT-C'!$A:$AF,32,FALSE),"")</f>
        <v/>
      </c>
      <c r="M1427" s="323" t="str">
        <f t="array" ref="M1427">IFERROR(VLOOKUP(E1427,'RT-C'!$A:$H,8,FALSE),"")</f>
        <v/>
      </c>
      <c r="N1427" s="151" t="str">
        <f t="array" ref="N1427">IFERROR(VLOOKUP(E1427,'RT-C'!$A:$G,7,FALSE),"")</f>
        <v/>
      </c>
      <c r="O1427" s="150" t="str">
        <f t="array" ref="O1427">IFERROR(VLOOKUP(E1427,'RT-C'!$A:$R,18,FALSE),"")</f>
        <v/>
      </c>
      <c r="P1427" s="147" t="str">
        <f t="shared" si="88"/>
        <v/>
      </c>
      <c r="Q1427" s="119" t="str">
        <f t="shared" si="89"/>
        <v/>
      </c>
      <c r="R1427" s="149" t="str">
        <f t="shared" si="90"/>
        <v/>
      </c>
      <c r="S1427" s="148"/>
      <c r="T1427" s="148" t="str">
        <f t="shared" si="91"/>
        <v/>
      </c>
      <c r="U1427" s="118" t="e">
        <f>IF(AND(D1427&lt;&gt;"",I1427="OUI",#REF!="OUI"),60,"")</f>
        <v>#REF!</v>
      </c>
      <c r="V1427" s="147"/>
      <c r="W1427" s="118"/>
      <c r="X1427" s="118"/>
      <c r="Y1427" s="120"/>
      <c r="Z1427" s="117"/>
    </row>
    <row r="1428" spans="1:26" x14ac:dyDescent="0.25">
      <c r="A1428" s="114">
        <v>6</v>
      </c>
      <c r="B1428" s="115" t="s">
        <v>5721</v>
      </c>
      <c r="C1428" s="116" t="str">
        <f t="array" ref="C1428">IFERROR(VLOOKUP(E1428,'RT-C'!$A:$I,9,FALSE),"")</f>
        <v/>
      </c>
      <c r="D1428" s="117"/>
      <c r="E1428" s="113"/>
      <c r="F1428" s="118"/>
      <c r="G1428" s="119"/>
      <c r="H1428" s="120"/>
      <c r="I1428" s="153" t="str">
        <f t="array" ref="I1428">IFERROR(VLOOKUP(E1428,'RT-C'!$A:$J,10,FALSE),"")</f>
        <v/>
      </c>
      <c r="J1428" s="151" t="str">
        <f t="array" ref="J1428">IFERROR(VLOOKUP(E1428,'RT-C'!$A:$AE,31,FALSE),"")</f>
        <v/>
      </c>
      <c r="K1428" s="152" t="str">
        <f t="array" ref="K1428">IFERROR(IF(VLOOKUP(E1428,'RT-C'!$A:$AG,29,FALSE)=0,"",VLOOKUP(E1428,'RT-C'!$A:$AG,33,FALSE)),"")</f>
        <v/>
      </c>
      <c r="L1428" s="151" t="str">
        <f t="array" ref="L1428">IFERROR(VLOOKUP('RT-C'!$A:$AF,32,FALSE),"")</f>
        <v/>
      </c>
      <c r="M1428" s="323" t="str">
        <f t="array" ref="M1428">IFERROR(VLOOKUP(E1428,'RT-C'!$A:$H,8,FALSE),"")</f>
        <v/>
      </c>
      <c r="N1428" s="151" t="str">
        <f t="array" ref="N1428">IFERROR(VLOOKUP(E1428,'RT-C'!$A:$G,7,FALSE),"")</f>
        <v/>
      </c>
      <c r="O1428" s="150" t="str">
        <f t="array" ref="O1428">IFERROR(VLOOKUP(E1428,'RT-C'!$A:$R,18,FALSE),"")</f>
        <v/>
      </c>
      <c r="P1428" s="147" t="str">
        <f t="shared" si="88"/>
        <v/>
      </c>
      <c r="Q1428" s="119" t="str">
        <f t="shared" si="89"/>
        <v/>
      </c>
      <c r="R1428" s="149" t="str">
        <f t="shared" si="90"/>
        <v/>
      </c>
      <c r="S1428" s="148"/>
      <c r="T1428" s="148" t="str">
        <f t="shared" si="91"/>
        <v/>
      </c>
      <c r="U1428" s="118" t="e">
        <f>IF(AND(D1428&lt;&gt;"",I1428="OUI",#REF!="OUI"),60,"")</f>
        <v>#REF!</v>
      </c>
      <c r="V1428" s="147"/>
      <c r="W1428" s="118"/>
      <c r="X1428" s="118"/>
      <c r="Y1428" s="120"/>
      <c r="Z1428" s="117"/>
    </row>
    <row r="1429" spans="1:26" x14ac:dyDescent="0.25">
      <c r="A1429" s="114">
        <v>9</v>
      </c>
      <c r="B1429" s="115" t="s">
        <v>5720</v>
      </c>
      <c r="C1429" s="116" t="str">
        <f t="array" ref="C1429">IFERROR(VLOOKUP(E1429,'RT-C'!$A:$I,9,FALSE),"")</f>
        <v/>
      </c>
      <c r="D1429" s="117"/>
      <c r="E1429" s="113"/>
      <c r="F1429" s="118"/>
      <c r="G1429" s="119"/>
      <c r="H1429" s="120"/>
      <c r="I1429" s="153" t="str">
        <f t="array" ref="I1429">IFERROR(VLOOKUP(E1429,'RT-C'!$A:$J,10,FALSE),"")</f>
        <v/>
      </c>
      <c r="J1429" s="151" t="str">
        <f t="array" ref="J1429">IFERROR(VLOOKUP(E1429,'RT-C'!$A:$AE,31,FALSE),"")</f>
        <v/>
      </c>
      <c r="K1429" s="152" t="str">
        <f t="array" ref="K1429">IFERROR(IF(VLOOKUP(E1429,'RT-C'!$A:$AG,29,FALSE)=0,"",VLOOKUP(E1429,'RT-C'!$A:$AG,33,FALSE)),"")</f>
        <v/>
      </c>
      <c r="L1429" s="151" t="str">
        <f t="array" ref="L1429">IFERROR(VLOOKUP('RT-C'!$A:$AF,32,FALSE),"")</f>
        <v/>
      </c>
      <c r="M1429" s="323" t="str">
        <f t="array" ref="M1429">IFERROR(VLOOKUP(E1429,'RT-C'!$A:$H,8,FALSE),"")</f>
        <v/>
      </c>
      <c r="N1429" s="151" t="str">
        <f t="array" ref="N1429">IFERROR(VLOOKUP(E1429,'RT-C'!$A:$G,7,FALSE),"")</f>
        <v/>
      </c>
      <c r="O1429" s="150" t="str">
        <f t="array" ref="O1429">IFERROR(VLOOKUP(E1429,'RT-C'!$A:$R,18,FALSE),"")</f>
        <v/>
      </c>
      <c r="P1429" s="147" t="str">
        <f t="shared" si="88"/>
        <v/>
      </c>
      <c r="Q1429" s="119" t="str">
        <f t="shared" si="89"/>
        <v/>
      </c>
      <c r="R1429" s="149" t="str">
        <f t="shared" si="90"/>
        <v/>
      </c>
      <c r="S1429" s="148"/>
      <c r="T1429" s="148" t="str">
        <f t="shared" si="91"/>
        <v/>
      </c>
      <c r="U1429" s="118" t="e">
        <f>IF(AND(D1429&lt;&gt;"",I1429="OUI",#REF!="OUI"),60,"")</f>
        <v>#REF!</v>
      </c>
      <c r="V1429" s="147"/>
      <c r="W1429" s="118"/>
      <c r="X1429" s="118"/>
      <c r="Y1429" s="120"/>
      <c r="Z1429" s="117"/>
    </row>
    <row r="1430" spans="1:26" x14ac:dyDescent="0.25">
      <c r="A1430" s="114">
        <v>9</v>
      </c>
      <c r="B1430" s="115" t="s">
        <v>5720</v>
      </c>
      <c r="C1430" s="116" t="str">
        <f t="array" ref="C1430">IFERROR(VLOOKUP(E1430,'RT-C'!$A:$I,9,FALSE),"")</f>
        <v/>
      </c>
      <c r="D1430" s="117"/>
      <c r="E1430" s="113"/>
      <c r="F1430" s="118"/>
      <c r="G1430" s="119"/>
      <c r="H1430" s="120"/>
      <c r="I1430" s="153" t="str">
        <f t="array" ref="I1430">IFERROR(VLOOKUP(E1430,'RT-C'!$A:$J,10,FALSE),"")</f>
        <v/>
      </c>
      <c r="J1430" s="151" t="str">
        <f t="array" ref="J1430">IFERROR(VLOOKUP(E1430,'RT-C'!$A:$AE,31,FALSE),"")</f>
        <v/>
      </c>
      <c r="K1430" s="152" t="str">
        <f t="array" ref="K1430">IFERROR(IF(VLOOKUP(E1430,'RT-C'!$A:$AG,29,FALSE)=0,"",VLOOKUP(E1430,'RT-C'!$A:$AG,33,FALSE)),"")</f>
        <v/>
      </c>
      <c r="L1430" s="151" t="str">
        <f t="array" ref="L1430">IFERROR(VLOOKUP('RT-C'!$A:$AF,32,FALSE),"")</f>
        <v/>
      </c>
      <c r="M1430" s="323" t="str">
        <f t="array" ref="M1430">IFERROR(VLOOKUP(E1430,'RT-C'!$A:$H,8,FALSE),"")</f>
        <v/>
      </c>
      <c r="N1430" s="151" t="str">
        <f t="array" ref="N1430">IFERROR(VLOOKUP(E1430,'RT-C'!$A:$G,7,FALSE),"")</f>
        <v/>
      </c>
      <c r="O1430" s="150" t="str">
        <f t="array" ref="O1430">IFERROR(VLOOKUP(E1430,'RT-C'!$A:$R,18,FALSE),"")</f>
        <v/>
      </c>
      <c r="P1430" s="147" t="str">
        <f t="shared" si="88"/>
        <v/>
      </c>
      <c r="Q1430" s="119" t="str">
        <f t="shared" si="89"/>
        <v/>
      </c>
      <c r="R1430" s="149" t="str">
        <f t="shared" si="90"/>
        <v/>
      </c>
      <c r="S1430" s="148"/>
      <c r="T1430" s="148" t="str">
        <f t="shared" si="91"/>
        <v/>
      </c>
      <c r="U1430" s="118" t="e">
        <f>IF(AND(D1430&lt;&gt;"",I1430="OUI",#REF!="OUI"),60,"")</f>
        <v>#REF!</v>
      </c>
      <c r="V1430" s="147"/>
      <c r="W1430" s="118"/>
      <c r="X1430" s="118"/>
      <c r="Y1430" s="120"/>
      <c r="Z1430" s="117"/>
    </row>
    <row r="1431" spans="1:26" x14ac:dyDescent="0.25">
      <c r="A1431" s="114">
        <v>9</v>
      </c>
      <c r="B1431" s="115" t="s">
        <v>5720</v>
      </c>
      <c r="C1431" s="116" t="str">
        <f t="array" ref="C1431">IFERROR(VLOOKUP(E1431,'RT-C'!$A:$I,9,FALSE),"")</f>
        <v/>
      </c>
      <c r="D1431" s="117"/>
      <c r="E1431" s="113"/>
      <c r="F1431" s="118"/>
      <c r="G1431" s="119"/>
      <c r="H1431" s="120"/>
      <c r="I1431" s="153" t="str">
        <f t="array" ref="I1431">IFERROR(VLOOKUP(E1431,'RT-C'!$A:$J,10,FALSE),"")</f>
        <v/>
      </c>
      <c r="J1431" s="151" t="str">
        <f t="array" ref="J1431">IFERROR(VLOOKUP(E1431,'RT-C'!$A:$AE,31,FALSE),"")</f>
        <v/>
      </c>
      <c r="K1431" s="152" t="str">
        <f t="array" ref="K1431">IFERROR(IF(VLOOKUP(E1431,'RT-C'!$A:$AG,29,FALSE)=0,"",VLOOKUP(E1431,'RT-C'!$A:$AG,33,FALSE)),"")</f>
        <v/>
      </c>
      <c r="L1431" s="151" t="str">
        <f t="array" ref="L1431">IFERROR(VLOOKUP('RT-C'!$A:$AF,32,FALSE),"")</f>
        <v/>
      </c>
      <c r="M1431" s="323" t="str">
        <f t="array" ref="M1431">IFERROR(VLOOKUP(E1431,'RT-C'!$A:$H,8,FALSE),"")</f>
        <v/>
      </c>
      <c r="N1431" s="151" t="str">
        <f t="array" ref="N1431">IFERROR(VLOOKUP(E1431,'RT-C'!$A:$G,7,FALSE),"")</f>
        <v/>
      </c>
      <c r="O1431" s="150" t="str">
        <f t="array" ref="O1431">IFERROR(VLOOKUP(E1431,'RT-C'!$A:$R,18,FALSE),"")</f>
        <v/>
      </c>
      <c r="P1431" s="147" t="str">
        <f t="shared" si="88"/>
        <v/>
      </c>
      <c r="Q1431" s="119" t="str">
        <f t="shared" si="89"/>
        <v/>
      </c>
      <c r="R1431" s="149" t="str">
        <f t="shared" si="90"/>
        <v/>
      </c>
      <c r="S1431" s="148"/>
      <c r="T1431" s="148" t="str">
        <f t="shared" si="91"/>
        <v/>
      </c>
      <c r="U1431" s="118" t="e">
        <f>IF(AND(D1431&lt;&gt;"",I1431="OUI",#REF!="OUI"),60,"")</f>
        <v>#REF!</v>
      </c>
      <c r="V1431" s="147"/>
      <c r="W1431" s="118"/>
      <c r="X1431" s="118"/>
      <c r="Y1431" s="120"/>
      <c r="Z1431" s="117"/>
    </row>
    <row r="1432" spans="1:26" x14ac:dyDescent="0.25">
      <c r="A1432" s="114">
        <v>6</v>
      </c>
      <c r="B1432" s="115" t="s">
        <v>5721</v>
      </c>
      <c r="C1432" s="116" t="str">
        <f t="array" ref="C1432">IFERROR(VLOOKUP(E1432,'RT-C'!$A:$I,9,FALSE),"")</f>
        <v/>
      </c>
      <c r="D1432" s="117"/>
      <c r="E1432" s="113"/>
      <c r="F1432" s="118"/>
      <c r="G1432" s="119"/>
      <c r="H1432" s="120"/>
      <c r="I1432" s="153" t="str">
        <f t="array" ref="I1432">IFERROR(VLOOKUP(E1432,'RT-C'!$A:$J,10,FALSE),"")</f>
        <v/>
      </c>
      <c r="J1432" s="151" t="str">
        <f t="array" ref="J1432">IFERROR(VLOOKUP(E1432,'RT-C'!$A:$AE,31,FALSE),"")</f>
        <v/>
      </c>
      <c r="K1432" s="152" t="str">
        <f t="array" ref="K1432">IFERROR(IF(VLOOKUP(E1432,'RT-C'!$A:$AG,29,FALSE)=0,"",VLOOKUP(E1432,'RT-C'!$A:$AG,33,FALSE)),"")</f>
        <v/>
      </c>
      <c r="L1432" s="151" t="str">
        <f t="array" ref="L1432">IFERROR(VLOOKUP('RT-C'!$A:$AF,32,FALSE),"")</f>
        <v/>
      </c>
      <c r="M1432" s="323" t="str">
        <f t="array" ref="M1432">IFERROR(VLOOKUP(E1432,'RT-C'!$A:$H,8,FALSE),"")</f>
        <v/>
      </c>
      <c r="N1432" s="151" t="str">
        <f t="array" ref="N1432">IFERROR(VLOOKUP(E1432,'RT-C'!$A:$G,7,FALSE),"")</f>
        <v/>
      </c>
      <c r="O1432" s="150" t="str">
        <f t="array" ref="O1432">IFERROR(VLOOKUP(E1432,'RT-C'!$A:$R,18,FALSE),"")</f>
        <v/>
      </c>
      <c r="P1432" s="147" t="str">
        <f t="shared" si="88"/>
        <v/>
      </c>
      <c r="Q1432" s="119" t="str">
        <f t="shared" si="89"/>
        <v/>
      </c>
      <c r="R1432" s="149" t="str">
        <f t="shared" si="90"/>
        <v/>
      </c>
      <c r="S1432" s="148"/>
      <c r="T1432" s="148" t="str">
        <f t="shared" si="91"/>
        <v/>
      </c>
      <c r="U1432" s="118" t="e">
        <f>IF(AND(D1432&lt;&gt;"",I1432="OUI",#REF!="OUI"),60,"")</f>
        <v>#REF!</v>
      </c>
      <c r="V1432" s="147"/>
      <c r="W1432" s="118"/>
      <c r="X1432" s="118"/>
      <c r="Y1432" s="120"/>
      <c r="Z1432" s="117"/>
    </row>
    <row r="1433" spans="1:26" x14ac:dyDescent="0.25">
      <c r="A1433" s="114">
        <v>9</v>
      </c>
      <c r="B1433" s="115" t="s">
        <v>5720</v>
      </c>
      <c r="C1433" s="116" t="str">
        <f t="array" ref="C1433">IFERROR(VLOOKUP(E1433,'RT-C'!$A:$I,9,FALSE),"")</f>
        <v/>
      </c>
      <c r="D1433" s="117"/>
      <c r="E1433" s="113"/>
      <c r="F1433" s="118"/>
      <c r="G1433" s="119"/>
      <c r="H1433" s="120"/>
      <c r="I1433" s="153" t="str">
        <f t="array" ref="I1433">IFERROR(VLOOKUP(E1433,'RT-C'!$A:$J,10,FALSE),"")</f>
        <v/>
      </c>
      <c r="J1433" s="151" t="str">
        <f t="array" ref="J1433">IFERROR(VLOOKUP(E1433,'RT-C'!$A:$AE,31,FALSE),"")</f>
        <v/>
      </c>
      <c r="K1433" s="152" t="str">
        <f t="array" ref="K1433">IFERROR(IF(VLOOKUP(E1433,'RT-C'!$A:$AG,29,FALSE)=0,"",VLOOKUP(E1433,'RT-C'!$A:$AG,33,FALSE)),"")</f>
        <v/>
      </c>
      <c r="L1433" s="151" t="str">
        <f t="array" ref="L1433">IFERROR(VLOOKUP('RT-C'!$A:$AF,32,FALSE),"")</f>
        <v/>
      </c>
      <c r="M1433" s="323" t="str">
        <f t="array" ref="M1433">IFERROR(VLOOKUP(E1433,'RT-C'!$A:$H,8,FALSE),"")</f>
        <v/>
      </c>
      <c r="N1433" s="151" t="str">
        <f t="array" ref="N1433">IFERROR(VLOOKUP(E1433,'RT-C'!$A:$G,7,FALSE),"")</f>
        <v/>
      </c>
      <c r="O1433" s="150" t="str">
        <f t="array" ref="O1433">IFERROR(VLOOKUP(E1433,'RT-C'!$A:$R,18,FALSE),"")</f>
        <v/>
      </c>
      <c r="P1433" s="147" t="str">
        <f t="shared" si="88"/>
        <v/>
      </c>
      <c r="Q1433" s="119" t="str">
        <f t="shared" si="89"/>
        <v/>
      </c>
      <c r="R1433" s="149" t="str">
        <f t="shared" si="90"/>
        <v/>
      </c>
      <c r="S1433" s="148"/>
      <c r="T1433" s="148" t="str">
        <f t="shared" si="91"/>
        <v/>
      </c>
      <c r="U1433" s="118" t="e">
        <f>IF(AND(D1433&lt;&gt;"",I1433="OUI",#REF!="OUI"),60,"")</f>
        <v>#REF!</v>
      </c>
      <c r="V1433" s="147"/>
      <c r="W1433" s="118"/>
      <c r="X1433" s="118"/>
      <c r="Y1433" s="120"/>
      <c r="Z1433" s="117"/>
    </row>
    <row r="1434" spans="1:26" x14ac:dyDescent="0.25">
      <c r="A1434" s="114">
        <v>9</v>
      </c>
      <c r="B1434" s="115" t="s">
        <v>5720</v>
      </c>
      <c r="C1434" s="116" t="str">
        <f t="array" ref="C1434">IFERROR(VLOOKUP(E1434,'RT-C'!$A:$I,9,FALSE),"")</f>
        <v/>
      </c>
      <c r="D1434" s="117"/>
      <c r="E1434" s="113"/>
      <c r="F1434" s="118"/>
      <c r="G1434" s="119"/>
      <c r="H1434" s="120"/>
      <c r="I1434" s="153" t="str">
        <f t="array" ref="I1434">IFERROR(VLOOKUP(E1434,'RT-C'!$A:$J,10,FALSE),"")</f>
        <v/>
      </c>
      <c r="J1434" s="151" t="str">
        <f t="array" ref="J1434">IFERROR(VLOOKUP(E1434,'RT-C'!$A:$AE,31,FALSE),"")</f>
        <v/>
      </c>
      <c r="K1434" s="152" t="str">
        <f t="array" ref="K1434">IFERROR(IF(VLOOKUP(E1434,'RT-C'!$A:$AG,29,FALSE)=0,"",VLOOKUP(E1434,'RT-C'!$A:$AG,33,FALSE)),"")</f>
        <v/>
      </c>
      <c r="L1434" s="151" t="str">
        <f t="array" ref="L1434">IFERROR(VLOOKUP('RT-C'!$A:$AF,32,FALSE),"")</f>
        <v/>
      </c>
      <c r="M1434" s="323" t="str">
        <f t="array" ref="M1434">IFERROR(VLOOKUP(E1434,'RT-C'!$A:$H,8,FALSE),"")</f>
        <v/>
      </c>
      <c r="N1434" s="151" t="str">
        <f t="array" ref="N1434">IFERROR(VLOOKUP(E1434,'RT-C'!$A:$G,7,FALSE),"")</f>
        <v/>
      </c>
      <c r="O1434" s="150" t="str">
        <f t="array" ref="O1434">IFERROR(VLOOKUP(E1434,'RT-C'!$A:$R,18,FALSE),"")</f>
        <v/>
      </c>
      <c r="P1434" s="147" t="str">
        <f t="shared" si="88"/>
        <v/>
      </c>
      <c r="Q1434" s="119" t="str">
        <f t="shared" si="89"/>
        <v/>
      </c>
      <c r="R1434" s="149" t="str">
        <f t="shared" si="90"/>
        <v/>
      </c>
      <c r="S1434" s="148"/>
      <c r="T1434" s="148" t="str">
        <f t="shared" si="91"/>
        <v/>
      </c>
      <c r="U1434" s="118" t="e">
        <f>IF(AND(D1434&lt;&gt;"",I1434="OUI",#REF!="OUI"),60,"")</f>
        <v>#REF!</v>
      </c>
      <c r="V1434" s="147"/>
      <c r="W1434" s="118"/>
      <c r="X1434" s="118"/>
      <c r="Y1434" s="120"/>
      <c r="Z1434" s="117"/>
    </row>
    <row r="1435" spans="1:26" x14ac:dyDescent="0.25">
      <c r="A1435" s="114">
        <v>6</v>
      </c>
      <c r="B1435" s="115" t="s">
        <v>5721</v>
      </c>
      <c r="C1435" s="116" t="str">
        <f t="array" ref="C1435">IFERROR(VLOOKUP(E1435,'RT-C'!$A:$I,9,FALSE),"")</f>
        <v/>
      </c>
      <c r="D1435" s="117"/>
      <c r="E1435" s="113"/>
      <c r="F1435" s="118"/>
      <c r="G1435" s="119"/>
      <c r="H1435" s="120"/>
      <c r="I1435" s="153" t="str">
        <f t="array" ref="I1435">IFERROR(VLOOKUP(E1435,'RT-C'!$A:$J,10,FALSE),"")</f>
        <v/>
      </c>
      <c r="J1435" s="151" t="str">
        <f t="array" ref="J1435">IFERROR(VLOOKUP(E1435,'RT-C'!$A:$AE,31,FALSE),"")</f>
        <v/>
      </c>
      <c r="K1435" s="152" t="str">
        <f t="array" ref="K1435">IFERROR(IF(VLOOKUP(E1435,'RT-C'!$A:$AG,29,FALSE)=0,"",VLOOKUP(E1435,'RT-C'!$A:$AG,33,FALSE)),"")</f>
        <v/>
      </c>
      <c r="L1435" s="151" t="str">
        <f t="array" ref="L1435">IFERROR(VLOOKUP('RT-C'!$A:$AF,32,FALSE),"")</f>
        <v/>
      </c>
      <c r="M1435" s="323" t="str">
        <f t="array" ref="M1435">IFERROR(VLOOKUP(E1435,'RT-C'!$A:$H,8,FALSE),"")</f>
        <v/>
      </c>
      <c r="N1435" s="151" t="str">
        <f t="array" ref="N1435">IFERROR(VLOOKUP(E1435,'RT-C'!$A:$G,7,FALSE),"")</f>
        <v/>
      </c>
      <c r="O1435" s="150" t="str">
        <f t="array" ref="O1435">IFERROR(VLOOKUP(E1435,'RT-C'!$A:$R,18,FALSE),"")</f>
        <v/>
      </c>
      <c r="P1435" s="147" t="str">
        <f t="shared" si="88"/>
        <v/>
      </c>
      <c r="Q1435" s="119" t="str">
        <f t="shared" si="89"/>
        <v/>
      </c>
      <c r="R1435" s="149" t="str">
        <f t="shared" si="90"/>
        <v/>
      </c>
      <c r="S1435" s="148"/>
      <c r="T1435" s="148" t="str">
        <f t="shared" si="91"/>
        <v/>
      </c>
      <c r="U1435" s="118" t="e">
        <f>IF(AND(D1435&lt;&gt;"",I1435="OUI",#REF!="OUI"),60,"")</f>
        <v>#REF!</v>
      </c>
      <c r="V1435" s="147"/>
      <c r="W1435" s="118"/>
      <c r="X1435" s="118"/>
      <c r="Y1435" s="120"/>
      <c r="Z1435" s="117"/>
    </row>
    <row r="1436" spans="1:26" x14ac:dyDescent="0.25">
      <c r="A1436" s="114">
        <v>9</v>
      </c>
      <c r="B1436" s="115" t="s">
        <v>5720</v>
      </c>
      <c r="C1436" s="116" t="str">
        <f t="array" ref="C1436">IFERROR(VLOOKUP(E1436,'RT-C'!$A:$I,9,FALSE),"")</f>
        <v/>
      </c>
      <c r="D1436" s="117"/>
      <c r="E1436" s="113"/>
      <c r="F1436" s="118"/>
      <c r="G1436" s="119"/>
      <c r="H1436" s="120"/>
      <c r="I1436" s="153" t="str">
        <f t="array" ref="I1436">IFERROR(VLOOKUP(E1436,'RT-C'!$A:$J,10,FALSE),"")</f>
        <v/>
      </c>
      <c r="J1436" s="151" t="str">
        <f t="array" ref="J1436">IFERROR(VLOOKUP(E1436,'RT-C'!$A:$AE,31,FALSE),"")</f>
        <v/>
      </c>
      <c r="K1436" s="152" t="str">
        <f t="array" ref="K1436">IFERROR(IF(VLOOKUP(E1436,'RT-C'!$A:$AG,29,FALSE)=0,"",VLOOKUP(E1436,'RT-C'!$A:$AG,33,FALSE)),"")</f>
        <v/>
      </c>
      <c r="L1436" s="151" t="str">
        <f t="array" ref="L1436">IFERROR(VLOOKUP('RT-C'!$A:$AF,32,FALSE),"")</f>
        <v/>
      </c>
      <c r="M1436" s="323" t="str">
        <f t="array" ref="M1436">IFERROR(VLOOKUP(E1436,'RT-C'!$A:$H,8,FALSE),"")</f>
        <v/>
      </c>
      <c r="N1436" s="151" t="str">
        <f t="array" ref="N1436">IFERROR(VLOOKUP(E1436,'RT-C'!$A:$G,7,FALSE),"")</f>
        <v/>
      </c>
      <c r="O1436" s="150" t="str">
        <f t="array" ref="O1436">IFERROR(VLOOKUP(E1436,'RT-C'!$A:$R,18,FALSE),"")</f>
        <v/>
      </c>
      <c r="P1436" s="147" t="str">
        <f t="shared" si="88"/>
        <v/>
      </c>
      <c r="Q1436" s="119" t="str">
        <f t="shared" si="89"/>
        <v/>
      </c>
      <c r="R1436" s="149" t="str">
        <f t="shared" si="90"/>
        <v/>
      </c>
      <c r="S1436" s="148"/>
      <c r="T1436" s="148" t="str">
        <f t="shared" si="91"/>
        <v/>
      </c>
      <c r="U1436" s="118" t="e">
        <f>IF(AND(D1436&lt;&gt;"",I1436="OUI",#REF!="OUI"),60,"")</f>
        <v>#REF!</v>
      </c>
      <c r="V1436" s="147"/>
      <c r="W1436" s="118"/>
      <c r="X1436" s="118"/>
      <c r="Y1436" s="120"/>
      <c r="Z1436" s="117"/>
    </row>
    <row r="1437" spans="1:26" x14ac:dyDescent="0.25">
      <c r="A1437" s="114">
        <v>6</v>
      </c>
      <c r="B1437" s="115" t="s">
        <v>5721</v>
      </c>
      <c r="C1437" s="116" t="str">
        <f t="array" ref="C1437">IFERROR(VLOOKUP(E1437,'RT-C'!$A:$I,9,FALSE),"")</f>
        <v/>
      </c>
      <c r="D1437" s="117"/>
      <c r="E1437" s="113"/>
      <c r="F1437" s="118"/>
      <c r="G1437" s="119"/>
      <c r="H1437" s="120"/>
      <c r="I1437" s="153" t="str">
        <f t="array" ref="I1437">IFERROR(VLOOKUP(E1437,'RT-C'!$A:$J,10,FALSE),"")</f>
        <v/>
      </c>
      <c r="J1437" s="151" t="str">
        <f t="array" ref="J1437">IFERROR(VLOOKUP(E1437,'RT-C'!$A:$AE,31,FALSE),"")</f>
        <v/>
      </c>
      <c r="K1437" s="152" t="str">
        <f t="array" ref="K1437">IFERROR(IF(VLOOKUP(E1437,'RT-C'!$A:$AG,29,FALSE)=0,"",VLOOKUP(E1437,'RT-C'!$A:$AG,33,FALSE)),"")</f>
        <v/>
      </c>
      <c r="L1437" s="151" t="str">
        <f t="array" ref="L1437">IFERROR(VLOOKUP('RT-C'!$A:$AF,32,FALSE),"")</f>
        <v/>
      </c>
      <c r="M1437" s="323" t="str">
        <f t="array" ref="M1437">IFERROR(VLOOKUP(E1437,'RT-C'!$A:$H,8,FALSE),"")</f>
        <v/>
      </c>
      <c r="N1437" s="151" t="str">
        <f t="array" ref="N1437">IFERROR(VLOOKUP(E1437,'RT-C'!$A:$G,7,FALSE),"")</f>
        <v/>
      </c>
      <c r="O1437" s="150" t="str">
        <f t="array" ref="O1437">IFERROR(VLOOKUP(E1437,'RT-C'!$A:$R,18,FALSE),"")</f>
        <v/>
      </c>
      <c r="P1437" s="147" t="str">
        <f t="shared" si="88"/>
        <v/>
      </c>
      <c r="Q1437" s="119" t="str">
        <f t="shared" si="89"/>
        <v/>
      </c>
      <c r="R1437" s="149" t="str">
        <f t="shared" si="90"/>
        <v/>
      </c>
      <c r="S1437" s="148"/>
      <c r="T1437" s="148" t="str">
        <f t="shared" si="91"/>
        <v/>
      </c>
      <c r="U1437" s="118" t="e">
        <f>IF(AND(D1437&lt;&gt;"",I1437="OUI",#REF!="OUI"),60,"")</f>
        <v>#REF!</v>
      </c>
      <c r="V1437" s="147"/>
      <c r="W1437" s="118"/>
      <c r="X1437" s="118"/>
      <c r="Y1437" s="120"/>
      <c r="Z1437" s="117"/>
    </row>
    <row r="1438" spans="1:26" x14ac:dyDescent="0.25">
      <c r="A1438" s="114">
        <v>9</v>
      </c>
      <c r="B1438" s="115" t="s">
        <v>5720</v>
      </c>
      <c r="C1438" s="116" t="str">
        <f t="array" ref="C1438">IFERROR(VLOOKUP(E1438,'RT-C'!$A:$I,9,FALSE),"")</f>
        <v/>
      </c>
      <c r="D1438" s="117"/>
      <c r="E1438" s="113"/>
      <c r="F1438" s="118"/>
      <c r="G1438" s="119"/>
      <c r="H1438" s="120"/>
      <c r="I1438" s="153" t="str">
        <f t="array" ref="I1438">IFERROR(VLOOKUP(E1438,'RT-C'!$A:$J,10,FALSE),"")</f>
        <v/>
      </c>
      <c r="J1438" s="151" t="str">
        <f t="array" ref="J1438">IFERROR(VLOOKUP(E1438,'RT-C'!$A:$AE,31,FALSE),"")</f>
        <v/>
      </c>
      <c r="K1438" s="152" t="str">
        <f t="array" ref="K1438">IFERROR(IF(VLOOKUP(E1438,'RT-C'!$A:$AG,29,FALSE)=0,"",VLOOKUP(E1438,'RT-C'!$A:$AG,33,FALSE)),"")</f>
        <v/>
      </c>
      <c r="L1438" s="151" t="str">
        <f t="array" ref="L1438">IFERROR(VLOOKUP('RT-C'!$A:$AF,32,FALSE),"")</f>
        <v/>
      </c>
      <c r="M1438" s="323" t="str">
        <f t="array" ref="M1438">IFERROR(VLOOKUP(E1438,'RT-C'!$A:$H,8,FALSE),"")</f>
        <v/>
      </c>
      <c r="N1438" s="151" t="str">
        <f t="array" ref="N1438">IFERROR(VLOOKUP(E1438,'RT-C'!$A:$G,7,FALSE),"")</f>
        <v/>
      </c>
      <c r="O1438" s="150" t="str">
        <f t="array" ref="O1438">IFERROR(VLOOKUP(E1438,'RT-C'!$A:$R,18,FALSE),"")</f>
        <v/>
      </c>
      <c r="P1438" s="147" t="str">
        <f t="shared" si="88"/>
        <v/>
      </c>
      <c r="Q1438" s="119" t="str">
        <f t="shared" si="89"/>
        <v/>
      </c>
      <c r="R1438" s="149" t="str">
        <f t="shared" si="90"/>
        <v/>
      </c>
      <c r="S1438" s="148"/>
      <c r="T1438" s="148" t="str">
        <f t="shared" si="91"/>
        <v/>
      </c>
      <c r="U1438" s="118" t="e">
        <f>IF(AND(D1438&lt;&gt;"",I1438="OUI",#REF!="OUI"),60,"")</f>
        <v>#REF!</v>
      </c>
      <c r="V1438" s="147"/>
      <c r="W1438" s="118"/>
      <c r="X1438" s="118"/>
      <c r="Y1438" s="120"/>
      <c r="Z1438" s="117"/>
    </row>
    <row r="1439" spans="1:26" x14ac:dyDescent="0.25">
      <c r="A1439" s="114">
        <v>6</v>
      </c>
      <c r="B1439" s="115" t="s">
        <v>5721</v>
      </c>
      <c r="C1439" s="116" t="str">
        <f t="array" ref="C1439">IFERROR(VLOOKUP(E1439,'RT-C'!$A:$I,9,FALSE),"")</f>
        <v/>
      </c>
      <c r="D1439" s="117"/>
      <c r="E1439" s="113"/>
      <c r="F1439" s="118"/>
      <c r="G1439" s="119"/>
      <c r="H1439" s="120"/>
      <c r="I1439" s="153" t="str">
        <f t="array" ref="I1439">IFERROR(VLOOKUP(E1439,'RT-C'!$A:$J,10,FALSE),"")</f>
        <v/>
      </c>
      <c r="J1439" s="151" t="str">
        <f t="array" ref="J1439">IFERROR(VLOOKUP(E1439,'RT-C'!$A:$AE,31,FALSE),"")</f>
        <v/>
      </c>
      <c r="K1439" s="152" t="str">
        <f t="array" ref="K1439">IFERROR(IF(VLOOKUP(E1439,'RT-C'!$A:$AG,29,FALSE)=0,"",VLOOKUP(E1439,'RT-C'!$A:$AG,33,FALSE)),"")</f>
        <v/>
      </c>
      <c r="L1439" s="151" t="str">
        <f t="array" ref="L1439">IFERROR(VLOOKUP('RT-C'!$A:$AF,32,FALSE),"")</f>
        <v/>
      </c>
      <c r="M1439" s="323" t="str">
        <f t="array" ref="M1439">IFERROR(VLOOKUP(E1439,'RT-C'!$A:$H,8,FALSE),"")</f>
        <v/>
      </c>
      <c r="N1439" s="151" t="str">
        <f t="array" ref="N1439">IFERROR(VLOOKUP(E1439,'RT-C'!$A:$G,7,FALSE),"")</f>
        <v/>
      </c>
      <c r="O1439" s="150" t="str">
        <f t="array" ref="O1439">IFERROR(VLOOKUP(E1439,'RT-C'!$A:$R,18,FALSE),"")</f>
        <v/>
      </c>
      <c r="P1439" s="147" t="str">
        <f t="shared" si="88"/>
        <v/>
      </c>
      <c r="Q1439" s="119" t="str">
        <f t="shared" si="89"/>
        <v/>
      </c>
      <c r="R1439" s="149" t="str">
        <f t="shared" si="90"/>
        <v/>
      </c>
      <c r="S1439" s="148"/>
      <c r="T1439" s="148" t="str">
        <f t="shared" si="91"/>
        <v/>
      </c>
      <c r="U1439" s="118" t="e">
        <f>IF(AND(D1439&lt;&gt;"",I1439="OUI",#REF!="OUI"),60,"")</f>
        <v>#REF!</v>
      </c>
      <c r="V1439" s="147"/>
      <c r="W1439" s="118"/>
      <c r="X1439" s="118"/>
      <c r="Y1439" s="120"/>
      <c r="Z1439" s="117"/>
    </row>
    <row r="1440" spans="1:26" x14ac:dyDescent="0.25">
      <c r="A1440" s="114">
        <v>9</v>
      </c>
      <c r="B1440" s="115" t="s">
        <v>5720</v>
      </c>
      <c r="C1440" s="116" t="str">
        <f t="array" ref="C1440">IFERROR(VLOOKUP(E1440,'RT-C'!$A:$I,9,FALSE),"")</f>
        <v/>
      </c>
      <c r="D1440" s="117"/>
      <c r="E1440" s="113"/>
      <c r="F1440" s="118"/>
      <c r="G1440" s="119"/>
      <c r="H1440" s="120"/>
      <c r="I1440" s="153" t="str">
        <f t="array" ref="I1440">IFERROR(VLOOKUP(E1440,'RT-C'!$A:$J,10,FALSE),"")</f>
        <v/>
      </c>
      <c r="J1440" s="151" t="str">
        <f t="array" ref="J1440">IFERROR(VLOOKUP(E1440,'RT-C'!$A:$AE,31,FALSE),"")</f>
        <v/>
      </c>
      <c r="K1440" s="152" t="str">
        <f t="array" ref="K1440">IFERROR(IF(VLOOKUP(E1440,'RT-C'!$A:$AG,29,FALSE)=0,"",VLOOKUP(E1440,'RT-C'!$A:$AG,33,FALSE)),"")</f>
        <v/>
      </c>
      <c r="L1440" s="151" t="str">
        <f t="array" ref="L1440">IFERROR(VLOOKUP('RT-C'!$A:$AF,32,FALSE),"")</f>
        <v/>
      </c>
      <c r="M1440" s="323" t="str">
        <f t="array" ref="M1440">IFERROR(VLOOKUP(E1440,'RT-C'!$A:$H,8,FALSE),"")</f>
        <v/>
      </c>
      <c r="N1440" s="151" t="str">
        <f t="array" ref="N1440">IFERROR(VLOOKUP(E1440,'RT-C'!$A:$G,7,FALSE),"")</f>
        <v/>
      </c>
      <c r="O1440" s="150" t="str">
        <f t="array" ref="O1440">IFERROR(VLOOKUP(E1440,'RT-C'!$A:$R,18,FALSE),"")</f>
        <v/>
      </c>
      <c r="P1440" s="147" t="str">
        <f t="shared" si="88"/>
        <v/>
      </c>
      <c r="Q1440" s="119" t="str">
        <f t="shared" si="89"/>
        <v/>
      </c>
      <c r="R1440" s="149" t="str">
        <f t="shared" si="90"/>
        <v/>
      </c>
      <c r="S1440" s="148"/>
      <c r="T1440" s="148" t="str">
        <f t="shared" si="91"/>
        <v/>
      </c>
      <c r="U1440" s="118" t="e">
        <f>IF(AND(D1440&lt;&gt;"",I1440="OUI",#REF!="OUI"),60,"")</f>
        <v>#REF!</v>
      </c>
      <c r="V1440" s="147"/>
      <c r="W1440" s="118"/>
      <c r="X1440" s="118"/>
      <c r="Y1440" s="120"/>
      <c r="Z1440" s="117"/>
    </row>
    <row r="1441" spans="1:26" x14ac:dyDescent="0.25">
      <c r="A1441" s="114">
        <v>9</v>
      </c>
      <c r="B1441" s="115" t="s">
        <v>5720</v>
      </c>
      <c r="C1441" s="116" t="str">
        <f t="array" ref="C1441">IFERROR(VLOOKUP(E1441,'RT-C'!$A:$I,9,FALSE),"")</f>
        <v/>
      </c>
      <c r="D1441" s="117"/>
      <c r="E1441" s="113"/>
      <c r="F1441" s="118"/>
      <c r="G1441" s="119"/>
      <c r="H1441" s="120"/>
      <c r="I1441" s="153" t="str">
        <f t="array" ref="I1441">IFERROR(VLOOKUP(E1441,'RT-C'!$A:$J,10,FALSE),"")</f>
        <v/>
      </c>
      <c r="J1441" s="151" t="str">
        <f t="array" ref="J1441">IFERROR(VLOOKUP(E1441,'RT-C'!$A:$AE,31,FALSE),"")</f>
        <v/>
      </c>
      <c r="K1441" s="152" t="str">
        <f t="array" ref="K1441">IFERROR(IF(VLOOKUP(E1441,'RT-C'!$A:$AG,29,FALSE)=0,"",VLOOKUP(E1441,'RT-C'!$A:$AG,33,FALSE)),"")</f>
        <v/>
      </c>
      <c r="L1441" s="151" t="str">
        <f t="array" ref="L1441">IFERROR(VLOOKUP('RT-C'!$A:$AF,32,FALSE),"")</f>
        <v/>
      </c>
      <c r="M1441" s="323" t="str">
        <f t="array" ref="M1441">IFERROR(VLOOKUP(E1441,'RT-C'!$A:$H,8,FALSE),"")</f>
        <v/>
      </c>
      <c r="N1441" s="151" t="str">
        <f t="array" ref="N1441">IFERROR(VLOOKUP(E1441,'RT-C'!$A:$G,7,FALSE),"")</f>
        <v/>
      </c>
      <c r="O1441" s="150" t="str">
        <f t="array" ref="O1441">IFERROR(VLOOKUP(E1441,'RT-C'!$A:$R,18,FALSE),"")</f>
        <v/>
      </c>
      <c r="P1441" s="147" t="str">
        <f t="shared" si="88"/>
        <v/>
      </c>
      <c r="Q1441" s="119" t="str">
        <f t="shared" si="89"/>
        <v/>
      </c>
      <c r="R1441" s="149" t="str">
        <f t="shared" si="90"/>
        <v/>
      </c>
      <c r="S1441" s="148"/>
      <c r="T1441" s="148" t="str">
        <f t="shared" si="91"/>
        <v/>
      </c>
      <c r="U1441" s="118" t="e">
        <f>IF(AND(D1441&lt;&gt;"",I1441="OUI",#REF!="OUI"),60,"")</f>
        <v>#REF!</v>
      </c>
      <c r="V1441" s="147"/>
      <c r="W1441" s="118"/>
      <c r="X1441" s="118"/>
      <c r="Y1441" s="120"/>
      <c r="Z1441" s="117"/>
    </row>
    <row r="1442" spans="1:26" x14ac:dyDescent="0.25">
      <c r="A1442" s="114">
        <v>9</v>
      </c>
      <c r="B1442" s="115" t="s">
        <v>5720</v>
      </c>
      <c r="C1442" s="116" t="str">
        <f t="array" ref="C1442">IFERROR(VLOOKUP(E1442,'RT-C'!$A:$I,9,FALSE),"")</f>
        <v/>
      </c>
      <c r="D1442" s="117"/>
      <c r="E1442" s="113"/>
      <c r="F1442" s="118"/>
      <c r="G1442" s="119"/>
      <c r="H1442" s="120"/>
      <c r="I1442" s="153" t="str">
        <f t="array" ref="I1442">IFERROR(VLOOKUP(E1442,'RT-C'!$A:$J,10,FALSE),"")</f>
        <v/>
      </c>
      <c r="J1442" s="151" t="str">
        <f t="array" ref="J1442">IFERROR(VLOOKUP(E1442,'RT-C'!$A:$AE,31,FALSE),"")</f>
        <v/>
      </c>
      <c r="K1442" s="152" t="str">
        <f t="array" ref="K1442">IFERROR(IF(VLOOKUP(E1442,'RT-C'!$A:$AG,29,FALSE)=0,"",VLOOKUP(E1442,'RT-C'!$A:$AG,33,FALSE)),"")</f>
        <v/>
      </c>
      <c r="L1442" s="151" t="str">
        <f t="array" ref="L1442">IFERROR(VLOOKUP('RT-C'!$A:$AF,32,FALSE),"")</f>
        <v/>
      </c>
      <c r="M1442" s="323" t="str">
        <f t="array" ref="M1442">IFERROR(VLOOKUP(E1442,'RT-C'!$A:$H,8,FALSE),"")</f>
        <v/>
      </c>
      <c r="N1442" s="151" t="str">
        <f t="array" ref="N1442">IFERROR(VLOOKUP(E1442,'RT-C'!$A:$G,7,FALSE),"")</f>
        <v/>
      </c>
      <c r="O1442" s="150" t="str">
        <f t="array" ref="O1442">IFERROR(VLOOKUP(E1442,'RT-C'!$A:$R,18,FALSE),"")</f>
        <v/>
      </c>
      <c r="P1442" s="147" t="str">
        <f t="shared" si="88"/>
        <v/>
      </c>
      <c r="Q1442" s="119" t="str">
        <f t="shared" si="89"/>
        <v/>
      </c>
      <c r="R1442" s="149" t="str">
        <f t="shared" si="90"/>
        <v/>
      </c>
      <c r="S1442" s="148"/>
      <c r="T1442" s="148" t="str">
        <f t="shared" si="91"/>
        <v/>
      </c>
      <c r="U1442" s="118" t="e">
        <f>IF(AND(D1442&lt;&gt;"",I1442="OUI",#REF!="OUI"),60,"")</f>
        <v>#REF!</v>
      </c>
      <c r="V1442" s="147"/>
      <c r="W1442" s="118"/>
      <c r="X1442" s="118"/>
      <c r="Y1442" s="120"/>
      <c r="Z1442" s="117"/>
    </row>
    <row r="1443" spans="1:26" x14ac:dyDescent="0.25">
      <c r="A1443" s="114">
        <v>6</v>
      </c>
      <c r="B1443" s="115" t="s">
        <v>5721</v>
      </c>
      <c r="C1443" s="116" t="str">
        <f t="array" ref="C1443">IFERROR(VLOOKUP(E1443,'RT-C'!$A:$I,9,FALSE),"")</f>
        <v/>
      </c>
      <c r="D1443" s="117"/>
      <c r="E1443" s="113"/>
      <c r="F1443" s="118"/>
      <c r="G1443" s="119"/>
      <c r="H1443" s="120"/>
      <c r="I1443" s="153" t="str">
        <f t="array" ref="I1443">IFERROR(VLOOKUP(E1443,'RT-C'!$A:$J,10,FALSE),"")</f>
        <v/>
      </c>
      <c r="J1443" s="151" t="str">
        <f t="array" ref="J1443">IFERROR(VLOOKUP(E1443,'RT-C'!$A:$AE,31,FALSE),"")</f>
        <v/>
      </c>
      <c r="K1443" s="152" t="str">
        <f t="array" ref="K1443">IFERROR(IF(VLOOKUP(E1443,'RT-C'!$A:$AG,29,FALSE)=0,"",VLOOKUP(E1443,'RT-C'!$A:$AG,33,FALSE)),"")</f>
        <v/>
      </c>
      <c r="L1443" s="151" t="str">
        <f t="array" ref="L1443">IFERROR(VLOOKUP('RT-C'!$A:$AF,32,FALSE),"")</f>
        <v/>
      </c>
      <c r="M1443" s="323" t="str">
        <f t="array" ref="M1443">IFERROR(VLOOKUP(E1443,'RT-C'!$A:$H,8,FALSE),"")</f>
        <v/>
      </c>
      <c r="N1443" s="151" t="str">
        <f t="array" ref="N1443">IFERROR(VLOOKUP(E1443,'RT-C'!$A:$G,7,FALSE),"")</f>
        <v/>
      </c>
      <c r="O1443" s="150" t="str">
        <f t="array" ref="O1443">IFERROR(VLOOKUP(E1443,'RT-C'!$A:$R,18,FALSE),"")</f>
        <v/>
      </c>
      <c r="P1443" s="147" t="str">
        <f t="shared" si="88"/>
        <v/>
      </c>
      <c r="Q1443" s="119" t="str">
        <f t="shared" si="89"/>
        <v/>
      </c>
      <c r="R1443" s="149" t="str">
        <f t="shared" si="90"/>
        <v/>
      </c>
      <c r="S1443" s="148"/>
      <c r="T1443" s="148" t="str">
        <f t="shared" si="91"/>
        <v/>
      </c>
      <c r="U1443" s="118" t="e">
        <f>IF(AND(D1443&lt;&gt;"",I1443="OUI",#REF!="OUI"),60,"")</f>
        <v>#REF!</v>
      </c>
      <c r="V1443" s="147"/>
      <c r="W1443" s="118"/>
      <c r="X1443" s="118"/>
      <c r="Y1443" s="120"/>
      <c r="Z1443" s="117"/>
    </row>
    <row r="1444" spans="1:26" x14ac:dyDescent="0.25">
      <c r="A1444" s="114">
        <v>9</v>
      </c>
      <c r="B1444" s="115" t="s">
        <v>5720</v>
      </c>
      <c r="C1444" s="116" t="str">
        <f t="array" ref="C1444">IFERROR(VLOOKUP(E1444,'RT-C'!$A:$I,9,FALSE),"")</f>
        <v/>
      </c>
      <c r="D1444" s="117"/>
      <c r="E1444" s="113"/>
      <c r="F1444" s="118"/>
      <c r="G1444" s="119"/>
      <c r="H1444" s="120"/>
      <c r="I1444" s="153" t="str">
        <f t="array" ref="I1444">IFERROR(VLOOKUP(E1444,'RT-C'!$A:$J,10,FALSE),"")</f>
        <v/>
      </c>
      <c r="J1444" s="151" t="str">
        <f t="array" ref="J1444">IFERROR(VLOOKUP(E1444,'RT-C'!$A:$AE,31,FALSE),"")</f>
        <v/>
      </c>
      <c r="K1444" s="152" t="str">
        <f t="array" ref="K1444">IFERROR(IF(VLOOKUP(E1444,'RT-C'!$A:$AG,29,FALSE)=0,"",VLOOKUP(E1444,'RT-C'!$A:$AG,33,FALSE)),"")</f>
        <v/>
      </c>
      <c r="L1444" s="151" t="str">
        <f t="array" ref="L1444">IFERROR(VLOOKUP('RT-C'!$A:$AF,32,FALSE),"")</f>
        <v/>
      </c>
      <c r="M1444" s="323" t="str">
        <f t="array" ref="M1444">IFERROR(VLOOKUP(E1444,'RT-C'!$A:$H,8,FALSE),"")</f>
        <v/>
      </c>
      <c r="N1444" s="151" t="str">
        <f t="array" ref="N1444">IFERROR(VLOOKUP(E1444,'RT-C'!$A:$G,7,FALSE),"")</f>
        <v/>
      </c>
      <c r="O1444" s="150" t="str">
        <f t="array" ref="O1444">IFERROR(VLOOKUP(E1444,'RT-C'!$A:$R,18,FALSE),"")</f>
        <v/>
      </c>
      <c r="P1444" s="147" t="str">
        <f t="shared" si="88"/>
        <v/>
      </c>
      <c r="Q1444" s="119" t="str">
        <f t="shared" si="89"/>
        <v/>
      </c>
      <c r="R1444" s="149" t="str">
        <f t="shared" si="90"/>
        <v/>
      </c>
      <c r="S1444" s="148"/>
      <c r="T1444" s="148" t="str">
        <f t="shared" si="91"/>
        <v/>
      </c>
      <c r="U1444" s="118" t="e">
        <f>IF(AND(D1444&lt;&gt;"",I1444="OUI",#REF!="OUI"),60,"")</f>
        <v>#REF!</v>
      </c>
      <c r="V1444" s="147"/>
      <c r="W1444" s="118"/>
      <c r="X1444" s="118"/>
      <c r="Y1444" s="120"/>
      <c r="Z1444" s="117"/>
    </row>
    <row r="1445" spans="1:26" x14ac:dyDescent="0.25">
      <c r="A1445" s="114">
        <v>9</v>
      </c>
      <c r="B1445" s="115" t="s">
        <v>5720</v>
      </c>
      <c r="C1445" s="116" t="str">
        <f t="array" ref="C1445">IFERROR(VLOOKUP(E1445,'RT-C'!$A:$I,9,FALSE),"")</f>
        <v/>
      </c>
      <c r="D1445" s="117"/>
      <c r="E1445" s="113"/>
      <c r="F1445" s="118"/>
      <c r="G1445" s="119"/>
      <c r="H1445" s="120"/>
      <c r="I1445" s="153" t="str">
        <f t="array" ref="I1445">IFERROR(VLOOKUP(E1445,'RT-C'!$A:$J,10,FALSE),"")</f>
        <v/>
      </c>
      <c r="J1445" s="151" t="str">
        <f t="array" ref="J1445">IFERROR(VLOOKUP(E1445,'RT-C'!$A:$AE,31,FALSE),"")</f>
        <v/>
      </c>
      <c r="K1445" s="152" t="str">
        <f t="array" ref="K1445">IFERROR(IF(VLOOKUP(E1445,'RT-C'!$A:$AG,29,FALSE)=0,"",VLOOKUP(E1445,'RT-C'!$A:$AG,33,FALSE)),"")</f>
        <v/>
      </c>
      <c r="L1445" s="151" t="str">
        <f t="array" ref="L1445">IFERROR(VLOOKUP('RT-C'!$A:$AF,32,FALSE),"")</f>
        <v/>
      </c>
      <c r="M1445" s="323" t="str">
        <f t="array" ref="M1445">IFERROR(VLOOKUP(E1445,'RT-C'!$A:$H,8,FALSE),"")</f>
        <v/>
      </c>
      <c r="N1445" s="151" t="str">
        <f t="array" ref="N1445">IFERROR(VLOOKUP(E1445,'RT-C'!$A:$G,7,FALSE),"")</f>
        <v/>
      </c>
      <c r="O1445" s="150" t="str">
        <f t="array" ref="O1445">IFERROR(VLOOKUP(E1445,'RT-C'!$A:$R,18,FALSE),"")</f>
        <v/>
      </c>
      <c r="P1445" s="147" t="str">
        <f t="shared" si="88"/>
        <v/>
      </c>
      <c r="Q1445" s="119" t="str">
        <f t="shared" si="89"/>
        <v/>
      </c>
      <c r="R1445" s="149" t="str">
        <f t="shared" si="90"/>
        <v/>
      </c>
      <c r="S1445" s="148"/>
      <c r="T1445" s="148" t="str">
        <f t="shared" si="91"/>
        <v/>
      </c>
      <c r="U1445" s="118" t="e">
        <f>IF(AND(D1445&lt;&gt;"",I1445="OUI",#REF!="OUI"),60,"")</f>
        <v>#REF!</v>
      </c>
      <c r="V1445" s="147"/>
      <c r="W1445" s="118"/>
      <c r="X1445" s="118"/>
      <c r="Y1445" s="120"/>
      <c r="Z1445" s="117"/>
    </row>
    <row r="1446" spans="1:26" x14ac:dyDescent="0.25">
      <c r="A1446" s="114">
        <v>9</v>
      </c>
      <c r="B1446" s="115" t="s">
        <v>5720</v>
      </c>
      <c r="C1446" s="116" t="str">
        <f t="array" ref="C1446">IFERROR(VLOOKUP(E1446,'RT-C'!$A:$I,9,FALSE),"")</f>
        <v/>
      </c>
      <c r="D1446" s="117"/>
      <c r="E1446" s="113"/>
      <c r="F1446" s="118"/>
      <c r="G1446" s="119"/>
      <c r="H1446" s="120"/>
      <c r="I1446" s="153" t="str">
        <f t="array" ref="I1446">IFERROR(VLOOKUP(E1446,'RT-C'!$A:$J,10,FALSE),"")</f>
        <v/>
      </c>
      <c r="J1446" s="151" t="str">
        <f t="array" ref="J1446">IFERROR(VLOOKUP(E1446,'RT-C'!$A:$AE,31,FALSE),"")</f>
        <v/>
      </c>
      <c r="K1446" s="152" t="str">
        <f t="array" ref="K1446">IFERROR(IF(VLOOKUP(E1446,'RT-C'!$A:$AG,29,FALSE)=0,"",VLOOKUP(E1446,'RT-C'!$A:$AG,33,FALSE)),"")</f>
        <v/>
      </c>
      <c r="L1446" s="151" t="str">
        <f t="array" ref="L1446">IFERROR(VLOOKUP('RT-C'!$A:$AF,32,FALSE),"")</f>
        <v/>
      </c>
      <c r="M1446" s="323" t="str">
        <f t="array" ref="M1446">IFERROR(VLOOKUP(E1446,'RT-C'!$A:$H,8,FALSE),"")</f>
        <v/>
      </c>
      <c r="N1446" s="151" t="str">
        <f t="array" ref="N1446">IFERROR(VLOOKUP(E1446,'RT-C'!$A:$G,7,FALSE),"")</f>
        <v/>
      </c>
      <c r="O1446" s="150" t="str">
        <f t="array" ref="O1446">IFERROR(VLOOKUP(E1446,'RT-C'!$A:$R,18,FALSE),"")</f>
        <v/>
      </c>
      <c r="P1446" s="147" t="str">
        <f t="shared" si="88"/>
        <v/>
      </c>
      <c r="Q1446" s="119" t="str">
        <f t="shared" si="89"/>
        <v/>
      </c>
      <c r="R1446" s="149" t="str">
        <f t="shared" si="90"/>
        <v/>
      </c>
      <c r="S1446" s="148"/>
      <c r="T1446" s="148" t="str">
        <f t="shared" si="91"/>
        <v/>
      </c>
      <c r="U1446" s="118" t="e">
        <f>IF(AND(D1446&lt;&gt;"",I1446="OUI",#REF!="OUI"),60,"")</f>
        <v>#REF!</v>
      </c>
      <c r="V1446" s="147"/>
      <c r="W1446" s="118"/>
      <c r="X1446" s="118"/>
      <c r="Y1446" s="120"/>
      <c r="Z1446" s="117"/>
    </row>
    <row r="1447" spans="1:26" x14ac:dyDescent="0.25">
      <c r="A1447" s="114">
        <v>6</v>
      </c>
      <c r="B1447" s="115" t="s">
        <v>5721</v>
      </c>
      <c r="C1447" s="116" t="str">
        <f t="array" ref="C1447">IFERROR(VLOOKUP(E1447,'RT-C'!$A:$I,9,FALSE),"")</f>
        <v/>
      </c>
      <c r="D1447" s="117"/>
      <c r="E1447" s="113"/>
      <c r="F1447" s="118"/>
      <c r="G1447" s="119"/>
      <c r="H1447" s="120"/>
      <c r="I1447" s="153" t="str">
        <f t="array" ref="I1447">IFERROR(VLOOKUP(E1447,'RT-C'!$A:$J,10,FALSE),"")</f>
        <v/>
      </c>
      <c r="J1447" s="151" t="str">
        <f t="array" ref="J1447">IFERROR(VLOOKUP(E1447,'RT-C'!$A:$AE,31,FALSE),"")</f>
        <v/>
      </c>
      <c r="K1447" s="152" t="str">
        <f t="array" ref="K1447">IFERROR(IF(VLOOKUP(E1447,'RT-C'!$A:$AG,29,FALSE)=0,"",VLOOKUP(E1447,'RT-C'!$A:$AG,33,FALSE)),"")</f>
        <v/>
      </c>
      <c r="L1447" s="151" t="str">
        <f t="array" ref="L1447">IFERROR(VLOOKUP('RT-C'!$A:$AF,32,FALSE),"")</f>
        <v/>
      </c>
      <c r="M1447" s="323" t="str">
        <f t="array" ref="M1447">IFERROR(VLOOKUP(E1447,'RT-C'!$A:$H,8,FALSE),"")</f>
        <v/>
      </c>
      <c r="N1447" s="151" t="str">
        <f t="array" ref="N1447">IFERROR(VLOOKUP(E1447,'RT-C'!$A:$G,7,FALSE),"")</f>
        <v/>
      </c>
      <c r="O1447" s="150" t="str">
        <f t="array" ref="O1447">IFERROR(VLOOKUP(E1447,'RT-C'!$A:$R,18,FALSE),"")</f>
        <v/>
      </c>
      <c r="P1447" s="147" t="str">
        <f t="shared" si="88"/>
        <v/>
      </c>
      <c r="Q1447" s="119" t="str">
        <f t="shared" si="89"/>
        <v/>
      </c>
      <c r="R1447" s="149" t="str">
        <f t="shared" si="90"/>
        <v/>
      </c>
      <c r="S1447" s="148"/>
      <c r="T1447" s="148" t="str">
        <f t="shared" si="91"/>
        <v/>
      </c>
      <c r="U1447" s="118" t="e">
        <f>IF(AND(D1447&lt;&gt;"",I1447="OUI",#REF!="OUI"),60,"")</f>
        <v>#REF!</v>
      </c>
      <c r="V1447" s="147"/>
      <c r="W1447" s="118"/>
      <c r="X1447" s="118"/>
      <c r="Y1447" s="120"/>
      <c r="Z1447" s="117"/>
    </row>
    <row r="1448" spans="1:26" x14ac:dyDescent="0.25">
      <c r="A1448" s="114">
        <v>9</v>
      </c>
      <c r="B1448" s="115" t="s">
        <v>5720</v>
      </c>
      <c r="C1448" s="116" t="str">
        <f t="array" ref="C1448">IFERROR(VLOOKUP(E1448,'RT-C'!$A:$I,9,FALSE),"")</f>
        <v/>
      </c>
      <c r="D1448" s="117"/>
      <c r="E1448" s="113"/>
      <c r="F1448" s="118"/>
      <c r="G1448" s="119"/>
      <c r="H1448" s="120"/>
      <c r="I1448" s="153" t="str">
        <f t="array" ref="I1448">IFERROR(VLOOKUP(E1448,'RT-C'!$A:$J,10,FALSE),"")</f>
        <v/>
      </c>
      <c r="J1448" s="151" t="str">
        <f t="array" ref="J1448">IFERROR(VLOOKUP(E1448,'RT-C'!$A:$AE,31,FALSE),"")</f>
        <v/>
      </c>
      <c r="K1448" s="152" t="str">
        <f t="array" ref="K1448">IFERROR(IF(VLOOKUP(E1448,'RT-C'!$A:$AG,29,FALSE)=0,"",VLOOKUP(E1448,'RT-C'!$A:$AG,33,FALSE)),"")</f>
        <v/>
      </c>
      <c r="L1448" s="151" t="str">
        <f t="array" ref="L1448">IFERROR(VLOOKUP('RT-C'!$A:$AF,32,FALSE),"")</f>
        <v/>
      </c>
      <c r="M1448" s="323" t="str">
        <f t="array" ref="M1448">IFERROR(VLOOKUP(E1448,'RT-C'!$A:$H,8,FALSE),"")</f>
        <v/>
      </c>
      <c r="N1448" s="151" t="str">
        <f t="array" ref="N1448">IFERROR(VLOOKUP(E1448,'RT-C'!$A:$G,7,FALSE),"")</f>
        <v/>
      </c>
      <c r="O1448" s="150" t="str">
        <f t="array" ref="O1448">IFERROR(VLOOKUP(E1448,'RT-C'!$A:$R,18,FALSE),"")</f>
        <v/>
      </c>
      <c r="P1448" s="147" t="str">
        <f t="shared" si="88"/>
        <v/>
      </c>
      <c r="Q1448" s="119" t="str">
        <f t="shared" si="89"/>
        <v/>
      </c>
      <c r="R1448" s="149" t="str">
        <f t="shared" si="90"/>
        <v/>
      </c>
      <c r="S1448" s="148"/>
      <c r="T1448" s="148" t="str">
        <f t="shared" si="91"/>
        <v/>
      </c>
      <c r="U1448" s="118" t="e">
        <f>IF(AND(D1448&lt;&gt;"",I1448="OUI",#REF!="OUI"),60,"")</f>
        <v>#REF!</v>
      </c>
      <c r="V1448" s="147"/>
      <c r="W1448" s="118"/>
      <c r="X1448" s="118"/>
      <c r="Y1448" s="120"/>
      <c r="Z1448" s="117"/>
    </row>
    <row r="1449" spans="1:26" x14ac:dyDescent="0.25">
      <c r="A1449" s="114">
        <v>6</v>
      </c>
      <c r="B1449" s="115" t="s">
        <v>5721</v>
      </c>
      <c r="C1449" s="116" t="str">
        <f t="array" ref="C1449">IFERROR(VLOOKUP(E1449,'RT-C'!$A:$I,9,FALSE),"")</f>
        <v/>
      </c>
      <c r="D1449" s="117"/>
      <c r="E1449" s="113"/>
      <c r="F1449" s="118"/>
      <c r="G1449" s="119"/>
      <c r="H1449" s="120"/>
      <c r="I1449" s="153" t="str">
        <f t="array" ref="I1449">IFERROR(VLOOKUP(E1449,'RT-C'!$A:$J,10,FALSE),"")</f>
        <v/>
      </c>
      <c r="J1449" s="151" t="str">
        <f t="array" ref="J1449">IFERROR(VLOOKUP(E1449,'RT-C'!$A:$AE,31,FALSE),"")</f>
        <v/>
      </c>
      <c r="K1449" s="152" t="str">
        <f t="array" ref="K1449">IFERROR(IF(VLOOKUP(E1449,'RT-C'!$A:$AG,29,FALSE)=0,"",VLOOKUP(E1449,'RT-C'!$A:$AG,33,FALSE)),"")</f>
        <v/>
      </c>
      <c r="L1449" s="151" t="str">
        <f t="array" ref="L1449">IFERROR(VLOOKUP('RT-C'!$A:$AF,32,FALSE),"")</f>
        <v/>
      </c>
      <c r="M1449" s="323" t="str">
        <f t="array" ref="M1449">IFERROR(VLOOKUP(E1449,'RT-C'!$A:$H,8,FALSE),"")</f>
        <v/>
      </c>
      <c r="N1449" s="151" t="str">
        <f t="array" ref="N1449">IFERROR(VLOOKUP(E1449,'RT-C'!$A:$G,7,FALSE),"")</f>
        <v/>
      </c>
      <c r="O1449" s="150" t="str">
        <f t="array" ref="O1449">IFERROR(VLOOKUP(E1449,'RT-C'!$A:$R,18,FALSE),"")</f>
        <v/>
      </c>
      <c r="P1449" s="147" t="str">
        <f t="shared" si="88"/>
        <v/>
      </c>
      <c r="Q1449" s="119" t="str">
        <f t="shared" si="89"/>
        <v/>
      </c>
      <c r="R1449" s="149" t="str">
        <f t="shared" si="90"/>
        <v/>
      </c>
      <c r="S1449" s="148"/>
      <c r="T1449" s="148" t="str">
        <f t="shared" si="91"/>
        <v/>
      </c>
      <c r="U1449" s="118" t="e">
        <f>IF(AND(D1449&lt;&gt;"",I1449="OUI",#REF!="OUI"),60,"")</f>
        <v>#REF!</v>
      </c>
      <c r="V1449" s="147"/>
      <c r="W1449" s="118"/>
      <c r="X1449" s="118"/>
      <c r="Y1449" s="120"/>
      <c r="Z1449" s="117"/>
    </row>
    <row r="1450" spans="1:26" x14ac:dyDescent="0.25">
      <c r="A1450" s="114">
        <v>6</v>
      </c>
      <c r="B1450" s="115" t="s">
        <v>5721</v>
      </c>
      <c r="C1450" s="116" t="str">
        <f t="array" ref="C1450">IFERROR(VLOOKUP(E1450,'RT-C'!$A:$I,9,FALSE),"")</f>
        <v/>
      </c>
      <c r="D1450" s="117"/>
      <c r="E1450" s="113"/>
      <c r="F1450" s="118"/>
      <c r="G1450" s="119"/>
      <c r="H1450" s="120"/>
      <c r="I1450" s="153" t="str">
        <f t="array" ref="I1450">IFERROR(VLOOKUP(E1450,'RT-C'!$A:$J,10,FALSE),"")</f>
        <v/>
      </c>
      <c r="J1450" s="151" t="str">
        <f t="array" ref="J1450">IFERROR(VLOOKUP(E1450,'RT-C'!$A:$AE,31,FALSE),"")</f>
        <v/>
      </c>
      <c r="K1450" s="152" t="str">
        <f t="array" ref="K1450">IFERROR(IF(VLOOKUP(E1450,'RT-C'!$A:$AG,29,FALSE)=0,"",VLOOKUP(E1450,'RT-C'!$A:$AG,33,FALSE)),"")</f>
        <v/>
      </c>
      <c r="L1450" s="151" t="str">
        <f t="array" ref="L1450">IFERROR(VLOOKUP('RT-C'!$A:$AF,32,FALSE),"")</f>
        <v/>
      </c>
      <c r="M1450" s="323" t="str">
        <f t="array" ref="M1450">IFERROR(VLOOKUP(E1450,'RT-C'!$A:$H,8,FALSE),"")</f>
        <v/>
      </c>
      <c r="N1450" s="151" t="str">
        <f t="array" ref="N1450">IFERROR(VLOOKUP(E1450,'RT-C'!$A:$G,7,FALSE),"")</f>
        <v/>
      </c>
      <c r="O1450" s="150" t="str">
        <f t="array" ref="O1450">IFERROR(VLOOKUP(E1450,'RT-C'!$A:$R,18,FALSE),"")</f>
        <v/>
      </c>
      <c r="P1450" s="147" t="str">
        <f t="shared" si="88"/>
        <v/>
      </c>
      <c r="Q1450" s="119" t="str">
        <f t="shared" si="89"/>
        <v/>
      </c>
      <c r="R1450" s="149" t="str">
        <f t="shared" si="90"/>
        <v/>
      </c>
      <c r="S1450" s="148"/>
      <c r="T1450" s="148" t="str">
        <f t="shared" si="91"/>
        <v/>
      </c>
      <c r="U1450" s="118" t="e">
        <f>IF(AND(D1450&lt;&gt;"",I1450="OUI",#REF!="OUI"),60,"")</f>
        <v>#REF!</v>
      </c>
      <c r="V1450" s="147"/>
      <c r="W1450" s="118"/>
      <c r="X1450" s="118"/>
      <c r="Y1450" s="120"/>
      <c r="Z1450" s="117"/>
    </row>
    <row r="1451" spans="1:26" x14ac:dyDescent="0.25">
      <c r="A1451" s="114">
        <v>6</v>
      </c>
      <c r="B1451" s="115" t="s">
        <v>5721</v>
      </c>
      <c r="C1451" s="116" t="str">
        <f t="array" ref="C1451">IFERROR(VLOOKUP(E1451,'RT-C'!$A:$I,9,FALSE),"")</f>
        <v/>
      </c>
      <c r="D1451" s="117"/>
      <c r="E1451" s="113"/>
      <c r="F1451" s="118"/>
      <c r="G1451" s="119"/>
      <c r="H1451" s="120"/>
      <c r="I1451" s="153" t="str">
        <f t="array" ref="I1451">IFERROR(VLOOKUP(E1451,'RT-C'!$A:$J,10,FALSE),"")</f>
        <v/>
      </c>
      <c r="J1451" s="151" t="str">
        <f t="array" ref="J1451">IFERROR(VLOOKUP(E1451,'RT-C'!$A:$AE,31,FALSE),"")</f>
        <v/>
      </c>
      <c r="K1451" s="152" t="str">
        <f t="array" ref="K1451">IFERROR(IF(VLOOKUP(E1451,'RT-C'!$A:$AG,29,FALSE)=0,"",VLOOKUP(E1451,'RT-C'!$A:$AG,33,FALSE)),"")</f>
        <v/>
      </c>
      <c r="L1451" s="151" t="str">
        <f t="array" ref="L1451">IFERROR(VLOOKUP('RT-C'!$A:$AF,32,FALSE),"")</f>
        <v/>
      </c>
      <c r="M1451" s="323" t="str">
        <f t="array" ref="M1451">IFERROR(VLOOKUP(E1451,'RT-C'!$A:$H,8,FALSE),"")</f>
        <v/>
      </c>
      <c r="N1451" s="151" t="str">
        <f t="array" ref="N1451">IFERROR(VLOOKUP(E1451,'RT-C'!$A:$G,7,FALSE),"")</f>
        <v/>
      </c>
      <c r="O1451" s="150" t="str">
        <f t="array" ref="O1451">IFERROR(VLOOKUP(E1451,'RT-C'!$A:$R,18,FALSE),"")</f>
        <v/>
      </c>
      <c r="P1451" s="147" t="str">
        <f t="shared" si="88"/>
        <v/>
      </c>
      <c r="Q1451" s="119" t="str">
        <f t="shared" si="89"/>
        <v/>
      </c>
      <c r="R1451" s="149" t="str">
        <f t="shared" si="90"/>
        <v/>
      </c>
      <c r="S1451" s="148"/>
      <c r="T1451" s="148" t="str">
        <f t="shared" si="91"/>
        <v/>
      </c>
      <c r="U1451" s="118" t="e">
        <f>IF(AND(D1451&lt;&gt;"",I1451="OUI",#REF!="OUI"),60,"")</f>
        <v>#REF!</v>
      </c>
      <c r="V1451" s="147"/>
      <c r="W1451" s="118"/>
      <c r="X1451" s="118"/>
      <c r="Y1451" s="120"/>
      <c r="Z1451" s="117"/>
    </row>
    <row r="1452" spans="1:26" x14ac:dyDescent="0.25">
      <c r="A1452" s="114">
        <v>6</v>
      </c>
      <c r="B1452" s="115" t="s">
        <v>5721</v>
      </c>
      <c r="C1452" s="116" t="str">
        <f t="array" ref="C1452">IFERROR(VLOOKUP(E1452,'RT-C'!$A:$I,9,FALSE),"")</f>
        <v/>
      </c>
      <c r="D1452" s="117"/>
      <c r="E1452" s="113"/>
      <c r="F1452" s="118"/>
      <c r="G1452" s="119"/>
      <c r="H1452" s="120"/>
      <c r="I1452" s="153" t="str">
        <f t="array" ref="I1452">IFERROR(VLOOKUP(E1452,'RT-C'!$A:$J,10,FALSE),"")</f>
        <v/>
      </c>
      <c r="J1452" s="151" t="str">
        <f t="array" ref="J1452">IFERROR(VLOOKUP(E1452,'RT-C'!$A:$AE,31,FALSE),"")</f>
        <v/>
      </c>
      <c r="K1452" s="152" t="str">
        <f t="array" ref="K1452">IFERROR(IF(VLOOKUP(E1452,'RT-C'!$A:$AG,29,FALSE)=0,"",VLOOKUP(E1452,'RT-C'!$A:$AG,33,FALSE)),"")</f>
        <v/>
      </c>
      <c r="L1452" s="151" t="str">
        <f t="array" ref="L1452">IFERROR(VLOOKUP('RT-C'!$A:$AF,32,FALSE),"")</f>
        <v/>
      </c>
      <c r="M1452" s="323" t="str">
        <f t="array" ref="M1452">IFERROR(VLOOKUP(E1452,'RT-C'!$A:$H,8,FALSE),"")</f>
        <v/>
      </c>
      <c r="N1452" s="151" t="str">
        <f t="array" ref="N1452">IFERROR(VLOOKUP(E1452,'RT-C'!$A:$G,7,FALSE),"")</f>
        <v/>
      </c>
      <c r="O1452" s="150" t="str">
        <f t="array" ref="O1452">IFERROR(VLOOKUP(E1452,'RT-C'!$A:$R,18,FALSE),"")</f>
        <v/>
      </c>
      <c r="P1452" s="147" t="str">
        <f t="shared" si="88"/>
        <v/>
      </c>
      <c r="Q1452" s="119" t="str">
        <f t="shared" si="89"/>
        <v/>
      </c>
      <c r="R1452" s="149" t="str">
        <f t="shared" si="90"/>
        <v/>
      </c>
      <c r="S1452" s="148"/>
      <c r="T1452" s="148" t="str">
        <f t="shared" si="91"/>
        <v/>
      </c>
      <c r="U1452" s="118" t="e">
        <f>IF(AND(D1452&lt;&gt;"",I1452="OUI",#REF!="OUI"),60,"")</f>
        <v>#REF!</v>
      </c>
      <c r="V1452" s="147"/>
      <c r="W1452" s="118"/>
      <c r="X1452" s="118"/>
      <c r="Y1452" s="120"/>
      <c r="Z1452" s="117"/>
    </row>
    <row r="1453" spans="1:26" x14ac:dyDescent="0.25">
      <c r="A1453" s="114">
        <v>6</v>
      </c>
      <c r="B1453" s="115" t="s">
        <v>5721</v>
      </c>
      <c r="C1453" s="116" t="str">
        <f t="array" ref="C1453">IFERROR(VLOOKUP(E1453,'RT-C'!$A:$I,9,FALSE),"")</f>
        <v/>
      </c>
      <c r="D1453" s="117"/>
      <c r="E1453" s="113"/>
      <c r="F1453" s="118"/>
      <c r="G1453" s="119"/>
      <c r="H1453" s="120"/>
      <c r="I1453" s="153" t="str">
        <f t="array" ref="I1453">IFERROR(VLOOKUP(E1453,'RT-C'!$A:$J,10,FALSE),"")</f>
        <v/>
      </c>
      <c r="J1453" s="151" t="str">
        <f t="array" ref="J1453">IFERROR(VLOOKUP(E1453,'RT-C'!$A:$AE,31,FALSE),"")</f>
        <v/>
      </c>
      <c r="K1453" s="152" t="str">
        <f t="array" ref="K1453">IFERROR(IF(VLOOKUP(E1453,'RT-C'!$A:$AG,29,FALSE)=0,"",VLOOKUP(E1453,'RT-C'!$A:$AG,33,FALSE)),"")</f>
        <v/>
      </c>
      <c r="L1453" s="151" t="str">
        <f t="array" ref="L1453">IFERROR(VLOOKUP('RT-C'!$A:$AF,32,FALSE),"")</f>
        <v/>
      </c>
      <c r="M1453" s="323" t="str">
        <f t="array" ref="M1453">IFERROR(VLOOKUP(E1453,'RT-C'!$A:$H,8,FALSE),"")</f>
        <v/>
      </c>
      <c r="N1453" s="151" t="str">
        <f t="array" ref="N1453">IFERROR(VLOOKUP(E1453,'RT-C'!$A:$G,7,FALSE),"")</f>
        <v/>
      </c>
      <c r="O1453" s="150" t="str">
        <f t="array" ref="O1453">IFERROR(VLOOKUP(E1453,'RT-C'!$A:$R,18,FALSE),"")</f>
        <v/>
      </c>
      <c r="P1453" s="147" t="str">
        <f t="shared" si="88"/>
        <v/>
      </c>
      <c r="Q1453" s="119" t="str">
        <f t="shared" si="89"/>
        <v/>
      </c>
      <c r="R1453" s="149" t="str">
        <f t="shared" si="90"/>
        <v/>
      </c>
      <c r="S1453" s="148"/>
      <c r="T1453" s="148" t="str">
        <f t="shared" si="91"/>
        <v/>
      </c>
      <c r="U1453" s="118" t="e">
        <f>IF(AND(D1453&lt;&gt;"",I1453="OUI",#REF!="OUI"),60,"")</f>
        <v>#REF!</v>
      </c>
      <c r="V1453" s="147"/>
      <c r="W1453" s="118"/>
      <c r="X1453" s="118"/>
      <c r="Y1453" s="120"/>
      <c r="Z1453" s="117"/>
    </row>
    <row r="1454" spans="1:26" x14ac:dyDescent="0.25">
      <c r="A1454" s="114">
        <v>6</v>
      </c>
      <c r="B1454" s="115" t="s">
        <v>5721</v>
      </c>
      <c r="C1454" s="116" t="str">
        <f t="array" ref="C1454">IFERROR(VLOOKUP(E1454,'RT-C'!$A:$I,9,FALSE),"")</f>
        <v/>
      </c>
      <c r="D1454" s="117"/>
      <c r="E1454" s="113"/>
      <c r="F1454" s="118"/>
      <c r="G1454" s="119"/>
      <c r="H1454" s="120"/>
      <c r="I1454" s="153" t="str">
        <f t="array" ref="I1454">IFERROR(VLOOKUP(E1454,'RT-C'!$A:$J,10,FALSE),"")</f>
        <v/>
      </c>
      <c r="J1454" s="151" t="str">
        <f t="array" ref="J1454">IFERROR(VLOOKUP(E1454,'RT-C'!$A:$AE,31,FALSE),"")</f>
        <v/>
      </c>
      <c r="K1454" s="152" t="str">
        <f t="array" ref="K1454">IFERROR(IF(VLOOKUP(E1454,'RT-C'!$A:$AG,29,FALSE)=0,"",VLOOKUP(E1454,'RT-C'!$A:$AG,33,FALSE)),"")</f>
        <v/>
      </c>
      <c r="L1454" s="151" t="str">
        <f t="array" ref="L1454">IFERROR(VLOOKUP('RT-C'!$A:$AF,32,FALSE),"")</f>
        <v/>
      </c>
      <c r="M1454" s="323" t="str">
        <f t="array" ref="M1454">IFERROR(VLOOKUP(E1454,'RT-C'!$A:$H,8,FALSE),"")</f>
        <v/>
      </c>
      <c r="N1454" s="151" t="str">
        <f t="array" ref="N1454">IFERROR(VLOOKUP(E1454,'RT-C'!$A:$G,7,FALSE),"")</f>
        <v/>
      </c>
      <c r="O1454" s="150" t="str">
        <f t="array" ref="O1454">IFERROR(VLOOKUP(E1454,'RT-C'!$A:$R,18,FALSE),"")</f>
        <v/>
      </c>
      <c r="P1454" s="147" t="str">
        <f t="shared" si="88"/>
        <v/>
      </c>
      <c r="Q1454" s="119" t="str">
        <f t="shared" si="89"/>
        <v/>
      </c>
      <c r="R1454" s="149" t="str">
        <f t="shared" si="90"/>
        <v/>
      </c>
      <c r="S1454" s="148"/>
      <c r="T1454" s="148" t="str">
        <f t="shared" si="91"/>
        <v/>
      </c>
      <c r="U1454" s="118" t="e">
        <f>IF(AND(D1454&lt;&gt;"",I1454="OUI",#REF!="OUI"),60,"")</f>
        <v>#REF!</v>
      </c>
      <c r="V1454" s="147"/>
      <c r="W1454" s="118"/>
      <c r="X1454" s="118"/>
      <c r="Y1454" s="120"/>
      <c r="Z1454" s="117"/>
    </row>
    <row r="1455" spans="1:26" x14ac:dyDescent="0.25">
      <c r="A1455" s="114">
        <v>6</v>
      </c>
      <c r="B1455" s="115" t="s">
        <v>5721</v>
      </c>
      <c r="C1455" s="116" t="str">
        <f t="array" ref="C1455">IFERROR(VLOOKUP(E1455,'RT-C'!$A:$I,9,FALSE),"")</f>
        <v/>
      </c>
      <c r="D1455" s="117"/>
      <c r="E1455" s="113"/>
      <c r="F1455" s="118"/>
      <c r="G1455" s="119"/>
      <c r="H1455" s="120"/>
      <c r="I1455" s="153" t="str">
        <f t="array" ref="I1455">IFERROR(VLOOKUP(E1455,'RT-C'!$A:$J,10,FALSE),"")</f>
        <v/>
      </c>
      <c r="J1455" s="151" t="str">
        <f t="array" ref="J1455">IFERROR(VLOOKUP(E1455,'RT-C'!$A:$AE,31,FALSE),"")</f>
        <v/>
      </c>
      <c r="K1455" s="152" t="str">
        <f t="array" ref="K1455">IFERROR(IF(VLOOKUP(E1455,'RT-C'!$A:$AG,29,FALSE)=0,"",VLOOKUP(E1455,'RT-C'!$A:$AG,33,FALSE)),"")</f>
        <v/>
      </c>
      <c r="L1455" s="151" t="str">
        <f t="array" ref="L1455">IFERROR(VLOOKUP('RT-C'!$A:$AF,32,FALSE),"")</f>
        <v/>
      </c>
      <c r="M1455" s="323" t="str">
        <f t="array" ref="M1455">IFERROR(VLOOKUP(E1455,'RT-C'!$A:$H,8,FALSE),"")</f>
        <v/>
      </c>
      <c r="N1455" s="151" t="str">
        <f t="array" ref="N1455">IFERROR(VLOOKUP(E1455,'RT-C'!$A:$G,7,FALSE),"")</f>
        <v/>
      </c>
      <c r="O1455" s="150" t="str">
        <f t="array" ref="O1455">IFERROR(VLOOKUP(E1455,'RT-C'!$A:$R,18,FALSE),"")</f>
        <v/>
      </c>
      <c r="P1455" s="147" t="str">
        <f t="shared" si="88"/>
        <v/>
      </c>
      <c r="Q1455" s="119" t="str">
        <f t="shared" si="89"/>
        <v/>
      </c>
      <c r="R1455" s="149" t="str">
        <f t="shared" si="90"/>
        <v/>
      </c>
      <c r="S1455" s="148"/>
      <c r="T1455" s="148" t="str">
        <f t="shared" si="91"/>
        <v/>
      </c>
      <c r="U1455" s="118" t="e">
        <f>IF(AND(D1455&lt;&gt;"",I1455="OUI",#REF!="OUI"),60,"")</f>
        <v>#REF!</v>
      </c>
      <c r="V1455" s="147"/>
      <c r="W1455" s="118"/>
      <c r="X1455" s="118"/>
      <c r="Y1455" s="120"/>
      <c r="Z1455" s="117"/>
    </row>
    <row r="1456" spans="1:26" x14ac:dyDescent="0.25">
      <c r="A1456" s="114">
        <v>6</v>
      </c>
      <c r="B1456" s="115" t="s">
        <v>5721</v>
      </c>
      <c r="C1456" s="116" t="str">
        <f t="array" ref="C1456">IFERROR(VLOOKUP(E1456,'RT-C'!$A:$I,9,FALSE),"")</f>
        <v/>
      </c>
      <c r="D1456" s="117"/>
      <c r="E1456" s="113"/>
      <c r="F1456" s="118"/>
      <c r="G1456" s="119"/>
      <c r="H1456" s="120"/>
      <c r="I1456" s="153" t="str">
        <f t="array" ref="I1456">IFERROR(VLOOKUP(E1456,'RT-C'!$A:$J,10,FALSE),"")</f>
        <v/>
      </c>
      <c r="J1456" s="151" t="str">
        <f t="array" ref="J1456">IFERROR(VLOOKUP(E1456,'RT-C'!$A:$AE,31,FALSE),"")</f>
        <v/>
      </c>
      <c r="K1456" s="152" t="str">
        <f t="array" ref="K1456">IFERROR(IF(VLOOKUP(E1456,'RT-C'!$A:$AG,29,FALSE)=0,"",VLOOKUP(E1456,'RT-C'!$A:$AG,33,FALSE)),"")</f>
        <v/>
      </c>
      <c r="L1456" s="151" t="str">
        <f t="array" ref="L1456">IFERROR(VLOOKUP('RT-C'!$A:$AF,32,FALSE),"")</f>
        <v/>
      </c>
      <c r="M1456" s="323" t="str">
        <f t="array" ref="M1456">IFERROR(VLOOKUP(E1456,'RT-C'!$A:$H,8,FALSE),"")</f>
        <v/>
      </c>
      <c r="N1456" s="151" t="str">
        <f t="array" ref="N1456">IFERROR(VLOOKUP(E1456,'RT-C'!$A:$G,7,FALSE),"")</f>
        <v/>
      </c>
      <c r="O1456" s="150" t="str">
        <f t="array" ref="O1456">IFERROR(VLOOKUP(E1456,'RT-C'!$A:$R,18,FALSE),"")</f>
        <v/>
      </c>
      <c r="P1456" s="147" t="str">
        <f t="shared" si="88"/>
        <v/>
      </c>
      <c r="Q1456" s="119" t="str">
        <f t="shared" si="89"/>
        <v/>
      </c>
      <c r="R1456" s="149" t="str">
        <f t="shared" si="90"/>
        <v/>
      </c>
      <c r="S1456" s="148"/>
      <c r="T1456" s="148" t="str">
        <f t="shared" si="91"/>
        <v/>
      </c>
      <c r="U1456" s="118" t="e">
        <f>IF(AND(D1456&lt;&gt;"",I1456="OUI",#REF!="OUI"),60,"")</f>
        <v>#REF!</v>
      </c>
      <c r="V1456" s="147"/>
      <c r="W1456" s="118"/>
      <c r="X1456" s="118"/>
      <c r="Y1456" s="120"/>
      <c r="Z1456" s="117"/>
    </row>
    <row r="1457" spans="1:26" x14ac:dyDescent="0.25">
      <c r="A1457" s="114">
        <v>9</v>
      </c>
      <c r="B1457" s="115" t="s">
        <v>5720</v>
      </c>
      <c r="C1457" s="116" t="str">
        <f t="array" ref="C1457">IFERROR(VLOOKUP(E1457,'RT-C'!$A:$I,9,FALSE),"")</f>
        <v/>
      </c>
      <c r="D1457" s="117"/>
      <c r="E1457" s="113"/>
      <c r="F1457" s="118"/>
      <c r="G1457" s="119"/>
      <c r="H1457" s="120"/>
      <c r="I1457" s="153" t="str">
        <f t="array" ref="I1457">IFERROR(VLOOKUP(E1457,'RT-C'!$A:$J,10,FALSE),"")</f>
        <v/>
      </c>
      <c r="J1457" s="151" t="str">
        <f t="array" ref="J1457">IFERROR(VLOOKUP(E1457,'RT-C'!$A:$AE,31,FALSE),"")</f>
        <v/>
      </c>
      <c r="K1457" s="152" t="str">
        <f t="array" ref="K1457">IFERROR(IF(VLOOKUP(E1457,'RT-C'!$A:$AG,29,FALSE)=0,"",VLOOKUP(E1457,'RT-C'!$A:$AG,33,FALSE)),"")</f>
        <v/>
      </c>
      <c r="L1457" s="151" t="str">
        <f t="array" ref="L1457">IFERROR(VLOOKUP('RT-C'!$A:$AF,32,FALSE),"")</f>
        <v/>
      </c>
      <c r="M1457" s="323" t="str">
        <f t="array" ref="M1457">IFERROR(VLOOKUP(E1457,'RT-C'!$A:$H,8,FALSE),"")</f>
        <v/>
      </c>
      <c r="N1457" s="151" t="str">
        <f t="array" ref="N1457">IFERROR(VLOOKUP(E1457,'RT-C'!$A:$G,7,FALSE),"")</f>
        <v/>
      </c>
      <c r="O1457" s="150" t="str">
        <f t="array" ref="O1457">IFERROR(VLOOKUP(E1457,'RT-C'!$A:$R,18,FALSE),"")</f>
        <v/>
      </c>
      <c r="P1457" s="147" t="str">
        <f t="shared" si="88"/>
        <v/>
      </c>
      <c r="Q1457" s="119" t="str">
        <f t="shared" si="89"/>
        <v/>
      </c>
      <c r="R1457" s="149" t="str">
        <f t="shared" si="90"/>
        <v/>
      </c>
      <c r="S1457" s="148"/>
      <c r="T1457" s="148" t="str">
        <f t="shared" si="91"/>
        <v/>
      </c>
      <c r="U1457" s="118" t="e">
        <f>IF(AND(D1457&lt;&gt;"",I1457="OUI",#REF!="OUI"),60,"")</f>
        <v>#REF!</v>
      </c>
      <c r="V1457" s="147"/>
      <c r="W1457" s="118"/>
      <c r="X1457" s="118"/>
      <c r="Y1457" s="120"/>
      <c r="Z1457" s="117"/>
    </row>
    <row r="1458" spans="1:26" x14ac:dyDescent="0.25">
      <c r="A1458" s="114">
        <v>7</v>
      </c>
      <c r="B1458" s="115" t="s">
        <v>5719</v>
      </c>
      <c r="C1458" s="116" t="str">
        <f t="array" ref="C1458">IFERROR(VLOOKUP(E1458,'RT-C'!$A:$I,9,FALSE),"")</f>
        <v/>
      </c>
      <c r="D1458" s="117"/>
      <c r="E1458" s="113"/>
      <c r="F1458" s="118"/>
      <c r="G1458" s="119"/>
      <c r="H1458" s="120"/>
      <c r="I1458" s="153" t="str">
        <f t="array" ref="I1458">IFERROR(VLOOKUP(E1458,'RT-C'!$A:$J,10,FALSE),"")</f>
        <v/>
      </c>
      <c r="J1458" s="151" t="str">
        <f t="array" ref="J1458">IFERROR(VLOOKUP(E1458,'RT-C'!$A:$AE,31,FALSE),"")</f>
        <v/>
      </c>
      <c r="K1458" s="152" t="str">
        <f t="array" ref="K1458">IFERROR(IF(VLOOKUP(E1458,'RT-C'!$A:$AG,29,FALSE)=0,"",VLOOKUP(E1458,'RT-C'!$A:$AG,33,FALSE)),"")</f>
        <v/>
      </c>
      <c r="L1458" s="151" t="str">
        <f t="array" ref="L1458">IFERROR(VLOOKUP('RT-C'!$A:$AF,32,FALSE),"")</f>
        <v/>
      </c>
      <c r="M1458" s="323" t="str">
        <f t="array" ref="M1458">IFERROR(VLOOKUP(E1458,'RT-C'!$A:$H,8,FALSE),"")</f>
        <v/>
      </c>
      <c r="N1458" s="151" t="str">
        <f t="array" ref="N1458">IFERROR(VLOOKUP(E1458,'RT-C'!$A:$G,7,FALSE),"")</f>
        <v/>
      </c>
      <c r="O1458" s="150" t="str">
        <f t="array" ref="O1458">IFERROR(VLOOKUP(E1458,'RT-C'!$A:$R,18,FALSE),"")</f>
        <v/>
      </c>
      <c r="P1458" s="147" t="str">
        <f t="shared" si="88"/>
        <v/>
      </c>
      <c r="Q1458" s="119" t="str">
        <f t="shared" si="89"/>
        <v/>
      </c>
      <c r="R1458" s="149" t="str">
        <f t="shared" si="90"/>
        <v/>
      </c>
      <c r="S1458" s="148"/>
      <c r="T1458" s="148" t="str">
        <f t="shared" si="91"/>
        <v/>
      </c>
      <c r="U1458" s="118" t="e">
        <f>IF(AND(D1458&lt;&gt;"",I1458="OUI",#REF!="OUI"),60,"")</f>
        <v>#REF!</v>
      </c>
      <c r="V1458" s="147"/>
      <c r="W1458" s="118"/>
      <c r="X1458" s="118"/>
      <c r="Y1458" s="120"/>
      <c r="Z1458" s="117"/>
    </row>
    <row r="1459" spans="1:26" x14ac:dyDescent="0.25">
      <c r="A1459" s="114">
        <v>9</v>
      </c>
      <c r="B1459" s="115" t="s">
        <v>5720</v>
      </c>
      <c r="C1459" s="116" t="str">
        <f t="array" ref="C1459">IFERROR(VLOOKUP(E1459,'RT-C'!$A:$I,9,FALSE),"")</f>
        <v/>
      </c>
      <c r="D1459" s="117"/>
      <c r="E1459" s="113"/>
      <c r="F1459" s="118"/>
      <c r="G1459" s="119"/>
      <c r="H1459" s="120"/>
      <c r="I1459" s="153" t="str">
        <f t="array" ref="I1459">IFERROR(VLOOKUP(E1459,'RT-C'!$A:$J,10,FALSE),"")</f>
        <v/>
      </c>
      <c r="J1459" s="151" t="str">
        <f t="array" ref="J1459">IFERROR(VLOOKUP(E1459,'RT-C'!$A:$AE,31,FALSE),"")</f>
        <v/>
      </c>
      <c r="K1459" s="152" t="str">
        <f t="array" ref="K1459">IFERROR(IF(VLOOKUP(E1459,'RT-C'!$A:$AG,29,FALSE)=0,"",VLOOKUP(E1459,'RT-C'!$A:$AG,33,FALSE)),"")</f>
        <v/>
      </c>
      <c r="L1459" s="151" t="str">
        <f t="array" ref="L1459">IFERROR(VLOOKUP('RT-C'!$A:$AF,32,FALSE),"")</f>
        <v/>
      </c>
      <c r="M1459" s="323" t="str">
        <f t="array" ref="M1459">IFERROR(VLOOKUP(E1459,'RT-C'!$A:$H,8,FALSE),"")</f>
        <v/>
      </c>
      <c r="N1459" s="151" t="str">
        <f t="array" ref="N1459">IFERROR(VLOOKUP(E1459,'RT-C'!$A:$G,7,FALSE),"")</f>
        <v/>
      </c>
      <c r="O1459" s="150" t="str">
        <f t="array" ref="O1459">IFERROR(VLOOKUP(E1459,'RT-C'!$A:$R,18,FALSE),"")</f>
        <v/>
      </c>
      <c r="P1459" s="147" t="str">
        <f t="shared" si="88"/>
        <v/>
      </c>
      <c r="Q1459" s="119" t="str">
        <f t="shared" si="89"/>
        <v/>
      </c>
      <c r="R1459" s="149" t="str">
        <f t="shared" si="90"/>
        <v/>
      </c>
      <c r="S1459" s="148"/>
      <c r="T1459" s="148" t="str">
        <f t="shared" si="91"/>
        <v/>
      </c>
      <c r="U1459" s="118" t="e">
        <f>IF(AND(D1459&lt;&gt;"",I1459="OUI",#REF!="OUI"),60,"")</f>
        <v>#REF!</v>
      </c>
      <c r="V1459" s="147"/>
      <c r="W1459" s="118"/>
      <c r="X1459" s="118"/>
      <c r="Y1459" s="120"/>
      <c r="Z1459" s="117"/>
    </row>
    <row r="1460" spans="1:26" x14ac:dyDescent="0.25">
      <c r="A1460" s="114">
        <v>9</v>
      </c>
      <c r="B1460" s="115" t="s">
        <v>5720</v>
      </c>
      <c r="C1460" s="116" t="str">
        <f t="array" ref="C1460">IFERROR(VLOOKUP(E1460,'RT-C'!$A:$I,9,FALSE),"")</f>
        <v/>
      </c>
      <c r="D1460" s="117"/>
      <c r="E1460" s="113"/>
      <c r="F1460" s="118"/>
      <c r="G1460" s="119"/>
      <c r="H1460" s="120"/>
      <c r="I1460" s="153" t="str">
        <f t="array" ref="I1460">IFERROR(VLOOKUP(E1460,'RT-C'!$A:$J,10,FALSE),"")</f>
        <v/>
      </c>
      <c r="J1460" s="151" t="str">
        <f t="array" ref="J1460">IFERROR(VLOOKUP(E1460,'RT-C'!$A:$AE,31,FALSE),"")</f>
        <v/>
      </c>
      <c r="K1460" s="152" t="str">
        <f t="array" ref="K1460">IFERROR(IF(VLOOKUP(E1460,'RT-C'!$A:$AG,29,FALSE)=0,"",VLOOKUP(E1460,'RT-C'!$A:$AG,33,FALSE)),"")</f>
        <v/>
      </c>
      <c r="L1460" s="151" t="str">
        <f t="array" ref="L1460">IFERROR(VLOOKUP('RT-C'!$A:$AF,32,FALSE),"")</f>
        <v/>
      </c>
      <c r="M1460" s="323" t="str">
        <f t="array" ref="M1460">IFERROR(VLOOKUP(E1460,'RT-C'!$A:$H,8,FALSE),"")</f>
        <v/>
      </c>
      <c r="N1460" s="151" t="str">
        <f t="array" ref="N1460">IFERROR(VLOOKUP(E1460,'RT-C'!$A:$G,7,FALSE),"")</f>
        <v/>
      </c>
      <c r="O1460" s="150" t="str">
        <f t="array" ref="O1460">IFERROR(VLOOKUP(E1460,'RT-C'!$A:$R,18,FALSE),"")</f>
        <v/>
      </c>
      <c r="P1460" s="147" t="str">
        <f t="shared" si="88"/>
        <v/>
      </c>
      <c r="Q1460" s="119" t="str">
        <f t="shared" si="89"/>
        <v/>
      </c>
      <c r="R1460" s="149" t="str">
        <f t="shared" si="90"/>
        <v/>
      </c>
      <c r="S1460" s="148"/>
      <c r="T1460" s="148" t="str">
        <f t="shared" si="91"/>
        <v/>
      </c>
      <c r="U1460" s="118" t="e">
        <f>IF(AND(D1460&lt;&gt;"",I1460="OUI",#REF!="OUI"),60,"")</f>
        <v>#REF!</v>
      </c>
      <c r="V1460" s="147"/>
      <c r="W1460" s="118"/>
      <c r="X1460" s="118"/>
      <c r="Y1460" s="120"/>
      <c r="Z1460" s="117"/>
    </row>
    <row r="1461" spans="1:26" x14ac:dyDescent="0.25">
      <c r="A1461" s="114">
        <v>9</v>
      </c>
      <c r="B1461" s="115" t="s">
        <v>5720</v>
      </c>
      <c r="C1461" s="116" t="str">
        <f t="array" ref="C1461">IFERROR(VLOOKUP(E1461,'RT-C'!$A:$I,9,FALSE),"")</f>
        <v/>
      </c>
      <c r="D1461" s="117"/>
      <c r="E1461" s="113"/>
      <c r="F1461" s="118"/>
      <c r="G1461" s="119"/>
      <c r="H1461" s="120"/>
      <c r="I1461" s="153" t="str">
        <f t="array" ref="I1461">IFERROR(VLOOKUP(E1461,'RT-C'!$A:$J,10,FALSE),"")</f>
        <v/>
      </c>
      <c r="J1461" s="151" t="str">
        <f t="array" ref="J1461">IFERROR(VLOOKUP(E1461,'RT-C'!$A:$AE,31,FALSE),"")</f>
        <v/>
      </c>
      <c r="K1461" s="152" t="str">
        <f t="array" ref="K1461">IFERROR(IF(VLOOKUP(E1461,'RT-C'!$A:$AG,29,FALSE)=0,"",VLOOKUP(E1461,'RT-C'!$A:$AG,33,FALSE)),"")</f>
        <v/>
      </c>
      <c r="L1461" s="151" t="str">
        <f t="array" ref="L1461">IFERROR(VLOOKUP('RT-C'!$A:$AF,32,FALSE),"")</f>
        <v/>
      </c>
      <c r="M1461" s="323" t="str">
        <f t="array" ref="M1461">IFERROR(VLOOKUP(E1461,'RT-C'!$A:$H,8,FALSE),"")</f>
        <v/>
      </c>
      <c r="N1461" s="151" t="str">
        <f t="array" ref="N1461">IFERROR(VLOOKUP(E1461,'RT-C'!$A:$G,7,FALSE),"")</f>
        <v/>
      </c>
      <c r="O1461" s="150" t="str">
        <f t="array" ref="O1461">IFERROR(VLOOKUP(E1461,'RT-C'!$A:$R,18,FALSE),"")</f>
        <v/>
      </c>
      <c r="P1461" s="147" t="str">
        <f t="shared" si="88"/>
        <v/>
      </c>
      <c r="Q1461" s="119" t="str">
        <f t="shared" si="89"/>
        <v/>
      </c>
      <c r="R1461" s="149" t="str">
        <f t="shared" si="90"/>
        <v/>
      </c>
      <c r="S1461" s="148"/>
      <c r="T1461" s="148" t="str">
        <f t="shared" si="91"/>
        <v/>
      </c>
      <c r="U1461" s="118" t="e">
        <f>IF(AND(D1461&lt;&gt;"",I1461="OUI",#REF!="OUI"),60,"")</f>
        <v>#REF!</v>
      </c>
      <c r="V1461" s="147"/>
      <c r="W1461" s="118"/>
      <c r="X1461" s="118"/>
      <c r="Y1461" s="120"/>
      <c r="Z1461" s="117"/>
    </row>
    <row r="1462" spans="1:26" x14ac:dyDescent="0.25">
      <c r="A1462" s="114">
        <v>9</v>
      </c>
      <c r="B1462" s="115" t="s">
        <v>5720</v>
      </c>
      <c r="C1462" s="116" t="str">
        <f t="array" ref="C1462">IFERROR(VLOOKUP(E1462,'RT-C'!$A:$I,9,FALSE),"")</f>
        <v/>
      </c>
      <c r="D1462" s="117"/>
      <c r="E1462" s="113"/>
      <c r="F1462" s="118"/>
      <c r="G1462" s="119"/>
      <c r="H1462" s="120"/>
      <c r="I1462" s="153" t="str">
        <f t="array" ref="I1462">IFERROR(VLOOKUP(E1462,'RT-C'!$A:$J,10,FALSE),"")</f>
        <v/>
      </c>
      <c r="J1462" s="151" t="str">
        <f t="array" ref="J1462">IFERROR(VLOOKUP(E1462,'RT-C'!$A:$AE,31,FALSE),"")</f>
        <v/>
      </c>
      <c r="K1462" s="152" t="str">
        <f t="array" ref="K1462">IFERROR(IF(VLOOKUP(E1462,'RT-C'!$A:$AG,29,FALSE)=0,"",VLOOKUP(E1462,'RT-C'!$A:$AG,33,FALSE)),"")</f>
        <v/>
      </c>
      <c r="L1462" s="151" t="str">
        <f t="array" ref="L1462">IFERROR(VLOOKUP('RT-C'!$A:$AF,32,FALSE),"")</f>
        <v/>
      </c>
      <c r="M1462" s="323" t="str">
        <f t="array" ref="M1462">IFERROR(VLOOKUP(E1462,'RT-C'!$A:$H,8,FALSE),"")</f>
        <v/>
      </c>
      <c r="N1462" s="151" t="str">
        <f t="array" ref="N1462">IFERROR(VLOOKUP(E1462,'RT-C'!$A:$G,7,FALSE),"")</f>
        <v/>
      </c>
      <c r="O1462" s="150" t="str">
        <f t="array" ref="O1462">IFERROR(VLOOKUP(E1462,'RT-C'!$A:$R,18,FALSE),"")</f>
        <v/>
      </c>
      <c r="P1462" s="147" t="str">
        <f t="shared" si="88"/>
        <v/>
      </c>
      <c r="Q1462" s="119" t="str">
        <f t="shared" si="89"/>
        <v/>
      </c>
      <c r="R1462" s="149" t="str">
        <f t="shared" si="90"/>
        <v/>
      </c>
      <c r="S1462" s="148"/>
      <c r="T1462" s="148" t="str">
        <f t="shared" si="91"/>
        <v/>
      </c>
      <c r="U1462" s="118" t="e">
        <f>IF(AND(D1462&lt;&gt;"",I1462="OUI",#REF!="OUI"),60,"")</f>
        <v>#REF!</v>
      </c>
      <c r="V1462" s="147"/>
      <c r="W1462" s="118"/>
      <c r="X1462" s="118"/>
      <c r="Y1462" s="120"/>
      <c r="Z1462" s="117"/>
    </row>
    <row r="1463" spans="1:26" x14ac:dyDescent="0.25">
      <c r="A1463" s="114">
        <v>9</v>
      </c>
      <c r="B1463" s="115" t="s">
        <v>5720</v>
      </c>
      <c r="C1463" s="116" t="str">
        <f t="array" ref="C1463">IFERROR(VLOOKUP(E1463,'RT-C'!$A:$I,9,FALSE),"")</f>
        <v/>
      </c>
      <c r="D1463" s="117"/>
      <c r="E1463" s="113"/>
      <c r="F1463" s="118"/>
      <c r="G1463" s="119"/>
      <c r="H1463" s="120"/>
      <c r="I1463" s="153" t="str">
        <f t="array" ref="I1463">IFERROR(VLOOKUP(E1463,'RT-C'!$A:$J,10,FALSE),"")</f>
        <v/>
      </c>
      <c r="J1463" s="151" t="str">
        <f t="array" ref="J1463">IFERROR(VLOOKUP(E1463,'RT-C'!$A:$AE,31,FALSE),"")</f>
        <v/>
      </c>
      <c r="K1463" s="152" t="str">
        <f t="array" ref="K1463">IFERROR(IF(VLOOKUP(E1463,'RT-C'!$A:$AG,29,FALSE)=0,"",VLOOKUP(E1463,'RT-C'!$A:$AG,33,FALSE)),"")</f>
        <v/>
      </c>
      <c r="L1463" s="151" t="str">
        <f t="array" ref="L1463">IFERROR(VLOOKUP('RT-C'!$A:$AF,32,FALSE),"")</f>
        <v/>
      </c>
      <c r="M1463" s="323" t="str">
        <f t="array" ref="M1463">IFERROR(VLOOKUP(E1463,'RT-C'!$A:$H,8,FALSE),"")</f>
        <v/>
      </c>
      <c r="N1463" s="151" t="str">
        <f t="array" ref="N1463">IFERROR(VLOOKUP(E1463,'RT-C'!$A:$G,7,FALSE),"")</f>
        <v/>
      </c>
      <c r="O1463" s="150" t="str">
        <f t="array" ref="O1463">IFERROR(VLOOKUP(E1463,'RT-C'!$A:$R,18,FALSE),"")</f>
        <v/>
      </c>
      <c r="P1463" s="147" t="str">
        <f t="shared" si="88"/>
        <v/>
      </c>
      <c r="Q1463" s="119" t="str">
        <f t="shared" si="89"/>
        <v/>
      </c>
      <c r="R1463" s="149" t="str">
        <f t="shared" si="90"/>
        <v/>
      </c>
      <c r="S1463" s="148"/>
      <c r="T1463" s="148" t="str">
        <f t="shared" si="91"/>
        <v/>
      </c>
      <c r="U1463" s="118" t="e">
        <f>IF(AND(D1463&lt;&gt;"",I1463="OUI",#REF!="OUI"),60,"")</f>
        <v>#REF!</v>
      </c>
      <c r="V1463" s="147"/>
      <c r="W1463" s="118"/>
      <c r="X1463" s="118"/>
      <c r="Y1463" s="120"/>
      <c r="Z1463" s="117"/>
    </row>
    <row r="1464" spans="1:26" x14ac:dyDescent="0.25">
      <c r="A1464" s="114">
        <v>9</v>
      </c>
      <c r="B1464" s="115" t="s">
        <v>5720</v>
      </c>
      <c r="C1464" s="116" t="str">
        <f t="array" ref="C1464">IFERROR(VLOOKUP(E1464,'RT-C'!$A:$I,9,FALSE),"")</f>
        <v/>
      </c>
      <c r="D1464" s="117"/>
      <c r="E1464" s="113"/>
      <c r="F1464" s="118"/>
      <c r="G1464" s="119"/>
      <c r="H1464" s="120"/>
      <c r="I1464" s="153" t="str">
        <f t="array" ref="I1464">IFERROR(VLOOKUP(E1464,'RT-C'!$A:$J,10,FALSE),"")</f>
        <v/>
      </c>
      <c r="J1464" s="151" t="str">
        <f t="array" ref="J1464">IFERROR(VLOOKUP(E1464,'RT-C'!$A:$AE,31,FALSE),"")</f>
        <v/>
      </c>
      <c r="K1464" s="152" t="str">
        <f t="array" ref="K1464">IFERROR(IF(VLOOKUP(E1464,'RT-C'!$A:$AG,29,FALSE)=0,"",VLOOKUP(E1464,'RT-C'!$A:$AG,33,FALSE)),"")</f>
        <v/>
      </c>
      <c r="L1464" s="151" t="str">
        <f t="array" ref="L1464">IFERROR(VLOOKUP('RT-C'!$A:$AF,32,FALSE),"")</f>
        <v/>
      </c>
      <c r="M1464" s="323" t="str">
        <f t="array" ref="M1464">IFERROR(VLOOKUP(E1464,'RT-C'!$A:$H,8,FALSE),"")</f>
        <v/>
      </c>
      <c r="N1464" s="151" t="str">
        <f t="array" ref="N1464">IFERROR(VLOOKUP(E1464,'RT-C'!$A:$G,7,FALSE),"")</f>
        <v/>
      </c>
      <c r="O1464" s="150" t="str">
        <f t="array" ref="O1464">IFERROR(VLOOKUP(E1464,'RT-C'!$A:$R,18,FALSE),"")</f>
        <v/>
      </c>
      <c r="P1464" s="147" t="str">
        <f t="shared" si="88"/>
        <v/>
      </c>
      <c r="Q1464" s="119" t="str">
        <f t="shared" si="89"/>
        <v/>
      </c>
      <c r="R1464" s="149" t="str">
        <f t="shared" si="90"/>
        <v/>
      </c>
      <c r="S1464" s="148"/>
      <c r="T1464" s="148" t="str">
        <f t="shared" si="91"/>
        <v/>
      </c>
      <c r="U1464" s="118" t="e">
        <f>IF(AND(D1464&lt;&gt;"",I1464="OUI",#REF!="OUI"),60,"")</f>
        <v>#REF!</v>
      </c>
      <c r="V1464" s="147"/>
      <c r="W1464" s="118"/>
      <c r="X1464" s="118"/>
      <c r="Y1464" s="120"/>
      <c r="Z1464" s="117"/>
    </row>
    <row r="1465" spans="1:26" x14ac:dyDescent="0.25">
      <c r="A1465" s="114">
        <v>9</v>
      </c>
      <c r="B1465" s="115" t="s">
        <v>5720</v>
      </c>
      <c r="C1465" s="116" t="str">
        <f t="array" ref="C1465">IFERROR(VLOOKUP(E1465,'RT-C'!$A:$I,9,FALSE),"")</f>
        <v/>
      </c>
      <c r="D1465" s="117"/>
      <c r="E1465" s="113"/>
      <c r="F1465" s="118"/>
      <c r="G1465" s="119"/>
      <c r="H1465" s="120"/>
      <c r="I1465" s="153" t="str">
        <f t="array" ref="I1465">IFERROR(VLOOKUP(E1465,'RT-C'!$A:$J,10,FALSE),"")</f>
        <v/>
      </c>
      <c r="J1465" s="151" t="str">
        <f t="array" ref="J1465">IFERROR(VLOOKUP(E1465,'RT-C'!$A:$AE,31,FALSE),"")</f>
        <v/>
      </c>
      <c r="K1465" s="152" t="str">
        <f t="array" ref="K1465">IFERROR(IF(VLOOKUP(E1465,'RT-C'!$A:$AG,29,FALSE)=0,"",VLOOKUP(E1465,'RT-C'!$A:$AG,33,FALSE)),"")</f>
        <v/>
      </c>
      <c r="L1465" s="151" t="str">
        <f t="array" ref="L1465">IFERROR(VLOOKUP('RT-C'!$A:$AF,32,FALSE),"")</f>
        <v/>
      </c>
      <c r="M1465" s="323" t="str">
        <f t="array" ref="M1465">IFERROR(VLOOKUP(E1465,'RT-C'!$A:$H,8,FALSE),"")</f>
        <v/>
      </c>
      <c r="N1465" s="151" t="str">
        <f t="array" ref="N1465">IFERROR(VLOOKUP(E1465,'RT-C'!$A:$G,7,FALSE),"")</f>
        <v/>
      </c>
      <c r="O1465" s="150" t="str">
        <f t="array" ref="O1465">IFERROR(VLOOKUP(E1465,'RT-C'!$A:$R,18,FALSE),"")</f>
        <v/>
      </c>
      <c r="P1465" s="147" t="str">
        <f t="shared" si="88"/>
        <v/>
      </c>
      <c r="Q1465" s="119" t="str">
        <f t="shared" si="89"/>
        <v/>
      </c>
      <c r="R1465" s="149" t="str">
        <f t="shared" si="90"/>
        <v/>
      </c>
      <c r="S1465" s="148"/>
      <c r="T1465" s="148" t="str">
        <f t="shared" si="91"/>
        <v/>
      </c>
      <c r="U1465" s="118" t="e">
        <f>IF(AND(D1465&lt;&gt;"",I1465="OUI",#REF!="OUI"),60,"")</f>
        <v>#REF!</v>
      </c>
      <c r="V1465" s="147"/>
      <c r="W1465" s="118"/>
      <c r="X1465" s="118"/>
      <c r="Y1465" s="120"/>
      <c r="Z1465" s="117"/>
    </row>
    <row r="1466" spans="1:26" x14ac:dyDescent="0.25">
      <c r="A1466" s="114">
        <v>9</v>
      </c>
      <c r="B1466" s="115" t="s">
        <v>5720</v>
      </c>
      <c r="C1466" s="116" t="str">
        <f t="array" ref="C1466">IFERROR(VLOOKUP(E1466,'RT-C'!$A:$I,9,FALSE),"")</f>
        <v/>
      </c>
      <c r="D1466" s="117"/>
      <c r="E1466" s="113"/>
      <c r="F1466" s="118"/>
      <c r="G1466" s="119"/>
      <c r="H1466" s="120"/>
      <c r="I1466" s="153" t="str">
        <f t="array" ref="I1466">IFERROR(VLOOKUP(E1466,'RT-C'!$A:$J,10,FALSE),"")</f>
        <v/>
      </c>
      <c r="J1466" s="151" t="str">
        <f t="array" ref="J1466">IFERROR(VLOOKUP(E1466,'RT-C'!$A:$AE,31,FALSE),"")</f>
        <v/>
      </c>
      <c r="K1466" s="152" t="str">
        <f t="array" ref="K1466">IFERROR(IF(VLOOKUP(E1466,'RT-C'!$A:$AG,29,FALSE)=0,"",VLOOKUP(E1466,'RT-C'!$A:$AG,33,FALSE)),"")</f>
        <v/>
      </c>
      <c r="L1466" s="151" t="str">
        <f t="array" ref="L1466">IFERROR(VLOOKUP('RT-C'!$A:$AF,32,FALSE),"")</f>
        <v/>
      </c>
      <c r="M1466" s="323" t="str">
        <f t="array" ref="M1466">IFERROR(VLOOKUP(E1466,'RT-C'!$A:$H,8,FALSE),"")</f>
        <v/>
      </c>
      <c r="N1466" s="151" t="str">
        <f t="array" ref="N1466">IFERROR(VLOOKUP(E1466,'RT-C'!$A:$G,7,FALSE),"")</f>
        <v/>
      </c>
      <c r="O1466" s="150" t="str">
        <f t="array" ref="O1466">IFERROR(VLOOKUP(E1466,'RT-C'!$A:$R,18,FALSE),"")</f>
        <v/>
      </c>
      <c r="P1466" s="147" t="str">
        <f t="shared" si="88"/>
        <v/>
      </c>
      <c r="Q1466" s="119" t="str">
        <f t="shared" si="89"/>
        <v/>
      </c>
      <c r="R1466" s="149" t="str">
        <f t="shared" si="90"/>
        <v/>
      </c>
      <c r="S1466" s="148"/>
      <c r="T1466" s="148" t="str">
        <f t="shared" si="91"/>
        <v/>
      </c>
      <c r="U1466" s="118" t="e">
        <f>IF(AND(D1466&lt;&gt;"",I1466="OUI",#REF!="OUI"),60,"")</f>
        <v>#REF!</v>
      </c>
      <c r="V1466" s="147"/>
      <c r="W1466" s="118"/>
      <c r="X1466" s="118"/>
      <c r="Y1466" s="120"/>
      <c r="Z1466" s="117"/>
    </row>
    <row r="1467" spans="1:26" x14ac:dyDescent="0.25">
      <c r="A1467" s="114">
        <v>9</v>
      </c>
      <c r="B1467" s="115" t="s">
        <v>5720</v>
      </c>
      <c r="C1467" s="116" t="str">
        <f t="array" ref="C1467">IFERROR(VLOOKUP(E1467,'RT-C'!$A:$I,9,FALSE),"")</f>
        <v/>
      </c>
      <c r="D1467" s="117"/>
      <c r="E1467" s="113"/>
      <c r="F1467" s="118"/>
      <c r="G1467" s="119"/>
      <c r="H1467" s="120"/>
      <c r="I1467" s="153" t="str">
        <f t="array" ref="I1467">IFERROR(VLOOKUP(E1467,'RT-C'!$A:$J,10,FALSE),"")</f>
        <v/>
      </c>
      <c r="J1467" s="151" t="str">
        <f t="array" ref="J1467">IFERROR(VLOOKUP(E1467,'RT-C'!$A:$AE,31,FALSE),"")</f>
        <v/>
      </c>
      <c r="K1467" s="152" t="str">
        <f t="array" ref="K1467">IFERROR(IF(VLOOKUP(E1467,'RT-C'!$A:$AG,29,FALSE)=0,"",VLOOKUP(E1467,'RT-C'!$A:$AG,33,FALSE)),"")</f>
        <v/>
      </c>
      <c r="L1467" s="151" t="str">
        <f t="array" ref="L1467">IFERROR(VLOOKUP('RT-C'!$A:$AF,32,FALSE),"")</f>
        <v/>
      </c>
      <c r="M1467" s="323" t="str">
        <f t="array" ref="M1467">IFERROR(VLOOKUP(E1467,'RT-C'!$A:$H,8,FALSE),"")</f>
        <v/>
      </c>
      <c r="N1467" s="151" t="str">
        <f t="array" ref="N1467">IFERROR(VLOOKUP(E1467,'RT-C'!$A:$G,7,FALSE),"")</f>
        <v/>
      </c>
      <c r="O1467" s="150" t="str">
        <f t="array" ref="O1467">IFERROR(VLOOKUP(E1467,'RT-C'!$A:$R,18,FALSE),"")</f>
        <v/>
      </c>
      <c r="P1467" s="147" t="str">
        <f t="shared" si="88"/>
        <v/>
      </c>
      <c r="Q1467" s="119" t="str">
        <f t="shared" si="89"/>
        <v/>
      </c>
      <c r="R1467" s="149" t="str">
        <f t="shared" si="90"/>
        <v/>
      </c>
      <c r="S1467" s="148"/>
      <c r="T1467" s="148" t="str">
        <f t="shared" si="91"/>
        <v/>
      </c>
      <c r="U1467" s="118" t="e">
        <f>IF(AND(D1467&lt;&gt;"",I1467="OUI",#REF!="OUI"),60,"")</f>
        <v>#REF!</v>
      </c>
      <c r="V1467" s="147"/>
      <c r="W1467" s="118"/>
      <c r="X1467" s="118"/>
      <c r="Y1467" s="120"/>
      <c r="Z1467" s="117"/>
    </row>
    <row r="1468" spans="1:26" x14ac:dyDescent="0.25">
      <c r="A1468" s="114">
        <v>9</v>
      </c>
      <c r="B1468" s="115" t="s">
        <v>5720</v>
      </c>
      <c r="C1468" s="116" t="str">
        <f t="array" ref="C1468">IFERROR(VLOOKUP(E1468,'RT-C'!$A:$I,9,FALSE),"")</f>
        <v/>
      </c>
      <c r="D1468" s="117"/>
      <c r="E1468" s="113"/>
      <c r="F1468" s="118"/>
      <c r="G1468" s="119"/>
      <c r="H1468" s="120"/>
      <c r="I1468" s="153" t="str">
        <f t="array" ref="I1468">IFERROR(VLOOKUP(E1468,'RT-C'!$A:$J,10,FALSE),"")</f>
        <v/>
      </c>
      <c r="J1468" s="151" t="str">
        <f t="array" ref="J1468">IFERROR(VLOOKUP(E1468,'RT-C'!$A:$AE,31,FALSE),"")</f>
        <v/>
      </c>
      <c r="K1468" s="152" t="str">
        <f t="array" ref="K1468">IFERROR(IF(VLOOKUP(E1468,'RT-C'!$A:$AG,29,FALSE)=0,"",VLOOKUP(E1468,'RT-C'!$A:$AG,33,FALSE)),"")</f>
        <v/>
      </c>
      <c r="L1468" s="151" t="str">
        <f t="array" ref="L1468">IFERROR(VLOOKUP('RT-C'!$A:$AF,32,FALSE),"")</f>
        <v/>
      </c>
      <c r="M1468" s="323" t="str">
        <f t="array" ref="M1468">IFERROR(VLOOKUP(E1468,'RT-C'!$A:$H,8,FALSE),"")</f>
        <v/>
      </c>
      <c r="N1468" s="151" t="str">
        <f t="array" ref="N1468">IFERROR(VLOOKUP(E1468,'RT-C'!$A:$G,7,FALSE),"")</f>
        <v/>
      </c>
      <c r="O1468" s="150" t="str">
        <f t="array" ref="O1468">IFERROR(VLOOKUP(E1468,'RT-C'!$A:$R,18,FALSE),"")</f>
        <v/>
      </c>
      <c r="P1468" s="147" t="str">
        <f t="shared" si="88"/>
        <v/>
      </c>
      <c r="Q1468" s="119" t="str">
        <f t="shared" si="89"/>
        <v/>
      </c>
      <c r="R1468" s="149" t="str">
        <f t="shared" si="90"/>
        <v/>
      </c>
      <c r="S1468" s="148"/>
      <c r="T1468" s="148" t="str">
        <f t="shared" si="91"/>
        <v/>
      </c>
      <c r="U1468" s="118" t="e">
        <f>IF(AND(D1468&lt;&gt;"",I1468="OUI",#REF!="OUI"),60,"")</f>
        <v>#REF!</v>
      </c>
      <c r="V1468" s="147"/>
      <c r="W1468" s="118"/>
      <c r="X1468" s="118"/>
      <c r="Y1468" s="120"/>
      <c r="Z1468" s="117"/>
    </row>
    <row r="1469" spans="1:26" x14ac:dyDescent="0.25">
      <c r="A1469" s="114">
        <v>7</v>
      </c>
      <c r="B1469" s="115" t="s">
        <v>5719</v>
      </c>
      <c r="C1469" s="116" t="str">
        <f t="array" ref="C1469">IFERROR(VLOOKUP(E1469,'RT-C'!$A:$I,9,FALSE),"")</f>
        <v/>
      </c>
      <c r="D1469" s="117"/>
      <c r="E1469" s="113"/>
      <c r="F1469" s="118"/>
      <c r="G1469" s="119"/>
      <c r="H1469" s="120"/>
      <c r="I1469" s="153" t="str">
        <f t="array" ref="I1469">IFERROR(VLOOKUP(E1469,'RT-C'!$A:$J,10,FALSE),"")</f>
        <v/>
      </c>
      <c r="J1469" s="151" t="str">
        <f t="array" ref="J1469">IFERROR(VLOOKUP(E1469,'RT-C'!$A:$AE,31,FALSE),"")</f>
        <v/>
      </c>
      <c r="K1469" s="152" t="str">
        <f t="array" ref="K1469">IFERROR(IF(VLOOKUP(E1469,'RT-C'!$A:$AG,29,FALSE)=0,"",VLOOKUP(E1469,'RT-C'!$A:$AG,33,FALSE)),"")</f>
        <v/>
      </c>
      <c r="L1469" s="151" t="str">
        <f t="array" ref="L1469">IFERROR(VLOOKUP('RT-C'!$A:$AF,32,FALSE),"")</f>
        <v/>
      </c>
      <c r="M1469" s="323" t="str">
        <f t="array" ref="M1469">IFERROR(VLOOKUP(E1469,'RT-C'!$A:$H,8,FALSE),"")</f>
        <v/>
      </c>
      <c r="N1469" s="151" t="str">
        <f t="array" ref="N1469">IFERROR(VLOOKUP(E1469,'RT-C'!$A:$G,7,FALSE),"")</f>
        <v/>
      </c>
      <c r="O1469" s="150" t="str">
        <f t="array" ref="O1469">IFERROR(VLOOKUP(E1469,'RT-C'!$A:$R,18,FALSE),"")</f>
        <v/>
      </c>
      <c r="P1469" s="147" t="str">
        <f t="shared" si="88"/>
        <v/>
      </c>
      <c r="Q1469" s="119" t="str">
        <f t="shared" si="89"/>
        <v/>
      </c>
      <c r="R1469" s="149" t="str">
        <f t="shared" si="90"/>
        <v/>
      </c>
      <c r="S1469" s="148"/>
      <c r="T1469" s="148" t="str">
        <f t="shared" si="91"/>
        <v/>
      </c>
      <c r="U1469" s="118" t="e">
        <f>IF(AND(D1469&lt;&gt;"",I1469="OUI",#REF!="OUI"),60,"")</f>
        <v>#REF!</v>
      </c>
      <c r="V1469" s="147"/>
      <c r="W1469" s="118"/>
      <c r="X1469" s="118"/>
      <c r="Y1469" s="120"/>
      <c r="Z1469" s="117"/>
    </row>
    <row r="1470" spans="1:26" x14ac:dyDescent="0.25">
      <c r="A1470" s="114">
        <v>7</v>
      </c>
      <c r="B1470" s="115" t="s">
        <v>5719</v>
      </c>
      <c r="C1470" s="116" t="str">
        <f t="array" ref="C1470">IFERROR(VLOOKUP(E1470,'RT-C'!$A:$I,9,FALSE),"")</f>
        <v/>
      </c>
      <c r="D1470" s="117"/>
      <c r="E1470" s="113"/>
      <c r="F1470" s="118"/>
      <c r="G1470" s="119"/>
      <c r="H1470" s="120"/>
      <c r="I1470" s="153" t="str">
        <f t="array" ref="I1470">IFERROR(VLOOKUP(E1470,'RT-C'!$A:$J,10,FALSE),"")</f>
        <v/>
      </c>
      <c r="J1470" s="151" t="str">
        <f t="array" ref="J1470">IFERROR(VLOOKUP(E1470,'RT-C'!$A:$AE,31,FALSE),"")</f>
        <v/>
      </c>
      <c r="K1470" s="152" t="str">
        <f t="array" ref="K1470">IFERROR(IF(VLOOKUP(E1470,'RT-C'!$A:$AG,29,FALSE)=0,"",VLOOKUP(E1470,'RT-C'!$A:$AG,33,FALSE)),"")</f>
        <v/>
      </c>
      <c r="L1470" s="151" t="str">
        <f t="array" ref="L1470">IFERROR(VLOOKUP('RT-C'!$A:$AF,32,FALSE),"")</f>
        <v/>
      </c>
      <c r="M1470" s="323" t="str">
        <f t="array" ref="M1470">IFERROR(VLOOKUP(E1470,'RT-C'!$A:$H,8,FALSE),"")</f>
        <v/>
      </c>
      <c r="N1470" s="151" t="str">
        <f t="array" ref="N1470">IFERROR(VLOOKUP(E1470,'RT-C'!$A:$G,7,FALSE),"")</f>
        <v/>
      </c>
      <c r="O1470" s="150" t="str">
        <f t="array" ref="O1470">IFERROR(VLOOKUP(E1470,'RT-C'!$A:$R,18,FALSE),"")</f>
        <v/>
      </c>
      <c r="P1470" s="147" t="str">
        <f t="shared" si="88"/>
        <v/>
      </c>
      <c r="Q1470" s="119" t="str">
        <f t="shared" si="89"/>
        <v/>
      </c>
      <c r="R1470" s="149" t="str">
        <f t="shared" si="90"/>
        <v/>
      </c>
      <c r="S1470" s="148"/>
      <c r="T1470" s="148" t="str">
        <f t="shared" si="91"/>
        <v/>
      </c>
      <c r="U1470" s="118" t="e">
        <f>IF(AND(D1470&lt;&gt;"",I1470="OUI",#REF!="OUI"),60,"")</f>
        <v>#REF!</v>
      </c>
      <c r="V1470" s="147"/>
      <c r="W1470" s="118"/>
      <c r="X1470" s="118"/>
      <c r="Y1470" s="120"/>
      <c r="Z1470" s="117"/>
    </row>
    <row r="1471" spans="1:26" x14ac:dyDescent="0.25">
      <c r="A1471" s="114">
        <v>7</v>
      </c>
      <c r="B1471" s="115" t="s">
        <v>5719</v>
      </c>
      <c r="C1471" s="116" t="str">
        <f t="array" ref="C1471">IFERROR(VLOOKUP(E1471,'RT-C'!$A:$I,9,FALSE),"")</f>
        <v/>
      </c>
      <c r="D1471" s="117"/>
      <c r="E1471" s="113"/>
      <c r="F1471" s="118"/>
      <c r="G1471" s="119"/>
      <c r="H1471" s="120"/>
      <c r="I1471" s="153" t="str">
        <f t="array" ref="I1471">IFERROR(VLOOKUP(E1471,'RT-C'!$A:$J,10,FALSE),"")</f>
        <v/>
      </c>
      <c r="J1471" s="151" t="str">
        <f t="array" ref="J1471">IFERROR(VLOOKUP(E1471,'RT-C'!$A:$AE,31,FALSE),"")</f>
        <v/>
      </c>
      <c r="K1471" s="152" t="str">
        <f t="array" ref="K1471">IFERROR(IF(VLOOKUP(E1471,'RT-C'!$A:$AG,29,FALSE)=0,"",VLOOKUP(E1471,'RT-C'!$A:$AG,33,FALSE)),"")</f>
        <v/>
      </c>
      <c r="L1471" s="151" t="str">
        <f t="array" ref="L1471">IFERROR(VLOOKUP('RT-C'!$A:$AF,32,FALSE),"")</f>
        <v/>
      </c>
      <c r="M1471" s="323" t="str">
        <f t="array" ref="M1471">IFERROR(VLOOKUP(E1471,'RT-C'!$A:$H,8,FALSE),"")</f>
        <v/>
      </c>
      <c r="N1471" s="151" t="str">
        <f t="array" ref="N1471">IFERROR(VLOOKUP(E1471,'RT-C'!$A:$G,7,FALSE),"")</f>
        <v/>
      </c>
      <c r="O1471" s="150" t="str">
        <f t="array" ref="O1471">IFERROR(VLOOKUP(E1471,'RT-C'!$A:$R,18,FALSE),"")</f>
        <v/>
      </c>
      <c r="P1471" s="147" t="str">
        <f t="shared" si="88"/>
        <v/>
      </c>
      <c r="Q1471" s="119" t="str">
        <f t="shared" si="89"/>
        <v/>
      </c>
      <c r="R1471" s="149" t="str">
        <f t="shared" si="90"/>
        <v/>
      </c>
      <c r="S1471" s="148"/>
      <c r="T1471" s="148" t="str">
        <f t="shared" si="91"/>
        <v/>
      </c>
      <c r="U1471" s="118" t="e">
        <f>IF(AND(D1471&lt;&gt;"",I1471="OUI",#REF!="OUI"),60,"")</f>
        <v>#REF!</v>
      </c>
      <c r="V1471" s="147"/>
      <c r="W1471" s="118"/>
      <c r="X1471" s="118"/>
      <c r="Y1471" s="120"/>
      <c r="Z1471" s="117"/>
    </row>
    <row r="1472" spans="1:26" x14ac:dyDescent="0.25">
      <c r="A1472" s="114">
        <v>7</v>
      </c>
      <c r="B1472" s="115" t="s">
        <v>5719</v>
      </c>
      <c r="C1472" s="116" t="str">
        <f t="array" ref="C1472">IFERROR(VLOOKUP(E1472,'RT-C'!$A:$I,9,FALSE),"")</f>
        <v/>
      </c>
      <c r="D1472" s="117"/>
      <c r="E1472" s="113"/>
      <c r="F1472" s="118"/>
      <c r="G1472" s="119"/>
      <c r="H1472" s="120"/>
      <c r="I1472" s="153" t="str">
        <f t="array" ref="I1472">IFERROR(VLOOKUP(E1472,'RT-C'!$A:$J,10,FALSE),"")</f>
        <v/>
      </c>
      <c r="J1472" s="151" t="str">
        <f t="array" ref="J1472">IFERROR(VLOOKUP(E1472,'RT-C'!$A:$AE,31,FALSE),"")</f>
        <v/>
      </c>
      <c r="K1472" s="152" t="str">
        <f t="array" ref="K1472">IFERROR(IF(VLOOKUP(E1472,'RT-C'!$A:$AG,29,FALSE)=0,"",VLOOKUP(E1472,'RT-C'!$A:$AG,33,FALSE)),"")</f>
        <v/>
      </c>
      <c r="L1472" s="151" t="str">
        <f t="array" ref="L1472">IFERROR(VLOOKUP('RT-C'!$A:$AF,32,FALSE),"")</f>
        <v/>
      </c>
      <c r="M1472" s="323" t="str">
        <f t="array" ref="M1472">IFERROR(VLOOKUP(E1472,'RT-C'!$A:$H,8,FALSE),"")</f>
        <v/>
      </c>
      <c r="N1472" s="151" t="str">
        <f t="array" ref="N1472">IFERROR(VLOOKUP(E1472,'RT-C'!$A:$G,7,FALSE),"")</f>
        <v/>
      </c>
      <c r="O1472" s="150" t="str">
        <f t="array" ref="O1472">IFERROR(VLOOKUP(E1472,'RT-C'!$A:$R,18,FALSE),"")</f>
        <v/>
      </c>
      <c r="P1472" s="147" t="str">
        <f t="shared" si="88"/>
        <v/>
      </c>
      <c r="Q1472" s="119" t="str">
        <f t="shared" si="89"/>
        <v/>
      </c>
      <c r="R1472" s="149" t="str">
        <f t="shared" si="90"/>
        <v/>
      </c>
      <c r="S1472" s="148"/>
      <c r="T1472" s="148" t="str">
        <f t="shared" si="91"/>
        <v/>
      </c>
      <c r="U1472" s="118" t="e">
        <f>IF(AND(D1472&lt;&gt;"",I1472="OUI",#REF!="OUI"),60,"")</f>
        <v>#REF!</v>
      </c>
      <c r="V1472" s="147"/>
      <c r="W1472" s="118"/>
      <c r="X1472" s="118"/>
      <c r="Y1472" s="120"/>
      <c r="Z1472" s="117"/>
    </row>
    <row r="1473" spans="1:26" x14ac:dyDescent="0.25">
      <c r="A1473" s="114">
        <v>7</v>
      </c>
      <c r="B1473" s="115" t="s">
        <v>5719</v>
      </c>
      <c r="C1473" s="116" t="str">
        <f t="array" ref="C1473">IFERROR(VLOOKUP(E1473,'RT-C'!$A:$I,9,FALSE),"")</f>
        <v/>
      </c>
      <c r="D1473" s="117"/>
      <c r="E1473" s="113"/>
      <c r="F1473" s="118"/>
      <c r="G1473" s="119"/>
      <c r="H1473" s="120"/>
      <c r="I1473" s="153" t="str">
        <f t="array" ref="I1473">IFERROR(VLOOKUP(E1473,'RT-C'!$A:$J,10,FALSE),"")</f>
        <v/>
      </c>
      <c r="J1473" s="151" t="str">
        <f t="array" ref="J1473">IFERROR(VLOOKUP(E1473,'RT-C'!$A:$AE,31,FALSE),"")</f>
        <v/>
      </c>
      <c r="K1473" s="152" t="str">
        <f t="array" ref="K1473">IFERROR(IF(VLOOKUP(E1473,'RT-C'!$A:$AG,29,FALSE)=0,"",VLOOKUP(E1473,'RT-C'!$A:$AG,33,FALSE)),"")</f>
        <v/>
      </c>
      <c r="L1473" s="151" t="str">
        <f t="array" ref="L1473">IFERROR(VLOOKUP('RT-C'!$A:$AF,32,FALSE),"")</f>
        <v/>
      </c>
      <c r="M1473" s="323" t="str">
        <f t="array" ref="M1473">IFERROR(VLOOKUP(E1473,'RT-C'!$A:$H,8,FALSE),"")</f>
        <v/>
      </c>
      <c r="N1473" s="151" t="str">
        <f t="array" ref="N1473">IFERROR(VLOOKUP(E1473,'RT-C'!$A:$G,7,FALSE),"")</f>
        <v/>
      </c>
      <c r="O1473" s="150" t="str">
        <f t="array" ref="O1473">IFERROR(VLOOKUP(E1473,'RT-C'!$A:$R,18,FALSE),"")</f>
        <v/>
      </c>
      <c r="P1473" s="147" t="str">
        <f t="shared" si="88"/>
        <v/>
      </c>
      <c r="Q1473" s="119" t="str">
        <f t="shared" si="89"/>
        <v/>
      </c>
      <c r="R1473" s="149" t="str">
        <f t="shared" si="90"/>
        <v/>
      </c>
      <c r="S1473" s="148"/>
      <c r="T1473" s="148" t="str">
        <f t="shared" si="91"/>
        <v/>
      </c>
      <c r="U1473" s="118" t="e">
        <f>IF(AND(D1473&lt;&gt;"",I1473="OUI",#REF!="OUI"),60,"")</f>
        <v>#REF!</v>
      </c>
      <c r="V1473" s="147"/>
      <c r="W1473" s="118"/>
      <c r="X1473" s="118"/>
      <c r="Y1473" s="120"/>
      <c r="Z1473" s="117"/>
    </row>
    <row r="1474" spans="1:26" x14ac:dyDescent="0.25">
      <c r="A1474" s="114">
        <v>7</v>
      </c>
      <c r="B1474" s="115" t="s">
        <v>5719</v>
      </c>
      <c r="C1474" s="116" t="str">
        <f t="array" ref="C1474">IFERROR(VLOOKUP(E1474,'RT-C'!$A:$I,9,FALSE),"")</f>
        <v/>
      </c>
      <c r="D1474" s="117"/>
      <c r="E1474" s="113"/>
      <c r="F1474" s="118"/>
      <c r="G1474" s="119"/>
      <c r="H1474" s="120"/>
      <c r="I1474" s="153" t="str">
        <f t="array" ref="I1474">IFERROR(VLOOKUP(E1474,'RT-C'!$A:$J,10,FALSE),"")</f>
        <v/>
      </c>
      <c r="J1474" s="151" t="str">
        <f t="array" ref="J1474">IFERROR(VLOOKUP(E1474,'RT-C'!$A:$AE,31,FALSE),"")</f>
        <v/>
      </c>
      <c r="K1474" s="152" t="str">
        <f t="array" ref="K1474">IFERROR(IF(VLOOKUP(E1474,'RT-C'!$A:$AG,29,FALSE)=0,"",VLOOKUP(E1474,'RT-C'!$A:$AG,33,FALSE)),"")</f>
        <v/>
      </c>
      <c r="L1474" s="151" t="str">
        <f t="array" ref="L1474">IFERROR(VLOOKUP('RT-C'!$A:$AF,32,FALSE),"")</f>
        <v/>
      </c>
      <c r="M1474" s="323" t="str">
        <f t="array" ref="M1474">IFERROR(VLOOKUP(E1474,'RT-C'!$A:$H,8,FALSE),"")</f>
        <v/>
      </c>
      <c r="N1474" s="151" t="str">
        <f t="array" ref="N1474">IFERROR(VLOOKUP(E1474,'RT-C'!$A:$G,7,FALSE),"")</f>
        <v/>
      </c>
      <c r="O1474" s="150" t="str">
        <f t="array" ref="O1474">IFERROR(VLOOKUP(E1474,'RT-C'!$A:$R,18,FALSE),"")</f>
        <v/>
      </c>
      <c r="P1474" s="147" t="str">
        <f t="shared" si="88"/>
        <v/>
      </c>
      <c r="Q1474" s="119" t="str">
        <f t="shared" si="89"/>
        <v/>
      </c>
      <c r="R1474" s="149" t="str">
        <f t="shared" si="90"/>
        <v/>
      </c>
      <c r="S1474" s="148"/>
      <c r="T1474" s="148" t="str">
        <f t="shared" si="91"/>
        <v/>
      </c>
      <c r="U1474" s="118" t="e">
        <f>IF(AND(D1474&lt;&gt;"",I1474="OUI",#REF!="OUI"),60,"")</f>
        <v>#REF!</v>
      </c>
      <c r="V1474" s="147"/>
      <c r="W1474" s="118"/>
      <c r="X1474" s="118"/>
      <c r="Y1474" s="120"/>
      <c r="Z1474" s="117"/>
    </row>
    <row r="1475" spans="1:26" x14ac:dyDescent="0.25">
      <c r="A1475" s="114">
        <v>7</v>
      </c>
      <c r="B1475" s="115" t="s">
        <v>5719</v>
      </c>
      <c r="C1475" s="116" t="str">
        <f t="array" ref="C1475">IFERROR(VLOOKUP(E1475,'RT-C'!$A:$I,9,FALSE),"")</f>
        <v/>
      </c>
      <c r="D1475" s="117"/>
      <c r="E1475" s="113"/>
      <c r="F1475" s="118"/>
      <c r="G1475" s="119"/>
      <c r="H1475" s="120"/>
      <c r="I1475" s="153" t="str">
        <f t="array" ref="I1475">IFERROR(VLOOKUP(E1475,'RT-C'!$A:$J,10,FALSE),"")</f>
        <v/>
      </c>
      <c r="J1475" s="151" t="str">
        <f t="array" ref="J1475">IFERROR(VLOOKUP(E1475,'RT-C'!$A:$AE,31,FALSE),"")</f>
        <v/>
      </c>
      <c r="K1475" s="152" t="str">
        <f t="array" ref="K1475">IFERROR(IF(VLOOKUP(E1475,'RT-C'!$A:$AG,29,FALSE)=0,"",VLOOKUP(E1475,'RT-C'!$A:$AG,33,FALSE)),"")</f>
        <v/>
      </c>
      <c r="L1475" s="151" t="str">
        <f t="array" ref="L1475">IFERROR(VLOOKUP('RT-C'!$A:$AF,32,FALSE),"")</f>
        <v/>
      </c>
      <c r="M1475" s="323" t="str">
        <f t="array" ref="M1475">IFERROR(VLOOKUP(E1475,'RT-C'!$A:$H,8,FALSE),"")</f>
        <v/>
      </c>
      <c r="N1475" s="151" t="str">
        <f t="array" ref="N1475">IFERROR(VLOOKUP(E1475,'RT-C'!$A:$G,7,FALSE),"")</f>
        <v/>
      </c>
      <c r="O1475" s="150" t="str">
        <f t="array" ref="O1475">IFERROR(VLOOKUP(E1475,'RT-C'!$A:$R,18,FALSE),"")</f>
        <v/>
      </c>
      <c r="P1475" s="147" t="str">
        <f t="shared" ref="P1475:P1538" si="92">IF(AND(D1475&lt;&gt;"",F1475="INS",I1475="OUI",K1475&gt;0),K1475*IF($M1475&gt;41790,5.94,5.65),"")</f>
        <v/>
      </c>
      <c r="Q1475" s="119" t="str">
        <f t="shared" ref="Q1475:Q1538" si="93">IF(AND(D1475&lt;&gt;"",F1475="REV",I1475="OUI",K1475&gt;0),K1475*IF($M1475&gt;41790,6.2,5.9),"")</f>
        <v/>
      </c>
      <c r="R1475" s="149" t="str">
        <f t="shared" ref="R1475:R1538" si="94">IF(AND(D1475&lt;&gt;"",I1475="NON",OR(J1475="Branchement individuel",J1475="Batiment détruit")),3,"")</f>
        <v/>
      </c>
      <c r="S1475" s="148"/>
      <c r="T1475" s="148" t="str">
        <f t="shared" ref="T1475:T1538" si="95">IF(AND(D1475&lt;&gt;"",I1475="OUI",O1475="OUI"),18,"")</f>
        <v/>
      </c>
      <c r="U1475" s="118" t="e">
        <f>IF(AND(D1475&lt;&gt;"",I1475="OUI",#REF!="OUI"),60,"")</f>
        <v>#REF!</v>
      </c>
      <c r="V1475" s="147"/>
      <c r="W1475" s="118"/>
      <c r="X1475" s="118"/>
      <c r="Y1475" s="120"/>
      <c r="Z1475" s="117"/>
    </row>
    <row r="1476" spans="1:26" x14ac:dyDescent="0.25">
      <c r="A1476" s="114">
        <v>7</v>
      </c>
      <c r="B1476" s="115" t="s">
        <v>5719</v>
      </c>
      <c r="C1476" s="116" t="str">
        <f t="array" ref="C1476">IFERROR(VLOOKUP(E1476,'RT-C'!$A:$I,9,FALSE),"")</f>
        <v/>
      </c>
      <c r="D1476" s="117"/>
      <c r="E1476" s="113"/>
      <c r="F1476" s="118"/>
      <c r="G1476" s="119"/>
      <c r="H1476" s="120"/>
      <c r="I1476" s="153" t="str">
        <f t="array" ref="I1476">IFERROR(VLOOKUP(E1476,'RT-C'!$A:$J,10,FALSE),"")</f>
        <v/>
      </c>
      <c r="J1476" s="151" t="str">
        <f t="array" ref="J1476">IFERROR(VLOOKUP(E1476,'RT-C'!$A:$AE,31,FALSE),"")</f>
        <v/>
      </c>
      <c r="K1476" s="152" t="str">
        <f t="array" ref="K1476">IFERROR(IF(VLOOKUP(E1476,'RT-C'!$A:$AG,29,FALSE)=0,"",VLOOKUP(E1476,'RT-C'!$A:$AG,33,FALSE)),"")</f>
        <v/>
      </c>
      <c r="L1476" s="151" t="str">
        <f t="array" ref="L1476">IFERROR(VLOOKUP('RT-C'!$A:$AF,32,FALSE),"")</f>
        <v/>
      </c>
      <c r="M1476" s="323" t="str">
        <f t="array" ref="M1476">IFERROR(VLOOKUP(E1476,'RT-C'!$A:$H,8,FALSE),"")</f>
        <v/>
      </c>
      <c r="N1476" s="151" t="str">
        <f t="array" ref="N1476">IFERROR(VLOOKUP(E1476,'RT-C'!$A:$G,7,FALSE),"")</f>
        <v/>
      </c>
      <c r="O1476" s="150" t="str">
        <f t="array" ref="O1476">IFERROR(VLOOKUP(E1476,'RT-C'!$A:$R,18,FALSE),"")</f>
        <v/>
      </c>
      <c r="P1476" s="147" t="str">
        <f t="shared" si="92"/>
        <v/>
      </c>
      <c r="Q1476" s="119" t="str">
        <f t="shared" si="93"/>
        <v/>
      </c>
      <c r="R1476" s="149" t="str">
        <f t="shared" si="94"/>
        <v/>
      </c>
      <c r="S1476" s="148"/>
      <c r="T1476" s="148" t="str">
        <f t="shared" si="95"/>
        <v/>
      </c>
      <c r="U1476" s="118" t="e">
        <f>IF(AND(D1476&lt;&gt;"",I1476="OUI",#REF!="OUI"),60,"")</f>
        <v>#REF!</v>
      </c>
      <c r="V1476" s="147"/>
      <c r="W1476" s="118"/>
      <c r="X1476" s="118"/>
      <c r="Y1476" s="120"/>
      <c r="Z1476" s="117"/>
    </row>
    <row r="1477" spans="1:26" x14ac:dyDescent="0.25">
      <c r="A1477" s="114">
        <v>7</v>
      </c>
      <c r="B1477" s="115" t="s">
        <v>5719</v>
      </c>
      <c r="C1477" s="116" t="str">
        <f t="array" ref="C1477">IFERROR(VLOOKUP(E1477,'RT-C'!$A:$I,9,FALSE),"")</f>
        <v/>
      </c>
      <c r="D1477" s="117"/>
      <c r="E1477" s="113"/>
      <c r="F1477" s="118"/>
      <c r="G1477" s="119"/>
      <c r="H1477" s="120"/>
      <c r="I1477" s="153" t="str">
        <f t="array" ref="I1477">IFERROR(VLOOKUP(E1477,'RT-C'!$A:$J,10,FALSE),"")</f>
        <v/>
      </c>
      <c r="J1477" s="151" t="str">
        <f t="array" ref="J1477">IFERROR(VLOOKUP(E1477,'RT-C'!$A:$AE,31,FALSE),"")</f>
        <v/>
      </c>
      <c r="K1477" s="152" t="str">
        <f t="array" ref="K1477">IFERROR(IF(VLOOKUP(E1477,'RT-C'!$A:$AG,29,FALSE)=0,"",VLOOKUP(E1477,'RT-C'!$A:$AG,33,FALSE)),"")</f>
        <v/>
      </c>
      <c r="L1477" s="151" t="str">
        <f t="array" ref="L1477">IFERROR(VLOOKUP('RT-C'!$A:$AF,32,FALSE),"")</f>
        <v/>
      </c>
      <c r="M1477" s="323" t="str">
        <f t="array" ref="M1477">IFERROR(VLOOKUP(E1477,'RT-C'!$A:$H,8,FALSE),"")</f>
        <v/>
      </c>
      <c r="N1477" s="151" t="str">
        <f t="array" ref="N1477">IFERROR(VLOOKUP(E1477,'RT-C'!$A:$G,7,FALSE),"")</f>
        <v/>
      </c>
      <c r="O1477" s="150" t="str">
        <f t="array" ref="O1477">IFERROR(VLOOKUP(E1477,'RT-C'!$A:$R,18,FALSE),"")</f>
        <v/>
      </c>
      <c r="P1477" s="147" t="str">
        <f t="shared" si="92"/>
        <v/>
      </c>
      <c r="Q1477" s="119" t="str">
        <f t="shared" si="93"/>
        <v/>
      </c>
      <c r="R1477" s="149" t="str">
        <f t="shared" si="94"/>
        <v/>
      </c>
      <c r="S1477" s="148"/>
      <c r="T1477" s="148" t="str">
        <f t="shared" si="95"/>
        <v/>
      </c>
      <c r="U1477" s="118" t="e">
        <f>IF(AND(D1477&lt;&gt;"",I1477="OUI",#REF!="OUI"),60,"")</f>
        <v>#REF!</v>
      </c>
      <c r="V1477" s="147"/>
      <c r="W1477" s="118"/>
      <c r="X1477" s="118"/>
      <c r="Y1477" s="120"/>
      <c r="Z1477" s="117"/>
    </row>
    <row r="1478" spans="1:26" x14ac:dyDescent="0.25">
      <c r="A1478" s="114">
        <v>7</v>
      </c>
      <c r="B1478" s="115" t="s">
        <v>5719</v>
      </c>
      <c r="C1478" s="116" t="str">
        <f t="array" ref="C1478">IFERROR(VLOOKUP(E1478,'RT-C'!$A:$I,9,FALSE),"")</f>
        <v/>
      </c>
      <c r="D1478" s="117"/>
      <c r="E1478" s="113"/>
      <c r="F1478" s="118"/>
      <c r="G1478" s="119"/>
      <c r="H1478" s="120"/>
      <c r="I1478" s="153" t="str">
        <f t="array" ref="I1478">IFERROR(VLOOKUP(E1478,'RT-C'!$A:$J,10,FALSE),"")</f>
        <v/>
      </c>
      <c r="J1478" s="151" t="str">
        <f t="array" ref="J1478">IFERROR(VLOOKUP(E1478,'RT-C'!$A:$AE,31,FALSE),"")</f>
        <v/>
      </c>
      <c r="K1478" s="152" t="str">
        <f t="array" ref="K1478">IFERROR(IF(VLOOKUP(E1478,'RT-C'!$A:$AG,29,FALSE)=0,"",VLOOKUP(E1478,'RT-C'!$A:$AG,33,FALSE)),"")</f>
        <v/>
      </c>
      <c r="L1478" s="151" t="str">
        <f t="array" ref="L1478">IFERROR(VLOOKUP('RT-C'!$A:$AF,32,FALSE),"")</f>
        <v/>
      </c>
      <c r="M1478" s="323" t="str">
        <f t="array" ref="M1478">IFERROR(VLOOKUP(E1478,'RT-C'!$A:$H,8,FALSE),"")</f>
        <v/>
      </c>
      <c r="N1478" s="151" t="str">
        <f t="array" ref="N1478">IFERROR(VLOOKUP(E1478,'RT-C'!$A:$G,7,FALSE),"")</f>
        <v/>
      </c>
      <c r="O1478" s="150" t="str">
        <f t="array" ref="O1478">IFERROR(VLOOKUP(E1478,'RT-C'!$A:$R,18,FALSE),"")</f>
        <v/>
      </c>
      <c r="P1478" s="147" t="str">
        <f t="shared" si="92"/>
        <v/>
      </c>
      <c r="Q1478" s="119" t="str">
        <f t="shared" si="93"/>
        <v/>
      </c>
      <c r="R1478" s="149" t="str">
        <f t="shared" si="94"/>
        <v/>
      </c>
      <c r="S1478" s="148"/>
      <c r="T1478" s="148" t="str">
        <f t="shared" si="95"/>
        <v/>
      </c>
      <c r="U1478" s="118" t="e">
        <f>IF(AND(D1478&lt;&gt;"",I1478="OUI",#REF!="OUI"),60,"")</f>
        <v>#REF!</v>
      </c>
      <c r="V1478" s="147"/>
      <c r="W1478" s="118"/>
      <c r="X1478" s="118"/>
      <c r="Y1478" s="120"/>
      <c r="Z1478" s="117"/>
    </row>
    <row r="1479" spans="1:26" x14ac:dyDescent="0.25">
      <c r="A1479" s="114">
        <v>7</v>
      </c>
      <c r="B1479" s="115" t="s">
        <v>5719</v>
      </c>
      <c r="C1479" s="116" t="str">
        <f t="array" ref="C1479">IFERROR(VLOOKUP(E1479,'RT-C'!$A:$I,9,FALSE),"")</f>
        <v/>
      </c>
      <c r="D1479" s="117"/>
      <c r="E1479" s="113"/>
      <c r="F1479" s="118"/>
      <c r="G1479" s="119"/>
      <c r="H1479" s="120"/>
      <c r="I1479" s="153" t="str">
        <f t="array" ref="I1479">IFERROR(VLOOKUP(E1479,'RT-C'!$A:$J,10,FALSE),"")</f>
        <v/>
      </c>
      <c r="J1479" s="151" t="str">
        <f t="array" ref="J1479">IFERROR(VLOOKUP(E1479,'RT-C'!$A:$AE,31,FALSE),"")</f>
        <v/>
      </c>
      <c r="K1479" s="152" t="str">
        <f t="array" ref="K1479">IFERROR(IF(VLOOKUP(E1479,'RT-C'!$A:$AG,29,FALSE)=0,"",VLOOKUP(E1479,'RT-C'!$A:$AG,33,FALSE)),"")</f>
        <v/>
      </c>
      <c r="L1479" s="151" t="str">
        <f t="array" ref="L1479">IFERROR(VLOOKUP('RT-C'!$A:$AF,32,FALSE),"")</f>
        <v/>
      </c>
      <c r="M1479" s="323" t="str">
        <f t="array" ref="M1479">IFERROR(VLOOKUP(E1479,'RT-C'!$A:$H,8,FALSE),"")</f>
        <v/>
      </c>
      <c r="N1479" s="151" t="str">
        <f t="array" ref="N1479">IFERROR(VLOOKUP(E1479,'RT-C'!$A:$G,7,FALSE),"")</f>
        <v/>
      </c>
      <c r="O1479" s="150" t="str">
        <f t="array" ref="O1479">IFERROR(VLOOKUP(E1479,'RT-C'!$A:$R,18,FALSE),"")</f>
        <v/>
      </c>
      <c r="P1479" s="147" t="str">
        <f t="shared" si="92"/>
        <v/>
      </c>
      <c r="Q1479" s="119" t="str">
        <f t="shared" si="93"/>
        <v/>
      </c>
      <c r="R1479" s="149" t="str">
        <f t="shared" si="94"/>
        <v/>
      </c>
      <c r="S1479" s="148"/>
      <c r="T1479" s="148" t="str">
        <f t="shared" si="95"/>
        <v/>
      </c>
      <c r="U1479" s="118" t="e">
        <f>IF(AND(D1479&lt;&gt;"",I1479="OUI",#REF!="OUI"),60,"")</f>
        <v>#REF!</v>
      </c>
      <c r="V1479" s="147"/>
      <c r="W1479" s="118"/>
      <c r="X1479" s="118"/>
      <c r="Y1479" s="120"/>
      <c r="Z1479" s="117"/>
    </row>
    <row r="1480" spans="1:26" x14ac:dyDescent="0.25">
      <c r="A1480" s="114">
        <v>7</v>
      </c>
      <c r="B1480" s="115" t="s">
        <v>5719</v>
      </c>
      <c r="C1480" s="116" t="str">
        <f t="array" ref="C1480">IFERROR(VLOOKUP(E1480,'RT-C'!$A:$I,9,FALSE),"")</f>
        <v/>
      </c>
      <c r="D1480" s="117"/>
      <c r="E1480" s="113"/>
      <c r="F1480" s="118"/>
      <c r="G1480" s="119"/>
      <c r="H1480" s="120"/>
      <c r="I1480" s="153" t="str">
        <f t="array" ref="I1480">IFERROR(VLOOKUP(E1480,'RT-C'!$A:$J,10,FALSE),"")</f>
        <v/>
      </c>
      <c r="J1480" s="151" t="str">
        <f t="array" ref="J1480">IFERROR(VLOOKUP(E1480,'RT-C'!$A:$AE,31,FALSE),"")</f>
        <v/>
      </c>
      <c r="K1480" s="152" t="str">
        <f t="array" ref="K1480">IFERROR(IF(VLOOKUP(E1480,'RT-C'!$A:$AG,29,FALSE)=0,"",VLOOKUP(E1480,'RT-C'!$A:$AG,33,FALSE)),"")</f>
        <v/>
      </c>
      <c r="L1480" s="151" t="str">
        <f t="array" ref="L1480">IFERROR(VLOOKUP('RT-C'!$A:$AF,32,FALSE),"")</f>
        <v/>
      </c>
      <c r="M1480" s="323" t="str">
        <f t="array" ref="M1480">IFERROR(VLOOKUP(E1480,'RT-C'!$A:$H,8,FALSE),"")</f>
        <v/>
      </c>
      <c r="N1480" s="151" t="str">
        <f t="array" ref="N1480">IFERROR(VLOOKUP(E1480,'RT-C'!$A:$G,7,FALSE),"")</f>
        <v/>
      </c>
      <c r="O1480" s="150" t="str">
        <f t="array" ref="O1480">IFERROR(VLOOKUP(E1480,'RT-C'!$A:$R,18,FALSE),"")</f>
        <v/>
      </c>
      <c r="P1480" s="147" t="str">
        <f t="shared" si="92"/>
        <v/>
      </c>
      <c r="Q1480" s="119" t="str">
        <f t="shared" si="93"/>
        <v/>
      </c>
      <c r="R1480" s="149" t="str">
        <f t="shared" si="94"/>
        <v/>
      </c>
      <c r="S1480" s="148"/>
      <c r="T1480" s="148" t="str">
        <f t="shared" si="95"/>
        <v/>
      </c>
      <c r="U1480" s="118" t="e">
        <f>IF(AND(D1480&lt;&gt;"",I1480="OUI",#REF!="OUI"),60,"")</f>
        <v>#REF!</v>
      </c>
      <c r="V1480" s="147"/>
      <c r="W1480" s="118"/>
      <c r="X1480" s="118"/>
      <c r="Y1480" s="120"/>
      <c r="Z1480" s="117"/>
    </row>
    <row r="1481" spans="1:26" x14ac:dyDescent="0.25">
      <c r="A1481" s="114">
        <v>9</v>
      </c>
      <c r="B1481" s="115" t="s">
        <v>5720</v>
      </c>
      <c r="C1481" s="116" t="str">
        <f t="array" ref="C1481">IFERROR(VLOOKUP(E1481,'RT-C'!$A:$I,9,FALSE),"")</f>
        <v/>
      </c>
      <c r="D1481" s="117"/>
      <c r="E1481" s="113"/>
      <c r="F1481" s="118"/>
      <c r="G1481" s="119"/>
      <c r="H1481" s="120"/>
      <c r="I1481" s="153" t="str">
        <f t="array" ref="I1481">IFERROR(VLOOKUP(E1481,'RT-C'!$A:$J,10,FALSE),"")</f>
        <v/>
      </c>
      <c r="J1481" s="151" t="str">
        <f t="array" ref="J1481">IFERROR(VLOOKUP(E1481,'RT-C'!$A:$AE,31,FALSE),"")</f>
        <v/>
      </c>
      <c r="K1481" s="152" t="str">
        <f t="array" ref="K1481">IFERROR(IF(VLOOKUP(E1481,'RT-C'!$A:$AG,29,FALSE)=0,"",VLOOKUP(E1481,'RT-C'!$A:$AG,33,FALSE)),"")</f>
        <v/>
      </c>
      <c r="L1481" s="151" t="str">
        <f t="array" ref="L1481">IFERROR(VLOOKUP('RT-C'!$A:$AF,32,FALSE),"")</f>
        <v/>
      </c>
      <c r="M1481" s="323" t="str">
        <f t="array" ref="M1481">IFERROR(VLOOKUP(E1481,'RT-C'!$A:$H,8,FALSE),"")</f>
        <v/>
      </c>
      <c r="N1481" s="151" t="str">
        <f t="array" ref="N1481">IFERROR(VLOOKUP(E1481,'RT-C'!$A:$G,7,FALSE),"")</f>
        <v/>
      </c>
      <c r="O1481" s="150" t="str">
        <f t="array" ref="O1481">IFERROR(VLOOKUP(E1481,'RT-C'!$A:$R,18,FALSE),"")</f>
        <v/>
      </c>
      <c r="P1481" s="147" t="str">
        <f t="shared" si="92"/>
        <v/>
      </c>
      <c r="Q1481" s="119" t="str">
        <f t="shared" si="93"/>
        <v/>
      </c>
      <c r="R1481" s="149" t="str">
        <f t="shared" si="94"/>
        <v/>
      </c>
      <c r="S1481" s="148"/>
      <c r="T1481" s="148" t="str">
        <f t="shared" si="95"/>
        <v/>
      </c>
      <c r="U1481" s="118" t="e">
        <f>IF(AND(D1481&lt;&gt;"",I1481="OUI",#REF!="OUI"),60,"")</f>
        <v>#REF!</v>
      </c>
      <c r="V1481" s="147"/>
      <c r="W1481" s="118"/>
      <c r="X1481" s="118"/>
      <c r="Y1481" s="120"/>
      <c r="Z1481" s="117"/>
    </row>
    <row r="1482" spans="1:26" x14ac:dyDescent="0.25">
      <c r="A1482" s="114">
        <v>9</v>
      </c>
      <c r="B1482" s="115" t="s">
        <v>5720</v>
      </c>
      <c r="C1482" s="116" t="str">
        <f t="array" ref="C1482">IFERROR(VLOOKUP(E1482,'RT-C'!$A:$I,9,FALSE),"")</f>
        <v/>
      </c>
      <c r="D1482" s="117"/>
      <c r="E1482" s="113"/>
      <c r="F1482" s="118"/>
      <c r="G1482" s="119"/>
      <c r="H1482" s="120"/>
      <c r="I1482" s="153" t="str">
        <f t="array" ref="I1482">IFERROR(VLOOKUP(E1482,'RT-C'!$A:$J,10,FALSE),"")</f>
        <v/>
      </c>
      <c r="J1482" s="151" t="str">
        <f t="array" ref="J1482">IFERROR(VLOOKUP(E1482,'RT-C'!$A:$AE,31,FALSE),"")</f>
        <v/>
      </c>
      <c r="K1482" s="152" t="str">
        <f t="array" ref="K1482">IFERROR(IF(VLOOKUP(E1482,'RT-C'!$A:$AG,29,FALSE)=0,"",VLOOKUP(E1482,'RT-C'!$A:$AG,33,FALSE)),"")</f>
        <v/>
      </c>
      <c r="L1482" s="151" t="str">
        <f t="array" ref="L1482">IFERROR(VLOOKUP('RT-C'!$A:$AF,32,FALSE),"")</f>
        <v/>
      </c>
      <c r="M1482" s="323" t="str">
        <f t="array" ref="M1482">IFERROR(VLOOKUP(E1482,'RT-C'!$A:$H,8,FALSE),"")</f>
        <v/>
      </c>
      <c r="N1482" s="151" t="str">
        <f t="array" ref="N1482">IFERROR(VLOOKUP(E1482,'RT-C'!$A:$G,7,FALSE),"")</f>
        <v/>
      </c>
      <c r="O1482" s="150" t="str">
        <f t="array" ref="O1482">IFERROR(VLOOKUP(E1482,'RT-C'!$A:$R,18,FALSE),"")</f>
        <v/>
      </c>
      <c r="P1482" s="147" t="str">
        <f t="shared" si="92"/>
        <v/>
      </c>
      <c r="Q1482" s="119" t="str">
        <f t="shared" si="93"/>
        <v/>
      </c>
      <c r="R1482" s="149" t="str">
        <f t="shared" si="94"/>
        <v/>
      </c>
      <c r="S1482" s="148"/>
      <c r="T1482" s="148" t="str">
        <f t="shared" si="95"/>
        <v/>
      </c>
      <c r="U1482" s="118" t="e">
        <f>IF(AND(D1482&lt;&gt;"",I1482="OUI",#REF!="OUI"),60,"")</f>
        <v>#REF!</v>
      </c>
      <c r="V1482" s="147"/>
      <c r="W1482" s="118"/>
      <c r="X1482" s="118"/>
      <c r="Y1482" s="120"/>
      <c r="Z1482" s="117"/>
    </row>
    <row r="1483" spans="1:26" x14ac:dyDescent="0.25">
      <c r="A1483" s="114">
        <v>9</v>
      </c>
      <c r="B1483" s="115" t="s">
        <v>5720</v>
      </c>
      <c r="C1483" s="116" t="str">
        <f t="array" ref="C1483">IFERROR(VLOOKUP(E1483,'RT-C'!$A:$I,9,FALSE),"")</f>
        <v/>
      </c>
      <c r="D1483" s="117"/>
      <c r="E1483" s="113"/>
      <c r="F1483" s="118"/>
      <c r="G1483" s="119"/>
      <c r="H1483" s="120"/>
      <c r="I1483" s="153" t="str">
        <f t="array" ref="I1483">IFERROR(VLOOKUP(E1483,'RT-C'!$A:$J,10,FALSE),"")</f>
        <v/>
      </c>
      <c r="J1483" s="151" t="str">
        <f t="array" ref="J1483">IFERROR(VLOOKUP(E1483,'RT-C'!$A:$AE,31,FALSE),"")</f>
        <v/>
      </c>
      <c r="K1483" s="152" t="str">
        <f t="array" ref="K1483">IFERROR(IF(VLOOKUP(E1483,'RT-C'!$A:$AG,29,FALSE)=0,"",VLOOKUP(E1483,'RT-C'!$A:$AG,33,FALSE)),"")</f>
        <v/>
      </c>
      <c r="L1483" s="151" t="str">
        <f t="array" ref="L1483">IFERROR(VLOOKUP('RT-C'!$A:$AF,32,FALSE),"")</f>
        <v/>
      </c>
      <c r="M1483" s="323" t="str">
        <f t="array" ref="M1483">IFERROR(VLOOKUP(E1483,'RT-C'!$A:$H,8,FALSE),"")</f>
        <v/>
      </c>
      <c r="N1483" s="151" t="str">
        <f t="array" ref="N1483">IFERROR(VLOOKUP(E1483,'RT-C'!$A:$G,7,FALSE),"")</f>
        <v/>
      </c>
      <c r="O1483" s="150" t="str">
        <f t="array" ref="O1483">IFERROR(VLOOKUP(E1483,'RT-C'!$A:$R,18,FALSE),"")</f>
        <v/>
      </c>
      <c r="P1483" s="147" t="str">
        <f t="shared" si="92"/>
        <v/>
      </c>
      <c r="Q1483" s="119" t="str">
        <f t="shared" si="93"/>
        <v/>
      </c>
      <c r="R1483" s="149" t="str">
        <f t="shared" si="94"/>
        <v/>
      </c>
      <c r="S1483" s="148"/>
      <c r="T1483" s="148" t="str">
        <f t="shared" si="95"/>
        <v/>
      </c>
      <c r="U1483" s="118" t="e">
        <f>IF(AND(D1483&lt;&gt;"",I1483="OUI",#REF!="OUI"),60,"")</f>
        <v>#REF!</v>
      </c>
      <c r="V1483" s="147"/>
      <c r="W1483" s="118"/>
      <c r="X1483" s="118"/>
      <c r="Y1483" s="120"/>
      <c r="Z1483" s="117"/>
    </row>
    <row r="1484" spans="1:26" x14ac:dyDescent="0.25">
      <c r="A1484" s="114">
        <v>9</v>
      </c>
      <c r="B1484" s="115" t="s">
        <v>5720</v>
      </c>
      <c r="C1484" s="116" t="str">
        <f t="array" ref="C1484">IFERROR(VLOOKUP(E1484,'RT-C'!$A:$I,9,FALSE),"")</f>
        <v/>
      </c>
      <c r="D1484" s="117"/>
      <c r="E1484" s="113"/>
      <c r="F1484" s="118"/>
      <c r="G1484" s="119"/>
      <c r="H1484" s="120"/>
      <c r="I1484" s="153" t="str">
        <f t="array" ref="I1484">IFERROR(VLOOKUP(E1484,'RT-C'!$A:$J,10,FALSE),"")</f>
        <v/>
      </c>
      <c r="J1484" s="151" t="str">
        <f t="array" ref="J1484">IFERROR(VLOOKUP(E1484,'RT-C'!$A:$AE,31,FALSE),"")</f>
        <v/>
      </c>
      <c r="K1484" s="152" t="str">
        <f t="array" ref="K1484">IFERROR(IF(VLOOKUP(E1484,'RT-C'!$A:$AG,29,FALSE)=0,"",VLOOKUP(E1484,'RT-C'!$A:$AG,33,FALSE)),"")</f>
        <v/>
      </c>
      <c r="L1484" s="151" t="str">
        <f t="array" ref="L1484">IFERROR(VLOOKUP('RT-C'!$A:$AF,32,FALSE),"")</f>
        <v/>
      </c>
      <c r="M1484" s="323" t="str">
        <f t="array" ref="M1484">IFERROR(VLOOKUP(E1484,'RT-C'!$A:$H,8,FALSE),"")</f>
        <v/>
      </c>
      <c r="N1484" s="151" t="str">
        <f t="array" ref="N1484">IFERROR(VLOOKUP(E1484,'RT-C'!$A:$G,7,FALSE),"")</f>
        <v/>
      </c>
      <c r="O1484" s="150" t="str">
        <f t="array" ref="O1484">IFERROR(VLOOKUP(E1484,'RT-C'!$A:$R,18,FALSE),"")</f>
        <v/>
      </c>
      <c r="P1484" s="147" t="str">
        <f t="shared" si="92"/>
        <v/>
      </c>
      <c r="Q1484" s="119" t="str">
        <f t="shared" si="93"/>
        <v/>
      </c>
      <c r="R1484" s="149" t="str">
        <f t="shared" si="94"/>
        <v/>
      </c>
      <c r="S1484" s="148"/>
      <c r="T1484" s="148" t="str">
        <f t="shared" si="95"/>
        <v/>
      </c>
      <c r="U1484" s="118" t="e">
        <f>IF(AND(D1484&lt;&gt;"",I1484="OUI",#REF!="OUI"),60,"")</f>
        <v>#REF!</v>
      </c>
      <c r="V1484" s="147"/>
      <c r="W1484" s="118"/>
      <c r="X1484" s="118"/>
      <c r="Y1484" s="120"/>
      <c r="Z1484" s="117"/>
    </row>
    <row r="1485" spans="1:26" x14ac:dyDescent="0.25">
      <c r="A1485" s="114">
        <v>9</v>
      </c>
      <c r="B1485" s="115" t="s">
        <v>5720</v>
      </c>
      <c r="C1485" s="116" t="str">
        <f t="array" ref="C1485">IFERROR(VLOOKUP(E1485,'RT-C'!$A:$I,9,FALSE),"")</f>
        <v/>
      </c>
      <c r="D1485" s="117"/>
      <c r="E1485" s="113"/>
      <c r="F1485" s="118"/>
      <c r="G1485" s="119"/>
      <c r="H1485" s="120"/>
      <c r="I1485" s="153" t="str">
        <f t="array" ref="I1485">IFERROR(VLOOKUP(E1485,'RT-C'!$A:$J,10,FALSE),"")</f>
        <v/>
      </c>
      <c r="J1485" s="151" t="str">
        <f t="array" ref="J1485">IFERROR(VLOOKUP(E1485,'RT-C'!$A:$AE,31,FALSE),"")</f>
        <v/>
      </c>
      <c r="K1485" s="152" t="str">
        <f t="array" ref="K1485">IFERROR(IF(VLOOKUP(E1485,'RT-C'!$A:$AG,29,FALSE)=0,"",VLOOKUP(E1485,'RT-C'!$A:$AG,33,FALSE)),"")</f>
        <v/>
      </c>
      <c r="L1485" s="151" t="str">
        <f t="array" ref="L1485">IFERROR(VLOOKUP('RT-C'!$A:$AF,32,FALSE),"")</f>
        <v/>
      </c>
      <c r="M1485" s="323" t="str">
        <f t="array" ref="M1485">IFERROR(VLOOKUP(E1485,'RT-C'!$A:$H,8,FALSE),"")</f>
        <v/>
      </c>
      <c r="N1485" s="151" t="str">
        <f t="array" ref="N1485">IFERROR(VLOOKUP(E1485,'RT-C'!$A:$G,7,FALSE),"")</f>
        <v/>
      </c>
      <c r="O1485" s="150" t="str">
        <f t="array" ref="O1485">IFERROR(VLOOKUP(E1485,'RT-C'!$A:$R,18,FALSE),"")</f>
        <v/>
      </c>
      <c r="P1485" s="147" t="str">
        <f t="shared" si="92"/>
        <v/>
      </c>
      <c r="Q1485" s="119" t="str">
        <f t="shared" si="93"/>
        <v/>
      </c>
      <c r="R1485" s="149" t="str">
        <f t="shared" si="94"/>
        <v/>
      </c>
      <c r="S1485" s="148"/>
      <c r="T1485" s="148" t="str">
        <f t="shared" si="95"/>
        <v/>
      </c>
      <c r="U1485" s="118" t="e">
        <f>IF(AND(D1485&lt;&gt;"",I1485="OUI",#REF!="OUI"),60,"")</f>
        <v>#REF!</v>
      </c>
      <c r="V1485" s="147"/>
      <c r="W1485" s="118"/>
      <c r="X1485" s="118"/>
      <c r="Y1485" s="120"/>
      <c r="Z1485" s="117"/>
    </row>
    <row r="1486" spans="1:26" x14ac:dyDescent="0.25">
      <c r="A1486" s="114">
        <v>9</v>
      </c>
      <c r="B1486" s="115" t="s">
        <v>5720</v>
      </c>
      <c r="C1486" s="116" t="str">
        <f t="array" ref="C1486">IFERROR(VLOOKUP(E1486,'RT-C'!$A:$I,9,FALSE),"")</f>
        <v/>
      </c>
      <c r="D1486" s="117"/>
      <c r="E1486" s="113"/>
      <c r="F1486" s="118"/>
      <c r="G1486" s="119"/>
      <c r="H1486" s="120"/>
      <c r="I1486" s="153" t="str">
        <f t="array" ref="I1486">IFERROR(VLOOKUP(E1486,'RT-C'!$A:$J,10,FALSE),"")</f>
        <v/>
      </c>
      <c r="J1486" s="151" t="str">
        <f t="array" ref="J1486">IFERROR(VLOOKUP(E1486,'RT-C'!$A:$AE,31,FALSE),"")</f>
        <v/>
      </c>
      <c r="K1486" s="152" t="str">
        <f t="array" ref="K1486">IFERROR(IF(VLOOKUP(E1486,'RT-C'!$A:$AG,29,FALSE)=0,"",VLOOKUP(E1486,'RT-C'!$A:$AG,33,FALSE)),"")</f>
        <v/>
      </c>
      <c r="L1486" s="151" t="str">
        <f t="array" ref="L1486">IFERROR(VLOOKUP('RT-C'!$A:$AF,32,FALSE),"")</f>
        <v/>
      </c>
      <c r="M1486" s="323" t="str">
        <f t="array" ref="M1486">IFERROR(VLOOKUP(E1486,'RT-C'!$A:$H,8,FALSE),"")</f>
        <v/>
      </c>
      <c r="N1486" s="151" t="str">
        <f t="array" ref="N1486">IFERROR(VLOOKUP(E1486,'RT-C'!$A:$G,7,FALSE),"")</f>
        <v/>
      </c>
      <c r="O1486" s="150" t="str">
        <f t="array" ref="O1486">IFERROR(VLOOKUP(E1486,'RT-C'!$A:$R,18,FALSE),"")</f>
        <v/>
      </c>
      <c r="P1486" s="147" t="str">
        <f t="shared" si="92"/>
        <v/>
      </c>
      <c r="Q1486" s="119" t="str">
        <f t="shared" si="93"/>
        <v/>
      </c>
      <c r="R1486" s="149" t="str">
        <f t="shared" si="94"/>
        <v/>
      </c>
      <c r="S1486" s="148"/>
      <c r="T1486" s="148" t="str">
        <f t="shared" si="95"/>
        <v/>
      </c>
      <c r="U1486" s="118" t="e">
        <f>IF(AND(D1486&lt;&gt;"",I1486="OUI",#REF!="OUI"),60,"")</f>
        <v>#REF!</v>
      </c>
      <c r="V1486" s="147"/>
      <c r="W1486" s="118"/>
      <c r="X1486" s="118"/>
      <c r="Y1486" s="120"/>
      <c r="Z1486" s="117"/>
    </row>
    <row r="1487" spans="1:26" x14ac:dyDescent="0.25">
      <c r="A1487" s="114">
        <v>9</v>
      </c>
      <c r="B1487" s="115" t="s">
        <v>5720</v>
      </c>
      <c r="C1487" s="116" t="str">
        <f t="array" ref="C1487">IFERROR(VLOOKUP(E1487,'RT-C'!$A:$I,9,FALSE),"")</f>
        <v/>
      </c>
      <c r="D1487" s="117"/>
      <c r="E1487" s="113"/>
      <c r="F1487" s="118"/>
      <c r="G1487" s="119"/>
      <c r="H1487" s="120"/>
      <c r="I1487" s="153" t="str">
        <f t="array" ref="I1487">IFERROR(VLOOKUP(E1487,'RT-C'!$A:$J,10,FALSE),"")</f>
        <v/>
      </c>
      <c r="J1487" s="151" t="str">
        <f t="array" ref="J1487">IFERROR(VLOOKUP(E1487,'RT-C'!$A:$AE,31,FALSE),"")</f>
        <v/>
      </c>
      <c r="K1487" s="152" t="str">
        <f t="array" ref="K1487">IFERROR(IF(VLOOKUP(E1487,'RT-C'!$A:$AG,29,FALSE)=0,"",VLOOKUP(E1487,'RT-C'!$A:$AG,33,FALSE)),"")</f>
        <v/>
      </c>
      <c r="L1487" s="151" t="str">
        <f t="array" ref="L1487">IFERROR(VLOOKUP('RT-C'!$A:$AF,32,FALSE),"")</f>
        <v/>
      </c>
      <c r="M1487" s="323" t="str">
        <f t="array" ref="M1487">IFERROR(VLOOKUP(E1487,'RT-C'!$A:$H,8,FALSE),"")</f>
        <v/>
      </c>
      <c r="N1487" s="151" t="str">
        <f t="array" ref="N1487">IFERROR(VLOOKUP(E1487,'RT-C'!$A:$G,7,FALSE),"")</f>
        <v/>
      </c>
      <c r="O1487" s="150" t="str">
        <f t="array" ref="O1487">IFERROR(VLOOKUP(E1487,'RT-C'!$A:$R,18,FALSE),"")</f>
        <v/>
      </c>
      <c r="P1487" s="147" t="str">
        <f t="shared" si="92"/>
        <v/>
      </c>
      <c r="Q1487" s="119" t="str">
        <f t="shared" si="93"/>
        <v/>
      </c>
      <c r="R1487" s="149" t="str">
        <f t="shared" si="94"/>
        <v/>
      </c>
      <c r="S1487" s="148"/>
      <c r="T1487" s="148" t="str">
        <f t="shared" si="95"/>
        <v/>
      </c>
      <c r="U1487" s="118" t="e">
        <f>IF(AND(D1487&lt;&gt;"",I1487="OUI",#REF!="OUI"),60,"")</f>
        <v>#REF!</v>
      </c>
      <c r="V1487" s="147"/>
      <c r="W1487" s="118"/>
      <c r="X1487" s="118"/>
      <c r="Y1487" s="120"/>
      <c r="Z1487" s="117"/>
    </row>
    <row r="1488" spans="1:26" x14ac:dyDescent="0.25">
      <c r="A1488" s="114">
        <v>9</v>
      </c>
      <c r="B1488" s="115" t="s">
        <v>5720</v>
      </c>
      <c r="C1488" s="116" t="str">
        <f t="array" ref="C1488">IFERROR(VLOOKUP(E1488,'RT-C'!$A:$I,9,FALSE),"")</f>
        <v/>
      </c>
      <c r="D1488" s="117"/>
      <c r="E1488" s="113"/>
      <c r="F1488" s="118"/>
      <c r="G1488" s="119"/>
      <c r="H1488" s="120"/>
      <c r="I1488" s="153" t="str">
        <f t="array" ref="I1488">IFERROR(VLOOKUP(E1488,'RT-C'!$A:$J,10,FALSE),"")</f>
        <v/>
      </c>
      <c r="J1488" s="151" t="str">
        <f t="array" ref="J1488">IFERROR(VLOOKUP(E1488,'RT-C'!$A:$AE,31,FALSE),"")</f>
        <v/>
      </c>
      <c r="K1488" s="152" t="str">
        <f t="array" ref="K1488">IFERROR(IF(VLOOKUP(E1488,'RT-C'!$A:$AG,29,FALSE)=0,"",VLOOKUP(E1488,'RT-C'!$A:$AG,33,FALSE)),"")</f>
        <v/>
      </c>
      <c r="L1488" s="151" t="str">
        <f t="array" ref="L1488">IFERROR(VLOOKUP('RT-C'!$A:$AF,32,FALSE),"")</f>
        <v/>
      </c>
      <c r="M1488" s="323" t="str">
        <f t="array" ref="M1488">IFERROR(VLOOKUP(E1488,'RT-C'!$A:$H,8,FALSE),"")</f>
        <v/>
      </c>
      <c r="N1488" s="151" t="str">
        <f t="array" ref="N1488">IFERROR(VLOOKUP(E1488,'RT-C'!$A:$G,7,FALSE),"")</f>
        <v/>
      </c>
      <c r="O1488" s="150" t="str">
        <f t="array" ref="O1488">IFERROR(VLOOKUP(E1488,'RT-C'!$A:$R,18,FALSE),"")</f>
        <v/>
      </c>
      <c r="P1488" s="147" t="str">
        <f t="shared" si="92"/>
        <v/>
      </c>
      <c r="Q1488" s="119" t="str">
        <f t="shared" si="93"/>
        <v/>
      </c>
      <c r="R1488" s="149" t="str">
        <f t="shared" si="94"/>
        <v/>
      </c>
      <c r="S1488" s="148"/>
      <c r="T1488" s="148" t="str">
        <f t="shared" si="95"/>
        <v/>
      </c>
      <c r="U1488" s="118" t="e">
        <f>IF(AND(D1488&lt;&gt;"",I1488="OUI",#REF!="OUI"),60,"")</f>
        <v>#REF!</v>
      </c>
      <c r="V1488" s="147"/>
      <c r="W1488" s="118"/>
      <c r="X1488" s="118"/>
      <c r="Y1488" s="120"/>
      <c r="Z1488" s="117"/>
    </row>
    <row r="1489" spans="1:26" x14ac:dyDescent="0.25">
      <c r="A1489" s="114">
        <v>9</v>
      </c>
      <c r="B1489" s="115" t="s">
        <v>5720</v>
      </c>
      <c r="C1489" s="116" t="str">
        <f t="array" ref="C1489">IFERROR(VLOOKUP(E1489,'RT-C'!$A:$I,9,FALSE),"")</f>
        <v/>
      </c>
      <c r="D1489" s="117"/>
      <c r="E1489" s="113"/>
      <c r="F1489" s="118"/>
      <c r="G1489" s="119"/>
      <c r="H1489" s="120"/>
      <c r="I1489" s="153" t="str">
        <f t="array" ref="I1489">IFERROR(VLOOKUP(E1489,'RT-C'!$A:$J,10,FALSE),"")</f>
        <v/>
      </c>
      <c r="J1489" s="151" t="str">
        <f t="array" ref="J1489">IFERROR(VLOOKUP(E1489,'RT-C'!$A:$AE,31,FALSE),"")</f>
        <v/>
      </c>
      <c r="K1489" s="152" t="str">
        <f t="array" ref="K1489">IFERROR(IF(VLOOKUP(E1489,'RT-C'!$A:$AG,29,FALSE)=0,"",VLOOKUP(E1489,'RT-C'!$A:$AG,33,FALSE)),"")</f>
        <v/>
      </c>
      <c r="L1489" s="151" t="str">
        <f t="array" ref="L1489">IFERROR(VLOOKUP('RT-C'!$A:$AF,32,FALSE),"")</f>
        <v/>
      </c>
      <c r="M1489" s="323" t="str">
        <f t="array" ref="M1489">IFERROR(VLOOKUP(E1489,'RT-C'!$A:$H,8,FALSE),"")</f>
        <v/>
      </c>
      <c r="N1489" s="151" t="str">
        <f t="array" ref="N1489">IFERROR(VLOOKUP(E1489,'RT-C'!$A:$G,7,FALSE),"")</f>
        <v/>
      </c>
      <c r="O1489" s="150" t="str">
        <f t="array" ref="O1489">IFERROR(VLOOKUP(E1489,'RT-C'!$A:$R,18,FALSE),"")</f>
        <v/>
      </c>
      <c r="P1489" s="147" t="str">
        <f t="shared" si="92"/>
        <v/>
      </c>
      <c r="Q1489" s="119" t="str">
        <f t="shared" si="93"/>
        <v/>
      </c>
      <c r="R1489" s="149" t="str">
        <f t="shared" si="94"/>
        <v/>
      </c>
      <c r="S1489" s="148"/>
      <c r="T1489" s="148" t="str">
        <f t="shared" si="95"/>
        <v/>
      </c>
      <c r="U1489" s="118" t="e">
        <f>IF(AND(D1489&lt;&gt;"",I1489="OUI",#REF!="OUI"),60,"")</f>
        <v>#REF!</v>
      </c>
      <c r="V1489" s="147"/>
      <c r="W1489" s="118"/>
      <c r="X1489" s="118"/>
      <c r="Y1489" s="120"/>
      <c r="Z1489" s="117"/>
    </row>
    <row r="1490" spans="1:26" x14ac:dyDescent="0.25">
      <c r="A1490" s="114">
        <v>9</v>
      </c>
      <c r="B1490" s="115" t="s">
        <v>5720</v>
      </c>
      <c r="C1490" s="116" t="str">
        <f t="array" ref="C1490">IFERROR(VLOOKUP(E1490,'RT-C'!$A:$I,9,FALSE),"")</f>
        <v/>
      </c>
      <c r="D1490" s="117"/>
      <c r="E1490" s="113"/>
      <c r="F1490" s="118"/>
      <c r="G1490" s="119"/>
      <c r="H1490" s="120"/>
      <c r="I1490" s="153" t="str">
        <f t="array" ref="I1490">IFERROR(VLOOKUP(E1490,'RT-C'!$A:$J,10,FALSE),"")</f>
        <v/>
      </c>
      <c r="J1490" s="151" t="str">
        <f t="array" ref="J1490">IFERROR(VLOOKUP(E1490,'RT-C'!$A:$AE,31,FALSE),"")</f>
        <v/>
      </c>
      <c r="K1490" s="152" t="str">
        <f t="array" ref="K1490">IFERROR(IF(VLOOKUP(E1490,'RT-C'!$A:$AG,29,FALSE)=0,"",VLOOKUP(E1490,'RT-C'!$A:$AG,33,FALSE)),"")</f>
        <v/>
      </c>
      <c r="L1490" s="151" t="str">
        <f t="array" ref="L1490">IFERROR(VLOOKUP('RT-C'!$A:$AF,32,FALSE),"")</f>
        <v/>
      </c>
      <c r="M1490" s="323" t="str">
        <f t="array" ref="M1490">IFERROR(VLOOKUP(E1490,'RT-C'!$A:$H,8,FALSE),"")</f>
        <v/>
      </c>
      <c r="N1490" s="151" t="str">
        <f t="array" ref="N1490">IFERROR(VLOOKUP(E1490,'RT-C'!$A:$G,7,FALSE),"")</f>
        <v/>
      </c>
      <c r="O1490" s="150" t="str">
        <f t="array" ref="O1490">IFERROR(VLOOKUP(E1490,'RT-C'!$A:$R,18,FALSE),"")</f>
        <v/>
      </c>
      <c r="P1490" s="147" t="str">
        <f t="shared" si="92"/>
        <v/>
      </c>
      <c r="Q1490" s="119" t="str">
        <f t="shared" si="93"/>
        <v/>
      </c>
      <c r="R1490" s="149" t="str">
        <f t="shared" si="94"/>
        <v/>
      </c>
      <c r="S1490" s="148"/>
      <c r="T1490" s="148" t="str">
        <f t="shared" si="95"/>
        <v/>
      </c>
      <c r="U1490" s="118" t="e">
        <f>IF(AND(D1490&lt;&gt;"",I1490="OUI",#REF!="OUI"),60,"")</f>
        <v>#REF!</v>
      </c>
      <c r="V1490" s="147"/>
      <c r="W1490" s="118"/>
      <c r="X1490" s="118"/>
      <c r="Y1490" s="120"/>
      <c r="Z1490" s="117"/>
    </row>
    <row r="1491" spans="1:26" x14ac:dyDescent="0.25">
      <c r="A1491" s="114">
        <v>9</v>
      </c>
      <c r="B1491" s="115" t="s">
        <v>5720</v>
      </c>
      <c r="C1491" s="116" t="str">
        <f t="array" ref="C1491">IFERROR(VLOOKUP(E1491,'RT-C'!$A:$I,9,FALSE),"")</f>
        <v/>
      </c>
      <c r="D1491" s="117"/>
      <c r="E1491" s="113"/>
      <c r="F1491" s="118"/>
      <c r="G1491" s="119"/>
      <c r="H1491" s="120"/>
      <c r="I1491" s="153" t="str">
        <f t="array" ref="I1491">IFERROR(VLOOKUP(E1491,'RT-C'!$A:$J,10,FALSE),"")</f>
        <v/>
      </c>
      <c r="J1491" s="151" t="str">
        <f t="array" ref="J1491">IFERROR(VLOOKUP(E1491,'RT-C'!$A:$AE,31,FALSE),"")</f>
        <v/>
      </c>
      <c r="K1491" s="152" t="str">
        <f t="array" ref="K1491">IFERROR(IF(VLOOKUP(E1491,'RT-C'!$A:$AG,29,FALSE)=0,"",VLOOKUP(E1491,'RT-C'!$A:$AG,33,FALSE)),"")</f>
        <v/>
      </c>
      <c r="L1491" s="151" t="str">
        <f t="array" ref="L1491">IFERROR(VLOOKUP('RT-C'!$A:$AF,32,FALSE),"")</f>
        <v/>
      </c>
      <c r="M1491" s="323" t="str">
        <f t="array" ref="M1491">IFERROR(VLOOKUP(E1491,'RT-C'!$A:$H,8,FALSE),"")</f>
        <v/>
      </c>
      <c r="N1491" s="151" t="str">
        <f t="array" ref="N1491">IFERROR(VLOOKUP(E1491,'RT-C'!$A:$G,7,FALSE),"")</f>
        <v/>
      </c>
      <c r="O1491" s="150" t="str">
        <f t="array" ref="O1491">IFERROR(VLOOKUP(E1491,'RT-C'!$A:$R,18,FALSE),"")</f>
        <v/>
      </c>
      <c r="P1491" s="147" t="str">
        <f t="shared" si="92"/>
        <v/>
      </c>
      <c r="Q1491" s="119" t="str">
        <f t="shared" si="93"/>
        <v/>
      </c>
      <c r="R1491" s="149" t="str">
        <f t="shared" si="94"/>
        <v/>
      </c>
      <c r="S1491" s="148"/>
      <c r="T1491" s="148" t="str">
        <f t="shared" si="95"/>
        <v/>
      </c>
      <c r="U1491" s="118" t="e">
        <f>IF(AND(D1491&lt;&gt;"",I1491="OUI",#REF!="OUI"),60,"")</f>
        <v>#REF!</v>
      </c>
      <c r="V1491" s="147"/>
      <c r="W1491" s="118"/>
      <c r="X1491" s="118"/>
      <c r="Y1491" s="120"/>
      <c r="Z1491" s="117"/>
    </row>
    <row r="1492" spans="1:26" x14ac:dyDescent="0.25">
      <c r="A1492" s="114">
        <v>9</v>
      </c>
      <c r="B1492" s="115" t="s">
        <v>5720</v>
      </c>
      <c r="C1492" s="116" t="str">
        <f t="array" ref="C1492">IFERROR(VLOOKUP(E1492,'RT-C'!$A:$I,9,FALSE),"")</f>
        <v/>
      </c>
      <c r="D1492" s="117"/>
      <c r="E1492" s="113"/>
      <c r="F1492" s="118"/>
      <c r="G1492" s="119"/>
      <c r="H1492" s="120"/>
      <c r="I1492" s="153" t="str">
        <f t="array" ref="I1492">IFERROR(VLOOKUP(E1492,'RT-C'!$A:$J,10,FALSE),"")</f>
        <v/>
      </c>
      <c r="J1492" s="151" t="str">
        <f t="array" ref="J1492">IFERROR(VLOOKUP(E1492,'RT-C'!$A:$AE,31,FALSE),"")</f>
        <v/>
      </c>
      <c r="K1492" s="152" t="str">
        <f t="array" ref="K1492">IFERROR(IF(VLOOKUP(E1492,'RT-C'!$A:$AG,29,FALSE)=0,"",VLOOKUP(E1492,'RT-C'!$A:$AG,33,FALSE)),"")</f>
        <v/>
      </c>
      <c r="L1492" s="151" t="str">
        <f t="array" ref="L1492">IFERROR(VLOOKUP('RT-C'!$A:$AF,32,FALSE),"")</f>
        <v/>
      </c>
      <c r="M1492" s="323" t="str">
        <f t="array" ref="M1492">IFERROR(VLOOKUP(E1492,'RT-C'!$A:$H,8,FALSE),"")</f>
        <v/>
      </c>
      <c r="N1492" s="151" t="str">
        <f t="array" ref="N1492">IFERROR(VLOOKUP(E1492,'RT-C'!$A:$G,7,FALSE),"")</f>
        <v/>
      </c>
      <c r="O1492" s="150" t="str">
        <f t="array" ref="O1492">IFERROR(VLOOKUP(E1492,'RT-C'!$A:$R,18,FALSE),"")</f>
        <v/>
      </c>
      <c r="P1492" s="147" t="str">
        <f t="shared" si="92"/>
        <v/>
      </c>
      <c r="Q1492" s="119" t="str">
        <f t="shared" si="93"/>
        <v/>
      </c>
      <c r="R1492" s="149" t="str">
        <f t="shared" si="94"/>
        <v/>
      </c>
      <c r="S1492" s="148"/>
      <c r="T1492" s="148" t="str">
        <f t="shared" si="95"/>
        <v/>
      </c>
      <c r="U1492" s="118" t="e">
        <f>IF(AND(D1492&lt;&gt;"",I1492="OUI",#REF!="OUI"),60,"")</f>
        <v>#REF!</v>
      </c>
      <c r="V1492" s="147"/>
      <c r="W1492" s="118"/>
      <c r="X1492" s="118"/>
      <c r="Y1492" s="120"/>
      <c r="Z1492" s="117"/>
    </row>
    <row r="1493" spans="1:26" x14ac:dyDescent="0.25">
      <c r="A1493" s="114">
        <v>9</v>
      </c>
      <c r="B1493" s="115" t="s">
        <v>5720</v>
      </c>
      <c r="C1493" s="116" t="str">
        <f t="array" ref="C1493">IFERROR(VLOOKUP(E1493,'RT-C'!$A:$I,9,FALSE),"")</f>
        <v/>
      </c>
      <c r="D1493" s="117"/>
      <c r="E1493" s="113"/>
      <c r="F1493" s="118"/>
      <c r="G1493" s="119"/>
      <c r="H1493" s="120"/>
      <c r="I1493" s="153" t="str">
        <f t="array" ref="I1493">IFERROR(VLOOKUP(E1493,'RT-C'!$A:$J,10,FALSE),"")</f>
        <v/>
      </c>
      <c r="J1493" s="151" t="str">
        <f t="array" ref="J1493">IFERROR(VLOOKUP(E1493,'RT-C'!$A:$AE,31,FALSE),"")</f>
        <v/>
      </c>
      <c r="K1493" s="152" t="str">
        <f t="array" ref="K1493">IFERROR(IF(VLOOKUP(E1493,'RT-C'!$A:$AG,29,FALSE)=0,"",VLOOKUP(E1493,'RT-C'!$A:$AG,33,FALSE)),"")</f>
        <v/>
      </c>
      <c r="L1493" s="151" t="str">
        <f t="array" ref="L1493">IFERROR(VLOOKUP('RT-C'!$A:$AF,32,FALSE),"")</f>
        <v/>
      </c>
      <c r="M1493" s="323" t="str">
        <f t="array" ref="M1493">IFERROR(VLOOKUP(E1493,'RT-C'!$A:$H,8,FALSE),"")</f>
        <v/>
      </c>
      <c r="N1493" s="151" t="str">
        <f t="array" ref="N1493">IFERROR(VLOOKUP(E1493,'RT-C'!$A:$G,7,FALSE),"")</f>
        <v/>
      </c>
      <c r="O1493" s="150" t="str">
        <f t="array" ref="O1493">IFERROR(VLOOKUP(E1493,'RT-C'!$A:$R,18,FALSE),"")</f>
        <v/>
      </c>
      <c r="P1493" s="147" t="str">
        <f t="shared" si="92"/>
        <v/>
      </c>
      <c r="Q1493" s="119" t="str">
        <f t="shared" si="93"/>
        <v/>
      </c>
      <c r="R1493" s="149" t="str">
        <f t="shared" si="94"/>
        <v/>
      </c>
      <c r="S1493" s="148"/>
      <c r="T1493" s="148" t="str">
        <f t="shared" si="95"/>
        <v/>
      </c>
      <c r="U1493" s="118" t="e">
        <f>IF(AND(D1493&lt;&gt;"",I1493="OUI",#REF!="OUI"),60,"")</f>
        <v>#REF!</v>
      </c>
      <c r="V1493" s="147"/>
      <c r="W1493" s="118"/>
      <c r="X1493" s="118"/>
      <c r="Y1493" s="120"/>
      <c r="Z1493" s="117"/>
    </row>
    <row r="1494" spans="1:26" x14ac:dyDescent="0.25">
      <c r="A1494" s="114">
        <v>9</v>
      </c>
      <c r="B1494" s="115" t="s">
        <v>5720</v>
      </c>
      <c r="C1494" s="116" t="str">
        <f t="array" ref="C1494">IFERROR(VLOOKUP(E1494,'RT-C'!$A:$I,9,FALSE),"")</f>
        <v/>
      </c>
      <c r="D1494" s="117"/>
      <c r="E1494" s="113"/>
      <c r="F1494" s="118"/>
      <c r="G1494" s="119"/>
      <c r="H1494" s="120"/>
      <c r="I1494" s="153" t="str">
        <f t="array" ref="I1494">IFERROR(VLOOKUP(E1494,'RT-C'!$A:$J,10,FALSE),"")</f>
        <v/>
      </c>
      <c r="J1494" s="151" t="str">
        <f t="array" ref="J1494">IFERROR(VLOOKUP(E1494,'RT-C'!$A:$AE,31,FALSE),"")</f>
        <v/>
      </c>
      <c r="K1494" s="152" t="str">
        <f t="array" ref="K1494">IFERROR(IF(VLOOKUP(E1494,'RT-C'!$A:$AG,29,FALSE)=0,"",VLOOKUP(E1494,'RT-C'!$A:$AG,33,FALSE)),"")</f>
        <v/>
      </c>
      <c r="L1494" s="151" t="str">
        <f t="array" ref="L1494">IFERROR(VLOOKUP('RT-C'!$A:$AF,32,FALSE),"")</f>
        <v/>
      </c>
      <c r="M1494" s="323" t="str">
        <f t="array" ref="M1494">IFERROR(VLOOKUP(E1494,'RT-C'!$A:$H,8,FALSE),"")</f>
        <v/>
      </c>
      <c r="N1494" s="151" t="str">
        <f t="array" ref="N1494">IFERROR(VLOOKUP(E1494,'RT-C'!$A:$G,7,FALSE),"")</f>
        <v/>
      </c>
      <c r="O1494" s="150" t="str">
        <f t="array" ref="O1494">IFERROR(VLOOKUP(E1494,'RT-C'!$A:$R,18,FALSE),"")</f>
        <v/>
      </c>
      <c r="P1494" s="147" t="str">
        <f t="shared" si="92"/>
        <v/>
      </c>
      <c r="Q1494" s="119" t="str">
        <f t="shared" si="93"/>
        <v/>
      </c>
      <c r="R1494" s="149" t="str">
        <f t="shared" si="94"/>
        <v/>
      </c>
      <c r="S1494" s="148"/>
      <c r="T1494" s="148" t="str">
        <f t="shared" si="95"/>
        <v/>
      </c>
      <c r="U1494" s="118" t="e">
        <f>IF(AND(D1494&lt;&gt;"",I1494="OUI",#REF!="OUI"),60,"")</f>
        <v>#REF!</v>
      </c>
      <c r="V1494" s="147"/>
      <c r="W1494" s="118"/>
      <c r="X1494" s="118"/>
      <c r="Y1494" s="120"/>
      <c r="Z1494" s="117"/>
    </row>
    <row r="1495" spans="1:26" x14ac:dyDescent="0.25">
      <c r="A1495" s="114">
        <v>9</v>
      </c>
      <c r="B1495" s="115" t="s">
        <v>5720</v>
      </c>
      <c r="C1495" s="116" t="str">
        <f t="array" ref="C1495">IFERROR(VLOOKUP(E1495,'RT-C'!$A:$I,9,FALSE),"")</f>
        <v/>
      </c>
      <c r="D1495" s="117"/>
      <c r="E1495" s="113"/>
      <c r="F1495" s="118"/>
      <c r="G1495" s="119"/>
      <c r="H1495" s="120"/>
      <c r="I1495" s="153" t="str">
        <f t="array" ref="I1495">IFERROR(VLOOKUP(E1495,'RT-C'!$A:$J,10,FALSE),"")</f>
        <v/>
      </c>
      <c r="J1495" s="151" t="str">
        <f t="array" ref="J1495">IFERROR(VLOOKUP(E1495,'RT-C'!$A:$AE,31,FALSE),"")</f>
        <v/>
      </c>
      <c r="K1495" s="152" t="str">
        <f t="array" ref="K1495">IFERROR(IF(VLOOKUP(E1495,'RT-C'!$A:$AG,29,FALSE)=0,"",VLOOKUP(E1495,'RT-C'!$A:$AG,33,FALSE)),"")</f>
        <v/>
      </c>
      <c r="L1495" s="151" t="str">
        <f t="array" ref="L1495">IFERROR(VLOOKUP('RT-C'!$A:$AF,32,FALSE),"")</f>
        <v/>
      </c>
      <c r="M1495" s="323" t="str">
        <f t="array" ref="M1495">IFERROR(VLOOKUP(E1495,'RT-C'!$A:$H,8,FALSE),"")</f>
        <v/>
      </c>
      <c r="N1495" s="151" t="str">
        <f t="array" ref="N1495">IFERROR(VLOOKUP(E1495,'RT-C'!$A:$G,7,FALSE),"")</f>
        <v/>
      </c>
      <c r="O1495" s="150" t="str">
        <f t="array" ref="O1495">IFERROR(VLOOKUP(E1495,'RT-C'!$A:$R,18,FALSE),"")</f>
        <v/>
      </c>
      <c r="P1495" s="147" t="str">
        <f t="shared" si="92"/>
        <v/>
      </c>
      <c r="Q1495" s="119" t="str">
        <f t="shared" si="93"/>
        <v/>
      </c>
      <c r="R1495" s="149" t="str">
        <f t="shared" si="94"/>
        <v/>
      </c>
      <c r="S1495" s="148"/>
      <c r="T1495" s="148" t="str">
        <f t="shared" si="95"/>
        <v/>
      </c>
      <c r="U1495" s="118" t="e">
        <f>IF(AND(D1495&lt;&gt;"",I1495="OUI",#REF!="OUI"),60,"")</f>
        <v>#REF!</v>
      </c>
      <c r="V1495" s="147"/>
      <c r="W1495" s="118"/>
      <c r="X1495" s="118"/>
      <c r="Y1495" s="120"/>
      <c r="Z1495" s="117"/>
    </row>
    <row r="1496" spans="1:26" x14ac:dyDescent="0.25">
      <c r="A1496" s="114">
        <v>9</v>
      </c>
      <c r="B1496" s="115" t="s">
        <v>5720</v>
      </c>
      <c r="C1496" s="116" t="str">
        <f t="array" ref="C1496">IFERROR(VLOOKUP(E1496,'RT-C'!$A:$I,9,FALSE),"")</f>
        <v/>
      </c>
      <c r="D1496" s="117"/>
      <c r="E1496" s="113"/>
      <c r="F1496" s="118"/>
      <c r="G1496" s="119"/>
      <c r="H1496" s="120"/>
      <c r="I1496" s="153" t="str">
        <f t="array" ref="I1496">IFERROR(VLOOKUP(E1496,'RT-C'!$A:$J,10,FALSE),"")</f>
        <v/>
      </c>
      <c r="J1496" s="151" t="str">
        <f t="array" ref="J1496">IFERROR(VLOOKUP(E1496,'RT-C'!$A:$AE,31,FALSE),"")</f>
        <v/>
      </c>
      <c r="K1496" s="152" t="str">
        <f t="array" ref="K1496">IFERROR(IF(VLOOKUP(E1496,'RT-C'!$A:$AG,29,FALSE)=0,"",VLOOKUP(E1496,'RT-C'!$A:$AG,33,FALSE)),"")</f>
        <v/>
      </c>
      <c r="L1496" s="151" t="str">
        <f t="array" ref="L1496">IFERROR(VLOOKUP('RT-C'!$A:$AF,32,FALSE),"")</f>
        <v/>
      </c>
      <c r="M1496" s="323" t="str">
        <f t="array" ref="M1496">IFERROR(VLOOKUP(E1496,'RT-C'!$A:$H,8,FALSE),"")</f>
        <v/>
      </c>
      <c r="N1496" s="151" t="str">
        <f t="array" ref="N1496">IFERROR(VLOOKUP(E1496,'RT-C'!$A:$G,7,FALSE),"")</f>
        <v/>
      </c>
      <c r="O1496" s="150" t="str">
        <f t="array" ref="O1496">IFERROR(VLOOKUP(E1496,'RT-C'!$A:$R,18,FALSE),"")</f>
        <v/>
      </c>
      <c r="P1496" s="147" t="str">
        <f t="shared" si="92"/>
        <v/>
      </c>
      <c r="Q1496" s="119" t="str">
        <f t="shared" si="93"/>
        <v/>
      </c>
      <c r="R1496" s="149" t="str">
        <f t="shared" si="94"/>
        <v/>
      </c>
      <c r="S1496" s="148"/>
      <c r="T1496" s="148" t="str">
        <f t="shared" si="95"/>
        <v/>
      </c>
      <c r="U1496" s="118" t="e">
        <f>IF(AND(D1496&lt;&gt;"",I1496="OUI",#REF!="OUI"),60,"")</f>
        <v>#REF!</v>
      </c>
      <c r="V1496" s="147"/>
      <c r="W1496" s="118"/>
      <c r="X1496" s="118"/>
      <c r="Y1496" s="120"/>
      <c r="Z1496" s="117"/>
    </row>
    <row r="1497" spans="1:26" x14ac:dyDescent="0.25">
      <c r="A1497" s="114">
        <v>9</v>
      </c>
      <c r="B1497" s="115" t="s">
        <v>5720</v>
      </c>
      <c r="C1497" s="116" t="str">
        <f t="array" ref="C1497">IFERROR(VLOOKUP(E1497,'RT-C'!$A:$I,9,FALSE),"")</f>
        <v/>
      </c>
      <c r="D1497" s="117"/>
      <c r="E1497" s="113"/>
      <c r="F1497" s="118"/>
      <c r="G1497" s="119"/>
      <c r="H1497" s="120"/>
      <c r="I1497" s="153" t="str">
        <f t="array" ref="I1497">IFERROR(VLOOKUP(E1497,'RT-C'!$A:$J,10,FALSE),"")</f>
        <v/>
      </c>
      <c r="J1497" s="151" t="str">
        <f t="array" ref="J1497">IFERROR(VLOOKUP(E1497,'RT-C'!$A:$AE,31,FALSE),"")</f>
        <v/>
      </c>
      <c r="K1497" s="152" t="str">
        <f t="array" ref="K1497">IFERROR(IF(VLOOKUP(E1497,'RT-C'!$A:$AG,29,FALSE)=0,"",VLOOKUP(E1497,'RT-C'!$A:$AG,33,FALSE)),"")</f>
        <v/>
      </c>
      <c r="L1497" s="151" t="str">
        <f t="array" ref="L1497">IFERROR(VLOOKUP('RT-C'!$A:$AF,32,FALSE),"")</f>
        <v/>
      </c>
      <c r="M1497" s="323" t="str">
        <f t="array" ref="M1497">IFERROR(VLOOKUP(E1497,'RT-C'!$A:$H,8,FALSE),"")</f>
        <v/>
      </c>
      <c r="N1497" s="151" t="str">
        <f t="array" ref="N1497">IFERROR(VLOOKUP(E1497,'RT-C'!$A:$G,7,FALSE),"")</f>
        <v/>
      </c>
      <c r="O1497" s="150" t="str">
        <f t="array" ref="O1497">IFERROR(VLOOKUP(E1497,'RT-C'!$A:$R,18,FALSE),"")</f>
        <v/>
      </c>
      <c r="P1497" s="147" t="str">
        <f t="shared" si="92"/>
        <v/>
      </c>
      <c r="Q1497" s="119" t="str">
        <f t="shared" si="93"/>
        <v/>
      </c>
      <c r="R1497" s="149" t="str">
        <f t="shared" si="94"/>
        <v/>
      </c>
      <c r="S1497" s="148"/>
      <c r="T1497" s="148" t="str">
        <f t="shared" si="95"/>
        <v/>
      </c>
      <c r="U1497" s="118" t="e">
        <f>IF(AND(D1497&lt;&gt;"",I1497="OUI",#REF!="OUI"),60,"")</f>
        <v>#REF!</v>
      </c>
      <c r="V1497" s="147"/>
      <c r="W1497" s="118"/>
      <c r="X1497" s="118"/>
      <c r="Y1497" s="120"/>
      <c r="Z1497" s="117"/>
    </row>
    <row r="1498" spans="1:26" x14ac:dyDescent="0.25">
      <c r="A1498" s="114">
        <v>9</v>
      </c>
      <c r="B1498" s="115" t="s">
        <v>5720</v>
      </c>
      <c r="C1498" s="116" t="str">
        <f t="array" ref="C1498">IFERROR(VLOOKUP(E1498,'RT-C'!$A:$I,9,FALSE),"")</f>
        <v/>
      </c>
      <c r="D1498" s="117"/>
      <c r="E1498" s="113"/>
      <c r="F1498" s="118"/>
      <c r="G1498" s="119"/>
      <c r="H1498" s="120"/>
      <c r="I1498" s="153" t="str">
        <f t="array" ref="I1498">IFERROR(VLOOKUP(E1498,'RT-C'!$A:$J,10,FALSE),"")</f>
        <v/>
      </c>
      <c r="J1498" s="151" t="str">
        <f t="array" ref="J1498">IFERROR(VLOOKUP(E1498,'RT-C'!$A:$AE,31,FALSE),"")</f>
        <v/>
      </c>
      <c r="K1498" s="152" t="str">
        <f t="array" ref="K1498">IFERROR(IF(VLOOKUP(E1498,'RT-C'!$A:$AG,29,FALSE)=0,"",VLOOKUP(E1498,'RT-C'!$A:$AG,33,FALSE)),"")</f>
        <v/>
      </c>
      <c r="L1498" s="151" t="str">
        <f t="array" ref="L1498">IFERROR(VLOOKUP('RT-C'!$A:$AF,32,FALSE),"")</f>
        <v/>
      </c>
      <c r="M1498" s="323" t="str">
        <f t="array" ref="M1498">IFERROR(VLOOKUP(E1498,'RT-C'!$A:$H,8,FALSE),"")</f>
        <v/>
      </c>
      <c r="N1498" s="151" t="str">
        <f t="array" ref="N1498">IFERROR(VLOOKUP(E1498,'RT-C'!$A:$G,7,FALSE),"")</f>
        <v/>
      </c>
      <c r="O1498" s="150" t="str">
        <f t="array" ref="O1498">IFERROR(VLOOKUP(E1498,'RT-C'!$A:$R,18,FALSE),"")</f>
        <v/>
      </c>
      <c r="P1498" s="147" t="str">
        <f t="shared" si="92"/>
        <v/>
      </c>
      <c r="Q1498" s="119" t="str">
        <f t="shared" si="93"/>
        <v/>
      </c>
      <c r="R1498" s="149" t="str">
        <f t="shared" si="94"/>
        <v/>
      </c>
      <c r="S1498" s="148"/>
      <c r="T1498" s="148" t="str">
        <f t="shared" si="95"/>
        <v/>
      </c>
      <c r="U1498" s="118" t="e">
        <f>IF(AND(D1498&lt;&gt;"",I1498="OUI",#REF!="OUI"),60,"")</f>
        <v>#REF!</v>
      </c>
      <c r="V1498" s="147"/>
      <c r="W1498" s="118"/>
      <c r="X1498" s="118"/>
      <c r="Y1498" s="120"/>
      <c r="Z1498" s="117"/>
    </row>
    <row r="1499" spans="1:26" x14ac:dyDescent="0.25">
      <c r="A1499" s="114">
        <v>9</v>
      </c>
      <c r="B1499" s="115" t="s">
        <v>5720</v>
      </c>
      <c r="C1499" s="116" t="str">
        <f t="array" ref="C1499">IFERROR(VLOOKUP(E1499,'RT-C'!$A:$I,9,FALSE),"")</f>
        <v/>
      </c>
      <c r="D1499" s="117"/>
      <c r="E1499" s="113"/>
      <c r="F1499" s="118"/>
      <c r="G1499" s="119"/>
      <c r="H1499" s="120"/>
      <c r="I1499" s="153" t="str">
        <f t="array" ref="I1499">IFERROR(VLOOKUP(E1499,'RT-C'!$A:$J,10,FALSE),"")</f>
        <v/>
      </c>
      <c r="J1499" s="151" t="str">
        <f t="array" ref="J1499">IFERROR(VLOOKUP(E1499,'RT-C'!$A:$AE,31,FALSE),"")</f>
        <v/>
      </c>
      <c r="K1499" s="152" t="str">
        <f t="array" ref="K1499">IFERROR(IF(VLOOKUP(E1499,'RT-C'!$A:$AG,29,FALSE)=0,"",VLOOKUP(E1499,'RT-C'!$A:$AG,33,FALSE)),"")</f>
        <v/>
      </c>
      <c r="L1499" s="151" t="str">
        <f t="array" ref="L1499">IFERROR(VLOOKUP('RT-C'!$A:$AF,32,FALSE),"")</f>
        <v/>
      </c>
      <c r="M1499" s="323" t="str">
        <f t="array" ref="M1499">IFERROR(VLOOKUP(E1499,'RT-C'!$A:$H,8,FALSE),"")</f>
        <v/>
      </c>
      <c r="N1499" s="151" t="str">
        <f t="array" ref="N1499">IFERROR(VLOOKUP(E1499,'RT-C'!$A:$G,7,FALSE),"")</f>
        <v/>
      </c>
      <c r="O1499" s="150" t="str">
        <f t="array" ref="O1499">IFERROR(VLOOKUP(E1499,'RT-C'!$A:$R,18,FALSE),"")</f>
        <v/>
      </c>
      <c r="P1499" s="147" t="str">
        <f t="shared" si="92"/>
        <v/>
      </c>
      <c r="Q1499" s="119" t="str">
        <f t="shared" si="93"/>
        <v/>
      </c>
      <c r="R1499" s="149" t="str">
        <f t="shared" si="94"/>
        <v/>
      </c>
      <c r="S1499" s="148"/>
      <c r="T1499" s="148" t="str">
        <f t="shared" si="95"/>
        <v/>
      </c>
      <c r="U1499" s="118" t="e">
        <f>IF(AND(D1499&lt;&gt;"",I1499="OUI",#REF!="OUI"),60,"")</f>
        <v>#REF!</v>
      </c>
      <c r="V1499" s="147"/>
      <c r="W1499" s="118"/>
      <c r="X1499" s="118"/>
      <c r="Y1499" s="120"/>
      <c r="Z1499" s="117"/>
    </row>
    <row r="1500" spans="1:26" x14ac:dyDescent="0.25">
      <c r="A1500" s="114">
        <v>9</v>
      </c>
      <c r="B1500" s="115" t="s">
        <v>5720</v>
      </c>
      <c r="C1500" s="116" t="str">
        <f t="array" ref="C1500">IFERROR(VLOOKUP(E1500,'RT-C'!$A:$I,9,FALSE),"")</f>
        <v/>
      </c>
      <c r="D1500" s="117"/>
      <c r="E1500" s="113"/>
      <c r="F1500" s="118"/>
      <c r="G1500" s="119"/>
      <c r="H1500" s="120"/>
      <c r="I1500" s="153" t="str">
        <f t="array" ref="I1500">IFERROR(VLOOKUP(E1500,'RT-C'!$A:$J,10,FALSE),"")</f>
        <v/>
      </c>
      <c r="J1500" s="151" t="str">
        <f t="array" ref="J1500">IFERROR(VLOOKUP(E1500,'RT-C'!$A:$AE,31,FALSE),"")</f>
        <v/>
      </c>
      <c r="K1500" s="152" t="str">
        <f t="array" ref="K1500">IFERROR(IF(VLOOKUP(E1500,'RT-C'!$A:$AG,29,FALSE)=0,"",VLOOKUP(E1500,'RT-C'!$A:$AG,33,FALSE)),"")</f>
        <v/>
      </c>
      <c r="L1500" s="151" t="str">
        <f t="array" ref="L1500">IFERROR(VLOOKUP('RT-C'!$A:$AF,32,FALSE),"")</f>
        <v/>
      </c>
      <c r="M1500" s="323" t="str">
        <f t="array" ref="M1500">IFERROR(VLOOKUP(E1500,'RT-C'!$A:$H,8,FALSE),"")</f>
        <v/>
      </c>
      <c r="N1500" s="151" t="str">
        <f t="array" ref="N1500">IFERROR(VLOOKUP(E1500,'RT-C'!$A:$G,7,FALSE),"")</f>
        <v/>
      </c>
      <c r="O1500" s="150" t="str">
        <f t="array" ref="O1500">IFERROR(VLOOKUP(E1500,'RT-C'!$A:$R,18,FALSE),"")</f>
        <v/>
      </c>
      <c r="P1500" s="147" t="str">
        <f t="shared" si="92"/>
        <v/>
      </c>
      <c r="Q1500" s="119" t="str">
        <f t="shared" si="93"/>
        <v/>
      </c>
      <c r="R1500" s="149" t="str">
        <f t="shared" si="94"/>
        <v/>
      </c>
      <c r="S1500" s="148"/>
      <c r="T1500" s="148" t="str">
        <f t="shared" si="95"/>
        <v/>
      </c>
      <c r="U1500" s="118" t="e">
        <f>IF(AND(D1500&lt;&gt;"",I1500="OUI",#REF!="OUI"),60,"")</f>
        <v>#REF!</v>
      </c>
      <c r="V1500" s="147"/>
      <c r="W1500" s="118"/>
      <c r="X1500" s="118"/>
      <c r="Y1500" s="120"/>
      <c r="Z1500" s="117"/>
    </row>
    <row r="1501" spans="1:26" x14ac:dyDescent="0.25">
      <c r="A1501" s="114">
        <v>9</v>
      </c>
      <c r="B1501" s="115" t="s">
        <v>5720</v>
      </c>
      <c r="C1501" s="116" t="str">
        <f t="array" ref="C1501">IFERROR(VLOOKUP(E1501,'RT-C'!$A:$I,9,FALSE),"")</f>
        <v/>
      </c>
      <c r="D1501" s="117"/>
      <c r="E1501" s="113"/>
      <c r="F1501" s="118"/>
      <c r="G1501" s="119"/>
      <c r="H1501" s="120"/>
      <c r="I1501" s="153" t="str">
        <f t="array" ref="I1501">IFERROR(VLOOKUP(E1501,'RT-C'!$A:$J,10,FALSE),"")</f>
        <v/>
      </c>
      <c r="J1501" s="151" t="str">
        <f t="array" ref="J1501">IFERROR(VLOOKUP(E1501,'RT-C'!$A:$AE,31,FALSE),"")</f>
        <v/>
      </c>
      <c r="K1501" s="152" t="str">
        <f t="array" ref="K1501">IFERROR(IF(VLOOKUP(E1501,'RT-C'!$A:$AG,29,FALSE)=0,"",VLOOKUP(E1501,'RT-C'!$A:$AG,33,FALSE)),"")</f>
        <v/>
      </c>
      <c r="L1501" s="151" t="str">
        <f t="array" ref="L1501">IFERROR(VLOOKUP('RT-C'!$A:$AF,32,FALSE),"")</f>
        <v/>
      </c>
      <c r="M1501" s="323" t="str">
        <f t="array" ref="M1501">IFERROR(VLOOKUP(E1501,'RT-C'!$A:$H,8,FALSE),"")</f>
        <v/>
      </c>
      <c r="N1501" s="151" t="str">
        <f t="array" ref="N1501">IFERROR(VLOOKUP(E1501,'RT-C'!$A:$G,7,FALSE),"")</f>
        <v/>
      </c>
      <c r="O1501" s="150" t="str">
        <f t="array" ref="O1501">IFERROR(VLOOKUP(E1501,'RT-C'!$A:$R,18,FALSE),"")</f>
        <v/>
      </c>
      <c r="P1501" s="147" t="str">
        <f t="shared" si="92"/>
        <v/>
      </c>
      <c r="Q1501" s="119" t="str">
        <f t="shared" si="93"/>
        <v/>
      </c>
      <c r="R1501" s="149" t="str">
        <f t="shared" si="94"/>
        <v/>
      </c>
      <c r="S1501" s="148"/>
      <c r="T1501" s="148" t="str">
        <f t="shared" si="95"/>
        <v/>
      </c>
      <c r="U1501" s="118" t="e">
        <f>IF(AND(D1501&lt;&gt;"",I1501="OUI",#REF!="OUI"),60,"")</f>
        <v>#REF!</v>
      </c>
      <c r="V1501" s="147"/>
      <c r="W1501" s="118"/>
      <c r="X1501" s="118"/>
      <c r="Y1501" s="120"/>
      <c r="Z1501" s="117"/>
    </row>
    <row r="1502" spans="1:26" x14ac:dyDescent="0.25">
      <c r="A1502" s="114">
        <v>9</v>
      </c>
      <c r="B1502" s="115" t="s">
        <v>5720</v>
      </c>
      <c r="C1502" s="116" t="str">
        <f t="array" ref="C1502">IFERROR(VLOOKUP(E1502,'RT-C'!$A:$I,9,FALSE),"")</f>
        <v/>
      </c>
      <c r="D1502" s="117"/>
      <c r="E1502" s="113"/>
      <c r="F1502" s="118"/>
      <c r="G1502" s="119"/>
      <c r="H1502" s="120"/>
      <c r="I1502" s="153" t="str">
        <f t="array" ref="I1502">IFERROR(VLOOKUP(E1502,'RT-C'!$A:$J,10,FALSE),"")</f>
        <v/>
      </c>
      <c r="J1502" s="151" t="str">
        <f t="array" ref="J1502">IFERROR(VLOOKUP(E1502,'RT-C'!$A:$AE,31,FALSE),"")</f>
        <v/>
      </c>
      <c r="K1502" s="152" t="str">
        <f t="array" ref="K1502">IFERROR(IF(VLOOKUP(E1502,'RT-C'!$A:$AG,29,FALSE)=0,"",VLOOKUP(E1502,'RT-C'!$A:$AG,33,FALSE)),"")</f>
        <v/>
      </c>
      <c r="L1502" s="151" t="str">
        <f t="array" ref="L1502">IFERROR(VLOOKUP('RT-C'!$A:$AF,32,FALSE),"")</f>
        <v/>
      </c>
      <c r="M1502" s="323" t="str">
        <f t="array" ref="M1502">IFERROR(VLOOKUP(E1502,'RT-C'!$A:$H,8,FALSE),"")</f>
        <v/>
      </c>
      <c r="N1502" s="151" t="str">
        <f t="array" ref="N1502">IFERROR(VLOOKUP(E1502,'RT-C'!$A:$G,7,FALSE),"")</f>
        <v/>
      </c>
      <c r="O1502" s="150" t="str">
        <f t="array" ref="O1502">IFERROR(VLOOKUP(E1502,'RT-C'!$A:$R,18,FALSE),"")</f>
        <v/>
      </c>
      <c r="P1502" s="147" t="str">
        <f t="shared" si="92"/>
        <v/>
      </c>
      <c r="Q1502" s="119" t="str">
        <f t="shared" si="93"/>
        <v/>
      </c>
      <c r="R1502" s="149" t="str">
        <f t="shared" si="94"/>
        <v/>
      </c>
      <c r="S1502" s="148"/>
      <c r="T1502" s="148" t="str">
        <f t="shared" si="95"/>
        <v/>
      </c>
      <c r="U1502" s="118" t="e">
        <f>IF(AND(D1502&lt;&gt;"",I1502="OUI",#REF!="OUI"),60,"")</f>
        <v>#REF!</v>
      </c>
      <c r="V1502" s="147"/>
      <c r="W1502" s="118"/>
      <c r="X1502" s="118"/>
      <c r="Y1502" s="120"/>
      <c r="Z1502" s="117"/>
    </row>
    <row r="1503" spans="1:26" x14ac:dyDescent="0.25">
      <c r="A1503" s="114">
        <v>9</v>
      </c>
      <c r="B1503" s="115" t="s">
        <v>5720</v>
      </c>
      <c r="C1503" s="116" t="str">
        <f t="array" ref="C1503">IFERROR(VLOOKUP(E1503,'RT-C'!$A:$I,9,FALSE),"")</f>
        <v/>
      </c>
      <c r="D1503" s="117"/>
      <c r="E1503" s="113"/>
      <c r="F1503" s="118"/>
      <c r="G1503" s="119"/>
      <c r="H1503" s="120"/>
      <c r="I1503" s="153" t="str">
        <f t="array" ref="I1503">IFERROR(VLOOKUP(E1503,'RT-C'!$A:$J,10,FALSE),"")</f>
        <v/>
      </c>
      <c r="J1503" s="151" t="str">
        <f t="array" ref="J1503">IFERROR(VLOOKUP(E1503,'RT-C'!$A:$AE,31,FALSE),"")</f>
        <v/>
      </c>
      <c r="K1503" s="152" t="str">
        <f t="array" ref="K1503">IFERROR(IF(VLOOKUP(E1503,'RT-C'!$A:$AG,29,FALSE)=0,"",VLOOKUP(E1503,'RT-C'!$A:$AG,33,FALSE)),"")</f>
        <v/>
      </c>
      <c r="L1503" s="151" t="str">
        <f t="array" ref="L1503">IFERROR(VLOOKUP('RT-C'!$A:$AF,32,FALSE),"")</f>
        <v/>
      </c>
      <c r="M1503" s="323" t="str">
        <f t="array" ref="M1503">IFERROR(VLOOKUP(E1503,'RT-C'!$A:$H,8,FALSE),"")</f>
        <v/>
      </c>
      <c r="N1503" s="151" t="str">
        <f t="array" ref="N1503">IFERROR(VLOOKUP(E1503,'RT-C'!$A:$G,7,FALSE),"")</f>
        <v/>
      </c>
      <c r="O1503" s="150" t="str">
        <f t="array" ref="O1503">IFERROR(VLOOKUP(E1503,'RT-C'!$A:$R,18,FALSE),"")</f>
        <v/>
      </c>
      <c r="P1503" s="147" t="str">
        <f t="shared" si="92"/>
        <v/>
      </c>
      <c r="Q1503" s="119" t="str">
        <f t="shared" si="93"/>
        <v/>
      </c>
      <c r="R1503" s="149" t="str">
        <f t="shared" si="94"/>
        <v/>
      </c>
      <c r="S1503" s="148"/>
      <c r="T1503" s="148" t="str">
        <f t="shared" si="95"/>
        <v/>
      </c>
      <c r="U1503" s="118" t="e">
        <f>IF(AND(D1503&lt;&gt;"",I1503="OUI",#REF!="OUI"),60,"")</f>
        <v>#REF!</v>
      </c>
      <c r="V1503" s="147"/>
      <c r="W1503" s="118"/>
      <c r="X1503" s="118"/>
      <c r="Y1503" s="120"/>
      <c r="Z1503" s="117"/>
    </row>
    <row r="1504" spans="1:26" x14ac:dyDescent="0.25">
      <c r="A1504" s="114">
        <v>9</v>
      </c>
      <c r="B1504" s="115" t="s">
        <v>5720</v>
      </c>
      <c r="C1504" s="116" t="str">
        <f t="array" ref="C1504">IFERROR(VLOOKUP(E1504,'RT-C'!$A:$I,9,FALSE),"")</f>
        <v/>
      </c>
      <c r="D1504" s="117"/>
      <c r="E1504" s="113"/>
      <c r="F1504" s="118"/>
      <c r="G1504" s="119"/>
      <c r="H1504" s="120"/>
      <c r="I1504" s="153" t="str">
        <f t="array" ref="I1504">IFERROR(VLOOKUP(E1504,'RT-C'!$A:$J,10,FALSE),"")</f>
        <v/>
      </c>
      <c r="J1504" s="151" t="str">
        <f t="array" ref="J1504">IFERROR(VLOOKUP(E1504,'RT-C'!$A:$AE,31,FALSE),"")</f>
        <v/>
      </c>
      <c r="K1504" s="152" t="str">
        <f t="array" ref="K1504">IFERROR(IF(VLOOKUP(E1504,'RT-C'!$A:$AG,29,FALSE)=0,"",VLOOKUP(E1504,'RT-C'!$A:$AG,33,FALSE)),"")</f>
        <v/>
      </c>
      <c r="L1504" s="151" t="str">
        <f t="array" ref="L1504">IFERROR(VLOOKUP('RT-C'!$A:$AF,32,FALSE),"")</f>
        <v/>
      </c>
      <c r="M1504" s="323" t="str">
        <f t="array" ref="M1504">IFERROR(VLOOKUP(E1504,'RT-C'!$A:$H,8,FALSE),"")</f>
        <v/>
      </c>
      <c r="N1504" s="151" t="str">
        <f t="array" ref="N1504">IFERROR(VLOOKUP(E1504,'RT-C'!$A:$G,7,FALSE),"")</f>
        <v/>
      </c>
      <c r="O1504" s="150" t="str">
        <f t="array" ref="O1504">IFERROR(VLOOKUP(E1504,'RT-C'!$A:$R,18,FALSE),"")</f>
        <v/>
      </c>
      <c r="P1504" s="147" t="str">
        <f t="shared" si="92"/>
        <v/>
      </c>
      <c r="Q1504" s="119" t="str">
        <f t="shared" si="93"/>
        <v/>
      </c>
      <c r="R1504" s="149" t="str">
        <f t="shared" si="94"/>
        <v/>
      </c>
      <c r="S1504" s="148"/>
      <c r="T1504" s="148" t="str">
        <f t="shared" si="95"/>
        <v/>
      </c>
      <c r="U1504" s="118" t="e">
        <f>IF(AND(D1504&lt;&gt;"",I1504="OUI",#REF!="OUI"),60,"")</f>
        <v>#REF!</v>
      </c>
      <c r="V1504" s="147"/>
      <c r="W1504" s="118"/>
      <c r="X1504" s="118"/>
      <c r="Y1504" s="120"/>
      <c r="Z1504" s="117"/>
    </row>
    <row r="1505" spans="1:26" x14ac:dyDescent="0.25">
      <c r="A1505" s="114">
        <v>9</v>
      </c>
      <c r="B1505" s="115" t="s">
        <v>5720</v>
      </c>
      <c r="C1505" s="116" t="str">
        <f t="array" ref="C1505">IFERROR(VLOOKUP(E1505,'RT-C'!$A:$I,9,FALSE),"")</f>
        <v/>
      </c>
      <c r="D1505" s="117"/>
      <c r="E1505" s="113"/>
      <c r="F1505" s="118"/>
      <c r="G1505" s="119"/>
      <c r="H1505" s="120"/>
      <c r="I1505" s="153" t="str">
        <f t="array" ref="I1505">IFERROR(VLOOKUP(E1505,'RT-C'!$A:$J,10,FALSE),"")</f>
        <v/>
      </c>
      <c r="J1505" s="151" t="str">
        <f t="array" ref="J1505">IFERROR(VLOOKUP(E1505,'RT-C'!$A:$AE,31,FALSE),"")</f>
        <v/>
      </c>
      <c r="K1505" s="152" t="str">
        <f t="array" ref="K1505">IFERROR(IF(VLOOKUP(E1505,'RT-C'!$A:$AG,29,FALSE)=0,"",VLOOKUP(E1505,'RT-C'!$A:$AG,33,FALSE)),"")</f>
        <v/>
      </c>
      <c r="L1505" s="151" t="str">
        <f t="array" ref="L1505">IFERROR(VLOOKUP('RT-C'!$A:$AF,32,FALSE),"")</f>
        <v/>
      </c>
      <c r="M1505" s="323" t="str">
        <f t="array" ref="M1505">IFERROR(VLOOKUP(E1505,'RT-C'!$A:$H,8,FALSE),"")</f>
        <v/>
      </c>
      <c r="N1505" s="151" t="str">
        <f t="array" ref="N1505">IFERROR(VLOOKUP(E1505,'RT-C'!$A:$G,7,FALSE),"")</f>
        <v/>
      </c>
      <c r="O1505" s="150" t="str">
        <f t="array" ref="O1505">IFERROR(VLOOKUP(E1505,'RT-C'!$A:$R,18,FALSE),"")</f>
        <v/>
      </c>
      <c r="P1505" s="147" t="str">
        <f t="shared" si="92"/>
        <v/>
      </c>
      <c r="Q1505" s="119" t="str">
        <f t="shared" si="93"/>
        <v/>
      </c>
      <c r="R1505" s="149" t="str">
        <f t="shared" si="94"/>
        <v/>
      </c>
      <c r="S1505" s="148"/>
      <c r="T1505" s="148" t="str">
        <f t="shared" si="95"/>
        <v/>
      </c>
      <c r="U1505" s="118" t="e">
        <f>IF(AND(D1505&lt;&gt;"",I1505="OUI",#REF!="OUI"),60,"")</f>
        <v>#REF!</v>
      </c>
      <c r="V1505" s="147"/>
      <c r="W1505" s="118"/>
      <c r="X1505" s="118"/>
      <c r="Y1505" s="120"/>
      <c r="Z1505" s="117"/>
    </row>
    <row r="1506" spans="1:26" x14ac:dyDescent="0.25">
      <c r="A1506" s="114">
        <v>9</v>
      </c>
      <c r="B1506" s="115" t="s">
        <v>5720</v>
      </c>
      <c r="C1506" s="116" t="str">
        <f t="array" ref="C1506">IFERROR(VLOOKUP(E1506,'RT-C'!$A:$I,9,FALSE),"")</f>
        <v/>
      </c>
      <c r="D1506" s="117"/>
      <c r="E1506" s="113"/>
      <c r="F1506" s="118"/>
      <c r="G1506" s="119"/>
      <c r="H1506" s="120"/>
      <c r="I1506" s="153" t="str">
        <f t="array" ref="I1506">IFERROR(VLOOKUP(E1506,'RT-C'!$A:$J,10,FALSE),"")</f>
        <v/>
      </c>
      <c r="J1506" s="151" t="str">
        <f t="array" ref="J1506">IFERROR(VLOOKUP(E1506,'RT-C'!$A:$AE,31,FALSE),"")</f>
        <v/>
      </c>
      <c r="K1506" s="152" t="str">
        <f t="array" ref="K1506">IFERROR(IF(VLOOKUP(E1506,'RT-C'!$A:$AG,29,FALSE)=0,"",VLOOKUP(E1506,'RT-C'!$A:$AG,33,FALSE)),"")</f>
        <v/>
      </c>
      <c r="L1506" s="151" t="str">
        <f t="array" ref="L1506">IFERROR(VLOOKUP('RT-C'!$A:$AF,32,FALSE),"")</f>
        <v/>
      </c>
      <c r="M1506" s="323" t="str">
        <f t="array" ref="M1506">IFERROR(VLOOKUP(E1506,'RT-C'!$A:$H,8,FALSE),"")</f>
        <v/>
      </c>
      <c r="N1506" s="151" t="str">
        <f t="array" ref="N1506">IFERROR(VLOOKUP(E1506,'RT-C'!$A:$G,7,FALSE),"")</f>
        <v/>
      </c>
      <c r="O1506" s="150" t="str">
        <f t="array" ref="O1506">IFERROR(VLOOKUP(E1506,'RT-C'!$A:$R,18,FALSE),"")</f>
        <v/>
      </c>
      <c r="P1506" s="147" t="str">
        <f t="shared" si="92"/>
        <v/>
      </c>
      <c r="Q1506" s="119" t="str">
        <f t="shared" si="93"/>
        <v/>
      </c>
      <c r="R1506" s="149" t="str">
        <f t="shared" si="94"/>
        <v/>
      </c>
      <c r="S1506" s="148"/>
      <c r="T1506" s="148" t="str">
        <f t="shared" si="95"/>
        <v/>
      </c>
      <c r="U1506" s="118" t="e">
        <f>IF(AND(D1506&lt;&gt;"",I1506="OUI",#REF!="OUI"),60,"")</f>
        <v>#REF!</v>
      </c>
      <c r="V1506" s="147"/>
      <c r="W1506" s="118"/>
      <c r="X1506" s="118"/>
      <c r="Y1506" s="120"/>
      <c r="Z1506" s="117"/>
    </row>
    <row r="1507" spans="1:26" x14ac:dyDescent="0.25">
      <c r="A1507" s="114">
        <v>9</v>
      </c>
      <c r="B1507" s="115" t="s">
        <v>5720</v>
      </c>
      <c r="C1507" s="116" t="str">
        <f t="array" ref="C1507">IFERROR(VLOOKUP(E1507,'RT-C'!$A:$I,9,FALSE),"")</f>
        <v/>
      </c>
      <c r="D1507" s="117"/>
      <c r="E1507" s="113"/>
      <c r="F1507" s="118"/>
      <c r="G1507" s="119"/>
      <c r="H1507" s="120"/>
      <c r="I1507" s="153" t="str">
        <f t="array" ref="I1507">IFERROR(VLOOKUP(E1507,'RT-C'!$A:$J,10,FALSE),"")</f>
        <v/>
      </c>
      <c r="J1507" s="151" t="str">
        <f t="array" ref="J1507">IFERROR(VLOOKUP(E1507,'RT-C'!$A:$AE,31,FALSE),"")</f>
        <v/>
      </c>
      <c r="K1507" s="152" t="str">
        <f t="array" ref="K1507">IFERROR(IF(VLOOKUP(E1507,'RT-C'!$A:$AG,29,FALSE)=0,"",VLOOKUP(E1507,'RT-C'!$A:$AG,33,FALSE)),"")</f>
        <v/>
      </c>
      <c r="L1507" s="151" t="str">
        <f t="array" ref="L1507">IFERROR(VLOOKUP('RT-C'!$A:$AF,32,FALSE),"")</f>
        <v/>
      </c>
      <c r="M1507" s="323" t="str">
        <f t="array" ref="M1507">IFERROR(VLOOKUP(E1507,'RT-C'!$A:$H,8,FALSE),"")</f>
        <v/>
      </c>
      <c r="N1507" s="151" t="str">
        <f t="array" ref="N1507">IFERROR(VLOOKUP(E1507,'RT-C'!$A:$G,7,FALSE),"")</f>
        <v/>
      </c>
      <c r="O1507" s="150" t="str">
        <f t="array" ref="O1507">IFERROR(VLOOKUP(E1507,'RT-C'!$A:$R,18,FALSE),"")</f>
        <v/>
      </c>
      <c r="P1507" s="147" t="str">
        <f t="shared" si="92"/>
        <v/>
      </c>
      <c r="Q1507" s="119" t="str">
        <f t="shared" si="93"/>
        <v/>
      </c>
      <c r="R1507" s="149" t="str">
        <f t="shared" si="94"/>
        <v/>
      </c>
      <c r="S1507" s="148"/>
      <c r="T1507" s="148" t="str">
        <f t="shared" si="95"/>
        <v/>
      </c>
      <c r="U1507" s="118" t="e">
        <f>IF(AND(D1507&lt;&gt;"",I1507="OUI",#REF!="OUI"),60,"")</f>
        <v>#REF!</v>
      </c>
      <c r="V1507" s="147"/>
      <c r="W1507" s="118"/>
      <c r="X1507" s="118"/>
      <c r="Y1507" s="120"/>
      <c r="Z1507" s="117"/>
    </row>
    <row r="1508" spans="1:26" x14ac:dyDescent="0.25">
      <c r="A1508" s="114">
        <v>9</v>
      </c>
      <c r="B1508" s="115" t="s">
        <v>5720</v>
      </c>
      <c r="C1508" s="116" t="str">
        <f t="array" ref="C1508">IFERROR(VLOOKUP(E1508,'RT-C'!$A:$I,9,FALSE),"")</f>
        <v/>
      </c>
      <c r="D1508" s="117"/>
      <c r="E1508" s="113"/>
      <c r="F1508" s="118"/>
      <c r="G1508" s="119"/>
      <c r="H1508" s="120"/>
      <c r="I1508" s="153" t="str">
        <f t="array" ref="I1508">IFERROR(VLOOKUP(E1508,'RT-C'!$A:$J,10,FALSE),"")</f>
        <v/>
      </c>
      <c r="J1508" s="151" t="str">
        <f t="array" ref="J1508">IFERROR(VLOOKUP(E1508,'RT-C'!$A:$AE,31,FALSE),"")</f>
        <v/>
      </c>
      <c r="K1508" s="152" t="str">
        <f t="array" ref="K1508">IFERROR(IF(VLOOKUP(E1508,'RT-C'!$A:$AG,29,FALSE)=0,"",VLOOKUP(E1508,'RT-C'!$A:$AG,33,FALSE)),"")</f>
        <v/>
      </c>
      <c r="L1508" s="151" t="str">
        <f t="array" ref="L1508">IFERROR(VLOOKUP('RT-C'!$A:$AF,32,FALSE),"")</f>
        <v/>
      </c>
      <c r="M1508" s="323" t="str">
        <f t="array" ref="M1508">IFERROR(VLOOKUP(E1508,'RT-C'!$A:$H,8,FALSE),"")</f>
        <v/>
      </c>
      <c r="N1508" s="151" t="str">
        <f t="array" ref="N1508">IFERROR(VLOOKUP(E1508,'RT-C'!$A:$G,7,FALSE),"")</f>
        <v/>
      </c>
      <c r="O1508" s="150" t="str">
        <f t="array" ref="O1508">IFERROR(VLOOKUP(E1508,'RT-C'!$A:$R,18,FALSE),"")</f>
        <v/>
      </c>
      <c r="P1508" s="147" t="str">
        <f t="shared" si="92"/>
        <v/>
      </c>
      <c r="Q1508" s="119" t="str">
        <f t="shared" si="93"/>
        <v/>
      </c>
      <c r="R1508" s="149" t="str">
        <f t="shared" si="94"/>
        <v/>
      </c>
      <c r="S1508" s="148"/>
      <c r="T1508" s="148" t="str">
        <f t="shared" si="95"/>
        <v/>
      </c>
      <c r="U1508" s="118" t="e">
        <f>IF(AND(D1508&lt;&gt;"",I1508="OUI",#REF!="OUI"),60,"")</f>
        <v>#REF!</v>
      </c>
      <c r="V1508" s="147"/>
      <c r="W1508" s="118"/>
      <c r="X1508" s="118"/>
      <c r="Y1508" s="120"/>
      <c r="Z1508" s="117"/>
    </row>
    <row r="1509" spans="1:26" x14ac:dyDescent="0.25">
      <c r="A1509" s="114">
        <v>7</v>
      </c>
      <c r="B1509" s="115" t="s">
        <v>5719</v>
      </c>
      <c r="C1509" s="116" t="str">
        <f t="array" ref="C1509">IFERROR(VLOOKUP(E1509,'RT-C'!$A:$I,9,FALSE),"")</f>
        <v/>
      </c>
      <c r="D1509" s="117"/>
      <c r="E1509" s="113"/>
      <c r="F1509" s="118"/>
      <c r="G1509" s="119"/>
      <c r="H1509" s="120"/>
      <c r="I1509" s="153" t="str">
        <f t="array" ref="I1509">IFERROR(VLOOKUP(E1509,'RT-C'!$A:$J,10,FALSE),"")</f>
        <v/>
      </c>
      <c r="J1509" s="151" t="str">
        <f t="array" ref="J1509">IFERROR(VLOOKUP(E1509,'RT-C'!$A:$AE,31,FALSE),"")</f>
        <v/>
      </c>
      <c r="K1509" s="152" t="str">
        <f t="array" ref="K1509">IFERROR(IF(VLOOKUP(E1509,'RT-C'!$A:$AG,29,FALSE)=0,"",VLOOKUP(E1509,'RT-C'!$A:$AG,33,FALSE)),"")</f>
        <v/>
      </c>
      <c r="L1509" s="151" t="str">
        <f t="array" ref="L1509">IFERROR(VLOOKUP('RT-C'!$A:$AF,32,FALSE),"")</f>
        <v/>
      </c>
      <c r="M1509" s="323" t="str">
        <f t="array" ref="M1509">IFERROR(VLOOKUP(E1509,'RT-C'!$A:$H,8,FALSE),"")</f>
        <v/>
      </c>
      <c r="N1509" s="151" t="str">
        <f t="array" ref="N1509">IFERROR(VLOOKUP(E1509,'RT-C'!$A:$G,7,FALSE),"")</f>
        <v/>
      </c>
      <c r="O1509" s="150" t="str">
        <f t="array" ref="O1509">IFERROR(VLOOKUP(E1509,'RT-C'!$A:$R,18,FALSE),"")</f>
        <v/>
      </c>
      <c r="P1509" s="147" t="str">
        <f t="shared" si="92"/>
        <v/>
      </c>
      <c r="Q1509" s="119" t="str">
        <f t="shared" si="93"/>
        <v/>
      </c>
      <c r="R1509" s="149" t="str">
        <f t="shared" si="94"/>
        <v/>
      </c>
      <c r="S1509" s="148"/>
      <c r="T1509" s="148" t="str">
        <f t="shared" si="95"/>
        <v/>
      </c>
      <c r="U1509" s="118" t="e">
        <f>IF(AND(D1509&lt;&gt;"",I1509="OUI",#REF!="OUI"),60,"")</f>
        <v>#REF!</v>
      </c>
      <c r="V1509" s="147"/>
      <c r="W1509" s="118"/>
      <c r="X1509" s="118"/>
      <c r="Y1509" s="120"/>
      <c r="Z1509" s="117"/>
    </row>
    <row r="1510" spans="1:26" x14ac:dyDescent="0.25">
      <c r="A1510" s="114">
        <v>7</v>
      </c>
      <c r="B1510" s="115" t="s">
        <v>5719</v>
      </c>
      <c r="C1510" s="116" t="str">
        <f t="array" ref="C1510">IFERROR(VLOOKUP(E1510,'RT-C'!$A:$I,9,FALSE),"")</f>
        <v/>
      </c>
      <c r="D1510" s="117"/>
      <c r="E1510" s="113"/>
      <c r="F1510" s="118"/>
      <c r="G1510" s="119"/>
      <c r="H1510" s="120"/>
      <c r="I1510" s="153" t="str">
        <f t="array" ref="I1510">IFERROR(VLOOKUP(E1510,'RT-C'!$A:$J,10,FALSE),"")</f>
        <v/>
      </c>
      <c r="J1510" s="151" t="str">
        <f t="array" ref="J1510">IFERROR(VLOOKUP(E1510,'RT-C'!$A:$AE,31,FALSE),"")</f>
        <v/>
      </c>
      <c r="K1510" s="152" t="str">
        <f t="array" ref="K1510">IFERROR(IF(VLOOKUP(E1510,'RT-C'!$A:$AG,29,FALSE)=0,"",VLOOKUP(E1510,'RT-C'!$A:$AG,33,FALSE)),"")</f>
        <v/>
      </c>
      <c r="L1510" s="151" t="str">
        <f t="array" ref="L1510">IFERROR(VLOOKUP('RT-C'!$A:$AF,32,FALSE),"")</f>
        <v/>
      </c>
      <c r="M1510" s="323" t="str">
        <f t="array" ref="M1510">IFERROR(VLOOKUP(E1510,'RT-C'!$A:$H,8,FALSE),"")</f>
        <v/>
      </c>
      <c r="N1510" s="151" t="str">
        <f t="array" ref="N1510">IFERROR(VLOOKUP(E1510,'RT-C'!$A:$G,7,FALSE),"")</f>
        <v/>
      </c>
      <c r="O1510" s="150" t="str">
        <f t="array" ref="O1510">IFERROR(VLOOKUP(E1510,'RT-C'!$A:$R,18,FALSE),"")</f>
        <v/>
      </c>
      <c r="P1510" s="147" t="str">
        <f t="shared" si="92"/>
        <v/>
      </c>
      <c r="Q1510" s="119" t="str">
        <f t="shared" si="93"/>
        <v/>
      </c>
      <c r="R1510" s="149" t="str">
        <f t="shared" si="94"/>
        <v/>
      </c>
      <c r="S1510" s="148"/>
      <c r="T1510" s="148" t="str">
        <f t="shared" si="95"/>
        <v/>
      </c>
      <c r="U1510" s="118" t="e">
        <f>IF(AND(D1510&lt;&gt;"",I1510="OUI",#REF!="OUI"),60,"")</f>
        <v>#REF!</v>
      </c>
      <c r="V1510" s="147"/>
      <c r="W1510" s="118"/>
      <c r="X1510" s="118"/>
      <c r="Y1510" s="120"/>
      <c r="Z1510" s="117"/>
    </row>
    <row r="1511" spans="1:26" x14ac:dyDescent="0.25">
      <c r="A1511" s="114">
        <v>9</v>
      </c>
      <c r="B1511" s="115" t="s">
        <v>5720</v>
      </c>
      <c r="C1511" s="116" t="str">
        <f t="array" ref="C1511">IFERROR(VLOOKUP(E1511,'RT-C'!$A:$I,9,FALSE),"")</f>
        <v/>
      </c>
      <c r="D1511" s="117"/>
      <c r="E1511" s="113"/>
      <c r="F1511" s="118"/>
      <c r="G1511" s="119"/>
      <c r="H1511" s="120"/>
      <c r="I1511" s="153" t="str">
        <f t="array" ref="I1511">IFERROR(VLOOKUP(E1511,'RT-C'!$A:$J,10,FALSE),"")</f>
        <v/>
      </c>
      <c r="J1511" s="151" t="str">
        <f t="array" ref="J1511">IFERROR(VLOOKUP(E1511,'RT-C'!$A:$AE,31,FALSE),"")</f>
        <v/>
      </c>
      <c r="K1511" s="152" t="str">
        <f t="array" ref="K1511">IFERROR(IF(VLOOKUP(E1511,'RT-C'!$A:$AG,29,FALSE)=0,"",VLOOKUP(E1511,'RT-C'!$A:$AG,33,FALSE)),"")</f>
        <v/>
      </c>
      <c r="L1511" s="151" t="str">
        <f t="array" ref="L1511">IFERROR(VLOOKUP('RT-C'!$A:$AF,32,FALSE),"")</f>
        <v/>
      </c>
      <c r="M1511" s="323" t="str">
        <f t="array" ref="M1511">IFERROR(VLOOKUP(E1511,'RT-C'!$A:$H,8,FALSE),"")</f>
        <v/>
      </c>
      <c r="N1511" s="151" t="str">
        <f t="array" ref="N1511">IFERROR(VLOOKUP(E1511,'RT-C'!$A:$G,7,FALSE),"")</f>
        <v/>
      </c>
      <c r="O1511" s="150" t="str">
        <f t="array" ref="O1511">IFERROR(VLOOKUP(E1511,'RT-C'!$A:$R,18,FALSE),"")</f>
        <v/>
      </c>
      <c r="P1511" s="147" t="str">
        <f t="shared" si="92"/>
        <v/>
      </c>
      <c r="Q1511" s="119" t="str">
        <f t="shared" si="93"/>
        <v/>
      </c>
      <c r="R1511" s="149" t="str">
        <f t="shared" si="94"/>
        <v/>
      </c>
      <c r="S1511" s="148"/>
      <c r="T1511" s="148" t="str">
        <f t="shared" si="95"/>
        <v/>
      </c>
      <c r="U1511" s="118" t="e">
        <f>IF(AND(D1511&lt;&gt;"",I1511="OUI",#REF!="OUI"),60,"")</f>
        <v>#REF!</v>
      </c>
      <c r="V1511" s="147"/>
      <c r="W1511" s="118"/>
      <c r="X1511" s="118"/>
      <c r="Y1511" s="120"/>
      <c r="Z1511" s="117"/>
    </row>
    <row r="1512" spans="1:26" x14ac:dyDescent="0.25">
      <c r="A1512" s="114">
        <v>9</v>
      </c>
      <c r="B1512" s="115" t="s">
        <v>5720</v>
      </c>
      <c r="C1512" s="116" t="str">
        <f t="array" ref="C1512">IFERROR(VLOOKUP(E1512,'RT-C'!$A:$I,9,FALSE),"")</f>
        <v/>
      </c>
      <c r="D1512" s="117"/>
      <c r="E1512" s="113"/>
      <c r="F1512" s="118"/>
      <c r="G1512" s="119"/>
      <c r="H1512" s="120"/>
      <c r="I1512" s="153" t="str">
        <f t="array" ref="I1512">IFERROR(VLOOKUP(E1512,'RT-C'!$A:$J,10,FALSE),"")</f>
        <v/>
      </c>
      <c r="J1512" s="151" t="str">
        <f t="array" ref="J1512">IFERROR(VLOOKUP(E1512,'RT-C'!$A:$AE,31,FALSE),"")</f>
        <v/>
      </c>
      <c r="K1512" s="152" t="str">
        <f t="array" ref="K1512">IFERROR(IF(VLOOKUP(E1512,'RT-C'!$A:$AG,29,FALSE)=0,"",VLOOKUP(E1512,'RT-C'!$A:$AG,33,FALSE)),"")</f>
        <v/>
      </c>
      <c r="L1512" s="151" t="str">
        <f t="array" ref="L1512">IFERROR(VLOOKUP('RT-C'!$A:$AF,32,FALSE),"")</f>
        <v/>
      </c>
      <c r="M1512" s="323" t="str">
        <f t="array" ref="M1512">IFERROR(VLOOKUP(E1512,'RT-C'!$A:$H,8,FALSE),"")</f>
        <v/>
      </c>
      <c r="N1512" s="151" t="str">
        <f t="array" ref="N1512">IFERROR(VLOOKUP(E1512,'RT-C'!$A:$G,7,FALSE),"")</f>
        <v/>
      </c>
      <c r="O1512" s="150" t="str">
        <f t="array" ref="O1512">IFERROR(VLOOKUP(E1512,'RT-C'!$A:$R,18,FALSE),"")</f>
        <v/>
      </c>
      <c r="P1512" s="147" t="str">
        <f t="shared" si="92"/>
        <v/>
      </c>
      <c r="Q1512" s="119" t="str">
        <f t="shared" si="93"/>
        <v/>
      </c>
      <c r="R1512" s="149" t="str">
        <f t="shared" si="94"/>
        <v/>
      </c>
      <c r="S1512" s="148"/>
      <c r="T1512" s="148" t="str">
        <f t="shared" si="95"/>
        <v/>
      </c>
      <c r="U1512" s="118" t="e">
        <f>IF(AND(D1512&lt;&gt;"",I1512="OUI",#REF!="OUI"),60,"")</f>
        <v>#REF!</v>
      </c>
      <c r="V1512" s="147"/>
      <c r="W1512" s="118"/>
      <c r="X1512" s="118"/>
      <c r="Y1512" s="120"/>
      <c r="Z1512" s="117"/>
    </row>
    <row r="1513" spans="1:26" x14ac:dyDescent="0.25">
      <c r="A1513" s="114">
        <v>9</v>
      </c>
      <c r="B1513" s="115" t="s">
        <v>5720</v>
      </c>
      <c r="C1513" s="116" t="str">
        <f t="array" ref="C1513">IFERROR(VLOOKUP(E1513,'RT-C'!$A:$I,9,FALSE),"")</f>
        <v/>
      </c>
      <c r="D1513" s="117"/>
      <c r="E1513" s="113"/>
      <c r="F1513" s="118"/>
      <c r="G1513" s="119"/>
      <c r="H1513" s="120"/>
      <c r="I1513" s="153" t="str">
        <f t="array" ref="I1513">IFERROR(VLOOKUP(E1513,'RT-C'!$A:$J,10,FALSE),"")</f>
        <v/>
      </c>
      <c r="J1513" s="151" t="str">
        <f t="array" ref="J1513">IFERROR(VLOOKUP(E1513,'RT-C'!$A:$AE,31,FALSE),"")</f>
        <v/>
      </c>
      <c r="K1513" s="152" t="str">
        <f t="array" ref="K1513">IFERROR(IF(VLOOKUP(E1513,'RT-C'!$A:$AG,29,FALSE)=0,"",VLOOKUP(E1513,'RT-C'!$A:$AG,33,FALSE)),"")</f>
        <v/>
      </c>
      <c r="L1513" s="151" t="str">
        <f t="array" ref="L1513">IFERROR(VLOOKUP('RT-C'!$A:$AF,32,FALSE),"")</f>
        <v/>
      </c>
      <c r="M1513" s="323" t="str">
        <f t="array" ref="M1513">IFERROR(VLOOKUP(E1513,'RT-C'!$A:$H,8,FALSE),"")</f>
        <v/>
      </c>
      <c r="N1513" s="151" t="str">
        <f t="array" ref="N1513">IFERROR(VLOOKUP(E1513,'RT-C'!$A:$G,7,FALSE),"")</f>
        <v/>
      </c>
      <c r="O1513" s="150" t="str">
        <f t="array" ref="O1513">IFERROR(VLOOKUP(E1513,'RT-C'!$A:$R,18,FALSE),"")</f>
        <v/>
      </c>
      <c r="P1513" s="147" t="str">
        <f t="shared" si="92"/>
        <v/>
      </c>
      <c r="Q1513" s="119" t="str">
        <f t="shared" si="93"/>
        <v/>
      </c>
      <c r="R1513" s="149" t="str">
        <f t="shared" si="94"/>
        <v/>
      </c>
      <c r="S1513" s="148"/>
      <c r="T1513" s="148" t="str">
        <f t="shared" si="95"/>
        <v/>
      </c>
      <c r="U1513" s="118" t="e">
        <f>IF(AND(D1513&lt;&gt;"",I1513="OUI",#REF!="OUI"),60,"")</f>
        <v>#REF!</v>
      </c>
      <c r="V1513" s="147"/>
      <c r="W1513" s="118"/>
      <c r="X1513" s="118"/>
      <c r="Y1513" s="120"/>
      <c r="Z1513" s="117"/>
    </row>
    <row r="1514" spans="1:26" x14ac:dyDescent="0.25">
      <c r="A1514" s="114">
        <v>9</v>
      </c>
      <c r="B1514" s="115" t="s">
        <v>5720</v>
      </c>
      <c r="C1514" s="116" t="str">
        <f t="array" ref="C1514">IFERROR(VLOOKUP(E1514,'RT-C'!$A:$I,9,FALSE),"")</f>
        <v/>
      </c>
      <c r="D1514" s="117"/>
      <c r="E1514" s="113"/>
      <c r="F1514" s="118"/>
      <c r="G1514" s="119"/>
      <c r="H1514" s="120"/>
      <c r="I1514" s="153" t="str">
        <f t="array" ref="I1514">IFERROR(VLOOKUP(E1514,'RT-C'!$A:$J,10,FALSE),"")</f>
        <v/>
      </c>
      <c r="J1514" s="151" t="str">
        <f t="array" ref="J1514">IFERROR(VLOOKUP(E1514,'RT-C'!$A:$AE,31,FALSE),"")</f>
        <v/>
      </c>
      <c r="K1514" s="152" t="str">
        <f t="array" ref="K1514">IFERROR(IF(VLOOKUP(E1514,'RT-C'!$A:$AG,29,FALSE)=0,"",VLOOKUP(E1514,'RT-C'!$A:$AG,33,FALSE)),"")</f>
        <v/>
      </c>
      <c r="L1514" s="151" t="str">
        <f t="array" ref="L1514">IFERROR(VLOOKUP('RT-C'!$A:$AF,32,FALSE),"")</f>
        <v/>
      </c>
      <c r="M1514" s="323" t="str">
        <f t="array" ref="M1514">IFERROR(VLOOKUP(E1514,'RT-C'!$A:$H,8,FALSE),"")</f>
        <v/>
      </c>
      <c r="N1514" s="151" t="str">
        <f t="array" ref="N1514">IFERROR(VLOOKUP(E1514,'RT-C'!$A:$G,7,FALSE),"")</f>
        <v/>
      </c>
      <c r="O1514" s="150" t="str">
        <f t="array" ref="O1514">IFERROR(VLOOKUP(E1514,'RT-C'!$A:$R,18,FALSE),"")</f>
        <v/>
      </c>
      <c r="P1514" s="147" t="str">
        <f t="shared" si="92"/>
        <v/>
      </c>
      <c r="Q1514" s="119" t="str">
        <f t="shared" si="93"/>
        <v/>
      </c>
      <c r="R1514" s="149" t="str">
        <f t="shared" si="94"/>
        <v/>
      </c>
      <c r="S1514" s="148"/>
      <c r="T1514" s="148" t="str">
        <f t="shared" si="95"/>
        <v/>
      </c>
      <c r="U1514" s="118" t="e">
        <f>IF(AND(D1514&lt;&gt;"",I1514="OUI",#REF!="OUI"),60,"")</f>
        <v>#REF!</v>
      </c>
      <c r="V1514" s="147"/>
      <c r="W1514" s="118"/>
      <c r="X1514" s="118"/>
      <c r="Y1514" s="120"/>
      <c r="Z1514" s="117"/>
    </row>
    <row r="1515" spans="1:26" x14ac:dyDescent="0.25">
      <c r="A1515" s="114">
        <v>9</v>
      </c>
      <c r="B1515" s="115" t="s">
        <v>5720</v>
      </c>
      <c r="C1515" s="116" t="str">
        <f t="array" ref="C1515">IFERROR(VLOOKUP(E1515,'RT-C'!$A:$I,9,FALSE),"")</f>
        <v/>
      </c>
      <c r="D1515" s="117"/>
      <c r="E1515" s="113"/>
      <c r="F1515" s="118"/>
      <c r="G1515" s="119"/>
      <c r="H1515" s="120"/>
      <c r="I1515" s="153" t="str">
        <f t="array" ref="I1515">IFERROR(VLOOKUP(E1515,'RT-C'!$A:$J,10,FALSE),"")</f>
        <v/>
      </c>
      <c r="J1515" s="151" t="str">
        <f t="array" ref="J1515">IFERROR(VLOOKUP(E1515,'RT-C'!$A:$AE,31,FALSE),"")</f>
        <v/>
      </c>
      <c r="K1515" s="152" t="str">
        <f t="array" ref="K1515">IFERROR(IF(VLOOKUP(E1515,'RT-C'!$A:$AG,29,FALSE)=0,"",VLOOKUP(E1515,'RT-C'!$A:$AG,33,FALSE)),"")</f>
        <v/>
      </c>
      <c r="L1515" s="151" t="str">
        <f t="array" ref="L1515">IFERROR(VLOOKUP('RT-C'!$A:$AF,32,FALSE),"")</f>
        <v/>
      </c>
      <c r="M1515" s="323" t="str">
        <f t="array" ref="M1515">IFERROR(VLOOKUP(E1515,'RT-C'!$A:$H,8,FALSE),"")</f>
        <v/>
      </c>
      <c r="N1515" s="151" t="str">
        <f t="array" ref="N1515">IFERROR(VLOOKUP(E1515,'RT-C'!$A:$G,7,FALSE),"")</f>
        <v/>
      </c>
      <c r="O1515" s="150" t="str">
        <f t="array" ref="O1515">IFERROR(VLOOKUP(E1515,'RT-C'!$A:$R,18,FALSE),"")</f>
        <v/>
      </c>
      <c r="P1515" s="147" t="str">
        <f t="shared" si="92"/>
        <v/>
      </c>
      <c r="Q1515" s="119" t="str">
        <f t="shared" si="93"/>
        <v/>
      </c>
      <c r="R1515" s="149" t="str">
        <f t="shared" si="94"/>
        <v/>
      </c>
      <c r="S1515" s="148"/>
      <c r="T1515" s="148" t="str">
        <f t="shared" si="95"/>
        <v/>
      </c>
      <c r="U1515" s="118" t="e">
        <f>IF(AND(D1515&lt;&gt;"",I1515="OUI",#REF!="OUI"),60,"")</f>
        <v>#REF!</v>
      </c>
      <c r="V1515" s="147"/>
      <c r="W1515" s="118"/>
      <c r="X1515" s="118"/>
      <c r="Y1515" s="120"/>
      <c r="Z1515" s="117"/>
    </row>
    <row r="1516" spans="1:26" x14ac:dyDescent="0.25">
      <c r="A1516" s="114">
        <v>9</v>
      </c>
      <c r="B1516" s="115" t="s">
        <v>5720</v>
      </c>
      <c r="C1516" s="116" t="str">
        <f t="array" ref="C1516">IFERROR(VLOOKUP(E1516,'RT-C'!$A:$I,9,FALSE),"")</f>
        <v/>
      </c>
      <c r="D1516" s="117"/>
      <c r="E1516" s="113"/>
      <c r="F1516" s="118"/>
      <c r="G1516" s="119"/>
      <c r="H1516" s="120"/>
      <c r="I1516" s="153" t="str">
        <f t="array" ref="I1516">IFERROR(VLOOKUP(E1516,'RT-C'!$A:$J,10,FALSE),"")</f>
        <v/>
      </c>
      <c r="J1516" s="151" t="str">
        <f t="array" ref="J1516">IFERROR(VLOOKUP(E1516,'RT-C'!$A:$AE,31,FALSE),"")</f>
        <v/>
      </c>
      <c r="K1516" s="152" t="str">
        <f t="array" ref="K1516">IFERROR(IF(VLOOKUP(E1516,'RT-C'!$A:$AG,29,FALSE)=0,"",VLOOKUP(E1516,'RT-C'!$A:$AG,33,FALSE)),"")</f>
        <v/>
      </c>
      <c r="L1516" s="151" t="str">
        <f t="array" ref="L1516">IFERROR(VLOOKUP('RT-C'!$A:$AF,32,FALSE),"")</f>
        <v/>
      </c>
      <c r="M1516" s="323" t="str">
        <f t="array" ref="M1516">IFERROR(VLOOKUP(E1516,'RT-C'!$A:$H,8,FALSE),"")</f>
        <v/>
      </c>
      <c r="N1516" s="151" t="str">
        <f t="array" ref="N1516">IFERROR(VLOOKUP(E1516,'RT-C'!$A:$G,7,FALSE),"")</f>
        <v/>
      </c>
      <c r="O1516" s="150" t="str">
        <f t="array" ref="O1516">IFERROR(VLOOKUP(E1516,'RT-C'!$A:$R,18,FALSE),"")</f>
        <v/>
      </c>
      <c r="P1516" s="147" t="str">
        <f t="shared" si="92"/>
        <v/>
      </c>
      <c r="Q1516" s="119" t="str">
        <f t="shared" si="93"/>
        <v/>
      </c>
      <c r="R1516" s="149" t="str">
        <f t="shared" si="94"/>
        <v/>
      </c>
      <c r="S1516" s="148"/>
      <c r="T1516" s="148" t="str">
        <f t="shared" si="95"/>
        <v/>
      </c>
      <c r="U1516" s="118" t="e">
        <f>IF(AND(D1516&lt;&gt;"",I1516="OUI",#REF!="OUI"),60,"")</f>
        <v>#REF!</v>
      </c>
      <c r="V1516" s="147"/>
      <c r="W1516" s="118"/>
      <c r="X1516" s="118"/>
      <c r="Y1516" s="120"/>
      <c r="Z1516" s="117"/>
    </row>
    <row r="1517" spans="1:26" x14ac:dyDescent="0.25">
      <c r="A1517" s="114">
        <v>9</v>
      </c>
      <c r="B1517" s="115" t="s">
        <v>5720</v>
      </c>
      <c r="C1517" s="116" t="str">
        <f t="array" ref="C1517">IFERROR(VLOOKUP(E1517,'RT-C'!$A:$I,9,FALSE),"")</f>
        <v/>
      </c>
      <c r="D1517" s="117"/>
      <c r="E1517" s="113"/>
      <c r="F1517" s="118"/>
      <c r="G1517" s="119"/>
      <c r="H1517" s="120"/>
      <c r="I1517" s="153" t="str">
        <f t="array" ref="I1517">IFERROR(VLOOKUP(E1517,'RT-C'!$A:$J,10,FALSE),"")</f>
        <v/>
      </c>
      <c r="J1517" s="151" t="str">
        <f t="array" ref="J1517">IFERROR(VLOOKUP(E1517,'RT-C'!$A:$AE,31,FALSE),"")</f>
        <v/>
      </c>
      <c r="K1517" s="152" t="str">
        <f t="array" ref="K1517">IFERROR(IF(VLOOKUP(E1517,'RT-C'!$A:$AG,29,FALSE)=0,"",VLOOKUP(E1517,'RT-C'!$A:$AG,33,FALSE)),"")</f>
        <v/>
      </c>
      <c r="L1517" s="151" t="str">
        <f t="array" ref="L1517">IFERROR(VLOOKUP('RT-C'!$A:$AF,32,FALSE),"")</f>
        <v/>
      </c>
      <c r="M1517" s="323" t="str">
        <f t="array" ref="M1517">IFERROR(VLOOKUP(E1517,'RT-C'!$A:$H,8,FALSE),"")</f>
        <v/>
      </c>
      <c r="N1517" s="151" t="str">
        <f t="array" ref="N1517">IFERROR(VLOOKUP(E1517,'RT-C'!$A:$G,7,FALSE),"")</f>
        <v/>
      </c>
      <c r="O1517" s="150" t="str">
        <f t="array" ref="O1517">IFERROR(VLOOKUP(E1517,'RT-C'!$A:$R,18,FALSE),"")</f>
        <v/>
      </c>
      <c r="P1517" s="147" t="str">
        <f t="shared" si="92"/>
        <v/>
      </c>
      <c r="Q1517" s="119" t="str">
        <f t="shared" si="93"/>
        <v/>
      </c>
      <c r="R1517" s="149" t="str">
        <f t="shared" si="94"/>
        <v/>
      </c>
      <c r="S1517" s="148"/>
      <c r="T1517" s="148" t="str">
        <f t="shared" si="95"/>
        <v/>
      </c>
      <c r="U1517" s="118" t="e">
        <f>IF(AND(D1517&lt;&gt;"",I1517="OUI",#REF!="OUI"),60,"")</f>
        <v>#REF!</v>
      </c>
      <c r="V1517" s="147"/>
      <c r="W1517" s="118"/>
      <c r="X1517" s="118"/>
      <c r="Y1517" s="120"/>
      <c r="Z1517" s="117"/>
    </row>
    <row r="1518" spans="1:26" x14ac:dyDescent="0.25">
      <c r="A1518" s="114">
        <v>9</v>
      </c>
      <c r="B1518" s="115" t="s">
        <v>5720</v>
      </c>
      <c r="C1518" s="116" t="str">
        <f t="array" ref="C1518">IFERROR(VLOOKUP(E1518,'RT-C'!$A:$I,9,FALSE),"")</f>
        <v/>
      </c>
      <c r="D1518" s="117"/>
      <c r="E1518" s="113"/>
      <c r="F1518" s="118"/>
      <c r="G1518" s="119"/>
      <c r="H1518" s="120"/>
      <c r="I1518" s="153" t="str">
        <f t="array" ref="I1518">IFERROR(VLOOKUP(E1518,'RT-C'!$A:$J,10,FALSE),"")</f>
        <v/>
      </c>
      <c r="J1518" s="151" t="str">
        <f t="array" ref="J1518">IFERROR(VLOOKUP(E1518,'RT-C'!$A:$AE,31,FALSE),"")</f>
        <v/>
      </c>
      <c r="K1518" s="152" t="str">
        <f t="array" ref="K1518">IFERROR(IF(VLOOKUP(E1518,'RT-C'!$A:$AG,29,FALSE)=0,"",VLOOKUP(E1518,'RT-C'!$A:$AG,33,FALSE)),"")</f>
        <v/>
      </c>
      <c r="L1518" s="151" t="str">
        <f t="array" ref="L1518">IFERROR(VLOOKUP('RT-C'!$A:$AF,32,FALSE),"")</f>
        <v/>
      </c>
      <c r="M1518" s="323" t="str">
        <f t="array" ref="M1518">IFERROR(VLOOKUP(E1518,'RT-C'!$A:$H,8,FALSE),"")</f>
        <v/>
      </c>
      <c r="N1518" s="151" t="str">
        <f t="array" ref="N1518">IFERROR(VLOOKUP(E1518,'RT-C'!$A:$G,7,FALSE),"")</f>
        <v/>
      </c>
      <c r="O1518" s="150" t="str">
        <f t="array" ref="O1518">IFERROR(VLOOKUP(E1518,'RT-C'!$A:$R,18,FALSE),"")</f>
        <v/>
      </c>
      <c r="P1518" s="147" t="str">
        <f t="shared" si="92"/>
        <v/>
      </c>
      <c r="Q1518" s="119" t="str">
        <f t="shared" si="93"/>
        <v/>
      </c>
      <c r="R1518" s="149" t="str">
        <f t="shared" si="94"/>
        <v/>
      </c>
      <c r="S1518" s="148"/>
      <c r="T1518" s="148" t="str">
        <f t="shared" si="95"/>
        <v/>
      </c>
      <c r="U1518" s="118" t="e">
        <f>IF(AND(D1518&lt;&gt;"",I1518="OUI",#REF!="OUI"),60,"")</f>
        <v>#REF!</v>
      </c>
      <c r="V1518" s="147"/>
      <c r="W1518" s="118"/>
      <c r="X1518" s="118"/>
      <c r="Y1518" s="120"/>
      <c r="Z1518" s="117"/>
    </row>
    <row r="1519" spans="1:26" x14ac:dyDescent="0.25">
      <c r="A1519" s="114">
        <v>9</v>
      </c>
      <c r="B1519" s="115" t="s">
        <v>5720</v>
      </c>
      <c r="C1519" s="116" t="str">
        <f t="array" ref="C1519">IFERROR(VLOOKUP(E1519,'RT-C'!$A:$I,9,FALSE),"")</f>
        <v/>
      </c>
      <c r="D1519" s="117"/>
      <c r="E1519" s="113"/>
      <c r="F1519" s="118"/>
      <c r="G1519" s="119"/>
      <c r="H1519" s="120"/>
      <c r="I1519" s="153" t="str">
        <f t="array" ref="I1519">IFERROR(VLOOKUP(E1519,'RT-C'!$A:$J,10,FALSE),"")</f>
        <v/>
      </c>
      <c r="J1519" s="151" t="str">
        <f t="array" ref="J1519">IFERROR(VLOOKUP(E1519,'RT-C'!$A:$AE,31,FALSE),"")</f>
        <v/>
      </c>
      <c r="K1519" s="152" t="str">
        <f t="array" ref="K1519">IFERROR(IF(VLOOKUP(E1519,'RT-C'!$A:$AG,29,FALSE)=0,"",VLOOKUP(E1519,'RT-C'!$A:$AG,33,FALSE)),"")</f>
        <v/>
      </c>
      <c r="L1519" s="151" t="str">
        <f t="array" ref="L1519">IFERROR(VLOOKUP('RT-C'!$A:$AF,32,FALSE),"")</f>
        <v/>
      </c>
      <c r="M1519" s="323" t="str">
        <f t="array" ref="M1519">IFERROR(VLOOKUP(E1519,'RT-C'!$A:$H,8,FALSE),"")</f>
        <v/>
      </c>
      <c r="N1519" s="151" t="str">
        <f t="array" ref="N1519">IFERROR(VLOOKUP(E1519,'RT-C'!$A:$G,7,FALSE),"")</f>
        <v/>
      </c>
      <c r="O1519" s="150" t="str">
        <f t="array" ref="O1519">IFERROR(VLOOKUP(E1519,'RT-C'!$A:$R,18,FALSE),"")</f>
        <v/>
      </c>
      <c r="P1519" s="147" t="str">
        <f t="shared" si="92"/>
        <v/>
      </c>
      <c r="Q1519" s="119" t="str">
        <f t="shared" si="93"/>
        <v/>
      </c>
      <c r="R1519" s="149" t="str">
        <f t="shared" si="94"/>
        <v/>
      </c>
      <c r="S1519" s="148"/>
      <c r="T1519" s="148" t="str">
        <f t="shared" si="95"/>
        <v/>
      </c>
      <c r="U1519" s="118" t="e">
        <f>IF(AND(D1519&lt;&gt;"",I1519="OUI",#REF!="OUI"),60,"")</f>
        <v>#REF!</v>
      </c>
      <c r="V1519" s="147"/>
      <c r="W1519" s="118"/>
      <c r="X1519" s="118"/>
      <c r="Y1519" s="120"/>
      <c r="Z1519" s="117"/>
    </row>
    <row r="1520" spans="1:26" x14ac:dyDescent="0.25">
      <c r="A1520" s="114">
        <v>9</v>
      </c>
      <c r="B1520" s="115" t="s">
        <v>5720</v>
      </c>
      <c r="C1520" s="116" t="str">
        <f t="array" ref="C1520">IFERROR(VLOOKUP(E1520,'RT-C'!$A:$I,9,FALSE),"")</f>
        <v/>
      </c>
      <c r="D1520" s="117"/>
      <c r="E1520" s="113"/>
      <c r="F1520" s="118"/>
      <c r="G1520" s="119"/>
      <c r="H1520" s="120"/>
      <c r="I1520" s="153" t="str">
        <f t="array" ref="I1520">IFERROR(VLOOKUP(E1520,'RT-C'!$A:$J,10,FALSE),"")</f>
        <v/>
      </c>
      <c r="J1520" s="151" t="str">
        <f t="array" ref="J1520">IFERROR(VLOOKUP(E1520,'RT-C'!$A:$AE,31,FALSE),"")</f>
        <v/>
      </c>
      <c r="K1520" s="152" t="str">
        <f t="array" ref="K1520">IFERROR(IF(VLOOKUP(E1520,'RT-C'!$A:$AG,29,FALSE)=0,"",VLOOKUP(E1520,'RT-C'!$A:$AG,33,FALSE)),"")</f>
        <v/>
      </c>
      <c r="L1520" s="151" t="str">
        <f t="array" ref="L1520">IFERROR(VLOOKUP('RT-C'!$A:$AF,32,FALSE),"")</f>
        <v/>
      </c>
      <c r="M1520" s="323" t="str">
        <f t="array" ref="M1520">IFERROR(VLOOKUP(E1520,'RT-C'!$A:$H,8,FALSE),"")</f>
        <v/>
      </c>
      <c r="N1520" s="151" t="str">
        <f t="array" ref="N1520">IFERROR(VLOOKUP(E1520,'RT-C'!$A:$G,7,FALSE),"")</f>
        <v/>
      </c>
      <c r="O1520" s="150" t="str">
        <f t="array" ref="O1520">IFERROR(VLOOKUP(E1520,'RT-C'!$A:$R,18,FALSE),"")</f>
        <v/>
      </c>
      <c r="P1520" s="147" t="str">
        <f t="shared" si="92"/>
        <v/>
      </c>
      <c r="Q1520" s="119" t="str">
        <f t="shared" si="93"/>
        <v/>
      </c>
      <c r="R1520" s="149" t="str">
        <f t="shared" si="94"/>
        <v/>
      </c>
      <c r="S1520" s="148"/>
      <c r="T1520" s="148" t="str">
        <f t="shared" si="95"/>
        <v/>
      </c>
      <c r="U1520" s="118" t="e">
        <f>IF(AND(D1520&lt;&gt;"",I1520="OUI",#REF!="OUI"),60,"")</f>
        <v>#REF!</v>
      </c>
      <c r="V1520" s="147"/>
      <c r="W1520" s="118"/>
      <c r="X1520" s="118"/>
      <c r="Y1520" s="120"/>
      <c r="Z1520" s="117"/>
    </row>
    <row r="1521" spans="1:26" x14ac:dyDescent="0.25">
      <c r="A1521" s="114">
        <v>9</v>
      </c>
      <c r="B1521" s="115" t="s">
        <v>5720</v>
      </c>
      <c r="C1521" s="116" t="str">
        <f t="array" ref="C1521">IFERROR(VLOOKUP(E1521,'RT-C'!$A:$I,9,FALSE),"")</f>
        <v/>
      </c>
      <c r="D1521" s="117"/>
      <c r="E1521" s="113"/>
      <c r="F1521" s="118"/>
      <c r="G1521" s="119"/>
      <c r="H1521" s="120"/>
      <c r="I1521" s="153" t="str">
        <f t="array" ref="I1521">IFERROR(VLOOKUP(E1521,'RT-C'!$A:$J,10,FALSE),"")</f>
        <v/>
      </c>
      <c r="J1521" s="151" t="str">
        <f t="array" ref="J1521">IFERROR(VLOOKUP(E1521,'RT-C'!$A:$AE,31,FALSE),"")</f>
        <v/>
      </c>
      <c r="K1521" s="152" t="str">
        <f t="array" ref="K1521">IFERROR(IF(VLOOKUP(E1521,'RT-C'!$A:$AG,29,FALSE)=0,"",VLOOKUP(E1521,'RT-C'!$A:$AG,33,FALSE)),"")</f>
        <v/>
      </c>
      <c r="L1521" s="151" t="str">
        <f t="array" ref="L1521">IFERROR(VLOOKUP('RT-C'!$A:$AF,32,FALSE),"")</f>
        <v/>
      </c>
      <c r="M1521" s="323" t="str">
        <f t="array" ref="M1521">IFERROR(VLOOKUP(E1521,'RT-C'!$A:$H,8,FALSE),"")</f>
        <v/>
      </c>
      <c r="N1521" s="151" t="str">
        <f t="array" ref="N1521">IFERROR(VLOOKUP(E1521,'RT-C'!$A:$G,7,FALSE),"")</f>
        <v/>
      </c>
      <c r="O1521" s="150" t="str">
        <f t="array" ref="O1521">IFERROR(VLOOKUP(E1521,'RT-C'!$A:$R,18,FALSE),"")</f>
        <v/>
      </c>
      <c r="P1521" s="147" t="str">
        <f t="shared" si="92"/>
        <v/>
      </c>
      <c r="Q1521" s="119" t="str">
        <f t="shared" si="93"/>
        <v/>
      </c>
      <c r="R1521" s="149" t="str">
        <f t="shared" si="94"/>
        <v/>
      </c>
      <c r="S1521" s="148"/>
      <c r="T1521" s="148" t="str">
        <f t="shared" si="95"/>
        <v/>
      </c>
      <c r="U1521" s="118" t="e">
        <f>IF(AND(D1521&lt;&gt;"",I1521="OUI",#REF!="OUI"),60,"")</f>
        <v>#REF!</v>
      </c>
      <c r="V1521" s="147"/>
      <c r="W1521" s="118"/>
      <c r="X1521" s="118"/>
      <c r="Y1521" s="120"/>
      <c r="Z1521" s="117"/>
    </row>
    <row r="1522" spans="1:26" x14ac:dyDescent="0.25">
      <c r="A1522" s="114">
        <v>11</v>
      </c>
      <c r="B1522" s="115" t="s">
        <v>5722</v>
      </c>
      <c r="C1522" s="116" t="str">
        <f t="array" ref="C1522">IFERROR(VLOOKUP(E1522,'RT-C'!$A:$I,9,FALSE),"")</f>
        <v/>
      </c>
      <c r="D1522" s="117"/>
      <c r="E1522" s="113"/>
      <c r="F1522" s="118"/>
      <c r="G1522" s="119"/>
      <c r="H1522" s="120"/>
      <c r="I1522" s="153" t="str">
        <f t="array" ref="I1522">IFERROR(VLOOKUP(E1522,'RT-C'!$A:$J,10,FALSE),"")</f>
        <v/>
      </c>
      <c r="J1522" s="151" t="str">
        <f t="array" ref="J1522">IFERROR(VLOOKUP(E1522,'RT-C'!$A:$AE,31,FALSE),"")</f>
        <v/>
      </c>
      <c r="K1522" s="152" t="str">
        <f t="array" ref="K1522">IFERROR(IF(VLOOKUP(E1522,'RT-C'!$A:$AG,29,FALSE)=0,"",VLOOKUP(E1522,'RT-C'!$A:$AG,33,FALSE)),"")</f>
        <v/>
      </c>
      <c r="L1522" s="151" t="str">
        <f t="array" ref="L1522">IFERROR(VLOOKUP('RT-C'!$A:$AF,32,FALSE),"")</f>
        <v/>
      </c>
      <c r="M1522" s="323" t="str">
        <f t="array" ref="M1522">IFERROR(VLOOKUP(E1522,'RT-C'!$A:$H,8,FALSE),"")</f>
        <v/>
      </c>
      <c r="N1522" s="151" t="str">
        <f t="array" ref="N1522">IFERROR(VLOOKUP(E1522,'RT-C'!$A:$G,7,FALSE),"")</f>
        <v/>
      </c>
      <c r="O1522" s="150" t="str">
        <f t="array" ref="O1522">IFERROR(VLOOKUP(E1522,'RT-C'!$A:$R,18,FALSE),"")</f>
        <v/>
      </c>
      <c r="P1522" s="147" t="str">
        <f t="shared" si="92"/>
        <v/>
      </c>
      <c r="Q1522" s="119" t="str">
        <f t="shared" si="93"/>
        <v/>
      </c>
      <c r="R1522" s="149" t="str">
        <f t="shared" si="94"/>
        <v/>
      </c>
      <c r="S1522" s="148"/>
      <c r="T1522" s="148" t="str">
        <f t="shared" si="95"/>
        <v/>
      </c>
      <c r="U1522" s="118" t="e">
        <f>IF(AND(D1522&lt;&gt;"",I1522="OUI",#REF!="OUI"),60,"")</f>
        <v>#REF!</v>
      </c>
      <c r="V1522" s="147"/>
      <c r="W1522" s="118"/>
      <c r="X1522" s="118"/>
      <c r="Y1522" s="120"/>
      <c r="Z1522" s="117"/>
    </row>
    <row r="1523" spans="1:26" x14ac:dyDescent="0.25">
      <c r="A1523" s="114">
        <v>11</v>
      </c>
      <c r="B1523" s="115" t="s">
        <v>5722</v>
      </c>
      <c r="C1523" s="116" t="str">
        <f t="array" ref="C1523">IFERROR(VLOOKUP(E1523,'RT-C'!$A:$I,9,FALSE),"")</f>
        <v/>
      </c>
      <c r="D1523" s="117"/>
      <c r="E1523" s="113"/>
      <c r="F1523" s="118"/>
      <c r="G1523" s="119"/>
      <c r="H1523" s="120"/>
      <c r="I1523" s="153" t="str">
        <f t="array" ref="I1523">IFERROR(VLOOKUP(E1523,'RT-C'!$A:$J,10,FALSE),"")</f>
        <v/>
      </c>
      <c r="J1523" s="151" t="str">
        <f t="array" ref="J1523">IFERROR(VLOOKUP(E1523,'RT-C'!$A:$AE,31,FALSE),"")</f>
        <v/>
      </c>
      <c r="K1523" s="152" t="str">
        <f t="array" ref="K1523">IFERROR(IF(VLOOKUP(E1523,'RT-C'!$A:$AG,29,FALSE)=0,"",VLOOKUP(E1523,'RT-C'!$A:$AG,33,FALSE)),"")</f>
        <v/>
      </c>
      <c r="L1523" s="151" t="str">
        <f t="array" ref="L1523">IFERROR(VLOOKUP('RT-C'!$A:$AF,32,FALSE),"")</f>
        <v/>
      </c>
      <c r="M1523" s="323" t="str">
        <f t="array" ref="M1523">IFERROR(VLOOKUP(E1523,'RT-C'!$A:$H,8,FALSE),"")</f>
        <v/>
      </c>
      <c r="N1523" s="151" t="str">
        <f t="array" ref="N1523">IFERROR(VLOOKUP(E1523,'RT-C'!$A:$G,7,FALSE),"")</f>
        <v/>
      </c>
      <c r="O1523" s="150" t="str">
        <f t="array" ref="O1523">IFERROR(VLOOKUP(E1523,'RT-C'!$A:$R,18,FALSE),"")</f>
        <v/>
      </c>
      <c r="P1523" s="147" t="str">
        <f t="shared" si="92"/>
        <v/>
      </c>
      <c r="Q1523" s="119" t="str">
        <f t="shared" si="93"/>
        <v/>
      </c>
      <c r="R1523" s="149" t="str">
        <f t="shared" si="94"/>
        <v/>
      </c>
      <c r="S1523" s="148"/>
      <c r="T1523" s="148" t="str">
        <f t="shared" si="95"/>
        <v/>
      </c>
      <c r="U1523" s="118" t="e">
        <f>IF(AND(D1523&lt;&gt;"",I1523="OUI",#REF!="OUI"),60,"")</f>
        <v>#REF!</v>
      </c>
      <c r="V1523" s="147"/>
      <c r="W1523" s="118"/>
      <c r="X1523" s="118"/>
      <c r="Y1523" s="120"/>
      <c r="Z1523" s="117"/>
    </row>
    <row r="1524" spans="1:26" x14ac:dyDescent="0.25">
      <c r="A1524" s="114">
        <v>11</v>
      </c>
      <c r="B1524" s="115" t="s">
        <v>5722</v>
      </c>
      <c r="C1524" s="116" t="str">
        <f t="array" ref="C1524">IFERROR(VLOOKUP(E1524,'RT-C'!$A:$I,9,FALSE),"")</f>
        <v/>
      </c>
      <c r="D1524" s="117"/>
      <c r="E1524" s="113"/>
      <c r="F1524" s="118"/>
      <c r="G1524" s="119"/>
      <c r="H1524" s="120"/>
      <c r="I1524" s="153" t="str">
        <f t="array" ref="I1524">IFERROR(VLOOKUP(E1524,'RT-C'!$A:$J,10,FALSE),"")</f>
        <v/>
      </c>
      <c r="J1524" s="151" t="str">
        <f t="array" ref="J1524">IFERROR(VLOOKUP(E1524,'RT-C'!$A:$AE,31,FALSE),"")</f>
        <v/>
      </c>
      <c r="K1524" s="152" t="str">
        <f t="array" ref="K1524">IFERROR(IF(VLOOKUP(E1524,'RT-C'!$A:$AG,29,FALSE)=0,"",VLOOKUP(E1524,'RT-C'!$A:$AG,33,FALSE)),"")</f>
        <v/>
      </c>
      <c r="L1524" s="151" t="str">
        <f t="array" ref="L1524">IFERROR(VLOOKUP('RT-C'!$A:$AF,32,FALSE),"")</f>
        <v/>
      </c>
      <c r="M1524" s="323" t="str">
        <f t="array" ref="M1524">IFERROR(VLOOKUP(E1524,'RT-C'!$A:$H,8,FALSE),"")</f>
        <v/>
      </c>
      <c r="N1524" s="151" t="str">
        <f t="array" ref="N1524">IFERROR(VLOOKUP(E1524,'RT-C'!$A:$G,7,FALSE),"")</f>
        <v/>
      </c>
      <c r="O1524" s="150" t="str">
        <f t="array" ref="O1524">IFERROR(VLOOKUP(E1524,'RT-C'!$A:$R,18,FALSE),"")</f>
        <v/>
      </c>
      <c r="P1524" s="147" t="str">
        <f t="shared" si="92"/>
        <v/>
      </c>
      <c r="Q1524" s="119" t="str">
        <f t="shared" si="93"/>
        <v/>
      </c>
      <c r="R1524" s="149" t="str">
        <f t="shared" si="94"/>
        <v/>
      </c>
      <c r="S1524" s="148"/>
      <c r="T1524" s="148" t="str">
        <f t="shared" si="95"/>
        <v/>
      </c>
      <c r="U1524" s="118" t="e">
        <f>IF(AND(D1524&lt;&gt;"",I1524="OUI",#REF!="OUI"),60,"")</f>
        <v>#REF!</v>
      </c>
      <c r="V1524" s="147"/>
      <c r="W1524" s="118"/>
      <c r="X1524" s="118"/>
      <c r="Y1524" s="120"/>
      <c r="Z1524" s="117"/>
    </row>
    <row r="1525" spans="1:26" x14ac:dyDescent="0.25">
      <c r="A1525" s="114">
        <v>11</v>
      </c>
      <c r="B1525" s="115" t="s">
        <v>5722</v>
      </c>
      <c r="C1525" s="116" t="str">
        <f t="array" ref="C1525">IFERROR(VLOOKUP(E1525,'RT-C'!$A:$I,9,FALSE),"")</f>
        <v/>
      </c>
      <c r="D1525" s="117"/>
      <c r="E1525" s="113"/>
      <c r="F1525" s="118"/>
      <c r="G1525" s="119"/>
      <c r="H1525" s="120"/>
      <c r="I1525" s="153" t="str">
        <f t="array" ref="I1525">IFERROR(VLOOKUP(E1525,'RT-C'!$A:$J,10,FALSE),"")</f>
        <v/>
      </c>
      <c r="J1525" s="151" t="str">
        <f t="array" ref="J1525">IFERROR(VLOOKUP(E1525,'RT-C'!$A:$AE,31,FALSE),"")</f>
        <v/>
      </c>
      <c r="K1525" s="152" t="str">
        <f t="array" ref="K1525">IFERROR(IF(VLOOKUP(E1525,'RT-C'!$A:$AG,29,FALSE)=0,"",VLOOKUP(E1525,'RT-C'!$A:$AG,33,FALSE)),"")</f>
        <v/>
      </c>
      <c r="L1525" s="151" t="str">
        <f t="array" ref="L1525">IFERROR(VLOOKUP('RT-C'!$A:$AF,32,FALSE),"")</f>
        <v/>
      </c>
      <c r="M1525" s="323" t="str">
        <f t="array" ref="M1525">IFERROR(VLOOKUP(E1525,'RT-C'!$A:$H,8,FALSE),"")</f>
        <v/>
      </c>
      <c r="N1525" s="151" t="str">
        <f t="array" ref="N1525">IFERROR(VLOOKUP(E1525,'RT-C'!$A:$G,7,FALSE),"")</f>
        <v/>
      </c>
      <c r="O1525" s="150" t="str">
        <f t="array" ref="O1525">IFERROR(VLOOKUP(E1525,'RT-C'!$A:$R,18,FALSE),"")</f>
        <v/>
      </c>
      <c r="P1525" s="147" t="str">
        <f t="shared" si="92"/>
        <v/>
      </c>
      <c r="Q1525" s="119" t="str">
        <f t="shared" si="93"/>
        <v/>
      </c>
      <c r="R1525" s="149" t="str">
        <f t="shared" si="94"/>
        <v/>
      </c>
      <c r="S1525" s="148"/>
      <c r="T1525" s="148" t="str">
        <f t="shared" si="95"/>
        <v/>
      </c>
      <c r="U1525" s="118" t="e">
        <f>IF(AND(D1525&lt;&gt;"",I1525="OUI",#REF!="OUI"),60,"")</f>
        <v>#REF!</v>
      </c>
      <c r="V1525" s="147"/>
      <c r="W1525" s="118"/>
      <c r="X1525" s="118"/>
      <c r="Y1525" s="120"/>
      <c r="Z1525" s="117"/>
    </row>
    <row r="1526" spans="1:26" x14ac:dyDescent="0.25">
      <c r="A1526" s="114">
        <v>11</v>
      </c>
      <c r="B1526" s="115" t="s">
        <v>5722</v>
      </c>
      <c r="C1526" s="116" t="str">
        <f t="array" ref="C1526">IFERROR(VLOOKUP(E1526,'RT-C'!$A:$I,9,FALSE),"")</f>
        <v/>
      </c>
      <c r="D1526" s="117"/>
      <c r="E1526" s="113"/>
      <c r="F1526" s="118"/>
      <c r="G1526" s="119"/>
      <c r="H1526" s="120"/>
      <c r="I1526" s="153" t="str">
        <f t="array" ref="I1526">IFERROR(VLOOKUP(E1526,'RT-C'!$A:$J,10,FALSE),"")</f>
        <v/>
      </c>
      <c r="J1526" s="151" t="str">
        <f t="array" ref="J1526">IFERROR(VLOOKUP(E1526,'RT-C'!$A:$AE,31,FALSE),"")</f>
        <v/>
      </c>
      <c r="K1526" s="152" t="str">
        <f t="array" ref="K1526">IFERROR(IF(VLOOKUP(E1526,'RT-C'!$A:$AG,29,FALSE)=0,"",VLOOKUP(E1526,'RT-C'!$A:$AG,33,FALSE)),"")</f>
        <v/>
      </c>
      <c r="L1526" s="151" t="str">
        <f t="array" ref="L1526">IFERROR(VLOOKUP('RT-C'!$A:$AF,32,FALSE),"")</f>
        <v/>
      </c>
      <c r="M1526" s="323" t="str">
        <f t="array" ref="M1526">IFERROR(VLOOKUP(E1526,'RT-C'!$A:$H,8,FALSE),"")</f>
        <v/>
      </c>
      <c r="N1526" s="151" t="str">
        <f t="array" ref="N1526">IFERROR(VLOOKUP(E1526,'RT-C'!$A:$G,7,FALSE),"")</f>
        <v/>
      </c>
      <c r="O1526" s="150" t="str">
        <f t="array" ref="O1526">IFERROR(VLOOKUP(E1526,'RT-C'!$A:$R,18,FALSE),"")</f>
        <v/>
      </c>
      <c r="P1526" s="147" t="str">
        <f t="shared" si="92"/>
        <v/>
      </c>
      <c r="Q1526" s="119" t="str">
        <f t="shared" si="93"/>
        <v/>
      </c>
      <c r="R1526" s="149" t="str">
        <f t="shared" si="94"/>
        <v/>
      </c>
      <c r="S1526" s="148"/>
      <c r="T1526" s="148" t="str">
        <f t="shared" si="95"/>
        <v/>
      </c>
      <c r="U1526" s="118" t="e">
        <f>IF(AND(D1526&lt;&gt;"",I1526="OUI",#REF!="OUI"),60,"")</f>
        <v>#REF!</v>
      </c>
      <c r="V1526" s="147"/>
      <c r="W1526" s="118"/>
      <c r="X1526" s="118"/>
      <c r="Y1526" s="120"/>
      <c r="Z1526" s="117"/>
    </row>
    <row r="1527" spans="1:26" x14ac:dyDescent="0.25">
      <c r="A1527" s="114">
        <v>11</v>
      </c>
      <c r="B1527" s="115" t="s">
        <v>5722</v>
      </c>
      <c r="C1527" s="116" t="str">
        <f t="array" ref="C1527">IFERROR(VLOOKUP(E1527,'RT-C'!$A:$I,9,FALSE),"")</f>
        <v/>
      </c>
      <c r="D1527" s="117"/>
      <c r="E1527" s="113"/>
      <c r="F1527" s="118"/>
      <c r="G1527" s="119"/>
      <c r="H1527" s="120"/>
      <c r="I1527" s="153" t="str">
        <f t="array" ref="I1527">IFERROR(VLOOKUP(E1527,'RT-C'!$A:$J,10,FALSE),"")</f>
        <v/>
      </c>
      <c r="J1527" s="151" t="str">
        <f t="array" ref="J1527">IFERROR(VLOOKUP(E1527,'RT-C'!$A:$AE,31,FALSE),"")</f>
        <v/>
      </c>
      <c r="K1527" s="152" t="str">
        <f t="array" ref="K1527">IFERROR(IF(VLOOKUP(E1527,'RT-C'!$A:$AG,29,FALSE)=0,"",VLOOKUP(E1527,'RT-C'!$A:$AG,33,FALSE)),"")</f>
        <v/>
      </c>
      <c r="L1527" s="151" t="str">
        <f t="array" ref="L1527">IFERROR(VLOOKUP('RT-C'!$A:$AF,32,FALSE),"")</f>
        <v/>
      </c>
      <c r="M1527" s="323" t="str">
        <f t="array" ref="M1527">IFERROR(VLOOKUP(E1527,'RT-C'!$A:$H,8,FALSE),"")</f>
        <v/>
      </c>
      <c r="N1527" s="151" t="str">
        <f t="array" ref="N1527">IFERROR(VLOOKUP(E1527,'RT-C'!$A:$G,7,FALSE),"")</f>
        <v/>
      </c>
      <c r="O1527" s="150" t="str">
        <f t="array" ref="O1527">IFERROR(VLOOKUP(E1527,'RT-C'!$A:$R,18,FALSE),"")</f>
        <v/>
      </c>
      <c r="P1527" s="147" t="str">
        <f t="shared" si="92"/>
        <v/>
      </c>
      <c r="Q1527" s="119" t="str">
        <f t="shared" si="93"/>
        <v/>
      </c>
      <c r="R1527" s="149" t="str">
        <f t="shared" si="94"/>
        <v/>
      </c>
      <c r="S1527" s="148"/>
      <c r="T1527" s="148" t="str">
        <f t="shared" si="95"/>
        <v/>
      </c>
      <c r="U1527" s="118" t="e">
        <f>IF(AND(D1527&lt;&gt;"",I1527="OUI",#REF!="OUI"),60,"")</f>
        <v>#REF!</v>
      </c>
      <c r="V1527" s="147"/>
      <c r="W1527" s="118"/>
      <c r="X1527" s="118"/>
      <c r="Y1527" s="120"/>
      <c r="Z1527" s="117"/>
    </row>
    <row r="1528" spans="1:26" x14ac:dyDescent="0.25">
      <c r="A1528" s="114">
        <v>11</v>
      </c>
      <c r="B1528" s="115" t="s">
        <v>5722</v>
      </c>
      <c r="C1528" s="116" t="str">
        <f t="array" ref="C1528">IFERROR(VLOOKUP(E1528,'RT-C'!$A:$I,9,FALSE),"")</f>
        <v/>
      </c>
      <c r="D1528" s="117"/>
      <c r="E1528" s="113"/>
      <c r="F1528" s="118"/>
      <c r="G1528" s="119"/>
      <c r="H1528" s="120"/>
      <c r="I1528" s="153" t="str">
        <f t="array" ref="I1528">IFERROR(VLOOKUP(E1528,'RT-C'!$A:$J,10,FALSE),"")</f>
        <v/>
      </c>
      <c r="J1528" s="151" t="str">
        <f t="array" ref="J1528">IFERROR(VLOOKUP(E1528,'RT-C'!$A:$AE,31,FALSE),"")</f>
        <v/>
      </c>
      <c r="K1528" s="152" t="str">
        <f t="array" ref="K1528">IFERROR(IF(VLOOKUP(E1528,'RT-C'!$A:$AG,29,FALSE)=0,"",VLOOKUP(E1528,'RT-C'!$A:$AG,33,FALSE)),"")</f>
        <v/>
      </c>
      <c r="L1528" s="151" t="str">
        <f t="array" ref="L1528">IFERROR(VLOOKUP('RT-C'!$A:$AF,32,FALSE),"")</f>
        <v/>
      </c>
      <c r="M1528" s="323" t="str">
        <f t="array" ref="M1528">IFERROR(VLOOKUP(E1528,'RT-C'!$A:$H,8,FALSE),"")</f>
        <v/>
      </c>
      <c r="N1528" s="151" t="str">
        <f t="array" ref="N1528">IFERROR(VLOOKUP(E1528,'RT-C'!$A:$G,7,FALSE),"")</f>
        <v/>
      </c>
      <c r="O1528" s="150" t="str">
        <f t="array" ref="O1528">IFERROR(VLOOKUP(E1528,'RT-C'!$A:$R,18,FALSE),"")</f>
        <v/>
      </c>
      <c r="P1528" s="147" t="str">
        <f t="shared" si="92"/>
        <v/>
      </c>
      <c r="Q1528" s="119" t="str">
        <f t="shared" si="93"/>
        <v/>
      </c>
      <c r="R1528" s="149" t="str">
        <f t="shared" si="94"/>
        <v/>
      </c>
      <c r="S1528" s="148"/>
      <c r="T1528" s="148" t="str">
        <f t="shared" si="95"/>
        <v/>
      </c>
      <c r="U1528" s="118" t="e">
        <f>IF(AND(D1528&lt;&gt;"",I1528="OUI",#REF!="OUI"),60,"")</f>
        <v>#REF!</v>
      </c>
      <c r="V1528" s="147"/>
      <c r="W1528" s="118"/>
      <c r="X1528" s="118"/>
      <c r="Y1528" s="120"/>
      <c r="Z1528" s="117"/>
    </row>
    <row r="1529" spans="1:26" x14ac:dyDescent="0.25">
      <c r="A1529" s="114">
        <v>11</v>
      </c>
      <c r="B1529" s="115" t="s">
        <v>5722</v>
      </c>
      <c r="C1529" s="116" t="str">
        <f t="array" ref="C1529">IFERROR(VLOOKUP(E1529,'RT-C'!$A:$I,9,FALSE),"")</f>
        <v/>
      </c>
      <c r="D1529" s="117"/>
      <c r="E1529" s="113"/>
      <c r="F1529" s="118"/>
      <c r="G1529" s="119"/>
      <c r="H1529" s="120"/>
      <c r="I1529" s="153" t="str">
        <f t="array" ref="I1529">IFERROR(VLOOKUP(E1529,'RT-C'!$A:$J,10,FALSE),"")</f>
        <v/>
      </c>
      <c r="J1529" s="151" t="str">
        <f t="array" ref="J1529">IFERROR(VLOOKUP(E1529,'RT-C'!$A:$AE,31,FALSE),"")</f>
        <v/>
      </c>
      <c r="K1529" s="152" t="str">
        <f t="array" ref="K1529">IFERROR(IF(VLOOKUP(E1529,'RT-C'!$A:$AG,29,FALSE)=0,"",VLOOKUP(E1529,'RT-C'!$A:$AG,33,FALSE)),"")</f>
        <v/>
      </c>
      <c r="L1529" s="151" t="str">
        <f t="array" ref="L1529">IFERROR(VLOOKUP('RT-C'!$A:$AF,32,FALSE),"")</f>
        <v/>
      </c>
      <c r="M1529" s="323" t="str">
        <f t="array" ref="M1529">IFERROR(VLOOKUP(E1529,'RT-C'!$A:$H,8,FALSE),"")</f>
        <v/>
      </c>
      <c r="N1529" s="151" t="str">
        <f t="array" ref="N1529">IFERROR(VLOOKUP(E1529,'RT-C'!$A:$G,7,FALSE),"")</f>
        <v/>
      </c>
      <c r="O1529" s="150" t="str">
        <f t="array" ref="O1529">IFERROR(VLOOKUP(E1529,'RT-C'!$A:$R,18,FALSE),"")</f>
        <v/>
      </c>
      <c r="P1529" s="147" t="str">
        <f t="shared" si="92"/>
        <v/>
      </c>
      <c r="Q1529" s="119" t="str">
        <f t="shared" si="93"/>
        <v/>
      </c>
      <c r="R1529" s="149" t="str">
        <f t="shared" si="94"/>
        <v/>
      </c>
      <c r="S1529" s="148"/>
      <c r="T1529" s="148" t="str">
        <f t="shared" si="95"/>
        <v/>
      </c>
      <c r="U1529" s="118" t="e">
        <f>IF(AND(D1529&lt;&gt;"",I1529="OUI",#REF!="OUI"),60,"")</f>
        <v>#REF!</v>
      </c>
      <c r="V1529" s="147"/>
      <c r="W1529" s="118"/>
      <c r="X1529" s="118"/>
      <c r="Y1529" s="120"/>
      <c r="Z1529" s="117"/>
    </row>
    <row r="1530" spans="1:26" x14ac:dyDescent="0.25">
      <c r="A1530" s="114">
        <v>11</v>
      </c>
      <c r="B1530" s="115" t="s">
        <v>5722</v>
      </c>
      <c r="C1530" s="116" t="str">
        <f t="array" ref="C1530">IFERROR(VLOOKUP(E1530,'RT-C'!$A:$I,9,FALSE),"")</f>
        <v/>
      </c>
      <c r="D1530" s="117"/>
      <c r="E1530" s="113"/>
      <c r="F1530" s="118"/>
      <c r="G1530" s="119"/>
      <c r="H1530" s="120"/>
      <c r="I1530" s="153" t="str">
        <f t="array" ref="I1530">IFERROR(VLOOKUP(E1530,'RT-C'!$A:$J,10,FALSE),"")</f>
        <v/>
      </c>
      <c r="J1530" s="151" t="str">
        <f t="array" ref="J1530">IFERROR(VLOOKUP(E1530,'RT-C'!$A:$AE,31,FALSE),"")</f>
        <v/>
      </c>
      <c r="K1530" s="152" t="str">
        <f t="array" ref="K1530">IFERROR(IF(VLOOKUP(E1530,'RT-C'!$A:$AG,29,FALSE)=0,"",VLOOKUP(E1530,'RT-C'!$A:$AG,33,FALSE)),"")</f>
        <v/>
      </c>
      <c r="L1530" s="151" t="str">
        <f t="array" ref="L1530">IFERROR(VLOOKUP('RT-C'!$A:$AF,32,FALSE),"")</f>
        <v/>
      </c>
      <c r="M1530" s="323" t="str">
        <f t="array" ref="M1530">IFERROR(VLOOKUP(E1530,'RT-C'!$A:$H,8,FALSE),"")</f>
        <v/>
      </c>
      <c r="N1530" s="151" t="str">
        <f t="array" ref="N1530">IFERROR(VLOOKUP(E1530,'RT-C'!$A:$G,7,FALSE),"")</f>
        <v/>
      </c>
      <c r="O1530" s="150" t="str">
        <f t="array" ref="O1530">IFERROR(VLOOKUP(E1530,'RT-C'!$A:$R,18,FALSE),"")</f>
        <v/>
      </c>
      <c r="P1530" s="147" t="str">
        <f t="shared" si="92"/>
        <v/>
      </c>
      <c r="Q1530" s="119" t="str">
        <f t="shared" si="93"/>
        <v/>
      </c>
      <c r="R1530" s="149" t="str">
        <f t="shared" si="94"/>
        <v/>
      </c>
      <c r="S1530" s="148"/>
      <c r="T1530" s="148" t="str">
        <f t="shared" si="95"/>
        <v/>
      </c>
      <c r="U1530" s="118" t="e">
        <f>IF(AND(D1530&lt;&gt;"",I1530="OUI",#REF!="OUI"),60,"")</f>
        <v>#REF!</v>
      </c>
      <c r="V1530" s="147"/>
      <c r="W1530" s="118"/>
      <c r="X1530" s="118"/>
      <c r="Y1530" s="120"/>
      <c r="Z1530" s="117"/>
    </row>
    <row r="1531" spans="1:26" x14ac:dyDescent="0.25">
      <c r="A1531" s="114">
        <v>11</v>
      </c>
      <c r="B1531" s="115" t="s">
        <v>5722</v>
      </c>
      <c r="C1531" s="116" t="str">
        <f t="array" ref="C1531">IFERROR(VLOOKUP(E1531,'RT-C'!$A:$I,9,FALSE),"")</f>
        <v/>
      </c>
      <c r="D1531" s="117"/>
      <c r="E1531" s="113"/>
      <c r="F1531" s="118"/>
      <c r="G1531" s="119"/>
      <c r="H1531" s="120"/>
      <c r="I1531" s="153" t="str">
        <f t="array" ref="I1531">IFERROR(VLOOKUP(E1531,'RT-C'!$A:$J,10,FALSE),"")</f>
        <v/>
      </c>
      <c r="J1531" s="151" t="str">
        <f t="array" ref="J1531">IFERROR(VLOOKUP(E1531,'RT-C'!$A:$AE,31,FALSE),"")</f>
        <v/>
      </c>
      <c r="K1531" s="152" t="str">
        <f t="array" ref="K1531">IFERROR(IF(VLOOKUP(E1531,'RT-C'!$A:$AG,29,FALSE)=0,"",VLOOKUP(E1531,'RT-C'!$A:$AG,33,FALSE)),"")</f>
        <v/>
      </c>
      <c r="L1531" s="151" t="str">
        <f t="array" ref="L1531">IFERROR(VLOOKUP('RT-C'!$A:$AF,32,FALSE),"")</f>
        <v/>
      </c>
      <c r="M1531" s="323" t="str">
        <f t="array" ref="M1531">IFERROR(VLOOKUP(E1531,'RT-C'!$A:$H,8,FALSE),"")</f>
        <v/>
      </c>
      <c r="N1531" s="151" t="str">
        <f t="array" ref="N1531">IFERROR(VLOOKUP(E1531,'RT-C'!$A:$G,7,FALSE),"")</f>
        <v/>
      </c>
      <c r="O1531" s="150" t="str">
        <f t="array" ref="O1531">IFERROR(VLOOKUP(E1531,'RT-C'!$A:$R,18,FALSE),"")</f>
        <v/>
      </c>
      <c r="P1531" s="147" t="str">
        <f t="shared" si="92"/>
        <v/>
      </c>
      <c r="Q1531" s="119" t="str">
        <f t="shared" si="93"/>
        <v/>
      </c>
      <c r="R1531" s="149" t="str">
        <f t="shared" si="94"/>
        <v/>
      </c>
      <c r="S1531" s="148"/>
      <c r="T1531" s="148" t="str">
        <f t="shared" si="95"/>
        <v/>
      </c>
      <c r="U1531" s="118" t="e">
        <f>IF(AND(D1531&lt;&gt;"",I1531="OUI",#REF!="OUI"),60,"")</f>
        <v>#REF!</v>
      </c>
      <c r="V1531" s="147"/>
      <c r="W1531" s="118"/>
      <c r="X1531" s="118"/>
      <c r="Y1531" s="120"/>
      <c r="Z1531" s="117"/>
    </row>
    <row r="1532" spans="1:26" x14ac:dyDescent="0.25">
      <c r="A1532" s="114">
        <v>11</v>
      </c>
      <c r="B1532" s="115" t="s">
        <v>5722</v>
      </c>
      <c r="C1532" s="116" t="str">
        <f t="array" ref="C1532">IFERROR(VLOOKUP(E1532,'RT-C'!$A:$I,9,FALSE),"")</f>
        <v/>
      </c>
      <c r="D1532" s="117"/>
      <c r="E1532" s="113"/>
      <c r="F1532" s="118"/>
      <c r="G1532" s="119"/>
      <c r="H1532" s="120"/>
      <c r="I1532" s="153" t="str">
        <f t="array" ref="I1532">IFERROR(VLOOKUP(E1532,'RT-C'!$A:$J,10,FALSE),"")</f>
        <v/>
      </c>
      <c r="J1532" s="151" t="str">
        <f t="array" ref="J1532">IFERROR(VLOOKUP(E1532,'RT-C'!$A:$AE,31,FALSE),"")</f>
        <v/>
      </c>
      <c r="K1532" s="152" t="str">
        <f t="array" ref="K1532">IFERROR(IF(VLOOKUP(E1532,'RT-C'!$A:$AG,29,FALSE)=0,"",VLOOKUP(E1532,'RT-C'!$A:$AG,33,FALSE)),"")</f>
        <v/>
      </c>
      <c r="L1532" s="151" t="str">
        <f t="array" ref="L1532">IFERROR(VLOOKUP('RT-C'!$A:$AF,32,FALSE),"")</f>
        <v/>
      </c>
      <c r="M1532" s="323" t="str">
        <f t="array" ref="M1532">IFERROR(VLOOKUP(E1532,'RT-C'!$A:$H,8,FALSE),"")</f>
        <v/>
      </c>
      <c r="N1532" s="151" t="str">
        <f t="array" ref="N1532">IFERROR(VLOOKUP(E1532,'RT-C'!$A:$G,7,FALSE),"")</f>
        <v/>
      </c>
      <c r="O1532" s="150" t="str">
        <f t="array" ref="O1532">IFERROR(VLOOKUP(E1532,'RT-C'!$A:$R,18,FALSE),"")</f>
        <v/>
      </c>
      <c r="P1532" s="147" t="str">
        <f t="shared" si="92"/>
        <v/>
      </c>
      <c r="Q1532" s="119" t="str">
        <f t="shared" si="93"/>
        <v/>
      </c>
      <c r="R1532" s="149" t="str">
        <f t="shared" si="94"/>
        <v/>
      </c>
      <c r="S1532" s="148"/>
      <c r="T1532" s="148" t="str">
        <f t="shared" si="95"/>
        <v/>
      </c>
      <c r="U1532" s="118" t="e">
        <f>IF(AND(D1532&lt;&gt;"",I1532="OUI",#REF!="OUI"),60,"")</f>
        <v>#REF!</v>
      </c>
      <c r="V1532" s="147"/>
      <c r="W1532" s="118"/>
      <c r="X1532" s="118"/>
      <c r="Y1532" s="120"/>
      <c r="Z1532" s="117"/>
    </row>
    <row r="1533" spans="1:26" x14ac:dyDescent="0.25">
      <c r="A1533" s="114">
        <v>11</v>
      </c>
      <c r="B1533" s="115" t="s">
        <v>5722</v>
      </c>
      <c r="C1533" s="116" t="str">
        <f t="array" ref="C1533">IFERROR(VLOOKUP(E1533,'RT-C'!$A:$I,9,FALSE),"")</f>
        <v/>
      </c>
      <c r="D1533" s="117"/>
      <c r="E1533" s="113"/>
      <c r="F1533" s="118"/>
      <c r="G1533" s="119"/>
      <c r="H1533" s="120"/>
      <c r="I1533" s="153" t="str">
        <f t="array" ref="I1533">IFERROR(VLOOKUP(E1533,'RT-C'!$A:$J,10,FALSE),"")</f>
        <v/>
      </c>
      <c r="J1533" s="151" t="str">
        <f t="array" ref="J1533">IFERROR(VLOOKUP(E1533,'RT-C'!$A:$AE,31,FALSE),"")</f>
        <v/>
      </c>
      <c r="K1533" s="152" t="str">
        <f t="array" ref="K1533">IFERROR(IF(VLOOKUP(E1533,'RT-C'!$A:$AG,29,FALSE)=0,"",VLOOKUP(E1533,'RT-C'!$A:$AG,33,FALSE)),"")</f>
        <v/>
      </c>
      <c r="L1533" s="151" t="str">
        <f t="array" ref="L1533">IFERROR(VLOOKUP('RT-C'!$A:$AF,32,FALSE),"")</f>
        <v/>
      </c>
      <c r="M1533" s="323" t="str">
        <f t="array" ref="M1533">IFERROR(VLOOKUP(E1533,'RT-C'!$A:$H,8,FALSE),"")</f>
        <v/>
      </c>
      <c r="N1533" s="151" t="str">
        <f t="array" ref="N1533">IFERROR(VLOOKUP(E1533,'RT-C'!$A:$G,7,FALSE),"")</f>
        <v/>
      </c>
      <c r="O1533" s="150" t="str">
        <f t="array" ref="O1533">IFERROR(VLOOKUP(E1533,'RT-C'!$A:$R,18,FALSE),"")</f>
        <v/>
      </c>
      <c r="P1533" s="147" t="str">
        <f t="shared" si="92"/>
        <v/>
      </c>
      <c r="Q1533" s="119" t="str">
        <f t="shared" si="93"/>
        <v/>
      </c>
      <c r="R1533" s="149" t="str">
        <f t="shared" si="94"/>
        <v/>
      </c>
      <c r="S1533" s="148"/>
      <c r="T1533" s="148" t="str">
        <f t="shared" si="95"/>
        <v/>
      </c>
      <c r="U1533" s="118" t="e">
        <f>IF(AND(D1533&lt;&gt;"",I1533="OUI",#REF!="OUI"),60,"")</f>
        <v>#REF!</v>
      </c>
      <c r="V1533" s="147"/>
      <c r="W1533" s="118"/>
      <c r="X1533" s="118"/>
      <c r="Y1533" s="120"/>
      <c r="Z1533" s="117"/>
    </row>
    <row r="1534" spans="1:26" x14ac:dyDescent="0.25">
      <c r="A1534" s="114">
        <v>11</v>
      </c>
      <c r="B1534" s="115" t="s">
        <v>5722</v>
      </c>
      <c r="C1534" s="116" t="str">
        <f t="array" ref="C1534">IFERROR(VLOOKUP(E1534,'RT-C'!$A:$I,9,FALSE),"")</f>
        <v/>
      </c>
      <c r="D1534" s="117"/>
      <c r="E1534" s="113"/>
      <c r="F1534" s="118"/>
      <c r="G1534" s="119"/>
      <c r="H1534" s="120"/>
      <c r="I1534" s="153" t="str">
        <f t="array" ref="I1534">IFERROR(VLOOKUP(E1534,'RT-C'!$A:$J,10,FALSE),"")</f>
        <v/>
      </c>
      <c r="J1534" s="151" t="str">
        <f t="array" ref="J1534">IFERROR(VLOOKUP(E1534,'RT-C'!$A:$AE,31,FALSE),"")</f>
        <v/>
      </c>
      <c r="K1534" s="152" t="str">
        <f t="array" ref="K1534">IFERROR(IF(VLOOKUP(E1534,'RT-C'!$A:$AG,29,FALSE)=0,"",VLOOKUP(E1534,'RT-C'!$A:$AG,33,FALSE)),"")</f>
        <v/>
      </c>
      <c r="L1534" s="151" t="str">
        <f t="array" ref="L1534">IFERROR(VLOOKUP('RT-C'!$A:$AF,32,FALSE),"")</f>
        <v/>
      </c>
      <c r="M1534" s="323" t="str">
        <f t="array" ref="M1534">IFERROR(VLOOKUP(E1534,'RT-C'!$A:$H,8,FALSE),"")</f>
        <v/>
      </c>
      <c r="N1534" s="151" t="str">
        <f t="array" ref="N1534">IFERROR(VLOOKUP(E1534,'RT-C'!$A:$G,7,FALSE),"")</f>
        <v/>
      </c>
      <c r="O1534" s="150" t="str">
        <f t="array" ref="O1534">IFERROR(VLOOKUP(E1534,'RT-C'!$A:$R,18,FALSE),"")</f>
        <v/>
      </c>
      <c r="P1534" s="147" t="str">
        <f t="shared" si="92"/>
        <v/>
      </c>
      <c r="Q1534" s="119" t="str">
        <f t="shared" si="93"/>
        <v/>
      </c>
      <c r="R1534" s="149" t="str">
        <f t="shared" si="94"/>
        <v/>
      </c>
      <c r="S1534" s="148"/>
      <c r="T1534" s="148" t="str">
        <f t="shared" si="95"/>
        <v/>
      </c>
      <c r="U1534" s="118" t="e">
        <f>IF(AND(D1534&lt;&gt;"",I1534="OUI",#REF!="OUI"),60,"")</f>
        <v>#REF!</v>
      </c>
      <c r="V1534" s="147"/>
      <c r="W1534" s="118"/>
      <c r="X1534" s="118"/>
      <c r="Y1534" s="120"/>
      <c r="Z1534" s="117"/>
    </row>
    <row r="1535" spans="1:26" x14ac:dyDescent="0.25">
      <c r="A1535" s="114">
        <v>11</v>
      </c>
      <c r="B1535" s="115" t="s">
        <v>5722</v>
      </c>
      <c r="C1535" s="116" t="str">
        <f t="array" ref="C1535">IFERROR(VLOOKUP(E1535,'RT-C'!$A:$I,9,FALSE),"")</f>
        <v/>
      </c>
      <c r="D1535" s="117"/>
      <c r="E1535" s="113"/>
      <c r="F1535" s="118"/>
      <c r="G1535" s="119"/>
      <c r="H1535" s="120"/>
      <c r="I1535" s="153" t="str">
        <f t="array" ref="I1535">IFERROR(VLOOKUP(E1535,'RT-C'!$A:$J,10,FALSE),"")</f>
        <v/>
      </c>
      <c r="J1535" s="151" t="str">
        <f t="array" ref="J1535">IFERROR(VLOOKUP(E1535,'RT-C'!$A:$AE,31,FALSE),"")</f>
        <v/>
      </c>
      <c r="K1535" s="152" t="str">
        <f t="array" ref="K1535">IFERROR(IF(VLOOKUP(E1535,'RT-C'!$A:$AG,29,FALSE)=0,"",VLOOKUP(E1535,'RT-C'!$A:$AG,33,FALSE)),"")</f>
        <v/>
      </c>
      <c r="L1535" s="151" t="str">
        <f t="array" ref="L1535">IFERROR(VLOOKUP('RT-C'!$A:$AF,32,FALSE),"")</f>
        <v/>
      </c>
      <c r="M1535" s="323" t="str">
        <f t="array" ref="M1535">IFERROR(VLOOKUP(E1535,'RT-C'!$A:$H,8,FALSE),"")</f>
        <v/>
      </c>
      <c r="N1535" s="151" t="str">
        <f t="array" ref="N1535">IFERROR(VLOOKUP(E1535,'RT-C'!$A:$G,7,FALSE),"")</f>
        <v/>
      </c>
      <c r="O1535" s="150" t="str">
        <f t="array" ref="O1535">IFERROR(VLOOKUP(E1535,'RT-C'!$A:$R,18,FALSE),"")</f>
        <v/>
      </c>
      <c r="P1535" s="147" t="str">
        <f t="shared" si="92"/>
        <v/>
      </c>
      <c r="Q1535" s="119" t="str">
        <f t="shared" si="93"/>
        <v/>
      </c>
      <c r="R1535" s="149" t="str">
        <f t="shared" si="94"/>
        <v/>
      </c>
      <c r="S1535" s="148"/>
      <c r="T1535" s="148" t="str">
        <f t="shared" si="95"/>
        <v/>
      </c>
      <c r="U1535" s="118" t="e">
        <f>IF(AND(D1535&lt;&gt;"",I1535="OUI",#REF!="OUI"),60,"")</f>
        <v>#REF!</v>
      </c>
      <c r="V1535" s="147"/>
      <c r="W1535" s="118"/>
      <c r="X1535" s="118"/>
      <c r="Y1535" s="120"/>
      <c r="Z1535" s="117"/>
    </row>
    <row r="1536" spans="1:26" x14ac:dyDescent="0.25">
      <c r="A1536" s="114">
        <v>11</v>
      </c>
      <c r="B1536" s="115" t="s">
        <v>5722</v>
      </c>
      <c r="C1536" s="116" t="str">
        <f t="array" ref="C1536">IFERROR(VLOOKUP(E1536,'RT-C'!$A:$I,9,FALSE),"")</f>
        <v/>
      </c>
      <c r="D1536" s="117"/>
      <c r="E1536" s="113"/>
      <c r="F1536" s="118"/>
      <c r="G1536" s="119"/>
      <c r="H1536" s="120"/>
      <c r="I1536" s="153" t="str">
        <f t="array" ref="I1536">IFERROR(VLOOKUP(E1536,'RT-C'!$A:$J,10,FALSE),"")</f>
        <v/>
      </c>
      <c r="J1536" s="151" t="str">
        <f t="array" ref="J1536">IFERROR(VLOOKUP(E1536,'RT-C'!$A:$AE,31,FALSE),"")</f>
        <v/>
      </c>
      <c r="K1536" s="152" t="str">
        <f t="array" ref="K1536">IFERROR(IF(VLOOKUP(E1536,'RT-C'!$A:$AG,29,FALSE)=0,"",VLOOKUP(E1536,'RT-C'!$A:$AG,33,FALSE)),"")</f>
        <v/>
      </c>
      <c r="L1536" s="151" t="str">
        <f t="array" ref="L1536">IFERROR(VLOOKUP('RT-C'!$A:$AF,32,FALSE),"")</f>
        <v/>
      </c>
      <c r="M1536" s="323" t="str">
        <f t="array" ref="M1536">IFERROR(VLOOKUP(E1536,'RT-C'!$A:$H,8,FALSE),"")</f>
        <v/>
      </c>
      <c r="N1536" s="151" t="str">
        <f t="array" ref="N1536">IFERROR(VLOOKUP(E1536,'RT-C'!$A:$G,7,FALSE),"")</f>
        <v/>
      </c>
      <c r="O1536" s="150" t="str">
        <f t="array" ref="O1536">IFERROR(VLOOKUP(E1536,'RT-C'!$A:$R,18,FALSE),"")</f>
        <v/>
      </c>
      <c r="P1536" s="147" t="str">
        <f t="shared" si="92"/>
        <v/>
      </c>
      <c r="Q1536" s="119" t="str">
        <f t="shared" si="93"/>
        <v/>
      </c>
      <c r="R1536" s="149" t="str">
        <f t="shared" si="94"/>
        <v/>
      </c>
      <c r="S1536" s="148"/>
      <c r="T1536" s="148" t="str">
        <f t="shared" si="95"/>
        <v/>
      </c>
      <c r="U1536" s="118" t="e">
        <f>IF(AND(D1536&lt;&gt;"",I1536="OUI",#REF!="OUI"),60,"")</f>
        <v>#REF!</v>
      </c>
      <c r="V1536" s="147"/>
      <c r="W1536" s="118"/>
      <c r="X1536" s="118"/>
      <c r="Y1536" s="120"/>
      <c r="Z1536" s="117"/>
    </row>
    <row r="1537" spans="1:26" x14ac:dyDescent="0.25">
      <c r="A1537" s="114">
        <v>11</v>
      </c>
      <c r="B1537" s="115" t="s">
        <v>5722</v>
      </c>
      <c r="C1537" s="116" t="str">
        <f t="array" ref="C1537">IFERROR(VLOOKUP(E1537,'RT-C'!$A:$I,9,FALSE),"")</f>
        <v/>
      </c>
      <c r="D1537" s="117"/>
      <c r="E1537" s="113"/>
      <c r="F1537" s="118"/>
      <c r="G1537" s="119"/>
      <c r="H1537" s="120"/>
      <c r="I1537" s="153" t="str">
        <f t="array" ref="I1537">IFERROR(VLOOKUP(E1537,'RT-C'!$A:$J,10,FALSE),"")</f>
        <v/>
      </c>
      <c r="J1537" s="151" t="str">
        <f t="array" ref="J1537">IFERROR(VLOOKUP(E1537,'RT-C'!$A:$AE,31,FALSE),"")</f>
        <v/>
      </c>
      <c r="K1537" s="152" t="str">
        <f t="array" ref="K1537">IFERROR(IF(VLOOKUP(E1537,'RT-C'!$A:$AG,29,FALSE)=0,"",VLOOKUP(E1537,'RT-C'!$A:$AG,33,FALSE)),"")</f>
        <v/>
      </c>
      <c r="L1537" s="151" t="str">
        <f t="array" ref="L1537">IFERROR(VLOOKUP('RT-C'!$A:$AF,32,FALSE),"")</f>
        <v/>
      </c>
      <c r="M1537" s="323" t="str">
        <f t="array" ref="M1537">IFERROR(VLOOKUP(E1537,'RT-C'!$A:$H,8,FALSE),"")</f>
        <v/>
      </c>
      <c r="N1537" s="151" t="str">
        <f t="array" ref="N1537">IFERROR(VLOOKUP(E1537,'RT-C'!$A:$G,7,FALSE),"")</f>
        <v/>
      </c>
      <c r="O1537" s="150" t="str">
        <f t="array" ref="O1537">IFERROR(VLOOKUP(E1537,'RT-C'!$A:$R,18,FALSE),"")</f>
        <v/>
      </c>
      <c r="P1537" s="147" t="str">
        <f t="shared" si="92"/>
        <v/>
      </c>
      <c r="Q1537" s="119" t="str">
        <f t="shared" si="93"/>
        <v/>
      </c>
      <c r="R1537" s="149" t="str">
        <f t="shared" si="94"/>
        <v/>
      </c>
      <c r="S1537" s="148"/>
      <c r="T1537" s="148" t="str">
        <f t="shared" si="95"/>
        <v/>
      </c>
      <c r="U1537" s="118" t="e">
        <f>IF(AND(D1537&lt;&gt;"",I1537="OUI",#REF!="OUI"),60,"")</f>
        <v>#REF!</v>
      </c>
      <c r="V1537" s="147"/>
      <c r="W1537" s="118"/>
      <c r="X1537" s="118"/>
      <c r="Y1537" s="120"/>
      <c r="Z1537" s="117"/>
    </row>
    <row r="1538" spans="1:26" x14ac:dyDescent="0.25">
      <c r="A1538" s="114">
        <v>11</v>
      </c>
      <c r="B1538" s="115" t="s">
        <v>5722</v>
      </c>
      <c r="C1538" s="116" t="str">
        <f t="array" ref="C1538">IFERROR(VLOOKUP(E1538,'RT-C'!$A:$I,9,FALSE),"")</f>
        <v/>
      </c>
      <c r="D1538" s="117"/>
      <c r="E1538" s="113"/>
      <c r="F1538" s="118"/>
      <c r="G1538" s="119"/>
      <c r="H1538" s="120"/>
      <c r="I1538" s="153" t="str">
        <f t="array" ref="I1538">IFERROR(VLOOKUP(E1538,'RT-C'!$A:$J,10,FALSE),"")</f>
        <v/>
      </c>
      <c r="J1538" s="151" t="str">
        <f t="array" ref="J1538">IFERROR(VLOOKUP(E1538,'RT-C'!$A:$AE,31,FALSE),"")</f>
        <v/>
      </c>
      <c r="K1538" s="152" t="str">
        <f t="array" ref="K1538">IFERROR(IF(VLOOKUP(E1538,'RT-C'!$A:$AG,29,FALSE)=0,"",VLOOKUP(E1538,'RT-C'!$A:$AG,33,FALSE)),"")</f>
        <v/>
      </c>
      <c r="L1538" s="151" t="str">
        <f t="array" ref="L1538">IFERROR(VLOOKUP('RT-C'!$A:$AF,32,FALSE),"")</f>
        <v/>
      </c>
      <c r="M1538" s="323" t="str">
        <f t="array" ref="M1538">IFERROR(VLOOKUP(E1538,'RT-C'!$A:$H,8,FALSE),"")</f>
        <v/>
      </c>
      <c r="N1538" s="151" t="str">
        <f t="array" ref="N1538">IFERROR(VLOOKUP(E1538,'RT-C'!$A:$G,7,FALSE),"")</f>
        <v/>
      </c>
      <c r="O1538" s="150" t="str">
        <f t="array" ref="O1538">IFERROR(VLOOKUP(E1538,'RT-C'!$A:$R,18,FALSE),"")</f>
        <v/>
      </c>
      <c r="P1538" s="147" t="str">
        <f t="shared" si="92"/>
        <v/>
      </c>
      <c r="Q1538" s="119" t="str">
        <f t="shared" si="93"/>
        <v/>
      </c>
      <c r="R1538" s="149" t="str">
        <f t="shared" si="94"/>
        <v/>
      </c>
      <c r="S1538" s="148"/>
      <c r="T1538" s="148" t="str">
        <f t="shared" si="95"/>
        <v/>
      </c>
      <c r="U1538" s="118" t="e">
        <f>IF(AND(D1538&lt;&gt;"",I1538="OUI",#REF!="OUI"),60,"")</f>
        <v>#REF!</v>
      </c>
      <c r="V1538" s="147"/>
      <c r="W1538" s="118"/>
      <c r="X1538" s="118"/>
      <c r="Y1538" s="120"/>
      <c r="Z1538" s="117"/>
    </row>
    <row r="1539" spans="1:26" x14ac:dyDescent="0.25">
      <c r="A1539" s="114">
        <v>11</v>
      </c>
      <c r="B1539" s="115" t="s">
        <v>5722</v>
      </c>
      <c r="C1539" s="116" t="str">
        <f t="array" ref="C1539">IFERROR(VLOOKUP(E1539,'RT-C'!$A:$I,9,FALSE),"")</f>
        <v/>
      </c>
      <c r="D1539" s="117"/>
      <c r="E1539" s="113"/>
      <c r="F1539" s="118"/>
      <c r="G1539" s="119"/>
      <c r="H1539" s="120"/>
      <c r="I1539" s="153" t="str">
        <f t="array" ref="I1539">IFERROR(VLOOKUP(E1539,'RT-C'!$A:$J,10,FALSE),"")</f>
        <v/>
      </c>
      <c r="J1539" s="151" t="str">
        <f t="array" ref="J1539">IFERROR(VLOOKUP(E1539,'RT-C'!$A:$AE,31,FALSE),"")</f>
        <v/>
      </c>
      <c r="K1539" s="152" t="str">
        <f t="array" ref="K1539">IFERROR(IF(VLOOKUP(E1539,'RT-C'!$A:$AG,29,FALSE)=0,"",VLOOKUP(E1539,'RT-C'!$A:$AG,33,FALSE)),"")</f>
        <v/>
      </c>
      <c r="L1539" s="151" t="str">
        <f t="array" ref="L1539">IFERROR(VLOOKUP('RT-C'!$A:$AF,32,FALSE),"")</f>
        <v/>
      </c>
      <c r="M1539" s="323" t="str">
        <f t="array" ref="M1539">IFERROR(VLOOKUP(E1539,'RT-C'!$A:$H,8,FALSE),"")</f>
        <v/>
      </c>
      <c r="N1539" s="151" t="str">
        <f t="array" ref="N1539">IFERROR(VLOOKUP(E1539,'RT-C'!$A:$G,7,FALSE),"")</f>
        <v/>
      </c>
      <c r="O1539" s="150" t="str">
        <f t="array" ref="O1539">IFERROR(VLOOKUP(E1539,'RT-C'!$A:$R,18,FALSE),"")</f>
        <v/>
      </c>
      <c r="P1539" s="147" t="str">
        <f t="shared" ref="P1539:P1602" si="96">IF(AND(D1539&lt;&gt;"",F1539="INS",I1539="OUI",K1539&gt;0),K1539*IF($M1539&gt;41790,5.94,5.65),"")</f>
        <v/>
      </c>
      <c r="Q1539" s="119" t="str">
        <f t="shared" ref="Q1539:Q1602" si="97">IF(AND(D1539&lt;&gt;"",F1539="REV",I1539="OUI",K1539&gt;0),K1539*IF($M1539&gt;41790,6.2,5.9),"")</f>
        <v/>
      </c>
      <c r="R1539" s="149" t="str">
        <f t="shared" ref="R1539:R1602" si="98">IF(AND(D1539&lt;&gt;"",I1539="NON",OR(J1539="Branchement individuel",J1539="Batiment détruit")),3,"")</f>
        <v/>
      </c>
      <c r="S1539" s="148"/>
      <c r="T1539" s="148" t="str">
        <f t="shared" ref="T1539:T1602" si="99">IF(AND(D1539&lt;&gt;"",I1539="OUI",O1539="OUI"),18,"")</f>
        <v/>
      </c>
      <c r="U1539" s="118" t="e">
        <f>IF(AND(D1539&lt;&gt;"",I1539="OUI",#REF!="OUI"),60,"")</f>
        <v>#REF!</v>
      </c>
      <c r="V1539" s="147"/>
      <c r="W1539" s="118"/>
      <c r="X1539" s="118"/>
      <c r="Y1539" s="120"/>
      <c r="Z1539" s="117"/>
    </row>
    <row r="1540" spans="1:26" x14ac:dyDescent="0.25">
      <c r="A1540" s="114">
        <v>11</v>
      </c>
      <c r="B1540" s="115" t="s">
        <v>5722</v>
      </c>
      <c r="C1540" s="116" t="str">
        <f t="array" ref="C1540">IFERROR(VLOOKUP(E1540,'RT-C'!$A:$I,9,FALSE),"")</f>
        <v/>
      </c>
      <c r="D1540" s="117"/>
      <c r="E1540" s="113"/>
      <c r="F1540" s="118"/>
      <c r="G1540" s="119"/>
      <c r="H1540" s="120"/>
      <c r="I1540" s="153" t="str">
        <f t="array" ref="I1540">IFERROR(VLOOKUP(E1540,'RT-C'!$A:$J,10,FALSE),"")</f>
        <v/>
      </c>
      <c r="J1540" s="151" t="str">
        <f t="array" ref="J1540">IFERROR(VLOOKUP(E1540,'RT-C'!$A:$AE,31,FALSE),"")</f>
        <v/>
      </c>
      <c r="K1540" s="152" t="str">
        <f t="array" ref="K1540">IFERROR(IF(VLOOKUP(E1540,'RT-C'!$A:$AG,29,FALSE)=0,"",VLOOKUP(E1540,'RT-C'!$A:$AG,33,FALSE)),"")</f>
        <v/>
      </c>
      <c r="L1540" s="151" t="str">
        <f t="array" ref="L1540">IFERROR(VLOOKUP('RT-C'!$A:$AF,32,FALSE),"")</f>
        <v/>
      </c>
      <c r="M1540" s="323" t="str">
        <f t="array" ref="M1540">IFERROR(VLOOKUP(E1540,'RT-C'!$A:$H,8,FALSE),"")</f>
        <v/>
      </c>
      <c r="N1540" s="151" t="str">
        <f t="array" ref="N1540">IFERROR(VLOOKUP(E1540,'RT-C'!$A:$G,7,FALSE),"")</f>
        <v/>
      </c>
      <c r="O1540" s="150" t="str">
        <f t="array" ref="O1540">IFERROR(VLOOKUP(E1540,'RT-C'!$A:$R,18,FALSE),"")</f>
        <v/>
      </c>
      <c r="P1540" s="147" t="str">
        <f t="shared" si="96"/>
        <v/>
      </c>
      <c r="Q1540" s="119" t="str">
        <f t="shared" si="97"/>
        <v/>
      </c>
      <c r="R1540" s="149" t="str">
        <f t="shared" si="98"/>
        <v/>
      </c>
      <c r="S1540" s="148"/>
      <c r="T1540" s="148" t="str">
        <f t="shared" si="99"/>
        <v/>
      </c>
      <c r="U1540" s="118" t="e">
        <f>IF(AND(D1540&lt;&gt;"",I1540="OUI",#REF!="OUI"),60,"")</f>
        <v>#REF!</v>
      </c>
      <c r="V1540" s="147"/>
      <c r="W1540" s="118"/>
      <c r="X1540" s="118"/>
      <c r="Y1540" s="120"/>
      <c r="Z1540" s="117"/>
    </row>
    <row r="1541" spans="1:26" x14ac:dyDescent="0.25">
      <c r="A1541" s="114">
        <v>11</v>
      </c>
      <c r="B1541" s="115" t="s">
        <v>5722</v>
      </c>
      <c r="C1541" s="116" t="str">
        <f t="array" ref="C1541">IFERROR(VLOOKUP(E1541,'RT-C'!$A:$I,9,FALSE),"")</f>
        <v/>
      </c>
      <c r="D1541" s="117"/>
      <c r="E1541" s="113"/>
      <c r="F1541" s="118"/>
      <c r="G1541" s="119"/>
      <c r="H1541" s="120"/>
      <c r="I1541" s="153" t="str">
        <f t="array" ref="I1541">IFERROR(VLOOKUP(E1541,'RT-C'!$A:$J,10,FALSE),"")</f>
        <v/>
      </c>
      <c r="J1541" s="151" t="str">
        <f t="array" ref="J1541">IFERROR(VLOOKUP(E1541,'RT-C'!$A:$AE,31,FALSE),"")</f>
        <v/>
      </c>
      <c r="K1541" s="152" t="str">
        <f t="array" ref="K1541">IFERROR(IF(VLOOKUP(E1541,'RT-C'!$A:$AG,29,FALSE)=0,"",VLOOKUP(E1541,'RT-C'!$A:$AG,33,FALSE)),"")</f>
        <v/>
      </c>
      <c r="L1541" s="151" t="str">
        <f t="array" ref="L1541">IFERROR(VLOOKUP('RT-C'!$A:$AF,32,FALSE),"")</f>
        <v/>
      </c>
      <c r="M1541" s="323" t="str">
        <f t="array" ref="M1541">IFERROR(VLOOKUP(E1541,'RT-C'!$A:$H,8,FALSE),"")</f>
        <v/>
      </c>
      <c r="N1541" s="151" t="str">
        <f t="array" ref="N1541">IFERROR(VLOOKUP(E1541,'RT-C'!$A:$G,7,FALSE),"")</f>
        <v/>
      </c>
      <c r="O1541" s="150" t="str">
        <f t="array" ref="O1541">IFERROR(VLOOKUP(E1541,'RT-C'!$A:$R,18,FALSE),"")</f>
        <v/>
      </c>
      <c r="P1541" s="147" t="str">
        <f t="shared" si="96"/>
        <v/>
      </c>
      <c r="Q1541" s="119" t="str">
        <f t="shared" si="97"/>
        <v/>
      </c>
      <c r="R1541" s="149" t="str">
        <f t="shared" si="98"/>
        <v/>
      </c>
      <c r="S1541" s="148"/>
      <c r="T1541" s="148" t="str">
        <f t="shared" si="99"/>
        <v/>
      </c>
      <c r="U1541" s="118" t="e">
        <f>IF(AND(D1541&lt;&gt;"",I1541="OUI",#REF!="OUI"),60,"")</f>
        <v>#REF!</v>
      </c>
      <c r="V1541" s="147"/>
      <c r="W1541" s="118"/>
      <c r="X1541" s="118"/>
      <c r="Y1541" s="120"/>
      <c r="Z1541" s="117"/>
    </row>
    <row r="1542" spans="1:26" x14ac:dyDescent="0.25">
      <c r="A1542" s="114">
        <v>11</v>
      </c>
      <c r="B1542" s="115" t="s">
        <v>5722</v>
      </c>
      <c r="C1542" s="116" t="str">
        <f t="array" ref="C1542">IFERROR(VLOOKUP(E1542,'RT-C'!$A:$I,9,FALSE),"")</f>
        <v/>
      </c>
      <c r="D1542" s="117"/>
      <c r="E1542" s="113"/>
      <c r="F1542" s="118"/>
      <c r="G1542" s="119"/>
      <c r="H1542" s="120"/>
      <c r="I1542" s="153" t="str">
        <f t="array" ref="I1542">IFERROR(VLOOKUP(E1542,'RT-C'!$A:$J,10,FALSE),"")</f>
        <v/>
      </c>
      <c r="J1542" s="151" t="str">
        <f t="array" ref="J1542">IFERROR(VLOOKUP(E1542,'RT-C'!$A:$AE,31,FALSE),"")</f>
        <v/>
      </c>
      <c r="K1542" s="152" t="str">
        <f t="array" ref="K1542">IFERROR(IF(VLOOKUP(E1542,'RT-C'!$A:$AG,29,FALSE)=0,"",VLOOKUP(E1542,'RT-C'!$A:$AG,33,FALSE)),"")</f>
        <v/>
      </c>
      <c r="L1542" s="151" t="str">
        <f t="array" ref="L1542">IFERROR(VLOOKUP('RT-C'!$A:$AF,32,FALSE),"")</f>
        <v/>
      </c>
      <c r="M1542" s="323" t="str">
        <f t="array" ref="M1542">IFERROR(VLOOKUP(E1542,'RT-C'!$A:$H,8,FALSE),"")</f>
        <v/>
      </c>
      <c r="N1542" s="151" t="str">
        <f t="array" ref="N1542">IFERROR(VLOOKUP(E1542,'RT-C'!$A:$G,7,FALSE),"")</f>
        <v/>
      </c>
      <c r="O1542" s="150" t="str">
        <f t="array" ref="O1542">IFERROR(VLOOKUP(E1542,'RT-C'!$A:$R,18,FALSE),"")</f>
        <v/>
      </c>
      <c r="P1542" s="147" t="str">
        <f t="shared" si="96"/>
        <v/>
      </c>
      <c r="Q1542" s="119" t="str">
        <f t="shared" si="97"/>
        <v/>
      </c>
      <c r="R1542" s="149" t="str">
        <f t="shared" si="98"/>
        <v/>
      </c>
      <c r="S1542" s="148"/>
      <c r="T1542" s="148" t="str">
        <f t="shared" si="99"/>
        <v/>
      </c>
      <c r="U1542" s="118" t="e">
        <f>IF(AND(D1542&lt;&gt;"",I1542="OUI",#REF!="OUI"),60,"")</f>
        <v>#REF!</v>
      </c>
      <c r="V1542" s="147"/>
      <c r="W1542" s="118"/>
      <c r="X1542" s="118"/>
      <c r="Y1542" s="120"/>
      <c r="Z1542" s="117"/>
    </row>
    <row r="1543" spans="1:26" x14ac:dyDescent="0.25">
      <c r="A1543" s="114">
        <v>11</v>
      </c>
      <c r="B1543" s="115" t="s">
        <v>5722</v>
      </c>
      <c r="C1543" s="116" t="str">
        <f t="array" ref="C1543">IFERROR(VLOOKUP(E1543,'RT-C'!$A:$I,9,FALSE),"")</f>
        <v/>
      </c>
      <c r="D1543" s="117"/>
      <c r="E1543" s="113"/>
      <c r="F1543" s="118"/>
      <c r="G1543" s="119"/>
      <c r="H1543" s="120"/>
      <c r="I1543" s="153" t="str">
        <f t="array" ref="I1543">IFERROR(VLOOKUP(E1543,'RT-C'!$A:$J,10,FALSE),"")</f>
        <v/>
      </c>
      <c r="J1543" s="151" t="str">
        <f t="array" ref="J1543">IFERROR(VLOOKUP(E1543,'RT-C'!$A:$AE,31,FALSE),"")</f>
        <v/>
      </c>
      <c r="K1543" s="152" t="str">
        <f t="array" ref="K1543">IFERROR(IF(VLOOKUP(E1543,'RT-C'!$A:$AG,29,FALSE)=0,"",VLOOKUP(E1543,'RT-C'!$A:$AG,33,FALSE)),"")</f>
        <v/>
      </c>
      <c r="L1543" s="151" t="str">
        <f t="array" ref="L1543">IFERROR(VLOOKUP('RT-C'!$A:$AF,32,FALSE),"")</f>
        <v/>
      </c>
      <c r="M1543" s="323" t="str">
        <f t="array" ref="M1543">IFERROR(VLOOKUP(E1543,'RT-C'!$A:$H,8,FALSE),"")</f>
        <v/>
      </c>
      <c r="N1543" s="151" t="str">
        <f t="array" ref="N1543">IFERROR(VLOOKUP(E1543,'RT-C'!$A:$G,7,FALSE),"")</f>
        <v/>
      </c>
      <c r="O1543" s="150" t="str">
        <f t="array" ref="O1543">IFERROR(VLOOKUP(E1543,'RT-C'!$A:$R,18,FALSE),"")</f>
        <v/>
      </c>
      <c r="P1543" s="147" t="str">
        <f t="shared" si="96"/>
        <v/>
      </c>
      <c r="Q1543" s="119" t="str">
        <f t="shared" si="97"/>
        <v/>
      </c>
      <c r="R1543" s="149" t="str">
        <f t="shared" si="98"/>
        <v/>
      </c>
      <c r="S1543" s="148"/>
      <c r="T1543" s="148" t="str">
        <f t="shared" si="99"/>
        <v/>
      </c>
      <c r="U1543" s="118" t="e">
        <f>IF(AND(D1543&lt;&gt;"",I1543="OUI",#REF!="OUI"),60,"")</f>
        <v>#REF!</v>
      </c>
      <c r="V1543" s="147"/>
      <c r="W1543" s="118"/>
      <c r="X1543" s="118"/>
      <c r="Y1543" s="120"/>
      <c r="Z1543" s="117"/>
    </row>
    <row r="1544" spans="1:26" x14ac:dyDescent="0.25">
      <c r="A1544" s="114">
        <v>11</v>
      </c>
      <c r="B1544" s="115" t="s">
        <v>5722</v>
      </c>
      <c r="C1544" s="116" t="str">
        <f t="array" ref="C1544">IFERROR(VLOOKUP(E1544,'RT-C'!$A:$I,9,FALSE),"")</f>
        <v/>
      </c>
      <c r="D1544" s="117"/>
      <c r="E1544" s="113"/>
      <c r="F1544" s="118"/>
      <c r="G1544" s="119"/>
      <c r="H1544" s="120"/>
      <c r="I1544" s="153" t="str">
        <f t="array" ref="I1544">IFERROR(VLOOKUP(E1544,'RT-C'!$A:$J,10,FALSE),"")</f>
        <v/>
      </c>
      <c r="J1544" s="151" t="str">
        <f t="array" ref="J1544">IFERROR(VLOOKUP(E1544,'RT-C'!$A:$AE,31,FALSE),"")</f>
        <v/>
      </c>
      <c r="K1544" s="152" t="str">
        <f t="array" ref="K1544">IFERROR(IF(VLOOKUP(E1544,'RT-C'!$A:$AG,29,FALSE)=0,"",VLOOKUP(E1544,'RT-C'!$A:$AG,33,FALSE)),"")</f>
        <v/>
      </c>
      <c r="L1544" s="151" t="str">
        <f t="array" ref="L1544">IFERROR(VLOOKUP('RT-C'!$A:$AF,32,FALSE),"")</f>
        <v/>
      </c>
      <c r="M1544" s="323" t="str">
        <f t="array" ref="M1544">IFERROR(VLOOKUP(E1544,'RT-C'!$A:$H,8,FALSE),"")</f>
        <v/>
      </c>
      <c r="N1544" s="151" t="str">
        <f t="array" ref="N1544">IFERROR(VLOOKUP(E1544,'RT-C'!$A:$G,7,FALSE),"")</f>
        <v/>
      </c>
      <c r="O1544" s="150" t="str">
        <f t="array" ref="O1544">IFERROR(VLOOKUP(E1544,'RT-C'!$A:$R,18,FALSE),"")</f>
        <v/>
      </c>
      <c r="P1544" s="147" t="str">
        <f t="shared" si="96"/>
        <v/>
      </c>
      <c r="Q1544" s="119" t="str">
        <f t="shared" si="97"/>
        <v/>
      </c>
      <c r="R1544" s="149" t="str">
        <f t="shared" si="98"/>
        <v/>
      </c>
      <c r="S1544" s="148"/>
      <c r="T1544" s="148" t="str">
        <f t="shared" si="99"/>
        <v/>
      </c>
      <c r="U1544" s="118" t="e">
        <f>IF(AND(D1544&lt;&gt;"",I1544="OUI",#REF!="OUI"),60,"")</f>
        <v>#REF!</v>
      </c>
      <c r="V1544" s="147"/>
      <c r="W1544" s="118"/>
      <c r="X1544" s="118"/>
      <c r="Y1544" s="120"/>
      <c r="Z1544" s="117"/>
    </row>
    <row r="1545" spans="1:26" x14ac:dyDescent="0.25">
      <c r="A1545" s="114">
        <v>11</v>
      </c>
      <c r="B1545" s="115" t="s">
        <v>5722</v>
      </c>
      <c r="C1545" s="116" t="str">
        <f t="array" ref="C1545">IFERROR(VLOOKUP(E1545,'RT-C'!$A:$I,9,FALSE),"")</f>
        <v/>
      </c>
      <c r="D1545" s="117"/>
      <c r="E1545" s="113"/>
      <c r="F1545" s="118"/>
      <c r="G1545" s="119"/>
      <c r="H1545" s="120"/>
      <c r="I1545" s="153" t="str">
        <f t="array" ref="I1545">IFERROR(VLOOKUP(E1545,'RT-C'!$A:$J,10,FALSE),"")</f>
        <v/>
      </c>
      <c r="J1545" s="151" t="str">
        <f t="array" ref="J1545">IFERROR(VLOOKUP(E1545,'RT-C'!$A:$AE,31,FALSE),"")</f>
        <v/>
      </c>
      <c r="K1545" s="152" t="str">
        <f t="array" ref="K1545">IFERROR(IF(VLOOKUP(E1545,'RT-C'!$A:$AG,29,FALSE)=0,"",VLOOKUP(E1545,'RT-C'!$A:$AG,33,FALSE)),"")</f>
        <v/>
      </c>
      <c r="L1545" s="151" t="str">
        <f t="array" ref="L1545">IFERROR(VLOOKUP('RT-C'!$A:$AF,32,FALSE),"")</f>
        <v/>
      </c>
      <c r="M1545" s="323" t="str">
        <f t="array" ref="M1545">IFERROR(VLOOKUP(E1545,'RT-C'!$A:$H,8,FALSE),"")</f>
        <v/>
      </c>
      <c r="N1545" s="151" t="str">
        <f t="array" ref="N1545">IFERROR(VLOOKUP(E1545,'RT-C'!$A:$G,7,FALSE),"")</f>
        <v/>
      </c>
      <c r="O1545" s="150" t="str">
        <f t="array" ref="O1545">IFERROR(VLOOKUP(E1545,'RT-C'!$A:$R,18,FALSE),"")</f>
        <v/>
      </c>
      <c r="P1545" s="147" t="str">
        <f t="shared" si="96"/>
        <v/>
      </c>
      <c r="Q1545" s="119" t="str">
        <f t="shared" si="97"/>
        <v/>
      </c>
      <c r="R1545" s="149" t="str">
        <f t="shared" si="98"/>
        <v/>
      </c>
      <c r="S1545" s="148"/>
      <c r="T1545" s="148" t="str">
        <f t="shared" si="99"/>
        <v/>
      </c>
      <c r="U1545" s="118" t="e">
        <f>IF(AND(D1545&lt;&gt;"",I1545="OUI",#REF!="OUI"),60,"")</f>
        <v>#REF!</v>
      </c>
      <c r="V1545" s="147"/>
      <c r="W1545" s="118"/>
      <c r="X1545" s="118"/>
      <c r="Y1545" s="120"/>
      <c r="Z1545" s="117"/>
    </row>
    <row r="1546" spans="1:26" x14ac:dyDescent="0.25">
      <c r="A1546" s="114">
        <v>11</v>
      </c>
      <c r="B1546" s="115" t="s">
        <v>5722</v>
      </c>
      <c r="C1546" s="116" t="str">
        <f t="array" ref="C1546">IFERROR(VLOOKUP(E1546,'RT-C'!$A:$I,9,FALSE),"")</f>
        <v/>
      </c>
      <c r="D1546" s="117"/>
      <c r="E1546" s="113"/>
      <c r="F1546" s="118"/>
      <c r="G1546" s="119"/>
      <c r="H1546" s="120"/>
      <c r="I1546" s="153" t="str">
        <f t="array" ref="I1546">IFERROR(VLOOKUP(E1546,'RT-C'!$A:$J,10,FALSE),"")</f>
        <v/>
      </c>
      <c r="J1546" s="151" t="str">
        <f t="array" ref="J1546">IFERROR(VLOOKUP(E1546,'RT-C'!$A:$AE,31,FALSE),"")</f>
        <v/>
      </c>
      <c r="K1546" s="152" t="str">
        <f t="array" ref="K1546">IFERROR(IF(VLOOKUP(E1546,'RT-C'!$A:$AG,29,FALSE)=0,"",VLOOKUP(E1546,'RT-C'!$A:$AG,33,FALSE)),"")</f>
        <v/>
      </c>
      <c r="L1546" s="151" t="str">
        <f t="array" ref="L1546">IFERROR(VLOOKUP('RT-C'!$A:$AF,32,FALSE),"")</f>
        <v/>
      </c>
      <c r="M1546" s="323" t="str">
        <f t="array" ref="M1546">IFERROR(VLOOKUP(E1546,'RT-C'!$A:$H,8,FALSE),"")</f>
        <v/>
      </c>
      <c r="N1546" s="151" t="str">
        <f t="array" ref="N1546">IFERROR(VLOOKUP(E1546,'RT-C'!$A:$G,7,FALSE),"")</f>
        <v/>
      </c>
      <c r="O1546" s="150" t="str">
        <f t="array" ref="O1546">IFERROR(VLOOKUP(E1546,'RT-C'!$A:$R,18,FALSE),"")</f>
        <v/>
      </c>
      <c r="P1546" s="147" t="str">
        <f t="shared" si="96"/>
        <v/>
      </c>
      <c r="Q1546" s="119" t="str">
        <f t="shared" si="97"/>
        <v/>
      </c>
      <c r="R1546" s="149" t="str">
        <f t="shared" si="98"/>
        <v/>
      </c>
      <c r="S1546" s="148"/>
      <c r="T1546" s="148" t="str">
        <f t="shared" si="99"/>
        <v/>
      </c>
      <c r="U1546" s="118" t="e">
        <f>IF(AND(D1546&lt;&gt;"",I1546="OUI",#REF!="OUI"),60,"")</f>
        <v>#REF!</v>
      </c>
      <c r="V1546" s="147"/>
      <c r="W1546" s="118"/>
      <c r="X1546" s="118"/>
      <c r="Y1546" s="120"/>
      <c r="Z1546" s="117"/>
    </row>
    <row r="1547" spans="1:26" x14ac:dyDescent="0.25">
      <c r="A1547" s="114">
        <v>11</v>
      </c>
      <c r="B1547" s="115" t="s">
        <v>5722</v>
      </c>
      <c r="C1547" s="116" t="str">
        <f t="array" ref="C1547">IFERROR(VLOOKUP(E1547,'RT-C'!$A:$I,9,FALSE),"")</f>
        <v/>
      </c>
      <c r="D1547" s="117"/>
      <c r="E1547" s="113"/>
      <c r="F1547" s="118"/>
      <c r="G1547" s="119"/>
      <c r="H1547" s="120"/>
      <c r="I1547" s="153" t="str">
        <f t="array" ref="I1547">IFERROR(VLOOKUP(E1547,'RT-C'!$A:$J,10,FALSE),"")</f>
        <v/>
      </c>
      <c r="J1547" s="151" t="str">
        <f t="array" ref="J1547">IFERROR(VLOOKUP(E1547,'RT-C'!$A:$AE,31,FALSE),"")</f>
        <v/>
      </c>
      <c r="K1547" s="152" t="str">
        <f t="array" ref="K1547">IFERROR(IF(VLOOKUP(E1547,'RT-C'!$A:$AG,29,FALSE)=0,"",VLOOKUP(E1547,'RT-C'!$A:$AG,33,FALSE)),"")</f>
        <v/>
      </c>
      <c r="L1547" s="151" t="str">
        <f t="array" ref="L1547">IFERROR(VLOOKUP('RT-C'!$A:$AF,32,FALSE),"")</f>
        <v/>
      </c>
      <c r="M1547" s="323" t="str">
        <f t="array" ref="M1547">IFERROR(VLOOKUP(E1547,'RT-C'!$A:$H,8,FALSE),"")</f>
        <v/>
      </c>
      <c r="N1547" s="151" t="str">
        <f t="array" ref="N1547">IFERROR(VLOOKUP(E1547,'RT-C'!$A:$G,7,FALSE),"")</f>
        <v/>
      </c>
      <c r="O1547" s="150" t="str">
        <f t="array" ref="O1547">IFERROR(VLOOKUP(E1547,'RT-C'!$A:$R,18,FALSE),"")</f>
        <v/>
      </c>
      <c r="P1547" s="147" t="str">
        <f t="shared" si="96"/>
        <v/>
      </c>
      <c r="Q1547" s="119" t="str">
        <f t="shared" si="97"/>
        <v/>
      </c>
      <c r="R1547" s="149" t="str">
        <f t="shared" si="98"/>
        <v/>
      </c>
      <c r="S1547" s="148"/>
      <c r="T1547" s="148" t="str">
        <f t="shared" si="99"/>
        <v/>
      </c>
      <c r="U1547" s="118" t="e">
        <f>IF(AND(D1547&lt;&gt;"",I1547="OUI",#REF!="OUI"),60,"")</f>
        <v>#REF!</v>
      </c>
      <c r="V1547" s="147"/>
      <c r="W1547" s="118"/>
      <c r="X1547" s="118"/>
      <c r="Y1547" s="120"/>
      <c r="Z1547" s="117"/>
    </row>
    <row r="1548" spans="1:26" x14ac:dyDescent="0.25">
      <c r="A1548" s="114">
        <v>11</v>
      </c>
      <c r="B1548" s="115" t="s">
        <v>5722</v>
      </c>
      <c r="C1548" s="116" t="str">
        <f t="array" ref="C1548">IFERROR(VLOOKUP(E1548,'RT-C'!$A:$I,9,FALSE),"")</f>
        <v/>
      </c>
      <c r="D1548" s="117"/>
      <c r="E1548" s="113"/>
      <c r="F1548" s="118"/>
      <c r="G1548" s="119"/>
      <c r="H1548" s="120"/>
      <c r="I1548" s="153" t="str">
        <f t="array" ref="I1548">IFERROR(VLOOKUP(E1548,'RT-C'!$A:$J,10,FALSE),"")</f>
        <v/>
      </c>
      <c r="J1548" s="151" t="str">
        <f t="array" ref="J1548">IFERROR(VLOOKUP(E1548,'RT-C'!$A:$AE,31,FALSE),"")</f>
        <v/>
      </c>
      <c r="K1548" s="152" t="str">
        <f t="array" ref="K1548">IFERROR(IF(VLOOKUP(E1548,'RT-C'!$A:$AG,29,FALSE)=0,"",VLOOKUP(E1548,'RT-C'!$A:$AG,33,FALSE)),"")</f>
        <v/>
      </c>
      <c r="L1548" s="151" t="str">
        <f t="array" ref="L1548">IFERROR(VLOOKUP('RT-C'!$A:$AF,32,FALSE),"")</f>
        <v/>
      </c>
      <c r="M1548" s="323" t="str">
        <f t="array" ref="M1548">IFERROR(VLOOKUP(E1548,'RT-C'!$A:$H,8,FALSE),"")</f>
        <v/>
      </c>
      <c r="N1548" s="151" t="str">
        <f t="array" ref="N1548">IFERROR(VLOOKUP(E1548,'RT-C'!$A:$G,7,FALSE),"")</f>
        <v/>
      </c>
      <c r="O1548" s="150" t="str">
        <f t="array" ref="O1548">IFERROR(VLOOKUP(E1548,'RT-C'!$A:$R,18,FALSE),"")</f>
        <v/>
      </c>
      <c r="P1548" s="147" t="str">
        <f t="shared" si="96"/>
        <v/>
      </c>
      <c r="Q1548" s="119" t="str">
        <f t="shared" si="97"/>
        <v/>
      </c>
      <c r="R1548" s="149" t="str">
        <f t="shared" si="98"/>
        <v/>
      </c>
      <c r="S1548" s="148"/>
      <c r="T1548" s="148" t="str">
        <f t="shared" si="99"/>
        <v/>
      </c>
      <c r="U1548" s="118" t="e">
        <f>IF(AND(D1548&lt;&gt;"",I1548="OUI",#REF!="OUI"),60,"")</f>
        <v>#REF!</v>
      </c>
      <c r="V1548" s="147"/>
      <c r="W1548" s="118"/>
      <c r="X1548" s="118"/>
      <c r="Y1548" s="120"/>
      <c r="Z1548" s="117"/>
    </row>
    <row r="1549" spans="1:26" x14ac:dyDescent="0.25">
      <c r="A1549" s="114">
        <v>11</v>
      </c>
      <c r="B1549" s="115" t="s">
        <v>5722</v>
      </c>
      <c r="C1549" s="116" t="str">
        <f t="array" ref="C1549">IFERROR(VLOOKUP(E1549,'RT-C'!$A:$I,9,FALSE),"")</f>
        <v/>
      </c>
      <c r="D1549" s="117"/>
      <c r="E1549" s="113"/>
      <c r="F1549" s="118"/>
      <c r="G1549" s="119"/>
      <c r="H1549" s="120"/>
      <c r="I1549" s="153" t="str">
        <f t="array" ref="I1549">IFERROR(VLOOKUP(E1549,'RT-C'!$A:$J,10,FALSE),"")</f>
        <v/>
      </c>
      <c r="J1549" s="151" t="str">
        <f t="array" ref="J1549">IFERROR(VLOOKUP(E1549,'RT-C'!$A:$AE,31,FALSE),"")</f>
        <v/>
      </c>
      <c r="K1549" s="152" t="str">
        <f t="array" ref="K1549">IFERROR(IF(VLOOKUP(E1549,'RT-C'!$A:$AG,29,FALSE)=0,"",VLOOKUP(E1549,'RT-C'!$A:$AG,33,FALSE)),"")</f>
        <v/>
      </c>
      <c r="L1549" s="151" t="str">
        <f t="array" ref="L1549">IFERROR(VLOOKUP('RT-C'!$A:$AF,32,FALSE),"")</f>
        <v/>
      </c>
      <c r="M1549" s="323" t="str">
        <f t="array" ref="M1549">IFERROR(VLOOKUP(E1549,'RT-C'!$A:$H,8,FALSE),"")</f>
        <v/>
      </c>
      <c r="N1549" s="151" t="str">
        <f t="array" ref="N1549">IFERROR(VLOOKUP(E1549,'RT-C'!$A:$G,7,FALSE),"")</f>
        <v/>
      </c>
      <c r="O1549" s="150" t="str">
        <f t="array" ref="O1549">IFERROR(VLOOKUP(E1549,'RT-C'!$A:$R,18,FALSE),"")</f>
        <v/>
      </c>
      <c r="P1549" s="147" t="str">
        <f t="shared" si="96"/>
        <v/>
      </c>
      <c r="Q1549" s="119" t="str">
        <f t="shared" si="97"/>
        <v/>
      </c>
      <c r="R1549" s="149" t="str">
        <f t="shared" si="98"/>
        <v/>
      </c>
      <c r="S1549" s="148"/>
      <c r="T1549" s="148" t="str">
        <f t="shared" si="99"/>
        <v/>
      </c>
      <c r="U1549" s="118" t="e">
        <f>IF(AND(D1549&lt;&gt;"",I1549="OUI",#REF!="OUI"),60,"")</f>
        <v>#REF!</v>
      </c>
      <c r="V1549" s="147"/>
      <c r="W1549" s="118"/>
      <c r="X1549" s="118"/>
      <c r="Y1549" s="120"/>
      <c r="Z1549" s="117"/>
    </row>
    <row r="1550" spans="1:26" x14ac:dyDescent="0.25">
      <c r="A1550" s="114">
        <v>11</v>
      </c>
      <c r="B1550" s="115" t="s">
        <v>5722</v>
      </c>
      <c r="C1550" s="116" t="str">
        <f t="array" ref="C1550">IFERROR(VLOOKUP(E1550,'RT-C'!$A:$I,9,FALSE),"")</f>
        <v/>
      </c>
      <c r="D1550" s="117"/>
      <c r="E1550" s="113"/>
      <c r="F1550" s="118"/>
      <c r="G1550" s="119"/>
      <c r="H1550" s="120"/>
      <c r="I1550" s="153" t="str">
        <f t="array" ref="I1550">IFERROR(VLOOKUP(E1550,'RT-C'!$A:$J,10,FALSE),"")</f>
        <v/>
      </c>
      <c r="J1550" s="151" t="str">
        <f t="array" ref="J1550">IFERROR(VLOOKUP(E1550,'RT-C'!$A:$AE,31,FALSE),"")</f>
        <v/>
      </c>
      <c r="K1550" s="152" t="str">
        <f t="array" ref="K1550">IFERROR(IF(VLOOKUP(E1550,'RT-C'!$A:$AG,29,FALSE)=0,"",VLOOKUP(E1550,'RT-C'!$A:$AG,33,FALSE)),"")</f>
        <v/>
      </c>
      <c r="L1550" s="151" t="str">
        <f t="array" ref="L1550">IFERROR(VLOOKUP('RT-C'!$A:$AF,32,FALSE),"")</f>
        <v/>
      </c>
      <c r="M1550" s="323" t="str">
        <f t="array" ref="M1550">IFERROR(VLOOKUP(E1550,'RT-C'!$A:$H,8,FALSE),"")</f>
        <v/>
      </c>
      <c r="N1550" s="151" t="str">
        <f t="array" ref="N1550">IFERROR(VLOOKUP(E1550,'RT-C'!$A:$G,7,FALSE),"")</f>
        <v/>
      </c>
      <c r="O1550" s="150" t="str">
        <f t="array" ref="O1550">IFERROR(VLOOKUP(E1550,'RT-C'!$A:$R,18,FALSE),"")</f>
        <v/>
      </c>
      <c r="P1550" s="147" t="str">
        <f t="shared" si="96"/>
        <v/>
      </c>
      <c r="Q1550" s="119" t="str">
        <f t="shared" si="97"/>
        <v/>
      </c>
      <c r="R1550" s="149" t="str">
        <f t="shared" si="98"/>
        <v/>
      </c>
      <c r="S1550" s="148"/>
      <c r="T1550" s="148" t="str">
        <f t="shared" si="99"/>
        <v/>
      </c>
      <c r="U1550" s="118" t="e">
        <f>IF(AND(D1550&lt;&gt;"",I1550="OUI",#REF!="OUI"),60,"")</f>
        <v>#REF!</v>
      </c>
      <c r="V1550" s="147"/>
      <c r="W1550" s="118"/>
      <c r="X1550" s="118"/>
      <c r="Y1550" s="120"/>
      <c r="Z1550" s="117"/>
    </row>
    <row r="1551" spans="1:26" x14ac:dyDescent="0.25">
      <c r="A1551" s="114">
        <v>11</v>
      </c>
      <c r="B1551" s="115" t="s">
        <v>5722</v>
      </c>
      <c r="C1551" s="116" t="str">
        <f t="array" ref="C1551">IFERROR(VLOOKUP(E1551,'RT-C'!$A:$I,9,FALSE),"")</f>
        <v/>
      </c>
      <c r="D1551" s="117"/>
      <c r="E1551" s="113"/>
      <c r="F1551" s="118"/>
      <c r="G1551" s="119"/>
      <c r="H1551" s="120"/>
      <c r="I1551" s="153" t="str">
        <f t="array" ref="I1551">IFERROR(VLOOKUP(E1551,'RT-C'!$A:$J,10,FALSE),"")</f>
        <v/>
      </c>
      <c r="J1551" s="151" t="str">
        <f t="array" ref="J1551">IFERROR(VLOOKUP(E1551,'RT-C'!$A:$AE,31,FALSE),"")</f>
        <v/>
      </c>
      <c r="K1551" s="152" t="str">
        <f t="array" ref="K1551">IFERROR(IF(VLOOKUP(E1551,'RT-C'!$A:$AG,29,FALSE)=0,"",VLOOKUP(E1551,'RT-C'!$A:$AG,33,FALSE)),"")</f>
        <v/>
      </c>
      <c r="L1551" s="151" t="str">
        <f t="array" ref="L1551">IFERROR(VLOOKUP('RT-C'!$A:$AF,32,FALSE),"")</f>
        <v/>
      </c>
      <c r="M1551" s="323" t="str">
        <f t="array" ref="M1551">IFERROR(VLOOKUP(E1551,'RT-C'!$A:$H,8,FALSE),"")</f>
        <v/>
      </c>
      <c r="N1551" s="151" t="str">
        <f t="array" ref="N1551">IFERROR(VLOOKUP(E1551,'RT-C'!$A:$G,7,FALSE),"")</f>
        <v/>
      </c>
      <c r="O1551" s="150" t="str">
        <f t="array" ref="O1551">IFERROR(VLOOKUP(E1551,'RT-C'!$A:$R,18,FALSE),"")</f>
        <v/>
      </c>
      <c r="P1551" s="147" t="str">
        <f t="shared" si="96"/>
        <v/>
      </c>
      <c r="Q1551" s="119" t="str">
        <f t="shared" si="97"/>
        <v/>
      </c>
      <c r="R1551" s="149" t="str">
        <f t="shared" si="98"/>
        <v/>
      </c>
      <c r="S1551" s="148"/>
      <c r="T1551" s="148" t="str">
        <f t="shared" si="99"/>
        <v/>
      </c>
      <c r="U1551" s="118" t="e">
        <f>IF(AND(D1551&lt;&gt;"",I1551="OUI",#REF!="OUI"),60,"")</f>
        <v>#REF!</v>
      </c>
      <c r="V1551" s="147"/>
      <c r="W1551" s="118"/>
      <c r="X1551" s="118"/>
      <c r="Y1551" s="120"/>
      <c r="Z1551" s="117"/>
    </row>
    <row r="1552" spans="1:26" x14ac:dyDescent="0.25">
      <c r="A1552" s="114">
        <v>11</v>
      </c>
      <c r="B1552" s="115" t="s">
        <v>5722</v>
      </c>
      <c r="C1552" s="116" t="str">
        <f t="array" ref="C1552">IFERROR(VLOOKUP(E1552,'RT-C'!$A:$I,9,FALSE),"")</f>
        <v/>
      </c>
      <c r="D1552" s="117"/>
      <c r="E1552" s="113"/>
      <c r="F1552" s="118"/>
      <c r="G1552" s="119"/>
      <c r="H1552" s="120"/>
      <c r="I1552" s="153" t="str">
        <f t="array" ref="I1552">IFERROR(VLOOKUP(E1552,'RT-C'!$A:$J,10,FALSE),"")</f>
        <v/>
      </c>
      <c r="J1552" s="151" t="str">
        <f t="array" ref="J1552">IFERROR(VLOOKUP(E1552,'RT-C'!$A:$AE,31,FALSE),"")</f>
        <v/>
      </c>
      <c r="K1552" s="152" t="str">
        <f t="array" ref="K1552">IFERROR(IF(VLOOKUP(E1552,'RT-C'!$A:$AG,29,FALSE)=0,"",VLOOKUP(E1552,'RT-C'!$A:$AG,33,FALSE)),"")</f>
        <v/>
      </c>
      <c r="L1552" s="151" t="str">
        <f t="array" ref="L1552">IFERROR(VLOOKUP('RT-C'!$A:$AF,32,FALSE),"")</f>
        <v/>
      </c>
      <c r="M1552" s="323" t="str">
        <f t="array" ref="M1552">IFERROR(VLOOKUP(E1552,'RT-C'!$A:$H,8,FALSE),"")</f>
        <v/>
      </c>
      <c r="N1552" s="151" t="str">
        <f t="array" ref="N1552">IFERROR(VLOOKUP(E1552,'RT-C'!$A:$G,7,FALSE),"")</f>
        <v/>
      </c>
      <c r="O1552" s="150" t="str">
        <f t="array" ref="O1552">IFERROR(VLOOKUP(E1552,'RT-C'!$A:$R,18,FALSE),"")</f>
        <v/>
      </c>
      <c r="P1552" s="147" t="str">
        <f t="shared" si="96"/>
        <v/>
      </c>
      <c r="Q1552" s="119" t="str">
        <f t="shared" si="97"/>
        <v/>
      </c>
      <c r="R1552" s="149" t="str">
        <f t="shared" si="98"/>
        <v/>
      </c>
      <c r="S1552" s="148"/>
      <c r="T1552" s="148" t="str">
        <f t="shared" si="99"/>
        <v/>
      </c>
      <c r="U1552" s="118" t="e">
        <f>IF(AND(D1552&lt;&gt;"",I1552="OUI",#REF!="OUI"),60,"")</f>
        <v>#REF!</v>
      </c>
      <c r="V1552" s="147"/>
      <c r="W1552" s="118"/>
      <c r="X1552" s="118"/>
      <c r="Y1552" s="120"/>
      <c r="Z1552" s="117"/>
    </row>
    <row r="1553" spans="1:26" x14ac:dyDescent="0.25">
      <c r="A1553" s="114">
        <v>11</v>
      </c>
      <c r="B1553" s="115" t="s">
        <v>5722</v>
      </c>
      <c r="C1553" s="116" t="str">
        <f t="array" ref="C1553">IFERROR(VLOOKUP(E1553,'RT-C'!$A:$I,9,FALSE),"")</f>
        <v/>
      </c>
      <c r="D1553" s="117"/>
      <c r="E1553" s="113"/>
      <c r="F1553" s="118"/>
      <c r="G1553" s="119"/>
      <c r="H1553" s="120"/>
      <c r="I1553" s="153" t="str">
        <f t="array" ref="I1553">IFERROR(VLOOKUP(E1553,'RT-C'!$A:$J,10,FALSE),"")</f>
        <v/>
      </c>
      <c r="J1553" s="151" t="str">
        <f t="array" ref="J1553">IFERROR(VLOOKUP(E1553,'RT-C'!$A:$AE,31,FALSE),"")</f>
        <v/>
      </c>
      <c r="K1553" s="152" t="str">
        <f t="array" ref="K1553">IFERROR(IF(VLOOKUP(E1553,'RT-C'!$A:$AG,29,FALSE)=0,"",VLOOKUP(E1553,'RT-C'!$A:$AG,33,FALSE)),"")</f>
        <v/>
      </c>
      <c r="L1553" s="151" t="str">
        <f t="array" ref="L1553">IFERROR(VLOOKUP('RT-C'!$A:$AF,32,FALSE),"")</f>
        <v/>
      </c>
      <c r="M1553" s="323" t="str">
        <f t="array" ref="M1553">IFERROR(VLOOKUP(E1553,'RT-C'!$A:$H,8,FALSE),"")</f>
        <v/>
      </c>
      <c r="N1553" s="151" t="str">
        <f t="array" ref="N1553">IFERROR(VLOOKUP(E1553,'RT-C'!$A:$G,7,FALSE),"")</f>
        <v/>
      </c>
      <c r="O1553" s="150" t="str">
        <f t="array" ref="O1553">IFERROR(VLOOKUP(E1553,'RT-C'!$A:$R,18,FALSE),"")</f>
        <v/>
      </c>
      <c r="P1553" s="147" t="str">
        <f t="shared" si="96"/>
        <v/>
      </c>
      <c r="Q1553" s="119" t="str">
        <f t="shared" si="97"/>
        <v/>
      </c>
      <c r="R1553" s="149" t="str">
        <f t="shared" si="98"/>
        <v/>
      </c>
      <c r="S1553" s="148"/>
      <c r="T1553" s="148" t="str">
        <f t="shared" si="99"/>
        <v/>
      </c>
      <c r="U1553" s="118" t="e">
        <f>IF(AND(D1553&lt;&gt;"",I1553="OUI",#REF!="OUI"),60,"")</f>
        <v>#REF!</v>
      </c>
      <c r="V1553" s="147"/>
      <c r="W1553" s="118"/>
      <c r="X1553" s="118"/>
      <c r="Y1553" s="120"/>
      <c r="Z1553" s="117"/>
    </row>
    <row r="1554" spans="1:26" x14ac:dyDescent="0.25">
      <c r="A1554" s="114">
        <v>7</v>
      </c>
      <c r="B1554" s="115" t="s">
        <v>5719</v>
      </c>
      <c r="C1554" s="116" t="str">
        <f t="array" ref="C1554">IFERROR(VLOOKUP(E1554,'RT-C'!$A:$I,9,FALSE),"")</f>
        <v/>
      </c>
      <c r="D1554" s="117"/>
      <c r="E1554" s="113"/>
      <c r="F1554" s="118"/>
      <c r="G1554" s="119"/>
      <c r="H1554" s="120"/>
      <c r="I1554" s="153" t="str">
        <f t="array" ref="I1554">IFERROR(VLOOKUP(E1554,'RT-C'!$A:$J,10,FALSE),"")</f>
        <v/>
      </c>
      <c r="J1554" s="151" t="str">
        <f t="array" ref="J1554">IFERROR(VLOOKUP(E1554,'RT-C'!$A:$AE,31,FALSE),"")</f>
        <v/>
      </c>
      <c r="K1554" s="152" t="str">
        <f t="array" ref="K1554">IFERROR(IF(VLOOKUP(E1554,'RT-C'!$A:$AG,29,FALSE)=0,"",VLOOKUP(E1554,'RT-C'!$A:$AG,33,FALSE)),"")</f>
        <v/>
      </c>
      <c r="L1554" s="151" t="str">
        <f t="array" ref="L1554">IFERROR(VLOOKUP('RT-C'!$A:$AF,32,FALSE),"")</f>
        <v/>
      </c>
      <c r="M1554" s="323" t="str">
        <f t="array" ref="M1554">IFERROR(VLOOKUP(E1554,'RT-C'!$A:$H,8,FALSE),"")</f>
        <v/>
      </c>
      <c r="N1554" s="151" t="str">
        <f t="array" ref="N1554">IFERROR(VLOOKUP(E1554,'RT-C'!$A:$G,7,FALSE),"")</f>
        <v/>
      </c>
      <c r="O1554" s="150" t="str">
        <f t="array" ref="O1554">IFERROR(VLOOKUP(E1554,'RT-C'!$A:$R,18,FALSE),"")</f>
        <v/>
      </c>
      <c r="P1554" s="147" t="str">
        <f t="shared" si="96"/>
        <v/>
      </c>
      <c r="Q1554" s="119" t="str">
        <f t="shared" si="97"/>
        <v/>
      </c>
      <c r="R1554" s="149" t="str">
        <f t="shared" si="98"/>
        <v/>
      </c>
      <c r="S1554" s="148"/>
      <c r="T1554" s="148" t="str">
        <f t="shared" si="99"/>
        <v/>
      </c>
      <c r="U1554" s="118" t="e">
        <f>IF(AND(D1554&lt;&gt;"",I1554="OUI",#REF!="OUI"),60,"")</f>
        <v>#REF!</v>
      </c>
      <c r="V1554" s="147"/>
      <c r="W1554" s="118"/>
      <c r="X1554" s="118"/>
      <c r="Y1554" s="120"/>
      <c r="Z1554" s="117"/>
    </row>
    <row r="1555" spans="1:26" x14ac:dyDescent="0.25">
      <c r="A1555" s="114">
        <v>7</v>
      </c>
      <c r="B1555" s="115" t="s">
        <v>5719</v>
      </c>
      <c r="C1555" s="116" t="str">
        <f t="array" ref="C1555">IFERROR(VLOOKUP(E1555,'RT-C'!$A:$I,9,FALSE),"")</f>
        <v/>
      </c>
      <c r="D1555" s="117"/>
      <c r="E1555" s="113"/>
      <c r="F1555" s="118"/>
      <c r="G1555" s="119"/>
      <c r="H1555" s="120"/>
      <c r="I1555" s="153" t="str">
        <f t="array" ref="I1555">IFERROR(VLOOKUP(E1555,'RT-C'!$A:$J,10,FALSE),"")</f>
        <v/>
      </c>
      <c r="J1555" s="151" t="str">
        <f t="array" ref="J1555">IFERROR(VLOOKUP(E1555,'RT-C'!$A:$AE,31,FALSE),"")</f>
        <v/>
      </c>
      <c r="K1555" s="152" t="str">
        <f t="array" ref="K1555">IFERROR(IF(VLOOKUP(E1555,'RT-C'!$A:$AG,29,FALSE)=0,"",VLOOKUP(E1555,'RT-C'!$A:$AG,33,FALSE)),"")</f>
        <v/>
      </c>
      <c r="L1555" s="151" t="str">
        <f t="array" ref="L1555">IFERROR(VLOOKUP('RT-C'!$A:$AF,32,FALSE),"")</f>
        <v/>
      </c>
      <c r="M1555" s="323" t="str">
        <f t="array" ref="M1555">IFERROR(VLOOKUP(E1555,'RT-C'!$A:$H,8,FALSE),"")</f>
        <v/>
      </c>
      <c r="N1555" s="151" t="str">
        <f t="array" ref="N1555">IFERROR(VLOOKUP(E1555,'RT-C'!$A:$G,7,FALSE),"")</f>
        <v/>
      </c>
      <c r="O1555" s="150" t="str">
        <f t="array" ref="O1555">IFERROR(VLOOKUP(E1555,'RT-C'!$A:$R,18,FALSE),"")</f>
        <v/>
      </c>
      <c r="P1555" s="147" t="str">
        <f t="shared" si="96"/>
        <v/>
      </c>
      <c r="Q1555" s="119" t="str">
        <f t="shared" si="97"/>
        <v/>
      </c>
      <c r="R1555" s="149" t="str">
        <f t="shared" si="98"/>
        <v/>
      </c>
      <c r="S1555" s="148"/>
      <c r="T1555" s="148" t="str">
        <f t="shared" si="99"/>
        <v/>
      </c>
      <c r="U1555" s="118" t="e">
        <f>IF(AND(D1555&lt;&gt;"",I1555="OUI",#REF!="OUI"),60,"")</f>
        <v>#REF!</v>
      </c>
      <c r="V1555" s="147"/>
      <c r="W1555" s="118"/>
      <c r="X1555" s="118"/>
      <c r="Y1555" s="120"/>
      <c r="Z1555" s="117"/>
    </row>
    <row r="1556" spans="1:26" x14ac:dyDescent="0.25">
      <c r="A1556" s="114">
        <v>12</v>
      </c>
      <c r="B1556" s="115" t="s">
        <v>5724</v>
      </c>
      <c r="C1556" s="116" t="str">
        <f t="array" ref="C1556">IFERROR(VLOOKUP(E1556,'RT-C'!$A:$I,9,FALSE),"")</f>
        <v/>
      </c>
      <c r="D1556" s="117"/>
      <c r="E1556" s="113"/>
      <c r="F1556" s="118"/>
      <c r="G1556" s="119"/>
      <c r="H1556" s="120"/>
      <c r="I1556" s="153" t="str">
        <f t="array" ref="I1556">IFERROR(VLOOKUP(E1556,'RT-C'!$A:$J,10,FALSE),"")</f>
        <v/>
      </c>
      <c r="J1556" s="151" t="str">
        <f t="array" ref="J1556">IFERROR(VLOOKUP(E1556,'RT-C'!$A:$AE,31,FALSE),"")</f>
        <v/>
      </c>
      <c r="K1556" s="152" t="str">
        <f t="array" ref="K1556">IFERROR(IF(VLOOKUP(E1556,'RT-C'!$A:$AG,29,FALSE)=0,"",VLOOKUP(E1556,'RT-C'!$A:$AG,33,FALSE)),"")</f>
        <v/>
      </c>
      <c r="L1556" s="151" t="str">
        <f t="array" ref="L1556">IFERROR(VLOOKUP('RT-C'!$A:$AF,32,FALSE),"")</f>
        <v/>
      </c>
      <c r="M1556" s="323" t="str">
        <f t="array" ref="M1556">IFERROR(VLOOKUP(E1556,'RT-C'!$A:$H,8,FALSE),"")</f>
        <v/>
      </c>
      <c r="N1556" s="151" t="str">
        <f t="array" ref="N1556">IFERROR(VLOOKUP(E1556,'RT-C'!$A:$G,7,FALSE),"")</f>
        <v/>
      </c>
      <c r="O1556" s="150" t="str">
        <f t="array" ref="O1556">IFERROR(VLOOKUP(E1556,'RT-C'!$A:$R,18,FALSE),"")</f>
        <v/>
      </c>
      <c r="P1556" s="147" t="str">
        <f t="shared" si="96"/>
        <v/>
      </c>
      <c r="Q1556" s="119" t="str">
        <f t="shared" si="97"/>
        <v/>
      </c>
      <c r="R1556" s="149" t="str">
        <f t="shared" si="98"/>
        <v/>
      </c>
      <c r="S1556" s="148"/>
      <c r="T1556" s="148" t="str">
        <f t="shared" si="99"/>
        <v/>
      </c>
      <c r="U1556" s="118" t="e">
        <f>IF(AND(D1556&lt;&gt;"",I1556="OUI",#REF!="OUI"),60,"")</f>
        <v>#REF!</v>
      </c>
      <c r="V1556" s="147"/>
      <c r="W1556" s="118"/>
      <c r="X1556" s="118"/>
      <c r="Y1556" s="120"/>
      <c r="Z1556" s="117"/>
    </row>
    <row r="1557" spans="1:26" x14ac:dyDescent="0.25">
      <c r="A1557" s="114">
        <v>12</v>
      </c>
      <c r="B1557" s="115" t="s">
        <v>5724</v>
      </c>
      <c r="C1557" s="116" t="str">
        <f t="array" ref="C1557">IFERROR(VLOOKUP(E1557,'RT-C'!$A:$I,9,FALSE),"")</f>
        <v/>
      </c>
      <c r="D1557" s="117"/>
      <c r="E1557" s="113"/>
      <c r="F1557" s="118"/>
      <c r="G1557" s="119"/>
      <c r="H1557" s="120"/>
      <c r="I1557" s="153" t="str">
        <f t="array" ref="I1557">IFERROR(VLOOKUP(E1557,'RT-C'!$A:$J,10,FALSE),"")</f>
        <v/>
      </c>
      <c r="J1557" s="151" t="str">
        <f t="array" ref="J1557">IFERROR(VLOOKUP(E1557,'RT-C'!$A:$AE,31,FALSE),"")</f>
        <v/>
      </c>
      <c r="K1557" s="152" t="str">
        <f t="array" ref="K1557">IFERROR(IF(VLOOKUP(E1557,'RT-C'!$A:$AG,29,FALSE)=0,"",VLOOKUP(E1557,'RT-C'!$A:$AG,33,FALSE)),"")</f>
        <v/>
      </c>
      <c r="L1557" s="151" t="str">
        <f t="array" ref="L1557">IFERROR(VLOOKUP('RT-C'!$A:$AF,32,FALSE),"")</f>
        <v/>
      </c>
      <c r="M1557" s="323" t="str">
        <f t="array" ref="M1557">IFERROR(VLOOKUP(E1557,'RT-C'!$A:$H,8,FALSE),"")</f>
        <v/>
      </c>
      <c r="N1557" s="151" t="str">
        <f t="array" ref="N1557">IFERROR(VLOOKUP(E1557,'RT-C'!$A:$G,7,FALSE),"")</f>
        <v/>
      </c>
      <c r="O1557" s="150" t="str">
        <f t="array" ref="O1557">IFERROR(VLOOKUP(E1557,'RT-C'!$A:$R,18,FALSE),"")</f>
        <v/>
      </c>
      <c r="P1557" s="147" t="str">
        <f t="shared" si="96"/>
        <v/>
      </c>
      <c r="Q1557" s="119" t="str">
        <f t="shared" si="97"/>
        <v/>
      </c>
      <c r="R1557" s="149" t="str">
        <f t="shared" si="98"/>
        <v/>
      </c>
      <c r="S1557" s="148"/>
      <c r="T1557" s="148" t="str">
        <f t="shared" si="99"/>
        <v/>
      </c>
      <c r="U1557" s="118" t="e">
        <f>IF(AND(D1557&lt;&gt;"",I1557="OUI",#REF!="OUI"),60,"")</f>
        <v>#REF!</v>
      </c>
      <c r="V1557" s="147"/>
      <c r="W1557" s="118"/>
      <c r="X1557" s="118"/>
      <c r="Y1557" s="120"/>
      <c r="Z1557" s="117"/>
    </row>
    <row r="1558" spans="1:26" x14ac:dyDescent="0.25">
      <c r="A1558" s="114">
        <v>12</v>
      </c>
      <c r="B1558" s="115" t="s">
        <v>5724</v>
      </c>
      <c r="C1558" s="116" t="str">
        <f t="array" ref="C1558">IFERROR(VLOOKUP(E1558,'RT-C'!$A:$I,9,FALSE),"")</f>
        <v/>
      </c>
      <c r="D1558" s="117"/>
      <c r="E1558" s="113"/>
      <c r="F1558" s="118"/>
      <c r="G1558" s="119"/>
      <c r="H1558" s="120"/>
      <c r="I1558" s="153" t="str">
        <f t="array" ref="I1558">IFERROR(VLOOKUP(E1558,'RT-C'!$A:$J,10,FALSE),"")</f>
        <v/>
      </c>
      <c r="J1558" s="151" t="str">
        <f t="array" ref="J1558">IFERROR(VLOOKUP(E1558,'RT-C'!$A:$AE,31,FALSE),"")</f>
        <v/>
      </c>
      <c r="K1558" s="152" t="str">
        <f t="array" ref="K1558">IFERROR(IF(VLOOKUP(E1558,'RT-C'!$A:$AG,29,FALSE)=0,"",VLOOKUP(E1558,'RT-C'!$A:$AG,33,FALSE)),"")</f>
        <v/>
      </c>
      <c r="L1558" s="151" t="str">
        <f t="array" ref="L1558">IFERROR(VLOOKUP('RT-C'!$A:$AF,32,FALSE),"")</f>
        <v/>
      </c>
      <c r="M1558" s="323" t="str">
        <f t="array" ref="M1558">IFERROR(VLOOKUP(E1558,'RT-C'!$A:$H,8,FALSE),"")</f>
        <v/>
      </c>
      <c r="N1558" s="151" t="str">
        <f t="array" ref="N1558">IFERROR(VLOOKUP(E1558,'RT-C'!$A:$G,7,FALSE),"")</f>
        <v/>
      </c>
      <c r="O1558" s="150" t="str">
        <f t="array" ref="O1558">IFERROR(VLOOKUP(E1558,'RT-C'!$A:$R,18,FALSE),"")</f>
        <v/>
      </c>
      <c r="P1558" s="147" t="str">
        <f t="shared" si="96"/>
        <v/>
      </c>
      <c r="Q1558" s="119" t="str">
        <f t="shared" si="97"/>
        <v/>
      </c>
      <c r="R1558" s="149" t="str">
        <f t="shared" si="98"/>
        <v/>
      </c>
      <c r="S1558" s="148"/>
      <c r="T1558" s="148" t="str">
        <f t="shared" si="99"/>
        <v/>
      </c>
      <c r="U1558" s="118" t="e">
        <f>IF(AND(D1558&lt;&gt;"",I1558="OUI",#REF!="OUI"),60,"")</f>
        <v>#REF!</v>
      </c>
      <c r="V1558" s="147"/>
      <c r="W1558" s="118"/>
      <c r="X1558" s="118"/>
      <c r="Y1558" s="120"/>
      <c r="Z1558" s="117"/>
    </row>
    <row r="1559" spans="1:26" x14ac:dyDescent="0.25">
      <c r="A1559" s="114">
        <v>12</v>
      </c>
      <c r="B1559" s="115" t="s">
        <v>5724</v>
      </c>
      <c r="C1559" s="116" t="str">
        <f t="array" ref="C1559">IFERROR(VLOOKUP(E1559,'RT-C'!$A:$I,9,FALSE),"")</f>
        <v/>
      </c>
      <c r="D1559" s="117"/>
      <c r="E1559" s="113"/>
      <c r="F1559" s="118"/>
      <c r="G1559" s="119"/>
      <c r="H1559" s="120"/>
      <c r="I1559" s="153" t="str">
        <f t="array" ref="I1559">IFERROR(VLOOKUP(E1559,'RT-C'!$A:$J,10,FALSE),"")</f>
        <v/>
      </c>
      <c r="J1559" s="151" t="str">
        <f t="array" ref="J1559">IFERROR(VLOOKUP(E1559,'RT-C'!$A:$AE,31,FALSE),"")</f>
        <v/>
      </c>
      <c r="K1559" s="152" t="str">
        <f t="array" ref="K1559">IFERROR(IF(VLOOKUP(E1559,'RT-C'!$A:$AG,29,FALSE)=0,"",VLOOKUP(E1559,'RT-C'!$A:$AG,33,FALSE)),"")</f>
        <v/>
      </c>
      <c r="L1559" s="151" t="str">
        <f t="array" ref="L1559">IFERROR(VLOOKUP('RT-C'!$A:$AF,32,FALSE),"")</f>
        <v/>
      </c>
      <c r="M1559" s="323" t="str">
        <f t="array" ref="M1559">IFERROR(VLOOKUP(E1559,'RT-C'!$A:$H,8,FALSE),"")</f>
        <v/>
      </c>
      <c r="N1559" s="151" t="str">
        <f t="array" ref="N1559">IFERROR(VLOOKUP(E1559,'RT-C'!$A:$G,7,FALSE),"")</f>
        <v/>
      </c>
      <c r="O1559" s="150" t="str">
        <f t="array" ref="O1559">IFERROR(VLOOKUP(E1559,'RT-C'!$A:$R,18,FALSE),"")</f>
        <v/>
      </c>
      <c r="P1559" s="147" t="str">
        <f t="shared" si="96"/>
        <v/>
      </c>
      <c r="Q1559" s="119" t="str">
        <f t="shared" si="97"/>
        <v/>
      </c>
      <c r="R1559" s="149" t="str">
        <f t="shared" si="98"/>
        <v/>
      </c>
      <c r="S1559" s="148"/>
      <c r="T1559" s="148" t="str">
        <f t="shared" si="99"/>
        <v/>
      </c>
      <c r="U1559" s="118" t="e">
        <f>IF(AND(D1559&lt;&gt;"",I1559="OUI",#REF!="OUI"),60,"")</f>
        <v>#REF!</v>
      </c>
      <c r="V1559" s="147"/>
      <c r="W1559" s="118"/>
      <c r="X1559" s="118"/>
      <c r="Y1559" s="120"/>
      <c r="Z1559" s="117"/>
    </row>
    <row r="1560" spans="1:26" x14ac:dyDescent="0.25">
      <c r="A1560" s="114">
        <v>12</v>
      </c>
      <c r="B1560" s="115" t="s">
        <v>5724</v>
      </c>
      <c r="C1560" s="116" t="str">
        <f t="array" ref="C1560">IFERROR(VLOOKUP(E1560,'RT-C'!$A:$I,9,FALSE),"")</f>
        <v/>
      </c>
      <c r="D1560" s="117"/>
      <c r="E1560" s="113"/>
      <c r="F1560" s="118"/>
      <c r="G1560" s="119"/>
      <c r="H1560" s="120"/>
      <c r="I1560" s="153" t="str">
        <f t="array" ref="I1560">IFERROR(VLOOKUP(E1560,'RT-C'!$A:$J,10,FALSE),"")</f>
        <v/>
      </c>
      <c r="J1560" s="151" t="str">
        <f t="array" ref="J1560">IFERROR(VLOOKUP(E1560,'RT-C'!$A:$AE,31,FALSE),"")</f>
        <v/>
      </c>
      <c r="K1560" s="152" t="str">
        <f t="array" ref="K1560">IFERROR(IF(VLOOKUP(E1560,'RT-C'!$A:$AG,29,FALSE)=0,"",VLOOKUP(E1560,'RT-C'!$A:$AG,33,FALSE)),"")</f>
        <v/>
      </c>
      <c r="L1560" s="151" t="str">
        <f t="array" ref="L1560">IFERROR(VLOOKUP('RT-C'!$A:$AF,32,FALSE),"")</f>
        <v/>
      </c>
      <c r="M1560" s="323" t="str">
        <f t="array" ref="M1560">IFERROR(VLOOKUP(E1560,'RT-C'!$A:$H,8,FALSE),"")</f>
        <v/>
      </c>
      <c r="N1560" s="151" t="str">
        <f t="array" ref="N1560">IFERROR(VLOOKUP(E1560,'RT-C'!$A:$G,7,FALSE),"")</f>
        <v/>
      </c>
      <c r="O1560" s="150" t="str">
        <f t="array" ref="O1560">IFERROR(VLOOKUP(E1560,'RT-C'!$A:$R,18,FALSE),"")</f>
        <v/>
      </c>
      <c r="P1560" s="147" t="str">
        <f t="shared" si="96"/>
        <v/>
      </c>
      <c r="Q1560" s="119" t="str">
        <f t="shared" si="97"/>
        <v/>
      </c>
      <c r="R1560" s="149" t="str">
        <f t="shared" si="98"/>
        <v/>
      </c>
      <c r="S1560" s="148"/>
      <c r="T1560" s="148" t="str">
        <f t="shared" si="99"/>
        <v/>
      </c>
      <c r="U1560" s="118" t="e">
        <f>IF(AND(D1560&lt;&gt;"",I1560="OUI",#REF!="OUI"),60,"")</f>
        <v>#REF!</v>
      </c>
      <c r="V1560" s="147"/>
      <c r="W1560" s="118"/>
      <c r="X1560" s="118"/>
      <c r="Y1560" s="120"/>
      <c r="Z1560" s="117"/>
    </row>
    <row r="1561" spans="1:26" x14ac:dyDescent="0.25">
      <c r="A1561" s="114">
        <v>12</v>
      </c>
      <c r="B1561" s="115" t="s">
        <v>5724</v>
      </c>
      <c r="C1561" s="116" t="str">
        <f t="array" ref="C1561">IFERROR(VLOOKUP(E1561,'RT-C'!$A:$I,9,FALSE),"")</f>
        <v/>
      </c>
      <c r="D1561" s="117"/>
      <c r="E1561" s="113"/>
      <c r="F1561" s="118"/>
      <c r="G1561" s="119"/>
      <c r="H1561" s="120"/>
      <c r="I1561" s="153" t="str">
        <f t="array" ref="I1561">IFERROR(VLOOKUP(E1561,'RT-C'!$A:$J,10,FALSE),"")</f>
        <v/>
      </c>
      <c r="J1561" s="151" t="str">
        <f t="array" ref="J1561">IFERROR(VLOOKUP(E1561,'RT-C'!$A:$AE,31,FALSE),"")</f>
        <v/>
      </c>
      <c r="K1561" s="152" t="str">
        <f t="array" ref="K1561">IFERROR(IF(VLOOKUP(E1561,'RT-C'!$A:$AG,29,FALSE)=0,"",VLOOKUP(E1561,'RT-C'!$A:$AG,33,FALSE)),"")</f>
        <v/>
      </c>
      <c r="L1561" s="151" t="str">
        <f t="array" ref="L1561">IFERROR(VLOOKUP('RT-C'!$A:$AF,32,FALSE),"")</f>
        <v/>
      </c>
      <c r="M1561" s="323" t="str">
        <f t="array" ref="M1561">IFERROR(VLOOKUP(E1561,'RT-C'!$A:$H,8,FALSE),"")</f>
        <v/>
      </c>
      <c r="N1561" s="151" t="str">
        <f t="array" ref="N1561">IFERROR(VLOOKUP(E1561,'RT-C'!$A:$G,7,FALSE),"")</f>
        <v/>
      </c>
      <c r="O1561" s="150" t="str">
        <f t="array" ref="O1561">IFERROR(VLOOKUP(E1561,'RT-C'!$A:$R,18,FALSE),"")</f>
        <v/>
      </c>
      <c r="P1561" s="147" t="str">
        <f t="shared" si="96"/>
        <v/>
      </c>
      <c r="Q1561" s="119" t="str">
        <f t="shared" si="97"/>
        <v/>
      </c>
      <c r="R1561" s="149" t="str">
        <f t="shared" si="98"/>
        <v/>
      </c>
      <c r="S1561" s="148"/>
      <c r="T1561" s="148" t="str">
        <f t="shared" si="99"/>
        <v/>
      </c>
      <c r="U1561" s="118" t="e">
        <f>IF(AND(D1561&lt;&gt;"",I1561="OUI",#REF!="OUI"),60,"")</f>
        <v>#REF!</v>
      </c>
      <c r="V1561" s="147"/>
      <c r="W1561" s="118"/>
      <c r="X1561" s="118"/>
      <c r="Y1561" s="120"/>
      <c r="Z1561" s="117"/>
    </row>
    <row r="1562" spans="1:26" x14ac:dyDescent="0.25">
      <c r="A1562" s="114">
        <v>12</v>
      </c>
      <c r="B1562" s="115" t="s">
        <v>5724</v>
      </c>
      <c r="C1562" s="116" t="str">
        <f t="array" ref="C1562">IFERROR(VLOOKUP(E1562,'RT-C'!$A:$I,9,FALSE),"")</f>
        <v/>
      </c>
      <c r="D1562" s="117"/>
      <c r="E1562" s="113"/>
      <c r="F1562" s="118"/>
      <c r="G1562" s="119"/>
      <c r="H1562" s="120"/>
      <c r="I1562" s="153" t="str">
        <f t="array" ref="I1562">IFERROR(VLOOKUP(E1562,'RT-C'!$A:$J,10,FALSE),"")</f>
        <v/>
      </c>
      <c r="J1562" s="151" t="str">
        <f t="array" ref="J1562">IFERROR(VLOOKUP(E1562,'RT-C'!$A:$AE,31,FALSE),"")</f>
        <v/>
      </c>
      <c r="K1562" s="152" t="str">
        <f t="array" ref="K1562">IFERROR(IF(VLOOKUP(E1562,'RT-C'!$A:$AG,29,FALSE)=0,"",VLOOKUP(E1562,'RT-C'!$A:$AG,33,FALSE)),"")</f>
        <v/>
      </c>
      <c r="L1562" s="151" t="str">
        <f t="array" ref="L1562">IFERROR(VLOOKUP('RT-C'!$A:$AF,32,FALSE),"")</f>
        <v/>
      </c>
      <c r="M1562" s="323" t="str">
        <f t="array" ref="M1562">IFERROR(VLOOKUP(E1562,'RT-C'!$A:$H,8,FALSE),"")</f>
        <v/>
      </c>
      <c r="N1562" s="151" t="str">
        <f t="array" ref="N1562">IFERROR(VLOOKUP(E1562,'RT-C'!$A:$G,7,FALSE),"")</f>
        <v/>
      </c>
      <c r="O1562" s="150" t="str">
        <f t="array" ref="O1562">IFERROR(VLOOKUP(E1562,'RT-C'!$A:$R,18,FALSE),"")</f>
        <v/>
      </c>
      <c r="P1562" s="147" t="str">
        <f t="shared" si="96"/>
        <v/>
      </c>
      <c r="Q1562" s="119" t="str">
        <f t="shared" si="97"/>
        <v/>
      </c>
      <c r="R1562" s="149" t="str">
        <f t="shared" si="98"/>
        <v/>
      </c>
      <c r="S1562" s="148"/>
      <c r="T1562" s="148" t="str">
        <f t="shared" si="99"/>
        <v/>
      </c>
      <c r="U1562" s="118" t="e">
        <f>IF(AND(D1562&lt;&gt;"",I1562="OUI",#REF!="OUI"),60,"")</f>
        <v>#REF!</v>
      </c>
      <c r="V1562" s="147"/>
      <c r="W1562" s="118"/>
      <c r="X1562" s="118"/>
      <c r="Y1562" s="120"/>
      <c r="Z1562" s="117"/>
    </row>
    <row r="1563" spans="1:26" x14ac:dyDescent="0.25">
      <c r="A1563" s="114">
        <v>12</v>
      </c>
      <c r="B1563" s="115" t="s">
        <v>5724</v>
      </c>
      <c r="C1563" s="116" t="str">
        <f t="array" ref="C1563">IFERROR(VLOOKUP(E1563,'RT-C'!$A:$I,9,FALSE),"")</f>
        <v/>
      </c>
      <c r="D1563" s="117"/>
      <c r="E1563" s="113"/>
      <c r="F1563" s="118"/>
      <c r="G1563" s="119"/>
      <c r="H1563" s="120"/>
      <c r="I1563" s="153" t="str">
        <f t="array" ref="I1563">IFERROR(VLOOKUP(E1563,'RT-C'!$A:$J,10,FALSE),"")</f>
        <v/>
      </c>
      <c r="J1563" s="151" t="str">
        <f t="array" ref="J1563">IFERROR(VLOOKUP(E1563,'RT-C'!$A:$AE,31,FALSE),"")</f>
        <v/>
      </c>
      <c r="K1563" s="152" t="str">
        <f t="array" ref="K1563">IFERROR(IF(VLOOKUP(E1563,'RT-C'!$A:$AG,29,FALSE)=0,"",VLOOKUP(E1563,'RT-C'!$A:$AG,33,FALSE)),"")</f>
        <v/>
      </c>
      <c r="L1563" s="151" t="str">
        <f t="array" ref="L1563">IFERROR(VLOOKUP('RT-C'!$A:$AF,32,FALSE),"")</f>
        <v/>
      </c>
      <c r="M1563" s="323" t="str">
        <f t="array" ref="M1563">IFERROR(VLOOKUP(E1563,'RT-C'!$A:$H,8,FALSE),"")</f>
        <v/>
      </c>
      <c r="N1563" s="151" t="str">
        <f t="array" ref="N1563">IFERROR(VLOOKUP(E1563,'RT-C'!$A:$G,7,FALSE),"")</f>
        <v/>
      </c>
      <c r="O1563" s="150" t="str">
        <f t="array" ref="O1563">IFERROR(VLOOKUP(E1563,'RT-C'!$A:$R,18,FALSE),"")</f>
        <v/>
      </c>
      <c r="P1563" s="147" t="str">
        <f t="shared" si="96"/>
        <v/>
      </c>
      <c r="Q1563" s="119" t="str">
        <f t="shared" si="97"/>
        <v/>
      </c>
      <c r="R1563" s="149" t="str">
        <f t="shared" si="98"/>
        <v/>
      </c>
      <c r="S1563" s="148"/>
      <c r="T1563" s="148" t="str">
        <f t="shared" si="99"/>
        <v/>
      </c>
      <c r="U1563" s="118" t="e">
        <f>IF(AND(D1563&lt;&gt;"",I1563="OUI",#REF!="OUI"),60,"")</f>
        <v>#REF!</v>
      </c>
      <c r="V1563" s="147"/>
      <c r="W1563" s="118"/>
      <c r="X1563" s="118"/>
      <c r="Y1563" s="120"/>
      <c r="Z1563" s="117"/>
    </row>
    <row r="1564" spans="1:26" x14ac:dyDescent="0.25">
      <c r="A1564" s="114">
        <v>12</v>
      </c>
      <c r="B1564" s="115" t="s">
        <v>5724</v>
      </c>
      <c r="C1564" s="116" t="str">
        <f t="array" ref="C1564">IFERROR(VLOOKUP(E1564,'RT-C'!$A:$I,9,FALSE),"")</f>
        <v/>
      </c>
      <c r="D1564" s="117"/>
      <c r="E1564" s="113"/>
      <c r="F1564" s="118"/>
      <c r="G1564" s="119"/>
      <c r="H1564" s="120"/>
      <c r="I1564" s="153" t="str">
        <f t="array" ref="I1564">IFERROR(VLOOKUP(E1564,'RT-C'!$A:$J,10,FALSE),"")</f>
        <v/>
      </c>
      <c r="J1564" s="151" t="str">
        <f t="array" ref="J1564">IFERROR(VLOOKUP(E1564,'RT-C'!$A:$AE,31,FALSE),"")</f>
        <v/>
      </c>
      <c r="K1564" s="152" t="str">
        <f t="array" ref="K1564">IFERROR(IF(VLOOKUP(E1564,'RT-C'!$A:$AG,29,FALSE)=0,"",VLOOKUP(E1564,'RT-C'!$A:$AG,33,FALSE)),"")</f>
        <v/>
      </c>
      <c r="L1564" s="151" t="str">
        <f t="array" ref="L1564">IFERROR(VLOOKUP('RT-C'!$A:$AF,32,FALSE),"")</f>
        <v/>
      </c>
      <c r="M1564" s="323" t="str">
        <f t="array" ref="M1564">IFERROR(VLOOKUP(E1564,'RT-C'!$A:$H,8,FALSE),"")</f>
        <v/>
      </c>
      <c r="N1564" s="151" t="str">
        <f t="array" ref="N1564">IFERROR(VLOOKUP(E1564,'RT-C'!$A:$G,7,FALSE),"")</f>
        <v/>
      </c>
      <c r="O1564" s="150" t="str">
        <f t="array" ref="O1564">IFERROR(VLOOKUP(E1564,'RT-C'!$A:$R,18,FALSE),"")</f>
        <v/>
      </c>
      <c r="P1564" s="147" t="str">
        <f t="shared" si="96"/>
        <v/>
      </c>
      <c r="Q1564" s="119" t="str">
        <f t="shared" si="97"/>
        <v/>
      </c>
      <c r="R1564" s="149" t="str">
        <f t="shared" si="98"/>
        <v/>
      </c>
      <c r="S1564" s="148"/>
      <c r="T1564" s="148" t="str">
        <f t="shared" si="99"/>
        <v/>
      </c>
      <c r="U1564" s="118" t="e">
        <f>IF(AND(D1564&lt;&gt;"",I1564="OUI",#REF!="OUI"),60,"")</f>
        <v>#REF!</v>
      </c>
      <c r="V1564" s="147"/>
      <c r="W1564" s="118"/>
      <c r="X1564" s="118"/>
      <c r="Y1564" s="120"/>
      <c r="Z1564" s="117"/>
    </row>
    <row r="1565" spans="1:26" x14ac:dyDescent="0.25">
      <c r="A1565" s="114">
        <v>12</v>
      </c>
      <c r="B1565" s="115" t="s">
        <v>5724</v>
      </c>
      <c r="C1565" s="116" t="str">
        <f t="array" ref="C1565">IFERROR(VLOOKUP(E1565,'RT-C'!$A:$I,9,FALSE),"")</f>
        <v/>
      </c>
      <c r="D1565" s="117"/>
      <c r="E1565" s="113"/>
      <c r="F1565" s="118"/>
      <c r="G1565" s="119"/>
      <c r="H1565" s="120"/>
      <c r="I1565" s="153" t="str">
        <f t="array" ref="I1565">IFERROR(VLOOKUP(E1565,'RT-C'!$A:$J,10,FALSE),"")</f>
        <v/>
      </c>
      <c r="J1565" s="151" t="str">
        <f t="array" ref="J1565">IFERROR(VLOOKUP(E1565,'RT-C'!$A:$AE,31,FALSE),"")</f>
        <v/>
      </c>
      <c r="K1565" s="152" t="str">
        <f t="array" ref="K1565">IFERROR(IF(VLOOKUP(E1565,'RT-C'!$A:$AG,29,FALSE)=0,"",VLOOKUP(E1565,'RT-C'!$A:$AG,33,FALSE)),"")</f>
        <v/>
      </c>
      <c r="L1565" s="151" t="str">
        <f t="array" ref="L1565">IFERROR(VLOOKUP('RT-C'!$A:$AF,32,FALSE),"")</f>
        <v/>
      </c>
      <c r="M1565" s="323" t="str">
        <f t="array" ref="M1565">IFERROR(VLOOKUP(E1565,'RT-C'!$A:$H,8,FALSE),"")</f>
        <v/>
      </c>
      <c r="N1565" s="151" t="str">
        <f t="array" ref="N1565">IFERROR(VLOOKUP(E1565,'RT-C'!$A:$G,7,FALSE),"")</f>
        <v/>
      </c>
      <c r="O1565" s="150" t="str">
        <f t="array" ref="O1565">IFERROR(VLOOKUP(E1565,'RT-C'!$A:$R,18,FALSE),"")</f>
        <v/>
      </c>
      <c r="P1565" s="147" t="str">
        <f t="shared" si="96"/>
        <v/>
      </c>
      <c r="Q1565" s="119" t="str">
        <f t="shared" si="97"/>
        <v/>
      </c>
      <c r="R1565" s="149" t="str">
        <f t="shared" si="98"/>
        <v/>
      </c>
      <c r="S1565" s="148"/>
      <c r="T1565" s="148" t="str">
        <f t="shared" si="99"/>
        <v/>
      </c>
      <c r="U1565" s="118" t="e">
        <f>IF(AND(D1565&lt;&gt;"",I1565="OUI",#REF!="OUI"),60,"")</f>
        <v>#REF!</v>
      </c>
      <c r="V1565" s="147"/>
      <c r="W1565" s="118"/>
      <c r="X1565" s="118"/>
      <c r="Y1565" s="120"/>
      <c r="Z1565" s="117"/>
    </row>
    <row r="1566" spans="1:26" x14ac:dyDescent="0.25">
      <c r="A1566" s="114">
        <v>12</v>
      </c>
      <c r="B1566" s="115" t="s">
        <v>5724</v>
      </c>
      <c r="C1566" s="116" t="str">
        <f t="array" ref="C1566">IFERROR(VLOOKUP(E1566,'RT-C'!$A:$I,9,FALSE),"")</f>
        <v/>
      </c>
      <c r="D1566" s="117"/>
      <c r="E1566" s="113"/>
      <c r="F1566" s="118"/>
      <c r="G1566" s="119"/>
      <c r="H1566" s="120"/>
      <c r="I1566" s="153" t="str">
        <f t="array" ref="I1566">IFERROR(VLOOKUP(E1566,'RT-C'!$A:$J,10,FALSE),"")</f>
        <v/>
      </c>
      <c r="J1566" s="151" t="str">
        <f t="array" ref="J1566">IFERROR(VLOOKUP(E1566,'RT-C'!$A:$AE,31,FALSE),"")</f>
        <v/>
      </c>
      <c r="K1566" s="152" t="str">
        <f t="array" ref="K1566">IFERROR(IF(VLOOKUP(E1566,'RT-C'!$A:$AG,29,FALSE)=0,"",VLOOKUP(E1566,'RT-C'!$A:$AG,33,FALSE)),"")</f>
        <v/>
      </c>
      <c r="L1566" s="151" t="str">
        <f t="array" ref="L1566">IFERROR(VLOOKUP('RT-C'!$A:$AF,32,FALSE),"")</f>
        <v/>
      </c>
      <c r="M1566" s="323" t="str">
        <f t="array" ref="M1566">IFERROR(VLOOKUP(E1566,'RT-C'!$A:$H,8,FALSE),"")</f>
        <v/>
      </c>
      <c r="N1566" s="151" t="str">
        <f t="array" ref="N1566">IFERROR(VLOOKUP(E1566,'RT-C'!$A:$G,7,FALSE),"")</f>
        <v/>
      </c>
      <c r="O1566" s="150" t="str">
        <f t="array" ref="O1566">IFERROR(VLOOKUP(E1566,'RT-C'!$A:$R,18,FALSE),"")</f>
        <v/>
      </c>
      <c r="P1566" s="147" t="str">
        <f t="shared" si="96"/>
        <v/>
      </c>
      <c r="Q1566" s="119" t="str">
        <f t="shared" si="97"/>
        <v/>
      </c>
      <c r="R1566" s="149" t="str">
        <f t="shared" si="98"/>
        <v/>
      </c>
      <c r="S1566" s="148"/>
      <c r="T1566" s="148" t="str">
        <f t="shared" si="99"/>
        <v/>
      </c>
      <c r="U1566" s="118" t="e">
        <f>IF(AND(D1566&lt;&gt;"",I1566="OUI",#REF!="OUI"),60,"")</f>
        <v>#REF!</v>
      </c>
      <c r="V1566" s="147"/>
      <c r="W1566" s="118"/>
      <c r="X1566" s="118"/>
      <c r="Y1566" s="120"/>
      <c r="Z1566" s="117"/>
    </row>
    <row r="1567" spans="1:26" x14ac:dyDescent="0.25">
      <c r="A1567" s="114">
        <v>12</v>
      </c>
      <c r="B1567" s="115" t="s">
        <v>5724</v>
      </c>
      <c r="C1567" s="116" t="str">
        <f t="array" ref="C1567">IFERROR(VLOOKUP(E1567,'RT-C'!$A:$I,9,FALSE),"")</f>
        <v/>
      </c>
      <c r="D1567" s="117"/>
      <c r="E1567" s="113"/>
      <c r="F1567" s="118"/>
      <c r="G1567" s="119"/>
      <c r="H1567" s="120"/>
      <c r="I1567" s="153" t="str">
        <f t="array" ref="I1567">IFERROR(VLOOKUP(E1567,'RT-C'!$A:$J,10,FALSE),"")</f>
        <v/>
      </c>
      <c r="J1567" s="151" t="str">
        <f t="array" ref="J1567">IFERROR(VLOOKUP(E1567,'RT-C'!$A:$AE,31,FALSE),"")</f>
        <v/>
      </c>
      <c r="K1567" s="152" t="str">
        <f t="array" ref="K1567">IFERROR(IF(VLOOKUP(E1567,'RT-C'!$A:$AG,29,FALSE)=0,"",VLOOKUP(E1567,'RT-C'!$A:$AG,33,FALSE)),"")</f>
        <v/>
      </c>
      <c r="L1567" s="151" t="str">
        <f t="array" ref="L1567">IFERROR(VLOOKUP('RT-C'!$A:$AF,32,FALSE),"")</f>
        <v/>
      </c>
      <c r="M1567" s="323" t="str">
        <f t="array" ref="M1567">IFERROR(VLOOKUP(E1567,'RT-C'!$A:$H,8,FALSE),"")</f>
        <v/>
      </c>
      <c r="N1567" s="151" t="str">
        <f t="array" ref="N1567">IFERROR(VLOOKUP(E1567,'RT-C'!$A:$G,7,FALSE),"")</f>
        <v/>
      </c>
      <c r="O1567" s="150" t="str">
        <f t="array" ref="O1567">IFERROR(VLOOKUP(E1567,'RT-C'!$A:$R,18,FALSE),"")</f>
        <v/>
      </c>
      <c r="P1567" s="147" t="str">
        <f t="shared" si="96"/>
        <v/>
      </c>
      <c r="Q1567" s="119" t="str">
        <f t="shared" si="97"/>
        <v/>
      </c>
      <c r="R1567" s="149" t="str">
        <f t="shared" si="98"/>
        <v/>
      </c>
      <c r="S1567" s="148"/>
      <c r="T1567" s="148" t="str">
        <f t="shared" si="99"/>
        <v/>
      </c>
      <c r="U1567" s="118" t="e">
        <f>IF(AND(D1567&lt;&gt;"",I1567="OUI",#REF!="OUI"),60,"")</f>
        <v>#REF!</v>
      </c>
      <c r="V1567" s="147"/>
      <c r="W1567" s="118"/>
      <c r="X1567" s="118"/>
      <c r="Y1567" s="120"/>
      <c r="Z1567" s="117"/>
    </row>
    <row r="1568" spans="1:26" x14ac:dyDescent="0.25">
      <c r="A1568" s="114">
        <v>12</v>
      </c>
      <c r="B1568" s="115" t="s">
        <v>5724</v>
      </c>
      <c r="C1568" s="116" t="str">
        <f t="array" ref="C1568">IFERROR(VLOOKUP(E1568,'RT-C'!$A:$I,9,FALSE),"")</f>
        <v/>
      </c>
      <c r="D1568" s="117"/>
      <c r="E1568" s="113"/>
      <c r="F1568" s="118"/>
      <c r="G1568" s="119"/>
      <c r="H1568" s="120"/>
      <c r="I1568" s="153" t="str">
        <f t="array" ref="I1568">IFERROR(VLOOKUP(E1568,'RT-C'!$A:$J,10,FALSE),"")</f>
        <v/>
      </c>
      <c r="J1568" s="151" t="str">
        <f t="array" ref="J1568">IFERROR(VLOOKUP(E1568,'RT-C'!$A:$AE,31,FALSE),"")</f>
        <v/>
      </c>
      <c r="K1568" s="152" t="str">
        <f t="array" ref="K1568">IFERROR(IF(VLOOKUP(E1568,'RT-C'!$A:$AG,29,FALSE)=0,"",VLOOKUP(E1568,'RT-C'!$A:$AG,33,FALSE)),"")</f>
        <v/>
      </c>
      <c r="L1568" s="151" t="str">
        <f t="array" ref="L1568">IFERROR(VLOOKUP('RT-C'!$A:$AF,32,FALSE),"")</f>
        <v/>
      </c>
      <c r="M1568" s="323" t="str">
        <f t="array" ref="M1568">IFERROR(VLOOKUP(E1568,'RT-C'!$A:$H,8,FALSE),"")</f>
        <v/>
      </c>
      <c r="N1568" s="151" t="str">
        <f t="array" ref="N1568">IFERROR(VLOOKUP(E1568,'RT-C'!$A:$G,7,FALSE),"")</f>
        <v/>
      </c>
      <c r="O1568" s="150" t="str">
        <f t="array" ref="O1568">IFERROR(VLOOKUP(E1568,'RT-C'!$A:$R,18,FALSE),"")</f>
        <v/>
      </c>
      <c r="P1568" s="147" t="str">
        <f t="shared" si="96"/>
        <v/>
      </c>
      <c r="Q1568" s="119" t="str">
        <f t="shared" si="97"/>
        <v/>
      </c>
      <c r="R1568" s="149" t="str">
        <f t="shared" si="98"/>
        <v/>
      </c>
      <c r="S1568" s="148"/>
      <c r="T1568" s="148" t="str">
        <f t="shared" si="99"/>
        <v/>
      </c>
      <c r="U1568" s="118" t="e">
        <f>IF(AND(D1568&lt;&gt;"",I1568="OUI",#REF!="OUI"),60,"")</f>
        <v>#REF!</v>
      </c>
      <c r="V1568" s="147"/>
      <c r="W1568" s="118"/>
      <c r="X1568" s="118"/>
      <c r="Y1568" s="120"/>
      <c r="Z1568" s="117"/>
    </row>
    <row r="1569" spans="1:26" x14ac:dyDescent="0.25">
      <c r="A1569" s="114">
        <v>12</v>
      </c>
      <c r="B1569" s="115" t="s">
        <v>5724</v>
      </c>
      <c r="C1569" s="116" t="str">
        <f t="array" ref="C1569">IFERROR(VLOOKUP(E1569,'RT-C'!$A:$I,9,FALSE),"")</f>
        <v/>
      </c>
      <c r="D1569" s="117"/>
      <c r="E1569" s="113"/>
      <c r="F1569" s="118"/>
      <c r="G1569" s="119"/>
      <c r="H1569" s="120"/>
      <c r="I1569" s="153" t="str">
        <f t="array" ref="I1569">IFERROR(VLOOKUP(E1569,'RT-C'!$A:$J,10,FALSE),"")</f>
        <v/>
      </c>
      <c r="J1569" s="151" t="str">
        <f t="array" ref="J1569">IFERROR(VLOOKUP(E1569,'RT-C'!$A:$AE,31,FALSE),"")</f>
        <v/>
      </c>
      <c r="K1569" s="152" t="str">
        <f t="array" ref="K1569">IFERROR(IF(VLOOKUP(E1569,'RT-C'!$A:$AG,29,FALSE)=0,"",VLOOKUP(E1569,'RT-C'!$A:$AG,33,FALSE)),"")</f>
        <v/>
      </c>
      <c r="L1569" s="151" t="str">
        <f t="array" ref="L1569">IFERROR(VLOOKUP('RT-C'!$A:$AF,32,FALSE),"")</f>
        <v/>
      </c>
      <c r="M1569" s="323" t="str">
        <f t="array" ref="M1569">IFERROR(VLOOKUP(E1569,'RT-C'!$A:$H,8,FALSE),"")</f>
        <v/>
      </c>
      <c r="N1569" s="151" t="str">
        <f t="array" ref="N1569">IFERROR(VLOOKUP(E1569,'RT-C'!$A:$G,7,FALSE),"")</f>
        <v/>
      </c>
      <c r="O1569" s="150" t="str">
        <f t="array" ref="O1569">IFERROR(VLOOKUP(E1569,'RT-C'!$A:$R,18,FALSE),"")</f>
        <v/>
      </c>
      <c r="P1569" s="147" t="str">
        <f t="shared" si="96"/>
        <v/>
      </c>
      <c r="Q1569" s="119" t="str">
        <f t="shared" si="97"/>
        <v/>
      </c>
      <c r="R1569" s="149" t="str">
        <f t="shared" si="98"/>
        <v/>
      </c>
      <c r="S1569" s="148"/>
      <c r="T1569" s="148" t="str">
        <f t="shared" si="99"/>
        <v/>
      </c>
      <c r="U1569" s="118" t="e">
        <f>IF(AND(D1569&lt;&gt;"",I1569="OUI",#REF!="OUI"),60,"")</f>
        <v>#REF!</v>
      </c>
      <c r="V1569" s="147"/>
      <c r="W1569" s="118"/>
      <c r="X1569" s="118"/>
      <c r="Y1569" s="120"/>
      <c r="Z1569" s="117"/>
    </row>
    <row r="1570" spans="1:26" x14ac:dyDescent="0.25">
      <c r="A1570" s="114">
        <v>12</v>
      </c>
      <c r="B1570" s="115" t="s">
        <v>5724</v>
      </c>
      <c r="C1570" s="116" t="str">
        <f t="array" ref="C1570">IFERROR(VLOOKUP(E1570,'RT-C'!$A:$I,9,FALSE),"")</f>
        <v/>
      </c>
      <c r="D1570" s="117"/>
      <c r="E1570" s="113"/>
      <c r="F1570" s="118"/>
      <c r="G1570" s="119"/>
      <c r="H1570" s="120"/>
      <c r="I1570" s="153" t="str">
        <f t="array" ref="I1570">IFERROR(VLOOKUP(E1570,'RT-C'!$A:$J,10,FALSE),"")</f>
        <v/>
      </c>
      <c r="J1570" s="151" t="str">
        <f t="array" ref="J1570">IFERROR(VLOOKUP(E1570,'RT-C'!$A:$AE,31,FALSE),"")</f>
        <v/>
      </c>
      <c r="K1570" s="152" t="str">
        <f t="array" ref="K1570">IFERROR(IF(VLOOKUP(E1570,'RT-C'!$A:$AG,29,FALSE)=0,"",VLOOKUP(E1570,'RT-C'!$A:$AG,33,FALSE)),"")</f>
        <v/>
      </c>
      <c r="L1570" s="151" t="str">
        <f t="array" ref="L1570">IFERROR(VLOOKUP('RT-C'!$A:$AF,32,FALSE),"")</f>
        <v/>
      </c>
      <c r="M1570" s="323" t="str">
        <f t="array" ref="M1570">IFERROR(VLOOKUP(E1570,'RT-C'!$A:$H,8,FALSE),"")</f>
        <v/>
      </c>
      <c r="N1570" s="151" t="str">
        <f t="array" ref="N1570">IFERROR(VLOOKUP(E1570,'RT-C'!$A:$G,7,FALSE),"")</f>
        <v/>
      </c>
      <c r="O1570" s="150" t="str">
        <f t="array" ref="O1570">IFERROR(VLOOKUP(E1570,'RT-C'!$A:$R,18,FALSE),"")</f>
        <v/>
      </c>
      <c r="P1570" s="147" t="str">
        <f t="shared" si="96"/>
        <v/>
      </c>
      <c r="Q1570" s="119" t="str">
        <f t="shared" si="97"/>
        <v/>
      </c>
      <c r="R1570" s="149" t="str">
        <f t="shared" si="98"/>
        <v/>
      </c>
      <c r="S1570" s="148"/>
      <c r="T1570" s="148" t="str">
        <f t="shared" si="99"/>
        <v/>
      </c>
      <c r="U1570" s="118" t="e">
        <f>IF(AND(D1570&lt;&gt;"",I1570="OUI",#REF!="OUI"),60,"")</f>
        <v>#REF!</v>
      </c>
      <c r="V1570" s="147"/>
      <c r="W1570" s="118"/>
      <c r="X1570" s="118"/>
      <c r="Y1570" s="120"/>
      <c r="Z1570" s="117"/>
    </row>
    <row r="1571" spans="1:26" x14ac:dyDescent="0.25">
      <c r="A1571" s="114">
        <v>12</v>
      </c>
      <c r="B1571" s="115" t="s">
        <v>5724</v>
      </c>
      <c r="C1571" s="116" t="str">
        <f t="array" ref="C1571">IFERROR(VLOOKUP(E1571,'RT-C'!$A:$I,9,FALSE),"")</f>
        <v/>
      </c>
      <c r="D1571" s="117"/>
      <c r="E1571" s="113"/>
      <c r="F1571" s="118"/>
      <c r="G1571" s="119"/>
      <c r="H1571" s="120"/>
      <c r="I1571" s="153" t="str">
        <f t="array" ref="I1571">IFERROR(VLOOKUP(E1571,'RT-C'!$A:$J,10,FALSE),"")</f>
        <v/>
      </c>
      <c r="J1571" s="151" t="str">
        <f t="array" ref="J1571">IFERROR(VLOOKUP(E1571,'RT-C'!$A:$AE,31,FALSE),"")</f>
        <v/>
      </c>
      <c r="K1571" s="152" t="str">
        <f t="array" ref="K1571">IFERROR(IF(VLOOKUP(E1571,'RT-C'!$A:$AG,29,FALSE)=0,"",VLOOKUP(E1571,'RT-C'!$A:$AG,33,FALSE)),"")</f>
        <v/>
      </c>
      <c r="L1571" s="151" t="str">
        <f t="array" ref="L1571">IFERROR(VLOOKUP('RT-C'!$A:$AF,32,FALSE),"")</f>
        <v/>
      </c>
      <c r="M1571" s="323" t="str">
        <f t="array" ref="M1571">IFERROR(VLOOKUP(E1571,'RT-C'!$A:$H,8,FALSE),"")</f>
        <v/>
      </c>
      <c r="N1571" s="151" t="str">
        <f t="array" ref="N1571">IFERROR(VLOOKUP(E1571,'RT-C'!$A:$G,7,FALSE),"")</f>
        <v/>
      </c>
      <c r="O1571" s="150" t="str">
        <f t="array" ref="O1571">IFERROR(VLOOKUP(E1571,'RT-C'!$A:$R,18,FALSE),"")</f>
        <v/>
      </c>
      <c r="P1571" s="147" t="str">
        <f t="shared" si="96"/>
        <v/>
      </c>
      <c r="Q1571" s="119" t="str">
        <f t="shared" si="97"/>
        <v/>
      </c>
      <c r="R1571" s="149" t="str">
        <f t="shared" si="98"/>
        <v/>
      </c>
      <c r="S1571" s="148"/>
      <c r="T1571" s="148" t="str">
        <f t="shared" si="99"/>
        <v/>
      </c>
      <c r="U1571" s="118" t="e">
        <f>IF(AND(D1571&lt;&gt;"",I1571="OUI",#REF!="OUI"),60,"")</f>
        <v>#REF!</v>
      </c>
      <c r="V1571" s="147"/>
      <c r="W1571" s="118"/>
      <c r="X1571" s="118"/>
      <c r="Y1571" s="120"/>
      <c r="Z1571" s="117"/>
    </row>
    <row r="1572" spans="1:26" x14ac:dyDescent="0.25">
      <c r="A1572" s="114">
        <v>12</v>
      </c>
      <c r="B1572" s="115" t="s">
        <v>5724</v>
      </c>
      <c r="C1572" s="116" t="str">
        <f t="array" ref="C1572">IFERROR(VLOOKUP(E1572,'RT-C'!$A:$I,9,FALSE),"")</f>
        <v/>
      </c>
      <c r="D1572" s="117"/>
      <c r="E1572" s="113"/>
      <c r="F1572" s="118"/>
      <c r="G1572" s="119"/>
      <c r="H1572" s="120"/>
      <c r="I1572" s="153" t="str">
        <f t="array" ref="I1572">IFERROR(VLOOKUP(E1572,'RT-C'!$A:$J,10,FALSE),"")</f>
        <v/>
      </c>
      <c r="J1572" s="151" t="str">
        <f t="array" ref="J1572">IFERROR(VLOOKUP(E1572,'RT-C'!$A:$AE,31,FALSE),"")</f>
        <v/>
      </c>
      <c r="K1572" s="152" t="str">
        <f t="array" ref="K1572">IFERROR(IF(VLOOKUP(E1572,'RT-C'!$A:$AG,29,FALSE)=0,"",VLOOKUP(E1572,'RT-C'!$A:$AG,33,FALSE)),"")</f>
        <v/>
      </c>
      <c r="L1572" s="151" t="str">
        <f t="array" ref="L1572">IFERROR(VLOOKUP('RT-C'!$A:$AF,32,FALSE),"")</f>
        <v/>
      </c>
      <c r="M1572" s="323" t="str">
        <f t="array" ref="M1572">IFERROR(VLOOKUP(E1572,'RT-C'!$A:$H,8,FALSE),"")</f>
        <v/>
      </c>
      <c r="N1572" s="151" t="str">
        <f t="array" ref="N1572">IFERROR(VLOOKUP(E1572,'RT-C'!$A:$G,7,FALSE),"")</f>
        <v/>
      </c>
      <c r="O1572" s="150" t="str">
        <f t="array" ref="O1572">IFERROR(VLOOKUP(E1572,'RT-C'!$A:$R,18,FALSE),"")</f>
        <v/>
      </c>
      <c r="P1572" s="147" t="str">
        <f t="shared" si="96"/>
        <v/>
      </c>
      <c r="Q1572" s="119" t="str">
        <f t="shared" si="97"/>
        <v/>
      </c>
      <c r="R1572" s="149" t="str">
        <f t="shared" si="98"/>
        <v/>
      </c>
      <c r="S1572" s="148"/>
      <c r="T1572" s="148" t="str">
        <f t="shared" si="99"/>
        <v/>
      </c>
      <c r="U1572" s="118" t="e">
        <f>IF(AND(D1572&lt;&gt;"",I1572="OUI",#REF!="OUI"),60,"")</f>
        <v>#REF!</v>
      </c>
      <c r="V1572" s="147"/>
      <c r="W1572" s="118"/>
      <c r="X1572" s="118"/>
      <c r="Y1572" s="120"/>
      <c r="Z1572" s="117"/>
    </row>
    <row r="1573" spans="1:26" x14ac:dyDescent="0.25">
      <c r="A1573" s="114">
        <v>12</v>
      </c>
      <c r="B1573" s="115" t="s">
        <v>5724</v>
      </c>
      <c r="C1573" s="116" t="str">
        <f t="array" ref="C1573">IFERROR(VLOOKUP(E1573,'RT-C'!$A:$I,9,FALSE),"")</f>
        <v/>
      </c>
      <c r="D1573" s="117"/>
      <c r="E1573" s="113"/>
      <c r="F1573" s="118"/>
      <c r="G1573" s="119"/>
      <c r="H1573" s="120"/>
      <c r="I1573" s="153" t="str">
        <f t="array" ref="I1573">IFERROR(VLOOKUP(E1573,'RT-C'!$A:$J,10,FALSE),"")</f>
        <v/>
      </c>
      <c r="J1573" s="151" t="str">
        <f t="array" ref="J1573">IFERROR(VLOOKUP(E1573,'RT-C'!$A:$AE,31,FALSE),"")</f>
        <v/>
      </c>
      <c r="K1573" s="152" t="str">
        <f t="array" ref="K1573">IFERROR(IF(VLOOKUP(E1573,'RT-C'!$A:$AG,29,FALSE)=0,"",VLOOKUP(E1573,'RT-C'!$A:$AG,33,FALSE)),"")</f>
        <v/>
      </c>
      <c r="L1573" s="151" t="str">
        <f t="array" ref="L1573">IFERROR(VLOOKUP('RT-C'!$A:$AF,32,FALSE),"")</f>
        <v/>
      </c>
      <c r="M1573" s="323" t="str">
        <f t="array" ref="M1573">IFERROR(VLOOKUP(E1573,'RT-C'!$A:$H,8,FALSE),"")</f>
        <v/>
      </c>
      <c r="N1573" s="151" t="str">
        <f t="array" ref="N1573">IFERROR(VLOOKUP(E1573,'RT-C'!$A:$G,7,FALSE),"")</f>
        <v/>
      </c>
      <c r="O1573" s="150" t="str">
        <f t="array" ref="O1573">IFERROR(VLOOKUP(E1573,'RT-C'!$A:$R,18,FALSE),"")</f>
        <v/>
      </c>
      <c r="P1573" s="147" t="str">
        <f t="shared" si="96"/>
        <v/>
      </c>
      <c r="Q1573" s="119" t="str">
        <f t="shared" si="97"/>
        <v/>
      </c>
      <c r="R1573" s="149" t="str">
        <f t="shared" si="98"/>
        <v/>
      </c>
      <c r="S1573" s="148"/>
      <c r="T1573" s="148" t="str">
        <f t="shared" si="99"/>
        <v/>
      </c>
      <c r="U1573" s="118" t="e">
        <f>IF(AND(D1573&lt;&gt;"",I1573="OUI",#REF!="OUI"),60,"")</f>
        <v>#REF!</v>
      </c>
      <c r="V1573" s="147"/>
      <c r="W1573" s="118"/>
      <c r="X1573" s="118"/>
      <c r="Y1573" s="120"/>
      <c r="Z1573" s="117"/>
    </row>
    <row r="1574" spans="1:26" x14ac:dyDescent="0.25">
      <c r="A1574" s="114">
        <v>12</v>
      </c>
      <c r="B1574" s="115" t="s">
        <v>5724</v>
      </c>
      <c r="C1574" s="116" t="str">
        <f t="array" ref="C1574">IFERROR(VLOOKUP(E1574,'RT-C'!$A:$I,9,FALSE),"")</f>
        <v/>
      </c>
      <c r="D1574" s="117"/>
      <c r="E1574" s="113"/>
      <c r="F1574" s="118"/>
      <c r="G1574" s="119"/>
      <c r="H1574" s="120"/>
      <c r="I1574" s="153" t="str">
        <f t="array" ref="I1574">IFERROR(VLOOKUP(E1574,'RT-C'!$A:$J,10,FALSE),"")</f>
        <v/>
      </c>
      <c r="J1574" s="151" t="str">
        <f t="array" ref="J1574">IFERROR(VLOOKUP(E1574,'RT-C'!$A:$AE,31,FALSE),"")</f>
        <v/>
      </c>
      <c r="K1574" s="152" t="str">
        <f t="array" ref="K1574">IFERROR(IF(VLOOKUP(E1574,'RT-C'!$A:$AG,29,FALSE)=0,"",VLOOKUP(E1574,'RT-C'!$A:$AG,33,FALSE)),"")</f>
        <v/>
      </c>
      <c r="L1574" s="151" t="str">
        <f t="array" ref="L1574">IFERROR(VLOOKUP('RT-C'!$A:$AF,32,FALSE),"")</f>
        <v/>
      </c>
      <c r="M1574" s="323" t="str">
        <f t="array" ref="M1574">IFERROR(VLOOKUP(E1574,'RT-C'!$A:$H,8,FALSE),"")</f>
        <v/>
      </c>
      <c r="N1574" s="151" t="str">
        <f t="array" ref="N1574">IFERROR(VLOOKUP(E1574,'RT-C'!$A:$G,7,FALSE),"")</f>
        <v/>
      </c>
      <c r="O1574" s="150" t="str">
        <f t="array" ref="O1574">IFERROR(VLOOKUP(E1574,'RT-C'!$A:$R,18,FALSE),"")</f>
        <v/>
      </c>
      <c r="P1574" s="147" t="str">
        <f t="shared" si="96"/>
        <v/>
      </c>
      <c r="Q1574" s="119" t="str">
        <f t="shared" si="97"/>
        <v/>
      </c>
      <c r="R1574" s="149" t="str">
        <f t="shared" si="98"/>
        <v/>
      </c>
      <c r="S1574" s="148"/>
      <c r="T1574" s="148" t="str">
        <f t="shared" si="99"/>
        <v/>
      </c>
      <c r="U1574" s="118" t="e">
        <f>IF(AND(D1574&lt;&gt;"",I1574="OUI",#REF!="OUI"),60,"")</f>
        <v>#REF!</v>
      </c>
      <c r="V1574" s="147"/>
      <c r="W1574" s="118"/>
      <c r="X1574" s="118"/>
      <c r="Y1574" s="120"/>
      <c r="Z1574" s="117"/>
    </row>
    <row r="1575" spans="1:26" x14ac:dyDescent="0.25">
      <c r="A1575" s="114">
        <v>12</v>
      </c>
      <c r="B1575" s="115" t="s">
        <v>5724</v>
      </c>
      <c r="C1575" s="116" t="str">
        <f t="array" ref="C1575">IFERROR(VLOOKUP(E1575,'RT-C'!$A:$I,9,FALSE),"")</f>
        <v/>
      </c>
      <c r="D1575" s="117"/>
      <c r="E1575" s="113"/>
      <c r="F1575" s="118"/>
      <c r="G1575" s="119"/>
      <c r="H1575" s="120"/>
      <c r="I1575" s="153" t="str">
        <f t="array" ref="I1575">IFERROR(VLOOKUP(E1575,'RT-C'!$A:$J,10,FALSE),"")</f>
        <v/>
      </c>
      <c r="J1575" s="151" t="str">
        <f t="array" ref="J1575">IFERROR(VLOOKUP(E1575,'RT-C'!$A:$AE,31,FALSE),"")</f>
        <v/>
      </c>
      <c r="K1575" s="152" t="str">
        <f t="array" ref="K1575">IFERROR(IF(VLOOKUP(E1575,'RT-C'!$A:$AG,29,FALSE)=0,"",VLOOKUP(E1575,'RT-C'!$A:$AG,33,FALSE)),"")</f>
        <v/>
      </c>
      <c r="L1575" s="151" t="str">
        <f t="array" ref="L1575">IFERROR(VLOOKUP('RT-C'!$A:$AF,32,FALSE),"")</f>
        <v/>
      </c>
      <c r="M1575" s="323" t="str">
        <f t="array" ref="M1575">IFERROR(VLOOKUP(E1575,'RT-C'!$A:$H,8,FALSE),"")</f>
        <v/>
      </c>
      <c r="N1575" s="151" t="str">
        <f t="array" ref="N1575">IFERROR(VLOOKUP(E1575,'RT-C'!$A:$G,7,FALSE),"")</f>
        <v/>
      </c>
      <c r="O1575" s="150" t="str">
        <f t="array" ref="O1575">IFERROR(VLOOKUP(E1575,'RT-C'!$A:$R,18,FALSE),"")</f>
        <v/>
      </c>
      <c r="P1575" s="147" t="str">
        <f t="shared" si="96"/>
        <v/>
      </c>
      <c r="Q1575" s="119" t="str">
        <f t="shared" si="97"/>
        <v/>
      </c>
      <c r="R1575" s="149" t="str">
        <f t="shared" si="98"/>
        <v/>
      </c>
      <c r="S1575" s="148"/>
      <c r="T1575" s="148" t="str">
        <f t="shared" si="99"/>
        <v/>
      </c>
      <c r="U1575" s="118" t="e">
        <f>IF(AND(D1575&lt;&gt;"",I1575="OUI",#REF!="OUI"),60,"")</f>
        <v>#REF!</v>
      </c>
      <c r="V1575" s="147"/>
      <c r="W1575" s="118"/>
      <c r="X1575" s="118"/>
      <c r="Y1575" s="120"/>
      <c r="Z1575" s="117"/>
    </row>
    <row r="1576" spans="1:26" x14ac:dyDescent="0.25">
      <c r="A1576" s="114">
        <v>12</v>
      </c>
      <c r="B1576" s="115" t="s">
        <v>5724</v>
      </c>
      <c r="C1576" s="116" t="str">
        <f t="array" ref="C1576">IFERROR(VLOOKUP(E1576,'RT-C'!$A:$I,9,FALSE),"")</f>
        <v/>
      </c>
      <c r="D1576" s="117"/>
      <c r="E1576" s="113"/>
      <c r="F1576" s="118"/>
      <c r="G1576" s="119"/>
      <c r="H1576" s="120"/>
      <c r="I1576" s="153" t="str">
        <f t="array" ref="I1576">IFERROR(VLOOKUP(E1576,'RT-C'!$A:$J,10,FALSE),"")</f>
        <v/>
      </c>
      <c r="J1576" s="151" t="str">
        <f t="array" ref="J1576">IFERROR(VLOOKUP(E1576,'RT-C'!$A:$AE,31,FALSE),"")</f>
        <v/>
      </c>
      <c r="K1576" s="152" t="str">
        <f t="array" ref="K1576">IFERROR(IF(VLOOKUP(E1576,'RT-C'!$A:$AG,29,FALSE)=0,"",VLOOKUP(E1576,'RT-C'!$A:$AG,33,FALSE)),"")</f>
        <v/>
      </c>
      <c r="L1576" s="151" t="str">
        <f t="array" ref="L1576">IFERROR(VLOOKUP('RT-C'!$A:$AF,32,FALSE),"")</f>
        <v/>
      </c>
      <c r="M1576" s="323" t="str">
        <f t="array" ref="M1576">IFERROR(VLOOKUP(E1576,'RT-C'!$A:$H,8,FALSE),"")</f>
        <v/>
      </c>
      <c r="N1576" s="151" t="str">
        <f t="array" ref="N1576">IFERROR(VLOOKUP(E1576,'RT-C'!$A:$G,7,FALSE),"")</f>
        <v/>
      </c>
      <c r="O1576" s="150" t="str">
        <f t="array" ref="O1576">IFERROR(VLOOKUP(E1576,'RT-C'!$A:$R,18,FALSE),"")</f>
        <v/>
      </c>
      <c r="P1576" s="147" t="str">
        <f t="shared" si="96"/>
        <v/>
      </c>
      <c r="Q1576" s="119" t="str">
        <f t="shared" si="97"/>
        <v/>
      </c>
      <c r="R1576" s="149" t="str">
        <f t="shared" si="98"/>
        <v/>
      </c>
      <c r="S1576" s="148"/>
      <c r="T1576" s="148" t="str">
        <f t="shared" si="99"/>
        <v/>
      </c>
      <c r="U1576" s="118" t="e">
        <f>IF(AND(D1576&lt;&gt;"",I1576="OUI",#REF!="OUI"),60,"")</f>
        <v>#REF!</v>
      </c>
      <c r="V1576" s="147"/>
      <c r="W1576" s="118"/>
      <c r="X1576" s="118"/>
      <c r="Y1576" s="120"/>
      <c r="Z1576" s="117"/>
    </row>
    <row r="1577" spans="1:26" x14ac:dyDescent="0.25">
      <c r="A1577" s="114">
        <v>12</v>
      </c>
      <c r="B1577" s="115" t="s">
        <v>5724</v>
      </c>
      <c r="C1577" s="116" t="str">
        <f t="array" ref="C1577">IFERROR(VLOOKUP(E1577,'RT-C'!$A:$I,9,FALSE),"")</f>
        <v/>
      </c>
      <c r="D1577" s="117"/>
      <c r="E1577" s="113"/>
      <c r="F1577" s="118"/>
      <c r="G1577" s="119"/>
      <c r="H1577" s="120"/>
      <c r="I1577" s="153" t="str">
        <f t="array" ref="I1577">IFERROR(VLOOKUP(E1577,'RT-C'!$A:$J,10,FALSE),"")</f>
        <v/>
      </c>
      <c r="J1577" s="151" t="str">
        <f t="array" ref="J1577">IFERROR(VLOOKUP(E1577,'RT-C'!$A:$AE,31,FALSE),"")</f>
        <v/>
      </c>
      <c r="K1577" s="152" t="str">
        <f t="array" ref="K1577">IFERROR(IF(VLOOKUP(E1577,'RT-C'!$A:$AG,29,FALSE)=0,"",VLOOKUP(E1577,'RT-C'!$A:$AG,33,FALSE)),"")</f>
        <v/>
      </c>
      <c r="L1577" s="151" t="str">
        <f t="array" ref="L1577">IFERROR(VLOOKUP('RT-C'!$A:$AF,32,FALSE),"")</f>
        <v/>
      </c>
      <c r="M1577" s="323" t="str">
        <f t="array" ref="M1577">IFERROR(VLOOKUP(E1577,'RT-C'!$A:$H,8,FALSE),"")</f>
        <v/>
      </c>
      <c r="N1577" s="151" t="str">
        <f t="array" ref="N1577">IFERROR(VLOOKUP(E1577,'RT-C'!$A:$G,7,FALSE),"")</f>
        <v/>
      </c>
      <c r="O1577" s="150" t="str">
        <f t="array" ref="O1577">IFERROR(VLOOKUP(E1577,'RT-C'!$A:$R,18,FALSE),"")</f>
        <v/>
      </c>
      <c r="P1577" s="147" t="str">
        <f t="shared" si="96"/>
        <v/>
      </c>
      <c r="Q1577" s="119" t="str">
        <f t="shared" si="97"/>
        <v/>
      </c>
      <c r="R1577" s="149" t="str">
        <f t="shared" si="98"/>
        <v/>
      </c>
      <c r="S1577" s="148"/>
      <c r="T1577" s="148" t="str">
        <f t="shared" si="99"/>
        <v/>
      </c>
      <c r="U1577" s="118" t="e">
        <f>IF(AND(D1577&lt;&gt;"",I1577="OUI",#REF!="OUI"),60,"")</f>
        <v>#REF!</v>
      </c>
      <c r="V1577" s="147"/>
      <c r="W1577" s="118"/>
      <c r="X1577" s="118"/>
      <c r="Y1577" s="120"/>
      <c r="Z1577" s="117"/>
    </row>
    <row r="1578" spans="1:26" x14ac:dyDescent="0.25">
      <c r="A1578" s="114">
        <v>12</v>
      </c>
      <c r="B1578" s="115" t="s">
        <v>5724</v>
      </c>
      <c r="C1578" s="116" t="str">
        <f t="array" ref="C1578">IFERROR(VLOOKUP(E1578,'RT-C'!$A:$I,9,FALSE),"")</f>
        <v/>
      </c>
      <c r="D1578" s="117"/>
      <c r="E1578" s="113"/>
      <c r="F1578" s="118"/>
      <c r="G1578" s="119"/>
      <c r="H1578" s="120"/>
      <c r="I1578" s="153" t="str">
        <f t="array" ref="I1578">IFERROR(VLOOKUP(E1578,'RT-C'!$A:$J,10,FALSE),"")</f>
        <v/>
      </c>
      <c r="J1578" s="151" t="str">
        <f t="array" ref="J1578">IFERROR(VLOOKUP(E1578,'RT-C'!$A:$AE,31,FALSE),"")</f>
        <v/>
      </c>
      <c r="K1578" s="152" t="str">
        <f t="array" ref="K1578">IFERROR(IF(VLOOKUP(E1578,'RT-C'!$A:$AG,29,FALSE)=0,"",VLOOKUP(E1578,'RT-C'!$A:$AG,33,FALSE)),"")</f>
        <v/>
      </c>
      <c r="L1578" s="151" t="str">
        <f t="array" ref="L1578">IFERROR(VLOOKUP('RT-C'!$A:$AF,32,FALSE),"")</f>
        <v/>
      </c>
      <c r="M1578" s="323" t="str">
        <f t="array" ref="M1578">IFERROR(VLOOKUP(E1578,'RT-C'!$A:$H,8,FALSE),"")</f>
        <v/>
      </c>
      <c r="N1578" s="151" t="str">
        <f t="array" ref="N1578">IFERROR(VLOOKUP(E1578,'RT-C'!$A:$G,7,FALSE),"")</f>
        <v/>
      </c>
      <c r="O1578" s="150" t="str">
        <f t="array" ref="O1578">IFERROR(VLOOKUP(E1578,'RT-C'!$A:$R,18,FALSE),"")</f>
        <v/>
      </c>
      <c r="P1578" s="147" t="str">
        <f t="shared" si="96"/>
        <v/>
      </c>
      <c r="Q1578" s="119" t="str">
        <f t="shared" si="97"/>
        <v/>
      </c>
      <c r="R1578" s="149" t="str">
        <f t="shared" si="98"/>
        <v/>
      </c>
      <c r="S1578" s="148"/>
      <c r="T1578" s="148" t="str">
        <f t="shared" si="99"/>
        <v/>
      </c>
      <c r="U1578" s="118" t="e">
        <f>IF(AND(D1578&lt;&gt;"",I1578="OUI",#REF!="OUI"),60,"")</f>
        <v>#REF!</v>
      </c>
      <c r="V1578" s="147"/>
      <c r="W1578" s="118"/>
      <c r="X1578" s="118"/>
      <c r="Y1578" s="120"/>
      <c r="Z1578" s="117"/>
    </row>
    <row r="1579" spans="1:26" x14ac:dyDescent="0.25">
      <c r="A1579" s="114">
        <v>12</v>
      </c>
      <c r="B1579" s="115" t="s">
        <v>5724</v>
      </c>
      <c r="C1579" s="116" t="str">
        <f t="array" ref="C1579">IFERROR(VLOOKUP(E1579,'RT-C'!$A:$I,9,FALSE),"")</f>
        <v/>
      </c>
      <c r="D1579" s="117"/>
      <c r="E1579" s="113"/>
      <c r="F1579" s="118"/>
      <c r="G1579" s="119"/>
      <c r="H1579" s="120"/>
      <c r="I1579" s="153" t="str">
        <f t="array" ref="I1579">IFERROR(VLOOKUP(E1579,'RT-C'!$A:$J,10,FALSE),"")</f>
        <v/>
      </c>
      <c r="J1579" s="151" t="str">
        <f t="array" ref="J1579">IFERROR(VLOOKUP(E1579,'RT-C'!$A:$AE,31,FALSE),"")</f>
        <v/>
      </c>
      <c r="K1579" s="152" t="str">
        <f t="array" ref="K1579">IFERROR(IF(VLOOKUP(E1579,'RT-C'!$A:$AG,29,FALSE)=0,"",VLOOKUP(E1579,'RT-C'!$A:$AG,33,FALSE)),"")</f>
        <v/>
      </c>
      <c r="L1579" s="151" t="str">
        <f t="array" ref="L1579">IFERROR(VLOOKUP('RT-C'!$A:$AF,32,FALSE),"")</f>
        <v/>
      </c>
      <c r="M1579" s="323" t="str">
        <f t="array" ref="M1579">IFERROR(VLOOKUP(E1579,'RT-C'!$A:$H,8,FALSE),"")</f>
        <v/>
      </c>
      <c r="N1579" s="151" t="str">
        <f t="array" ref="N1579">IFERROR(VLOOKUP(E1579,'RT-C'!$A:$G,7,FALSE),"")</f>
        <v/>
      </c>
      <c r="O1579" s="150" t="str">
        <f t="array" ref="O1579">IFERROR(VLOOKUP(E1579,'RT-C'!$A:$R,18,FALSE),"")</f>
        <v/>
      </c>
      <c r="P1579" s="147" t="str">
        <f t="shared" si="96"/>
        <v/>
      </c>
      <c r="Q1579" s="119" t="str">
        <f t="shared" si="97"/>
        <v/>
      </c>
      <c r="R1579" s="149" t="str">
        <f t="shared" si="98"/>
        <v/>
      </c>
      <c r="S1579" s="148"/>
      <c r="T1579" s="148" t="str">
        <f t="shared" si="99"/>
        <v/>
      </c>
      <c r="U1579" s="118" t="e">
        <f>IF(AND(D1579&lt;&gt;"",I1579="OUI",#REF!="OUI"),60,"")</f>
        <v>#REF!</v>
      </c>
      <c r="V1579" s="147"/>
      <c r="W1579" s="118"/>
      <c r="X1579" s="118"/>
      <c r="Y1579" s="120"/>
      <c r="Z1579" s="117"/>
    </row>
    <row r="1580" spans="1:26" x14ac:dyDescent="0.25">
      <c r="A1580" s="114">
        <v>12</v>
      </c>
      <c r="B1580" s="115" t="s">
        <v>5724</v>
      </c>
      <c r="C1580" s="116" t="str">
        <f t="array" ref="C1580">IFERROR(VLOOKUP(E1580,'RT-C'!$A:$I,9,FALSE),"")</f>
        <v/>
      </c>
      <c r="D1580" s="117"/>
      <c r="E1580" s="113"/>
      <c r="F1580" s="118"/>
      <c r="G1580" s="119"/>
      <c r="H1580" s="120"/>
      <c r="I1580" s="153" t="str">
        <f t="array" ref="I1580">IFERROR(VLOOKUP(E1580,'RT-C'!$A:$J,10,FALSE),"")</f>
        <v/>
      </c>
      <c r="J1580" s="151" t="str">
        <f t="array" ref="J1580">IFERROR(VLOOKUP(E1580,'RT-C'!$A:$AE,31,FALSE),"")</f>
        <v/>
      </c>
      <c r="K1580" s="152" t="str">
        <f t="array" ref="K1580">IFERROR(IF(VLOOKUP(E1580,'RT-C'!$A:$AG,29,FALSE)=0,"",VLOOKUP(E1580,'RT-C'!$A:$AG,33,FALSE)),"")</f>
        <v/>
      </c>
      <c r="L1580" s="151" t="str">
        <f t="array" ref="L1580">IFERROR(VLOOKUP('RT-C'!$A:$AF,32,FALSE),"")</f>
        <v/>
      </c>
      <c r="M1580" s="323" t="str">
        <f t="array" ref="M1580">IFERROR(VLOOKUP(E1580,'RT-C'!$A:$H,8,FALSE),"")</f>
        <v/>
      </c>
      <c r="N1580" s="151" t="str">
        <f t="array" ref="N1580">IFERROR(VLOOKUP(E1580,'RT-C'!$A:$G,7,FALSE),"")</f>
        <v/>
      </c>
      <c r="O1580" s="150" t="str">
        <f t="array" ref="O1580">IFERROR(VLOOKUP(E1580,'RT-C'!$A:$R,18,FALSE),"")</f>
        <v/>
      </c>
      <c r="P1580" s="147" t="str">
        <f t="shared" si="96"/>
        <v/>
      </c>
      <c r="Q1580" s="119" t="str">
        <f t="shared" si="97"/>
        <v/>
      </c>
      <c r="R1580" s="149" t="str">
        <f t="shared" si="98"/>
        <v/>
      </c>
      <c r="S1580" s="148"/>
      <c r="T1580" s="148" t="str">
        <f t="shared" si="99"/>
        <v/>
      </c>
      <c r="U1580" s="118" t="e">
        <f>IF(AND(D1580&lt;&gt;"",I1580="OUI",#REF!="OUI"),60,"")</f>
        <v>#REF!</v>
      </c>
      <c r="V1580" s="147"/>
      <c r="W1580" s="118"/>
      <c r="X1580" s="118"/>
      <c r="Y1580" s="120"/>
      <c r="Z1580" s="117"/>
    </row>
    <row r="1581" spans="1:26" x14ac:dyDescent="0.25">
      <c r="A1581" s="114">
        <v>12</v>
      </c>
      <c r="B1581" s="115" t="s">
        <v>5724</v>
      </c>
      <c r="C1581" s="116" t="str">
        <f t="array" ref="C1581">IFERROR(VLOOKUP(E1581,'RT-C'!$A:$I,9,FALSE),"")</f>
        <v/>
      </c>
      <c r="D1581" s="117"/>
      <c r="E1581" s="113"/>
      <c r="F1581" s="118"/>
      <c r="G1581" s="119"/>
      <c r="H1581" s="120"/>
      <c r="I1581" s="153" t="str">
        <f t="array" ref="I1581">IFERROR(VLOOKUP(E1581,'RT-C'!$A:$J,10,FALSE),"")</f>
        <v/>
      </c>
      <c r="J1581" s="151" t="str">
        <f t="array" ref="J1581">IFERROR(VLOOKUP(E1581,'RT-C'!$A:$AE,31,FALSE),"")</f>
        <v/>
      </c>
      <c r="K1581" s="152" t="str">
        <f t="array" ref="K1581">IFERROR(IF(VLOOKUP(E1581,'RT-C'!$A:$AG,29,FALSE)=0,"",VLOOKUP(E1581,'RT-C'!$A:$AG,33,FALSE)),"")</f>
        <v/>
      </c>
      <c r="L1581" s="151" t="str">
        <f t="array" ref="L1581">IFERROR(VLOOKUP('RT-C'!$A:$AF,32,FALSE),"")</f>
        <v/>
      </c>
      <c r="M1581" s="323" t="str">
        <f t="array" ref="M1581">IFERROR(VLOOKUP(E1581,'RT-C'!$A:$H,8,FALSE),"")</f>
        <v/>
      </c>
      <c r="N1581" s="151" t="str">
        <f t="array" ref="N1581">IFERROR(VLOOKUP(E1581,'RT-C'!$A:$G,7,FALSE),"")</f>
        <v/>
      </c>
      <c r="O1581" s="150" t="str">
        <f t="array" ref="O1581">IFERROR(VLOOKUP(E1581,'RT-C'!$A:$R,18,FALSE),"")</f>
        <v/>
      </c>
      <c r="P1581" s="147" t="str">
        <f t="shared" si="96"/>
        <v/>
      </c>
      <c r="Q1581" s="119" t="str">
        <f t="shared" si="97"/>
        <v/>
      </c>
      <c r="R1581" s="149" t="str">
        <f t="shared" si="98"/>
        <v/>
      </c>
      <c r="S1581" s="148"/>
      <c r="T1581" s="148" t="str">
        <f t="shared" si="99"/>
        <v/>
      </c>
      <c r="U1581" s="118" t="e">
        <f>IF(AND(D1581&lt;&gt;"",I1581="OUI",#REF!="OUI"),60,"")</f>
        <v>#REF!</v>
      </c>
      <c r="V1581" s="147"/>
      <c r="W1581" s="118"/>
      <c r="X1581" s="118"/>
      <c r="Y1581" s="120"/>
      <c r="Z1581" s="117"/>
    </row>
    <row r="1582" spans="1:26" x14ac:dyDescent="0.25">
      <c r="A1582" s="114">
        <v>12</v>
      </c>
      <c r="B1582" s="115" t="s">
        <v>5724</v>
      </c>
      <c r="C1582" s="116" t="str">
        <f t="array" ref="C1582">IFERROR(VLOOKUP(E1582,'RT-C'!$A:$I,9,FALSE),"")</f>
        <v/>
      </c>
      <c r="D1582" s="117"/>
      <c r="E1582" s="113"/>
      <c r="F1582" s="118"/>
      <c r="G1582" s="119"/>
      <c r="H1582" s="120"/>
      <c r="I1582" s="153" t="str">
        <f t="array" ref="I1582">IFERROR(VLOOKUP(E1582,'RT-C'!$A:$J,10,FALSE),"")</f>
        <v/>
      </c>
      <c r="J1582" s="151" t="str">
        <f t="array" ref="J1582">IFERROR(VLOOKUP(E1582,'RT-C'!$A:$AE,31,FALSE),"")</f>
        <v/>
      </c>
      <c r="K1582" s="152" t="str">
        <f t="array" ref="K1582">IFERROR(IF(VLOOKUP(E1582,'RT-C'!$A:$AG,29,FALSE)=0,"",VLOOKUP(E1582,'RT-C'!$A:$AG,33,FALSE)),"")</f>
        <v/>
      </c>
      <c r="L1582" s="151" t="str">
        <f t="array" ref="L1582">IFERROR(VLOOKUP('RT-C'!$A:$AF,32,FALSE),"")</f>
        <v/>
      </c>
      <c r="M1582" s="323" t="str">
        <f t="array" ref="M1582">IFERROR(VLOOKUP(E1582,'RT-C'!$A:$H,8,FALSE),"")</f>
        <v/>
      </c>
      <c r="N1582" s="151" t="str">
        <f t="array" ref="N1582">IFERROR(VLOOKUP(E1582,'RT-C'!$A:$G,7,FALSE),"")</f>
        <v/>
      </c>
      <c r="O1582" s="150" t="str">
        <f t="array" ref="O1582">IFERROR(VLOOKUP(E1582,'RT-C'!$A:$R,18,FALSE),"")</f>
        <v/>
      </c>
      <c r="P1582" s="147" t="str">
        <f t="shared" si="96"/>
        <v/>
      </c>
      <c r="Q1582" s="119" t="str">
        <f t="shared" si="97"/>
        <v/>
      </c>
      <c r="R1582" s="149" t="str">
        <f t="shared" si="98"/>
        <v/>
      </c>
      <c r="S1582" s="148"/>
      <c r="T1582" s="148" t="str">
        <f t="shared" si="99"/>
        <v/>
      </c>
      <c r="U1582" s="118" t="e">
        <f>IF(AND(D1582&lt;&gt;"",I1582="OUI",#REF!="OUI"),60,"")</f>
        <v>#REF!</v>
      </c>
      <c r="V1582" s="147"/>
      <c r="W1582" s="118"/>
      <c r="X1582" s="118"/>
      <c r="Y1582" s="120"/>
      <c r="Z1582" s="117"/>
    </row>
    <row r="1583" spans="1:26" x14ac:dyDescent="0.25">
      <c r="A1583" s="114">
        <v>12</v>
      </c>
      <c r="B1583" s="115" t="s">
        <v>5724</v>
      </c>
      <c r="C1583" s="116" t="str">
        <f t="array" ref="C1583">IFERROR(VLOOKUP(E1583,'RT-C'!$A:$I,9,FALSE),"")</f>
        <v/>
      </c>
      <c r="D1583" s="117"/>
      <c r="E1583" s="113"/>
      <c r="F1583" s="118"/>
      <c r="G1583" s="119"/>
      <c r="H1583" s="120"/>
      <c r="I1583" s="153" t="str">
        <f t="array" ref="I1583">IFERROR(VLOOKUP(E1583,'RT-C'!$A:$J,10,FALSE),"")</f>
        <v/>
      </c>
      <c r="J1583" s="151" t="str">
        <f t="array" ref="J1583">IFERROR(VLOOKUP(E1583,'RT-C'!$A:$AE,31,FALSE),"")</f>
        <v/>
      </c>
      <c r="K1583" s="152" t="str">
        <f t="array" ref="K1583">IFERROR(IF(VLOOKUP(E1583,'RT-C'!$A:$AG,29,FALSE)=0,"",VLOOKUP(E1583,'RT-C'!$A:$AG,33,FALSE)),"")</f>
        <v/>
      </c>
      <c r="L1583" s="151" t="str">
        <f t="array" ref="L1583">IFERROR(VLOOKUP('RT-C'!$A:$AF,32,FALSE),"")</f>
        <v/>
      </c>
      <c r="M1583" s="323" t="str">
        <f t="array" ref="M1583">IFERROR(VLOOKUP(E1583,'RT-C'!$A:$H,8,FALSE),"")</f>
        <v/>
      </c>
      <c r="N1583" s="151" t="str">
        <f t="array" ref="N1583">IFERROR(VLOOKUP(E1583,'RT-C'!$A:$G,7,FALSE),"")</f>
        <v/>
      </c>
      <c r="O1583" s="150" t="str">
        <f t="array" ref="O1583">IFERROR(VLOOKUP(E1583,'RT-C'!$A:$R,18,FALSE),"")</f>
        <v/>
      </c>
      <c r="P1583" s="147" t="str">
        <f t="shared" si="96"/>
        <v/>
      </c>
      <c r="Q1583" s="119" t="str">
        <f t="shared" si="97"/>
        <v/>
      </c>
      <c r="R1583" s="149" t="str">
        <f t="shared" si="98"/>
        <v/>
      </c>
      <c r="S1583" s="148"/>
      <c r="T1583" s="148" t="str">
        <f t="shared" si="99"/>
        <v/>
      </c>
      <c r="U1583" s="118" t="e">
        <f>IF(AND(D1583&lt;&gt;"",I1583="OUI",#REF!="OUI"),60,"")</f>
        <v>#REF!</v>
      </c>
      <c r="V1583" s="147"/>
      <c r="W1583" s="118"/>
      <c r="X1583" s="118"/>
      <c r="Y1583" s="120"/>
      <c r="Z1583" s="117"/>
    </row>
    <row r="1584" spans="1:26" x14ac:dyDescent="0.25">
      <c r="A1584" s="114">
        <v>12</v>
      </c>
      <c r="B1584" s="115" t="s">
        <v>5724</v>
      </c>
      <c r="C1584" s="116" t="str">
        <f t="array" ref="C1584">IFERROR(VLOOKUP(E1584,'RT-C'!$A:$I,9,FALSE),"")</f>
        <v/>
      </c>
      <c r="D1584" s="117"/>
      <c r="E1584" s="113"/>
      <c r="F1584" s="118"/>
      <c r="G1584" s="119"/>
      <c r="H1584" s="120"/>
      <c r="I1584" s="153" t="str">
        <f t="array" ref="I1584">IFERROR(VLOOKUP(E1584,'RT-C'!$A:$J,10,FALSE),"")</f>
        <v/>
      </c>
      <c r="J1584" s="151" t="str">
        <f t="array" ref="J1584">IFERROR(VLOOKUP(E1584,'RT-C'!$A:$AE,31,FALSE),"")</f>
        <v/>
      </c>
      <c r="K1584" s="152" t="str">
        <f t="array" ref="K1584">IFERROR(IF(VLOOKUP(E1584,'RT-C'!$A:$AG,29,FALSE)=0,"",VLOOKUP(E1584,'RT-C'!$A:$AG,33,FALSE)),"")</f>
        <v/>
      </c>
      <c r="L1584" s="151" t="str">
        <f t="array" ref="L1584">IFERROR(VLOOKUP('RT-C'!$A:$AF,32,FALSE),"")</f>
        <v/>
      </c>
      <c r="M1584" s="323" t="str">
        <f t="array" ref="M1584">IFERROR(VLOOKUP(E1584,'RT-C'!$A:$H,8,FALSE),"")</f>
        <v/>
      </c>
      <c r="N1584" s="151" t="str">
        <f t="array" ref="N1584">IFERROR(VLOOKUP(E1584,'RT-C'!$A:$G,7,FALSE),"")</f>
        <v/>
      </c>
      <c r="O1584" s="150" t="str">
        <f t="array" ref="O1584">IFERROR(VLOOKUP(E1584,'RT-C'!$A:$R,18,FALSE),"")</f>
        <v/>
      </c>
      <c r="P1584" s="147" t="str">
        <f t="shared" si="96"/>
        <v/>
      </c>
      <c r="Q1584" s="119" t="str">
        <f t="shared" si="97"/>
        <v/>
      </c>
      <c r="R1584" s="149" t="str">
        <f t="shared" si="98"/>
        <v/>
      </c>
      <c r="S1584" s="148"/>
      <c r="T1584" s="148" t="str">
        <f t="shared" si="99"/>
        <v/>
      </c>
      <c r="U1584" s="118" t="e">
        <f>IF(AND(D1584&lt;&gt;"",I1584="OUI",#REF!="OUI"),60,"")</f>
        <v>#REF!</v>
      </c>
      <c r="V1584" s="147"/>
      <c r="W1584" s="118"/>
      <c r="X1584" s="118"/>
      <c r="Y1584" s="120"/>
      <c r="Z1584" s="117"/>
    </row>
    <row r="1585" spans="1:26" x14ac:dyDescent="0.25">
      <c r="A1585" s="114">
        <v>12</v>
      </c>
      <c r="B1585" s="115" t="s">
        <v>5724</v>
      </c>
      <c r="C1585" s="116" t="str">
        <f t="array" ref="C1585">IFERROR(VLOOKUP(E1585,'RT-C'!$A:$I,9,FALSE),"")</f>
        <v/>
      </c>
      <c r="D1585" s="117"/>
      <c r="E1585" s="113"/>
      <c r="F1585" s="118"/>
      <c r="G1585" s="119"/>
      <c r="H1585" s="120"/>
      <c r="I1585" s="153" t="str">
        <f t="array" ref="I1585">IFERROR(VLOOKUP(E1585,'RT-C'!$A:$J,10,FALSE),"")</f>
        <v/>
      </c>
      <c r="J1585" s="151" t="str">
        <f t="array" ref="J1585">IFERROR(VLOOKUP(E1585,'RT-C'!$A:$AE,31,FALSE),"")</f>
        <v/>
      </c>
      <c r="K1585" s="152" t="str">
        <f t="array" ref="K1585">IFERROR(IF(VLOOKUP(E1585,'RT-C'!$A:$AG,29,FALSE)=0,"",VLOOKUP(E1585,'RT-C'!$A:$AG,33,FALSE)),"")</f>
        <v/>
      </c>
      <c r="L1585" s="151" t="str">
        <f t="array" ref="L1585">IFERROR(VLOOKUP('RT-C'!$A:$AF,32,FALSE),"")</f>
        <v/>
      </c>
      <c r="M1585" s="323" t="str">
        <f t="array" ref="M1585">IFERROR(VLOOKUP(E1585,'RT-C'!$A:$H,8,FALSE),"")</f>
        <v/>
      </c>
      <c r="N1585" s="151" t="str">
        <f t="array" ref="N1585">IFERROR(VLOOKUP(E1585,'RT-C'!$A:$G,7,FALSE),"")</f>
        <v/>
      </c>
      <c r="O1585" s="150" t="str">
        <f t="array" ref="O1585">IFERROR(VLOOKUP(E1585,'RT-C'!$A:$R,18,FALSE),"")</f>
        <v/>
      </c>
      <c r="P1585" s="147" t="str">
        <f t="shared" si="96"/>
        <v/>
      </c>
      <c r="Q1585" s="119" t="str">
        <f t="shared" si="97"/>
        <v/>
      </c>
      <c r="R1585" s="149" t="str">
        <f t="shared" si="98"/>
        <v/>
      </c>
      <c r="S1585" s="148"/>
      <c r="T1585" s="148" t="str">
        <f t="shared" si="99"/>
        <v/>
      </c>
      <c r="U1585" s="118" t="e">
        <f>IF(AND(D1585&lt;&gt;"",I1585="OUI",#REF!="OUI"),60,"")</f>
        <v>#REF!</v>
      </c>
      <c r="V1585" s="147"/>
      <c r="W1585" s="118"/>
      <c r="X1585" s="118"/>
      <c r="Y1585" s="120"/>
      <c r="Z1585" s="117"/>
    </row>
    <row r="1586" spans="1:26" x14ac:dyDescent="0.25">
      <c r="A1586" s="114">
        <v>12</v>
      </c>
      <c r="B1586" s="115" t="s">
        <v>5724</v>
      </c>
      <c r="C1586" s="116" t="str">
        <f t="array" ref="C1586">IFERROR(VLOOKUP(E1586,'RT-C'!$A:$I,9,FALSE),"")</f>
        <v/>
      </c>
      <c r="D1586" s="117"/>
      <c r="E1586" s="113"/>
      <c r="F1586" s="118"/>
      <c r="G1586" s="119"/>
      <c r="H1586" s="120"/>
      <c r="I1586" s="153" t="str">
        <f t="array" ref="I1586">IFERROR(VLOOKUP(E1586,'RT-C'!$A:$J,10,FALSE),"")</f>
        <v/>
      </c>
      <c r="J1586" s="151" t="str">
        <f t="array" ref="J1586">IFERROR(VLOOKUP(E1586,'RT-C'!$A:$AE,31,FALSE),"")</f>
        <v/>
      </c>
      <c r="K1586" s="152" t="str">
        <f t="array" ref="K1586">IFERROR(IF(VLOOKUP(E1586,'RT-C'!$A:$AG,29,FALSE)=0,"",VLOOKUP(E1586,'RT-C'!$A:$AG,33,FALSE)),"")</f>
        <v/>
      </c>
      <c r="L1586" s="151" t="str">
        <f t="array" ref="L1586">IFERROR(VLOOKUP('RT-C'!$A:$AF,32,FALSE),"")</f>
        <v/>
      </c>
      <c r="M1586" s="323" t="str">
        <f t="array" ref="M1586">IFERROR(VLOOKUP(E1586,'RT-C'!$A:$H,8,FALSE),"")</f>
        <v/>
      </c>
      <c r="N1586" s="151" t="str">
        <f t="array" ref="N1586">IFERROR(VLOOKUP(E1586,'RT-C'!$A:$G,7,FALSE),"")</f>
        <v/>
      </c>
      <c r="O1586" s="150" t="str">
        <f t="array" ref="O1586">IFERROR(VLOOKUP(E1586,'RT-C'!$A:$R,18,FALSE),"")</f>
        <v/>
      </c>
      <c r="P1586" s="147" t="str">
        <f t="shared" si="96"/>
        <v/>
      </c>
      <c r="Q1586" s="119" t="str">
        <f t="shared" si="97"/>
        <v/>
      </c>
      <c r="R1586" s="149" t="str">
        <f t="shared" si="98"/>
        <v/>
      </c>
      <c r="S1586" s="148"/>
      <c r="T1586" s="148" t="str">
        <f t="shared" si="99"/>
        <v/>
      </c>
      <c r="U1586" s="118" t="e">
        <f>IF(AND(D1586&lt;&gt;"",I1586="OUI",#REF!="OUI"),60,"")</f>
        <v>#REF!</v>
      </c>
      <c r="V1586" s="147"/>
      <c r="W1586" s="118"/>
      <c r="X1586" s="118"/>
      <c r="Y1586" s="120"/>
      <c r="Z1586" s="117"/>
    </row>
    <row r="1587" spans="1:26" x14ac:dyDescent="0.25">
      <c r="A1587" s="114">
        <v>12</v>
      </c>
      <c r="B1587" s="115" t="s">
        <v>5724</v>
      </c>
      <c r="C1587" s="116" t="str">
        <f t="array" ref="C1587">IFERROR(VLOOKUP(E1587,'RT-C'!$A:$I,9,FALSE),"")</f>
        <v/>
      </c>
      <c r="D1587" s="117"/>
      <c r="E1587" s="113"/>
      <c r="F1587" s="118"/>
      <c r="G1587" s="119"/>
      <c r="H1587" s="120"/>
      <c r="I1587" s="153" t="str">
        <f t="array" ref="I1587">IFERROR(VLOOKUP(E1587,'RT-C'!$A:$J,10,FALSE),"")</f>
        <v/>
      </c>
      <c r="J1587" s="151" t="str">
        <f t="array" ref="J1587">IFERROR(VLOOKUP(E1587,'RT-C'!$A:$AE,31,FALSE),"")</f>
        <v/>
      </c>
      <c r="K1587" s="152" t="str">
        <f t="array" ref="K1587">IFERROR(IF(VLOOKUP(E1587,'RT-C'!$A:$AG,29,FALSE)=0,"",VLOOKUP(E1587,'RT-C'!$A:$AG,33,FALSE)),"")</f>
        <v/>
      </c>
      <c r="L1587" s="151" t="str">
        <f t="array" ref="L1587">IFERROR(VLOOKUP('RT-C'!$A:$AF,32,FALSE),"")</f>
        <v/>
      </c>
      <c r="M1587" s="323" t="str">
        <f t="array" ref="M1587">IFERROR(VLOOKUP(E1587,'RT-C'!$A:$H,8,FALSE),"")</f>
        <v/>
      </c>
      <c r="N1587" s="151" t="str">
        <f t="array" ref="N1587">IFERROR(VLOOKUP(E1587,'RT-C'!$A:$G,7,FALSE),"")</f>
        <v/>
      </c>
      <c r="O1587" s="150" t="str">
        <f t="array" ref="O1587">IFERROR(VLOOKUP(E1587,'RT-C'!$A:$R,18,FALSE),"")</f>
        <v/>
      </c>
      <c r="P1587" s="147" t="str">
        <f t="shared" si="96"/>
        <v/>
      </c>
      <c r="Q1587" s="119" t="str">
        <f t="shared" si="97"/>
        <v/>
      </c>
      <c r="R1587" s="149" t="str">
        <f t="shared" si="98"/>
        <v/>
      </c>
      <c r="S1587" s="148"/>
      <c r="T1587" s="148" t="str">
        <f t="shared" si="99"/>
        <v/>
      </c>
      <c r="U1587" s="118" t="e">
        <f>IF(AND(D1587&lt;&gt;"",I1587="OUI",#REF!="OUI"),60,"")</f>
        <v>#REF!</v>
      </c>
      <c r="V1587" s="147"/>
      <c r="W1587" s="118"/>
      <c r="X1587" s="118"/>
      <c r="Y1587" s="120"/>
      <c r="Z1587" s="117"/>
    </row>
    <row r="1588" spans="1:26" x14ac:dyDescent="0.25">
      <c r="A1588" s="114">
        <v>12</v>
      </c>
      <c r="B1588" s="115" t="s">
        <v>5724</v>
      </c>
      <c r="C1588" s="116" t="str">
        <f t="array" ref="C1588">IFERROR(VLOOKUP(E1588,'RT-C'!$A:$I,9,FALSE),"")</f>
        <v/>
      </c>
      <c r="D1588" s="117"/>
      <c r="E1588" s="113"/>
      <c r="F1588" s="118"/>
      <c r="G1588" s="119"/>
      <c r="H1588" s="120"/>
      <c r="I1588" s="153" t="str">
        <f t="array" ref="I1588">IFERROR(VLOOKUP(E1588,'RT-C'!$A:$J,10,FALSE),"")</f>
        <v/>
      </c>
      <c r="J1588" s="151" t="str">
        <f t="array" ref="J1588">IFERROR(VLOOKUP(E1588,'RT-C'!$A:$AE,31,FALSE),"")</f>
        <v/>
      </c>
      <c r="K1588" s="152" t="str">
        <f t="array" ref="K1588">IFERROR(IF(VLOOKUP(E1588,'RT-C'!$A:$AG,29,FALSE)=0,"",VLOOKUP(E1588,'RT-C'!$A:$AG,33,FALSE)),"")</f>
        <v/>
      </c>
      <c r="L1588" s="151" t="str">
        <f t="array" ref="L1588">IFERROR(VLOOKUP('RT-C'!$A:$AF,32,FALSE),"")</f>
        <v/>
      </c>
      <c r="M1588" s="323" t="str">
        <f t="array" ref="M1588">IFERROR(VLOOKUP(E1588,'RT-C'!$A:$H,8,FALSE),"")</f>
        <v/>
      </c>
      <c r="N1588" s="151" t="str">
        <f t="array" ref="N1588">IFERROR(VLOOKUP(E1588,'RT-C'!$A:$G,7,FALSE),"")</f>
        <v/>
      </c>
      <c r="O1588" s="150" t="str">
        <f t="array" ref="O1588">IFERROR(VLOOKUP(E1588,'RT-C'!$A:$R,18,FALSE),"")</f>
        <v/>
      </c>
      <c r="P1588" s="147" t="str">
        <f t="shared" si="96"/>
        <v/>
      </c>
      <c r="Q1588" s="119" t="str">
        <f t="shared" si="97"/>
        <v/>
      </c>
      <c r="R1588" s="149" t="str">
        <f t="shared" si="98"/>
        <v/>
      </c>
      <c r="S1588" s="148"/>
      <c r="T1588" s="148" t="str">
        <f t="shared" si="99"/>
        <v/>
      </c>
      <c r="U1588" s="118" t="e">
        <f>IF(AND(D1588&lt;&gt;"",I1588="OUI",#REF!="OUI"),60,"")</f>
        <v>#REF!</v>
      </c>
      <c r="V1588" s="147"/>
      <c r="W1588" s="118"/>
      <c r="X1588" s="118"/>
      <c r="Y1588" s="120"/>
      <c r="Z1588" s="117"/>
    </row>
    <row r="1589" spans="1:26" x14ac:dyDescent="0.25">
      <c r="A1589" s="114">
        <v>12</v>
      </c>
      <c r="B1589" s="115" t="s">
        <v>5724</v>
      </c>
      <c r="C1589" s="116" t="str">
        <f t="array" ref="C1589">IFERROR(VLOOKUP(E1589,'RT-C'!$A:$I,9,FALSE),"")</f>
        <v/>
      </c>
      <c r="D1589" s="117"/>
      <c r="E1589" s="113"/>
      <c r="F1589" s="118"/>
      <c r="G1589" s="119"/>
      <c r="H1589" s="120"/>
      <c r="I1589" s="153" t="str">
        <f t="array" ref="I1589">IFERROR(VLOOKUP(E1589,'RT-C'!$A:$J,10,FALSE),"")</f>
        <v/>
      </c>
      <c r="J1589" s="151" t="str">
        <f t="array" ref="J1589">IFERROR(VLOOKUP(E1589,'RT-C'!$A:$AE,31,FALSE),"")</f>
        <v/>
      </c>
      <c r="K1589" s="152" t="str">
        <f t="array" ref="K1589">IFERROR(IF(VLOOKUP(E1589,'RT-C'!$A:$AG,29,FALSE)=0,"",VLOOKUP(E1589,'RT-C'!$A:$AG,33,FALSE)),"")</f>
        <v/>
      </c>
      <c r="L1589" s="151" t="str">
        <f t="array" ref="L1589">IFERROR(VLOOKUP('RT-C'!$A:$AF,32,FALSE),"")</f>
        <v/>
      </c>
      <c r="M1589" s="323" t="str">
        <f t="array" ref="M1589">IFERROR(VLOOKUP(E1589,'RT-C'!$A:$H,8,FALSE),"")</f>
        <v/>
      </c>
      <c r="N1589" s="151" t="str">
        <f t="array" ref="N1589">IFERROR(VLOOKUP(E1589,'RT-C'!$A:$G,7,FALSE),"")</f>
        <v/>
      </c>
      <c r="O1589" s="150" t="str">
        <f t="array" ref="O1589">IFERROR(VLOOKUP(E1589,'RT-C'!$A:$R,18,FALSE),"")</f>
        <v/>
      </c>
      <c r="P1589" s="147" t="str">
        <f t="shared" si="96"/>
        <v/>
      </c>
      <c r="Q1589" s="119" t="str">
        <f t="shared" si="97"/>
        <v/>
      </c>
      <c r="R1589" s="149" t="str">
        <f t="shared" si="98"/>
        <v/>
      </c>
      <c r="S1589" s="148"/>
      <c r="T1589" s="148" t="str">
        <f t="shared" si="99"/>
        <v/>
      </c>
      <c r="U1589" s="118" t="e">
        <f>IF(AND(D1589&lt;&gt;"",I1589="OUI",#REF!="OUI"),60,"")</f>
        <v>#REF!</v>
      </c>
      <c r="V1589" s="147"/>
      <c r="W1589" s="118"/>
      <c r="X1589" s="118"/>
      <c r="Y1589" s="120"/>
      <c r="Z1589" s="117"/>
    </row>
    <row r="1590" spans="1:26" x14ac:dyDescent="0.25">
      <c r="A1590" s="114">
        <v>12</v>
      </c>
      <c r="B1590" s="115" t="s">
        <v>5724</v>
      </c>
      <c r="C1590" s="116" t="str">
        <f t="array" ref="C1590">IFERROR(VLOOKUP(E1590,'RT-C'!$A:$I,9,FALSE),"")</f>
        <v/>
      </c>
      <c r="D1590" s="117"/>
      <c r="E1590" s="113"/>
      <c r="F1590" s="118"/>
      <c r="G1590" s="119"/>
      <c r="H1590" s="120"/>
      <c r="I1590" s="153" t="str">
        <f t="array" ref="I1590">IFERROR(VLOOKUP(E1590,'RT-C'!$A:$J,10,FALSE),"")</f>
        <v/>
      </c>
      <c r="J1590" s="151" t="str">
        <f t="array" ref="J1590">IFERROR(VLOOKUP(E1590,'RT-C'!$A:$AE,31,FALSE),"")</f>
        <v/>
      </c>
      <c r="K1590" s="152" t="str">
        <f t="array" ref="K1590">IFERROR(IF(VLOOKUP(E1590,'RT-C'!$A:$AG,29,FALSE)=0,"",VLOOKUP(E1590,'RT-C'!$A:$AG,33,FALSE)),"")</f>
        <v/>
      </c>
      <c r="L1590" s="151" t="str">
        <f t="array" ref="L1590">IFERROR(VLOOKUP('RT-C'!$A:$AF,32,FALSE),"")</f>
        <v/>
      </c>
      <c r="M1590" s="323" t="str">
        <f t="array" ref="M1590">IFERROR(VLOOKUP(E1590,'RT-C'!$A:$H,8,FALSE),"")</f>
        <v/>
      </c>
      <c r="N1590" s="151" t="str">
        <f t="array" ref="N1590">IFERROR(VLOOKUP(E1590,'RT-C'!$A:$G,7,FALSE),"")</f>
        <v/>
      </c>
      <c r="O1590" s="150" t="str">
        <f t="array" ref="O1590">IFERROR(VLOOKUP(E1590,'RT-C'!$A:$R,18,FALSE),"")</f>
        <v/>
      </c>
      <c r="P1590" s="147" t="str">
        <f t="shared" si="96"/>
        <v/>
      </c>
      <c r="Q1590" s="119" t="str">
        <f t="shared" si="97"/>
        <v/>
      </c>
      <c r="R1590" s="149" t="str">
        <f t="shared" si="98"/>
        <v/>
      </c>
      <c r="S1590" s="148"/>
      <c r="T1590" s="148" t="str">
        <f t="shared" si="99"/>
        <v/>
      </c>
      <c r="U1590" s="118" t="e">
        <f>IF(AND(D1590&lt;&gt;"",I1590="OUI",#REF!="OUI"),60,"")</f>
        <v>#REF!</v>
      </c>
      <c r="V1590" s="147"/>
      <c r="W1590" s="118"/>
      <c r="X1590" s="118"/>
      <c r="Y1590" s="120"/>
      <c r="Z1590" s="117"/>
    </row>
    <row r="1591" spans="1:26" x14ac:dyDescent="0.25">
      <c r="A1591" s="114">
        <v>12</v>
      </c>
      <c r="B1591" s="115" t="s">
        <v>5724</v>
      </c>
      <c r="C1591" s="116" t="str">
        <f t="array" ref="C1591">IFERROR(VLOOKUP(E1591,'RT-C'!$A:$I,9,FALSE),"")</f>
        <v/>
      </c>
      <c r="D1591" s="117"/>
      <c r="E1591" s="113"/>
      <c r="F1591" s="118"/>
      <c r="G1591" s="119"/>
      <c r="H1591" s="120"/>
      <c r="I1591" s="153" t="str">
        <f t="array" ref="I1591">IFERROR(VLOOKUP(E1591,'RT-C'!$A:$J,10,FALSE),"")</f>
        <v/>
      </c>
      <c r="J1591" s="151" t="str">
        <f t="array" ref="J1591">IFERROR(VLOOKUP(E1591,'RT-C'!$A:$AE,31,FALSE),"")</f>
        <v/>
      </c>
      <c r="K1591" s="152" t="str">
        <f t="array" ref="K1591">IFERROR(IF(VLOOKUP(E1591,'RT-C'!$A:$AG,29,FALSE)=0,"",VLOOKUP(E1591,'RT-C'!$A:$AG,33,FALSE)),"")</f>
        <v/>
      </c>
      <c r="L1591" s="151" t="str">
        <f t="array" ref="L1591">IFERROR(VLOOKUP('RT-C'!$A:$AF,32,FALSE),"")</f>
        <v/>
      </c>
      <c r="M1591" s="323" t="str">
        <f t="array" ref="M1591">IFERROR(VLOOKUP(E1591,'RT-C'!$A:$H,8,FALSE),"")</f>
        <v/>
      </c>
      <c r="N1591" s="151" t="str">
        <f t="array" ref="N1591">IFERROR(VLOOKUP(E1591,'RT-C'!$A:$G,7,FALSE),"")</f>
        <v/>
      </c>
      <c r="O1591" s="150" t="str">
        <f t="array" ref="O1591">IFERROR(VLOOKUP(E1591,'RT-C'!$A:$R,18,FALSE),"")</f>
        <v/>
      </c>
      <c r="P1591" s="147" t="str">
        <f t="shared" si="96"/>
        <v/>
      </c>
      <c r="Q1591" s="119" t="str">
        <f t="shared" si="97"/>
        <v/>
      </c>
      <c r="R1591" s="149" t="str">
        <f t="shared" si="98"/>
        <v/>
      </c>
      <c r="S1591" s="148"/>
      <c r="T1591" s="148" t="str">
        <f t="shared" si="99"/>
        <v/>
      </c>
      <c r="U1591" s="118" t="e">
        <f>IF(AND(D1591&lt;&gt;"",I1591="OUI",#REF!="OUI"),60,"")</f>
        <v>#REF!</v>
      </c>
      <c r="V1591" s="147"/>
      <c r="W1591" s="118"/>
      <c r="X1591" s="118"/>
      <c r="Y1591" s="120"/>
      <c r="Z1591" s="117"/>
    </row>
    <row r="1592" spans="1:26" x14ac:dyDescent="0.25">
      <c r="A1592" s="114">
        <v>12</v>
      </c>
      <c r="B1592" s="115" t="s">
        <v>5724</v>
      </c>
      <c r="C1592" s="116" t="str">
        <f t="array" ref="C1592">IFERROR(VLOOKUP(E1592,'RT-C'!$A:$I,9,FALSE),"")</f>
        <v/>
      </c>
      <c r="D1592" s="117"/>
      <c r="E1592" s="113"/>
      <c r="F1592" s="118"/>
      <c r="G1592" s="119"/>
      <c r="H1592" s="120"/>
      <c r="I1592" s="153" t="str">
        <f t="array" ref="I1592">IFERROR(VLOOKUP(E1592,'RT-C'!$A:$J,10,FALSE),"")</f>
        <v/>
      </c>
      <c r="J1592" s="151" t="str">
        <f t="array" ref="J1592">IFERROR(VLOOKUP(E1592,'RT-C'!$A:$AE,31,FALSE),"")</f>
        <v/>
      </c>
      <c r="K1592" s="152" t="str">
        <f t="array" ref="K1592">IFERROR(IF(VLOOKUP(E1592,'RT-C'!$A:$AG,29,FALSE)=0,"",VLOOKUP(E1592,'RT-C'!$A:$AG,33,FALSE)),"")</f>
        <v/>
      </c>
      <c r="L1592" s="151" t="str">
        <f t="array" ref="L1592">IFERROR(VLOOKUP('RT-C'!$A:$AF,32,FALSE),"")</f>
        <v/>
      </c>
      <c r="M1592" s="323" t="str">
        <f t="array" ref="M1592">IFERROR(VLOOKUP(E1592,'RT-C'!$A:$H,8,FALSE),"")</f>
        <v/>
      </c>
      <c r="N1592" s="151" t="str">
        <f t="array" ref="N1592">IFERROR(VLOOKUP(E1592,'RT-C'!$A:$G,7,FALSE),"")</f>
        <v/>
      </c>
      <c r="O1592" s="150" t="str">
        <f t="array" ref="O1592">IFERROR(VLOOKUP(E1592,'RT-C'!$A:$R,18,FALSE),"")</f>
        <v/>
      </c>
      <c r="P1592" s="147" t="str">
        <f t="shared" si="96"/>
        <v/>
      </c>
      <c r="Q1592" s="119" t="str">
        <f t="shared" si="97"/>
        <v/>
      </c>
      <c r="R1592" s="149" t="str">
        <f t="shared" si="98"/>
        <v/>
      </c>
      <c r="S1592" s="148"/>
      <c r="T1592" s="148" t="str">
        <f t="shared" si="99"/>
        <v/>
      </c>
      <c r="U1592" s="118" t="e">
        <f>IF(AND(D1592&lt;&gt;"",I1592="OUI",#REF!="OUI"),60,"")</f>
        <v>#REF!</v>
      </c>
      <c r="V1592" s="147"/>
      <c r="W1592" s="118"/>
      <c r="X1592" s="118"/>
      <c r="Y1592" s="120"/>
      <c r="Z1592" s="117"/>
    </row>
    <row r="1593" spans="1:26" x14ac:dyDescent="0.25">
      <c r="A1593" s="114">
        <v>12</v>
      </c>
      <c r="B1593" s="115" t="s">
        <v>5724</v>
      </c>
      <c r="C1593" s="116" t="str">
        <f t="array" ref="C1593">IFERROR(VLOOKUP(E1593,'RT-C'!$A:$I,9,FALSE),"")</f>
        <v/>
      </c>
      <c r="D1593" s="117"/>
      <c r="E1593" s="113"/>
      <c r="F1593" s="118"/>
      <c r="G1593" s="119"/>
      <c r="H1593" s="120"/>
      <c r="I1593" s="153" t="str">
        <f t="array" ref="I1593">IFERROR(VLOOKUP(E1593,'RT-C'!$A:$J,10,FALSE),"")</f>
        <v/>
      </c>
      <c r="J1593" s="151" t="str">
        <f t="array" ref="J1593">IFERROR(VLOOKUP(E1593,'RT-C'!$A:$AE,31,FALSE),"")</f>
        <v/>
      </c>
      <c r="K1593" s="152" t="str">
        <f t="array" ref="K1593">IFERROR(IF(VLOOKUP(E1593,'RT-C'!$A:$AG,29,FALSE)=0,"",VLOOKUP(E1593,'RT-C'!$A:$AG,33,FALSE)),"")</f>
        <v/>
      </c>
      <c r="L1593" s="151" t="str">
        <f t="array" ref="L1593">IFERROR(VLOOKUP('RT-C'!$A:$AF,32,FALSE),"")</f>
        <v/>
      </c>
      <c r="M1593" s="323" t="str">
        <f t="array" ref="M1593">IFERROR(VLOOKUP(E1593,'RT-C'!$A:$H,8,FALSE),"")</f>
        <v/>
      </c>
      <c r="N1593" s="151" t="str">
        <f t="array" ref="N1593">IFERROR(VLOOKUP(E1593,'RT-C'!$A:$G,7,FALSE),"")</f>
        <v/>
      </c>
      <c r="O1593" s="150" t="str">
        <f t="array" ref="O1593">IFERROR(VLOOKUP(E1593,'RT-C'!$A:$R,18,FALSE),"")</f>
        <v/>
      </c>
      <c r="P1593" s="147" t="str">
        <f t="shared" si="96"/>
        <v/>
      </c>
      <c r="Q1593" s="119" t="str">
        <f t="shared" si="97"/>
        <v/>
      </c>
      <c r="R1593" s="149" t="str">
        <f t="shared" si="98"/>
        <v/>
      </c>
      <c r="S1593" s="148"/>
      <c r="T1593" s="148" t="str">
        <f t="shared" si="99"/>
        <v/>
      </c>
      <c r="U1593" s="118" t="e">
        <f>IF(AND(D1593&lt;&gt;"",I1593="OUI",#REF!="OUI"),60,"")</f>
        <v>#REF!</v>
      </c>
      <c r="V1593" s="147"/>
      <c r="W1593" s="118"/>
      <c r="X1593" s="118"/>
      <c r="Y1593" s="120"/>
      <c r="Z1593" s="117"/>
    </row>
    <row r="1594" spans="1:26" x14ac:dyDescent="0.25">
      <c r="A1594" s="114">
        <v>12</v>
      </c>
      <c r="B1594" s="115" t="s">
        <v>5724</v>
      </c>
      <c r="C1594" s="116" t="str">
        <f t="array" ref="C1594">IFERROR(VLOOKUP(E1594,'RT-C'!$A:$I,9,FALSE),"")</f>
        <v/>
      </c>
      <c r="D1594" s="117"/>
      <c r="E1594" s="113"/>
      <c r="F1594" s="118"/>
      <c r="G1594" s="119"/>
      <c r="H1594" s="120"/>
      <c r="I1594" s="153" t="str">
        <f t="array" ref="I1594">IFERROR(VLOOKUP(E1594,'RT-C'!$A:$J,10,FALSE),"")</f>
        <v/>
      </c>
      <c r="J1594" s="151" t="str">
        <f t="array" ref="J1594">IFERROR(VLOOKUP(E1594,'RT-C'!$A:$AE,31,FALSE),"")</f>
        <v/>
      </c>
      <c r="K1594" s="152" t="str">
        <f t="array" ref="K1594">IFERROR(IF(VLOOKUP(E1594,'RT-C'!$A:$AG,29,FALSE)=0,"",VLOOKUP(E1594,'RT-C'!$A:$AG,33,FALSE)),"")</f>
        <v/>
      </c>
      <c r="L1594" s="151" t="str">
        <f t="array" ref="L1594">IFERROR(VLOOKUP('RT-C'!$A:$AF,32,FALSE),"")</f>
        <v/>
      </c>
      <c r="M1594" s="323" t="str">
        <f t="array" ref="M1594">IFERROR(VLOOKUP(E1594,'RT-C'!$A:$H,8,FALSE),"")</f>
        <v/>
      </c>
      <c r="N1594" s="151" t="str">
        <f t="array" ref="N1594">IFERROR(VLOOKUP(E1594,'RT-C'!$A:$G,7,FALSE),"")</f>
        <v/>
      </c>
      <c r="O1594" s="150" t="str">
        <f t="array" ref="O1594">IFERROR(VLOOKUP(E1594,'RT-C'!$A:$R,18,FALSE),"")</f>
        <v/>
      </c>
      <c r="P1594" s="147" t="str">
        <f t="shared" si="96"/>
        <v/>
      </c>
      <c r="Q1594" s="119" t="str">
        <f t="shared" si="97"/>
        <v/>
      </c>
      <c r="R1594" s="149" t="str">
        <f t="shared" si="98"/>
        <v/>
      </c>
      <c r="S1594" s="148"/>
      <c r="T1594" s="148" t="str">
        <f t="shared" si="99"/>
        <v/>
      </c>
      <c r="U1594" s="118" t="e">
        <f>IF(AND(D1594&lt;&gt;"",I1594="OUI",#REF!="OUI"),60,"")</f>
        <v>#REF!</v>
      </c>
      <c r="V1594" s="147"/>
      <c r="W1594" s="118"/>
      <c r="X1594" s="118"/>
      <c r="Y1594" s="120"/>
      <c r="Z1594" s="117"/>
    </row>
    <row r="1595" spans="1:26" x14ac:dyDescent="0.25">
      <c r="A1595" s="114">
        <v>12</v>
      </c>
      <c r="B1595" s="115" t="s">
        <v>5724</v>
      </c>
      <c r="C1595" s="116" t="str">
        <f t="array" ref="C1595">IFERROR(VLOOKUP(E1595,'RT-C'!$A:$I,9,FALSE),"")</f>
        <v/>
      </c>
      <c r="D1595" s="117"/>
      <c r="E1595" s="113"/>
      <c r="F1595" s="118"/>
      <c r="G1595" s="119"/>
      <c r="H1595" s="120"/>
      <c r="I1595" s="153" t="str">
        <f t="array" ref="I1595">IFERROR(VLOOKUP(E1595,'RT-C'!$A:$J,10,FALSE),"")</f>
        <v/>
      </c>
      <c r="J1595" s="151" t="str">
        <f t="array" ref="J1595">IFERROR(VLOOKUP(E1595,'RT-C'!$A:$AE,31,FALSE),"")</f>
        <v/>
      </c>
      <c r="K1595" s="152" t="str">
        <f t="array" ref="K1595">IFERROR(IF(VLOOKUP(E1595,'RT-C'!$A:$AG,29,FALSE)=0,"",VLOOKUP(E1595,'RT-C'!$A:$AG,33,FALSE)),"")</f>
        <v/>
      </c>
      <c r="L1595" s="151" t="str">
        <f t="array" ref="L1595">IFERROR(VLOOKUP('RT-C'!$A:$AF,32,FALSE),"")</f>
        <v/>
      </c>
      <c r="M1595" s="323" t="str">
        <f t="array" ref="M1595">IFERROR(VLOOKUP(E1595,'RT-C'!$A:$H,8,FALSE),"")</f>
        <v/>
      </c>
      <c r="N1595" s="151" t="str">
        <f t="array" ref="N1595">IFERROR(VLOOKUP(E1595,'RT-C'!$A:$G,7,FALSE),"")</f>
        <v/>
      </c>
      <c r="O1595" s="150" t="str">
        <f t="array" ref="O1595">IFERROR(VLOOKUP(E1595,'RT-C'!$A:$R,18,FALSE),"")</f>
        <v/>
      </c>
      <c r="P1595" s="147" t="str">
        <f t="shared" si="96"/>
        <v/>
      </c>
      <c r="Q1595" s="119" t="str">
        <f t="shared" si="97"/>
        <v/>
      </c>
      <c r="R1595" s="149" t="str">
        <f t="shared" si="98"/>
        <v/>
      </c>
      <c r="S1595" s="148"/>
      <c r="T1595" s="148" t="str">
        <f t="shared" si="99"/>
        <v/>
      </c>
      <c r="U1595" s="118" t="e">
        <f>IF(AND(D1595&lt;&gt;"",I1595="OUI",#REF!="OUI"),60,"")</f>
        <v>#REF!</v>
      </c>
      <c r="V1595" s="147"/>
      <c r="W1595" s="118"/>
      <c r="X1595" s="118"/>
      <c r="Y1595" s="120"/>
      <c r="Z1595" s="117"/>
    </row>
    <row r="1596" spans="1:26" x14ac:dyDescent="0.25">
      <c r="A1596" s="114">
        <v>12</v>
      </c>
      <c r="B1596" s="115" t="s">
        <v>5724</v>
      </c>
      <c r="C1596" s="116" t="str">
        <f t="array" ref="C1596">IFERROR(VLOOKUP(E1596,'RT-C'!$A:$I,9,FALSE),"")</f>
        <v/>
      </c>
      <c r="D1596" s="117"/>
      <c r="E1596" s="113"/>
      <c r="F1596" s="118"/>
      <c r="G1596" s="119"/>
      <c r="H1596" s="120"/>
      <c r="I1596" s="153" t="str">
        <f t="array" ref="I1596">IFERROR(VLOOKUP(E1596,'RT-C'!$A:$J,10,FALSE),"")</f>
        <v/>
      </c>
      <c r="J1596" s="151" t="str">
        <f t="array" ref="J1596">IFERROR(VLOOKUP(E1596,'RT-C'!$A:$AE,31,FALSE),"")</f>
        <v/>
      </c>
      <c r="K1596" s="152" t="str">
        <f t="array" ref="K1596">IFERROR(IF(VLOOKUP(E1596,'RT-C'!$A:$AG,29,FALSE)=0,"",VLOOKUP(E1596,'RT-C'!$A:$AG,33,FALSE)),"")</f>
        <v/>
      </c>
      <c r="L1596" s="151" t="str">
        <f t="array" ref="L1596">IFERROR(VLOOKUP('RT-C'!$A:$AF,32,FALSE),"")</f>
        <v/>
      </c>
      <c r="M1596" s="323" t="str">
        <f t="array" ref="M1596">IFERROR(VLOOKUP(E1596,'RT-C'!$A:$H,8,FALSE),"")</f>
        <v/>
      </c>
      <c r="N1596" s="151" t="str">
        <f t="array" ref="N1596">IFERROR(VLOOKUP(E1596,'RT-C'!$A:$G,7,FALSE),"")</f>
        <v/>
      </c>
      <c r="O1596" s="150" t="str">
        <f t="array" ref="O1596">IFERROR(VLOOKUP(E1596,'RT-C'!$A:$R,18,FALSE),"")</f>
        <v/>
      </c>
      <c r="P1596" s="147" t="str">
        <f t="shared" si="96"/>
        <v/>
      </c>
      <c r="Q1596" s="119" t="str">
        <f t="shared" si="97"/>
        <v/>
      </c>
      <c r="R1596" s="149" t="str">
        <f t="shared" si="98"/>
        <v/>
      </c>
      <c r="S1596" s="148"/>
      <c r="T1596" s="148" t="str">
        <f t="shared" si="99"/>
        <v/>
      </c>
      <c r="U1596" s="118" t="e">
        <f>IF(AND(D1596&lt;&gt;"",I1596="OUI",#REF!="OUI"),60,"")</f>
        <v>#REF!</v>
      </c>
      <c r="V1596" s="147"/>
      <c r="W1596" s="118"/>
      <c r="X1596" s="118"/>
      <c r="Y1596" s="120"/>
      <c r="Z1596" s="117"/>
    </row>
    <row r="1597" spans="1:26" x14ac:dyDescent="0.25">
      <c r="A1597" s="114">
        <v>12</v>
      </c>
      <c r="B1597" s="115" t="s">
        <v>5724</v>
      </c>
      <c r="C1597" s="116" t="str">
        <f t="array" ref="C1597">IFERROR(VLOOKUP(E1597,'RT-C'!$A:$I,9,FALSE),"")</f>
        <v/>
      </c>
      <c r="D1597" s="117"/>
      <c r="E1597" s="113"/>
      <c r="F1597" s="118"/>
      <c r="G1597" s="119"/>
      <c r="H1597" s="120"/>
      <c r="I1597" s="153" t="str">
        <f t="array" ref="I1597">IFERROR(VLOOKUP(E1597,'RT-C'!$A:$J,10,FALSE),"")</f>
        <v/>
      </c>
      <c r="J1597" s="151" t="str">
        <f t="array" ref="J1597">IFERROR(VLOOKUP(E1597,'RT-C'!$A:$AE,31,FALSE),"")</f>
        <v/>
      </c>
      <c r="K1597" s="152" t="str">
        <f t="array" ref="K1597">IFERROR(IF(VLOOKUP(E1597,'RT-C'!$A:$AG,29,FALSE)=0,"",VLOOKUP(E1597,'RT-C'!$A:$AG,33,FALSE)),"")</f>
        <v/>
      </c>
      <c r="L1597" s="151" t="str">
        <f t="array" ref="L1597">IFERROR(VLOOKUP('RT-C'!$A:$AF,32,FALSE),"")</f>
        <v/>
      </c>
      <c r="M1597" s="323" t="str">
        <f t="array" ref="M1597">IFERROR(VLOOKUP(E1597,'RT-C'!$A:$H,8,FALSE),"")</f>
        <v/>
      </c>
      <c r="N1597" s="151" t="str">
        <f t="array" ref="N1597">IFERROR(VLOOKUP(E1597,'RT-C'!$A:$G,7,FALSE),"")</f>
        <v/>
      </c>
      <c r="O1597" s="150" t="str">
        <f t="array" ref="O1597">IFERROR(VLOOKUP(E1597,'RT-C'!$A:$R,18,FALSE),"")</f>
        <v/>
      </c>
      <c r="P1597" s="147" t="str">
        <f t="shared" si="96"/>
        <v/>
      </c>
      <c r="Q1597" s="119" t="str">
        <f t="shared" si="97"/>
        <v/>
      </c>
      <c r="R1597" s="149" t="str">
        <f t="shared" si="98"/>
        <v/>
      </c>
      <c r="S1597" s="148"/>
      <c r="T1597" s="148" t="str">
        <f t="shared" si="99"/>
        <v/>
      </c>
      <c r="U1597" s="118" t="e">
        <f>IF(AND(D1597&lt;&gt;"",I1597="OUI",#REF!="OUI"),60,"")</f>
        <v>#REF!</v>
      </c>
      <c r="V1597" s="147"/>
      <c r="W1597" s="118"/>
      <c r="X1597" s="118"/>
      <c r="Y1597" s="120"/>
      <c r="Z1597" s="117"/>
    </row>
    <row r="1598" spans="1:26" x14ac:dyDescent="0.25">
      <c r="A1598" s="114">
        <v>12</v>
      </c>
      <c r="B1598" s="115" t="s">
        <v>5724</v>
      </c>
      <c r="C1598" s="116" t="str">
        <f t="array" ref="C1598">IFERROR(VLOOKUP(E1598,'RT-C'!$A:$I,9,FALSE),"")</f>
        <v/>
      </c>
      <c r="D1598" s="117"/>
      <c r="E1598" s="113"/>
      <c r="F1598" s="118"/>
      <c r="G1598" s="119"/>
      <c r="H1598" s="120"/>
      <c r="I1598" s="153" t="str">
        <f t="array" ref="I1598">IFERROR(VLOOKUP(E1598,'RT-C'!$A:$J,10,FALSE),"")</f>
        <v/>
      </c>
      <c r="J1598" s="151" t="str">
        <f t="array" ref="J1598">IFERROR(VLOOKUP(E1598,'RT-C'!$A:$AE,31,FALSE),"")</f>
        <v/>
      </c>
      <c r="K1598" s="152" t="str">
        <f t="array" ref="K1598">IFERROR(IF(VLOOKUP(E1598,'RT-C'!$A:$AG,29,FALSE)=0,"",VLOOKUP(E1598,'RT-C'!$A:$AG,33,FALSE)),"")</f>
        <v/>
      </c>
      <c r="L1598" s="151" t="str">
        <f t="array" ref="L1598">IFERROR(VLOOKUP('RT-C'!$A:$AF,32,FALSE),"")</f>
        <v/>
      </c>
      <c r="M1598" s="323" t="str">
        <f t="array" ref="M1598">IFERROR(VLOOKUP(E1598,'RT-C'!$A:$H,8,FALSE),"")</f>
        <v/>
      </c>
      <c r="N1598" s="151" t="str">
        <f t="array" ref="N1598">IFERROR(VLOOKUP(E1598,'RT-C'!$A:$G,7,FALSE),"")</f>
        <v/>
      </c>
      <c r="O1598" s="150" t="str">
        <f t="array" ref="O1598">IFERROR(VLOOKUP(E1598,'RT-C'!$A:$R,18,FALSE),"")</f>
        <v/>
      </c>
      <c r="P1598" s="147" t="str">
        <f t="shared" si="96"/>
        <v/>
      </c>
      <c r="Q1598" s="119" t="str">
        <f t="shared" si="97"/>
        <v/>
      </c>
      <c r="R1598" s="149" t="str">
        <f t="shared" si="98"/>
        <v/>
      </c>
      <c r="S1598" s="148"/>
      <c r="T1598" s="148" t="str">
        <f t="shared" si="99"/>
        <v/>
      </c>
      <c r="U1598" s="118" t="e">
        <f>IF(AND(D1598&lt;&gt;"",I1598="OUI",#REF!="OUI"),60,"")</f>
        <v>#REF!</v>
      </c>
      <c r="V1598" s="147"/>
      <c r="W1598" s="118"/>
      <c r="X1598" s="118"/>
      <c r="Y1598" s="120"/>
      <c r="Z1598" s="117"/>
    </row>
    <row r="1599" spans="1:26" x14ac:dyDescent="0.25">
      <c r="A1599" s="114">
        <v>12</v>
      </c>
      <c r="B1599" s="115" t="s">
        <v>5724</v>
      </c>
      <c r="C1599" s="116" t="str">
        <f t="array" ref="C1599">IFERROR(VLOOKUP(E1599,'RT-C'!$A:$I,9,FALSE),"")</f>
        <v/>
      </c>
      <c r="D1599" s="117"/>
      <c r="E1599" s="113"/>
      <c r="F1599" s="118"/>
      <c r="G1599" s="119"/>
      <c r="H1599" s="120"/>
      <c r="I1599" s="153" t="str">
        <f t="array" ref="I1599">IFERROR(VLOOKUP(E1599,'RT-C'!$A:$J,10,FALSE),"")</f>
        <v/>
      </c>
      <c r="J1599" s="151" t="str">
        <f t="array" ref="J1599">IFERROR(VLOOKUP(E1599,'RT-C'!$A:$AE,31,FALSE),"")</f>
        <v/>
      </c>
      <c r="K1599" s="152" t="str">
        <f t="array" ref="K1599">IFERROR(IF(VLOOKUP(E1599,'RT-C'!$A:$AG,29,FALSE)=0,"",VLOOKUP(E1599,'RT-C'!$A:$AG,33,FALSE)),"")</f>
        <v/>
      </c>
      <c r="L1599" s="151" t="str">
        <f t="array" ref="L1599">IFERROR(VLOOKUP('RT-C'!$A:$AF,32,FALSE),"")</f>
        <v/>
      </c>
      <c r="M1599" s="323" t="str">
        <f t="array" ref="M1599">IFERROR(VLOOKUP(E1599,'RT-C'!$A:$H,8,FALSE),"")</f>
        <v/>
      </c>
      <c r="N1599" s="151" t="str">
        <f t="array" ref="N1599">IFERROR(VLOOKUP(E1599,'RT-C'!$A:$G,7,FALSE),"")</f>
        <v/>
      </c>
      <c r="O1599" s="150" t="str">
        <f t="array" ref="O1599">IFERROR(VLOOKUP(E1599,'RT-C'!$A:$R,18,FALSE),"")</f>
        <v/>
      </c>
      <c r="P1599" s="147" t="str">
        <f t="shared" si="96"/>
        <v/>
      </c>
      <c r="Q1599" s="119" t="str">
        <f t="shared" si="97"/>
        <v/>
      </c>
      <c r="R1599" s="149" t="str">
        <f t="shared" si="98"/>
        <v/>
      </c>
      <c r="S1599" s="148"/>
      <c r="T1599" s="148" t="str">
        <f t="shared" si="99"/>
        <v/>
      </c>
      <c r="U1599" s="118" t="e">
        <f>IF(AND(D1599&lt;&gt;"",I1599="OUI",#REF!="OUI"),60,"")</f>
        <v>#REF!</v>
      </c>
      <c r="V1599" s="147"/>
      <c r="W1599" s="118"/>
      <c r="X1599" s="118"/>
      <c r="Y1599" s="120"/>
      <c r="Z1599" s="117"/>
    </row>
    <row r="1600" spans="1:26" x14ac:dyDescent="0.25">
      <c r="A1600" s="114">
        <v>12</v>
      </c>
      <c r="B1600" s="115" t="s">
        <v>5724</v>
      </c>
      <c r="C1600" s="116" t="str">
        <f t="array" ref="C1600">IFERROR(VLOOKUP(E1600,'RT-C'!$A:$I,9,FALSE),"")</f>
        <v/>
      </c>
      <c r="D1600" s="117"/>
      <c r="E1600" s="113"/>
      <c r="F1600" s="118"/>
      <c r="G1600" s="119"/>
      <c r="H1600" s="120"/>
      <c r="I1600" s="153" t="str">
        <f t="array" ref="I1600">IFERROR(VLOOKUP(E1600,'RT-C'!$A:$J,10,FALSE),"")</f>
        <v/>
      </c>
      <c r="J1600" s="151" t="str">
        <f t="array" ref="J1600">IFERROR(VLOOKUP(E1600,'RT-C'!$A:$AE,31,FALSE),"")</f>
        <v/>
      </c>
      <c r="K1600" s="152" t="str">
        <f t="array" ref="K1600">IFERROR(IF(VLOOKUP(E1600,'RT-C'!$A:$AG,29,FALSE)=0,"",VLOOKUP(E1600,'RT-C'!$A:$AG,33,FALSE)),"")</f>
        <v/>
      </c>
      <c r="L1600" s="151" t="str">
        <f t="array" ref="L1600">IFERROR(VLOOKUP('RT-C'!$A:$AF,32,FALSE),"")</f>
        <v/>
      </c>
      <c r="M1600" s="323" t="str">
        <f t="array" ref="M1600">IFERROR(VLOOKUP(E1600,'RT-C'!$A:$H,8,FALSE),"")</f>
        <v/>
      </c>
      <c r="N1600" s="151" t="str">
        <f t="array" ref="N1600">IFERROR(VLOOKUP(E1600,'RT-C'!$A:$G,7,FALSE),"")</f>
        <v/>
      </c>
      <c r="O1600" s="150" t="str">
        <f t="array" ref="O1600">IFERROR(VLOOKUP(E1600,'RT-C'!$A:$R,18,FALSE),"")</f>
        <v/>
      </c>
      <c r="P1600" s="147" t="str">
        <f t="shared" si="96"/>
        <v/>
      </c>
      <c r="Q1600" s="119" t="str">
        <f t="shared" si="97"/>
        <v/>
      </c>
      <c r="R1600" s="149" t="str">
        <f t="shared" si="98"/>
        <v/>
      </c>
      <c r="S1600" s="148"/>
      <c r="T1600" s="148" t="str">
        <f t="shared" si="99"/>
        <v/>
      </c>
      <c r="U1600" s="118" t="e">
        <f>IF(AND(D1600&lt;&gt;"",I1600="OUI",#REF!="OUI"),60,"")</f>
        <v>#REF!</v>
      </c>
      <c r="V1600" s="147"/>
      <c r="W1600" s="118"/>
      <c r="X1600" s="118"/>
      <c r="Y1600" s="120"/>
      <c r="Z1600" s="117"/>
    </row>
    <row r="1601" spans="1:26" x14ac:dyDescent="0.25">
      <c r="A1601" s="114">
        <v>12</v>
      </c>
      <c r="B1601" s="115" t="s">
        <v>5724</v>
      </c>
      <c r="C1601" s="116" t="str">
        <f t="array" ref="C1601">IFERROR(VLOOKUP(E1601,'RT-C'!$A:$I,9,FALSE),"")</f>
        <v/>
      </c>
      <c r="D1601" s="117"/>
      <c r="E1601" s="113"/>
      <c r="F1601" s="118"/>
      <c r="G1601" s="119"/>
      <c r="H1601" s="120"/>
      <c r="I1601" s="153" t="str">
        <f t="array" ref="I1601">IFERROR(VLOOKUP(E1601,'RT-C'!$A:$J,10,FALSE),"")</f>
        <v/>
      </c>
      <c r="J1601" s="151" t="str">
        <f t="array" ref="J1601">IFERROR(VLOOKUP(E1601,'RT-C'!$A:$AE,31,FALSE),"")</f>
        <v/>
      </c>
      <c r="K1601" s="152" t="str">
        <f t="array" ref="K1601">IFERROR(IF(VLOOKUP(E1601,'RT-C'!$A:$AG,29,FALSE)=0,"",VLOOKUP(E1601,'RT-C'!$A:$AG,33,FALSE)),"")</f>
        <v/>
      </c>
      <c r="L1601" s="151" t="str">
        <f t="array" ref="L1601">IFERROR(VLOOKUP('RT-C'!$A:$AF,32,FALSE),"")</f>
        <v/>
      </c>
      <c r="M1601" s="323" t="str">
        <f t="array" ref="M1601">IFERROR(VLOOKUP(E1601,'RT-C'!$A:$H,8,FALSE),"")</f>
        <v/>
      </c>
      <c r="N1601" s="151" t="str">
        <f t="array" ref="N1601">IFERROR(VLOOKUP(E1601,'RT-C'!$A:$G,7,FALSE),"")</f>
        <v/>
      </c>
      <c r="O1601" s="150" t="str">
        <f t="array" ref="O1601">IFERROR(VLOOKUP(E1601,'RT-C'!$A:$R,18,FALSE),"")</f>
        <v/>
      </c>
      <c r="P1601" s="147" t="str">
        <f t="shared" si="96"/>
        <v/>
      </c>
      <c r="Q1601" s="119" t="str">
        <f t="shared" si="97"/>
        <v/>
      </c>
      <c r="R1601" s="149" t="str">
        <f t="shared" si="98"/>
        <v/>
      </c>
      <c r="S1601" s="148"/>
      <c r="T1601" s="148" t="str">
        <f t="shared" si="99"/>
        <v/>
      </c>
      <c r="U1601" s="118" t="e">
        <f>IF(AND(D1601&lt;&gt;"",I1601="OUI",#REF!="OUI"),60,"")</f>
        <v>#REF!</v>
      </c>
      <c r="V1601" s="147"/>
      <c r="W1601" s="118"/>
      <c r="X1601" s="118"/>
      <c r="Y1601" s="120"/>
      <c r="Z1601" s="117"/>
    </row>
    <row r="1602" spans="1:26" x14ac:dyDescent="0.25">
      <c r="A1602" s="114">
        <v>12</v>
      </c>
      <c r="B1602" s="115" t="s">
        <v>5724</v>
      </c>
      <c r="C1602" s="116" t="str">
        <f t="array" ref="C1602">IFERROR(VLOOKUP(E1602,'RT-C'!$A:$I,9,FALSE),"")</f>
        <v/>
      </c>
      <c r="D1602" s="117"/>
      <c r="E1602" s="113"/>
      <c r="F1602" s="118"/>
      <c r="G1602" s="119"/>
      <c r="H1602" s="120"/>
      <c r="I1602" s="153" t="str">
        <f t="array" ref="I1602">IFERROR(VLOOKUP(E1602,'RT-C'!$A:$J,10,FALSE),"")</f>
        <v/>
      </c>
      <c r="J1602" s="151" t="str">
        <f t="array" ref="J1602">IFERROR(VLOOKUP(E1602,'RT-C'!$A:$AE,31,FALSE),"")</f>
        <v/>
      </c>
      <c r="K1602" s="152" t="str">
        <f t="array" ref="K1602">IFERROR(IF(VLOOKUP(E1602,'RT-C'!$A:$AG,29,FALSE)=0,"",VLOOKUP(E1602,'RT-C'!$A:$AG,33,FALSE)),"")</f>
        <v/>
      </c>
      <c r="L1602" s="151" t="str">
        <f t="array" ref="L1602">IFERROR(VLOOKUP('RT-C'!$A:$AF,32,FALSE),"")</f>
        <v/>
      </c>
      <c r="M1602" s="323" t="str">
        <f t="array" ref="M1602">IFERROR(VLOOKUP(E1602,'RT-C'!$A:$H,8,FALSE),"")</f>
        <v/>
      </c>
      <c r="N1602" s="151" t="str">
        <f t="array" ref="N1602">IFERROR(VLOOKUP(E1602,'RT-C'!$A:$G,7,FALSE),"")</f>
        <v/>
      </c>
      <c r="O1602" s="150" t="str">
        <f t="array" ref="O1602">IFERROR(VLOOKUP(E1602,'RT-C'!$A:$R,18,FALSE),"")</f>
        <v/>
      </c>
      <c r="P1602" s="147" t="str">
        <f t="shared" si="96"/>
        <v/>
      </c>
      <c r="Q1602" s="119" t="str">
        <f t="shared" si="97"/>
        <v/>
      </c>
      <c r="R1602" s="149" t="str">
        <f t="shared" si="98"/>
        <v/>
      </c>
      <c r="S1602" s="148"/>
      <c r="T1602" s="148" t="str">
        <f t="shared" si="99"/>
        <v/>
      </c>
      <c r="U1602" s="118" t="e">
        <f>IF(AND(D1602&lt;&gt;"",I1602="OUI",#REF!="OUI"),60,"")</f>
        <v>#REF!</v>
      </c>
      <c r="V1602" s="147"/>
      <c r="W1602" s="118"/>
      <c r="X1602" s="118"/>
      <c r="Y1602" s="120"/>
      <c r="Z1602" s="117"/>
    </row>
    <row r="1603" spans="1:26" x14ac:dyDescent="0.25">
      <c r="A1603" s="114">
        <v>12</v>
      </c>
      <c r="B1603" s="115" t="s">
        <v>5724</v>
      </c>
      <c r="C1603" s="116" t="str">
        <f t="array" ref="C1603">IFERROR(VLOOKUP(E1603,'RT-C'!$A:$I,9,FALSE),"")</f>
        <v/>
      </c>
      <c r="D1603" s="117"/>
      <c r="E1603" s="113"/>
      <c r="F1603" s="118"/>
      <c r="G1603" s="119"/>
      <c r="H1603" s="120"/>
      <c r="I1603" s="153" t="str">
        <f t="array" ref="I1603">IFERROR(VLOOKUP(E1603,'RT-C'!$A:$J,10,FALSE),"")</f>
        <v/>
      </c>
      <c r="J1603" s="151" t="str">
        <f t="array" ref="J1603">IFERROR(VLOOKUP(E1603,'RT-C'!$A:$AE,31,FALSE),"")</f>
        <v/>
      </c>
      <c r="K1603" s="152" t="str">
        <f t="array" ref="K1603">IFERROR(IF(VLOOKUP(E1603,'RT-C'!$A:$AG,29,FALSE)=0,"",VLOOKUP(E1603,'RT-C'!$A:$AG,33,FALSE)),"")</f>
        <v/>
      </c>
      <c r="L1603" s="151" t="str">
        <f t="array" ref="L1603">IFERROR(VLOOKUP('RT-C'!$A:$AF,32,FALSE),"")</f>
        <v/>
      </c>
      <c r="M1603" s="323" t="str">
        <f t="array" ref="M1603">IFERROR(VLOOKUP(E1603,'RT-C'!$A:$H,8,FALSE),"")</f>
        <v/>
      </c>
      <c r="N1603" s="151" t="str">
        <f t="array" ref="N1603">IFERROR(VLOOKUP(E1603,'RT-C'!$A:$G,7,FALSE),"")</f>
        <v/>
      </c>
      <c r="O1603" s="150" t="str">
        <f t="array" ref="O1603">IFERROR(VLOOKUP(E1603,'RT-C'!$A:$R,18,FALSE),"")</f>
        <v/>
      </c>
      <c r="P1603" s="147" t="str">
        <f t="shared" ref="P1603:P1666" si="100">IF(AND(D1603&lt;&gt;"",F1603="INS",I1603="OUI",K1603&gt;0),K1603*IF($M1603&gt;41790,5.94,5.65),"")</f>
        <v/>
      </c>
      <c r="Q1603" s="119" t="str">
        <f t="shared" ref="Q1603:Q1666" si="101">IF(AND(D1603&lt;&gt;"",F1603="REV",I1603="OUI",K1603&gt;0),K1603*IF($M1603&gt;41790,6.2,5.9),"")</f>
        <v/>
      </c>
      <c r="R1603" s="149" t="str">
        <f t="shared" ref="R1603:R1666" si="102">IF(AND(D1603&lt;&gt;"",I1603="NON",OR(J1603="Branchement individuel",J1603="Batiment détruit")),3,"")</f>
        <v/>
      </c>
      <c r="S1603" s="148"/>
      <c r="T1603" s="148" t="str">
        <f t="shared" ref="T1603:T1666" si="103">IF(AND(D1603&lt;&gt;"",I1603="OUI",O1603="OUI"),18,"")</f>
        <v/>
      </c>
      <c r="U1603" s="118" t="e">
        <f>IF(AND(D1603&lt;&gt;"",I1603="OUI",#REF!="OUI"),60,"")</f>
        <v>#REF!</v>
      </c>
      <c r="V1603" s="147"/>
      <c r="W1603" s="118"/>
      <c r="X1603" s="118"/>
      <c r="Y1603" s="120"/>
      <c r="Z1603" s="117"/>
    </row>
    <row r="1604" spans="1:26" x14ac:dyDescent="0.25">
      <c r="A1604" s="114">
        <v>12</v>
      </c>
      <c r="B1604" s="115" t="s">
        <v>5724</v>
      </c>
      <c r="C1604" s="116" t="str">
        <f t="array" ref="C1604">IFERROR(VLOOKUP(E1604,'RT-C'!$A:$I,9,FALSE),"")</f>
        <v/>
      </c>
      <c r="D1604" s="117"/>
      <c r="E1604" s="113"/>
      <c r="F1604" s="118"/>
      <c r="G1604" s="119"/>
      <c r="H1604" s="120"/>
      <c r="I1604" s="153" t="str">
        <f t="array" ref="I1604">IFERROR(VLOOKUP(E1604,'RT-C'!$A:$J,10,FALSE),"")</f>
        <v/>
      </c>
      <c r="J1604" s="151" t="str">
        <f t="array" ref="J1604">IFERROR(VLOOKUP(E1604,'RT-C'!$A:$AE,31,FALSE),"")</f>
        <v/>
      </c>
      <c r="K1604" s="152" t="str">
        <f t="array" ref="K1604">IFERROR(IF(VLOOKUP(E1604,'RT-C'!$A:$AG,29,FALSE)=0,"",VLOOKUP(E1604,'RT-C'!$A:$AG,33,FALSE)),"")</f>
        <v/>
      </c>
      <c r="L1604" s="151" t="str">
        <f t="array" ref="L1604">IFERROR(VLOOKUP('RT-C'!$A:$AF,32,FALSE),"")</f>
        <v/>
      </c>
      <c r="M1604" s="323" t="str">
        <f t="array" ref="M1604">IFERROR(VLOOKUP(E1604,'RT-C'!$A:$H,8,FALSE),"")</f>
        <v/>
      </c>
      <c r="N1604" s="151" t="str">
        <f t="array" ref="N1604">IFERROR(VLOOKUP(E1604,'RT-C'!$A:$G,7,FALSE),"")</f>
        <v/>
      </c>
      <c r="O1604" s="150" t="str">
        <f t="array" ref="O1604">IFERROR(VLOOKUP(E1604,'RT-C'!$A:$R,18,FALSE),"")</f>
        <v/>
      </c>
      <c r="P1604" s="147" t="str">
        <f t="shared" si="100"/>
        <v/>
      </c>
      <c r="Q1604" s="119" t="str">
        <f t="shared" si="101"/>
        <v/>
      </c>
      <c r="R1604" s="149" t="str">
        <f t="shared" si="102"/>
        <v/>
      </c>
      <c r="S1604" s="148"/>
      <c r="T1604" s="148" t="str">
        <f t="shared" si="103"/>
        <v/>
      </c>
      <c r="U1604" s="118" t="e">
        <f>IF(AND(D1604&lt;&gt;"",I1604="OUI",#REF!="OUI"),60,"")</f>
        <v>#REF!</v>
      </c>
      <c r="V1604" s="147"/>
      <c r="W1604" s="118"/>
      <c r="X1604" s="118"/>
      <c r="Y1604" s="120"/>
      <c r="Z1604" s="117"/>
    </row>
    <row r="1605" spans="1:26" x14ac:dyDescent="0.25">
      <c r="A1605" s="114">
        <v>12</v>
      </c>
      <c r="B1605" s="115" t="s">
        <v>5724</v>
      </c>
      <c r="C1605" s="116" t="str">
        <f t="array" ref="C1605">IFERROR(VLOOKUP(E1605,'RT-C'!$A:$I,9,FALSE),"")</f>
        <v/>
      </c>
      <c r="D1605" s="117"/>
      <c r="E1605" s="113"/>
      <c r="F1605" s="118"/>
      <c r="G1605" s="119"/>
      <c r="H1605" s="120"/>
      <c r="I1605" s="153" t="str">
        <f t="array" ref="I1605">IFERROR(VLOOKUP(E1605,'RT-C'!$A:$J,10,FALSE),"")</f>
        <v/>
      </c>
      <c r="J1605" s="151" t="str">
        <f t="array" ref="J1605">IFERROR(VLOOKUP(E1605,'RT-C'!$A:$AE,31,FALSE),"")</f>
        <v/>
      </c>
      <c r="K1605" s="152" t="str">
        <f t="array" ref="K1605">IFERROR(IF(VLOOKUP(E1605,'RT-C'!$A:$AG,29,FALSE)=0,"",VLOOKUP(E1605,'RT-C'!$A:$AG,33,FALSE)),"")</f>
        <v/>
      </c>
      <c r="L1605" s="151" t="str">
        <f t="array" ref="L1605">IFERROR(VLOOKUP('RT-C'!$A:$AF,32,FALSE),"")</f>
        <v/>
      </c>
      <c r="M1605" s="323" t="str">
        <f t="array" ref="M1605">IFERROR(VLOOKUP(E1605,'RT-C'!$A:$H,8,FALSE),"")</f>
        <v/>
      </c>
      <c r="N1605" s="151" t="str">
        <f t="array" ref="N1605">IFERROR(VLOOKUP(E1605,'RT-C'!$A:$G,7,FALSE),"")</f>
        <v/>
      </c>
      <c r="O1605" s="150" t="str">
        <f t="array" ref="O1605">IFERROR(VLOOKUP(E1605,'RT-C'!$A:$R,18,FALSE),"")</f>
        <v/>
      </c>
      <c r="P1605" s="147" t="str">
        <f t="shared" si="100"/>
        <v/>
      </c>
      <c r="Q1605" s="119" t="str">
        <f t="shared" si="101"/>
        <v/>
      </c>
      <c r="R1605" s="149" t="str">
        <f t="shared" si="102"/>
        <v/>
      </c>
      <c r="S1605" s="148"/>
      <c r="T1605" s="148" t="str">
        <f t="shared" si="103"/>
        <v/>
      </c>
      <c r="U1605" s="118" t="e">
        <f>IF(AND(D1605&lt;&gt;"",I1605="OUI",#REF!="OUI"),60,"")</f>
        <v>#REF!</v>
      </c>
      <c r="V1605" s="147"/>
      <c r="W1605" s="118"/>
      <c r="X1605" s="118"/>
      <c r="Y1605" s="120"/>
      <c r="Z1605" s="117"/>
    </row>
    <row r="1606" spans="1:26" x14ac:dyDescent="0.25">
      <c r="A1606" s="114">
        <v>12</v>
      </c>
      <c r="B1606" s="115" t="s">
        <v>5724</v>
      </c>
      <c r="C1606" s="116" t="str">
        <f t="array" ref="C1606">IFERROR(VLOOKUP(E1606,'RT-C'!$A:$I,9,FALSE),"")</f>
        <v/>
      </c>
      <c r="D1606" s="117"/>
      <c r="E1606" s="113"/>
      <c r="F1606" s="118"/>
      <c r="G1606" s="119"/>
      <c r="H1606" s="120"/>
      <c r="I1606" s="153" t="str">
        <f t="array" ref="I1606">IFERROR(VLOOKUP(E1606,'RT-C'!$A:$J,10,FALSE),"")</f>
        <v/>
      </c>
      <c r="J1606" s="151" t="str">
        <f t="array" ref="J1606">IFERROR(VLOOKUP(E1606,'RT-C'!$A:$AE,31,FALSE),"")</f>
        <v/>
      </c>
      <c r="K1606" s="152" t="str">
        <f t="array" ref="K1606">IFERROR(IF(VLOOKUP(E1606,'RT-C'!$A:$AG,29,FALSE)=0,"",VLOOKUP(E1606,'RT-C'!$A:$AG,33,FALSE)),"")</f>
        <v/>
      </c>
      <c r="L1606" s="151" t="str">
        <f t="array" ref="L1606">IFERROR(VLOOKUP('RT-C'!$A:$AF,32,FALSE),"")</f>
        <v/>
      </c>
      <c r="M1606" s="323" t="str">
        <f t="array" ref="M1606">IFERROR(VLOOKUP(E1606,'RT-C'!$A:$H,8,FALSE),"")</f>
        <v/>
      </c>
      <c r="N1606" s="151" t="str">
        <f t="array" ref="N1606">IFERROR(VLOOKUP(E1606,'RT-C'!$A:$G,7,FALSE),"")</f>
        <v/>
      </c>
      <c r="O1606" s="150" t="str">
        <f t="array" ref="O1606">IFERROR(VLOOKUP(E1606,'RT-C'!$A:$R,18,FALSE),"")</f>
        <v/>
      </c>
      <c r="P1606" s="147" t="str">
        <f t="shared" si="100"/>
        <v/>
      </c>
      <c r="Q1606" s="119" t="str">
        <f t="shared" si="101"/>
        <v/>
      </c>
      <c r="R1606" s="149" t="str">
        <f t="shared" si="102"/>
        <v/>
      </c>
      <c r="S1606" s="148"/>
      <c r="T1606" s="148" t="str">
        <f t="shared" si="103"/>
        <v/>
      </c>
      <c r="U1606" s="118" t="e">
        <f>IF(AND(D1606&lt;&gt;"",I1606="OUI",#REF!="OUI"),60,"")</f>
        <v>#REF!</v>
      </c>
      <c r="V1606" s="147"/>
      <c r="W1606" s="118"/>
      <c r="X1606" s="118"/>
      <c r="Y1606" s="120"/>
      <c r="Z1606" s="117"/>
    </row>
    <row r="1607" spans="1:26" x14ac:dyDescent="0.25">
      <c r="A1607" s="114">
        <v>12</v>
      </c>
      <c r="B1607" s="115" t="s">
        <v>5724</v>
      </c>
      <c r="C1607" s="116" t="str">
        <f t="array" ref="C1607">IFERROR(VLOOKUP(E1607,'RT-C'!$A:$I,9,FALSE),"")</f>
        <v/>
      </c>
      <c r="D1607" s="117"/>
      <c r="E1607" s="113"/>
      <c r="F1607" s="118"/>
      <c r="G1607" s="119"/>
      <c r="H1607" s="120"/>
      <c r="I1607" s="153" t="str">
        <f t="array" ref="I1607">IFERROR(VLOOKUP(E1607,'RT-C'!$A:$J,10,FALSE),"")</f>
        <v/>
      </c>
      <c r="J1607" s="151" t="str">
        <f t="array" ref="J1607">IFERROR(VLOOKUP(E1607,'RT-C'!$A:$AE,31,FALSE),"")</f>
        <v/>
      </c>
      <c r="K1607" s="152" t="str">
        <f t="array" ref="K1607">IFERROR(IF(VLOOKUP(E1607,'RT-C'!$A:$AG,29,FALSE)=0,"",VLOOKUP(E1607,'RT-C'!$A:$AG,33,FALSE)),"")</f>
        <v/>
      </c>
      <c r="L1607" s="151" t="str">
        <f t="array" ref="L1607">IFERROR(VLOOKUP('RT-C'!$A:$AF,32,FALSE),"")</f>
        <v/>
      </c>
      <c r="M1607" s="323" t="str">
        <f t="array" ref="M1607">IFERROR(VLOOKUP(E1607,'RT-C'!$A:$H,8,FALSE),"")</f>
        <v/>
      </c>
      <c r="N1607" s="151" t="str">
        <f t="array" ref="N1607">IFERROR(VLOOKUP(E1607,'RT-C'!$A:$G,7,FALSE),"")</f>
        <v/>
      </c>
      <c r="O1607" s="150" t="str">
        <f t="array" ref="O1607">IFERROR(VLOOKUP(E1607,'RT-C'!$A:$R,18,FALSE),"")</f>
        <v/>
      </c>
      <c r="P1607" s="147" t="str">
        <f t="shared" si="100"/>
        <v/>
      </c>
      <c r="Q1607" s="119" t="str">
        <f t="shared" si="101"/>
        <v/>
      </c>
      <c r="R1607" s="149" t="str">
        <f t="shared" si="102"/>
        <v/>
      </c>
      <c r="S1607" s="148"/>
      <c r="T1607" s="148" t="str">
        <f t="shared" si="103"/>
        <v/>
      </c>
      <c r="U1607" s="118" t="e">
        <f>IF(AND(D1607&lt;&gt;"",I1607="OUI",#REF!="OUI"),60,"")</f>
        <v>#REF!</v>
      </c>
      <c r="V1607" s="147"/>
      <c r="W1607" s="118"/>
      <c r="X1607" s="118"/>
      <c r="Y1607" s="120"/>
      <c r="Z1607" s="117"/>
    </row>
    <row r="1608" spans="1:26" x14ac:dyDescent="0.25">
      <c r="A1608" s="114">
        <v>12</v>
      </c>
      <c r="B1608" s="115" t="s">
        <v>5724</v>
      </c>
      <c r="C1608" s="116" t="str">
        <f t="array" ref="C1608">IFERROR(VLOOKUP(E1608,'RT-C'!$A:$I,9,FALSE),"")</f>
        <v/>
      </c>
      <c r="D1608" s="117"/>
      <c r="E1608" s="113"/>
      <c r="F1608" s="118"/>
      <c r="G1608" s="119"/>
      <c r="H1608" s="120"/>
      <c r="I1608" s="153" t="str">
        <f t="array" ref="I1608">IFERROR(VLOOKUP(E1608,'RT-C'!$A:$J,10,FALSE),"")</f>
        <v/>
      </c>
      <c r="J1608" s="151" t="str">
        <f t="array" ref="J1608">IFERROR(VLOOKUP(E1608,'RT-C'!$A:$AE,31,FALSE),"")</f>
        <v/>
      </c>
      <c r="K1608" s="152" t="str">
        <f t="array" ref="K1608">IFERROR(IF(VLOOKUP(E1608,'RT-C'!$A:$AG,29,FALSE)=0,"",VLOOKUP(E1608,'RT-C'!$A:$AG,33,FALSE)),"")</f>
        <v/>
      </c>
      <c r="L1608" s="151" t="str">
        <f t="array" ref="L1608">IFERROR(VLOOKUP('RT-C'!$A:$AF,32,FALSE),"")</f>
        <v/>
      </c>
      <c r="M1608" s="323" t="str">
        <f t="array" ref="M1608">IFERROR(VLOOKUP(E1608,'RT-C'!$A:$H,8,FALSE),"")</f>
        <v/>
      </c>
      <c r="N1608" s="151" t="str">
        <f t="array" ref="N1608">IFERROR(VLOOKUP(E1608,'RT-C'!$A:$G,7,FALSE),"")</f>
        <v/>
      </c>
      <c r="O1608" s="150" t="str">
        <f t="array" ref="O1608">IFERROR(VLOOKUP(E1608,'RT-C'!$A:$R,18,FALSE),"")</f>
        <v/>
      </c>
      <c r="P1608" s="147" t="str">
        <f t="shared" si="100"/>
        <v/>
      </c>
      <c r="Q1608" s="119" t="str">
        <f t="shared" si="101"/>
        <v/>
      </c>
      <c r="R1608" s="149" t="str">
        <f t="shared" si="102"/>
        <v/>
      </c>
      <c r="S1608" s="148"/>
      <c r="T1608" s="148" t="str">
        <f t="shared" si="103"/>
        <v/>
      </c>
      <c r="U1608" s="118" t="e">
        <f>IF(AND(D1608&lt;&gt;"",I1608="OUI",#REF!="OUI"),60,"")</f>
        <v>#REF!</v>
      </c>
      <c r="V1608" s="147"/>
      <c r="W1608" s="118"/>
      <c r="X1608" s="118"/>
      <c r="Y1608" s="120"/>
      <c r="Z1608" s="117"/>
    </row>
    <row r="1609" spans="1:26" x14ac:dyDescent="0.25">
      <c r="A1609" s="114">
        <v>12</v>
      </c>
      <c r="B1609" s="115" t="s">
        <v>5724</v>
      </c>
      <c r="C1609" s="116" t="str">
        <f t="array" ref="C1609">IFERROR(VLOOKUP(E1609,'RT-C'!$A:$I,9,FALSE),"")</f>
        <v/>
      </c>
      <c r="D1609" s="117"/>
      <c r="E1609" s="113"/>
      <c r="F1609" s="118"/>
      <c r="G1609" s="119"/>
      <c r="H1609" s="120"/>
      <c r="I1609" s="153" t="str">
        <f t="array" ref="I1609">IFERROR(VLOOKUP(E1609,'RT-C'!$A:$J,10,FALSE),"")</f>
        <v/>
      </c>
      <c r="J1609" s="151" t="str">
        <f t="array" ref="J1609">IFERROR(VLOOKUP(E1609,'RT-C'!$A:$AE,31,FALSE),"")</f>
        <v/>
      </c>
      <c r="K1609" s="152" t="str">
        <f t="array" ref="K1609">IFERROR(IF(VLOOKUP(E1609,'RT-C'!$A:$AG,29,FALSE)=0,"",VLOOKUP(E1609,'RT-C'!$A:$AG,33,FALSE)),"")</f>
        <v/>
      </c>
      <c r="L1609" s="151" t="str">
        <f t="array" ref="L1609">IFERROR(VLOOKUP('RT-C'!$A:$AF,32,FALSE),"")</f>
        <v/>
      </c>
      <c r="M1609" s="323" t="str">
        <f t="array" ref="M1609">IFERROR(VLOOKUP(E1609,'RT-C'!$A:$H,8,FALSE),"")</f>
        <v/>
      </c>
      <c r="N1609" s="151" t="str">
        <f t="array" ref="N1609">IFERROR(VLOOKUP(E1609,'RT-C'!$A:$G,7,FALSE),"")</f>
        <v/>
      </c>
      <c r="O1609" s="150" t="str">
        <f t="array" ref="O1609">IFERROR(VLOOKUP(E1609,'RT-C'!$A:$R,18,FALSE),"")</f>
        <v/>
      </c>
      <c r="P1609" s="147" t="str">
        <f t="shared" si="100"/>
        <v/>
      </c>
      <c r="Q1609" s="119" t="str">
        <f t="shared" si="101"/>
        <v/>
      </c>
      <c r="R1609" s="149" t="str">
        <f t="shared" si="102"/>
        <v/>
      </c>
      <c r="S1609" s="148"/>
      <c r="T1609" s="148" t="str">
        <f t="shared" si="103"/>
        <v/>
      </c>
      <c r="U1609" s="118" t="e">
        <f>IF(AND(D1609&lt;&gt;"",I1609="OUI",#REF!="OUI"),60,"")</f>
        <v>#REF!</v>
      </c>
      <c r="V1609" s="147"/>
      <c r="W1609" s="118"/>
      <c r="X1609" s="118"/>
      <c r="Y1609" s="120"/>
      <c r="Z1609" s="117"/>
    </row>
    <row r="1610" spans="1:26" x14ac:dyDescent="0.25">
      <c r="A1610" s="114">
        <v>12</v>
      </c>
      <c r="B1610" s="115" t="s">
        <v>5724</v>
      </c>
      <c r="C1610" s="116" t="str">
        <f t="array" ref="C1610">IFERROR(VLOOKUP(E1610,'RT-C'!$A:$I,9,FALSE),"")</f>
        <v/>
      </c>
      <c r="D1610" s="117"/>
      <c r="E1610" s="113"/>
      <c r="F1610" s="118"/>
      <c r="G1610" s="119"/>
      <c r="H1610" s="120"/>
      <c r="I1610" s="153" t="str">
        <f t="array" ref="I1610">IFERROR(VLOOKUP(E1610,'RT-C'!$A:$J,10,FALSE),"")</f>
        <v/>
      </c>
      <c r="J1610" s="151" t="str">
        <f t="array" ref="J1610">IFERROR(VLOOKUP(E1610,'RT-C'!$A:$AE,31,FALSE),"")</f>
        <v/>
      </c>
      <c r="K1610" s="152" t="str">
        <f t="array" ref="K1610">IFERROR(IF(VLOOKUP(E1610,'RT-C'!$A:$AG,29,FALSE)=0,"",VLOOKUP(E1610,'RT-C'!$A:$AG,33,FALSE)),"")</f>
        <v/>
      </c>
      <c r="L1610" s="151" t="str">
        <f t="array" ref="L1610">IFERROR(VLOOKUP('RT-C'!$A:$AF,32,FALSE),"")</f>
        <v/>
      </c>
      <c r="M1610" s="323" t="str">
        <f t="array" ref="M1610">IFERROR(VLOOKUP(E1610,'RT-C'!$A:$H,8,FALSE),"")</f>
        <v/>
      </c>
      <c r="N1610" s="151" t="str">
        <f t="array" ref="N1610">IFERROR(VLOOKUP(E1610,'RT-C'!$A:$G,7,FALSE),"")</f>
        <v/>
      </c>
      <c r="O1610" s="150" t="str">
        <f t="array" ref="O1610">IFERROR(VLOOKUP(E1610,'RT-C'!$A:$R,18,FALSE),"")</f>
        <v/>
      </c>
      <c r="P1610" s="147" t="str">
        <f t="shared" si="100"/>
        <v/>
      </c>
      <c r="Q1610" s="119" t="str">
        <f t="shared" si="101"/>
        <v/>
      </c>
      <c r="R1610" s="149" t="str">
        <f t="shared" si="102"/>
        <v/>
      </c>
      <c r="S1610" s="148"/>
      <c r="T1610" s="148" t="str">
        <f t="shared" si="103"/>
        <v/>
      </c>
      <c r="U1610" s="118" t="e">
        <f>IF(AND(D1610&lt;&gt;"",I1610="OUI",#REF!="OUI"),60,"")</f>
        <v>#REF!</v>
      </c>
      <c r="V1610" s="147"/>
      <c r="W1610" s="118"/>
      <c r="X1610" s="118"/>
      <c r="Y1610" s="120"/>
      <c r="Z1610" s="117"/>
    </row>
    <row r="1611" spans="1:26" x14ac:dyDescent="0.25">
      <c r="A1611" s="114">
        <v>12</v>
      </c>
      <c r="B1611" s="115" t="s">
        <v>5724</v>
      </c>
      <c r="C1611" s="116" t="str">
        <f t="array" ref="C1611">IFERROR(VLOOKUP(E1611,'RT-C'!$A:$I,9,FALSE),"")</f>
        <v/>
      </c>
      <c r="D1611" s="117"/>
      <c r="E1611" s="113"/>
      <c r="F1611" s="118"/>
      <c r="G1611" s="119"/>
      <c r="H1611" s="120"/>
      <c r="I1611" s="153" t="str">
        <f t="array" ref="I1611">IFERROR(VLOOKUP(E1611,'RT-C'!$A:$J,10,FALSE),"")</f>
        <v/>
      </c>
      <c r="J1611" s="151" t="str">
        <f t="array" ref="J1611">IFERROR(VLOOKUP(E1611,'RT-C'!$A:$AE,31,FALSE),"")</f>
        <v/>
      </c>
      <c r="K1611" s="152" t="str">
        <f t="array" ref="K1611">IFERROR(IF(VLOOKUP(E1611,'RT-C'!$A:$AG,29,FALSE)=0,"",VLOOKUP(E1611,'RT-C'!$A:$AG,33,FALSE)),"")</f>
        <v/>
      </c>
      <c r="L1611" s="151" t="str">
        <f t="array" ref="L1611">IFERROR(VLOOKUP('RT-C'!$A:$AF,32,FALSE),"")</f>
        <v/>
      </c>
      <c r="M1611" s="323" t="str">
        <f t="array" ref="M1611">IFERROR(VLOOKUP(E1611,'RT-C'!$A:$H,8,FALSE),"")</f>
        <v/>
      </c>
      <c r="N1611" s="151" t="str">
        <f t="array" ref="N1611">IFERROR(VLOOKUP(E1611,'RT-C'!$A:$G,7,FALSE),"")</f>
        <v/>
      </c>
      <c r="O1611" s="150" t="str">
        <f t="array" ref="O1611">IFERROR(VLOOKUP(E1611,'RT-C'!$A:$R,18,FALSE),"")</f>
        <v/>
      </c>
      <c r="P1611" s="147" t="str">
        <f t="shared" si="100"/>
        <v/>
      </c>
      <c r="Q1611" s="119" t="str">
        <f t="shared" si="101"/>
        <v/>
      </c>
      <c r="R1611" s="149" t="str">
        <f t="shared" si="102"/>
        <v/>
      </c>
      <c r="S1611" s="148"/>
      <c r="T1611" s="148" t="str">
        <f t="shared" si="103"/>
        <v/>
      </c>
      <c r="U1611" s="118" t="e">
        <f>IF(AND(D1611&lt;&gt;"",I1611="OUI",#REF!="OUI"),60,"")</f>
        <v>#REF!</v>
      </c>
      <c r="V1611" s="147"/>
      <c r="W1611" s="118"/>
      <c r="X1611" s="118"/>
      <c r="Y1611" s="120"/>
      <c r="Z1611" s="117"/>
    </row>
    <row r="1612" spans="1:26" x14ac:dyDescent="0.25">
      <c r="A1612" s="114">
        <v>12</v>
      </c>
      <c r="B1612" s="115" t="s">
        <v>5724</v>
      </c>
      <c r="C1612" s="116" t="str">
        <f t="array" ref="C1612">IFERROR(VLOOKUP(E1612,'RT-C'!$A:$I,9,FALSE),"")</f>
        <v/>
      </c>
      <c r="D1612" s="117"/>
      <c r="E1612" s="113"/>
      <c r="F1612" s="118"/>
      <c r="G1612" s="119"/>
      <c r="H1612" s="120"/>
      <c r="I1612" s="153" t="str">
        <f t="array" ref="I1612">IFERROR(VLOOKUP(E1612,'RT-C'!$A:$J,10,FALSE),"")</f>
        <v/>
      </c>
      <c r="J1612" s="151" t="str">
        <f t="array" ref="J1612">IFERROR(VLOOKUP(E1612,'RT-C'!$A:$AE,31,FALSE),"")</f>
        <v/>
      </c>
      <c r="K1612" s="152" t="str">
        <f t="array" ref="K1612">IFERROR(IF(VLOOKUP(E1612,'RT-C'!$A:$AG,29,FALSE)=0,"",VLOOKUP(E1612,'RT-C'!$A:$AG,33,FALSE)),"")</f>
        <v/>
      </c>
      <c r="L1612" s="151" t="str">
        <f t="array" ref="L1612">IFERROR(VLOOKUP('RT-C'!$A:$AF,32,FALSE),"")</f>
        <v/>
      </c>
      <c r="M1612" s="323" t="str">
        <f t="array" ref="M1612">IFERROR(VLOOKUP(E1612,'RT-C'!$A:$H,8,FALSE),"")</f>
        <v/>
      </c>
      <c r="N1612" s="151" t="str">
        <f t="array" ref="N1612">IFERROR(VLOOKUP(E1612,'RT-C'!$A:$G,7,FALSE),"")</f>
        <v/>
      </c>
      <c r="O1612" s="150" t="str">
        <f t="array" ref="O1612">IFERROR(VLOOKUP(E1612,'RT-C'!$A:$R,18,FALSE),"")</f>
        <v/>
      </c>
      <c r="P1612" s="147" t="str">
        <f t="shared" si="100"/>
        <v/>
      </c>
      <c r="Q1612" s="119" t="str">
        <f t="shared" si="101"/>
        <v/>
      </c>
      <c r="R1612" s="149" t="str">
        <f t="shared" si="102"/>
        <v/>
      </c>
      <c r="S1612" s="148"/>
      <c r="T1612" s="148" t="str">
        <f t="shared" si="103"/>
        <v/>
      </c>
      <c r="U1612" s="118" t="e">
        <f>IF(AND(D1612&lt;&gt;"",I1612="OUI",#REF!="OUI"),60,"")</f>
        <v>#REF!</v>
      </c>
      <c r="V1612" s="147"/>
      <c r="W1612" s="118"/>
      <c r="X1612" s="118"/>
      <c r="Y1612" s="120"/>
      <c r="Z1612" s="117"/>
    </row>
    <row r="1613" spans="1:26" x14ac:dyDescent="0.25">
      <c r="A1613" s="114">
        <v>12</v>
      </c>
      <c r="B1613" s="115" t="s">
        <v>5724</v>
      </c>
      <c r="C1613" s="116" t="str">
        <f t="array" ref="C1613">IFERROR(VLOOKUP(E1613,'RT-C'!$A:$I,9,FALSE),"")</f>
        <v/>
      </c>
      <c r="D1613" s="117"/>
      <c r="E1613" s="113"/>
      <c r="F1613" s="118"/>
      <c r="G1613" s="119"/>
      <c r="H1613" s="120"/>
      <c r="I1613" s="153" t="str">
        <f t="array" ref="I1613">IFERROR(VLOOKUP(E1613,'RT-C'!$A:$J,10,FALSE),"")</f>
        <v/>
      </c>
      <c r="J1613" s="151" t="str">
        <f t="array" ref="J1613">IFERROR(VLOOKUP(E1613,'RT-C'!$A:$AE,31,FALSE),"")</f>
        <v/>
      </c>
      <c r="K1613" s="152" t="str">
        <f t="array" ref="K1613">IFERROR(IF(VLOOKUP(E1613,'RT-C'!$A:$AG,29,FALSE)=0,"",VLOOKUP(E1613,'RT-C'!$A:$AG,33,FALSE)),"")</f>
        <v/>
      </c>
      <c r="L1613" s="151" t="str">
        <f t="array" ref="L1613">IFERROR(VLOOKUP('RT-C'!$A:$AF,32,FALSE),"")</f>
        <v/>
      </c>
      <c r="M1613" s="323" t="str">
        <f t="array" ref="M1613">IFERROR(VLOOKUP(E1613,'RT-C'!$A:$H,8,FALSE),"")</f>
        <v/>
      </c>
      <c r="N1613" s="151" t="str">
        <f t="array" ref="N1613">IFERROR(VLOOKUP(E1613,'RT-C'!$A:$G,7,FALSE),"")</f>
        <v/>
      </c>
      <c r="O1613" s="150" t="str">
        <f t="array" ref="O1613">IFERROR(VLOOKUP(E1613,'RT-C'!$A:$R,18,FALSE),"")</f>
        <v/>
      </c>
      <c r="P1613" s="147" t="str">
        <f t="shared" si="100"/>
        <v/>
      </c>
      <c r="Q1613" s="119" t="str">
        <f t="shared" si="101"/>
        <v/>
      </c>
      <c r="R1613" s="149" t="str">
        <f t="shared" si="102"/>
        <v/>
      </c>
      <c r="S1613" s="148"/>
      <c r="T1613" s="148" t="str">
        <f t="shared" si="103"/>
        <v/>
      </c>
      <c r="U1613" s="118" t="e">
        <f>IF(AND(D1613&lt;&gt;"",I1613="OUI",#REF!="OUI"),60,"")</f>
        <v>#REF!</v>
      </c>
      <c r="V1613" s="147"/>
      <c r="W1613" s="118"/>
      <c r="X1613" s="118"/>
      <c r="Y1613" s="120"/>
      <c r="Z1613" s="117"/>
    </row>
    <row r="1614" spans="1:26" x14ac:dyDescent="0.25">
      <c r="A1614" s="114">
        <v>12</v>
      </c>
      <c r="B1614" s="115" t="s">
        <v>5724</v>
      </c>
      <c r="C1614" s="116" t="str">
        <f t="array" ref="C1614">IFERROR(VLOOKUP(E1614,'RT-C'!$A:$I,9,FALSE),"")</f>
        <v/>
      </c>
      <c r="D1614" s="117"/>
      <c r="E1614" s="113"/>
      <c r="F1614" s="118"/>
      <c r="G1614" s="119"/>
      <c r="H1614" s="120"/>
      <c r="I1614" s="153" t="str">
        <f t="array" ref="I1614">IFERROR(VLOOKUP(E1614,'RT-C'!$A:$J,10,FALSE),"")</f>
        <v/>
      </c>
      <c r="J1614" s="151" t="str">
        <f t="array" ref="J1614">IFERROR(VLOOKUP(E1614,'RT-C'!$A:$AE,31,FALSE),"")</f>
        <v/>
      </c>
      <c r="K1614" s="152" t="str">
        <f t="array" ref="K1614">IFERROR(IF(VLOOKUP(E1614,'RT-C'!$A:$AG,29,FALSE)=0,"",VLOOKUP(E1614,'RT-C'!$A:$AG,33,FALSE)),"")</f>
        <v/>
      </c>
      <c r="L1614" s="151" t="str">
        <f t="array" ref="L1614">IFERROR(VLOOKUP('RT-C'!$A:$AF,32,FALSE),"")</f>
        <v/>
      </c>
      <c r="M1614" s="323" t="str">
        <f t="array" ref="M1614">IFERROR(VLOOKUP(E1614,'RT-C'!$A:$H,8,FALSE),"")</f>
        <v/>
      </c>
      <c r="N1614" s="151" t="str">
        <f t="array" ref="N1614">IFERROR(VLOOKUP(E1614,'RT-C'!$A:$G,7,FALSE),"")</f>
        <v/>
      </c>
      <c r="O1614" s="150" t="str">
        <f t="array" ref="O1614">IFERROR(VLOOKUP(E1614,'RT-C'!$A:$R,18,FALSE),"")</f>
        <v/>
      </c>
      <c r="P1614" s="147" t="str">
        <f t="shared" si="100"/>
        <v/>
      </c>
      <c r="Q1614" s="119" t="str">
        <f t="shared" si="101"/>
        <v/>
      </c>
      <c r="R1614" s="149" t="str">
        <f t="shared" si="102"/>
        <v/>
      </c>
      <c r="S1614" s="148"/>
      <c r="T1614" s="148" t="str">
        <f t="shared" si="103"/>
        <v/>
      </c>
      <c r="U1614" s="118" t="e">
        <f>IF(AND(D1614&lt;&gt;"",I1614="OUI",#REF!="OUI"),60,"")</f>
        <v>#REF!</v>
      </c>
      <c r="V1614" s="147"/>
      <c r="W1614" s="118"/>
      <c r="X1614" s="118"/>
      <c r="Y1614" s="120"/>
      <c r="Z1614" s="117"/>
    </row>
    <row r="1615" spans="1:26" x14ac:dyDescent="0.25">
      <c r="A1615" s="114">
        <v>12</v>
      </c>
      <c r="B1615" s="115" t="s">
        <v>5724</v>
      </c>
      <c r="C1615" s="116" t="str">
        <f t="array" ref="C1615">IFERROR(VLOOKUP(E1615,'RT-C'!$A:$I,9,FALSE),"")</f>
        <v/>
      </c>
      <c r="D1615" s="117"/>
      <c r="E1615" s="113"/>
      <c r="F1615" s="118"/>
      <c r="G1615" s="119"/>
      <c r="H1615" s="120"/>
      <c r="I1615" s="153" t="str">
        <f t="array" ref="I1615">IFERROR(VLOOKUP(E1615,'RT-C'!$A:$J,10,FALSE),"")</f>
        <v/>
      </c>
      <c r="J1615" s="151" t="str">
        <f t="array" ref="J1615">IFERROR(VLOOKUP(E1615,'RT-C'!$A:$AE,31,FALSE),"")</f>
        <v/>
      </c>
      <c r="K1615" s="152" t="str">
        <f t="array" ref="K1615">IFERROR(IF(VLOOKUP(E1615,'RT-C'!$A:$AG,29,FALSE)=0,"",VLOOKUP(E1615,'RT-C'!$A:$AG,33,FALSE)),"")</f>
        <v/>
      </c>
      <c r="L1615" s="151" t="str">
        <f t="array" ref="L1615">IFERROR(VLOOKUP('RT-C'!$A:$AF,32,FALSE),"")</f>
        <v/>
      </c>
      <c r="M1615" s="323" t="str">
        <f t="array" ref="M1615">IFERROR(VLOOKUP(E1615,'RT-C'!$A:$H,8,FALSE),"")</f>
        <v/>
      </c>
      <c r="N1615" s="151" t="str">
        <f t="array" ref="N1615">IFERROR(VLOOKUP(E1615,'RT-C'!$A:$G,7,FALSE),"")</f>
        <v/>
      </c>
      <c r="O1615" s="150" t="str">
        <f t="array" ref="O1615">IFERROR(VLOOKUP(E1615,'RT-C'!$A:$R,18,FALSE),"")</f>
        <v/>
      </c>
      <c r="P1615" s="147" t="str">
        <f t="shared" si="100"/>
        <v/>
      </c>
      <c r="Q1615" s="119" t="str">
        <f t="shared" si="101"/>
        <v/>
      </c>
      <c r="R1615" s="149" t="str">
        <f t="shared" si="102"/>
        <v/>
      </c>
      <c r="S1615" s="148"/>
      <c r="T1615" s="148" t="str">
        <f t="shared" si="103"/>
        <v/>
      </c>
      <c r="U1615" s="118" t="e">
        <f>IF(AND(D1615&lt;&gt;"",I1615="OUI",#REF!="OUI"),60,"")</f>
        <v>#REF!</v>
      </c>
      <c r="V1615" s="147"/>
      <c r="W1615" s="118"/>
      <c r="X1615" s="118"/>
      <c r="Y1615" s="120"/>
      <c r="Z1615" s="117"/>
    </row>
    <row r="1616" spans="1:26" x14ac:dyDescent="0.25">
      <c r="A1616" s="114">
        <v>12</v>
      </c>
      <c r="B1616" s="115" t="s">
        <v>5724</v>
      </c>
      <c r="C1616" s="116" t="str">
        <f t="array" ref="C1616">IFERROR(VLOOKUP(E1616,'RT-C'!$A:$I,9,FALSE),"")</f>
        <v/>
      </c>
      <c r="D1616" s="117"/>
      <c r="E1616" s="113"/>
      <c r="F1616" s="118"/>
      <c r="G1616" s="119"/>
      <c r="H1616" s="120"/>
      <c r="I1616" s="153" t="str">
        <f t="array" ref="I1616">IFERROR(VLOOKUP(E1616,'RT-C'!$A:$J,10,FALSE),"")</f>
        <v/>
      </c>
      <c r="J1616" s="151" t="str">
        <f t="array" ref="J1616">IFERROR(VLOOKUP(E1616,'RT-C'!$A:$AE,31,FALSE),"")</f>
        <v/>
      </c>
      <c r="K1616" s="152" t="str">
        <f t="array" ref="K1616">IFERROR(IF(VLOOKUP(E1616,'RT-C'!$A:$AG,29,FALSE)=0,"",VLOOKUP(E1616,'RT-C'!$A:$AG,33,FALSE)),"")</f>
        <v/>
      </c>
      <c r="L1616" s="151" t="str">
        <f t="array" ref="L1616">IFERROR(VLOOKUP('RT-C'!$A:$AF,32,FALSE),"")</f>
        <v/>
      </c>
      <c r="M1616" s="323" t="str">
        <f t="array" ref="M1616">IFERROR(VLOOKUP(E1616,'RT-C'!$A:$H,8,FALSE),"")</f>
        <v/>
      </c>
      <c r="N1616" s="151" t="str">
        <f t="array" ref="N1616">IFERROR(VLOOKUP(E1616,'RT-C'!$A:$G,7,FALSE),"")</f>
        <v/>
      </c>
      <c r="O1616" s="150" t="str">
        <f t="array" ref="O1616">IFERROR(VLOOKUP(E1616,'RT-C'!$A:$R,18,FALSE),"")</f>
        <v/>
      </c>
      <c r="P1616" s="147" t="str">
        <f t="shared" si="100"/>
        <v/>
      </c>
      <c r="Q1616" s="119" t="str">
        <f t="shared" si="101"/>
        <v/>
      </c>
      <c r="R1616" s="149" t="str">
        <f t="shared" si="102"/>
        <v/>
      </c>
      <c r="S1616" s="148"/>
      <c r="T1616" s="148" t="str">
        <f t="shared" si="103"/>
        <v/>
      </c>
      <c r="U1616" s="118" t="e">
        <f>IF(AND(D1616&lt;&gt;"",I1616="OUI",#REF!="OUI"),60,"")</f>
        <v>#REF!</v>
      </c>
      <c r="V1616" s="147"/>
      <c r="W1616" s="118"/>
      <c r="X1616" s="118"/>
      <c r="Y1616" s="120"/>
      <c r="Z1616" s="117"/>
    </row>
    <row r="1617" spans="1:26" x14ac:dyDescent="0.25">
      <c r="A1617" s="114">
        <v>12</v>
      </c>
      <c r="B1617" s="115" t="s">
        <v>5724</v>
      </c>
      <c r="C1617" s="116" t="str">
        <f t="array" ref="C1617">IFERROR(VLOOKUP(E1617,'RT-C'!$A:$I,9,FALSE),"")</f>
        <v/>
      </c>
      <c r="D1617" s="117"/>
      <c r="E1617" s="113"/>
      <c r="F1617" s="118"/>
      <c r="G1617" s="119"/>
      <c r="H1617" s="120"/>
      <c r="I1617" s="153" t="str">
        <f t="array" ref="I1617">IFERROR(VLOOKUP(E1617,'RT-C'!$A:$J,10,FALSE),"")</f>
        <v/>
      </c>
      <c r="J1617" s="151" t="str">
        <f t="array" ref="J1617">IFERROR(VLOOKUP(E1617,'RT-C'!$A:$AE,31,FALSE),"")</f>
        <v/>
      </c>
      <c r="K1617" s="152" t="str">
        <f t="array" ref="K1617">IFERROR(IF(VLOOKUP(E1617,'RT-C'!$A:$AG,29,FALSE)=0,"",VLOOKUP(E1617,'RT-C'!$A:$AG,33,FALSE)),"")</f>
        <v/>
      </c>
      <c r="L1617" s="151" t="str">
        <f t="array" ref="L1617">IFERROR(VLOOKUP('RT-C'!$A:$AF,32,FALSE),"")</f>
        <v/>
      </c>
      <c r="M1617" s="323" t="str">
        <f t="array" ref="M1617">IFERROR(VLOOKUP(E1617,'RT-C'!$A:$H,8,FALSE),"")</f>
        <v/>
      </c>
      <c r="N1617" s="151" t="str">
        <f t="array" ref="N1617">IFERROR(VLOOKUP(E1617,'RT-C'!$A:$G,7,FALSE),"")</f>
        <v/>
      </c>
      <c r="O1617" s="150" t="str">
        <f t="array" ref="O1617">IFERROR(VLOOKUP(E1617,'RT-C'!$A:$R,18,FALSE),"")</f>
        <v/>
      </c>
      <c r="P1617" s="147" t="str">
        <f t="shared" si="100"/>
        <v/>
      </c>
      <c r="Q1617" s="119" t="str">
        <f t="shared" si="101"/>
        <v/>
      </c>
      <c r="R1617" s="149" t="str">
        <f t="shared" si="102"/>
        <v/>
      </c>
      <c r="S1617" s="148"/>
      <c r="T1617" s="148" t="str">
        <f t="shared" si="103"/>
        <v/>
      </c>
      <c r="U1617" s="118" t="e">
        <f>IF(AND(D1617&lt;&gt;"",I1617="OUI",#REF!="OUI"),60,"")</f>
        <v>#REF!</v>
      </c>
      <c r="V1617" s="147"/>
      <c r="W1617" s="118"/>
      <c r="X1617" s="118"/>
      <c r="Y1617" s="120"/>
      <c r="Z1617" s="117"/>
    </row>
    <row r="1618" spans="1:26" x14ac:dyDescent="0.25">
      <c r="A1618" s="114">
        <v>12</v>
      </c>
      <c r="B1618" s="115" t="s">
        <v>5724</v>
      </c>
      <c r="C1618" s="116" t="str">
        <f t="array" ref="C1618">IFERROR(VLOOKUP(E1618,'RT-C'!$A:$I,9,FALSE),"")</f>
        <v/>
      </c>
      <c r="D1618" s="117"/>
      <c r="E1618" s="113"/>
      <c r="F1618" s="118"/>
      <c r="G1618" s="119"/>
      <c r="H1618" s="120"/>
      <c r="I1618" s="153" t="str">
        <f t="array" ref="I1618">IFERROR(VLOOKUP(E1618,'RT-C'!$A:$J,10,FALSE),"")</f>
        <v/>
      </c>
      <c r="J1618" s="151" t="str">
        <f t="array" ref="J1618">IFERROR(VLOOKUP(E1618,'RT-C'!$A:$AE,31,FALSE),"")</f>
        <v/>
      </c>
      <c r="K1618" s="152" t="str">
        <f t="array" ref="K1618">IFERROR(IF(VLOOKUP(E1618,'RT-C'!$A:$AG,29,FALSE)=0,"",VLOOKUP(E1618,'RT-C'!$A:$AG,33,FALSE)),"")</f>
        <v/>
      </c>
      <c r="L1618" s="151" t="str">
        <f t="array" ref="L1618">IFERROR(VLOOKUP('RT-C'!$A:$AF,32,FALSE),"")</f>
        <v/>
      </c>
      <c r="M1618" s="323" t="str">
        <f t="array" ref="M1618">IFERROR(VLOOKUP(E1618,'RT-C'!$A:$H,8,FALSE),"")</f>
        <v/>
      </c>
      <c r="N1618" s="151" t="str">
        <f t="array" ref="N1618">IFERROR(VLOOKUP(E1618,'RT-C'!$A:$G,7,FALSE),"")</f>
        <v/>
      </c>
      <c r="O1618" s="150" t="str">
        <f t="array" ref="O1618">IFERROR(VLOOKUP(E1618,'RT-C'!$A:$R,18,FALSE),"")</f>
        <v/>
      </c>
      <c r="P1618" s="147" t="str">
        <f t="shared" si="100"/>
        <v/>
      </c>
      <c r="Q1618" s="119" t="str">
        <f t="shared" si="101"/>
        <v/>
      </c>
      <c r="R1618" s="149" t="str">
        <f t="shared" si="102"/>
        <v/>
      </c>
      <c r="S1618" s="148"/>
      <c r="T1618" s="148" t="str">
        <f t="shared" si="103"/>
        <v/>
      </c>
      <c r="U1618" s="118" t="e">
        <f>IF(AND(D1618&lt;&gt;"",I1618="OUI",#REF!="OUI"),60,"")</f>
        <v>#REF!</v>
      </c>
      <c r="V1618" s="147"/>
      <c r="W1618" s="118"/>
      <c r="X1618" s="118"/>
      <c r="Y1618" s="120"/>
      <c r="Z1618" s="117"/>
    </row>
    <row r="1619" spans="1:26" x14ac:dyDescent="0.25">
      <c r="A1619" s="114">
        <v>12</v>
      </c>
      <c r="B1619" s="115" t="s">
        <v>5724</v>
      </c>
      <c r="C1619" s="116" t="str">
        <f t="array" ref="C1619">IFERROR(VLOOKUP(E1619,'RT-C'!$A:$I,9,FALSE),"")</f>
        <v/>
      </c>
      <c r="D1619" s="117"/>
      <c r="E1619" s="113"/>
      <c r="F1619" s="118"/>
      <c r="G1619" s="119"/>
      <c r="H1619" s="120"/>
      <c r="I1619" s="153" t="str">
        <f t="array" ref="I1619">IFERROR(VLOOKUP(E1619,'RT-C'!$A:$J,10,FALSE),"")</f>
        <v/>
      </c>
      <c r="J1619" s="151" t="str">
        <f t="array" ref="J1619">IFERROR(VLOOKUP(E1619,'RT-C'!$A:$AE,31,FALSE),"")</f>
        <v/>
      </c>
      <c r="K1619" s="152" t="str">
        <f t="array" ref="K1619">IFERROR(IF(VLOOKUP(E1619,'RT-C'!$A:$AG,29,FALSE)=0,"",VLOOKUP(E1619,'RT-C'!$A:$AG,33,FALSE)),"")</f>
        <v/>
      </c>
      <c r="L1619" s="151" t="str">
        <f t="array" ref="L1619">IFERROR(VLOOKUP('RT-C'!$A:$AF,32,FALSE),"")</f>
        <v/>
      </c>
      <c r="M1619" s="323" t="str">
        <f t="array" ref="M1619">IFERROR(VLOOKUP(E1619,'RT-C'!$A:$H,8,FALSE),"")</f>
        <v/>
      </c>
      <c r="N1619" s="151" t="str">
        <f t="array" ref="N1619">IFERROR(VLOOKUP(E1619,'RT-C'!$A:$G,7,FALSE),"")</f>
        <v/>
      </c>
      <c r="O1619" s="150" t="str">
        <f t="array" ref="O1619">IFERROR(VLOOKUP(E1619,'RT-C'!$A:$R,18,FALSE),"")</f>
        <v/>
      </c>
      <c r="P1619" s="147" t="str">
        <f t="shared" si="100"/>
        <v/>
      </c>
      <c r="Q1619" s="119" t="str">
        <f t="shared" si="101"/>
        <v/>
      </c>
      <c r="R1619" s="149" t="str">
        <f t="shared" si="102"/>
        <v/>
      </c>
      <c r="S1619" s="148"/>
      <c r="T1619" s="148" t="str">
        <f t="shared" si="103"/>
        <v/>
      </c>
      <c r="U1619" s="118" t="e">
        <f>IF(AND(D1619&lt;&gt;"",I1619="OUI",#REF!="OUI"),60,"")</f>
        <v>#REF!</v>
      </c>
      <c r="V1619" s="147"/>
      <c r="W1619" s="118"/>
      <c r="X1619" s="118"/>
      <c r="Y1619" s="120"/>
      <c r="Z1619" s="117"/>
    </row>
    <row r="1620" spans="1:26" x14ac:dyDescent="0.25">
      <c r="A1620" s="114">
        <v>12</v>
      </c>
      <c r="B1620" s="115" t="s">
        <v>5724</v>
      </c>
      <c r="C1620" s="116" t="str">
        <f t="array" ref="C1620">IFERROR(VLOOKUP(E1620,'RT-C'!$A:$I,9,FALSE),"")</f>
        <v/>
      </c>
      <c r="D1620" s="117"/>
      <c r="E1620" s="113"/>
      <c r="F1620" s="118"/>
      <c r="G1620" s="119"/>
      <c r="H1620" s="120"/>
      <c r="I1620" s="153" t="str">
        <f t="array" ref="I1620">IFERROR(VLOOKUP(E1620,'RT-C'!$A:$J,10,FALSE),"")</f>
        <v/>
      </c>
      <c r="J1620" s="151" t="str">
        <f t="array" ref="J1620">IFERROR(VLOOKUP(E1620,'RT-C'!$A:$AE,31,FALSE),"")</f>
        <v/>
      </c>
      <c r="K1620" s="152" t="str">
        <f t="array" ref="K1620">IFERROR(IF(VLOOKUP(E1620,'RT-C'!$A:$AG,29,FALSE)=0,"",VLOOKUP(E1620,'RT-C'!$A:$AG,33,FALSE)),"")</f>
        <v/>
      </c>
      <c r="L1620" s="151" t="str">
        <f t="array" ref="L1620">IFERROR(VLOOKUP('RT-C'!$A:$AF,32,FALSE),"")</f>
        <v/>
      </c>
      <c r="M1620" s="323" t="str">
        <f t="array" ref="M1620">IFERROR(VLOOKUP(E1620,'RT-C'!$A:$H,8,FALSE),"")</f>
        <v/>
      </c>
      <c r="N1620" s="151" t="str">
        <f t="array" ref="N1620">IFERROR(VLOOKUP(E1620,'RT-C'!$A:$G,7,FALSE),"")</f>
        <v/>
      </c>
      <c r="O1620" s="150" t="str">
        <f t="array" ref="O1620">IFERROR(VLOOKUP(E1620,'RT-C'!$A:$R,18,FALSE),"")</f>
        <v/>
      </c>
      <c r="P1620" s="147" t="str">
        <f t="shared" si="100"/>
        <v/>
      </c>
      <c r="Q1620" s="119" t="str">
        <f t="shared" si="101"/>
        <v/>
      </c>
      <c r="R1620" s="149" t="str">
        <f t="shared" si="102"/>
        <v/>
      </c>
      <c r="S1620" s="148"/>
      <c r="T1620" s="148" t="str">
        <f t="shared" si="103"/>
        <v/>
      </c>
      <c r="U1620" s="118" t="e">
        <f>IF(AND(D1620&lt;&gt;"",I1620="OUI",#REF!="OUI"),60,"")</f>
        <v>#REF!</v>
      </c>
      <c r="V1620" s="147"/>
      <c r="W1620" s="118"/>
      <c r="X1620" s="118"/>
      <c r="Y1620" s="120"/>
      <c r="Z1620" s="117"/>
    </row>
    <row r="1621" spans="1:26" x14ac:dyDescent="0.25">
      <c r="A1621" s="114">
        <v>12</v>
      </c>
      <c r="B1621" s="115" t="s">
        <v>5724</v>
      </c>
      <c r="C1621" s="116" t="str">
        <f t="array" ref="C1621">IFERROR(VLOOKUP(E1621,'RT-C'!$A:$I,9,FALSE),"")</f>
        <v/>
      </c>
      <c r="D1621" s="117"/>
      <c r="E1621" s="113"/>
      <c r="F1621" s="118"/>
      <c r="G1621" s="119"/>
      <c r="H1621" s="120"/>
      <c r="I1621" s="153" t="str">
        <f t="array" ref="I1621">IFERROR(VLOOKUP(E1621,'RT-C'!$A:$J,10,FALSE),"")</f>
        <v/>
      </c>
      <c r="J1621" s="151" t="str">
        <f t="array" ref="J1621">IFERROR(VLOOKUP(E1621,'RT-C'!$A:$AE,31,FALSE),"")</f>
        <v/>
      </c>
      <c r="K1621" s="152" t="str">
        <f t="array" ref="K1621">IFERROR(IF(VLOOKUP(E1621,'RT-C'!$A:$AG,29,FALSE)=0,"",VLOOKUP(E1621,'RT-C'!$A:$AG,33,FALSE)),"")</f>
        <v/>
      </c>
      <c r="L1621" s="151" t="str">
        <f t="array" ref="L1621">IFERROR(VLOOKUP('RT-C'!$A:$AF,32,FALSE),"")</f>
        <v/>
      </c>
      <c r="M1621" s="323" t="str">
        <f t="array" ref="M1621">IFERROR(VLOOKUP(E1621,'RT-C'!$A:$H,8,FALSE),"")</f>
        <v/>
      </c>
      <c r="N1621" s="151" t="str">
        <f t="array" ref="N1621">IFERROR(VLOOKUP(E1621,'RT-C'!$A:$G,7,FALSE),"")</f>
        <v/>
      </c>
      <c r="O1621" s="150" t="str">
        <f t="array" ref="O1621">IFERROR(VLOOKUP(E1621,'RT-C'!$A:$R,18,FALSE),"")</f>
        <v/>
      </c>
      <c r="P1621" s="147" t="str">
        <f t="shared" si="100"/>
        <v/>
      </c>
      <c r="Q1621" s="119" t="str">
        <f t="shared" si="101"/>
        <v/>
      </c>
      <c r="R1621" s="149" t="str">
        <f t="shared" si="102"/>
        <v/>
      </c>
      <c r="S1621" s="148"/>
      <c r="T1621" s="148" t="str">
        <f t="shared" si="103"/>
        <v/>
      </c>
      <c r="U1621" s="118" t="e">
        <f>IF(AND(D1621&lt;&gt;"",I1621="OUI",#REF!="OUI"),60,"")</f>
        <v>#REF!</v>
      </c>
      <c r="V1621" s="147"/>
      <c r="W1621" s="118"/>
      <c r="X1621" s="118"/>
      <c r="Y1621" s="120"/>
      <c r="Z1621" s="117"/>
    </row>
    <row r="1622" spans="1:26" x14ac:dyDescent="0.25">
      <c r="A1622" s="114">
        <v>12</v>
      </c>
      <c r="B1622" s="115" t="s">
        <v>5724</v>
      </c>
      <c r="C1622" s="116" t="str">
        <f t="array" ref="C1622">IFERROR(VLOOKUP(E1622,'RT-C'!$A:$I,9,FALSE),"")</f>
        <v/>
      </c>
      <c r="D1622" s="117"/>
      <c r="E1622" s="113"/>
      <c r="F1622" s="118"/>
      <c r="G1622" s="119"/>
      <c r="H1622" s="120"/>
      <c r="I1622" s="153" t="str">
        <f t="array" ref="I1622">IFERROR(VLOOKUP(E1622,'RT-C'!$A:$J,10,FALSE),"")</f>
        <v/>
      </c>
      <c r="J1622" s="151" t="str">
        <f t="array" ref="J1622">IFERROR(VLOOKUP(E1622,'RT-C'!$A:$AE,31,FALSE),"")</f>
        <v/>
      </c>
      <c r="K1622" s="152" t="str">
        <f t="array" ref="K1622">IFERROR(IF(VLOOKUP(E1622,'RT-C'!$A:$AG,29,FALSE)=0,"",VLOOKUP(E1622,'RT-C'!$A:$AG,33,FALSE)),"")</f>
        <v/>
      </c>
      <c r="L1622" s="151" t="str">
        <f t="array" ref="L1622">IFERROR(VLOOKUP('RT-C'!$A:$AF,32,FALSE),"")</f>
        <v/>
      </c>
      <c r="M1622" s="323" t="str">
        <f t="array" ref="M1622">IFERROR(VLOOKUP(E1622,'RT-C'!$A:$H,8,FALSE),"")</f>
        <v/>
      </c>
      <c r="N1622" s="151" t="str">
        <f t="array" ref="N1622">IFERROR(VLOOKUP(E1622,'RT-C'!$A:$G,7,FALSE),"")</f>
        <v/>
      </c>
      <c r="O1622" s="150" t="str">
        <f t="array" ref="O1622">IFERROR(VLOOKUP(E1622,'RT-C'!$A:$R,18,FALSE),"")</f>
        <v/>
      </c>
      <c r="P1622" s="147" t="str">
        <f t="shared" si="100"/>
        <v/>
      </c>
      <c r="Q1622" s="119" t="str">
        <f t="shared" si="101"/>
        <v/>
      </c>
      <c r="R1622" s="149" t="str">
        <f t="shared" si="102"/>
        <v/>
      </c>
      <c r="S1622" s="148"/>
      <c r="T1622" s="148" t="str">
        <f t="shared" si="103"/>
        <v/>
      </c>
      <c r="U1622" s="118" t="e">
        <f>IF(AND(D1622&lt;&gt;"",I1622="OUI",#REF!="OUI"),60,"")</f>
        <v>#REF!</v>
      </c>
      <c r="V1622" s="147"/>
      <c r="W1622" s="118"/>
      <c r="X1622" s="118"/>
      <c r="Y1622" s="120"/>
      <c r="Z1622" s="117"/>
    </row>
    <row r="1623" spans="1:26" x14ac:dyDescent="0.25">
      <c r="A1623" s="114">
        <v>12</v>
      </c>
      <c r="B1623" s="115" t="s">
        <v>5724</v>
      </c>
      <c r="C1623" s="116" t="str">
        <f t="array" ref="C1623">IFERROR(VLOOKUP(E1623,'RT-C'!$A:$I,9,FALSE),"")</f>
        <v/>
      </c>
      <c r="D1623" s="117"/>
      <c r="E1623" s="113"/>
      <c r="F1623" s="118"/>
      <c r="G1623" s="119"/>
      <c r="H1623" s="120"/>
      <c r="I1623" s="153" t="str">
        <f t="array" ref="I1623">IFERROR(VLOOKUP(E1623,'RT-C'!$A:$J,10,FALSE),"")</f>
        <v/>
      </c>
      <c r="J1623" s="151" t="str">
        <f t="array" ref="J1623">IFERROR(VLOOKUP(E1623,'RT-C'!$A:$AE,31,FALSE),"")</f>
        <v/>
      </c>
      <c r="K1623" s="152" t="str">
        <f t="array" ref="K1623">IFERROR(IF(VLOOKUP(E1623,'RT-C'!$A:$AG,29,FALSE)=0,"",VLOOKUP(E1623,'RT-C'!$A:$AG,33,FALSE)),"")</f>
        <v/>
      </c>
      <c r="L1623" s="151" t="str">
        <f t="array" ref="L1623">IFERROR(VLOOKUP('RT-C'!$A:$AF,32,FALSE),"")</f>
        <v/>
      </c>
      <c r="M1623" s="323" t="str">
        <f t="array" ref="M1623">IFERROR(VLOOKUP(E1623,'RT-C'!$A:$H,8,FALSE),"")</f>
        <v/>
      </c>
      <c r="N1623" s="151" t="str">
        <f t="array" ref="N1623">IFERROR(VLOOKUP(E1623,'RT-C'!$A:$G,7,FALSE),"")</f>
        <v/>
      </c>
      <c r="O1623" s="150" t="str">
        <f t="array" ref="O1623">IFERROR(VLOOKUP(E1623,'RT-C'!$A:$R,18,FALSE),"")</f>
        <v/>
      </c>
      <c r="P1623" s="147" t="str">
        <f t="shared" si="100"/>
        <v/>
      </c>
      <c r="Q1623" s="119" t="str">
        <f t="shared" si="101"/>
        <v/>
      </c>
      <c r="R1623" s="149" t="str">
        <f t="shared" si="102"/>
        <v/>
      </c>
      <c r="S1623" s="148"/>
      <c r="T1623" s="148" t="str">
        <f t="shared" si="103"/>
        <v/>
      </c>
      <c r="U1623" s="118" t="e">
        <f>IF(AND(D1623&lt;&gt;"",I1623="OUI",#REF!="OUI"),60,"")</f>
        <v>#REF!</v>
      </c>
      <c r="V1623" s="147"/>
      <c r="W1623" s="118"/>
      <c r="X1623" s="118"/>
      <c r="Y1623" s="120"/>
      <c r="Z1623" s="117"/>
    </row>
    <row r="1624" spans="1:26" x14ac:dyDescent="0.25">
      <c r="A1624" s="114">
        <v>12</v>
      </c>
      <c r="B1624" s="115" t="s">
        <v>5724</v>
      </c>
      <c r="C1624" s="116" t="str">
        <f t="array" ref="C1624">IFERROR(VLOOKUP(E1624,'RT-C'!$A:$I,9,FALSE),"")</f>
        <v/>
      </c>
      <c r="D1624" s="117"/>
      <c r="E1624" s="113"/>
      <c r="F1624" s="118"/>
      <c r="G1624" s="119"/>
      <c r="H1624" s="120"/>
      <c r="I1624" s="153" t="str">
        <f t="array" ref="I1624">IFERROR(VLOOKUP(E1624,'RT-C'!$A:$J,10,FALSE),"")</f>
        <v/>
      </c>
      <c r="J1624" s="151" t="str">
        <f t="array" ref="J1624">IFERROR(VLOOKUP(E1624,'RT-C'!$A:$AE,31,FALSE),"")</f>
        <v/>
      </c>
      <c r="K1624" s="152" t="str">
        <f t="array" ref="K1624">IFERROR(IF(VLOOKUP(E1624,'RT-C'!$A:$AG,29,FALSE)=0,"",VLOOKUP(E1624,'RT-C'!$A:$AG,33,FALSE)),"")</f>
        <v/>
      </c>
      <c r="L1624" s="151" t="str">
        <f t="array" ref="L1624">IFERROR(VLOOKUP('RT-C'!$A:$AF,32,FALSE),"")</f>
        <v/>
      </c>
      <c r="M1624" s="323" t="str">
        <f t="array" ref="M1624">IFERROR(VLOOKUP(E1624,'RT-C'!$A:$H,8,FALSE),"")</f>
        <v/>
      </c>
      <c r="N1624" s="151" t="str">
        <f t="array" ref="N1624">IFERROR(VLOOKUP(E1624,'RT-C'!$A:$G,7,FALSE),"")</f>
        <v/>
      </c>
      <c r="O1624" s="150" t="str">
        <f t="array" ref="O1624">IFERROR(VLOOKUP(E1624,'RT-C'!$A:$R,18,FALSE),"")</f>
        <v/>
      </c>
      <c r="P1624" s="147" t="str">
        <f t="shared" si="100"/>
        <v/>
      </c>
      <c r="Q1624" s="119" t="str">
        <f t="shared" si="101"/>
        <v/>
      </c>
      <c r="R1624" s="149" t="str">
        <f t="shared" si="102"/>
        <v/>
      </c>
      <c r="S1624" s="148"/>
      <c r="T1624" s="148" t="str">
        <f t="shared" si="103"/>
        <v/>
      </c>
      <c r="U1624" s="118" t="e">
        <f>IF(AND(D1624&lt;&gt;"",I1624="OUI",#REF!="OUI"),60,"")</f>
        <v>#REF!</v>
      </c>
      <c r="V1624" s="147"/>
      <c r="W1624" s="118"/>
      <c r="X1624" s="118"/>
      <c r="Y1624" s="120"/>
      <c r="Z1624" s="117"/>
    </row>
    <row r="1625" spans="1:26" x14ac:dyDescent="0.25">
      <c r="A1625" s="114">
        <v>12</v>
      </c>
      <c r="B1625" s="115" t="s">
        <v>5724</v>
      </c>
      <c r="C1625" s="116" t="str">
        <f t="array" ref="C1625">IFERROR(VLOOKUP(E1625,'RT-C'!$A:$I,9,FALSE),"")</f>
        <v/>
      </c>
      <c r="D1625" s="117"/>
      <c r="E1625" s="113"/>
      <c r="F1625" s="118"/>
      <c r="G1625" s="119"/>
      <c r="H1625" s="120"/>
      <c r="I1625" s="153" t="str">
        <f t="array" ref="I1625">IFERROR(VLOOKUP(E1625,'RT-C'!$A:$J,10,FALSE),"")</f>
        <v/>
      </c>
      <c r="J1625" s="151" t="str">
        <f t="array" ref="J1625">IFERROR(VLOOKUP(E1625,'RT-C'!$A:$AE,31,FALSE),"")</f>
        <v/>
      </c>
      <c r="K1625" s="152" t="str">
        <f t="array" ref="K1625">IFERROR(IF(VLOOKUP(E1625,'RT-C'!$A:$AG,29,FALSE)=0,"",VLOOKUP(E1625,'RT-C'!$A:$AG,33,FALSE)),"")</f>
        <v/>
      </c>
      <c r="L1625" s="151" t="str">
        <f t="array" ref="L1625">IFERROR(VLOOKUP('RT-C'!$A:$AF,32,FALSE),"")</f>
        <v/>
      </c>
      <c r="M1625" s="323" t="str">
        <f t="array" ref="M1625">IFERROR(VLOOKUP(E1625,'RT-C'!$A:$H,8,FALSE),"")</f>
        <v/>
      </c>
      <c r="N1625" s="151" t="str">
        <f t="array" ref="N1625">IFERROR(VLOOKUP(E1625,'RT-C'!$A:$G,7,FALSE),"")</f>
        <v/>
      </c>
      <c r="O1625" s="150" t="str">
        <f t="array" ref="O1625">IFERROR(VLOOKUP(E1625,'RT-C'!$A:$R,18,FALSE),"")</f>
        <v/>
      </c>
      <c r="P1625" s="147" t="str">
        <f t="shared" si="100"/>
        <v/>
      </c>
      <c r="Q1625" s="119" t="str">
        <f t="shared" si="101"/>
        <v/>
      </c>
      <c r="R1625" s="149" t="str">
        <f t="shared" si="102"/>
        <v/>
      </c>
      <c r="S1625" s="148"/>
      <c r="T1625" s="148" t="str">
        <f t="shared" si="103"/>
        <v/>
      </c>
      <c r="U1625" s="118" t="e">
        <f>IF(AND(D1625&lt;&gt;"",I1625="OUI",#REF!="OUI"),60,"")</f>
        <v>#REF!</v>
      </c>
      <c r="V1625" s="147"/>
      <c r="W1625" s="118"/>
      <c r="X1625" s="118"/>
      <c r="Y1625" s="120"/>
      <c r="Z1625" s="117"/>
    </row>
    <row r="1626" spans="1:26" x14ac:dyDescent="0.25">
      <c r="A1626" s="114">
        <v>12</v>
      </c>
      <c r="B1626" s="115" t="s">
        <v>5724</v>
      </c>
      <c r="C1626" s="116" t="str">
        <f t="array" ref="C1626">IFERROR(VLOOKUP(E1626,'RT-C'!$A:$I,9,FALSE),"")</f>
        <v/>
      </c>
      <c r="D1626" s="117"/>
      <c r="E1626" s="113"/>
      <c r="F1626" s="118"/>
      <c r="G1626" s="119"/>
      <c r="H1626" s="120"/>
      <c r="I1626" s="153" t="str">
        <f t="array" ref="I1626">IFERROR(VLOOKUP(E1626,'RT-C'!$A:$J,10,FALSE),"")</f>
        <v/>
      </c>
      <c r="J1626" s="151" t="str">
        <f t="array" ref="J1626">IFERROR(VLOOKUP(E1626,'RT-C'!$A:$AE,31,FALSE),"")</f>
        <v/>
      </c>
      <c r="K1626" s="152" t="str">
        <f t="array" ref="K1626">IFERROR(IF(VLOOKUP(E1626,'RT-C'!$A:$AG,29,FALSE)=0,"",VLOOKUP(E1626,'RT-C'!$A:$AG,33,FALSE)),"")</f>
        <v/>
      </c>
      <c r="L1626" s="151" t="str">
        <f t="array" ref="L1626">IFERROR(VLOOKUP('RT-C'!$A:$AF,32,FALSE),"")</f>
        <v/>
      </c>
      <c r="M1626" s="323" t="str">
        <f t="array" ref="M1626">IFERROR(VLOOKUP(E1626,'RT-C'!$A:$H,8,FALSE),"")</f>
        <v/>
      </c>
      <c r="N1626" s="151" t="str">
        <f t="array" ref="N1626">IFERROR(VLOOKUP(E1626,'RT-C'!$A:$G,7,FALSE),"")</f>
        <v/>
      </c>
      <c r="O1626" s="150" t="str">
        <f t="array" ref="O1626">IFERROR(VLOOKUP(E1626,'RT-C'!$A:$R,18,FALSE),"")</f>
        <v/>
      </c>
      <c r="P1626" s="147" t="str">
        <f t="shared" si="100"/>
        <v/>
      </c>
      <c r="Q1626" s="119" t="str">
        <f t="shared" si="101"/>
        <v/>
      </c>
      <c r="R1626" s="149" t="str">
        <f t="shared" si="102"/>
        <v/>
      </c>
      <c r="S1626" s="148"/>
      <c r="T1626" s="148" t="str">
        <f t="shared" si="103"/>
        <v/>
      </c>
      <c r="U1626" s="118" t="e">
        <f>IF(AND(D1626&lt;&gt;"",I1626="OUI",#REF!="OUI"),60,"")</f>
        <v>#REF!</v>
      </c>
      <c r="V1626" s="147"/>
      <c r="W1626" s="118"/>
      <c r="X1626" s="118"/>
      <c r="Y1626" s="120"/>
      <c r="Z1626" s="117"/>
    </row>
    <row r="1627" spans="1:26" x14ac:dyDescent="0.25">
      <c r="A1627" s="114">
        <v>12</v>
      </c>
      <c r="B1627" s="115" t="s">
        <v>5724</v>
      </c>
      <c r="C1627" s="116" t="str">
        <f t="array" ref="C1627">IFERROR(VLOOKUP(E1627,'RT-C'!$A:$I,9,FALSE),"")</f>
        <v/>
      </c>
      <c r="D1627" s="117"/>
      <c r="E1627" s="113"/>
      <c r="F1627" s="118"/>
      <c r="G1627" s="119"/>
      <c r="H1627" s="120"/>
      <c r="I1627" s="153" t="str">
        <f t="array" ref="I1627">IFERROR(VLOOKUP(E1627,'RT-C'!$A:$J,10,FALSE),"")</f>
        <v/>
      </c>
      <c r="J1627" s="151" t="str">
        <f t="array" ref="J1627">IFERROR(VLOOKUP(E1627,'RT-C'!$A:$AE,31,FALSE),"")</f>
        <v/>
      </c>
      <c r="K1627" s="152" t="str">
        <f t="array" ref="K1627">IFERROR(IF(VLOOKUP(E1627,'RT-C'!$A:$AG,29,FALSE)=0,"",VLOOKUP(E1627,'RT-C'!$A:$AG,33,FALSE)),"")</f>
        <v/>
      </c>
      <c r="L1627" s="151" t="str">
        <f t="array" ref="L1627">IFERROR(VLOOKUP('RT-C'!$A:$AF,32,FALSE),"")</f>
        <v/>
      </c>
      <c r="M1627" s="323" t="str">
        <f t="array" ref="M1627">IFERROR(VLOOKUP(E1627,'RT-C'!$A:$H,8,FALSE),"")</f>
        <v/>
      </c>
      <c r="N1627" s="151" t="str">
        <f t="array" ref="N1627">IFERROR(VLOOKUP(E1627,'RT-C'!$A:$G,7,FALSE),"")</f>
        <v/>
      </c>
      <c r="O1627" s="150" t="str">
        <f t="array" ref="O1627">IFERROR(VLOOKUP(E1627,'RT-C'!$A:$R,18,FALSE),"")</f>
        <v/>
      </c>
      <c r="P1627" s="147" t="str">
        <f t="shared" si="100"/>
        <v/>
      </c>
      <c r="Q1627" s="119" t="str">
        <f t="shared" si="101"/>
        <v/>
      </c>
      <c r="R1627" s="149" t="str">
        <f t="shared" si="102"/>
        <v/>
      </c>
      <c r="S1627" s="148"/>
      <c r="T1627" s="148" t="str">
        <f t="shared" si="103"/>
        <v/>
      </c>
      <c r="U1627" s="118" t="e">
        <f>IF(AND(D1627&lt;&gt;"",I1627="OUI",#REF!="OUI"),60,"")</f>
        <v>#REF!</v>
      </c>
      <c r="V1627" s="147"/>
      <c r="W1627" s="118"/>
      <c r="X1627" s="118"/>
      <c r="Y1627" s="120"/>
      <c r="Z1627" s="117"/>
    </row>
    <row r="1628" spans="1:26" x14ac:dyDescent="0.25">
      <c r="A1628" s="114">
        <v>12</v>
      </c>
      <c r="B1628" s="115" t="s">
        <v>5724</v>
      </c>
      <c r="C1628" s="116" t="str">
        <f t="array" ref="C1628">IFERROR(VLOOKUP(E1628,'RT-C'!$A:$I,9,FALSE),"")</f>
        <v/>
      </c>
      <c r="D1628" s="117"/>
      <c r="E1628" s="113"/>
      <c r="F1628" s="118"/>
      <c r="G1628" s="119"/>
      <c r="H1628" s="120"/>
      <c r="I1628" s="153" t="str">
        <f t="array" ref="I1628">IFERROR(VLOOKUP(E1628,'RT-C'!$A:$J,10,FALSE),"")</f>
        <v/>
      </c>
      <c r="J1628" s="151" t="str">
        <f t="array" ref="J1628">IFERROR(VLOOKUP(E1628,'RT-C'!$A:$AE,31,FALSE),"")</f>
        <v/>
      </c>
      <c r="K1628" s="152" t="str">
        <f t="array" ref="K1628">IFERROR(IF(VLOOKUP(E1628,'RT-C'!$A:$AG,29,FALSE)=0,"",VLOOKUP(E1628,'RT-C'!$A:$AG,33,FALSE)),"")</f>
        <v/>
      </c>
      <c r="L1628" s="151" t="str">
        <f t="array" ref="L1628">IFERROR(VLOOKUP('RT-C'!$A:$AF,32,FALSE),"")</f>
        <v/>
      </c>
      <c r="M1628" s="323" t="str">
        <f t="array" ref="M1628">IFERROR(VLOOKUP(E1628,'RT-C'!$A:$H,8,FALSE),"")</f>
        <v/>
      </c>
      <c r="N1628" s="151" t="str">
        <f t="array" ref="N1628">IFERROR(VLOOKUP(E1628,'RT-C'!$A:$G,7,FALSE),"")</f>
        <v/>
      </c>
      <c r="O1628" s="150" t="str">
        <f t="array" ref="O1628">IFERROR(VLOOKUP(E1628,'RT-C'!$A:$R,18,FALSE),"")</f>
        <v/>
      </c>
      <c r="P1628" s="147" t="str">
        <f t="shared" si="100"/>
        <v/>
      </c>
      <c r="Q1628" s="119" t="str">
        <f t="shared" si="101"/>
        <v/>
      </c>
      <c r="R1628" s="149" t="str">
        <f t="shared" si="102"/>
        <v/>
      </c>
      <c r="S1628" s="148"/>
      <c r="T1628" s="148" t="str">
        <f t="shared" si="103"/>
        <v/>
      </c>
      <c r="U1628" s="118" t="e">
        <f>IF(AND(D1628&lt;&gt;"",I1628="OUI",#REF!="OUI"),60,"")</f>
        <v>#REF!</v>
      </c>
      <c r="V1628" s="147"/>
      <c r="W1628" s="118"/>
      <c r="X1628" s="118"/>
      <c r="Y1628" s="120"/>
      <c r="Z1628" s="117"/>
    </row>
    <row r="1629" spans="1:26" x14ac:dyDescent="0.25">
      <c r="A1629" s="114">
        <v>12</v>
      </c>
      <c r="B1629" s="115" t="s">
        <v>5724</v>
      </c>
      <c r="C1629" s="116" t="str">
        <f t="array" ref="C1629">IFERROR(VLOOKUP(E1629,'RT-C'!$A:$I,9,FALSE),"")</f>
        <v/>
      </c>
      <c r="D1629" s="117"/>
      <c r="E1629" s="113"/>
      <c r="F1629" s="118"/>
      <c r="G1629" s="119"/>
      <c r="H1629" s="120"/>
      <c r="I1629" s="153" t="str">
        <f t="array" ref="I1629">IFERROR(VLOOKUP(E1629,'RT-C'!$A:$J,10,FALSE),"")</f>
        <v/>
      </c>
      <c r="J1629" s="151" t="str">
        <f t="array" ref="J1629">IFERROR(VLOOKUP(E1629,'RT-C'!$A:$AE,31,FALSE),"")</f>
        <v/>
      </c>
      <c r="K1629" s="152" t="str">
        <f t="array" ref="K1629">IFERROR(IF(VLOOKUP(E1629,'RT-C'!$A:$AG,29,FALSE)=0,"",VLOOKUP(E1629,'RT-C'!$A:$AG,33,FALSE)),"")</f>
        <v/>
      </c>
      <c r="L1629" s="151" t="str">
        <f t="array" ref="L1629">IFERROR(VLOOKUP('RT-C'!$A:$AF,32,FALSE),"")</f>
        <v/>
      </c>
      <c r="M1629" s="323" t="str">
        <f t="array" ref="M1629">IFERROR(VLOOKUP(E1629,'RT-C'!$A:$H,8,FALSE),"")</f>
        <v/>
      </c>
      <c r="N1629" s="151" t="str">
        <f t="array" ref="N1629">IFERROR(VLOOKUP(E1629,'RT-C'!$A:$G,7,FALSE),"")</f>
        <v/>
      </c>
      <c r="O1629" s="150" t="str">
        <f t="array" ref="O1629">IFERROR(VLOOKUP(E1629,'RT-C'!$A:$R,18,FALSE),"")</f>
        <v/>
      </c>
      <c r="P1629" s="147" t="str">
        <f t="shared" si="100"/>
        <v/>
      </c>
      <c r="Q1629" s="119" t="str">
        <f t="shared" si="101"/>
        <v/>
      </c>
      <c r="R1629" s="149" t="str">
        <f t="shared" si="102"/>
        <v/>
      </c>
      <c r="S1629" s="148"/>
      <c r="T1629" s="148" t="str">
        <f t="shared" si="103"/>
        <v/>
      </c>
      <c r="U1629" s="118" t="e">
        <f>IF(AND(D1629&lt;&gt;"",I1629="OUI",#REF!="OUI"),60,"")</f>
        <v>#REF!</v>
      </c>
      <c r="V1629" s="147"/>
      <c r="W1629" s="118"/>
      <c r="X1629" s="118"/>
      <c r="Y1629" s="120"/>
      <c r="Z1629" s="117"/>
    </row>
    <row r="1630" spans="1:26" x14ac:dyDescent="0.25">
      <c r="A1630" s="114">
        <v>12</v>
      </c>
      <c r="B1630" s="115" t="s">
        <v>5724</v>
      </c>
      <c r="C1630" s="116" t="str">
        <f t="array" ref="C1630">IFERROR(VLOOKUP(E1630,'RT-C'!$A:$I,9,FALSE),"")</f>
        <v/>
      </c>
      <c r="D1630" s="117"/>
      <c r="E1630" s="113"/>
      <c r="F1630" s="118"/>
      <c r="G1630" s="119"/>
      <c r="H1630" s="120"/>
      <c r="I1630" s="153" t="str">
        <f t="array" ref="I1630">IFERROR(VLOOKUP(E1630,'RT-C'!$A:$J,10,FALSE),"")</f>
        <v/>
      </c>
      <c r="J1630" s="151" t="str">
        <f t="array" ref="J1630">IFERROR(VLOOKUP(E1630,'RT-C'!$A:$AE,31,FALSE),"")</f>
        <v/>
      </c>
      <c r="K1630" s="152" t="str">
        <f t="array" ref="K1630">IFERROR(IF(VLOOKUP(E1630,'RT-C'!$A:$AG,29,FALSE)=0,"",VLOOKUP(E1630,'RT-C'!$A:$AG,33,FALSE)),"")</f>
        <v/>
      </c>
      <c r="L1630" s="151" t="str">
        <f t="array" ref="L1630">IFERROR(VLOOKUP('RT-C'!$A:$AF,32,FALSE),"")</f>
        <v/>
      </c>
      <c r="M1630" s="323" t="str">
        <f t="array" ref="M1630">IFERROR(VLOOKUP(E1630,'RT-C'!$A:$H,8,FALSE),"")</f>
        <v/>
      </c>
      <c r="N1630" s="151" t="str">
        <f t="array" ref="N1630">IFERROR(VLOOKUP(E1630,'RT-C'!$A:$G,7,FALSE),"")</f>
        <v/>
      </c>
      <c r="O1630" s="150" t="str">
        <f t="array" ref="O1630">IFERROR(VLOOKUP(E1630,'RT-C'!$A:$R,18,FALSE),"")</f>
        <v/>
      </c>
      <c r="P1630" s="147" t="str">
        <f t="shared" si="100"/>
        <v/>
      </c>
      <c r="Q1630" s="119" t="str">
        <f t="shared" si="101"/>
        <v/>
      </c>
      <c r="R1630" s="149" t="str">
        <f t="shared" si="102"/>
        <v/>
      </c>
      <c r="S1630" s="148"/>
      <c r="T1630" s="148" t="str">
        <f t="shared" si="103"/>
        <v/>
      </c>
      <c r="U1630" s="118" t="e">
        <f>IF(AND(D1630&lt;&gt;"",I1630="OUI",#REF!="OUI"),60,"")</f>
        <v>#REF!</v>
      </c>
      <c r="V1630" s="147"/>
      <c r="W1630" s="118"/>
      <c r="X1630" s="118"/>
      <c r="Y1630" s="120"/>
      <c r="Z1630" s="117"/>
    </row>
    <row r="1631" spans="1:26" x14ac:dyDescent="0.25">
      <c r="A1631" s="114">
        <v>12</v>
      </c>
      <c r="B1631" s="115" t="s">
        <v>5724</v>
      </c>
      <c r="C1631" s="116" t="str">
        <f t="array" ref="C1631">IFERROR(VLOOKUP(E1631,'RT-C'!$A:$I,9,FALSE),"")</f>
        <v/>
      </c>
      <c r="D1631" s="117"/>
      <c r="E1631" s="113"/>
      <c r="F1631" s="118"/>
      <c r="G1631" s="119"/>
      <c r="H1631" s="120"/>
      <c r="I1631" s="153" t="str">
        <f t="array" ref="I1631">IFERROR(VLOOKUP(E1631,'RT-C'!$A:$J,10,FALSE),"")</f>
        <v/>
      </c>
      <c r="J1631" s="151" t="str">
        <f t="array" ref="J1631">IFERROR(VLOOKUP(E1631,'RT-C'!$A:$AE,31,FALSE),"")</f>
        <v/>
      </c>
      <c r="K1631" s="152" t="str">
        <f t="array" ref="K1631">IFERROR(IF(VLOOKUP(E1631,'RT-C'!$A:$AG,29,FALSE)=0,"",VLOOKUP(E1631,'RT-C'!$A:$AG,33,FALSE)),"")</f>
        <v/>
      </c>
      <c r="L1631" s="151" t="str">
        <f t="array" ref="L1631">IFERROR(VLOOKUP('RT-C'!$A:$AF,32,FALSE),"")</f>
        <v/>
      </c>
      <c r="M1631" s="323" t="str">
        <f t="array" ref="M1631">IFERROR(VLOOKUP(E1631,'RT-C'!$A:$H,8,FALSE),"")</f>
        <v/>
      </c>
      <c r="N1631" s="151" t="str">
        <f t="array" ref="N1631">IFERROR(VLOOKUP(E1631,'RT-C'!$A:$G,7,FALSE),"")</f>
        <v/>
      </c>
      <c r="O1631" s="150" t="str">
        <f t="array" ref="O1631">IFERROR(VLOOKUP(E1631,'RT-C'!$A:$R,18,FALSE),"")</f>
        <v/>
      </c>
      <c r="P1631" s="147" t="str">
        <f t="shared" si="100"/>
        <v/>
      </c>
      <c r="Q1631" s="119" t="str">
        <f t="shared" si="101"/>
        <v/>
      </c>
      <c r="R1631" s="149" t="str">
        <f t="shared" si="102"/>
        <v/>
      </c>
      <c r="S1631" s="148"/>
      <c r="T1631" s="148" t="str">
        <f t="shared" si="103"/>
        <v/>
      </c>
      <c r="U1631" s="118" t="e">
        <f>IF(AND(D1631&lt;&gt;"",I1631="OUI",#REF!="OUI"),60,"")</f>
        <v>#REF!</v>
      </c>
      <c r="V1631" s="147"/>
      <c r="W1631" s="118"/>
      <c r="X1631" s="118"/>
      <c r="Y1631" s="120"/>
      <c r="Z1631" s="117"/>
    </row>
    <row r="1632" spans="1:26" x14ac:dyDescent="0.25">
      <c r="A1632" s="114">
        <v>12</v>
      </c>
      <c r="B1632" s="115" t="s">
        <v>5724</v>
      </c>
      <c r="C1632" s="116" t="str">
        <f t="array" ref="C1632">IFERROR(VLOOKUP(E1632,'RT-C'!$A:$I,9,FALSE),"")</f>
        <v/>
      </c>
      <c r="D1632" s="117"/>
      <c r="E1632" s="113"/>
      <c r="F1632" s="118"/>
      <c r="G1632" s="119"/>
      <c r="H1632" s="120"/>
      <c r="I1632" s="153" t="str">
        <f t="array" ref="I1632">IFERROR(VLOOKUP(E1632,'RT-C'!$A:$J,10,FALSE),"")</f>
        <v/>
      </c>
      <c r="J1632" s="151" t="str">
        <f t="array" ref="J1632">IFERROR(VLOOKUP(E1632,'RT-C'!$A:$AE,31,FALSE),"")</f>
        <v/>
      </c>
      <c r="K1632" s="152" t="str">
        <f t="array" ref="K1632">IFERROR(IF(VLOOKUP(E1632,'RT-C'!$A:$AG,29,FALSE)=0,"",VLOOKUP(E1632,'RT-C'!$A:$AG,33,FALSE)),"")</f>
        <v/>
      </c>
      <c r="L1632" s="151" t="str">
        <f t="array" ref="L1632">IFERROR(VLOOKUP('RT-C'!$A:$AF,32,FALSE),"")</f>
        <v/>
      </c>
      <c r="M1632" s="323" t="str">
        <f t="array" ref="M1632">IFERROR(VLOOKUP(E1632,'RT-C'!$A:$H,8,FALSE),"")</f>
        <v/>
      </c>
      <c r="N1632" s="151" t="str">
        <f t="array" ref="N1632">IFERROR(VLOOKUP(E1632,'RT-C'!$A:$G,7,FALSE),"")</f>
        <v/>
      </c>
      <c r="O1632" s="150" t="str">
        <f t="array" ref="O1632">IFERROR(VLOOKUP(E1632,'RT-C'!$A:$R,18,FALSE),"")</f>
        <v/>
      </c>
      <c r="P1632" s="147" t="str">
        <f t="shared" si="100"/>
        <v/>
      </c>
      <c r="Q1632" s="119" t="str">
        <f t="shared" si="101"/>
        <v/>
      </c>
      <c r="R1632" s="149" t="str">
        <f t="shared" si="102"/>
        <v/>
      </c>
      <c r="S1632" s="148"/>
      <c r="T1632" s="148" t="str">
        <f t="shared" si="103"/>
        <v/>
      </c>
      <c r="U1632" s="118" t="e">
        <f>IF(AND(D1632&lt;&gt;"",I1632="OUI",#REF!="OUI"),60,"")</f>
        <v>#REF!</v>
      </c>
      <c r="V1632" s="147"/>
      <c r="W1632" s="118"/>
      <c r="X1632" s="118"/>
      <c r="Y1632" s="120"/>
      <c r="Z1632" s="117"/>
    </row>
    <row r="1633" spans="1:26" x14ac:dyDescent="0.25">
      <c r="A1633" s="114">
        <v>12</v>
      </c>
      <c r="B1633" s="115" t="s">
        <v>5724</v>
      </c>
      <c r="C1633" s="116" t="str">
        <f t="array" ref="C1633">IFERROR(VLOOKUP(E1633,'RT-C'!$A:$I,9,FALSE),"")</f>
        <v/>
      </c>
      <c r="D1633" s="117"/>
      <c r="E1633" s="113"/>
      <c r="F1633" s="118"/>
      <c r="G1633" s="119"/>
      <c r="H1633" s="120"/>
      <c r="I1633" s="153" t="str">
        <f t="array" ref="I1633">IFERROR(VLOOKUP(E1633,'RT-C'!$A:$J,10,FALSE),"")</f>
        <v/>
      </c>
      <c r="J1633" s="151" t="str">
        <f t="array" ref="J1633">IFERROR(VLOOKUP(E1633,'RT-C'!$A:$AE,31,FALSE),"")</f>
        <v/>
      </c>
      <c r="K1633" s="152" t="str">
        <f t="array" ref="K1633">IFERROR(IF(VLOOKUP(E1633,'RT-C'!$A:$AG,29,FALSE)=0,"",VLOOKUP(E1633,'RT-C'!$A:$AG,33,FALSE)),"")</f>
        <v/>
      </c>
      <c r="L1633" s="151" t="str">
        <f t="array" ref="L1633">IFERROR(VLOOKUP('RT-C'!$A:$AF,32,FALSE),"")</f>
        <v/>
      </c>
      <c r="M1633" s="323" t="str">
        <f t="array" ref="M1633">IFERROR(VLOOKUP(E1633,'RT-C'!$A:$H,8,FALSE),"")</f>
        <v/>
      </c>
      <c r="N1633" s="151" t="str">
        <f t="array" ref="N1633">IFERROR(VLOOKUP(E1633,'RT-C'!$A:$G,7,FALSE),"")</f>
        <v/>
      </c>
      <c r="O1633" s="150" t="str">
        <f t="array" ref="O1633">IFERROR(VLOOKUP(E1633,'RT-C'!$A:$R,18,FALSE),"")</f>
        <v/>
      </c>
      <c r="P1633" s="147" t="str">
        <f t="shared" si="100"/>
        <v/>
      </c>
      <c r="Q1633" s="119" t="str">
        <f t="shared" si="101"/>
        <v/>
      </c>
      <c r="R1633" s="149" t="str">
        <f t="shared" si="102"/>
        <v/>
      </c>
      <c r="S1633" s="148"/>
      <c r="T1633" s="148" t="str">
        <f t="shared" si="103"/>
        <v/>
      </c>
      <c r="U1633" s="118" t="e">
        <f>IF(AND(D1633&lt;&gt;"",I1633="OUI",#REF!="OUI"),60,"")</f>
        <v>#REF!</v>
      </c>
      <c r="V1633" s="147"/>
      <c r="W1633" s="118"/>
      <c r="X1633" s="118"/>
      <c r="Y1633" s="120"/>
      <c r="Z1633" s="117"/>
    </row>
    <row r="1634" spans="1:26" x14ac:dyDescent="0.25">
      <c r="A1634" s="114">
        <v>12</v>
      </c>
      <c r="B1634" s="115" t="s">
        <v>5724</v>
      </c>
      <c r="C1634" s="116" t="str">
        <f t="array" ref="C1634">IFERROR(VLOOKUP(E1634,'RT-C'!$A:$I,9,FALSE),"")</f>
        <v/>
      </c>
      <c r="D1634" s="117"/>
      <c r="E1634" s="113"/>
      <c r="F1634" s="118"/>
      <c r="G1634" s="119"/>
      <c r="H1634" s="120"/>
      <c r="I1634" s="153" t="str">
        <f t="array" ref="I1634">IFERROR(VLOOKUP(E1634,'RT-C'!$A:$J,10,FALSE),"")</f>
        <v/>
      </c>
      <c r="J1634" s="151" t="str">
        <f t="array" ref="J1634">IFERROR(VLOOKUP(E1634,'RT-C'!$A:$AE,31,FALSE),"")</f>
        <v/>
      </c>
      <c r="K1634" s="152" t="str">
        <f t="array" ref="K1634">IFERROR(IF(VLOOKUP(E1634,'RT-C'!$A:$AG,29,FALSE)=0,"",VLOOKUP(E1634,'RT-C'!$A:$AG,33,FALSE)),"")</f>
        <v/>
      </c>
      <c r="L1634" s="151" t="str">
        <f t="array" ref="L1634">IFERROR(VLOOKUP('RT-C'!$A:$AF,32,FALSE),"")</f>
        <v/>
      </c>
      <c r="M1634" s="323" t="str">
        <f t="array" ref="M1634">IFERROR(VLOOKUP(E1634,'RT-C'!$A:$H,8,FALSE),"")</f>
        <v/>
      </c>
      <c r="N1634" s="151" t="str">
        <f t="array" ref="N1634">IFERROR(VLOOKUP(E1634,'RT-C'!$A:$G,7,FALSE),"")</f>
        <v/>
      </c>
      <c r="O1634" s="150" t="str">
        <f t="array" ref="O1634">IFERROR(VLOOKUP(E1634,'RT-C'!$A:$R,18,FALSE),"")</f>
        <v/>
      </c>
      <c r="P1634" s="147" t="str">
        <f t="shared" si="100"/>
        <v/>
      </c>
      <c r="Q1634" s="119" t="str">
        <f t="shared" si="101"/>
        <v/>
      </c>
      <c r="R1634" s="149" t="str">
        <f t="shared" si="102"/>
        <v/>
      </c>
      <c r="S1634" s="148"/>
      <c r="T1634" s="148" t="str">
        <f t="shared" si="103"/>
        <v/>
      </c>
      <c r="U1634" s="118" t="e">
        <f>IF(AND(D1634&lt;&gt;"",I1634="OUI",#REF!="OUI"),60,"")</f>
        <v>#REF!</v>
      </c>
      <c r="V1634" s="147"/>
      <c r="W1634" s="118"/>
      <c r="X1634" s="118"/>
      <c r="Y1634" s="120"/>
      <c r="Z1634" s="117"/>
    </row>
    <row r="1635" spans="1:26" x14ac:dyDescent="0.25">
      <c r="A1635" s="114">
        <v>12</v>
      </c>
      <c r="B1635" s="115" t="s">
        <v>5724</v>
      </c>
      <c r="C1635" s="116" t="str">
        <f t="array" ref="C1635">IFERROR(VLOOKUP(E1635,'RT-C'!$A:$I,9,FALSE),"")</f>
        <v/>
      </c>
      <c r="D1635" s="117"/>
      <c r="E1635" s="113"/>
      <c r="F1635" s="118"/>
      <c r="G1635" s="119"/>
      <c r="H1635" s="120"/>
      <c r="I1635" s="153" t="str">
        <f t="array" ref="I1635">IFERROR(VLOOKUP(E1635,'RT-C'!$A:$J,10,FALSE),"")</f>
        <v/>
      </c>
      <c r="J1635" s="151" t="str">
        <f t="array" ref="J1635">IFERROR(VLOOKUP(E1635,'RT-C'!$A:$AE,31,FALSE),"")</f>
        <v/>
      </c>
      <c r="K1635" s="152" t="str">
        <f t="array" ref="K1635">IFERROR(IF(VLOOKUP(E1635,'RT-C'!$A:$AG,29,FALSE)=0,"",VLOOKUP(E1635,'RT-C'!$A:$AG,33,FALSE)),"")</f>
        <v/>
      </c>
      <c r="L1635" s="151" t="str">
        <f t="array" ref="L1635">IFERROR(VLOOKUP('RT-C'!$A:$AF,32,FALSE),"")</f>
        <v/>
      </c>
      <c r="M1635" s="323" t="str">
        <f t="array" ref="M1635">IFERROR(VLOOKUP(E1635,'RT-C'!$A:$H,8,FALSE),"")</f>
        <v/>
      </c>
      <c r="N1635" s="151" t="str">
        <f t="array" ref="N1635">IFERROR(VLOOKUP(E1635,'RT-C'!$A:$G,7,FALSE),"")</f>
        <v/>
      </c>
      <c r="O1635" s="150" t="str">
        <f t="array" ref="O1635">IFERROR(VLOOKUP(E1635,'RT-C'!$A:$R,18,FALSE),"")</f>
        <v/>
      </c>
      <c r="P1635" s="147" t="str">
        <f t="shared" si="100"/>
        <v/>
      </c>
      <c r="Q1635" s="119" t="str">
        <f t="shared" si="101"/>
        <v/>
      </c>
      <c r="R1635" s="149" t="str">
        <f t="shared" si="102"/>
        <v/>
      </c>
      <c r="S1635" s="148"/>
      <c r="T1635" s="148" t="str">
        <f t="shared" si="103"/>
        <v/>
      </c>
      <c r="U1635" s="118" t="e">
        <f>IF(AND(D1635&lt;&gt;"",I1635="OUI",#REF!="OUI"),60,"")</f>
        <v>#REF!</v>
      </c>
      <c r="V1635" s="147"/>
      <c r="W1635" s="118"/>
      <c r="X1635" s="118"/>
      <c r="Y1635" s="120"/>
      <c r="Z1635" s="117"/>
    </row>
    <row r="1636" spans="1:26" x14ac:dyDescent="0.25">
      <c r="A1636" s="114">
        <v>12</v>
      </c>
      <c r="B1636" s="115" t="s">
        <v>5724</v>
      </c>
      <c r="C1636" s="116" t="str">
        <f t="array" ref="C1636">IFERROR(VLOOKUP(E1636,'RT-C'!$A:$I,9,FALSE),"")</f>
        <v/>
      </c>
      <c r="D1636" s="117"/>
      <c r="E1636" s="113"/>
      <c r="F1636" s="118"/>
      <c r="G1636" s="119"/>
      <c r="H1636" s="120"/>
      <c r="I1636" s="153" t="str">
        <f t="array" ref="I1636">IFERROR(VLOOKUP(E1636,'RT-C'!$A:$J,10,FALSE),"")</f>
        <v/>
      </c>
      <c r="J1636" s="151" t="str">
        <f t="array" ref="J1636">IFERROR(VLOOKUP(E1636,'RT-C'!$A:$AE,31,FALSE),"")</f>
        <v/>
      </c>
      <c r="K1636" s="152" t="str">
        <f t="array" ref="K1636">IFERROR(IF(VLOOKUP(E1636,'RT-C'!$A:$AG,29,FALSE)=0,"",VLOOKUP(E1636,'RT-C'!$A:$AG,33,FALSE)),"")</f>
        <v/>
      </c>
      <c r="L1636" s="151" t="str">
        <f t="array" ref="L1636">IFERROR(VLOOKUP('RT-C'!$A:$AF,32,FALSE),"")</f>
        <v/>
      </c>
      <c r="M1636" s="323" t="str">
        <f t="array" ref="M1636">IFERROR(VLOOKUP(E1636,'RT-C'!$A:$H,8,FALSE),"")</f>
        <v/>
      </c>
      <c r="N1636" s="151" t="str">
        <f t="array" ref="N1636">IFERROR(VLOOKUP(E1636,'RT-C'!$A:$G,7,FALSE),"")</f>
        <v/>
      </c>
      <c r="O1636" s="150" t="str">
        <f t="array" ref="O1636">IFERROR(VLOOKUP(E1636,'RT-C'!$A:$R,18,FALSE),"")</f>
        <v/>
      </c>
      <c r="P1636" s="147" t="str">
        <f t="shared" si="100"/>
        <v/>
      </c>
      <c r="Q1636" s="119" t="str">
        <f t="shared" si="101"/>
        <v/>
      </c>
      <c r="R1636" s="149" t="str">
        <f t="shared" si="102"/>
        <v/>
      </c>
      <c r="S1636" s="148"/>
      <c r="T1636" s="148" t="str">
        <f t="shared" si="103"/>
        <v/>
      </c>
      <c r="U1636" s="118" t="e">
        <f>IF(AND(D1636&lt;&gt;"",I1636="OUI",#REF!="OUI"),60,"")</f>
        <v>#REF!</v>
      </c>
      <c r="V1636" s="147"/>
      <c r="W1636" s="118"/>
      <c r="X1636" s="118"/>
      <c r="Y1636" s="120"/>
      <c r="Z1636" s="117"/>
    </row>
    <row r="1637" spans="1:26" x14ac:dyDescent="0.25">
      <c r="A1637" s="114">
        <v>12</v>
      </c>
      <c r="B1637" s="115" t="s">
        <v>5724</v>
      </c>
      <c r="C1637" s="116" t="str">
        <f t="array" ref="C1637">IFERROR(VLOOKUP(E1637,'RT-C'!$A:$I,9,FALSE),"")</f>
        <v/>
      </c>
      <c r="D1637" s="117"/>
      <c r="E1637" s="113"/>
      <c r="F1637" s="118"/>
      <c r="G1637" s="119"/>
      <c r="H1637" s="120"/>
      <c r="I1637" s="153" t="str">
        <f t="array" ref="I1637">IFERROR(VLOOKUP(E1637,'RT-C'!$A:$J,10,FALSE),"")</f>
        <v/>
      </c>
      <c r="J1637" s="151" t="str">
        <f t="array" ref="J1637">IFERROR(VLOOKUP(E1637,'RT-C'!$A:$AE,31,FALSE),"")</f>
        <v/>
      </c>
      <c r="K1637" s="152" t="str">
        <f t="array" ref="K1637">IFERROR(IF(VLOOKUP(E1637,'RT-C'!$A:$AG,29,FALSE)=0,"",VLOOKUP(E1637,'RT-C'!$A:$AG,33,FALSE)),"")</f>
        <v/>
      </c>
      <c r="L1637" s="151" t="str">
        <f t="array" ref="L1637">IFERROR(VLOOKUP('RT-C'!$A:$AF,32,FALSE),"")</f>
        <v/>
      </c>
      <c r="M1637" s="323" t="str">
        <f t="array" ref="M1637">IFERROR(VLOOKUP(E1637,'RT-C'!$A:$H,8,FALSE),"")</f>
        <v/>
      </c>
      <c r="N1637" s="151" t="str">
        <f t="array" ref="N1637">IFERROR(VLOOKUP(E1637,'RT-C'!$A:$G,7,FALSE),"")</f>
        <v/>
      </c>
      <c r="O1637" s="150" t="str">
        <f t="array" ref="O1637">IFERROR(VLOOKUP(E1637,'RT-C'!$A:$R,18,FALSE),"")</f>
        <v/>
      </c>
      <c r="P1637" s="147" t="str">
        <f t="shared" si="100"/>
        <v/>
      </c>
      <c r="Q1637" s="119" t="str">
        <f t="shared" si="101"/>
        <v/>
      </c>
      <c r="R1637" s="149" t="str">
        <f t="shared" si="102"/>
        <v/>
      </c>
      <c r="S1637" s="148"/>
      <c r="T1637" s="148" t="str">
        <f t="shared" si="103"/>
        <v/>
      </c>
      <c r="U1637" s="118" t="e">
        <f>IF(AND(D1637&lt;&gt;"",I1637="OUI",#REF!="OUI"),60,"")</f>
        <v>#REF!</v>
      </c>
      <c r="V1637" s="147"/>
      <c r="W1637" s="118"/>
      <c r="X1637" s="118"/>
      <c r="Y1637" s="120"/>
      <c r="Z1637" s="117"/>
    </row>
    <row r="1638" spans="1:26" x14ac:dyDescent="0.25">
      <c r="A1638" s="114">
        <v>12</v>
      </c>
      <c r="B1638" s="115" t="s">
        <v>5724</v>
      </c>
      <c r="C1638" s="116" t="str">
        <f t="array" ref="C1638">IFERROR(VLOOKUP(E1638,'RT-C'!$A:$I,9,FALSE),"")</f>
        <v/>
      </c>
      <c r="D1638" s="117"/>
      <c r="E1638" s="113"/>
      <c r="F1638" s="118"/>
      <c r="G1638" s="119"/>
      <c r="H1638" s="120"/>
      <c r="I1638" s="153" t="str">
        <f t="array" ref="I1638">IFERROR(VLOOKUP(E1638,'RT-C'!$A:$J,10,FALSE),"")</f>
        <v/>
      </c>
      <c r="J1638" s="151" t="str">
        <f t="array" ref="J1638">IFERROR(VLOOKUP(E1638,'RT-C'!$A:$AE,31,FALSE),"")</f>
        <v/>
      </c>
      <c r="K1638" s="152" t="str">
        <f t="array" ref="K1638">IFERROR(IF(VLOOKUP(E1638,'RT-C'!$A:$AG,29,FALSE)=0,"",VLOOKUP(E1638,'RT-C'!$A:$AG,33,FALSE)),"")</f>
        <v/>
      </c>
      <c r="L1638" s="151" t="str">
        <f t="array" ref="L1638">IFERROR(VLOOKUP('RT-C'!$A:$AF,32,FALSE),"")</f>
        <v/>
      </c>
      <c r="M1638" s="323" t="str">
        <f t="array" ref="M1638">IFERROR(VLOOKUP(E1638,'RT-C'!$A:$H,8,FALSE),"")</f>
        <v/>
      </c>
      <c r="N1638" s="151" t="str">
        <f t="array" ref="N1638">IFERROR(VLOOKUP(E1638,'RT-C'!$A:$G,7,FALSE),"")</f>
        <v/>
      </c>
      <c r="O1638" s="150" t="str">
        <f t="array" ref="O1638">IFERROR(VLOOKUP(E1638,'RT-C'!$A:$R,18,FALSE),"")</f>
        <v/>
      </c>
      <c r="P1638" s="147" t="str">
        <f t="shared" si="100"/>
        <v/>
      </c>
      <c r="Q1638" s="119" t="str">
        <f t="shared" si="101"/>
        <v/>
      </c>
      <c r="R1638" s="149" t="str">
        <f t="shared" si="102"/>
        <v/>
      </c>
      <c r="S1638" s="148"/>
      <c r="T1638" s="148" t="str">
        <f t="shared" si="103"/>
        <v/>
      </c>
      <c r="U1638" s="118" t="e">
        <f>IF(AND(D1638&lt;&gt;"",I1638="OUI",#REF!="OUI"),60,"")</f>
        <v>#REF!</v>
      </c>
      <c r="V1638" s="147"/>
      <c r="W1638" s="118"/>
      <c r="X1638" s="118"/>
      <c r="Y1638" s="120"/>
      <c r="Z1638" s="117"/>
    </row>
    <row r="1639" spans="1:26" x14ac:dyDescent="0.25">
      <c r="A1639" s="114">
        <v>12</v>
      </c>
      <c r="B1639" s="115" t="s">
        <v>5724</v>
      </c>
      <c r="C1639" s="116" t="str">
        <f t="array" ref="C1639">IFERROR(VLOOKUP(E1639,'RT-C'!$A:$I,9,FALSE),"")</f>
        <v/>
      </c>
      <c r="D1639" s="117"/>
      <c r="E1639" s="113"/>
      <c r="F1639" s="118"/>
      <c r="G1639" s="119"/>
      <c r="H1639" s="120"/>
      <c r="I1639" s="153" t="str">
        <f t="array" ref="I1639">IFERROR(VLOOKUP(E1639,'RT-C'!$A:$J,10,FALSE),"")</f>
        <v/>
      </c>
      <c r="J1639" s="151" t="str">
        <f t="array" ref="J1639">IFERROR(VLOOKUP(E1639,'RT-C'!$A:$AE,31,FALSE),"")</f>
        <v/>
      </c>
      <c r="K1639" s="152" t="str">
        <f t="array" ref="K1639">IFERROR(IF(VLOOKUP(E1639,'RT-C'!$A:$AG,29,FALSE)=0,"",VLOOKUP(E1639,'RT-C'!$A:$AG,33,FALSE)),"")</f>
        <v/>
      </c>
      <c r="L1639" s="151" t="str">
        <f t="array" ref="L1639">IFERROR(VLOOKUP('RT-C'!$A:$AF,32,FALSE),"")</f>
        <v/>
      </c>
      <c r="M1639" s="323" t="str">
        <f t="array" ref="M1639">IFERROR(VLOOKUP(E1639,'RT-C'!$A:$H,8,FALSE),"")</f>
        <v/>
      </c>
      <c r="N1639" s="151" t="str">
        <f t="array" ref="N1639">IFERROR(VLOOKUP(E1639,'RT-C'!$A:$G,7,FALSE),"")</f>
        <v/>
      </c>
      <c r="O1639" s="150" t="str">
        <f t="array" ref="O1639">IFERROR(VLOOKUP(E1639,'RT-C'!$A:$R,18,FALSE),"")</f>
        <v/>
      </c>
      <c r="P1639" s="147" t="str">
        <f t="shared" si="100"/>
        <v/>
      </c>
      <c r="Q1639" s="119" t="str">
        <f t="shared" si="101"/>
        <v/>
      </c>
      <c r="R1639" s="149" t="str">
        <f t="shared" si="102"/>
        <v/>
      </c>
      <c r="S1639" s="148"/>
      <c r="T1639" s="148" t="str">
        <f t="shared" si="103"/>
        <v/>
      </c>
      <c r="U1639" s="118" t="e">
        <f>IF(AND(D1639&lt;&gt;"",I1639="OUI",#REF!="OUI"),60,"")</f>
        <v>#REF!</v>
      </c>
      <c r="V1639" s="147"/>
      <c r="W1639" s="118"/>
      <c r="X1639" s="118"/>
      <c r="Y1639" s="120"/>
      <c r="Z1639" s="117"/>
    </row>
    <row r="1640" spans="1:26" x14ac:dyDescent="0.25">
      <c r="A1640" s="114">
        <v>12</v>
      </c>
      <c r="B1640" s="115" t="s">
        <v>5724</v>
      </c>
      <c r="C1640" s="116" t="str">
        <f t="array" ref="C1640">IFERROR(VLOOKUP(E1640,'RT-C'!$A:$I,9,FALSE),"")</f>
        <v/>
      </c>
      <c r="D1640" s="117"/>
      <c r="E1640" s="113"/>
      <c r="F1640" s="118"/>
      <c r="G1640" s="119"/>
      <c r="H1640" s="120"/>
      <c r="I1640" s="153" t="str">
        <f t="array" ref="I1640">IFERROR(VLOOKUP(E1640,'RT-C'!$A:$J,10,FALSE),"")</f>
        <v/>
      </c>
      <c r="J1640" s="151" t="str">
        <f t="array" ref="J1640">IFERROR(VLOOKUP(E1640,'RT-C'!$A:$AE,31,FALSE),"")</f>
        <v/>
      </c>
      <c r="K1640" s="152" t="str">
        <f t="array" ref="K1640">IFERROR(IF(VLOOKUP(E1640,'RT-C'!$A:$AG,29,FALSE)=0,"",VLOOKUP(E1640,'RT-C'!$A:$AG,33,FALSE)),"")</f>
        <v/>
      </c>
      <c r="L1640" s="151" t="str">
        <f t="array" ref="L1640">IFERROR(VLOOKUP('RT-C'!$A:$AF,32,FALSE),"")</f>
        <v/>
      </c>
      <c r="M1640" s="323" t="str">
        <f t="array" ref="M1640">IFERROR(VLOOKUP(E1640,'RT-C'!$A:$H,8,FALSE),"")</f>
        <v/>
      </c>
      <c r="N1640" s="151" t="str">
        <f t="array" ref="N1640">IFERROR(VLOOKUP(E1640,'RT-C'!$A:$G,7,FALSE),"")</f>
        <v/>
      </c>
      <c r="O1640" s="150" t="str">
        <f t="array" ref="O1640">IFERROR(VLOOKUP(E1640,'RT-C'!$A:$R,18,FALSE),"")</f>
        <v/>
      </c>
      <c r="P1640" s="147" t="str">
        <f t="shared" si="100"/>
        <v/>
      </c>
      <c r="Q1640" s="119" t="str">
        <f t="shared" si="101"/>
        <v/>
      </c>
      <c r="R1640" s="149" t="str">
        <f t="shared" si="102"/>
        <v/>
      </c>
      <c r="S1640" s="148"/>
      <c r="T1640" s="148" t="str">
        <f t="shared" si="103"/>
        <v/>
      </c>
      <c r="U1640" s="118" t="e">
        <f>IF(AND(D1640&lt;&gt;"",I1640="OUI",#REF!="OUI"),60,"")</f>
        <v>#REF!</v>
      </c>
      <c r="V1640" s="147"/>
      <c r="W1640" s="118"/>
      <c r="X1640" s="118"/>
      <c r="Y1640" s="120"/>
      <c r="Z1640" s="117"/>
    </row>
    <row r="1641" spans="1:26" x14ac:dyDescent="0.25">
      <c r="A1641" s="114">
        <v>12</v>
      </c>
      <c r="B1641" s="115" t="s">
        <v>5724</v>
      </c>
      <c r="C1641" s="116" t="str">
        <f t="array" ref="C1641">IFERROR(VLOOKUP(E1641,'RT-C'!$A:$I,9,FALSE),"")</f>
        <v/>
      </c>
      <c r="D1641" s="117"/>
      <c r="E1641" s="113"/>
      <c r="F1641" s="118"/>
      <c r="G1641" s="119"/>
      <c r="H1641" s="120"/>
      <c r="I1641" s="153" t="str">
        <f t="array" ref="I1641">IFERROR(VLOOKUP(E1641,'RT-C'!$A:$J,10,FALSE),"")</f>
        <v/>
      </c>
      <c r="J1641" s="151" t="str">
        <f t="array" ref="J1641">IFERROR(VLOOKUP(E1641,'RT-C'!$A:$AE,31,FALSE),"")</f>
        <v/>
      </c>
      <c r="K1641" s="152" t="str">
        <f t="array" ref="K1641">IFERROR(IF(VLOOKUP(E1641,'RT-C'!$A:$AG,29,FALSE)=0,"",VLOOKUP(E1641,'RT-C'!$A:$AG,33,FALSE)),"")</f>
        <v/>
      </c>
      <c r="L1641" s="151" t="str">
        <f t="array" ref="L1641">IFERROR(VLOOKUP('RT-C'!$A:$AF,32,FALSE),"")</f>
        <v/>
      </c>
      <c r="M1641" s="323" t="str">
        <f t="array" ref="M1641">IFERROR(VLOOKUP(E1641,'RT-C'!$A:$H,8,FALSE),"")</f>
        <v/>
      </c>
      <c r="N1641" s="151" t="str">
        <f t="array" ref="N1641">IFERROR(VLOOKUP(E1641,'RT-C'!$A:$G,7,FALSE),"")</f>
        <v/>
      </c>
      <c r="O1641" s="150" t="str">
        <f t="array" ref="O1641">IFERROR(VLOOKUP(E1641,'RT-C'!$A:$R,18,FALSE),"")</f>
        <v/>
      </c>
      <c r="P1641" s="147" t="str">
        <f t="shared" si="100"/>
        <v/>
      </c>
      <c r="Q1641" s="119" t="str">
        <f t="shared" si="101"/>
        <v/>
      </c>
      <c r="R1641" s="149" t="str">
        <f t="shared" si="102"/>
        <v/>
      </c>
      <c r="S1641" s="148"/>
      <c r="T1641" s="148" t="str">
        <f t="shared" si="103"/>
        <v/>
      </c>
      <c r="U1641" s="118" t="e">
        <f>IF(AND(D1641&lt;&gt;"",I1641="OUI",#REF!="OUI"),60,"")</f>
        <v>#REF!</v>
      </c>
      <c r="V1641" s="147"/>
      <c r="W1641" s="118"/>
      <c r="X1641" s="118"/>
      <c r="Y1641" s="120"/>
      <c r="Z1641" s="117"/>
    </row>
    <row r="1642" spans="1:26" x14ac:dyDescent="0.25">
      <c r="A1642" s="114">
        <v>12</v>
      </c>
      <c r="B1642" s="115" t="s">
        <v>5724</v>
      </c>
      <c r="C1642" s="116" t="str">
        <f t="array" ref="C1642">IFERROR(VLOOKUP(E1642,'RT-C'!$A:$I,9,FALSE),"")</f>
        <v/>
      </c>
      <c r="D1642" s="117"/>
      <c r="E1642" s="113"/>
      <c r="F1642" s="118"/>
      <c r="G1642" s="119"/>
      <c r="H1642" s="120"/>
      <c r="I1642" s="153" t="str">
        <f t="array" ref="I1642">IFERROR(VLOOKUP(E1642,'RT-C'!$A:$J,10,FALSE),"")</f>
        <v/>
      </c>
      <c r="J1642" s="151" t="str">
        <f t="array" ref="J1642">IFERROR(VLOOKUP(E1642,'RT-C'!$A:$AE,31,FALSE),"")</f>
        <v/>
      </c>
      <c r="K1642" s="152" t="str">
        <f t="array" ref="K1642">IFERROR(IF(VLOOKUP(E1642,'RT-C'!$A:$AG,29,FALSE)=0,"",VLOOKUP(E1642,'RT-C'!$A:$AG,33,FALSE)),"")</f>
        <v/>
      </c>
      <c r="L1642" s="151" t="str">
        <f t="array" ref="L1642">IFERROR(VLOOKUP('RT-C'!$A:$AF,32,FALSE),"")</f>
        <v/>
      </c>
      <c r="M1642" s="323" t="str">
        <f t="array" ref="M1642">IFERROR(VLOOKUP(E1642,'RT-C'!$A:$H,8,FALSE),"")</f>
        <v/>
      </c>
      <c r="N1642" s="151" t="str">
        <f t="array" ref="N1642">IFERROR(VLOOKUP(E1642,'RT-C'!$A:$G,7,FALSE),"")</f>
        <v/>
      </c>
      <c r="O1642" s="150" t="str">
        <f t="array" ref="O1642">IFERROR(VLOOKUP(E1642,'RT-C'!$A:$R,18,FALSE),"")</f>
        <v/>
      </c>
      <c r="P1642" s="147" t="str">
        <f t="shared" si="100"/>
        <v/>
      </c>
      <c r="Q1642" s="119" t="str">
        <f t="shared" si="101"/>
        <v/>
      </c>
      <c r="R1642" s="149" t="str">
        <f t="shared" si="102"/>
        <v/>
      </c>
      <c r="S1642" s="148"/>
      <c r="T1642" s="148" t="str">
        <f t="shared" si="103"/>
        <v/>
      </c>
      <c r="U1642" s="118" t="e">
        <f>IF(AND(D1642&lt;&gt;"",I1642="OUI",#REF!="OUI"),60,"")</f>
        <v>#REF!</v>
      </c>
      <c r="V1642" s="147"/>
      <c r="W1642" s="118"/>
      <c r="X1642" s="118"/>
      <c r="Y1642" s="120"/>
      <c r="Z1642" s="117"/>
    </row>
    <row r="1643" spans="1:26" x14ac:dyDescent="0.25">
      <c r="A1643" s="114">
        <v>12</v>
      </c>
      <c r="B1643" s="115" t="s">
        <v>5724</v>
      </c>
      <c r="C1643" s="116" t="str">
        <f t="array" ref="C1643">IFERROR(VLOOKUP(E1643,'RT-C'!$A:$I,9,FALSE),"")</f>
        <v/>
      </c>
      <c r="D1643" s="117"/>
      <c r="E1643" s="113"/>
      <c r="F1643" s="118"/>
      <c r="G1643" s="119"/>
      <c r="H1643" s="120"/>
      <c r="I1643" s="153" t="str">
        <f t="array" ref="I1643">IFERROR(VLOOKUP(E1643,'RT-C'!$A:$J,10,FALSE),"")</f>
        <v/>
      </c>
      <c r="J1643" s="151" t="str">
        <f t="array" ref="J1643">IFERROR(VLOOKUP(E1643,'RT-C'!$A:$AE,31,FALSE),"")</f>
        <v/>
      </c>
      <c r="K1643" s="152" t="str">
        <f t="array" ref="K1643">IFERROR(IF(VLOOKUP(E1643,'RT-C'!$A:$AG,29,FALSE)=0,"",VLOOKUP(E1643,'RT-C'!$A:$AG,33,FALSE)),"")</f>
        <v/>
      </c>
      <c r="L1643" s="151" t="str">
        <f t="array" ref="L1643">IFERROR(VLOOKUP('RT-C'!$A:$AF,32,FALSE),"")</f>
        <v/>
      </c>
      <c r="M1643" s="323" t="str">
        <f t="array" ref="M1643">IFERROR(VLOOKUP(E1643,'RT-C'!$A:$H,8,FALSE),"")</f>
        <v/>
      </c>
      <c r="N1643" s="151" t="str">
        <f t="array" ref="N1643">IFERROR(VLOOKUP(E1643,'RT-C'!$A:$G,7,FALSE),"")</f>
        <v/>
      </c>
      <c r="O1643" s="150" t="str">
        <f t="array" ref="O1643">IFERROR(VLOOKUP(E1643,'RT-C'!$A:$R,18,FALSE),"")</f>
        <v/>
      </c>
      <c r="P1643" s="147" t="str">
        <f t="shared" si="100"/>
        <v/>
      </c>
      <c r="Q1643" s="119" t="str">
        <f t="shared" si="101"/>
        <v/>
      </c>
      <c r="R1643" s="149" t="str">
        <f t="shared" si="102"/>
        <v/>
      </c>
      <c r="S1643" s="148"/>
      <c r="T1643" s="148" t="str">
        <f t="shared" si="103"/>
        <v/>
      </c>
      <c r="U1643" s="118" t="e">
        <f>IF(AND(D1643&lt;&gt;"",I1643="OUI",#REF!="OUI"),60,"")</f>
        <v>#REF!</v>
      </c>
      <c r="V1643" s="147"/>
      <c r="W1643" s="118"/>
      <c r="X1643" s="118"/>
      <c r="Y1643" s="120"/>
      <c r="Z1643" s="117"/>
    </row>
    <row r="1644" spans="1:26" x14ac:dyDescent="0.25">
      <c r="A1644" s="114">
        <v>12</v>
      </c>
      <c r="B1644" s="115" t="s">
        <v>5724</v>
      </c>
      <c r="C1644" s="116" t="str">
        <f t="array" ref="C1644">IFERROR(VLOOKUP(E1644,'RT-C'!$A:$I,9,FALSE),"")</f>
        <v/>
      </c>
      <c r="D1644" s="117"/>
      <c r="E1644" s="113"/>
      <c r="F1644" s="118"/>
      <c r="G1644" s="119"/>
      <c r="H1644" s="120"/>
      <c r="I1644" s="153" t="str">
        <f t="array" ref="I1644">IFERROR(VLOOKUP(E1644,'RT-C'!$A:$J,10,FALSE),"")</f>
        <v/>
      </c>
      <c r="J1644" s="151" t="str">
        <f t="array" ref="J1644">IFERROR(VLOOKUP(E1644,'RT-C'!$A:$AE,31,FALSE),"")</f>
        <v/>
      </c>
      <c r="K1644" s="152" t="str">
        <f t="array" ref="K1644">IFERROR(IF(VLOOKUP(E1644,'RT-C'!$A:$AG,29,FALSE)=0,"",VLOOKUP(E1644,'RT-C'!$A:$AG,33,FALSE)),"")</f>
        <v/>
      </c>
      <c r="L1644" s="151" t="str">
        <f t="array" ref="L1644">IFERROR(VLOOKUP('RT-C'!$A:$AF,32,FALSE),"")</f>
        <v/>
      </c>
      <c r="M1644" s="323" t="str">
        <f t="array" ref="M1644">IFERROR(VLOOKUP(E1644,'RT-C'!$A:$H,8,FALSE),"")</f>
        <v/>
      </c>
      <c r="N1644" s="151" t="str">
        <f t="array" ref="N1644">IFERROR(VLOOKUP(E1644,'RT-C'!$A:$G,7,FALSE),"")</f>
        <v/>
      </c>
      <c r="O1644" s="150" t="str">
        <f t="array" ref="O1644">IFERROR(VLOOKUP(E1644,'RT-C'!$A:$R,18,FALSE),"")</f>
        <v/>
      </c>
      <c r="P1644" s="147" t="str">
        <f t="shared" si="100"/>
        <v/>
      </c>
      <c r="Q1644" s="119" t="str">
        <f t="shared" si="101"/>
        <v/>
      </c>
      <c r="R1644" s="149" t="str">
        <f t="shared" si="102"/>
        <v/>
      </c>
      <c r="S1644" s="148"/>
      <c r="T1644" s="148" t="str">
        <f t="shared" si="103"/>
        <v/>
      </c>
      <c r="U1644" s="118" t="e">
        <f>IF(AND(D1644&lt;&gt;"",I1644="OUI",#REF!="OUI"),60,"")</f>
        <v>#REF!</v>
      </c>
      <c r="V1644" s="147"/>
      <c r="W1644" s="118"/>
      <c r="X1644" s="118"/>
      <c r="Y1644" s="120"/>
      <c r="Z1644" s="117"/>
    </row>
    <row r="1645" spans="1:26" x14ac:dyDescent="0.25">
      <c r="A1645" s="114">
        <v>12</v>
      </c>
      <c r="B1645" s="115" t="s">
        <v>5724</v>
      </c>
      <c r="C1645" s="116" t="str">
        <f t="array" ref="C1645">IFERROR(VLOOKUP(E1645,'RT-C'!$A:$I,9,FALSE),"")</f>
        <v/>
      </c>
      <c r="D1645" s="117"/>
      <c r="E1645" s="113"/>
      <c r="F1645" s="118"/>
      <c r="G1645" s="119"/>
      <c r="H1645" s="120"/>
      <c r="I1645" s="153" t="str">
        <f t="array" ref="I1645">IFERROR(VLOOKUP(E1645,'RT-C'!$A:$J,10,FALSE),"")</f>
        <v/>
      </c>
      <c r="J1645" s="151" t="str">
        <f t="array" ref="J1645">IFERROR(VLOOKUP(E1645,'RT-C'!$A:$AE,31,FALSE),"")</f>
        <v/>
      </c>
      <c r="K1645" s="152" t="str">
        <f t="array" ref="K1645">IFERROR(IF(VLOOKUP(E1645,'RT-C'!$A:$AG,29,FALSE)=0,"",VLOOKUP(E1645,'RT-C'!$A:$AG,33,FALSE)),"")</f>
        <v/>
      </c>
      <c r="L1645" s="151" t="str">
        <f t="array" ref="L1645">IFERROR(VLOOKUP('RT-C'!$A:$AF,32,FALSE),"")</f>
        <v/>
      </c>
      <c r="M1645" s="323" t="str">
        <f t="array" ref="M1645">IFERROR(VLOOKUP(E1645,'RT-C'!$A:$H,8,FALSE),"")</f>
        <v/>
      </c>
      <c r="N1645" s="151" t="str">
        <f t="array" ref="N1645">IFERROR(VLOOKUP(E1645,'RT-C'!$A:$G,7,FALSE),"")</f>
        <v/>
      </c>
      <c r="O1645" s="150" t="str">
        <f t="array" ref="O1645">IFERROR(VLOOKUP(E1645,'RT-C'!$A:$R,18,FALSE),"")</f>
        <v/>
      </c>
      <c r="P1645" s="147" t="str">
        <f t="shared" si="100"/>
        <v/>
      </c>
      <c r="Q1645" s="119" t="str">
        <f t="shared" si="101"/>
        <v/>
      </c>
      <c r="R1645" s="149" t="str">
        <f t="shared" si="102"/>
        <v/>
      </c>
      <c r="S1645" s="148"/>
      <c r="T1645" s="148" t="str">
        <f t="shared" si="103"/>
        <v/>
      </c>
      <c r="U1645" s="118" t="e">
        <f>IF(AND(D1645&lt;&gt;"",I1645="OUI",#REF!="OUI"),60,"")</f>
        <v>#REF!</v>
      </c>
      <c r="V1645" s="147"/>
      <c r="W1645" s="118"/>
      <c r="X1645" s="118"/>
      <c r="Y1645" s="120"/>
      <c r="Z1645" s="117"/>
    </row>
    <row r="1646" spans="1:26" x14ac:dyDescent="0.25">
      <c r="A1646" s="114">
        <v>12</v>
      </c>
      <c r="B1646" s="115" t="s">
        <v>5724</v>
      </c>
      <c r="C1646" s="116" t="str">
        <f t="array" ref="C1646">IFERROR(VLOOKUP(E1646,'RT-C'!$A:$I,9,FALSE),"")</f>
        <v/>
      </c>
      <c r="D1646" s="117"/>
      <c r="E1646" s="113"/>
      <c r="F1646" s="118"/>
      <c r="G1646" s="119"/>
      <c r="H1646" s="120"/>
      <c r="I1646" s="153" t="str">
        <f t="array" ref="I1646">IFERROR(VLOOKUP(E1646,'RT-C'!$A:$J,10,FALSE),"")</f>
        <v/>
      </c>
      <c r="J1646" s="151" t="str">
        <f t="array" ref="J1646">IFERROR(VLOOKUP(E1646,'RT-C'!$A:$AE,31,FALSE),"")</f>
        <v/>
      </c>
      <c r="K1646" s="152" t="str">
        <f t="array" ref="K1646">IFERROR(IF(VLOOKUP(E1646,'RT-C'!$A:$AG,29,FALSE)=0,"",VLOOKUP(E1646,'RT-C'!$A:$AG,33,FALSE)),"")</f>
        <v/>
      </c>
      <c r="L1646" s="151" t="str">
        <f t="array" ref="L1646">IFERROR(VLOOKUP('RT-C'!$A:$AF,32,FALSE),"")</f>
        <v/>
      </c>
      <c r="M1646" s="323" t="str">
        <f t="array" ref="M1646">IFERROR(VLOOKUP(E1646,'RT-C'!$A:$H,8,FALSE),"")</f>
        <v/>
      </c>
      <c r="N1646" s="151" t="str">
        <f t="array" ref="N1646">IFERROR(VLOOKUP(E1646,'RT-C'!$A:$G,7,FALSE),"")</f>
        <v/>
      </c>
      <c r="O1646" s="150" t="str">
        <f t="array" ref="O1646">IFERROR(VLOOKUP(E1646,'RT-C'!$A:$R,18,FALSE),"")</f>
        <v/>
      </c>
      <c r="P1646" s="147" t="str">
        <f t="shared" si="100"/>
        <v/>
      </c>
      <c r="Q1646" s="119" t="str">
        <f t="shared" si="101"/>
        <v/>
      </c>
      <c r="R1646" s="149" t="str">
        <f t="shared" si="102"/>
        <v/>
      </c>
      <c r="S1646" s="148"/>
      <c r="T1646" s="148" t="str">
        <f t="shared" si="103"/>
        <v/>
      </c>
      <c r="U1646" s="118" t="e">
        <f>IF(AND(D1646&lt;&gt;"",I1646="OUI",#REF!="OUI"),60,"")</f>
        <v>#REF!</v>
      </c>
      <c r="V1646" s="147"/>
      <c r="W1646" s="118"/>
      <c r="X1646" s="118"/>
      <c r="Y1646" s="120"/>
      <c r="Z1646" s="117"/>
    </row>
    <row r="1647" spans="1:26" x14ac:dyDescent="0.25">
      <c r="A1647" s="114">
        <v>12</v>
      </c>
      <c r="B1647" s="115" t="s">
        <v>5724</v>
      </c>
      <c r="C1647" s="116" t="str">
        <f t="array" ref="C1647">IFERROR(VLOOKUP(E1647,'RT-C'!$A:$I,9,FALSE),"")</f>
        <v/>
      </c>
      <c r="D1647" s="117"/>
      <c r="E1647" s="113"/>
      <c r="F1647" s="118"/>
      <c r="G1647" s="119"/>
      <c r="H1647" s="120"/>
      <c r="I1647" s="153" t="str">
        <f t="array" ref="I1647">IFERROR(VLOOKUP(E1647,'RT-C'!$A:$J,10,FALSE),"")</f>
        <v/>
      </c>
      <c r="J1647" s="151" t="str">
        <f t="array" ref="J1647">IFERROR(VLOOKUP(E1647,'RT-C'!$A:$AE,31,FALSE),"")</f>
        <v/>
      </c>
      <c r="K1647" s="152" t="str">
        <f t="array" ref="K1647">IFERROR(IF(VLOOKUP(E1647,'RT-C'!$A:$AG,29,FALSE)=0,"",VLOOKUP(E1647,'RT-C'!$A:$AG,33,FALSE)),"")</f>
        <v/>
      </c>
      <c r="L1647" s="151" t="str">
        <f t="array" ref="L1647">IFERROR(VLOOKUP('RT-C'!$A:$AF,32,FALSE),"")</f>
        <v/>
      </c>
      <c r="M1647" s="323" t="str">
        <f t="array" ref="M1647">IFERROR(VLOOKUP(E1647,'RT-C'!$A:$H,8,FALSE),"")</f>
        <v/>
      </c>
      <c r="N1647" s="151" t="str">
        <f t="array" ref="N1647">IFERROR(VLOOKUP(E1647,'RT-C'!$A:$G,7,FALSE),"")</f>
        <v/>
      </c>
      <c r="O1647" s="150" t="str">
        <f t="array" ref="O1647">IFERROR(VLOOKUP(E1647,'RT-C'!$A:$R,18,FALSE),"")</f>
        <v/>
      </c>
      <c r="P1647" s="147" t="str">
        <f t="shared" si="100"/>
        <v/>
      </c>
      <c r="Q1647" s="119" t="str">
        <f t="shared" si="101"/>
        <v/>
      </c>
      <c r="R1647" s="149" t="str">
        <f t="shared" si="102"/>
        <v/>
      </c>
      <c r="S1647" s="148"/>
      <c r="T1647" s="148" t="str">
        <f t="shared" si="103"/>
        <v/>
      </c>
      <c r="U1647" s="118" t="e">
        <f>IF(AND(D1647&lt;&gt;"",I1647="OUI",#REF!="OUI"),60,"")</f>
        <v>#REF!</v>
      </c>
      <c r="V1647" s="147"/>
      <c r="W1647" s="118"/>
      <c r="X1647" s="118"/>
      <c r="Y1647" s="120"/>
      <c r="Z1647" s="117"/>
    </row>
    <row r="1648" spans="1:26" x14ac:dyDescent="0.25">
      <c r="A1648" s="114">
        <v>12</v>
      </c>
      <c r="B1648" s="115" t="s">
        <v>5724</v>
      </c>
      <c r="C1648" s="116" t="str">
        <f t="array" ref="C1648">IFERROR(VLOOKUP(E1648,'RT-C'!$A:$I,9,FALSE),"")</f>
        <v/>
      </c>
      <c r="D1648" s="117"/>
      <c r="E1648" s="113"/>
      <c r="F1648" s="118"/>
      <c r="G1648" s="119"/>
      <c r="H1648" s="120"/>
      <c r="I1648" s="153" t="str">
        <f t="array" ref="I1648">IFERROR(VLOOKUP(E1648,'RT-C'!$A:$J,10,FALSE),"")</f>
        <v/>
      </c>
      <c r="J1648" s="151" t="str">
        <f t="array" ref="J1648">IFERROR(VLOOKUP(E1648,'RT-C'!$A:$AE,31,FALSE),"")</f>
        <v/>
      </c>
      <c r="K1648" s="152" t="str">
        <f t="array" ref="K1648">IFERROR(IF(VLOOKUP(E1648,'RT-C'!$A:$AG,29,FALSE)=0,"",VLOOKUP(E1648,'RT-C'!$A:$AG,33,FALSE)),"")</f>
        <v/>
      </c>
      <c r="L1648" s="151" t="str">
        <f t="array" ref="L1648">IFERROR(VLOOKUP('RT-C'!$A:$AF,32,FALSE),"")</f>
        <v/>
      </c>
      <c r="M1648" s="323" t="str">
        <f t="array" ref="M1648">IFERROR(VLOOKUP(E1648,'RT-C'!$A:$H,8,FALSE),"")</f>
        <v/>
      </c>
      <c r="N1648" s="151" t="str">
        <f t="array" ref="N1648">IFERROR(VLOOKUP(E1648,'RT-C'!$A:$G,7,FALSE),"")</f>
        <v/>
      </c>
      <c r="O1648" s="150" t="str">
        <f t="array" ref="O1648">IFERROR(VLOOKUP(E1648,'RT-C'!$A:$R,18,FALSE),"")</f>
        <v/>
      </c>
      <c r="P1648" s="147" t="str">
        <f t="shared" si="100"/>
        <v/>
      </c>
      <c r="Q1648" s="119" t="str">
        <f t="shared" si="101"/>
        <v/>
      </c>
      <c r="R1648" s="149" t="str">
        <f t="shared" si="102"/>
        <v/>
      </c>
      <c r="S1648" s="148"/>
      <c r="T1648" s="148" t="str">
        <f t="shared" si="103"/>
        <v/>
      </c>
      <c r="U1648" s="118" t="e">
        <f>IF(AND(D1648&lt;&gt;"",I1648="OUI",#REF!="OUI"),60,"")</f>
        <v>#REF!</v>
      </c>
      <c r="V1648" s="147"/>
      <c r="W1648" s="118"/>
      <c r="X1648" s="118"/>
      <c r="Y1648" s="120"/>
      <c r="Z1648" s="117"/>
    </row>
    <row r="1649" spans="1:26" x14ac:dyDescent="0.25">
      <c r="A1649" s="114">
        <v>12</v>
      </c>
      <c r="B1649" s="115" t="s">
        <v>5724</v>
      </c>
      <c r="C1649" s="116" t="str">
        <f t="array" ref="C1649">IFERROR(VLOOKUP(E1649,'RT-C'!$A:$I,9,FALSE),"")</f>
        <v/>
      </c>
      <c r="D1649" s="117"/>
      <c r="E1649" s="113"/>
      <c r="F1649" s="118"/>
      <c r="G1649" s="119"/>
      <c r="H1649" s="120"/>
      <c r="I1649" s="153" t="str">
        <f t="array" ref="I1649">IFERROR(VLOOKUP(E1649,'RT-C'!$A:$J,10,FALSE),"")</f>
        <v/>
      </c>
      <c r="J1649" s="151" t="str">
        <f t="array" ref="J1649">IFERROR(VLOOKUP(E1649,'RT-C'!$A:$AE,31,FALSE),"")</f>
        <v/>
      </c>
      <c r="K1649" s="152" t="str">
        <f t="array" ref="K1649">IFERROR(IF(VLOOKUP(E1649,'RT-C'!$A:$AG,29,FALSE)=0,"",VLOOKUP(E1649,'RT-C'!$A:$AG,33,FALSE)),"")</f>
        <v/>
      </c>
      <c r="L1649" s="151" t="str">
        <f t="array" ref="L1649">IFERROR(VLOOKUP('RT-C'!$A:$AF,32,FALSE),"")</f>
        <v/>
      </c>
      <c r="M1649" s="323" t="str">
        <f t="array" ref="M1649">IFERROR(VLOOKUP(E1649,'RT-C'!$A:$H,8,FALSE),"")</f>
        <v/>
      </c>
      <c r="N1649" s="151" t="str">
        <f t="array" ref="N1649">IFERROR(VLOOKUP(E1649,'RT-C'!$A:$G,7,FALSE),"")</f>
        <v/>
      </c>
      <c r="O1649" s="150" t="str">
        <f t="array" ref="O1649">IFERROR(VLOOKUP(E1649,'RT-C'!$A:$R,18,FALSE),"")</f>
        <v/>
      </c>
      <c r="P1649" s="147" t="str">
        <f t="shared" si="100"/>
        <v/>
      </c>
      <c r="Q1649" s="119" t="str">
        <f t="shared" si="101"/>
        <v/>
      </c>
      <c r="R1649" s="149" t="str">
        <f t="shared" si="102"/>
        <v/>
      </c>
      <c r="S1649" s="148"/>
      <c r="T1649" s="148" t="str">
        <f t="shared" si="103"/>
        <v/>
      </c>
      <c r="U1649" s="118" t="e">
        <f>IF(AND(D1649&lt;&gt;"",I1649="OUI",#REF!="OUI"),60,"")</f>
        <v>#REF!</v>
      </c>
      <c r="V1649" s="147"/>
      <c r="W1649" s="118"/>
      <c r="X1649" s="118"/>
      <c r="Y1649" s="120"/>
      <c r="Z1649" s="117"/>
    </row>
    <row r="1650" spans="1:26" x14ac:dyDescent="0.25">
      <c r="A1650" s="114">
        <v>12</v>
      </c>
      <c r="B1650" s="115" t="s">
        <v>5724</v>
      </c>
      <c r="C1650" s="116" t="str">
        <f t="array" ref="C1650">IFERROR(VLOOKUP(E1650,'RT-C'!$A:$I,9,FALSE),"")</f>
        <v/>
      </c>
      <c r="D1650" s="117"/>
      <c r="E1650" s="113"/>
      <c r="F1650" s="118"/>
      <c r="G1650" s="119"/>
      <c r="H1650" s="120"/>
      <c r="I1650" s="153" t="str">
        <f t="array" ref="I1650">IFERROR(VLOOKUP(E1650,'RT-C'!$A:$J,10,FALSE),"")</f>
        <v/>
      </c>
      <c r="J1650" s="151" t="str">
        <f t="array" ref="J1650">IFERROR(VLOOKUP(E1650,'RT-C'!$A:$AE,31,FALSE),"")</f>
        <v/>
      </c>
      <c r="K1650" s="152" t="str">
        <f t="array" ref="K1650">IFERROR(IF(VLOOKUP(E1650,'RT-C'!$A:$AG,29,FALSE)=0,"",VLOOKUP(E1650,'RT-C'!$A:$AG,33,FALSE)),"")</f>
        <v/>
      </c>
      <c r="L1650" s="151" t="str">
        <f t="array" ref="L1650">IFERROR(VLOOKUP('RT-C'!$A:$AF,32,FALSE),"")</f>
        <v/>
      </c>
      <c r="M1650" s="323" t="str">
        <f t="array" ref="M1650">IFERROR(VLOOKUP(E1650,'RT-C'!$A:$H,8,FALSE),"")</f>
        <v/>
      </c>
      <c r="N1650" s="151" t="str">
        <f t="array" ref="N1650">IFERROR(VLOOKUP(E1650,'RT-C'!$A:$G,7,FALSE),"")</f>
        <v/>
      </c>
      <c r="O1650" s="150" t="str">
        <f t="array" ref="O1650">IFERROR(VLOOKUP(E1650,'RT-C'!$A:$R,18,FALSE),"")</f>
        <v/>
      </c>
      <c r="P1650" s="147" t="str">
        <f t="shared" si="100"/>
        <v/>
      </c>
      <c r="Q1650" s="119" t="str">
        <f t="shared" si="101"/>
        <v/>
      </c>
      <c r="R1650" s="149" t="str">
        <f t="shared" si="102"/>
        <v/>
      </c>
      <c r="S1650" s="148"/>
      <c r="T1650" s="148" t="str">
        <f t="shared" si="103"/>
        <v/>
      </c>
      <c r="U1650" s="118" t="e">
        <f>IF(AND(D1650&lt;&gt;"",I1650="OUI",#REF!="OUI"),60,"")</f>
        <v>#REF!</v>
      </c>
      <c r="V1650" s="147"/>
      <c r="W1650" s="118"/>
      <c r="X1650" s="118"/>
      <c r="Y1650" s="120"/>
      <c r="Z1650" s="117"/>
    </row>
    <row r="1651" spans="1:26" x14ac:dyDescent="0.25">
      <c r="A1651" s="114">
        <v>12</v>
      </c>
      <c r="B1651" s="115" t="s">
        <v>5724</v>
      </c>
      <c r="C1651" s="116" t="str">
        <f t="array" ref="C1651">IFERROR(VLOOKUP(E1651,'RT-C'!$A:$I,9,FALSE),"")</f>
        <v/>
      </c>
      <c r="D1651" s="117"/>
      <c r="E1651" s="113"/>
      <c r="F1651" s="118"/>
      <c r="G1651" s="119"/>
      <c r="H1651" s="120"/>
      <c r="I1651" s="153" t="str">
        <f t="array" ref="I1651">IFERROR(VLOOKUP(E1651,'RT-C'!$A:$J,10,FALSE),"")</f>
        <v/>
      </c>
      <c r="J1651" s="151" t="str">
        <f t="array" ref="J1651">IFERROR(VLOOKUP(E1651,'RT-C'!$A:$AE,31,FALSE),"")</f>
        <v/>
      </c>
      <c r="K1651" s="152" t="str">
        <f t="array" ref="K1651">IFERROR(IF(VLOOKUP(E1651,'RT-C'!$A:$AG,29,FALSE)=0,"",VLOOKUP(E1651,'RT-C'!$A:$AG,33,FALSE)),"")</f>
        <v/>
      </c>
      <c r="L1651" s="151" t="str">
        <f t="array" ref="L1651">IFERROR(VLOOKUP('RT-C'!$A:$AF,32,FALSE),"")</f>
        <v/>
      </c>
      <c r="M1651" s="323" t="str">
        <f t="array" ref="M1651">IFERROR(VLOOKUP(E1651,'RT-C'!$A:$H,8,FALSE),"")</f>
        <v/>
      </c>
      <c r="N1651" s="151" t="str">
        <f t="array" ref="N1651">IFERROR(VLOOKUP(E1651,'RT-C'!$A:$G,7,FALSE),"")</f>
        <v/>
      </c>
      <c r="O1651" s="150" t="str">
        <f t="array" ref="O1651">IFERROR(VLOOKUP(E1651,'RT-C'!$A:$R,18,FALSE),"")</f>
        <v/>
      </c>
      <c r="P1651" s="147" t="str">
        <f t="shared" si="100"/>
        <v/>
      </c>
      <c r="Q1651" s="119" t="str">
        <f t="shared" si="101"/>
        <v/>
      </c>
      <c r="R1651" s="149" t="str">
        <f t="shared" si="102"/>
        <v/>
      </c>
      <c r="S1651" s="148"/>
      <c r="T1651" s="148" t="str">
        <f t="shared" si="103"/>
        <v/>
      </c>
      <c r="U1651" s="118" t="e">
        <f>IF(AND(D1651&lt;&gt;"",I1651="OUI",#REF!="OUI"),60,"")</f>
        <v>#REF!</v>
      </c>
      <c r="V1651" s="147"/>
      <c r="W1651" s="118"/>
      <c r="X1651" s="118"/>
      <c r="Y1651" s="120"/>
      <c r="Z1651" s="117"/>
    </row>
    <row r="1652" spans="1:26" x14ac:dyDescent="0.25">
      <c r="A1652" s="114">
        <v>12</v>
      </c>
      <c r="B1652" s="115" t="s">
        <v>5724</v>
      </c>
      <c r="C1652" s="116" t="str">
        <f t="array" ref="C1652">IFERROR(VLOOKUP(E1652,'RT-C'!$A:$I,9,FALSE),"")</f>
        <v/>
      </c>
      <c r="D1652" s="117"/>
      <c r="E1652" s="113"/>
      <c r="F1652" s="118"/>
      <c r="G1652" s="119"/>
      <c r="H1652" s="120"/>
      <c r="I1652" s="153" t="str">
        <f t="array" ref="I1652">IFERROR(VLOOKUP(E1652,'RT-C'!$A:$J,10,FALSE),"")</f>
        <v/>
      </c>
      <c r="J1652" s="151" t="str">
        <f t="array" ref="J1652">IFERROR(VLOOKUP(E1652,'RT-C'!$A:$AE,31,FALSE),"")</f>
        <v/>
      </c>
      <c r="K1652" s="152" t="str">
        <f t="array" ref="K1652">IFERROR(IF(VLOOKUP(E1652,'RT-C'!$A:$AG,29,FALSE)=0,"",VLOOKUP(E1652,'RT-C'!$A:$AG,33,FALSE)),"")</f>
        <v/>
      </c>
      <c r="L1652" s="151" t="str">
        <f t="array" ref="L1652">IFERROR(VLOOKUP('RT-C'!$A:$AF,32,FALSE),"")</f>
        <v/>
      </c>
      <c r="M1652" s="323" t="str">
        <f t="array" ref="M1652">IFERROR(VLOOKUP(E1652,'RT-C'!$A:$H,8,FALSE),"")</f>
        <v/>
      </c>
      <c r="N1652" s="151" t="str">
        <f t="array" ref="N1652">IFERROR(VLOOKUP(E1652,'RT-C'!$A:$G,7,FALSE),"")</f>
        <v/>
      </c>
      <c r="O1652" s="150" t="str">
        <f t="array" ref="O1652">IFERROR(VLOOKUP(E1652,'RT-C'!$A:$R,18,FALSE),"")</f>
        <v/>
      </c>
      <c r="P1652" s="147" t="str">
        <f t="shared" si="100"/>
        <v/>
      </c>
      <c r="Q1652" s="119" t="str">
        <f t="shared" si="101"/>
        <v/>
      </c>
      <c r="R1652" s="149" t="str">
        <f t="shared" si="102"/>
        <v/>
      </c>
      <c r="S1652" s="148"/>
      <c r="T1652" s="148" t="str">
        <f t="shared" si="103"/>
        <v/>
      </c>
      <c r="U1652" s="118" t="e">
        <f>IF(AND(D1652&lt;&gt;"",I1652="OUI",#REF!="OUI"),60,"")</f>
        <v>#REF!</v>
      </c>
      <c r="V1652" s="147"/>
      <c r="W1652" s="118"/>
      <c r="X1652" s="118"/>
      <c r="Y1652" s="120"/>
      <c r="Z1652" s="117"/>
    </row>
    <row r="1653" spans="1:26" x14ac:dyDescent="0.25">
      <c r="A1653" s="114">
        <v>12</v>
      </c>
      <c r="B1653" s="115" t="s">
        <v>5724</v>
      </c>
      <c r="C1653" s="116" t="str">
        <f t="array" ref="C1653">IFERROR(VLOOKUP(E1653,'RT-C'!$A:$I,9,FALSE),"")</f>
        <v/>
      </c>
      <c r="D1653" s="117"/>
      <c r="E1653" s="113"/>
      <c r="F1653" s="118"/>
      <c r="G1653" s="119"/>
      <c r="H1653" s="120"/>
      <c r="I1653" s="153" t="str">
        <f t="array" ref="I1653">IFERROR(VLOOKUP(E1653,'RT-C'!$A:$J,10,FALSE),"")</f>
        <v/>
      </c>
      <c r="J1653" s="151" t="str">
        <f t="array" ref="J1653">IFERROR(VLOOKUP(E1653,'RT-C'!$A:$AE,31,FALSE),"")</f>
        <v/>
      </c>
      <c r="K1653" s="152" t="str">
        <f t="array" ref="K1653">IFERROR(IF(VLOOKUP(E1653,'RT-C'!$A:$AG,29,FALSE)=0,"",VLOOKUP(E1653,'RT-C'!$A:$AG,33,FALSE)),"")</f>
        <v/>
      </c>
      <c r="L1653" s="151" t="str">
        <f t="array" ref="L1653">IFERROR(VLOOKUP('RT-C'!$A:$AF,32,FALSE),"")</f>
        <v/>
      </c>
      <c r="M1653" s="323" t="str">
        <f t="array" ref="M1653">IFERROR(VLOOKUP(E1653,'RT-C'!$A:$H,8,FALSE),"")</f>
        <v/>
      </c>
      <c r="N1653" s="151" t="str">
        <f t="array" ref="N1653">IFERROR(VLOOKUP(E1653,'RT-C'!$A:$G,7,FALSE),"")</f>
        <v/>
      </c>
      <c r="O1653" s="150" t="str">
        <f t="array" ref="O1653">IFERROR(VLOOKUP(E1653,'RT-C'!$A:$R,18,FALSE),"")</f>
        <v/>
      </c>
      <c r="P1653" s="147" t="str">
        <f t="shared" si="100"/>
        <v/>
      </c>
      <c r="Q1653" s="119" t="str">
        <f t="shared" si="101"/>
        <v/>
      </c>
      <c r="R1653" s="149" t="str">
        <f t="shared" si="102"/>
        <v/>
      </c>
      <c r="S1653" s="148"/>
      <c r="T1653" s="148" t="str">
        <f t="shared" si="103"/>
        <v/>
      </c>
      <c r="U1653" s="118" t="e">
        <f>IF(AND(D1653&lt;&gt;"",I1653="OUI",#REF!="OUI"),60,"")</f>
        <v>#REF!</v>
      </c>
      <c r="V1653" s="147"/>
      <c r="W1653" s="118"/>
      <c r="X1653" s="118"/>
      <c r="Y1653" s="120"/>
      <c r="Z1653" s="117"/>
    </row>
    <row r="1654" spans="1:26" x14ac:dyDescent="0.25">
      <c r="A1654" s="114">
        <v>12</v>
      </c>
      <c r="B1654" s="115" t="s">
        <v>5724</v>
      </c>
      <c r="C1654" s="116" t="str">
        <f t="array" ref="C1654">IFERROR(VLOOKUP(E1654,'RT-C'!$A:$I,9,FALSE),"")</f>
        <v/>
      </c>
      <c r="D1654" s="117"/>
      <c r="E1654" s="113"/>
      <c r="F1654" s="118"/>
      <c r="G1654" s="119"/>
      <c r="H1654" s="120"/>
      <c r="I1654" s="153" t="str">
        <f t="array" ref="I1654">IFERROR(VLOOKUP(E1654,'RT-C'!$A:$J,10,FALSE),"")</f>
        <v/>
      </c>
      <c r="J1654" s="151" t="str">
        <f t="array" ref="J1654">IFERROR(VLOOKUP(E1654,'RT-C'!$A:$AE,31,FALSE),"")</f>
        <v/>
      </c>
      <c r="K1654" s="152" t="str">
        <f t="array" ref="K1654">IFERROR(IF(VLOOKUP(E1654,'RT-C'!$A:$AG,29,FALSE)=0,"",VLOOKUP(E1654,'RT-C'!$A:$AG,33,FALSE)),"")</f>
        <v/>
      </c>
      <c r="L1654" s="151" t="str">
        <f t="array" ref="L1654">IFERROR(VLOOKUP('RT-C'!$A:$AF,32,FALSE),"")</f>
        <v/>
      </c>
      <c r="M1654" s="323" t="str">
        <f t="array" ref="M1654">IFERROR(VLOOKUP(E1654,'RT-C'!$A:$H,8,FALSE),"")</f>
        <v/>
      </c>
      <c r="N1654" s="151" t="str">
        <f t="array" ref="N1654">IFERROR(VLOOKUP(E1654,'RT-C'!$A:$G,7,FALSE),"")</f>
        <v/>
      </c>
      <c r="O1654" s="150" t="str">
        <f t="array" ref="O1654">IFERROR(VLOOKUP(E1654,'RT-C'!$A:$R,18,FALSE),"")</f>
        <v/>
      </c>
      <c r="P1654" s="147" t="str">
        <f t="shared" si="100"/>
        <v/>
      </c>
      <c r="Q1654" s="119" t="str">
        <f t="shared" si="101"/>
        <v/>
      </c>
      <c r="R1654" s="149" t="str">
        <f t="shared" si="102"/>
        <v/>
      </c>
      <c r="S1654" s="148"/>
      <c r="T1654" s="148" t="str">
        <f t="shared" si="103"/>
        <v/>
      </c>
      <c r="U1654" s="118" t="e">
        <f>IF(AND(D1654&lt;&gt;"",I1654="OUI",#REF!="OUI"),60,"")</f>
        <v>#REF!</v>
      </c>
      <c r="V1654" s="147"/>
      <c r="W1654" s="118"/>
      <c r="X1654" s="118"/>
      <c r="Y1654" s="120"/>
      <c r="Z1654" s="117"/>
    </row>
    <row r="1655" spans="1:26" x14ac:dyDescent="0.25">
      <c r="A1655" s="114">
        <v>12</v>
      </c>
      <c r="B1655" s="115" t="s">
        <v>5724</v>
      </c>
      <c r="C1655" s="116" t="str">
        <f t="array" ref="C1655">IFERROR(VLOOKUP(E1655,'RT-C'!$A:$I,9,FALSE),"")</f>
        <v/>
      </c>
      <c r="D1655" s="117"/>
      <c r="E1655" s="113"/>
      <c r="F1655" s="118"/>
      <c r="G1655" s="119"/>
      <c r="H1655" s="120"/>
      <c r="I1655" s="153" t="str">
        <f t="array" ref="I1655">IFERROR(VLOOKUP(E1655,'RT-C'!$A:$J,10,FALSE),"")</f>
        <v/>
      </c>
      <c r="J1655" s="151" t="str">
        <f t="array" ref="J1655">IFERROR(VLOOKUP(E1655,'RT-C'!$A:$AE,31,FALSE),"")</f>
        <v/>
      </c>
      <c r="K1655" s="152" t="str">
        <f t="array" ref="K1655">IFERROR(IF(VLOOKUP(E1655,'RT-C'!$A:$AG,29,FALSE)=0,"",VLOOKUP(E1655,'RT-C'!$A:$AG,33,FALSE)),"")</f>
        <v/>
      </c>
      <c r="L1655" s="151" t="str">
        <f t="array" ref="L1655">IFERROR(VLOOKUP('RT-C'!$A:$AF,32,FALSE),"")</f>
        <v/>
      </c>
      <c r="M1655" s="323" t="str">
        <f t="array" ref="M1655">IFERROR(VLOOKUP(E1655,'RT-C'!$A:$H,8,FALSE),"")</f>
        <v/>
      </c>
      <c r="N1655" s="151" t="str">
        <f t="array" ref="N1655">IFERROR(VLOOKUP(E1655,'RT-C'!$A:$G,7,FALSE),"")</f>
        <v/>
      </c>
      <c r="O1655" s="150" t="str">
        <f t="array" ref="O1655">IFERROR(VLOOKUP(E1655,'RT-C'!$A:$R,18,FALSE),"")</f>
        <v/>
      </c>
      <c r="P1655" s="147" t="str">
        <f t="shared" si="100"/>
        <v/>
      </c>
      <c r="Q1655" s="119" t="str">
        <f t="shared" si="101"/>
        <v/>
      </c>
      <c r="R1655" s="149" t="str">
        <f t="shared" si="102"/>
        <v/>
      </c>
      <c r="S1655" s="148"/>
      <c r="T1655" s="148" t="str">
        <f t="shared" si="103"/>
        <v/>
      </c>
      <c r="U1655" s="118" t="e">
        <f>IF(AND(D1655&lt;&gt;"",I1655="OUI",#REF!="OUI"),60,"")</f>
        <v>#REF!</v>
      </c>
      <c r="V1655" s="147"/>
      <c r="W1655" s="118"/>
      <c r="X1655" s="118"/>
      <c r="Y1655" s="120"/>
      <c r="Z1655" s="117"/>
    </row>
    <row r="1656" spans="1:26" x14ac:dyDescent="0.25">
      <c r="A1656" s="114">
        <v>13</v>
      </c>
      <c r="B1656" s="115" t="s">
        <v>5725</v>
      </c>
      <c r="C1656" s="116" t="str">
        <f t="array" ref="C1656">IFERROR(VLOOKUP(E1656,'RT-C'!$A:$I,9,FALSE),"")</f>
        <v/>
      </c>
      <c r="D1656" s="117"/>
      <c r="E1656" s="113"/>
      <c r="F1656" s="118"/>
      <c r="G1656" s="119"/>
      <c r="H1656" s="120"/>
      <c r="I1656" s="153" t="str">
        <f t="array" ref="I1656">IFERROR(VLOOKUP(E1656,'RT-C'!$A:$J,10,FALSE),"")</f>
        <v/>
      </c>
      <c r="J1656" s="151" t="str">
        <f t="array" ref="J1656">IFERROR(VLOOKUP(E1656,'RT-C'!$A:$AE,31,FALSE),"")</f>
        <v/>
      </c>
      <c r="K1656" s="152" t="str">
        <f t="array" ref="K1656">IFERROR(IF(VLOOKUP(E1656,'RT-C'!$A:$AG,29,FALSE)=0,"",VLOOKUP(E1656,'RT-C'!$A:$AG,33,FALSE)),"")</f>
        <v/>
      </c>
      <c r="L1656" s="151" t="str">
        <f t="array" ref="L1656">IFERROR(VLOOKUP('RT-C'!$A:$AF,32,FALSE),"")</f>
        <v/>
      </c>
      <c r="M1656" s="323" t="str">
        <f t="array" ref="M1656">IFERROR(VLOOKUP(E1656,'RT-C'!$A:$H,8,FALSE),"")</f>
        <v/>
      </c>
      <c r="N1656" s="151" t="str">
        <f t="array" ref="N1656">IFERROR(VLOOKUP(E1656,'RT-C'!$A:$G,7,FALSE),"")</f>
        <v/>
      </c>
      <c r="O1656" s="150" t="str">
        <f t="array" ref="O1656">IFERROR(VLOOKUP(E1656,'RT-C'!$A:$R,18,FALSE),"")</f>
        <v/>
      </c>
      <c r="P1656" s="147" t="str">
        <f t="shared" si="100"/>
        <v/>
      </c>
      <c r="Q1656" s="119" t="str">
        <f t="shared" si="101"/>
        <v/>
      </c>
      <c r="R1656" s="149" t="str">
        <f t="shared" si="102"/>
        <v/>
      </c>
      <c r="S1656" s="148"/>
      <c r="T1656" s="148" t="str">
        <f t="shared" si="103"/>
        <v/>
      </c>
      <c r="U1656" s="118" t="e">
        <f>IF(AND(D1656&lt;&gt;"",I1656="OUI",#REF!="OUI"),60,"")</f>
        <v>#REF!</v>
      </c>
      <c r="V1656" s="147"/>
      <c r="W1656" s="118"/>
      <c r="X1656" s="118"/>
      <c r="Y1656" s="120"/>
      <c r="Z1656" s="117"/>
    </row>
    <row r="1657" spans="1:26" x14ac:dyDescent="0.25">
      <c r="A1657" s="114">
        <v>9</v>
      </c>
      <c r="B1657" s="115" t="s">
        <v>5720</v>
      </c>
      <c r="C1657" s="116" t="str">
        <f t="array" ref="C1657">IFERROR(VLOOKUP(E1657,'RT-C'!$A:$I,9,FALSE),"")</f>
        <v/>
      </c>
      <c r="D1657" s="117"/>
      <c r="E1657" s="113"/>
      <c r="F1657" s="118"/>
      <c r="G1657" s="119"/>
      <c r="H1657" s="120"/>
      <c r="I1657" s="153" t="str">
        <f t="array" ref="I1657">IFERROR(VLOOKUP(E1657,'RT-C'!$A:$J,10,FALSE),"")</f>
        <v/>
      </c>
      <c r="J1657" s="151" t="str">
        <f t="array" ref="J1657">IFERROR(VLOOKUP(E1657,'RT-C'!$A:$AE,31,FALSE),"")</f>
        <v/>
      </c>
      <c r="K1657" s="152" t="str">
        <f t="array" ref="K1657">IFERROR(IF(VLOOKUP(E1657,'RT-C'!$A:$AG,29,FALSE)=0,"",VLOOKUP(E1657,'RT-C'!$A:$AG,33,FALSE)),"")</f>
        <v/>
      </c>
      <c r="L1657" s="151" t="str">
        <f t="array" ref="L1657">IFERROR(VLOOKUP('RT-C'!$A:$AF,32,FALSE),"")</f>
        <v/>
      </c>
      <c r="M1657" s="323" t="str">
        <f t="array" ref="M1657">IFERROR(VLOOKUP(E1657,'RT-C'!$A:$H,8,FALSE),"")</f>
        <v/>
      </c>
      <c r="N1657" s="151" t="str">
        <f t="array" ref="N1657">IFERROR(VLOOKUP(E1657,'RT-C'!$A:$G,7,FALSE),"")</f>
        <v/>
      </c>
      <c r="O1657" s="150" t="str">
        <f t="array" ref="O1657">IFERROR(VLOOKUP(E1657,'RT-C'!$A:$R,18,FALSE),"")</f>
        <v/>
      </c>
      <c r="P1657" s="147" t="str">
        <f t="shared" si="100"/>
        <v/>
      </c>
      <c r="Q1657" s="119" t="str">
        <f t="shared" si="101"/>
        <v/>
      </c>
      <c r="R1657" s="149" t="str">
        <f t="shared" si="102"/>
        <v/>
      </c>
      <c r="S1657" s="148"/>
      <c r="T1657" s="148" t="str">
        <f t="shared" si="103"/>
        <v/>
      </c>
      <c r="U1657" s="118" t="e">
        <f>IF(AND(D1657&lt;&gt;"",I1657="OUI",#REF!="OUI"),60,"")</f>
        <v>#REF!</v>
      </c>
      <c r="V1657" s="147"/>
      <c r="W1657" s="118"/>
      <c r="X1657" s="118"/>
      <c r="Y1657" s="120"/>
      <c r="Z1657" s="117"/>
    </row>
    <row r="1658" spans="1:26" x14ac:dyDescent="0.25">
      <c r="A1658" s="114">
        <v>13</v>
      </c>
      <c r="B1658" s="115" t="s">
        <v>5725</v>
      </c>
      <c r="C1658" s="116" t="str">
        <f t="array" ref="C1658">IFERROR(VLOOKUP(E1658,'RT-C'!$A:$I,9,FALSE),"")</f>
        <v/>
      </c>
      <c r="D1658" s="117"/>
      <c r="E1658" s="113"/>
      <c r="F1658" s="118"/>
      <c r="G1658" s="119"/>
      <c r="H1658" s="120"/>
      <c r="I1658" s="153" t="str">
        <f t="array" ref="I1658">IFERROR(VLOOKUP(E1658,'RT-C'!$A:$J,10,FALSE),"")</f>
        <v/>
      </c>
      <c r="J1658" s="151" t="str">
        <f t="array" ref="J1658">IFERROR(VLOOKUP(E1658,'RT-C'!$A:$AE,31,FALSE),"")</f>
        <v/>
      </c>
      <c r="K1658" s="152" t="str">
        <f t="array" ref="K1658">IFERROR(IF(VLOOKUP(E1658,'RT-C'!$A:$AG,29,FALSE)=0,"",VLOOKUP(E1658,'RT-C'!$A:$AG,33,FALSE)),"")</f>
        <v/>
      </c>
      <c r="L1658" s="151" t="str">
        <f t="array" ref="L1658">IFERROR(VLOOKUP('RT-C'!$A:$AF,32,FALSE),"")</f>
        <v/>
      </c>
      <c r="M1658" s="323" t="str">
        <f t="array" ref="M1658">IFERROR(VLOOKUP(E1658,'RT-C'!$A:$H,8,FALSE),"")</f>
        <v/>
      </c>
      <c r="N1658" s="151" t="str">
        <f t="array" ref="N1658">IFERROR(VLOOKUP(E1658,'RT-C'!$A:$G,7,FALSE),"")</f>
        <v/>
      </c>
      <c r="O1658" s="150" t="str">
        <f t="array" ref="O1658">IFERROR(VLOOKUP(E1658,'RT-C'!$A:$R,18,FALSE),"")</f>
        <v/>
      </c>
      <c r="P1658" s="147" t="str">
        <f t="shared" si="100"/>
        <v/>
      </c>
      <c r="Q1658" s="119" t="str">
        <f t="shared" si="101"/>
        <v/>
      </c>
      <c r="R1658" s="149" t="str">
        <f t="shared" si="102"/>
        <v/>
      </c>
      <c r="S1658" s="148"/>
      <c r="T1658" s="148" t="str">
        <f t="shared" si="103"/>
        <v/>
      </c>
      <c r="U1658" s="118" t="e">
        <f>IF(AND(D1658&lt;&gt;"",I1658="OUI",#REF!="OUI"),60,"")</f>
        <v>#REF!</v>
      </c>
      <c r="V1658" s="147"/>
      <c r="W1658" s="118"/>
      <c r="X1658" s="118"/>
      <c r="Y1658" s="120"/>
      <c r="Z1658" s="117"/>
    </row>
    <row r="1659" spans="1:26" x14ac:dyDescent="0.25">
      <c r="A1659" s="114">
        <v>13</v>
      </c>
      <c r="B1659" s="115" t="s">
        <v>5725</v>
      </c>
      <c r="C1659" s="116" t="str">
        <f t="array" ref="C1659">IFERROR(VLOOKUP(E1659,'RT-C'!$A:$I,9,FALSE),"")</f>
        <v/>
      </c>
      <c r="D1659" s="117"/>
      <c r="E1659" s="113"/>
      <c r="F1659" s="118"/>
      <c r="G1659" s="119"/>
      <c r="H1659" s="120"/>
      <c r="I1659" s="153" t="str">
        <f t="array" ref="I1659">IFERROR(VLOOKUP(E1659,'RT-C'!$A:$J,10,FALSE),"")</f>
        <v/>
      </c>
      <c r="J1659" s="151" t="str">
        <f t="array" ref="J1659">IFERROR(VLOOKUP(E1659,'RT-C'!$A:$AE,31,FALSE),"")</f>
        <v/>
      </c>
      <c r="K1659" s="152" t="str">
        <f t="array" ref="K1659">IFERROR(IF(VLOOKUP(E1659,'RT-C'!$A:$AG,29,FALSE)=0,"",VLOOKUP(E1659,'RT-C'!$A:$AG,33,FALSE)),"")</f>
        <v/>
      </c>
      <c r="L1659" s="151" t="str">
        <f t="array" ref="L1659">IFERROR(VLOOKUP('RT-C'!$A:$AF,32,FALSE),"")</f>
        <v/>
      </c>
      <c r="M1659" s="323" t="str">
        <f t="array" ref="M1659">IFERROR(VLOOKUP(E1659,'RT-C'!$A:$H,8,FALSE),"")</f>
        <v/>
      </c>
      <c r="N1659" s="151" t="str">
        <f t="array" ref="N1659">IFERROR(VLOOKUP(E1659,'RT-C'!$A:$G,7,FALSE),"")</f>
        <v/>
      </c>
      <c r="O1659" s="150" t="str">
        <f t="array" ref="O1659">IFERROR(VLOOKUP(E1659,'RT-C'!$A:$R,18,FALSE),"")</f>
        <v/>
      </c>
      <c r="P1659" s="147" t="str">
        <f t="shared" si="100"/>
        <v/>
      </c>
      <c r="Q1659" s="119" t="str">
        <f t="shared" si="101"/>
        <v/>
      </c>
      <c r="R1659" s="149" t="str">
        <f t="shared" si="102"/>
        <v/>
      </c>
      <c r="S1659" s="148"/>
      <c r="T1659" s="148" t="str">
        <f t="shared" si="103"/>
        <v/>
      </c>
      <c r="U1659" s="118" t="e">
        <f>IF(AND(D1659&lt;&gt;"",I1659="OUI",#REF!="OUI"),60,"")</f>
        <v>#REF!</v>
      </c>
      <c r="V1659" s="147"/>
      <c r="W1659" s="118"/>
      <c r="X1659" s="118"/>
      <c r="Y1659" s="120"/>
      <c r="Z1659" s="117"/>
    </row>
    <row r="1660" spans="1:26" x14ac:dyDescent="0.25">
      <c r="A1660" s="114">
        <v>13</v>
      </c>
      <c r="B1660" s="115" t="s">
        <v>5725</v>
      </c>
      <c r="C1660" s="116" t="str">
        <f t="array" ref="C1660">IFERROR(VLOOKUP(E1660,'RT-C'!$A:$I,9,FALSE),"")</f>
        <v/>
      </c>
      <c r="D1660" s="117"/>
      <c r="E1660" s="113"/>
      <c r="F1660" s="118"/>
      <c r="G1660" s="119"/>
      <c r="H1660" s="120"/>
      <c r="I1660" s="153" t="str">
        <f t="array" ref="I1660">IFERROR(VLOOKUP(E1660,'RT-C'!$A:$J,10,FALSE),"")</f>
        <v/>
      </c>
      <c r="J1660" s="151" t="str">
        <f t="array" ref="J1660">IFERROR(VLOOKUP(E1660,'RT-C'!$A:$AE,31,FALSE),"")</f>
        <v/>
      </c>
      <c r="K1660" s="152" t="str">
        <f t="array" ref="K1660">IFERROR(IF(VLOOKUP(E1660,'RT-C'!$A:$AG,29,FALSE)=0,"",VLOOKUP(E1660,'RT-C'!$A:$AG,33,FALSE)),"")</f>
        <v/>
      </c>
      <c r="L1660" s="151" t="str">
        <f t="array" ref="L1660">IFERROR(VLOOKUP('RT-C'!$A:$AF,32,FALSE),"")</f>
        <v/>
      </c>
      <c r="M1660" s="323" t="str">
        <f t="array" ref="M1660">IFERROR(VLOOKUP(E1660,'RT-C'!$A:$H,8,FALSE),"")</f>
        <v/>
      </c>
      <c r="N1660" s="151" t="str">
        <f t="array" ref="N1660">IFERROR(VLOOKUP(E1660,'RT-C'!$A:$G,7,FALSE),"")</f>
        <v/>
      </c>
      <c r="O1660" s="150" t="str">
        <f t="array" ref="O1660">IFERROR(VLOOKUP(E1660,'RT-C'!$A:$R,18,FALSE),"")</f>
        <v/>
      </c>
      <c r="P1660" s="147" t="str">
        <f t="shared" si="100"/>
        <v/>
      </c>
      <c r="Q1660" s="119" t="str">
        <f t="shared" si="101"/>
        <v/>
      </c>
      <c r="R1660" s="149" t="str">
        <f t="shared" si="102"/>
        <v/>
      </c>
      <c r="S1660" s="148"/>
      <c r="T1660" s="148" t="str">
        <f t="shared" si="103"/>
        <v/>
      </c>
      <c r="U1660" s="118" t="e">
        <f>IF(AND(D1660&lt;&gt;"",I1660="OUI",#REF!="OUI"),60,"")</f>
        <v>#REF!</v>
      </c>
      <c r="V1660" s="147"/>
      <c r="W1660" s="118"/>
      <c r="X1660" s="118"/>
      <c r="Y1660" s="120"/>
      <c r="Z1660" s="117"/>
    </row>
    <row r="1661" spans="1:26" x14ac:dyDescent="0.25">
      <c r="A1661" s="114">
        <v>13</v>
      </c>
      <c r="B1661" s="115" t="s">
        <v>5725</v>
      </c>
      <c r="C1661" s="116" t="str">
        <f t="array" ref="C1661">IFERROR(VLOOKUP(E1661,'RT-C'!$A:$I,9,FALSE),"")</f>
        <v/>
      </c>
      <c r="D1661" s="117"/>
      <c r="E1661" s="113"/>
      <c r="F1661" s="118"/>
      <c r="G1661" s="119"/>
      <c r="H1661" s="120"/>
      <c r="I1661" s="153" t="str">
        <f t="array" ref="I1661">IFERROR(VLOOKUP(E1661,'RT-C'!$A:$J,10,FALSE),"")</f>
        <v/>
      </c>
      <c r="J1661" s="151" t="str">
        <f t="array" ref="J1661">IFERROR(VLOOKUP(E1661,'RT-C'!$A:$AE,31,FALSE),"")</f>
        <v/>
      </c>
      <c r="K1661" s="152" t="str">
        <f t="array" ref="K1661">IFERROR(IF(VLOOKUP(E1661,'RT-C'!$A:$AG,29,FALSE)=0,"",VLOOKUP(E1661,'RT-C'!$A:$AG,33,FALSE)),"")</f>
        <v/>
      </c>
      <c r="L1661" s="151" t="str">
        <f t="array" ref="L1661">IFERROR(VLOOKUP('RT-C'!$A:$AF,32,FALSE),"")</f>
        <v/>
      </c>
      <c r="M1661" s="323" t="str">
        <f t="array" ref="M1661">IFERROR(VLOOKUP(E1661,'RT-C'!$A:$H,8,FALSE),"")</f>
        <v/>
      </c>
      <c r="N1661" s="151" t="str">
        <f t="array" ref="N1661">IFERROR(VLOOKUP(E1661,'RT-C'!$A:$G,7,FALSE),"")</f>
        <v/>
      </c>
      <c r="O1661" s="150" t="str">
        <f t="array" ref="O1661">IFERROR(VLOOKUP(E1661,'RT-C'!$A:$R,18,FALSE),"")</f>
        <v/>
      </c>
      <c r="P1661" s="147" t="str">
        <f t="shared" si="100"/>
        <v/>
      </c>
      <c r="Q1661" s="119" t="str">
        <f t="shared" si="101"/>
        <v/>
      </c>
      <c r="R1661" s="149" t="str">
        <f t="shared" si="102"/>
        <v/>
      </c>
      <c r="S1661" s="148"/>
      <c r="T1661" s="148" t="str">
        <f t="shared" si="103"/>
        <v/>
      </c>
      <c r="U1661" s="118" t="e">
        <f>IF(AND(D1661&lt;&gt;"",I1661="OUI",#REF!="OUI"),60,"")</f>
        <v>#REF!</v>
      </c>
      <c r="V1661" s="147"/>
      <c r="W1661" s="118"/>
      <c r="X1661" s="118"/>
      <c r="Y1661" s="120"/>
      <c r="Z1661" s="117"/>
    </row>
    <row r="1662" spans="1:26" x14ac:dyDescent="0.25">
      <c r="A1662" s="114">
        <v>13</v>
      </c>
      <c r="B1662" s="115" t="s">
        <v>5725</v>
      </c>
      <c r="C1662" s="116" t="str">
        <f t="array" ref="C1662">IFERROR(VLOOKUP(E1662,'RT-C'!$A:$I,9,FALSE),"")</f>
        <v/>
      </c>
      <c r="D1662" s="117"/>
      <c r="E1662" s="113"/>
      <c r="F1662" s="118"/>
      <c r="G1662" s="119"/>
      <c r="H1662" s="120"/>
      <c r="I1662" s="153" t="str">
        <f t="array" ref="I1662">IFERROR(VLOOKUP(E1662,'RT-C'!$A:$J,10,FALSE),"")</f>
        <v/>
      </c>
      <c r="J1662" s="151" t="str">
        <f t="array" ref="J1662">IFERROR(VLOOKUP(E1662,'RT-C'!$A:$AE,31,FALSE),"")</f>
        <v/>
      </c>
      <c r="K1662" s="152" t="str">
        <f t="array" ref="K1662">IFERROR(IF(VLOOKUP(E1662,'RT-C'!$A:$AG,29,FALSE)=0,"",VLOOKUP(E1662,'RT-C'!$A:$AG,33,FALSE)),"")</f>
        <v/>
      </c>
      <c r="L1662" s="151" t="str">
        <f t="array" ref="L1662">IFERROR(VLOOKUP('RT-C'!$A:$AF,32,FALSE),"")</f>
        <v/>
      </c>
      <c r="M1662" s="323" t="str">
        <f t="array" ref="M1662">IFERROR(VLOOKUP(E1662,'RT-C'!$A:$H,8,FALSE),"")</f>
        <v/>
      </c>
      <c r="N1662" s="151" t="str">
        <f t="array" ref="N1662">IFERROR(VLOOKUP(E1662,'RT-C'!$A:$G,7,FALSE),"")</f>
        <v/>
      </c>
      <c r="O1662" s="150" t="str">
        <f t="array" ref="O1662">IFERROR(VLOOKUP(E1662,'RT-C'!$A:$R,18,FALSE),"")</f>
        <v/>
      </c>
      <c r="P1662" s="147" t="str">
        <f t="shared" si="100"/>
        <v/>
      </c>
      <c r="Q1662" s="119" t="str">
        <f t="shared" si="101"/>
        <v/>
      </c>
      <c r="R1662" s="149" t="str">
        <f t="shared" si="102"/>
        <v/>
      </c>
      <c r="S1662" s="148"/>
      <c r="T1662" s="148" t="str">
        <f t="shared" si="103"/>
        <v/>
      </c>
      <c r="U1662" s="118" t="e">
        <f>IF(AND(D1662&lt;&gt;"",I1662="OUI",#REF!="OUI"),60,"")</f>
        <v>#REF!</v>
      </c>
      <c r="V1662" s="147"/>
      <c r="W1662" s="118"/>
      <c r="X1662" s="118"/>
      <c r="Y1662" s="120"/>
      <c r="Z1662" s="117"/>
    </row>
    <row r="1663" spans="1:26" x14ac:dyDescent="0.25">
      <c r="A1663" s="114">
        <v>13</v>
      </c>
      <c r="B1663" s="115" t="s">
        <v>5725</v>
      </c>
      <c r="C1663" s="116" t="str">
        <f t="array" ref="C1663">IFERROR(VLOOKUP(E1663,'RT-C'!$A:$I,9,FALSE),"")</f>
        <v/>
      </c>
      <c r="D1663" s="117"/>
      <c r="E1663" s="113"/>
      <c r="F1663" s="118"/>
      <c r="G1663" s="119"/>
      <c r="H1663" s="120"/>
      <c r="I1663" s="153" t="str">
        <f t="array" ref="I1663">IFERROR(VLOOKUP(E1663,'RT-C'!$A:$J,10,FALSE),"")</f>
        <v/>
      </c>
      <c r="J1663" s="151" t="str">
        <f t="array" ref="J1663">IFERROR(VLOOKUP(E1663,'RT-C'!$A:$AE,31,FALSE),"")</f>
        <v/>
      </c>
      <c r="K1663" s="152" t="str">
        <f t="array" ref="K1663">IFERROR(IF(VLOOKUP(E1663,'RT-C'!$A:$AG,29,FALSE)=0,"",VLOOKUP(E1663,'RT-C'!$A:$AG,33,FALSE)),"")</f>
        <v/>
      </c>
      <c r="L1663" s="151" t="str">
        <f t="array" ref="L1663">IFERROR(VLOOKUP('RT-C'!$A:$AF,32,FALSE),"")</f>
        <v/>
      </c>
      <c r="M1663" s="323" t="str">
        <f t="array" ref="M1663">IFERROR(VLOOKUP(E1663,'RT-C'!$A:$H,8,FALSE),"")</f>
        <v/>
      </c>
      <c r="N1663" s="151" t="str">
        <f t="array" ref="N1663">IFERROR(VLOOKUP(E1663,'RT-C'!$A:$G,7,FALSE),"")</f>
        <v/>
      </c>
      <c r="O1663" s="150" t="str">
        <f t="array" ref="O1663">IFERROR(VLOOKUP(E1663,'RT-C'!$A:$R,18,FALSE),"")</f>
        <v/>
      </c>
      <c r="P1663" s="147" t="str">
        <f t="shared" si="100"/>
        <v/>
      </c>
      <c r="Q1663" s="119" t="str">
        <f t="shared" si="101"/>
        <v/>
      </c>
      <c r="R1663" s="149" t="str">
        <f t="shared" si="102"/>
        <v/>
      </c>
      <c r="S1663" s="148"/>
      <c r="T1663" s="148" t="str">
        <f t="shared" si="103"/>
        <v/>
      </c>
      <c r="U1663" s="118" t="e">
        <f>IF(AND(D1663&lt;&gt;"",I1663="OUI",#REF!="OUI"),60,"")</f>
        <v>#REF!</v>
      </c>
      <c r="V1663" s="147"/>
      <c r="W1663" s="118"/>
      <c r="X1663" s="118"/>
      <c r="Y1663" s="120"/>
      <c r="Z1663" s="117"/>
    </row>
    <row r="1664" spans="1:26" x14ac:dyDescent="0.25">
      <c r="A1664" s="114">
        <v>13</v>
      </c>
      <c r="B1664" s="115" t="s">
        <v>5725</v>
      </c>
      <c r="C1664" s="116" t="str">
        <f t="array" ref="C1664">IFERROR(VLOOKUP(E1664,'RT-C'!$A:$I,9,FALSE),"")</f>
        <v/>
      </c>
      <c r="D1664" s="117"/>
      <c r="E1664" s="113"/>
      <c r="F1664" s="118"/>
      <c r="G1664" s="119"/>
      <c r="H1664" s="120"/>
      <c r="I1664" s="153" t="str">
        <f t="array" ref="I1664">IFERROR(VLOOKUP(E1664,'RT-C'!$A:$J,10,FALSE),"")</f>
        <v/>
      </c>
      <c r="J1664" s="151" t="str">
        <f t="array" ref="J1664">IFERROR(VLOOKUP(E1664,'RT-C'!$A:$AE,31,FALSE),"")</f>
        <v/>
      </c>
      <c r="K1664" s="152" t="str">
        <f t="array" ref="K1664">IFERROR(IF(VLOOKUP(E1664,'RT-C'!$A:$AG,29,FALSE)=0,"",VLOOKUP(E1664,'RT-C'!$A:$AG,33,FALSE)),"")</f>
        <v/>
      </c>
      <c r="L1664" s="151" t="str">
        <f t="array" ref="L1664">IFERROR(VLOOKUP('RT-C'!$A:$AF,32,FALSE),"")</f>
        <v/>
      </c>
      <c r="M1664" s="323" t="str">
        <f t="array" ref="M1664">IFERROR(VLOOKUP(E1664,'RT-C'!$A:$H,8,FALSE),"")</f>
        <v/>
      </c>
      <c r="N1664" s="151" t="str">
        <f t="array" ref="N1664">IFERROR(VLOOKUP(E1664,'RT-C'!$A:$G,7,FALSE),"")</f>
        <v/>
      </c>
      <c r="O1664" s="150" t="str">
        <f t="array" ref="O1664">IFERROR(VLOOKUP(E1664,'RT-C'!$A:$R,18,FALSE),"")</f>
        <v/>
      </c>
      <c r="P1664" s="147" t="str">
        <f t="shared" si="100"/>
        <v/>
      </c>
      <c r="Q1664" s="119" t="str">
        <f t="shared" si="101"/>
        <v/>
      </c>
      <c r="R1664" s="149" t="str">
        <f t="shared" si="102"/>
        <v/>
      </c>
      <c r="S1664" s="148"/>
      <c r="T1664" s="148" t="str">
        <f t="shared" si="103"/>
        <v/>
      </c>
      <c r="U1664" s="118" t="e">
        <f>IF(AND(D1664&lt;&gt;"",I1664="OUI",#REF!="OUI"),60,"")</f>
        <v>#REF!</v>
      </c>
      <c r="V1664" s="147"/>
      <c r="W1664" s="118"/>
      <c r="X1664" s="118"/>
      <c r="Y1664" s="120"/>
      <c r="Z1664" s="117"/>
    </row>
    <row r="1665" spans="1:26" x14ac:dyDescent="0.25">
      <c r="A1665" s="114">
        <v>13</v>
      </c>
      <c r="B1665" s="115" t="s">
        <v>5725</v>
      </c>
      <c r="C1665" s="116" t="str">
        <f t="array" ref="C1665">IFERROR(VLOOKUP(E1665,'RT-C'!$A:$I,9,FALSE),"")</f>
        <v/>
      </c>
      <c r="D1665" s="117"/>
      <c r="E1665" s="113"/>
      <c r="F1665" s="118"/>
      <c r="G1665" s="119"/>
      <c r="H1665" s="120"/>
      <c r="I1665" s="153" t="str">
        <f t="array" ref="I1665">IFERROR(VLOOKUP(E1665,'RT-C'!$A:$J,10,FALSE),"")</f>
        <v/>
      </c>
      <c r="J1665" s="151" t="str">
        <f t="array" ref="J1665">IFERROR(VLOOKUP(E1665,'RT-C'!$A:$AE,31,FALSE),"")</f>
        <v/>
      </c>
      <c r="K1665" s="152" t="str">
        <f t="array" ref="K1665">IFERROR(IF(VLOOKUP(E1665,'RT-C'!$A:$AG,29,FALSE)=0,"",VLOOKUP(E1665,'RT-C'!$A:$AG,33,FALSE)),"")</f>
        <v/>
      </c>
      <c r="L1665" s="151" t="str">
        <f t="array" ref="L1665">IFERROR(VLOOKUP('RT-C'!$A:$AF,32,FALSE),"")</f>
        <v/>
      </c>
      <c r="M1665" s="323" t="str">
        <f t="array" ref="M1665">IFERROR(VLOOKUP(E1665,'RT-C'!$A:$H,8,FALSE),"")</f>
        <v/>
      </c>
      <c r="N1665" s="151" t="str">
        <f t="array" ref="N1665">IFERROR(VLOOKUP(E1665,'RT-C'!$A:$G,7,FALSE),"")</f>
        <v/>
      </c>
      <c r="O1665" s="150" t="str">
        <f t="array" ref="O1665">IFERROR(VLOOKUP(E1665,'RT-C'!$A:$R,18,FALSE),"")</f>
        <v/>
      </c>
      <c r="P1665" s="147" t="str">
        <f t="shared" si="100"/>
        <v/>
      </c>
      <c r="Q1665" s="119" t="str">
        <f t="shared" si="101"/>
        <v/>
      </c>
      <c r="R1665" s="149" t="str">
        <f t="shared" si="102"/>
        <v/>
      </c>
      <c r="S1665" s="148"/>
      <c r="T1665" s="148" t="str">
        <f t="shared" si="103"/>
        <v/>
      </c>
      <c r="U1665" s="118" t="e">
        <f>IF(AND(D1665&lt;&gt;"",I1665="OUI",#REF!="OUI"),60,"")</f>
        <v>#REF!</v>
      </c>
      <c r="V1665" s="147"/>
      <c r="W1665" s="118"/>
      <c r="X1665" s="118"/>
      <c r="Y1665" s="120"/>
      <c r="Z1665" s="117"/>
    </row>
    <row r="1666" spans="1:26" x14ac:dyDescent="0.25">
      <c r="A1666" s="114">
        <v>13</v>
      </c>
      <c r="B1666" s="115" t="s">
        <v>5725</v>
      </c>
      <c r="C1666" s="116" t="str">
        <f t="array" ref="C1666">IFERROR(VLOOKUP(E1666,'RT-C'!$A:$I,9,FALSE),"")</f>
        <v/>
      </c>
      <c r="D1666" s="117"/>
      <c r="E1666" s="113"/>
      <c r="F1666" s="118"/>
      <c r="G1666" s="119"/>
      <c r="H1666" s="120"/>
      <c r="I1666" s="153" t="str">
        <f t="array" ref="I1666">IFERROR(VLOOKUP(E1666,'RT-C'!$A:$J,10,FALSE),"")</f>
        <v/>
      </c>
      <c r="J1666" s="151" t="str">
        <f t="array" ref="J1666">IFERROR(VLOOKUP(E1666,'RT-C'!$A:$AE,31,FALSE),"")</f>
        <v/>
      </c>
      <c r="K1666" s="152" t="str">
        <f t="array" ref="K1666">IFERROR(IF(VLOOKUP(E1666,'RT-C'!$A:$AG,29,FALSE)=0,"",VLOOKUP(E1666,'RT-C'!$A:$AG,33,FALSE)),"")</f>
        <v/>
      </c>
      <c r="L1666" s="151" t="str">
        <f t="array" ref="L1666">IFERROR(VLOOKUP('RT-C'!$A:$AF,32,FALSE),"")</f>
        <v/>
      </c>
      <c r="M1666" s="323" t="str">
        <f t="array" ref="M1666">IFERROR(VLOOKUP(E1666,'RT-C'!$A:$H,8,FALSE),"")</f>
        <v/>
      </c>
      <c r="N1666" s="151" t="str">
        <f t="array" ref="N1666">IFERROR(VLOOKUP(E1666,'RT-C'!$A:$G,7,FALSE),"")</f>
        <v/>
      </c>
      <c r="O1666" s="150" t="str">
        <f t="array" ref="O1666">IFERROR(VLOOKUP(E1666,'RT-C'!$A:$R,18,FALSE),"")</f>
        <v/>
      </c>
      <c r="P1666" s="147" t="str">
        <f t="shared" si="100"/>
        <v/>
      </c>
      <c r="Q1666" s="119" t="str">
        <f t="shared" si="101"/>
        <v/>
      </c>
      <c r="R1666" s="149" t="str">
        <f t="shared" si="102"/>
        <v/>
      </c>
      <c r="S1666" s="148"/>
      <c r="T1666" s="148" t="str">
        <f t="shared" si="103"/>
        <v/>
      </c>
      <c r="U1666" s="118" t="e">
        <f>IF(AND(D1666&lt;&gt;"",I1666="OUI",#REF!="OUI"),60,"")</f>
        <v>#REF!</v>
      </c>
      <c r="V1666" s="147"/>
      <c r="W1666" s="118"/>
      <c r="X1666" s="118"/>
      <c r="Y1666" s="120"/>
      <c r="Z1666" s="117"/>
    </row>
    <row r="1667" spans="1:26" x14ac:dyDescent="0.25">
      <c r="A1667" s="114">
        <v>13</v>
      </c>
      <c r="B1667" s="115" t="s">
        <v>5725</v>
      </c>
      <c r="C1667" s="116" t="str">
        <f t="array" ref="C1667">IFERROR(VLOOKUP(E1667,'RT-C'!$A:$I,9,FALSE),"")</f>
        <v/>
      </c>
      <c r="D1667" s="117"/>
      <c r="E1667" s="113"/>
      <c r="F1667" s="118"/>
      <c r="G1667" s="119"/>
      <c r="H1667" s="120"/>
      <c r="I1667" s="153" t="str">
        <f t="array" ref="I1667">IFERROR(VLOOKUP(E1667,'RT-C'!$A:$J,10,FALSE),"")</f>
        <v/>
      </c>
      <c r="J1667" s="151" t="str">
        <f t="array" ref="J1667">IFERROR(VLOOKUP(E1667,'RT-C'!$A:$AE,31,FALSE),"")</f>
        <v/>
      </c>
      <c r="K1667" s="152" t="str">
        <f t="array" ref="K1667">IFERROR(IF(VLOOKUP(E1667,'RT-C'!$A:$AG,29,FALSE)=0,"",VLOOKUP(E1667,'RT-C'!$A:$AG,33,FALSE)),"")</f>
        <v/>
      </c>
      <c r="L1667" s="151" t="str">
        <f t="array" ref="L1667">IFERROR(VLOOKUP('RT-C'!$A:$AF,32,FALSE),"")</f>
        <v/>
      </c>
      <c r="M1667" s="323" t="str">
        <f t="array" ref="M1667">IFERROR(VLOOKUP(E1667,'RT-C'!$A:$H,8,FALSE),"")</f>
        <v/>
      </c>
      <c r="N1667" s="151" t="str">
        <f t="array" ref="N1667">IFERROR(VLOOKUP(E1667,'RT-C'!$A:$G,7,FALSE),"")</f>
        <v/>
      </c>
      <c r="O1667" s="150" t="str">
        <f t="array" ref="O1667">IFERROR(VLOOKUP(E1667,'RT-C'!$A:$R,18,FALSE),"")</f>
        <v/>
      </c>
      <c r="P1667" s="147" t="str">
        <f t="shared" ref="P1667:P1730" si="104">IF(AND(D1667&lt;&gt;"",F1667="INS",I1667="OUI",K1667&gt;0),K1667*IF($M1667&gt;41790,5.94,5.65),"")</f>
        <v/>
      </c>
      <c r="Q1667" s="119" t="str">
        <f t="shared" ref="Q1667:Q1730" si="105">IF(AND(D1667&lt;&gt;"",F1667="REV",I1667="OUI",K1667&gt;0),K1667*IF($M1667&gt;41790,6.2,5.9),"")</f>
        <v/>
      </c>
      <c r="R1667" s="149" t="str">
        <f t="shared" ref="R1667:R1730" si="106">IF(AND(D1667&lt;&gt;"",I1667="NON",OR(J1667="Branchement individuel",J1667="Batiment détruit")),3,"")</f>
        <v/>
      </c>
      <c r="S1667" s="148"/>
      <c r="T1667" s="148" t="str">
        <f t="shared" ref="T1667:T1730" si="107">IF(AND(D1667&lt;&gt;"",I1667="OUI",O1667="OUI"),18,"")</f>
        <v/>
      </c>
      <c r="U1667" s="118" t="e">
        <f>IF(AND(D1667&lt;&gt;"",I1667="OUI",#REF!="OUI"),60,"")</f>
        <v>#REF!</v>
      </c>
      <c r="V1667" s="147"/>
      <c r="W1667" s="118"/>
      <c r="X1667" s="118"/>
      <c r="Y1667" s="120"/>
      <c r="Z1667" s="117"/>
    </row>
    <row r="1668" spans="1:26" x14ac:dyDescent="0.25">
      <c r="A1668" s="114">
        <v>13</v>
      </c>
      <c r="B1668" s="115" t="s">
        <v>5725</v>
      </c>
      <c r="C1668" s="116" t="str">
        <f t="array" ref="C1668">IFERROR(VLOOKUP(E1668,'RT-C'!$A:$I,9,FALSE),"")</f>
        <v/>
      </c>
      <c r="D1668" s="117"/>
      <c r="E1668" s="113"/>
      <c r="F1668" s="118"/>
      <c r="G1668" s="119"/>
      <c r="H1668" s="120"/>
      <c r="I1668" s="153" t="str">
        <f t="array" ref="I1668">IFERROR(VLOOKUP(E1668,'RT-C'!$A:$J,10,FALSE),"")</f>
        <v/>
      </c>
      <c r="J1668" s="151" t="str">
        <f t="array" ref="J1668">IFERROR(VLOOKUP(E1668,'RT-C'!$A:$AE,31,FALSE),"")</f>
        <v/>
      </c>
      <c r="K1668" s="152" t="str">
        <f t="array" ref="K1668">IFERROR(IF(VLOOKUP(E1668,'RT-C'!$A:$AG,29,FALSE)=0,"",VLOOKUP(E1668,'RT-C'!$A:$AG,33,FALSE)),"")</f>
        <v/>
      </c>
      <c r="L1668" s="151" t="str">
        <f t="array" ref="L1668">IFERROR(VLOOKUP('RT-C'!$A:$AF,32,FALSE),"")</f>
        <v/>
      </c>
      <c r="M1668" s="323" t="str">
        <f t="array" ref="M1668">IFERROR(VLOOKUP(E1668,'RT-C'!$A:$H,8,FALSE),"")</f>
        <v/>
      </c>
      <c r="N1668" s="151" t="str">
        <f t="array" ref="N1668">IFERROR(VLOOKUP(E1668,'RT-C'!$A:$G,7,FALSE),"")</f>
        <v/>
      </c>
      <c r="O1668" s="150" t="str">
        <f t="array" ref="O1668">IFERROR(VLOOKUP(E1668,'RT-C'!$A:$R,18,FALSE),"")</f>
        <v/>
      </c>
      <c r="P1668" s="147" t="str">
        <f t="shared" si="104"/>
        <v/>
      </c>
      <c r="Q1668" s="119" t="str">
        <f t="shared" si="105"/>
        <v/>
      </c>
      <c r="R1668" s="149" t="str">
        <f t="shared" si="106"/>
        <v/>
      </c>
      <c r="S1668" s="148"/>
      <c r="T1668" s="148" t="str">
        <f t="shared" si="107"/>
        <v/>
      </c>
      <c r="U1668" s="118" t="e">
        <f>IF(AND(D1668&lt;&gt;"",I1668="OUI",#REF!="OUI"),60,"")</f>
        <v>#REF!</v>
      </c>
      <c r="V1668" s="147"/>
      <c r="W1668" s="118"/>
      <c r="X1668" s="118"/>
      <c r="Y1668" s="120"/>
      <c r="Z1668" s="117"/>
    </row>
    <row r="1669" spans="1:26" x14ac:dyDescent="0.25">
      <c r="A1669" s="114">
        <v>13</v>
      </c>
      <c r="B1669" s="115" t="s">
        <v>5725</v>
      </c>
      <c r="C1669" s="116" t="str">
        <f t="array" ref="C1669">IFERROR(VLOOKUP(E1669,'RT-C'!$A:$I,9,FALSE),"")</f>
        <v/>
      </c>
      <c r="D1669" s="117"/>
      <c r="E1669" s="113"/>
      <c r="F1669" s="118"/>
      <c r="G1669" s="119"/>
      <c r="H1669" s="120"/>
      <c r="I1669" s="153" t="str">
        <f t="array" ref="I1669">IFERROR(VLOOKUP(E1669,'RT-C'!$A:$J,10,FALSE),"")</f>
        <v/>
      </c>
      <c r="J1669" s="151" t="str">
        <f t="array" ref="J1669">IFERROR(VLOOKUP(E1669,'RT-C'!$A:$AE,31,FALSE),"")</f>
        <v/>
      </c>
      <c r="K1669" s="152" t="str">
        <f t="array" ref="K1669">IFERROR(IF(VLOOKUP(E1669,'RT-C'!$A:$AG,29,FALSE)=0,"",VLOOKUP(E1669,'RT-C'!$A:$AG,33,FALSE)),"")</f>
        <v/>
      </c>
      <c r="L1669" s="151" t="str">
        <f t="array" ref="L1669">IFERROR(VLOOKUP('RT-C'!$A:$AF,32,FALSE),"")</f>
        <v/>
      </c>
      <c r="M1669" s="323" t="str">
        <f t="array" ref="M1669">IFERROR(VLOOKUP(E1669,'RT-C'!$A:$H,8,FALSE),"")</f>
        <v/>
      </c>
      <c r="N1669" s="151" t="str">
        <f t="array" ref="N1669">IFERROR(VLOOKUP(E1669,'RT-C'!$A:$G,7,FALSE),"")</f>
        <v/>
      </c>
      <c r="O1669" s="150" t="str">
        <f t="array" ref="O1669">IFERROR(VLOOKUP(E1669,'RT-C'!$A:$R,18,FALSE),"")</f>
        <v/>
      </c>
      <c r="P1669" s="147" t="str">
        <f t="shared" si="104"/>
        <v/>
      </c>
      <c r="Q1669" s="119" t="str">
        <f t="shared" si="105"/>
        <v/>
      </c>
      <c r="R1669" s="149" t="str">
        <f t="shared" si="106"/>
        <v/>
      </c>
      <c r="S1669" s="148"/>
      <c r="T1669" s="148" t="str">
        <f t="shared" si="107"/>
        <v/>
      </c>
      <c r="U1669" s="118" t="e">
        <f>IF(AND(D1669&lt;&gt;"",I1669="OUI",#REF!="OUI"),60,"")</f>
        <v>#REF!</v>
      </c>
      <c r="V1669" s="147"/>
      <c r="W1669" s="118"/>
      <c r="X1669" s="118"/>
      <c r="Y1669" s="120"/>
      <c r="Z1669" s="117"/>
    </row>
    <row r="1670" spans="1:26" x14ac:dyDescent="0.25">
      <c r="A1670" s="114">
        <v>13</v>
      </c>
      <c r="B1670" s="115" t="s">
        <v>5725</v>
      </c>
      <c r="C1670" s="116" t="str">
        <f t="array" ref="C1670">IFERROR(VLOOKUP(E1670,'RT-C'!$A:$I,9,FALSE),"")</f>
        <v/>
      </c>
      <c r="D1670" s="117"/>
      <c r="E1670" s="113"/>
      <c r="F1670" s="118"/>
      <c r="G1670" s="119"/>
      <c r="H1670" s="120"/>
      <c r="I1670" s="153" t="str">
        <f t="array" ref="I1670">IFERROR(VLOOKUP(E1670,'RT-C'!$A:$J,10,FALSE),"")</f>
        <v/>
      </c>
      <c r="J1670" s="151" t="str">
        <f t="array" ref="J1670">IFERROR(VLOOKUP(E1670,'RT-C'!$A:$AE,31,FALSE),"")</f>
        <v/>
      </c>
      <c r="K1670" s="152" t="str">
        <f t="array" ref="K1670">IFERROR(IF(VLOOKUP(E1670,'RT-C'!$A:$AG,29,FALSE)=0,"",VLOOKUP(E1670,'RT-C'!$A:$AG,33,FALSE)),"")</f>
        <v/>
      </c>
      <c r="L1670" s="151" t="str">
        <f t="array" ref="L1670">IFERROR(VLOOKUP('RT-C'!$A:$AF,32,FALSE),"")</f>
        <v/>
      </c>
      <c r="M1670" s="323" t="str">
        <f t="array" ref="M1670">IFERROR(VLOOKUP(E1670,'RT-C'!$A:$H,8,FALSE),"")</f>
        <v/>
      </c>
      <c r="N1670" s="151" t="str">
        <f t="array" ref="N1670">IFERROR(VLOOKUP(E1670,'RT-C'!$A:$G,7,FALSE),"")</f>
        <v/>
      </c>
      <c r="O1670" s="150" t="str">
        <f t="array" ref="O1670">IFERROR(VLOOKUP(E1670,'RT-C'!$A:$R,18,FALSE),"")</f>
        <v/>
      </c>
      <c r="P1670" s="147" t="str">
        <f t="shared" si="104"/>
        <v/>
      </c>
      <c r="Q1670" s="119" t="str">
        <f t="shared" si="105"/>
        <v/>
      </c>
      <c r="R1670" s="149" t="str">
        <f t="shared" si="106"/>
        <v/>
      </c>
      <c r="S1670" s="148"/>
      <c r="T1670" s="148" t="str">
        <f t="shared" si="107"/>
        <v/>
      </c>
      <c r="U1670" s="118" t="e">
        <f>IF(AND(D1670&lt;&gt;"",I1670="OUI",#REF!="OUI"),60,"")</f>
        <v>#REF!</v>
      </c>
      <c r="V1670" s="147"/>
      <c r="W1670" s="118"/>
      <c r="X1670" s="118"/>
      <c r="Y1670" s="120"/>
      <c r="Z1670" s="117"/>
    </row>
    <row r="1671" spans="1:26" x14ac:dyDescent="0.25">
      <c r="A1671" s="114">
        <v>13</v>
      </c>
      <c r="B1671" s="115" t="s">
        <v>5725</v>
      </c>
      <c r="C1671" s="116" t="str">
        <f t="array" ref="C1671">IFERROR(VLOOKUP(E1671,'RT-C'!$A:$I,9,FALSE),"")</f>
        <v/>
      </c>
      <c r="D1671" s="117"/>
      <c r="E1671" s="113"/>
      <c r="F1671" s="118"/>
      <c r="G1671" s="119"/>
      <c r="H1671" s="120"/>
      <c r="I1671" s="153" t="str">
        <f t="array" ref="I1671">IFERROR(VLOOKUP(E1671,'RT-C'!$A:$J,10,FALSE),"")</f>
        <v/>
      </c>
      <c r="J1671" s="151" t="str">
        <f t="array" ref="J1671">IFERROR(VLOOKUP(E1671,'RT-C'!$A:$AE,31,FALSE),"")</f>
        <v/>
      </c>
      <c r="K1671" s="152" t="str">
        <f t="array" ref="K1671">IFERROR(IF(VLOOKUP(E1671,'RT-C'!$A:$AG,29,FALSE)=0,"",VLOOKUP(E1671,'RT-C'!$A:$AG,33,FALSE)),"")</f>
        <v/>
      </c>
      <c r="L1671" s="151" t="str">
        <f t="array" ref="L1671">IFERROR(VLOOKUP('RT-C'!$A:$AF,32,FALSE),"")</f>
        <v/>
      </c>
      <c r="M1671" s="323" t="str">
        <f t="array" ref="M1671">IFERROR(VLOOKUP(E1671,'RT-C'!$A:$H,8,FALSE),"")</f>
        <v/>
      </c>
      <c r="N1671" s="151" t="str">
        <f t="array" ref="N1671">IFERROR(VLOOKUP(E1671,'RT-C'!$A:$G,7,FALSE),"")</f>
        <v/>
      </c>
      <c r="O1671" s="150" t="str">
        <f t="array" ref="O1671">IFERROR(VLOOKUP(E1671,'RT-C'!$A:$R,18,FALSE),"")</f>
        <v/>
      </c>
      <c r="P1671" s="147" t="str">
        <f t="shared" si="104"/>
        <v/>
      </c>
      <c r="Q1671" s="119" t="str">
        <f t="shared" si="105"/>
        <v/>
      </c>
      <c r="R1671" s="149" t="str">
        <f t="shared" si="106"/>
        <v/>
      </c>
      <c r="S1671" s="148"/>
      <c r="T1671" s="148" t="str">
        <f t="shared" si="107"/>
        <v/>
      </c>
      <c r="U1671" s="118" t="e">
        <f>IF(AND(D1671&lt;&gt;"",I1671="OUI",#REF!="OUI"),60,"")</f>
        <v>#REF!</v>
      </c>
      <c r="V1671" s="147"/>
      <c r="W1671" s="118"/>
      <c r="X1671" s="118"/>
      <c r="Y1671" s="120"/>
      <c r="Z1671" s="117"/>
    </row>
    <row r="1672" spans="1:26" x14ac:dyDescent="0.25">
      <c r="A1672" s="114">
        <v>13</v>
      </c>
      <c r="B1672" s="115" t="s">
        <v>5725</v>
      </c>
      <c r="C1672" s="116" t="str">
        <f t="array" ref="C1672">IFERROR(VLOOKUP(E1672,'RT-C'!$A:$I,9,FALSE),"")</f>
        <v/>
      </c>
      <c r="D1672" s="117"/>
      <c r="E1672" s="113"/>
      <c r="F1672" s="118"/>
      <c r="G1672" s="119"/>
      <c r="H1672" s="120"/>
      <c r="I1672" s="153" t="str">
        <f t="array" ref="I1672">IFERROR(VLOOKUP(E1672,'RT-C'!$A:$J,10,FALSE),"")</f>
        <v/>
      </c>
      <c r="J1672" s="151" t="str">
        <f t="array" ref="J1672">IFERROR(VLOOKUP(E1672,'RT-C'!$A:$AE,31,FALSE),"")</f>
        <v/>
      </c>
      <c r="K1672" s="152" t="str">
        <f t="array" ref="K1672">IFERROR(IF(VLOOKUP(E1672,'RT-C'!$A:$AG,29,FALSE)=0,"",VLOOKUP(E1672,'RT-C'!$A:$AG,33,FALSE)),"")</f>
        <v/>
      </c>
      <c r="L1672" s="151" t="str">
        <f t="array" ref="L1672">IFERROR(VLOOKUP('RT-C'!$A:$AF,32,FALSE),"")</f>
        <v/>
      </c>
      <c r="M1672" s="323" t="str">
        <f t="array" ref="M1672">IFERROR(VLOOKUP(E1672,'RT-C'!$A:$H,8,FALSE),"")</f>
        <v/>
      </c>
      <c r="N1672" s="151" t="str">
        <f t="array" ref="N1672">IFERROR(VLOOKUP(E1672,'RT-C'!$A:$G,7,FALSE),"")</f>
        <v/>
      </c>
      <c r="O1672" s="150" t="str">
        <f t="array" ref="O1672">IFERROR(VLOOKUP(E1672,'RT-C'!$A:$R,18,FALSE),"")</f>
        <v/>
      </c>
      <c r="P1672" s="147" t="str">
        <f t="shared" si="104"/>
        <v/>
      </c>
      <c r="Q1672" s="119" t="str">
        <f t="shared" si="105"/>
        <v/>
      </c>
      <c r="R1672" s="149" t="str">
        <f t="shared" si="106"/>
        <v/>
      </c>
      <c r="S1672" s="148"/>
      <c r="T1672" s="148" t="str">
        <f t="shared" si="107"/>
        <v/>
      </c>
      <c r="U1672" s="118" t="e">
        <f>IF(AND(D1672&lt;&gt;"",I1672="OUI",#REF!="OUI"),60,"")</f>
        <v>#REF!</v>
      </c>
      <c r="V1672" s="147"/>
      <c r="W1672" s="118"/>
      <c r="X1672" s="118"/>
      <c r="Y1672" s="120"/>
      <c r="Z1672" s="117"/>
    </row>
    <row r="1673" spans="1:26" x14ac:dyDescent="0.25">
      <c r="A1673" s="114">
        <v>13</v>
      </c>
      <c r="B1673" s="115" t="s">
        <v>5725</v>
      </c>
      <c r="C1673" s="116" t="str">
        <f t="array" ref="C1673">IFERROR(VLOOKUP(E1673,'RT-C'!$A:$I,9,FALSE),"")</f>
        <v/>
      </c>
      <c r="D1673" s="117"/>
      <c r="E1673" s="113"/>
      <c r="F1673" s="118"/>
      <c r="G1673" s="119"/>
      <c r="H1673" s="120"/>
      <c r="I1673" s="153" t="str">
        <f t="array" ref="I1673">IFERROR(VLOOKUP(E1673,'RT-C'!$A:$J,10,FALSE),"")</f>
        <v/>
      </c>
      <c r="J1673" s="151" t="str">
        <f t="array" ref="J1673">IFERROR(VLOOKUP(E1673,'RT-C'!$A:$AE,31,FALSE),"")</f>
        <v/>
      </c>
      <c r="K1673" s="152" t="str">
        <f t="array" ref="K1673">IFERROR(IF(VLOOKUP(E1673,'RT-C'!$A:$AG,29,FALSE)=0,"",VLOOKUP(E1673,'RT-C'!$A:$AG,33,FALSE)),"")</f>
        <v/>
      </c>
      <c r="L1673" s="151" t="str">
        <f t="array" ref="L1673">IFERROR(VLOOKUP('RT-C'!$A:$AF,32,FALSE),"")</f>
        <v/>
      </c>
      <c r="M1673" s="323" t="str">
        <f t="array" ref="M1673">IFERROR(VLOOKUP(E1673,'RT-C'!$A:$H,8,FALSE),"")</f>
        <v/>
      </c>
      <c r="N1673" s="151" t="str">
        <f t="array" ref="N1673">IFERROR(VLOOKUP(E1673,'RT-C'!$A:$G,7,FALSE),"")</f>
        <v/>
      </c>
      <c r="O1673" s="150" t="str">
        <f t="array" ref="O1673">IFERROR(VLOOKUP(E1673,'RT-C'!$A:$R,18,FALSE),"")</f>
        <v/>
      </c>
      <c r="P1673" s="147" t="str">
        <f t="shared" si="104"/>
        <v/>
      </c>
      <c r="Q1673" s="119" t="str">
        <f t="shared" si="105"/>
        <v/>
      </c>
      <c r="R1673" s="149" t="str">
        <f t="shared" si="106"/>
        <v/>
      </c>
      <c r="S1673" s="148"/>
      <c r="T1673" s="148" t="str">
        <f t="shared" si="107"/>
        <v/>
      </c>
      <c r="U1673" s="118" t="e">
        <f>IF(AND(D1673&lt;&gt;"",I1673="OUI",#REF!="OUI"),60,"")</f>
        <v>#REF!</v>
      </c>
      <c r="V1673" s="147"/>
      <c r="W1673" s="118"/>
      <c r="X1673" s="118"/>
      <c r="Y1673" s="120"/>
      <c r="Z1673" s="117"/>
    </row>
    <row r="1674" spans="1:26" x14ac:dyDescent="0.25">
      <c r="A1674" s="114">
        <v>13</v>
      </c>
      <c r="B1674" s="115" t="s">
        <v>5725</v>
      </c>
      <c r="C1674" s="116" t="str">
        <f t="array" ref="C1674">IFERROR(VLOOKUP(E1674,'RT-C'!$A:$I,9,FALSE),"")</f>
        <v/>
      </c>
      <c r="D1674" s="117"/>
      <c r="E1674" s="113"/>
      <c r="F1674" s="118"/>
      <c r="G1674" s="119"/>
      <c r="H1674" s="120"/>
      <c r="I1674" s="153" t="str">
        <f t="array" ref="I1674">IFERROR(VLOOKUP(E1674,'RT-C'!$A:$J,10,FALSE),"")</f>
        <v/>
      </c>
      <c r="J1674" s="151" t="str">
        <f t="array" ref="J1674">IFERROR(VLOOKUP(E1674,'RT-C'!$A:$AE,31,FALSE),"")</f>
        <v/>
      </c>
      <c r="K1674" s="152" t="str">
        <f t="array" ref="K1674">IFERROR(IF(VLOOKUP(E1674,'RT-C'!$A:$AG,29,FALSE)=0,"",VLOOKUP(E1674,'RT-C'!$A:$AG,33,FALSE)),"")</f>
        <v/>
      </c>
      <c r="L1674" s="151" t="str">
        <f t="array" ref="L1674">IFERROR(VLOOKUP('RT-C'!$A:$AF,32,FALSE),"")</f>
        <v/>
      </c>
      <c r="M1674" s="323" t="str">
        <f t="array" ref="M1674">IFERROR(VLOOKUP(E1674,'RT-C'!$A:$H,8,FALSE),"")</f>
        <v/>
      </c>
      <c r="N1674" s="151" t="str">
        <f t="array" ref="N1674">IFERROR(VLOOKUP(E1674,'RT-C'!$A:$G,7,FALSE),"")</f>
        <v/>
      </c>
      <c r="O1674" s="150" t="str">
        <f t="array" ref="O1674">IFERROR(VLOOKUP(E1674,'RT-C'!$A:$R,18,FALSE),"")</f>
        <v/>
      </c>
      <c r="P1674" s="147" t="str">
        <f t="shared" si="104"/>
        <v/>
      </c>
      <c r="Q1674" s="119" t="str">
        <f t="shared" si="105"/>
        <v/>
      </c>
      <c r="R1674" s="149" t="str">
        <f t="shared" si="106"/>
        <v/>
      </c>
      <c r="S1674" s="148"/>
      <c r="T1674" s="148" t="str">
        <f t="shared" si="107"/>
        <v/>
      </c>
      <c r="U1674" s="118" t="e">
        <f>IF(AND(D1674&lt;&gt;"",I1674="OUI",#REF!="OUI"),60,"")</f>
        <v>#REF!</v>
      </c>
      <c r="V1674" s="147"/>
      <c r="W1674" s="118"/>
      <c r="X1674" s="118"/>
      <c r="Y1674" s="120"/>
      <c r="Z1674" s="117"/>
    </row>
    <row r="1675" spans="1:26" x14ac:dyDescent="0.25">
      <c r="A1675" s="114">
        <v>13</v>
      </c>
      <c r="B1675" s="115" t="s">
        <v>5725</v>
      </c>
      <c r="C1675" s="116" t="str">
        <f t="array" ref="C1675">IFERROR(VLOOKUP(E1675,'RT-C'!$A:$I,9,FALSE),"")</f>
        <v/>
      </c>
      <c r="D1675" s="117"/>
      <c r="E1675" s="113"/>
      <c r="F1675" s="118"/>
      <c r="G1675" s="119"/>
      <c r="H1675" s="120"/>
      <c r="I1675" s="153" t="str">
        <f t="array" ref="I1675">IFERROR(VLOOKUP(E1675,'RT-C'!$A:$J,10,FALSE),"")</f>
        <v/>
      </c>
      <c r="J1675" s="151" t="str">
        <f t="array" ref="J1675">IFERROR(VLOOKUP(E1675,'RT-C'!$A:$AE,31,FALSE),"")</f>
        <v/>
      </c>
      <c r="K1675" s="152" t="str">
        <f t="array" ref="K1675">IFERROR(IF(VLOOKUP(E1675,'RT-C'!$A:$AG,29,FALSE)=0,"",VLOOKUP(E1675,'RT-C'!$A:$AG,33,FALSE)),"")</f>
        <v/>
      </c>
      <c r="L1675" s="151" t="str">
        <f t="array" ref="L1675">IFERROR(VLOOKUP('RT-C'!$A:$AF,32,FALSE),"")</f>
        <v/>
      </c>
      <c r="M1675" s="323" t="str">
        <f t="array" ref="M1675">IFERROR(VLOOKUP(E1675,'RT-C'!$A:$H,8,FALSE),"")</f>
        <v/>
      </c>
      <c r="N1675" s="151" t="str">
        <f t="array" ref="N1675">IFERROR(VLOOKUP(E1675,'RT-C'!$A:$G,7,FALSE),"")</f>
        <v/>
      </c>
      <c r="O1675" s="150" t="str">
        <f t="array" ref="O1675">IFERROR(VLOOKUP(E1675,'RT-C'!$A:$R,18,FALSE),"")</f>
        <v/>
      </c>
      <c r="P1675" s="147" t="str">
        <f t="shared" si="104"/>
        <v/>
      </c>
      <c r="Q1675" s="119" t="str">
        <f t="shared" si="105"/>
        <v/>
      </c>
      <c r="R1675" s="149" t="str">
        <f t="shared" si="106"/>
        <v/>
      </c>
      <c r="S1675" s="148"/>
      <c r="T1675" s="148" t="str">
        <f t="shared" si="107"/>
        <v/>
      </c>
      <c r="U1675" s="118" t="e">
        <f>IF(AND(D1675&lt;&gt;"",I1675="OUI",#REF!="OUI"),60,"")</f>
        <v>#REF!</v>
      </c>
      <c r="V1675" s="147"/>
      <c r="W1675" s="118"/>
      <c r="X1675" s="118"/>
      <c r="Y1675" s="120"/>
      <c r="Z1675" s="117"/>
    </row>
    <row r="1676" spans="1:26" x14ac:dyDescent="0.25">
      <c r="A1676" s="114">
        <v>13</v>
      </c>
      <c r="B1676" s="115" t="s">
        <v>5725</v>
      </c>
      <c r="C1676" s="116" t="str">
        <f t="array" ref="C1676">IFERROR(VLOOKUP(E1676,'RT-C'!$A:$I,9,FALSE),"")</f>
        <v/>
      </c>
      <c r="D1676" s="117"/>
      <c r="E1676" s="113"/>
      <c r="F1676" s="118"/>
      <c r="G1676" s="119"/>
      <c r="H1676" s="120"/>
      <c r="I1676" s="153" t="str">
        <f t="array" ref="I1676">IFERROR(VLOOKUP(E1676,'RT-C'!$A:$J,10,FALSE),"")</f>
        <v/>
      </c>
      <c r="J1676" s="151" t="str">
        <f t="array" ref="J1676">IFERROR(VLOOKUP(E1676,'RT-C'!$A:$AE,31,FALSE),"")</f>
        <v/>
      </c>
      <c r="K1676" s="152" t="str">
        <f t="array" ref="K1676">IFERROR(IF(VLOOKUP(E1676,'RT-C'!$A:$AG,29,FALSE)=0,"",VLOOKUP(E1676,'RT-C'!$A:$AG,33,FALSE)),"")</f>
        <v/>
      </c>
      <c r="L1676" s="151" t="str">
        <f t="array" ref="L1676">IFERROR(VLOOKUP('RT-C'!$A:$AF,32,FALSE),"")</f>
        <v/>
      </c>
      <c r="M1676" s="323" t="str">
        <f t="array" ref="M1676">IFERROR(VLOOKUP(E1676,'RT-C'!$A:$H,8,FALSE),"")</f>
        <v/>
      </c>
      <c r="N1676" s="151" t="str">
        <f t="array" ref="N1676">IFERROR(VLOOKUP(E1676,'RT-C'!$A:$G,7,FALSE),"")</f>
        <v/>
      </c>
      <c r="O1676" s="150" t="str">
        <f t="array" ref="O1676">IFERROR(VLOOKUP(E1676,'RT-C'!$A:$R,18,FALSE),"")</f>
        <v/>
      </c>
      <c r="P1676" s="147" t="str">
        <f t="shared" si="104"/>
        <v/>
      </c>
      <c r="Q1676" s="119" t="str">
        <f t="shared" si="105"/>
        <v/>
      </c>
      <c r="R1676" s="149" t="str">
        <f t="shared" si="106"/>
        <v/>
      </c>
      <c r="S1676" s="148"/>
      <c r="T1676" s="148" t="str">
        <f t="shared" si="107"/>
        <v/>
      </c>
      <c r="U1676" s="118" t="e">
        <f>IF(AND(D1676&lt;&gt;"",I1676="OUI",#REF!="OUI"),60,"")</f>
        <v>#REF!</v>
      </c>
      <c r="V1676" s="147"/>
      <c r="W1676" s="118"/>
      <c r="X1676" s="118"/>
      <c r="Y1676" s="120"/>
      <c r="Z1676" s="117"/>
    </row>
    <row r="1677" spans="1:26" x14ac:dyDescent="0.25">
      <c r="A1677" s="114">
        <v>13</v>
      </c>
      <c r="B1677" s="115" t="s">
        <v>5725</v>
      </c>
      <c r="C1677" s="116" t="str">
        <f t="array" ref="C1677">IFERROR(VLOOKUP(E1677,'RT-C'!$A:$I,9,FALSE),"")</f>
        <v/>
      </c>
      <c r="D1677" s="117"/>
      <c r="E1677" s="113"/>
      <c r="F1677" s="118"/>
      <c r="G1677" s="119"/>
      <c r="H1677" s="120"/>
      <c r="I1677" s="153" t="str">
        <f t="array" ref="I1677">IFERROR(VLOOKUP(E1677,'RT-C'!$A:$J,10,FALSE),"")</f>
        <v/>
      </c>
      <c r="J1677" s="151" t="str">
        <f t="array" ref="J1677">IFERROR(VLOOKUP(E1677,'RT-C'!$A:$AE,31,FALSE),"")</f>
        <v/>
      </c>
      <c r="K1677" s="152" t="str">
        <f t="array" ref="K1677">IFERROR(IF(VLOOKUP(E1677,'RT-C'!$A:$AG,29,FALSE)=0,"",VLOOKUP(E1677,'RT-C'!$A:$AG,33,FALSE)),"")</f>
        <v/>
      </c>
      <c r="L1677" s="151" t="str">
        <f t="array" ref="L1677">IFERROR(VLOOKUP('RT-C'!$A:$AF,32,FALSE),"")</f>
        <v/>
      </c>
      <c r="M1677" s="323" t="str">
        <f t="array" ref="M1677">IFERROR(VLOOKUP(E1677,'RT-C'!$A:$H,8,FALSE),"")</f>
        <v/>
      </c>
      <c r="N1677" s="151" t="str">
        <f t="array" ref="N1677">IFERROR(VLOOKUP(E1677,'RT-C'!$A:$G,7,FALSE),"")</f>
        <v/>
      </c>
      <c r="O1677" s="150" t="str">
        <f t="array" ref="O1677">IFERROR(VLOOKUP(E1677,'RT-C'!$A:$R,18,FALSE),"")</f>
        <v/>
      </c>
      <c r="P1677" s="147" t="str">
        <f t="shared" si="104"/>
        <v/>
      </c>
      <c r="Q1677" s="119" t="str">
        <f t="shared" si="105"/>
        <v/>
      </c>
      <c r="R1677" s="149" t="str">
        <f t="shared" si="106"/>
        <v/>
      </c>
      <c r="S1677" s="148"/>
      <c r="T1677" s="148" t="str">
        <f t="shared" si="107"/>
        <v/>
      </c>
      <c r="U1677" s="118" t="e">
        <f>IF(AND(D1677&lt;&gt;"",I1677="OUI",#REF!="OUI"),60,"")</f>
        <v>#REF!</v>
      </c>
      <c r="V1677" s="147"/>
      <c r="W1677" s="118"/>
      <c r="X1677" s="118"/>
      <c r="Y1677" s="120"/>
      <c r="Z1677" s="117"/>
    </row>
    <row r="1678" spans="1:26" x14ac:dyDescent="0.25">
      <c r="A1678" s="114">
        <v>13</v>
      </c>
      <c r="B1678" s="115" t="s">
        <v>5725</v>
      </c>
      <c r="C1678" s="116" t="str">
        <f t="array" ref="C1678">IFERROR(VLOOKUP(E1678,'RT-C'!$A:$I,9,FALSE),"")</f>
        <v/>
      </c>
      <c r="D1678" s="117"/>
      <c r="E1678" s="113"/>
      <c r="F1678" s="118"/>
      <c r="G1678" s="119"/>
      <c r="H1678" s="120"/>
      <c r="I1678" s="153" t="str">
        <f t="array" ref="I1678">IFERROR(VLOOKUP(E1678,'RT-C'!$A:$J,10,FALSE),"")</f>
        <v/>
      </c>
      <c r="J1678" s="151" t="str">
        <f t="array" ref="J1678">IFERROR(VLOOKUP(E1678,'RT-C'!$A:$AE,31,FALSE),"")</f>
        <v/>
      </c>
      <c r="K1678" s="152" t="str">
        <f t="array" ref="K1678">IFERROR(IF(VLOOKUP(E1678,'RT-C'!$A:$AG,29,FALSE)=0,"",VLOOKUP(E1678,'RT-C'!$A:$AG,33,FALSE)),"")</f>
        <v/>
      </c>
      <c r="L1678" s="151" t="str">
        <f t="array" ref="L1678">IFERROR(VLOOKUP('RT-C'!$A:$AF,32,FALSE),"")</f>
        <v/>
      </c>
      <c r="M1678" s="323" t="str">
        <f t="array" ref="M1678">IFERROR(VLOOKUP(E1678,'RT-C'!$A:$H,8,FALSE),"")</f>
        <v/>
      </c>
      <c r="N1678" s="151" t="str">
        <f t="array" ref="N1678">IFERROR(VLOOKUP(E1678,'RT-C'!$A:$G,7,FALSE),"")</f>
        <v/>
      </c>
      <c r="O1678" s="150" t="str">
        <f t="array" ref="O1678">IFERROR(VLOOKUP(E1678,'RT-C'!$A:$R,18,FALSE),"")</f>
        <v/>
      </c>
      <c r="P1678" s="147" t="str">
        <f t="shared" si="104"/>
        <v/>
      </c>
      <c r="Q1678" s="119" t="str">
        <f t="shared" si="105"/>
        <v/>
      </c>
      <c r="R1678" s="149" t="str">
        <f t="shared" si="106"/>
        <v/>
      </c>
      <c r="S1678" s="148"/>
      <c r="T1678" s="148" t="str">
        <f t="shared" si="107"/>
        <v/>
      </c>
      <c r="U1678" s="118" t="e">
        <f>IF(AND(D1678&lt;&gt;"",I1678="OUI",#REF!="OUI"),60,"")</f>
        <v>#REF!</v>
      </c>
      <c r="V1678" s="147"/>
      <c r="W1678" s="118"/>
      <c r="X1678" s="118"/>
      <c r="Y1678" s="120"/>
      <c r="Z1678" s="117"/>
    </row>
    <row r="1679" spans="1:26" x14ac:dyDescent="0.25">
      <c r="A1679" s="114">
        <v>13</v>
      </c>
      <c r="B1679" s="115" t="s">
        <v>5725</v>
      </c>
      <c r="C1679" s="116" t="str">
        <f t="array" ref="C1679">IFERROR(VLOOKUP(E1679,'RT-C'!$A:$I,9,FALSE),"")</f>
        <v/>
      </c>
      <c r="D1679" s="117"/>
      <c r="E1679" s="113"/>
      <c r="F1679" s="118"/>
      <c r="G1679" s="119"/>
      <c r="H1679" s="120"/>
      <c r="I1679" s="153" t="str">
        <f t="array" ref="I1679">IFERROR(VLOOKUP(E1679,'RT-C'!$A:$J,10,FALSE),"")</f>
        <v/>
      </c>
      <c r="J1679" s="151" t="str">
        <f t="array" ref="J1679">IFERROR(VLOOKUP(E1679,'RT-C'!$A:$AE,31,FALSE),"")</f>
        <v/>
      </c>
      <c r="K1679" s="152" t="str">
        <f t="array" ref="K1679">IFERROR(IF(VLOOKUP(E1679,'RT-C'!$A:$AG,29,FALSE)=0,"",VLOOKUP(E1679,'RT-C'!$A:$AG,33,FALSE)),"")</f>
        <v/>
      </c>
      <c r="L1679" s="151" t="str">
        <f t="array" ref="L1679">IFERROR(VLOOKUP('RT-C'!$A:$AF,32,FALSE),"")</f>
        <v/>
      </c>
      <c r="M1679" s="323" t="str">
        <f t="array" ref="M1679">IFERROR(VLOOKUP(E1679,'RT-C'!$A:$H,8,FALSE),"")</f>
        <v/>
      </c>
      <c r="N1679" s="151" t="str">
        <f t="array" ref="N1679">IFERROR(VLOOKUP(E1679,'RT-C'!$A:$G,7,FALSE),"")</f>
        <v/>
      </c>
      <c r="O1679" s="150" t="str">
        <f t="array" ref="O1679">IFERROR(VLOOKUP(E1679,'RT-C'!$A:$R,18,FALSE),"")</f>
        <v/>
      </c>
      <c r="P1679" s="147" t="str">
        <f t="shared" si="104"/>
        <v/>
      </c>
      <c r="Q1679" s="119" t="str">
        <f t="shared" si="105"/>
        <v/>
      </c>
      <c r="R1679" s="149" t="str">
        <f t="shared" si="106"/>
        <v/>
      </c>
      <c r="S1679" s="148"/>
      <c r="T1679" s="148" t="str">
        <f t="shared" si="107"/>
        <v/>
      </c>
      <c r="U1679" s="118" t="e">
        <f>IF(AND(D1679&lt;&gt;"",I1679="OUI",#REF!="OUI"),60,"")</f>
        <v>#REF!</v>
      </c>
      <c r="V1679" s="147"/>
      <c r="W1679" s="118"/>
      <c r="X1679" s="118"/>
      <c r="Y1679" s="120"/>
      <c r="Z1679" s="117"/>
    </row>
    <row r="1680" spans="1:26" x14ac:dyDescent="0.25">
      <c r="A1680" s="114">
        <v>13</v>
      </c>
      <c r="B1680" s="115" t="s">
        <v>5725</v>
      </c>
      <c r="C1680" s="116" t="str">
        <f t="array" ref="C1680">IFERROR(VLOOKUP(E1680,'RT-C'!$A:$I,9,FALSE),"")</f>
        <v/>
      </c>
      <c r="D1680" s="117"/>
      <c r="E1680" s="113"/>
      <c r="F1680" s="118"/>
      <c r="G1680" s="119"/>
      <c r="H1680" s="120"/>
      <c r="I1680" s="153" t="str">
        <f t="array" ref="I1680">IFERROR(VLOOKUP(E1680,'RT-C'!$A:$J,10,FALSE),"")</f>
        <v/>
      </c>
      <c r="J1680" s="151" t="str">
        <f t="array" ref="J1680">IFERROR(VLOOKUP(E1680,'RT-C'!$A:$AE,31,FALSE),"")</f>
        <v/>
      </c>
      <c r="K1680" s="152" t="str">
        <f t="array" ref="K1680">IFERROR(IF(VLOOKUP(E1680,'RT-C'!$A:$AG,29,FALSE)=0,"",VLOOKUP(E1680,'RT-C'!$A:$AG,33,FALSE)),"")</f>
        <v/>
      </c>
      <c r="L1680" s="151" t="str">
        <f t="array" ref="L1680">IFERROR(VLOOKUP('RT-C'!$A:$AF,32,FALSE),"")</f>
        <v/>
      </c>
      <c r="M1680" s="323" t="str">
        <f t="array" ref="M1680">IFERROR(VLOOKUP(E1680,'RT-C'!$A:$H,8,FALSE),"")</f>
        <v/>
      </c>
      <c r="N1680" s="151" t="str">
        <f t="array" ref="N1680">IFERROR(VLOOKUP(E1680,'RT-C'!$A:$G,7,FALSE),"")</f>
        <v/>
      </c>
      <c r="O1680" s="150" t="str">
        <f t="array" ref="O1680">IFERROR(VLOOKUP(E1680,'RT-C'!$A:$R,18,FALSE),"")</f>
        <v/>
      </c>
      <c r="P1680" s="147" t="str">
        <f t="shared" si="104"/>
        <v/>
      </c>
      <c r="Q1680" s="119" t="str">
        <f t="shared" si="105"/>
        <v/>
      </c>
      <c r="R1680" s="149" t="str">
        <f t="shared" si="106"/>
        <v/>
      </c>
      <c r="S1680" s="148"/>
      <c r="T1680" s="148" t="str">
        <f t="shared" si="107"/>
        <v/>
      </c>
      <c r="U1680" s="118" t="e">
        <f>IF(AND(D1680&lt;&gt;"",I1680="OUI",#REF!="OUI"),60,"")</f>
        <v>#REF!</v>
      </c>
      <c r="V1680" s="147"/>
      <c r="W1680" s="118"/>
      <c r="X1680" s="118"/>
      <c r="Y1680" s="120"/>
      <c r="Z1680" s="117"/>
    </row>
    <row r="1681" spans="1:26" x14ac:dyDescent="0.25">
      <c r="A1681" s="114">
        <v>13</v>
      </c>
      <c r="B1681" s="115" t="s">
        <v>5725</v>
      </c>
      <c r="C1681" s="116" t="str">
        <f t="array" ref="C1681">IFERROR(VLOOKUP(E1681,'RT-C'!$A:$I,9,FALSE),"")</f>
        <v/>
      </c>
      <c r="D1681" s="117"/>
      <c r="E1681" s="113"/>
      <c r="F1681" s="118"/>
      <c r="G1681" s="119"/>
      <c r="H1681" s="120"/>
      <c r="I1681" s="153" t="str">
        <f t="array" ref="I1681">IFERROR(VLOOKUP(E1681,'RT-C'!$A:$J,10,FALSE),"")</f>
        <v/>
      </c>
      <c r="J1681" s="151" t="str">
        <f t="array" ref="J1681">IFERROR(VLOOKUP(E1681,'RT-C'!$A:$AE,31,FALSE),"")</f>
        <v/>
      </c>
      <c r="K1681" s="152" t="str">
        <f t="array" ref="K1681">IFERROR(IF(VLOOKUP(E1681,'RT-C'!$A:$AG,29,FALSE)=0,"",VLOOKUP(E1681,'RT-C'!$A:$AG,33,FALSE)),"")</f>
        <v/>
      </c>
      <c r="L1681" s="151" t="str">
        <f t="array" ref="L1681">IFERROR(VLOOKUP('RT-C'!$A:$AF,32,FALSE),"")</f>
        <v/>
      </c>
      <c r="M1681" s="323" t="str">
        <f t="array" ref="M1681">IFERROR(VLOOKUP(E1681,'RT-C'!$A:$H,8,FALSE),"")</f>
        <v/>
      </c>
      <c r="N1681" s="151" t="str">
        <f t="array" ref="N1681">IFERROR(VLOOKUP(E1681,'RT-C'!$A:$G,7,FALSE),"")</f>
        <v/>
      </c>
      <c r="O1681" s="150" t="str">
        <f t="array" ref="O1681">IFERROR(VLOOKUP(E1681,'RT-C'!$A:$R,18,FALSE),"")</f>
        <v/>
      </c>
      <c r="P1681" s="147" t="str">
        <f t="shared" si="104"/>
        <v/>
      </c>
      <c r="Q1681" s="119" t="str">
        <f t="shared" si="105"/>
        <v/>
      </c>
      <c r="R1681" s="149" t="str">
        <f t="shared" si="106"/>
        <v/>
      </c>
      <c r="S1681" s="148"/>
      <c r="T1681" s="148" t="str">
        <f t="shared" si="107"/>
        <v/>
      </c>
      <c r="U1681" s="118" t="e">
        <f>IF(AND(D1681&lt;&gt;"",I1681="OUI",#REF!="OUI"),60,"")</f>
        <v>#REF!</v>
      </c>
      <c r="V1681" s="147"/>
      <c r="W1681" s="118"/>
      <c r="X1681" s="118"/>
      <c r="Y1681" s="120"/>
      <c r="Z1681" s="117"/>
    </row>
    <row r="1682" spans="1:26" x14ac:dyDescent="0.25">
      <c r="A1682" s="114">
        <v>13</v>
      </c>
      <c r="B1682" s="115" t="s">
        <v>5725</v>
      </c>
      <c r="C1682" s="116" t="str">
        <f t="array" ref="C1682">IFERROR(VLOOKUP(E1682,'RT-C'!$A:$I,9,FALSE),"")</f>
        <v/>
      </c>
      <c r="D1682" s="117"/>
      <c r="E1682" s="113"/>
      <c r="F1682" s="118"/>
      <c r="G1682" s="119"/>
      <c r="H1682" s="120"/>
      <c r="I1682" s="153" t="str">
        <f t="array" ref="I1682">IFERROR(VLOOKUP(E1682,'RT-C'!$A:$J,10,FALSE),"")</f>
        <v/>
      </c>
      <c r="J1682" s="151" t="str">
        <f t="array" ref="J1682">IFERROR(VLOOKUP(E1682,'RT-C'!$A:$AE,31,FALSE),"")</f>
        <v/>
      </c>
      <c r="K1682" s="152" t="str">
        <f t="array" ref="K1682">IFERROR(IF(VLOOKUP(E1682,'RT-C'!$A:$AG,29,FALSE)=0,"",VLOOKUP(E1682,'RT-C'!$A:$AG,33,FALSE)),"")</f>
        <v/>
      </c>
      <c r="L1682" s="151" t="str">
        <f t="array" ref="L1682">IFERROR(VLOOKUP('RT-C'!$A:$AF,32,FALSE),"")</f>
        <v/>
      </c>
      <c r="M1682" s="323" t="str">
        <f t="array" ref="M1682">IFERROR(VLOOKUP(E1682,'RT-C'!$A:$H,8,FALSE),"")</f>
        <v/>
      </c>
      <c r="N1682" s="151" t="str">
        <f t="array" ref="N1682">IFERROR(VLOOKUP(E1682,'RT-C'!$A:$G,7,FALSE),"")</f>
        <v/>
      </c>
      <c r="O1682" s="150" t="str">
        <f t="array" ref="O1682">IFERROR(VLOOKUP(E1682,'RT-C'!$A:$R,18,FALSE),"")</f>
        <v/>
      </c>
      <c r="P1682" s="147" t="str">
        <f t="shared" si="104"/>
        <v/>
      </c>
      <c r="Q1682" s="119" t="str">
        <f t="shared" si="105"/>
        <v/>
      </c>
      <c r="R1682" s="149" t="str">
        <f t="shared" si="106"/>
        <v/>
      </c>
      <c r="S1682" s="148"/>
      <c r="T1682" s="148" t="str">
        <f t="shared" si="107"/>
        <v/>
      </c>
      <c r="U1682" s="118" t="e">
        <f>IF(AND(D1682&lt;&gt;"",I1682="OUI",#REF!="OUI"),60,"")</f>
        <v>#REF!</v>
      </c>
      <c r="V1682" s="147"/>
      <c r="W1682" s="118"/>
      <c r="X1682" s="118"/>
      <c r="Y1682" s="120"/>
      <c r="Z1682" s="117"/>
    </row>
    <row r="1683" spans="1:26" x14ac:dyDescent="0.25">
      <c r="A1683" s="114">
        <v>13</v>
      </c>
      <c r="B1683" s="115" t="s">
        <v>5725</v>
      </c>
      <c r="C1683" s="116" t="str">
        <f t="array" ref="C1683">IFERROR(VLOOKUP(E1683,'RT-C'!$A:$I,9,FALSE),"")</f>
        <v/>
      </c>
      <c r="D1683" s="117"/>
      <c r="E1683" s="113"/>
      <c r="F1683" s="118"/>
      <c r="G1683" s="119"/>
      <c r="H1683" s="120"/>
      <c r="I1683" s="153" t="str">
        <f t="array" ref="I1683">IFERROR(VLOOKUP(E1683,'RT-C'!$A:$J,10,FALSE),"")</f>
        <v/>
      </c>
      <c r="J1683" s="151" t="str">
        <f t="array" ref="J1683">IFERROR(VLOOKUP(E1683,'RT-C'!$A:$AE,31,FALSE),"")</f>
        <v/>
      </c>
      <c r="K1683" s="152" t="str">
        <f t="array" ref="K1683">IFERROR(IF(VLOOKUP(E1683,'RT-C'!$A:$AG,29,FALSE)=0,"",VLOOKUP(E1683,'RT-C'!$A:$AG,33,FALSE)),"")</f>
        <v/>
      </c>
      <c r="L1683" s="151" t="str">
        <f t="array" ref="L1683">IFERROR(VLOOKUP('RT-C'!$A:$AF,32,FALSE),"")</f>
        <v/>
      </c>
      <c r="M1683" s="323" t="str">
        <f t="array" ref="M1683">IFERROR(VLOOKUP(E1683,'RT-C'!$A:$H,8,FALSE),"")</f>
        <v/>
      </c>
      <c r="N1683" s="151" t="str">
        <f t="array" ref="N1683">IFERROR(VLOOKUP(E1683,'RT-C'!$A:$G,7,FALSE),"")</f>
        <v/>
      </c>
      <c r="O1683" s="150" t="str">
        <f t="array" ref="O1683">IFERROR(VLOOKUP(E1683,'RT-C'!$A:$R,18,FALSE),"")</f>
        <v/>
      </c>
      <c r="P1683" s="147" t="str">
        <f t="shared" si="104"/>
        <v/>
      </c>
      <c r="Q1683" s="119" t="str">
        <f t="shared" si="105"/>
        <v/>
      </c>
      <c r="R1683" s="149" t="str">
        <f t="shared" si="106"/>
        <v/>
      </c>
      <c r="S1683" s="148"/>
      <c r="T1683" s="148" t="str">
        <f t="shared" si="107"/>
        <v/>
      </c>
      <c r="U1683" s="118" t="e">
        <f>IF(AND(D1683&lt;&gt;"",I1683="OUI",#REF!="OUI"),60,"")</f>
        <v>#REF!</v>
      </c>
      <c r="V1683" s="147"/>
      <c r="W1683" s="118"/>
      <c r="X1683" s="118"/>
      <c r="Y1683" s="120"/>
      <c r="Z1683" s="117"/>
    </row>
    <row r="1684" spans="1:26" x14ac:dyDescent="0.25">
      <c r="A1684" s="114">
        <v>13</v>
      </c>
      <c r="B1684" s="115" t="s">
        <v>5725</v>
      </c>
      <c r="C1684" s="116" t="str">
        <f t="array" ref="C1684">IFERROR(VLOOKUP(E1684,'RT-C'!$A:$I,9,FALSE),"")</f>
        <v/>
      </c>
      <c r="D1684" s="117"/>
      <c r="E1684" s="113"/>
      <c r="F1684" s="118"/>
      <c r="G1684" s="119"/>
      <c r="H1684" s="120"/>
      <c r="I1684" s="153" t="str">
        <f t="array" ref="I1684">IFERROR(VLOOKUP(E1684,'RT-C'!$A:$J,10,FALSE),"")</f>
        <v/>
      </c>
      <c r="J1684" s="151" t="str">
        <f t="array" ref="J1684">IFERROR(VLOOKUP(E1684,'RT-C'!$A:$AE,31,FALSE),"")</f>
        <v/>
      </c>
      <c r="K1684" s="152" t="str">
        <f t="array" ref="K1684">IFERROR(IF(VLOOKUP(E1684,'RT-C'!$A:$AG,29,FALSE)=0,"",VLOOKUP(E1684,'RT-C'!$A:$AG,33,FALSE)),"")</f>
        <v/>
      </c>
      <c r="L1684" s="151" t="str">
        <f t="array" ref="L1684">IFERROR(VLOOKUP('RT-C'!$A:$AF,32,FALSE),"")</f>
        <v/>
      </c>
      <c r="M1684" s="323" t="str">
        <f t="array" ref="M1684">IFERROR(VLOOKUP(E1684,'RT-C'!$A:$H,8,FALSE),"")</f>
        <v/>
      </c>
      <c r="N1684" s="151" t="str">
        <f t="array" ref="N1684">IFERROR(VLOOKUP(E1684,'RT-C'!$A:$G,7,FALSE),"")</f>
        <v/>
      </c>
      <c r="O1684" s="150" t="str">
        <f t="array" ref="O1684">IFERROR(VLOOKUP(E1684,'RT-C'!$A:$R,18,FALSE),"")</f>
        <v/>
      </c>
      <c r="P1684" s="147" t="str">
        <f t="shared" si="104"/>
        <v/>
      </c>
      <c r="Q1684" s="119" t="str">
        <f t="shared" si="105"/>
        <v/>
      </c>
      <c r="R1684" s="149" t="str">
        <f t="shared" si="106"/>
        <v/>
      </c>
      <c r="S1684" s="148"/>
      <c r="T1684" s="148" t="str">
        <f t="shared" si="107"/>
        <v/>
      </c>
      <c r="U1684" s="118" t="e">
        <f>IF(AND(D1684&lt;&gt;"",I1684="OUI",#REF!="OUI"),60,"")</f>
        <v>#REF!</v>
      </c>
      <c r="V1684" s="147"/>
      <c r="W1684" s="118"/>
      <c r="X1684" s="118"/>
      <c r="Y1684" s="120"/>
      <c r="Z1684" s="117"/>
    </row>
    <row r="1685" spans="1:26" x14ac:dyDescent="0.25">
      <c r="A1685" s="114">
        <v>13</v>
      </c>
      <c r="B1685" s="115" t="s">
        <v>5725</v>
      </c>
      <c r="C1685" s="116" t="str">
        <f t="array" ref="C1685">IFERROR(VLOOKUP(E1685,'RT-C'!$A:$I,9,FALSE),"")</f>
        <v/>
      </c>
      <c r="D1685" s="117"/>
      <c r="E1685" s="113"/>
      <c r="F1685" s="118"/>
      <c r="G1685" s="119"/>
      <c r="H1685" s="120"/>
      <c r="I1685" s="153" t="str">
        <f t="array" ref="I1685">IFERROR(VLOOKUP(E1685,'RT-C'!$A:$J,10,FALSE),"")</f>
        <v/>
      </c>
      <c r="J1685" s="151" t="str">
        <f t="array" ref="J1685">IFERROR(VLOOKUP(E1685,'RT-C'!$A:$AE,31,FALSE),"")</f>
        <v/>
      </c>
      <c r="K1685" s="152" t="str">
        <f t="array" ref="K1685">IFERROR(IF(VLOOKUP(E1685,'RT-C'!$A:$AG,29,FALSE)=0,"",VLOOKUP(E1685,'RT-C'!$A:$AG,33,FALSE)),"")</f>
        <v/>
      </c>
      <c r="L1685" s="151" t="str">
        <f t="array" ref="L1685">IFERROR(VLOOKUP('RT-C'!$A:$AF,32,FALSE),"")</f>
        <v/>
      </c>
      <c r="M1685" s="323" t="str">
        <f t="array" ref="M1685">IFERROR(VLOOKUP(E1685,'RT-C'!$A:$H,8,FALSE),"")</f>
        <v/>
      </c>
      <c r="N1685" s="151" t="str">
        <f t="array" ref="N1685">IFERROR(VLOOKUP(E1685,'RT-C'!$A:$G,7,FALSE),"")</f>
        <v/>
      </c>
      <c r="O1685" s="150" t="str">
        <f t="array" ref="O1685">IFERROR(VLOOKUP(E1685,'RT-C'!$A:$R,18,FALSE),"")</f>
        <v/>
      </c>
      <c r="P1685" s="147" t="str">
        <f t="shared" si="104"/>
        <v/>
      </c>
      <c r="Q1685" s="119" t="str">
        <f t="shared" si="105"/>
        <v/>
      </c>
      <c r="R1685" s="149" t="str">
        <f t="shared" si="106"/>
        <v/>
      </c>
      <c r="S1685" s="148"/>
      <c r="T1685" s="148" t="str">
        <f t="shared" si="107"/>
        <v/>
      </c>
      <c r="U1685" s="118" t="e">
        <f>IF(AND(D1685&lt;&gt;"",I1685="OUI",#REF!="OUI"),60,"")</f>
        <v>#REF!</v>
      </c>
      <c r="V1685" s="147"/>
      <c r="W1685" s="118"/>
      <c r="X1685" s="118"/>
      <c r="Y1685" s="120"/>
      <c r="Z1685" s="117"/>
    </row>
    <row r="1686" spans="1:26" x14ac:dyDescent="0.25">
      <c r="A1686" s="114">
        <v>13</v>
      </c>
      <c r="B1686" s="115" t="s">
        <v>5725</v>
      </c>
      <c r="C1686" s="116" t="str">
        <f t="array" ref="C1686">IFERROR(VLOOKUP(E1686,'RT-C'!$A:$I,9,FALSE),"")</f>
        <v/>
      </c>
      <c r="D1686" s="117"/>
      <c r="E1686" s="113"/>
      <c r="F1686" s="118"/>
      <c r="G1686" s="119"/>
      <c r="H1686" s="120"/>
      <c r="I1686" s="153" t="str">
        <f t="array" ref="I1686">IFERROR(VLOOKUP(E1686,'RT-C'!$A:$J,10,FALSE),"")</f>
        <v/>
      </c>
      <c r="J1686" s="151" t="str">
        <f t="array" ref="J1686">IFERROR(VLOOKUP(E1686,'RT-C'!$A:$AE,31,FALSE),"")</f>
        <v/>
      </c>
      <c r="K1686" s="152" t="str">
        <f t="array" ref="K1686">IFERROR(IF(VLOOKUP(E1686,'RT-C'!$A:$AG,29,FALSE)=0,"",VLOOKUP(E1686,'RT-C'!$A:$AG,33,FALSE)),"")</f>
        <v/>
      </c>
      <c r="L1686" s="151" t="str">
        <f t="array" ref="L1686">IFERROR(VLOOKUP('RT-C'!$A:$AF,32,FALSE),"")</f>
        <v/>
      </c>
      <c r="M1686" s="323" t="str">
        <f t="array" ref="M1686">IFERROR(VLOOKUP(E1686,'RT-C'!$A:$H,8,FALSE),"")</f>
        <v/>
      </c>
      <c r="N1686" s="151" t="str">
        <f t="array" ref="N1686">IFERROR(VLOOKUP(E1686,'RT-C'!$A:$G,7,FALSE),"")</f>
        <v/>
      </c>
      <c r="O1686" s="150" t="str">
        <f t="array" ref="O1686">IFERROR(VLOOKUP(E1686,'RT-C'!$A:$R,18,FALSE),"")</f>
        <v/>
      </c>
      <c r="P1686" s="147" t="str">
        <f t="shared" si="104"/>
        <v/>
      </c>
      <c r="Q1686" s="119" t="str">
        <f t="shared" si="105"/>
        <v/>
      </c>
      <c r="R1686" s="149" t="str">
        <f t="shared" si="106"/>
        <v/>
      </c>
      <c r="S1686" s="148"/>
      <c r="T1686" s="148" t="str">
        <f t="shared" si="107"/>
        <v/>
      </c>
      <c r="U1686" s="118" t="e">
        <f>IF(AND(D1686&lt;&gt;"",I1686="OUI",#REF!="OUI"),60,"")</f>
        <v>#REF!</v>
      </c>
      <c r="V1686" s="147"/>
      <c r="W1686" s="118"/>
      <c r="X1686" s="118"/>
      <c r="Y1686" s="120"/>
      <c r="Z1686" s="117"/>
    </row>
    <row r="1687" spans="1:26" x14ac:dyDescent="0.25">
      <c r="A1687" s="114">
        <v>13</v>
      </c>
      <c r="B1687" s="115" t="s">
        <v>5725</v>
      </c>
      <c r="C1687" s="116" t="str">
        <f t="array" ref="C1687">IFERROR(VLOOKUP(E1687,'RT-C'!$A:$I,9,FALSE),"")</f>
        <v/>
      </c>
      <c r="D1687" s="117"/>
      <c r="E1687" s="113"/>
      <c r="F1687" s="118"/>
      <c r="G1687" s="119"/>
      <c r="H1687" s="120"/>
      <c r="I1687" s="153" t="str">
        <f t="array" ref="I1687">IFERROR(VLOOKUP(E1687,'RT-C'!$A:$J,10,FALSE),"")</f>
        <v/>
      </c>
      <c r="J1687" s="151" t="str">
        <f t="array" ref="J1687">IFERROR(VLOOKUP(E1687,'RT-C'!$A:$AE,31,FALSE),"")</f>
        <v/>
      </c>
      <c r="K1687" s="152" t="str">
        <f t="array" ref="K1687">IFERROR(IF(VLOOKUP(E1687,'RT-C'!$A:$AG,29,FALSE)=0,"",VLOOKUP(E1687,'RT-C'!$A:$AG,33,FALSE)),"")</f>
        <v/>
      </c>
      <c r="L1687" s="151" t="str">
        <f t="array" ref="L1687">IFERROR(VLOOKUP('RT-C'!$A:$AF,32,FALSE),"")</f>
        <v/>
      </c>
      <c r="M1687" s="323" t="str">
        <f t="array" ref="M1687">IFERROR(VLOOKUP(E1687,'RT-C'!$A:$H,8,FALSE),"")</f>
        <v/>
      </c>
      <c r="N1687" s="151" t="str">
        <f t="array" ref="N1687">IFERROR(VLOOKUP(E1687,'RT-C'!$A:$G,7,FALSE),"")</f>
        <v/>
      </c>
      <c r="O1687" s="150" t="str">
        <f t="array" ref="O1687">IFERROR(VLOOKUP(E1687,'RT-C'!$A:$R,18,FALSE),"")</f>
        <v/>
      </c>
      <c r="P1687" s="147" t="str">
        <f t="shared" si="104"/>
        <v/>
      </c>
      <c r="Q1687" s="119" t="str">
        <f t="shared" si="105"/>
        <v/>
      </c>
      <c r="R1687" s="149" t="str">
        <f t="shared" si="106"/>
        <v/>
      </c>
      <c r="S1687" s="148"/>
      <c r="T1687" s="148" t="str">
        <f t="shared" si="107"/>
        <v/>
      </c>
      <c r="U1687" s="118" t="e">
        <f>IF(AND(D1687&lt;&gt;"",I1687="OUI",#REF!="OUI"),60,"")</f>
        <v>#REF!</v>
      </c>
      <c r="V1687" s="147"/>
      <c r="W1687" s="118"/>
      <c r="X1687" s="118"/>
      <c r="Y1687" s="120"/>
      <c r="Z1687" s="117"/>
    </row>
    <row r="1688" spans="1:26" x14ac:dyDescent="0.25">
      <c r="A1688" s="114">
        <v>13</v>
      </c>
      <c r="B1688" s="115" t="s">
        <v>5725</v>
      </c>
      <c r="C1688" s="116" t="str">
        <f t="array" ref="C1688">IFERROR(VLOOKUP(E1688,'RT-C'!$A:$I,9,FALSE),"")</f>
        <v/>
      </c>
      <c r="D1688" s="117"/>
      <c r="E1688" s="113"/>
      <c r="F1688" s="118"/>
      <c r="G1688" s="119"/>
      <c r="H1688" s="120"/>
      <c r="I1688" s="153" t="str">
        <f t="array" ref="I1688">IFERROR(VLOOKUP(E1688,'RT-C'!$A:$J,10,FALSE),"")</f>
        <v/>
      </c>
      <c r="J1688" s="151" t="str">
        <f t="array" ref="J1688">IFERROR(VLOOKUP(E1688,'RT-C'!$A:$AE,31,FALSE),"")</f>
        <v/>
      </c>
      <c r="K1688" s="152" t="str">
        <f t="array" ref="K1688">IFERROR(IF(VLOOKUP(E1688,'RT-C'!$A:$AG,29,FALSE)=0,"",VLOOKUP(E1688,'RT-C'!$A:$AG,33,FALSE)),"")</f>
        <v/>
      </c>
      <c r="L1688" s="151" t="str">
        <f t="array" ref="L1688">IFERROR(VLOOKUP('RT-C'!$A:$AF,32,FALSE),"")</f>
        <v/>
      </c>
      <c r="M1688" s="323" t="str">
        <f t="array" ref="M1688">IFERROR(VLOOKUP(E1688,'RT-C'!$A:$H,8,FALSE),"")</f>
        <v/>
      </c>
      <c r="N1688" s="151" t="str">
        <f t="array" ref="N1688">IFERROR(VLOOKUP(E1688,'RT-C'!$A:$G,7,FALSE),"")</f>
        <v/>
      </c>
      <c r="O1688" s="150" t="str">
        <f t="array" ref="O1688">IFERROR(VLOOKUP(E1688,'RT-C'!$A:$R,18,FALSE),"")</f>
        <v/>
      </c>
      <c r="P1688" s="147" t="str">
        <f t="shared" si="104"/>
        <v/>
      </c>
      <c r="Q1688" s="119" t="str">
        <f t="shared" si="105"/>
        <v/>
      </c>
      <c r="R1688" s="149" t="str">
        <f t="shared" si="106"/>
        <v/>
      </c>
      <c r="S1688" s="148"/>
      <c r="T1688" s="148" t="str">
        <f t="shared" si="107"/>
        <v/>
      </c>
      <c r="U1688" s="118" t="e">
        <f>IF(AND(D1688&lt;&gt;"",I1688="OUI",#REF!="OUI"),60,"")</f>
        <v>#REF!</v>
      </c>
      <c r="V1688" s="147"/>
      <c r="W1688" s="118"/>
      <c r="X1688" s="118"/>
      <c r="Y1688" s="120"/>
      <c r="Z1688" s="117"/>
    </row>
    <row r="1689" spans="1:26" x14ac:dyDescent="0.25">
      <c r="A1689" s="114">
        <v>13</v>
      </c>
      <c r="B1689" s="115" t="s">
        <v>5725</v>
      </c>
      <c r="C1689" s="116" t="str">
        <f t="array" ref="C1689">IFERROR(VLOOKUP(E1689,'RT-C'!$A:$I,9,FALSE),"")</f>
        <v/>
      </c>
      <c r="D1689" s="117"/>
      <c r="E1689" s="113"/>
      <c r="F1689" s="118"/>
      <c r="G1689" s="119"/>
      <c r="H1689" s="120"/>
      <c r="I1689" s="153" t="str">
        <f t="array" ref="I1689">IFERROR(VLOOKUP(E1689,'RT-C'!$A:$J,10,FALSE),"")</f>
        <v/>
      </c>
      <c r="J1689" s="151" t="str">
        <f t="array" ref="J1689">IFERROR(VLOOKUP(E1689,'RT-C'!$A:$AE,31,FALSE),"")</f>
        <v/>
      </c>
      <c r="K1689" s="152" t="str">
        <f t="array" ref="K1689">IFERROR(IF(VLOOKUP(E1689,'RT-C'!$A:$AG,29,FALSE)=0,"",VLOOKUP(E1689,'RT-C'!$A:$AG,33,FALSE)),"")</f>
        <v/>
      </c>
      <c r="L1689" s="151" t="str">
        <f t="array" ref="L1689">IFERROR(VLOOKUP('RT-C'!$A:$AF,32,FALSE),"")</f>
        <v/>
      </c>
      <c r="M1689" s="323" t="str">
        <f t="array" ref="M1689">IFERROR(VLOOKUP(E1689,'RT-C'!$A:$H,8,FALSE),"")</f>
        <v/>
      </c>
      <c r="N1689" s="151" t="str">
        <f t="array" ref="N1689">IFERROR(VLOOKUP(E1689,'RT-C'!$A:$G,7,FALSE),"")</f>
        <v/>
      </c>
      <c r="O1689" s="150" t="str">
        <f t="array" ref="O1689">IFERROR(VLOOKUP(E1689,'RT-C'!$A:$R,18,FALSE),"")</f>
        <v/>
      </c>
      <c r="P1689" s="147" t="str">
        <f t="shared" si="104"/>
        <v/>
      </c>
      <c r="Q1689" s="119" t="str">
        <f t="shared" si="105"/>
        <v/>
      </c>
      <c r="R1689" s="149" t="str">
        <f t="shared" si="106"/>
        <v/>
      </c>
      <c r="S1689" s="148"/>
      <c r="T1689" s="148" t="str">
        <f t="shared" si="107"/>
        <v/>
      </c>
      <c r="U1689" s="118" t="e">
        <f>IF(AND(D1689&lt;&gt;"",I1689="OUI",#REF!="OUI"),60,"")</f>
        <v>#REF!</v>
      </c>
      <c r="V1689" s="147"/>
      <c r="W1689" s="118"/>
      <c r="X1689" s="118"/>
      <c r="Y1689" s="120"/>
      <c r="Z1689" s="117"/>
    </row>
    <row r="1690" spans="1:26" x14ac:dyDescent="0.25">
      <c r="A1690" s="114">
        <v>13</v>
      </c>
      <c r="B1690" s="115" t="s">
        <v>5725</v>
      </c>
      <c r="C1690" s="116" t="str">
        <f t="array" ref="C1690">IFERROR(VLOOKUP(E1690,'RT-C'!$A:$I,9,FALSE),"")</f>
        <v/>
      </c>
      <c r="D1690" s="117"/>
      <c r="E1690" s="113"/>
      <c r="F1690" s="118"/>
      <c r="G1690" s="119"/>
      <c r="H1690" s="120"/>
      <c r="I1690" s="153" t="str">
        <f t="array" ref="I1690">IFERROR(VLOOKUP(E1690,'RT-C'!$A:$J,10,FALSE),"")</f>
        <v/>
      </c>
      <c r="J1690" s="151" t="str">
        <f t="array" ref="J1690">IFERROR(VLOOKUP(E1690,'RT-C'!$A:$AE,31,FALSE),"")</f>
        <v/>
      </c>
      <c r="K1690" s="152" t="str">
        <f t="array" ref="K1690">IFERROR(IF(VLOOKUP(E1690,'RT-C'!$A:$AG,29,FALSE)=0,"",VLOOKUP(E1690,'RT-C'!$A:$AG,33,FALSE)),"")</f>
        <v/>
      </c>
      <c r="L1690" s="151" t="str">
        <f t="array" ref="L1690">IFERROR(VLOOKUP('RT-C'!$A:$AF,32,FALSE),"")</f>
        <v/>
      </c>
      <c r="M1690" s="323" t="str">
        <f t="array" ref="M1690">IFERROR(VLOOKUP(E1690,'RT-C'!$A:$H,8,FALSE),"")</f>
        <v/>
      </c>
      <c r="N1690" s="151" t="str">
        <f t="array" ref="N1690">IFERROR(VLOOKUP(E1690,'RT-C'!$A:$G,7,FALSE),"")</f>
        <v/>
      </c>
      <c r="O1690" s="150" t="str">
        <f t="array" ref="O1690">IFERROR(VLOOKUP(E1690,'RT-C'!$A:$R,18,FALSE),"")</f>
        <v/>
      </c>
      <c r="P1690" s="147" t="str">
        <f t="shared" si="104"/>
        <v/>
      </c>
      <c r="Q1690" s="119" t="str">
        <f t="shared" si="105"/>
        <v/>
      </c>
      <c r="R1690" s="149" t="str">
        <f t="shared" si="106"/>
        <v/>
      </c>
      <c r="S1690" s="148"/>
      <c r="T1690" s="148" t="str">
        <f t="shared" si="107"/>
        <v/>
      </c>
      <c r="U1690" s="118" t="e">
        <f>IF(AND(D1690&lt;&gt;"",I1690="OUI",#REF!="OUI"),60,"")</f>
        <v>#REF!</v>
      </c>
      <c r="V1690" s="147"/>
      <c r="W1690" s="118"/>
      <c r="X1690" s="118"/>
      <c r="Y1690" s="120"/>
      <c r="Z1690" s="117"/>
    </row>
    <row r="1691" spans="1:26" x14ac:dyDescent="0.25">
      <c r="A1691" s="114">
        <v>13</v>
      </c>
      <c r="B1691" s="115" t="s">
        <v>5725</v>
      </c>
      <c r="C1691" s="116" t="str">
        <f t="array" ref="C1691">IFERROR(VLOOKUP(E1691,'RT-C'!$A:$I,9,FALSE),"")</f>
        <v/>
      </c>
      <c r="D1691" s="117"/>
      <c r="E1691" s="113"/>
      <c r="F1691" s="118"/>
      <c r="G1691" s="119"/>
      <c r="H1691" s="120"/>
      <c r="I1691" s="153" t="str">
        <f t="array" ref="I1691">IFERROR(VLOOKUP(E1691,'RT-C'!$A:$J,10,FALSE),"")</f>
        <v/>
      </c>
      <c r="J1691" s="151" t="str">
        <f t="array" ref="J1691">IFERROR(VLOOKUP(E1691,'RT-C'!$A:$AE,31,FALSE),"")</f>
        <v/>
      </c>
      <c r="K1691" s="152" t="str">
        <f t="array" ref="K1691">IFERROR(IF(VLOOKUP(E1691,'RT-C'!$A:$AG,29,FALSE)=0,"",VLOOKUP(E1691,'RT-C'!$A:$AG,33,FALSE)),"")</f>
        <v/>
      </c>
      <c r="L1691" s="151" t="str">
        <f t="array" ref="L1691">IFERROR(VLOOKUP('RT-C'!$A:$AF,32,FALSE),"")</f>
        <v/>
      </c>
      <c r="M1691" s="323" t="str">
        <f t="array" ref="M1691">IFERROR(VLOOKUP(E1691,'RT-C'!$A:$H,8,FALSE),"")</f>
        <v/>
      </c>
      <c r="N1691" s="151" t="str">
        <f t="array" ref="N1691">IFERROR(VLOOKUP(E1691,'RT-C'!$A:$G,7,FALSE),"")</f>
        <v/>
      </c>
      <c r="O1691" s="150" t="str">
        <f t="array" ref="O1691">IFERROR(VLOOKUP(E1691,'RT-C'!$A:$R,18,FALSE),"")</f>
        <v/>
      </c>
      <c r="P1691" s="147" t="str">
        <f t="shared" si="104"/>
        <v/>
      </c>
      <c r="Q1691" s="119" t="str">
        <f t="shared" si="105"/>
        <v/>
      </c>
      <c r="R1691" s="149" t="str">
        <f t="shared" si="106"/>
        <v/>
      </c>
      <c r="S1691" s="148"/>
      <c r="T1691" s="148" t="str">
        <f t="shared" si="107"/>
        <v/>
      </c>
      <c r="U1691" s="118" t="e">
        <f>IF(AND(D1691&lt;&gt;"",I1691="OUI",#REF!="OUI"),60,"")</f>
        <v>#REF!</v>
      </c>
      <c r="V1691" s="147"/>
      <c r="W1691" s="118"/>
      <c r="X1691" s="118"/>
      <c r="Y1691" s="120"/>
      <c r="Z1691" s="117"/>
    </row>
    <row r="1692" spans="1:26" x14ac:dyDescent="0.25">
      <c r="A1692" s="114">
        <v>13</v>
      </c>
      <c r="B1692" s="115" t="s">
        <v>5725</v>
      </c>
      <c r="C1692" s="116" t="str">
        <f t="array" ref="C1692">IFERROR(VLOOKUP(E1692,'RT-C'!$A:$I,9,FALSE),"")</f>
        <v/>
      </c>
      <c r="D1692" s="117"/>
      <c r="E1692" s="113"/>
      <c r="F1692" s="118"/>
      <c r="G1692" s="119"/>
      <c r="H1692" s="120"/>
      <c r="I1692" s="153" t="str">
        <f t="array" ref="I1692">IFERROR(VLOOKUP(E1692,'RT-C'!$A:$J,10,FALSE),"")</f>
        <v/>
      </c>
      <c r="J1692" s="151" t="str">
        <f t="array" ref="J1692">IFERROR(VLOOKUP(E1692,'RT-C'!$A:$AE,31,FALSE),"")</f>
        <v/>
      </c>
      <c r="K1692" s="152" t="str">
        <f t="array" ref="K1692">IFERROR(IF(VLOOKUP(E1692,'RT-C'!$A:$AG,29,FALSE)=0,"",VLOOKUP(E1692,'RT-C'!$A:$AG,33,FALSE)),"")</f>
        <v/>
      </c>
      <c r="L1692" s="151" t="str">
        <f t="array" ref="L1692">IFERROR(VLOOKUP('RT-C'!$A:$AF,32,FALSE),"")</f>
        <v/>
      </c>
      <c r="M1692" s="323" t="str">
        <f t="array" ref="M1692">IFERROR(VLOOKUP(E1692,'RT-C'!$A:$H,8,FALSE),"")</f>
        <v/>
      </c>
      <c r="N1692" s="151" t="str">
        <f t="array" ref="N1692">IFERROR(VLOOKUP(E1692,'RT-C'!$A:$G,7,FALSE),"")</f>
        <v/>
      </c>
      <c r="O1692" s="150" t="str">
        <f t="array" ref="O1692">IFERROR(VLOOKUP(E1692,'RT-C'!$A:$R,18,FALSE),"")</f>
        <v/>
      </c>
      <c r="P1692" s="147" t="str">
        <f t="shared" si="104"/>
        <v/>
      </c>
      <c r="Q1692" s="119" t="str">
        <f t="shared" si="105"/>
        <v/>
      </c>
      <c r="R1692" s="149" t="str">
        <f t="shared" si="106"/>
        <v/>
      </c>
      <c r="S1692" s="148"/>
      <c r="T1692" s="148" t="str">
        <f t="shared" si="107"/>
        <v/>
      </c>
      <c r="U1692" s="118" t="e">
        <f>IF(AND(D1692&lt;&gt;"",I1692="OUI",#REF!="OUI"),60,"")</f>
        <v>#REF!</v>
      </c>
      <c r="V1692" s="147"/>
      <c r="W1692" s="118"/>
      <c r="X1692" s="118"/>
      <c r="Y1692" s="120"/>
      <c r="Z1692" s="117"/>
    </row>
    <row r="1693" spans="1:26" x14ac:dyDescent="0.25">
      <c r="A1693" s="114">
        <v>13</v>
      </c>
      <c r="B1693" s="115" t="s">
        <v>5725</v>
      </c>
      <c r="C1693" s="116" t="str">
        <f t="array" ref="C1693">IFERROR(VLOOKUP(E1693,'RT-C'!$A:$I,9,FALSE),"")</f>
        <v/>
      </c>
      <c r="D1693" s="117"/>
      <c r="E1693" s="113"/>
      <c r="F1693" s="118"/>
      <c r="G1693" s="119"/>
      <c r="H1693" s="120"/>
      <c r="I1693" s="153" t="str">
        <f t="array" ref="I1693">IFERROR(VLOOKUP(E1693,'RT-C'!$A:$J,10,FALSE),"")</f>
        <v/>
      </c>
      <c r="J1693" s="151" t="str">
        <f t="array" ref="J1693">IFERROR(VLOOKUP(E1693,'RT-C'!$A:$AE,31,FALSE),"")</f>
        <v/>
      </c>
      <c r="K1693" s="152" t="str">
        <f t="array" ref="K1693">IFERROR(IF(VLOOKUP(E1693,'RT-C'!$A:$AG,29,FALSE)=0,"",VLOOKUP(E1693,'RT-C'!$A:$AG,33,FALSE)),"")</f>
        <v/>
      </c>
      <c r="L1693" s="151" t="str">
        <f t="array" ref="L1693">IFERROR(VLOOKUP('RT-C'!$A:$AF,32,FALSE),"")</f>
        <v/>
      </c>
      <c r="M1693" s="323" t="str">
        <f t="array" ref="M1693">IFERROR(VLOOKUP(E1693,'RT-C'!$A:$H,8,FALSE),"")</f>
        <v/>
      </c>
      <c r="N1693" s="151" t="str">
        <f t="array" ref="N1693">IFERROR(VLOOKUP(E1693,'RT-C'!$A:$G,7,FALSE),"")</f>
        <v/>
      </c>
      <c r="O1693" s="150" t="str">
        <f t="array" ref="O1693">IFERROR(VLOOKUP(E1693,'RT-C'!$A:$R,18,FALSE),"")</f>
        <v/>
      </c>
      <c r="P1693" s="147" t="str">
        <f t="shared" si="104"/>
        <v/>
      </c>
      <c r="Q1693" s="119" t="str">
        <f t="shared" si="105"/>
        <v/>
      </c>
      <c r="R1693" s="149" t="str">
        <f t="shared" si="106"/>
        <v/>
      </c>
      <c r="S1693" s="148"/>
      <c r="T1693" s="148" t="str">
        <f t="shared" si="107"/>
        <v/>
      </c>
      <c r="U1693" s="118" t="e">
        <f>IF(AND(D1693&lt;&gt;"",I1693="OUI",#REF!="OUI"),60,"")</f>
        <v>#REF!</v>
      </c>
      <c r="V1693" s="147"/>
      <c r="W1693" s="118"/>
      <c r="X1693" s="118"/>
      <c r="Y1693" s="120"/>
      <c r="Z1693" s="117"/>
    </row>
    <row r="1694" spans="1:26" x14ac:dyDescent="0.25">
      <c r="A1694" s="114">
        <v>13</v>
      </c>
      <c r="B1694" s="115" t="s">
        <v>5725</v>
      </c>
      <c r="C1694" s="116" t="str">
        <f t="array" ref="C1694">IFERROR(VLOOKUP(E1694,'RT-C'!$A:$I,9,FALSE),"")</f>
        <v/>
      </c>
      <c r="D1694" s="117"/>
      <c r="E1694" s="113"/>
      <c r="F1694" s="118"/>
      <c r="G1694" s="119"/>
      <c r="H1694" s="120"/>
      <c r="I1694" s="153" t="str">
        <f t="array" ref="I1694">IFERROR(VLOOKUP(E1694,'RT-C'!$A:$J,10,FALSE),"")</f>
        <v/>
      </c>
      <c r="J1694" s="151" t="str">
        <f t="array" ref="J1694">IFERROR(VLOOKUP(E1694,'RT-C'!$A:$AE,31,FALSE),"")</f>
        <v/>
      </c>
      <c r="K1694" s="152" t="str">
        <f t="array" ref="K1694">IFERROR(IF(VLOOKUP(E1694,'RT-C'!$A:$AG,29,FALSE)=0,"",VLOOKUP(E1694,'RT-C'!$A:$AG,33,FALSE)),"")</f>
        <v/>
      </c>
      <c r="L1694" s="151" t="str">
        <f t="array" ref="L1694">IFERROR(VLOOKUP('RT-C'!$A:$AF,32,FALSE),"")</f>
        <v/>
      </c>
      <c r="M1694" s="323" t="str">
        <f t="array" ref="M1694">IFERROR(VLOOKUP(E1694,'RT-C'!$A:$H,8,FALSE),"")</f>
        <v/>
      </c>
      <c r="N1694" s="151" t="str">
        <f t="array" ref="N1694">IFERROR(VLOOKUP(E1694,'RT-C'!$A:$G,7,FALSE),"")</f>
        <v/>
      </c>
      <c r="O1694" s="150" t="str">
        <f t="array" ref="O1694">IFERROR(VLOOKUP(E1694,'RT-C'!$A:$R,18,FALSE),"")</f>
        <v/>
      </c>
      <c r="P1694" s="147" t="str">
        <f t="shared" si="104"/>
        <v/>
      </c>
      <c r="Q1694" s="119" t="str">
        <f t="shared" si="105"/>
        <v/>
      </c>
      <c r="R1694" s="149" t="str">
        <f t="shared" si="106"/>
        <v/>
      </c>
      <c r="S1694" s="148"/>
      <c r="T1694" s="148" t="str">
        <f t="shared" si="107"/>
        <v/>
      </c>
      <c r="U1694" s="118" t="e">
        <f>IF(AND(D1694&lt;&gt;"",I1694="OUI",#REF!="OUI"),60,"")</f>
        <v>#REF!</v>
      </c>
      <c r="V1694" s="147"/>
      <c r="W1694" s="118"/>
      <c r="X1694" s="118"/>
      <c r="Y1694" s="120"/>
      <c r="Z1694" s="117"/>
    </row>
    <row r="1695" spans="1:26" x14ac:dyDescent="0.25">
      <c r="A1695" s="114">
        <v>11</v>
      </c>
      <c r="B1695" s="115" t="s">
        <v>5722</v>
      </c>
      <c r="C1695" s="116" t="str">
        <f t="array" ref="C1695">IFERROR(VLOOKUP(E1695,'RT-C'!$A:$I,9,FALSE),"")</f>
        <v/>
      </c>
      <c r="D1695" s="117"/>
      <c r="E1695" s="113"/>
      <c r="F1695" s="118"/>
      <c r="G1695" s="119"/>
      <c r="H1695" s="120"/>
      <c r="I1695" s="153" t="str">
        <f t="array" ref="I1695">IFERROR(VLOOKUP(E1695,'RT-C'!$A:$J,10,FALSE),"")</f>
        <v/>
      </c>
      <c r="J1695" s="151" t="str">
        <f t="array" ref="J1695">IFERROR(VLOOKUP(E1695,'RT-C'!$A:$AE,31,FALSE),"")</f>
        <v/>
      </c>
      <c r="K1695" s="152" t="str">
        <f t="array" ref="K1695">IFERROR(IF(VLOOKUP(E1695,'RT-C'!$A:$AG,29,FALSE)=0,"",VLOOKUP(E1695,'RT-C'!$A:$AG,33,FALSE)),"")</f>
        <v/>
      </c>
      <c r="L1695" s="151" t="str">
        <f t="array" ref="L1695">IFERROR(VLOOKUP('RT-C'!$A:$AF,32,FALSE),"")</f>
        <v/>
      </c>
      <c r="M1695" s="323" t="str">
        <f t="array" ref="M1695">IFERROR(VLOOKUP(E1695,'RT-C'!$A:$H,8,FALSE),"")</f>
        <v/>
      </c>
      <c r="N1695" s="151" t="str">
        <f t="array" ref="N1695">IFERROR(VLOOKUP(E1695,'RT-C'!$A:$G,7,FALSE),"")</f>
        <v/>
      </c>
      <c r="O1695" s="150" t="str">
        <f t="array" ref="O1695">IFERROR(VLOOKUP(E1695,'RT-C'!$A:$R,18,FALSE),"")</f>
        <v/>
      </c>
      <c r="P1695" s="147" t="str">
        <f t="shared" si="104"/>
        <v/>
      </c>
      <c r="Q1695" s="119" t="str">
        <f t="shared" si="105"/>
        <v/>
      </c>
      <c r="R1695" s="149" t="str">
        <f t="shared" si="106"/>
        <v/>
      </c>
      <c r="S1695" s="148"/>
      <c r="T1695" s="148" t="str">
        <f t="shared" si="107"/>
        <v/>
      </c>
      <c r="U1695" s="118" t="e">
        <f>IF(AND(D1695&lt;&gt;"",I1695="OUI",#REF!="OUI"),60,"")</f>
        <v>#REF!</v>
      </c>
      <c r="V1695" s="147"/>
      <c r="W1695" s="118"/>
      <c r="X1695" s="118"/>
      <c r="Y1695" s="120"/>
      <c r="Z1695" s="117"/>
    </row>
    <row r="1696" spans="1:26" x14ac:dyDescent="0.25">
      <c r="A1696" s="114">
        <v>4</v>
      </c>
      <c r="B1696" s="115" t="s">
        <v>5726</v>
      </c>
      <c r="C1696" s="116" t="str">
        <f t="array" ref="C1696">IFERROR(VLOOKUP(E1696,'RT-C'!$A:$I,9,FALSE),"")</f>
        <v/>
      </c>
      <c r="D1696" s="117"/>
      <c r="E1696" s="113"/>
      <c r="F1696" s="118"/>
      <c r="G1696" s="119"/>
      <c r="H1696" s="120"/>
      <c r="I1696" s="153" t="str">
        <f t="array" ref="I1696">IFERROR(VLOOKUP(E1696,'RT-C'!$A:$J,10,FALSE),"")</f>
        <v/>
      </c>
      <c r="J1696" s="151" t="str">
        <f t="array" ref="J1696">IFERROR(VLOOKUP(E1696,'RT-C'!$A:$AE,31,FALSE),"")</f>
        <v/>
      </c>
      <c r="K1696" s="152" t="str">
        <f t="array" ref="K1696">IFERROR(IF(VLOOKUP(E1696,'RT-C'!$A:$AG,29,FALSE)=0,"",VLOOKUP(E1696,'RT-C'!$A:$AG,33,FALSE)),"")</f>
        <v/>
      </c>
      <c r="L1696" s="151" t="str">
        <f t="array" ref="L1696">IFERROR(VLOOKUP('RT-C'!$A:$AF,32,FALSE),"")</f>
        <v/>
      </c>
      <c r="M1696" s="323" t="str">
        <f t="array" ref="M1696">IFERROR(VLOOKUP(E1696,'RT-C'!$A:$H,8,FALSE),"")</f>
        <v/>
      </c>
      <c r="N1696" s="151" t="str">
        <f t="array" ref="N1696">IFERROR(VLOOKUP(E1696,'RT-C'!$A:$G,7,FALSE),"")</f>
        <v/>
      </c>
      <c r="O1696" s="150" t="str">
        <f t="array" ref="O1696">IFERROR(VLOOKUP(E1696,'RT-C'!$A:$R,18,FALSE),"")</f>
        <v/>
      </c>
      <c r="P1696" s="147" t="str">
        <f t="shared" si="104"/>
        <v/>
      </c>
      <c r="Q1696" s="119" t="str">
        <f t="shared" si="105"/>
        <v/>
      </c>
      <c r="R1696" s="149" t="str">
        <f t="shared" si="106"/>
        <v/>
      </c>
      <c r="S1696" s="148"/>
      <c r="T1696" s="148" t="str">
        <f t="shared" si="107"/>
        <v/>
      </c>
      <c r="U1696" s="118" t="e">
        <f>IF(AND(D1696&lt;&gt;"",I1696="OUI",#REF!="OUI"),60,"")</f>
        <v>#REF!</v>
      </c>
      <c r="V1696" s="147"/>
      <c r="W1696" s="118"/>
      <c r="X1696" s="118"/>
      <c r="Y1696" s="120"/>
      <c r="Z1696" s="117"/>
    </row>
    <row r="1697" spans="1:26" x14ac:dyDescent="0.25">
      <c r="A1697" s="114">
        <v>4</v>
      </c>
      <c r="B1697" s="115" t="s">
        <v>5726</v>
      </c>
      <c r="C1697" s="116" t="str">
        <f t="array" ref="C1697">IFERROR(VLOOKUP(E1697,'RT-C'!$A:$I,9,FALSE),"")</f>
        <v/>
      </c>
      <c r="D1697" s="117"/>
      <c r="E1697" s="113"/>
      <c r="F1697" s="118"/>
      <c r="G1697" s="119"/>
      <c r="H1697" s="120"/>
      <c r="I1697" s="153" t="str">
        <f t="array" ref="I1697">IFERROR(VLOOKUP(E1697,'RT-C'!$A:$J,10,FALSE),"")</f>
        <v/>
      </c>
      <c r="J1697" s="151" t="str">
        <f t="array" ref="J1697">IFERROR(VLOOKUP(E1697,'RT-C'!$A:$AE,31,FALSE),"")</f>
        <v/>
      </c>
      <c r="K1697" s="152" t="str">
        <f t="array" ref="K1697">IFERROR(IF(VLOOKUP(E1697,'RT-C'!$A:$AG,29,FALSE)=0,"",VLOOKUP(E1697,'RT-C'!$A:$AG,33,FALSE)),"")</f>
        <v/>
      </c>
      <c r="L1697" s="151" t="str">
        <f t="array" ref="L1697">IFERROR(VLOOKUP('RT-C'!$A:$AF,32,FALSE),"")</f>
        <v/>
      </c>
      <c r="M1697" s="323" t="str">
        <f t="array" ref="M1697">IFERROR(VLOOKUP(E1697,'RT-C'!$A:$H,8,FALSE),"")</f>
        <v/>
      </c>
      <c r="N1697" s="151" t="str">
        <f t="array" ref="N1697">IFERROR(VLOOKUP(E1697,'RT-C'!$A:$G,7,FALSE),"")</f>
        <v/>
      </c>
      <c r="O1697" s="150" t="str">
        <f t="array" ref="O1697">IFERROR(VLOOKUP(E1697,'RT-C'!$A:$R,18,FALSE),"")</f>
        <v/>
      </c>
      <c r="P1697" s="147" t="str">
        <f t="shared" si="104"/>
        <v/>
      </c>
      <c r="Q1697" s="119" t="str">
        <f t="shared" si="105"/>
        <v/>
      </c>
      <c r="R1697" s="149" t="str">
        <f t="shared" si="106"/>
        <v/>
      </c>
      <c r="S1697" s="148"/>
      <c r="T1697" s="148" t="str">
        <f t="shared" si="107"/>
        <v/>
      </c>
      <c r="U1697" s="118" t="e">
        <f>IF(AND(D1697&lt;&gt;"",I1697="OUI",#REF!="OUI"),60,"")</f>
        <v>#REF!</v>
      </c>
      <c r="V1697" s="147"/>
      <c r="W1697" s="118"/>
      <c r="X1697" s="118"/>
      <c r="Y1697" s="120"/>
      <c r="Z1697" s="117"/>
    </row>
    <row r="1698" spans="1:26" x14ac:dyDescent="0.25">
      <c r="A1698" s="114">
        <v>4</v>
      </c>
      <c r="B1698" s="115" t="s">
        <v>5726</v>
      </c>
      <c r="C1698" s="116" t="str">
        <f t="array" ref="C1698">IFERROR(VLOOKUP(E1698,'RT-C'!$A:$I,9,FALSE),"")</f>
        <v/>
      </c>
      <c r="D1698" s="117"/>
      <c r="E1698" s="113"/>
      <c r="F1698" s="118"/>
      <c r="G1698" s="119"/>
      <c r="H1698" s="120"/>
      <c r="I1698" s="153" t="str">
        <f t="array" ref="I1698">IFERROR(VLOOKUP(E1698,'RT-C'!$A:$J,10,FALSE),"")</f>
        <v/>
      </c>
      <c r="J1698" s="151" t="str">
        <f t="array" ref="J1698">IFERROR(VLOOKUP(E1698,'RT-C'!$A:$AE,31,FALSE),"")</f>
        <v/>
      </c>
      <c r="K1698" s="152" t="str">
        <f t="array" ref="K1698">IFERROR(IF(VLOOKUP(E1698,'RT-C'!$A:$AG,29,FALSE)=0,"",VLOOKUP(E1698,'RT-C'!$A:$AG,33,FALSE)),"")</f>
        <v/>
      </c>
      <c r="L1698" s="151" t="str">
        <f t="array" ref="L1698">IFERROR(VLOOKUP('RT-C'!$A:$AF,32,FALSE),"")</f>
        <v/>
      </c>
      <c r="M1698" s="323" t="str">
        <f t="array" ref="M1698">IFERROR(VLOOKUP(E1698,'RT-C'!$A:$H,8,FALSE),"")</f>
        <v/>
      </c>
      <c r="N1698" s="151" t="str">
        <f t="array" ref="N1698">IFERROR(VLOOKUP(E1698,'RT-C'!$A:$G,7,FALSE),"")</f>
        <v/>
      </c>
      <c r="O1698" s="150" t="str">
        <f t="array" ref="O1698">IFERROR(VLOOKUP(E1698,'RT-C'!$A:$R,18,FALSE),"")</f>
        <v/>
      </c>
      <c r="P1698" s="147" t="str">
        <f t="shared" si="104"/>
        <v/>
      </c>
      <c r="Q1698" s="119" t="str">
        <f t="shared" si="105"/>
        <v/>
      </c>
      <c r="R1698" s="149" t="str">
        <f t="shared" si="106"/>
        <v/>
      </c>
      <c r="S1698" s="148"/>
      <c r="T1698" s="148" t="str">
        <f t="shared" si="107"/>
        <v/>
      </c>
      <c r="U1698" s="118" t="e">
        <f>IF(AND(D1698&lt;&gt;"",I1698="OUI",#REF!="OUI"),60,"")</f>
        <v>#REF!</v>
      </c>
      <c r="V1698" s="147"/>
      <c r="W1698" s="118"/>
      <c r="X1698" s="118"/>
      <c r="Y1698" s="120"/>
      <c r="Z1698" s="117"/>
    </row>
    <row r="1699" spans="1:26" x14ac:dyDescent="0.25">
      <c r="A1699" s="114">
        <v>4</v>
      </c>
      <c r="B1699" s="115" t="s">
        <v>5726</v>
      </c>
      <c r="C1699" s="116" t="str">
        <f t="array" ref="C1699">IFERROR(VLOOKUP(E1699,'RT-C'!$A:$I,9,FALSE),"")</f>
        <v/>
      </c>
      <c r="D1699" s="117"/>
      <c r="E1699" s="113"/>
      <c r="F1699" s="118"/>
      <c r="G1699" s="119"/>
      <c r="H1699" s="120"/>
      <c r="I1699" s="153" t="str">
        <f t="array" ref="I1699">IFERROR(VLOOKUP(E1699,'RT-C'!$A:$J,10,FALSE),"")</f>
        <v/>
      </c>
      <c r="J1699" s="151" t="str">
        <f t="array" ref="J1699">IFERROR(VLOOKUP(E1699,'RT-C'!$A:$AE,31,FALSE),"")</f>
        <v/>
      </c>
      <c r="K1699" s="152" t="str">
        <f t="array" ref="K1699">IFERROR(IF(VLOOKUP(E1699,'RT-C'!$A:$AG,29,FALSE)=0,"",VLOOKUP(E1699,'RT-C'!$A:$AG,33,FALSE)),"")</f>
        <v/>
      </c>
      <c r="L1699" s="151" t="str">
        <f t="array" ref="L1699">IFERROR(VLOOKUP('RT-C'!$A:$AF,32,FALSE),"")</f>
        <v/>
      </c>
      <c r="M1699" s="323" t="str">
        <f t="array" ref="M1699">IFERROR(VLOOKUP(E1699,'RT-C'!$A:$H,8,FALSE),"")</f>
        <v/>
      </c>
      <c r="N1699" s="151" t="str">
        <f t="array" ref="N1699">IFERROR(VLOOKUP(E1699,'RT-C'!$A:$G,7,FALSE),"")</f>
        <v/>
      </c>
      <c r="O1699" s="150" t="str">
        <f t="array" ref="O1699">IFERROR(VLOOKUP(E1699,'RT-C'!$A:$R,18,FALSE),"")</f>
        <v/>
      </c>
      <c r="P1699" s="147" t="str">
        <f t="shared" si="104"/>
        <v/>
      </c>
      <c r="Q1699" s="119" t="str">
        <f t="shared" si="105"/>
        <v/>
      </c>
      <c r="R1699" s="149" t="str">
        <f t="shared" si="106"/>
        <v/>
      </c>
      <c r="S1699" s="148"/>
      <c r="T1699" s="148" t="str">
        <f t="shared" si="107"/>
        <v/>
      </c>
      <c r="U1699" s="118" t="e">
        <f>IF(AND(D1699&lt;&gt;"",I1699="OUI",#REF!="OUI"),60,"")</f>
        <v>#REF!</v>
      </c>
      <c r="V1699" s="147"/>
      <c r="W1699" s="118"/>
      <c r="X1699" s="118"/>
      <c r="Y1699" s="120"/>
      <c r="Z1699" s="117"/>
    </row>
    <row r="1700" spans="1:26" x14ac:dyDescent="0.25">
      <c r="A1700" s="114">
        <v>4</v>
      </c>
      <c r="B1700" s="115" t="s">
        <v>5726</v>
      </c>
      <c r="C1700" s="116" t="str">
        <f t="array" ref="C1700">IFERROR(VLOOKUP(E1700,'RT-C'!$A:$I,9,FALSE),"")</f>
        <v/>
      </c>
      <c r="D1700" s="117"/>
      <c r="E1700" s="113"/>
      <c r="F1700" s="118"/>
      <c r="G1700" s="119"/>
      <c r="H1700" s="120"/>
      <c r="I1700" s="153" t="str">
        <f t="array" ref="I1700">IFERROR(VLOOKUP(E1700,'RT-C'!$A:$J,10,FALSE),"")</f>
        <v/>
      </c>
      <c r="J1700" s="151" t="str">
        <f t="array" ref="J1700">IFERROR(VLOOKUP(E1700,'RT-C'!$A:$AE,31,FALSE),"")</f>
        <v/>
      </c>
      <c r="K1700" s="152" t="str">
        <f t="array" ref="K1700">IFERROR(IF(VLOOKUP(E1700,'RT-C'!$A:$AG,29,FALSE)=0,"",VLOOKUP(E1700,'RT-C'!$A:$AG,33,FALSE)),"")</f>
        <v/>
      </c>
      <c r="L1700" s="151" t="str">
        <f t="array" ref="L1700">IFERROR(VLOOKUP('RT-C'!$A:$AF,32,FALSE),"")</f>
        <v/>
      </c>
      <c r="M1700" s="323" t="str">
        <f t="array" ref="M1700">IFERROR(VLOOKUP(E1700,'RT-C'!$A:$H,8,FALSE),"")</f>
        <v/>
      </c>
      <c r="N1700" s="151" t="str">
        <f t="array" ref="N1700">IFERROR(VLOOKUP(E1700,'RT-C'!$A:$G,7,FALSE),"")</f>
        <v/>
      </c>
      <c r="O1700" s="150" t="str">
        <f t="array" ref="O1700">IFERROR(VLOOKUP(E1700,'RT-C'!$A:$R,18,FALSE),"")</f>
        <v/>
      </c>
      <c r="P1700" s="147" t="str">
        <f t="shared" si="104"/>
        <v/>
      </c>
      <c r="Q1700" s="119" t="str">
        <f t="shared" si="105"/>
        <v/>
      </c>
      <c r="R1700" s="149" t="str">
        <f t="shared" si="106"/>
        <v/>
      </c>
      <c r="S1700" s="148"/>
      <c r="T1700" s="148" t="str">
        <f t="shared" si="107"/>
        <v/>
      </c>
      <c r="U1700" s="118" t="e">
        <f>IF(AND(D1700&lt;&gt;"",I1700="OUI",#REF!="OUI"),60,"")</f>
        <v>#REF!</v>
      </c>
      <c r="V1700" s="147"/>
      <c r="W1700" s="118"/>
      <c r="X1700" s="118"/>
      <c r="Y1700" s="120"/>
      <c r="Z1700" s="117"/>
    </row>
    <row r="1701" spans="1:26" x14ac:dyDescent="0.25">
      <c r="A1701" s="114">
        <v>4</v>
      </c>
      <c r="B1701" s="115" t="s">
        <v>5726</v>
      </c>
      <c r="C1701" s="116" t="str">
        <f t="array" ref="C1701">IFERROR(VLOOKUP(E1701,'RT-C'!$A:$I,9,FALSE),"")</f>
        <v/>
      </c>
      <c r="D1701" s="117"/>
      <c r="E1701" s="113"/>
      <c r="F1701" s="118"/>
      <c r="G1701" s="119"/>
      <c r="H1701" s="120"/>
      <c r="I1701" s="153" t="str">
        <f t="array" ref="I1701">IFERROR(VLOOKUP(E1701,'RT-C'!$A:$J,10,FALSE),"")</f>
        <v/>
      </c>
      <c r="J1701" s="151" t="str">
        <f t="array" ref="J1701">IFERROR(VLOOKUP(E1701,'RT-C'!$A:$AE,31,FALSE),"")</f>
        <v/>
      </c>
      <c r="K1701" s="152" t="str">
        <f t="array" ref="K1701">IFERROR(IF(VLOOKUP(E1701,'RT-C'!$A:$AG,29,FALSE)=0,"",VLOOKUP(E1701,'RT-C'!$A:$AG,33,FALSE)),"")</f>
        <v/>
      </c>
      <c r="L1701" s="151" t="str">
        <f t="array" ref="L1701">IFERROR(VLOOKUP('RT-C'!$A:$AF,32,FALSE),"")</f>
        <v/>
      </c>
      <c r="M1701" s="323" t="str">
        <f t="array" ref="M1701">IFERROR(VLOOKUP(E1701,'RT-C'!$A:$H,8,FALSE),"")</f>
        <v/>
      </c>
      <c r="N1701" s="151" t="str">
        <f t="array" ref="N1701">IFERROR(VLOOKUP(E1701,'RT-C'!$A:$G,7,FALSE),"")</f>
        <v/>
      </c>
      <c r="O1701" s="150" t="str">
        <f t="array" ref="O1701">IFERROR(VLOOKUP(E1701,'RT-C'!$A:$R,18,FALSE),"")</f>
        <v/>
      </c>
      <c r="P1701" s="147" t="str">
        <f t="shared" si="104"/>
        <v/>
      </c>
      <c r="Q1701" s="119" t="str">
        <f t="shared" si="105"/>
        <v/>
      </c>
      <c r="R1701" s="149" t="str">
        <f t="shared" si="106"/>
        <v/>
      </c>
      <c r="S1701" s="148"/>
      <c r="T1701" s="148" t="str">
        <f t="shared" si="107"/>
        <v/>
      </c>
      <c r="U1701" s="118" t="e">
        <f>IF(AND(D1701&lt;&gt;"",I1701="OUI",#REF!="OUI"),60,"")</f>
        <v>#REF!</v>
      </c>
      <c r="V1701" s="147"/>
      <c r="W1701" s="118"/>
      <c r="X1701" s="118"/>
      <c r="Y1701" s="120"/>
      <c r="Z1701" s="117"/>
    </row>
    <row r="1702" spans="1:26" x14ac:dyDescent="0.25">
      <c r="A1702" s="114">
        <v>4</v>
      </c>
      <c r="B1702" s="115" t="s">
        <v>5726</v>
      </c>
      <c r="C1702" s="116" t="str">
        <f t="array" ref="C1702">IFERROR(VLOOKUP(E1702,'RT-C'!$A:$I,9,FALSE),"")</f>
        <v/>
      </c>
      <c r="D1702" s="117"/>
      <c r="E1702" s="113"/>
      <c r="F1702" s="118"/>
      <c r="G1702" s="119"/>
      <c r="H1702" s="120"/>
      <c r="I1702" s="153" t="str">
        <f t="array" ref="I1702">IFERROR(VLOOKUP(E1702,'RT-C'!$A:$J,10,FALSE),"")</f>
        <v/>
      </c>
      <c r="J1702" s="151" t="str">
        <f t="array" ref="J1702">IFERROR(VLOOKUP(E1702,'RT-C'!$A:$AE,31,FALSE),"")</f>
        <v/>
      </c>
      <c r="K1702" s="152" t="str">
        <f t="array" ref="K1702">IFERROR(IF(VLOOKUP(E1702,'RT-C'!$A:$AG,29,FALSE)=0,"",VLOOKUP(E1702,'RT-C'!$A:$AG,33,FALSE)),"")</f>
        <v/>
      </c>
      <c r="L1702" s="151" t="str">
        <f t="array" ref="L1702">IFERROR(VLOOKUP('RT-C'!$A:$AF,32,FALSE),"")</f>
        <v/>
      </c>
      <c r="M1702" s="323" t="str">
        <f t="array" ref="M1702">IFERROR(VLOOKUP(E1702,'RT-C'!$A:$H,8,FALSE),"")</f>
        <v/>
      </c>
      <c r="N1702" s="151" t="str">
        <f t="array" ref="N1702">IFERROR(VLOOKUP(E1702,'RT-C'!$A:$G,7,FALSE),"")</f>
        <v/>
      </c>
      <c r="O1702" s="150" t="str">
        <f t="array" ref="O1702">IFERROR(VLOOKUP(E1702,'RT-C'!$A:$R,18,FALSE),"")</f>
        <v/>
      </c>
      <c r="P1702" s="147" t="str">
        <f t="shared" si="104"/>
        <v/>
      </c>
      <c r="Q1702" s="119" t="str">
        <f t="shared" si="105"/>
        <v/>
      </c>
      <c r="R1702" s="149" t="str">
        <f t="shared" si="106"/>
        <v/>
      </c>
      <c r="S1702" s="148"/>
      <c r="T1702" s="148" t="str">
        <f t="shared" si="107"/>
        <v/>
      </c>
      <c r="U1702" s="118" t="e">
        <f>IF(AND(D1702&lt;&gt;"",I1702="OUI",#REF!="OUI"),60,"")</f>
        <v>#REF!</v>
      </c>
      <c r="V1702" s="147"/>
      <c r="W1702" s="118"/>
      <c r="X1702" s="118"/>
      <c r="Y1702" s="120"/>
      <c r="Z1702" s="117"/>
    </row>
    <row r="1703" spans="1:26" x14ac:dyDescent="0.25">
      <c r="A1703" s="114">
        <v>4</v>
      </c>
      <c r="B1703" s="115" t="s">
        <v>5726</v>
      </c>
      <c r="C1703" s="116" t="str">
        <f t="array" ref="C1703">IFERROR(VLOOKUP(E1703,'RT-C'!$A:$I,9,FALSE),"")</f>
        <v/>
      </c>
      <c r="D1703" s="117"/>
      <c r="E1703" s="113"/>
      <c r="F1703" s="118"/>
      <c r="G1703" s="119"/>
      <c r="H1703" s="120"/>
      <c r="I1703" s="153" t="str">
        <f t="array" ref="I1703">IFERROR(VLOOKUP(E1703,'RT-C'!$A:$J,10,FALSE),"")</f>
        <v/>
      </c>
      <c r="J1703" s="151" t="str">
        <f t="array" ref="J1703">IFERROR(VLOOKUP(E1703,'RT-C'!$A:$AE,31,FALSE),"")</f>
        <v/>
      </c>
      <c r="K1703" s="152" t="str">
        <f t="array" ref="K1703">IFERROR(IF(VLOOKUP(E1703,'RT-C'!$A:$AG,29,FALSE)=0,"",VLOOKUP(E1703,'RT-C'!$A:$AG,33,FALSE)),"")</f>
        <v/>
      </c>
      <c r="L1703" s="151" t="str">
        <f t="array" ref="L1703">IFERROR(VLOOKUP('RT-C'!$A:$AF,32,FALSE),"")</f>
        <v/>
      </c>
      <c r="M1703" s="323" t="str">
        <f t="array" ref="M1703">IFERROR(VLOOKUP(E1703,'RT-C'!$A:$H,8,FALSE),"")</f>
        <v/>
      </c>
      <c r="N1703" s="151" t="str">
        <f t="array" ref="N1703">IFERROR(VLOOKUP(E1703,'RT-C'!$A:$G,7,FALSE),"")</f>
        <v/>
      </c>
      <c r="O1703" s="150" t="str">
        <f t="array" ref="O1703">IFERROR(VLOOKUP(E1703,'RT-C'!$A:$R,18,FALSE),"")</f>
        <v/>
      </c>
      <c r="P1703" s="147" t="str">
        <f t="shared" si="104"/>
        <v/>
      </c>
      <c r="Q1703" s="119" t="str">
        <f t="shared" si="105"/>
        <v/>
      </c>
      <c r="R1703" s="149" t="str">
        <f t="shared" si="106"/>
        <v/>
      </c>
      <c r="S1703" s="148"/>
      <c r="T1703" s="148" t="str">
        <f t="shared" si="107"/>
        <v/>
      </c>
      <c r="U1703" s="118" t="e">
        <f>IF(AND(D1703&lt;&gt;"",I1703="OUI",#REF!="OUI"),60,"")</f>
        <v>#REF!</v>
      </c>
      <c r="V1703" s="147"/>
      <c r="W1703" s="118"/>
      <c r="X1703" s="118"/>
      <c r="Y1703" s="120"/>
      <c r="Z1703" s="117"/>
    </row>
    <row r="1704" spans="1:26" x14ac:dyDescent="0.25">
      <c r="A1704" s="114">
        <v>4</v>
      </c>
      <c r="B1704" s="115" t="s">
        <v>5726</v>
      </c>
      <c r="C1704" s="116" t="str">
        <f t="array" ref="C1704">IFERROR(VLOOKUP(E1704,'RT-C'!$A:$I,9,FALSE),"")</f>
        <v/>
      </c>
      <c r="D1704" s="117"/>
      <c r="E1704" s="113"/>
      <c r="F1704" s="118"/>
      <c r="G1704" s="119"/>
      <c r="H1704" s="120"/>
      <c r="I1704" s="153" t="str">
        <f t="array" ref="I1704">IFERROR(VLOOKUP(E1704,'RT-C'!$A:$J,10,FALSE),"")</f>
        <v/>
      </c>
      <c r="J1704" s="151" t="str">
        <f t="array" ref="J1704">IFERROR(VLOOKUP(E1704,'RT-C'!$A:$AE,31,FALSE),"")</f>
        <v/>
      </c>
      <c r="K1704" s="152" t="str">
        <f t="array" ref="K1704">IFERROR(IF(VLOOKUP(E1704,'RT-C'!$A:$AG,29,FALSE)=0,"",VLOOKUP(E1704,'RT-C'!$A:$AG,33,FALSE)),"")</f>
        <v/>
      </c>
      <c r="L1704" s="151" t="str">
        <f t="array" ref="L1704">IFERROR(VLOOKUP('RT-C'!$A:$AF,32,FALSE),"")</f>
        <v/>
      </c>
      <c r="M1704" s="323" t="str">
        <f t="array" ref="M1704">IFERROR(VLOOKUP(E1704,'RT-C'!$A:$H,8,FALSE),"")</f>
        <v/>
      </c>
      <c r="N1704" s="151" t="str">
        <f t="array" ref="N1704">IFERROR(VLOOKUP(E1704,'RT-C'!$A:$G,7,FALSE),"")</f>
        <v/>
      </c>
      <c r="O1704" s="150" t="str">
        <f t="array" ref="O1704">IFERROR(VLOOKUP(E1704,'RT-C'!$A:$R,18,FALSE),"")</f>
        <v/>
      </c>
      <c r="P1704" s="147" t="str">
        <f t="shared" si="104"/>
        <v/>
      </c>
      <c r="Q1704" s="119" t="str">
        <f t="shared" si="105"/>
        <v/>
      </c>
      <c r="R1704" s="149" t="str">
        <f t="shared" si="106"/>
        <v/>
      </c>
      <c r="S1704" s="148"/>
      <c r="T1704" s="148" t="str">
        <f t="shared" si="107"/>
        <v/>
      </c>
      <c r="U1704" s="118" t="e">
        <f>IF(AND(D1704&lt;&gt;"",I1704="OUI",#REF!="OUI"),60,"")</f>
        <v>#REF!</v>
      </c>
      <c r="V1704" s="147"/>
      <c r="W1704" s="118"/>
      <c r="X1704" s="118"/>
      <c r="Y1704" s="120"/>
      <c r="Z1704" s="117"/>
    </row>
    <row r="1705" spans="1:26" x14ac:dyDescent="0.25">
      <c r="A1705" s="114">
        <v>5</v>
      </c>
      <c r="B1705" s="115" t="s">
        <v>5727</v>
      </c>
      <c r="C1705" s="116" t="str">
        <f t="array" ref="C1705">IFERROR(VLOOKUP(E1705,'RT-C'!$A:$I,9,FALSE),"")</f>
        <v/>
      </c>
      <c r="D1705" s="117"/>
      <c r="E1705" s="113"/>
      <c r="F1705" s="118"/>
      <c r="G1705" s="119"/>
      <c r="H1705" s="120"/>
      <c r="I1705" s="153" t="str">
        <f t="array" ref="I1705">IFERROR(VLOOKUP(E1705,'RT-C'!$A:$J,10,FALSE),"")</f>
        <v/>
      </c>
      <c r="J1705" s="151" t="str">
        <f t="array" ref="J1705">IFERROR(VLOOKUP(E1705,'RT-C'!$A:$AE,31,FALSE),"")</f>
        <v/>
      </c>
      <c r="K1705" s="152" t="str">
        <f t="array" ref="K1705">IFERROR(IF(VLOOKUP(E1705,'RT-C'!$A:$AG,29,FALSE)=0,"",VLOOKUP(E1705,'RT-C'!$A:$AG,33,FALSE)),"")</f>
        <v/>
      </c>
      <c r="L1705" s="151" t="str">
        <f t="array" ref="L1705">IFERROR(VLOOKUP('RT-C'!$A:$AF,32,FALSE),"")</f>
        <v/>
      </c>
      <c r="M1705" s="323" t="str">
        <f t="array" ref="M1705">IFERROR(VLOOKUP(E1705,'RT-C'!$A:$H,8,FALSE),"")</f>
        <v/>
      </c>
      <c r="N1705" s="151" t="str">
        <f t="array" ref="N1705">IFERROR(VLOOKUP(E1705,'RT-C'!$A:$G,7,FALSE),"")</f>
        <v/>
      </c>
      <c r="O1705" s="150" t="str">
        <f t="array" ref="O1705">IFERROR(VLOOKUP(E1705,'RT-C'!$A:$R,18,FALSE),"")</f>
        <v/>
      </c>
      <c r="P1705" s="147" t="str">
        <f t="shared" si="104"/>
        <v/>
      </c>
      <c r="Q1705" s="119" t="str">
        <f t="shared" si="105"/>
        <v/>
      </c>
      <c r="R1705" s="149" t="str">
        <f t="shared" si="106"/>
        <v/>
      </c>
      <c r="S1705" s="148"/>
      <c r="T1705" s="148" t="str">
        <f t="shared" si="107"/>
        <v/>
      </c>
      <c r="U1705" s="118" t="e">
        <f>IF(AND(D1705&lt;&gt;"",I1705="OUI",#REF!="OUI"),60,"")</f>
        <v>#REF!</v>
      </c>
      <c r="V1705" s="147"/>
      <c r="W1705" s="118"/>
      <c r="X1705" s="118"/>
      <c r="Y1705" s="120"/>
      <c r="Z1705" s="117"/>
    </row>
    <row r="1706" spans="1:26" x14ac:dyDescent="0.25">
      <c r="A1706" s="114">
        <v>5</v>
      </c>
      <c r="B1706" s="115" t="s">
        <v>5727</v>
      </c>
      <c r="C1706" s="116" t="str">
        <f t="array" ref="C1706">IFERROR(VLOOKUP(E1706,'RT-C'!$A:$I,9,FALSE),"")</f>
        <v/>
      </c>
      <c r="D1706" s="117"/>
      <c r="E1706" s="113"/>
      <c r="F1706" s="118"/>
      <c r="G1706" s="119"/>
      <c r="H1706" s="120"/>
      <c r="I1706" s="153" t="str">
        <f t="array" ref="I1706">IFERROR(VLOOKUP(E1706,'RT-C'!$A:$J,10,FALSE),"")</f>
        <v/>
      </c>
      <c r="J1706" s="151" t="str">
        <f t="array" ref="J1706">IFERROR(VLOOKUP(E1706,'RT-C'!$A:$AE,31,FALSE),"")</f>
        <v/>
      </c>
      <c r="K1706" s="152" t="str">
        <f t="array" ref="K1706">IFERROR(IF(VLOOKUP(E1706,'RT-C'!$A:$AG,29,FALSE)=0,"",VLOOKUP(E1706,'RT-C'!$A:$AG,33,FALSE)),"")</f>
        <v/>
      </c>
      <c r="L1706" s="151" t="str">
        <f t="array" ref="L1706">IFERROR(VLOOKUP('RT-C'!$A:$AF,32,FALSE),"")</f>
        <v/>
      </c>
      <c r="M1706" s="323" t="str">
        <f t="array" ref="M1706">IFERROR(VLOOKUP(E1706,'RT-C'!$A:$H,8,FALSE),"")</f>
        <v/>
      </c>
      <c r="N1706" s="151" t="str">
        <f t="array" ref="N1706">IFERROR(VLOOKUP(E1706,'RT-C'!$A:$G,7,FALSE),"")</f>
        <v/>
      </c>
      <c r="O1706" s="150" t="str">
        <f t="array" ref="O1706">IFERROR(VLOOKUP(E1706,'RT-C'!$A:$R,18,FALSE),"")</f>
        <v/>
      </c>
      <c r="P1706" s="147" t="str">
        <f t="shared" si="104"/>
        <v/>
      </c>
      <c r="Q1706" s="119" t="str">
        <f t="shared" si="105"/>
        <v/>
      </c>
      <c r="R1706" s="149" t="str">
        <f t="shared" si="106"/>
        <v/>
      </c>
      <c r="S1706" s="148"/>
      <c r="T1706" s="148" t="str">
        <f t="shared" si="107"/>
        <v/>
      </c>
      <c r="U1706" s="118" t="e">
        <f>IF(AND(D1706&lt;&gt;"",I1706="OUI",#REF!="OUI"),60,"")</f>
        <v>#REF!</v>
      </c>
      <c r="V1706" s="147"/>
      <c r="W1706" s="118"/>
      <c r="X1706" s="118"/>
      <c r="Y1706" s="120"/>
      <c r="Z1706" s="117"/>
    </row>
    <row r="1707" spans="1:26" x14ac:dyDescent="0.25">
      <c r="A1707" s="114">
        <v>5</v>
      </c>
      <c r="B1707" s="115" t="s">
        <v>5727</v>
      </c>
      <c r="C1707" s="116" t="str">
        <f t="array" ref="C1707">IFERROR(VLOOKUP(E1707,'RT-C'!$A:$I,9,FALSE),"")</f>
        <v/>
      </c>
      <c r="D1707" s="117"/>
      <c r="E1707" s="113"/>
      <c r="F1707" s="118"/>
      <c r="G1707" s="119"/>
      <c r="H1707" s="120"/>
      <c r="I1707" s="153" t="str">
        <f t="array" ref="I1707">IFERROR(VLOOKUP(E1707,'RT-C'!$A:$J,10,FALSE),"")</f>
        <v/>
      </c>
      <c r="J1707" s="151" t="str">
        <f t="array" ref="J1707">IFERROR(VLOOKUP(E1707,'RT-C'!$A:$AE,31,FALSE),"")</f>
        <v/>
      </c>
      <c r="K1707" s="152" t="str">
        <f t="array" ref="K1707">IFERROR(IF(VLOOKUP(E1707,'RT-C'!$A:$AG,29,FALSE)=0,"",VLOOKUP(E1707,'RT-C'!$A:$AG,33,FALSE)),"")</f>
        <v/>
      </c>
      <c r="L1707" s="151" t="str">
        <f t="array" ref="L1707">IFERROR(VLOOKUP('RT-C'!$A:$AF,32,FALSE),"")</f>
        <v/>
      </c>
      <c r="M1707" s="323" t="str">
        <f t="array" ref="M1707">IFERROR(VLOOKUP(E1707,'RT-C'!$A:$H,8,FALSE),"")</f>
        <v/>
      </c>
      <c r="N1707" s="151" t="str">
        <f t="array" ref="N1707">IFERROR(VLOOKUP(E1707,'RT-C'!$A:$G,7,FALSE),"")</f>
        <v/>
      </c>
      <c r="O1707" s="150" t="str">
        <f t="array" ref="O1707">IFERROR(VLOOKUP(E1707,'RT-C'!$A:$R,18,FALSE),"")</f>
        <v/>
      </c>
      <c r="P1707" s="147" t="str">
        <f t="shared" si="104"/>
        <v/>
      </c>
      <c r="Q1707" s="119" t="str">
        <f t="shared" si="105"/>
        <v/>
      </c>
      <c r="R1707" s="149" t="str">
        <f t="shared" si="106"/>
        <v/>
      </c>
      <c r="S1707" s="148"/>
      <c r="T1707" s="148" t="str">
        <f t="shared" si="107"/>
        <v/>
      </c>
      <c r="U1707" s="118" t="e">
        <f>IF(AND(D1707&lt;&gt;"",I1707="OUI",#REF!="OUI"),60,"")</f>
        <v>#REF!</v>
      </c>
      <c r="V1707" s="147"/>
      <c r="W1707" s="118"/>
      <c r="X1707" s="118"/>
      <c r="Y1707" s="120"/>
      <c r="Z1707" s="117"/>
    </row>
    <row r="1708" spans="1:26" x14ac:dyDescent="0.25">
      <c r="A1708" s="114">
        <v>5</v>
      </c>
      <c r="B1708" s="115" t="s">
        <v>5727</v>
      </c>
      <c r="C1708" s="116" t="str">
        <f t="array" ref="C1708">IFERROR(VLOOKUP(E1708,'RT-C'!$A:$I,9,FALSE),"")</f>
        <v/>
      </c>
      <c r="D1708" s="117"/>
      <c r="E1708" s="113"/>
      <c r="F1708" s="118"/>
      <c r="G1708" s="119"/>
      <c r="H1708" s="120"/>
      <c r="I1708" s="153" t="str">
        <f t="array" ref="I1708">IFERROR(VLOOKUP(E1708,'RT-C'!$A:$J,10,FALSE),"")</f>
        <v/>
      </c>
      <c r="J1708" s="151" t="str">
        <f t="array" ref="J1708">IFERROR(VLOOKUP(E1708,'RT-C'!$A:$AE,31,FALSE),"")</f>
        <v/>
      </c>
      <c r="K1708" s="152" t="str">
        <f t="array" ref="K1708">IFERROR(IF(VLOOKUP(E1708,'RT-C'!$A:$AG,29,FALSE)=0,"",VLOOKUP(E1708,'RT-C'!$A:$AG,33,FALSE)),"")</f>
        <v/>
      </c>
      <c r="L1708" s="151" t="str">
        <f t="array" ref="L1708">IFERROR(VLOOKUP('RT-C'!$A:$AF,32,FALSE),"")</f>
        <v/>
      </c>
      <c r="M1708" s="323" t="str">
        <f t="array" ref="M1708">IFERROR(VLOOKUP(E1708,'RT-C'!$A:$H,8,FALSE),"")</f>
        <v/>
      </c>
      <c r="N1708" s="151" t="str">
        <f t="array" ref="N1708">IFERROR(VLOOKUP(E1708,'RT-C'!$A:$G,7,FALSE),"")</f>
        <v/>
      </c>
      <c r="O1708" s="150" t="str">
        <f t="array" ref="O1708">IFERROR(VLOOKUP(E1708,'RT-C'!$A:$R,18,FALSE),"")</f>
        <v/>
      </c>
      <c r="P1708" s="147" t="str">
        <f t="shared" si="104"/>
        <v/>
      </c>
      <c r="Q1708" s="119" t="str">
        <f t="shared" si="105"/>
        <v/>
      </c>
      <c r="R1708" s="149" t="str">
        <f t="shared" si="106"/>
        <v/>
      </c>
      <c r="S1708" s="148"/>
      <c r="T1708" s="148" t="str">
        <f t="shared" si="107"/>
        <v/>
      </c>
      <c r="U1708" s="118" t="e">
        <f>IF(AND(D1708&lt;&gt;"",I1708="OUI",#REF!="OUI"),60,"")</f>
        <v>#REF!</v>
      </c>
      <c r="V1708" s="147"/>
      <c r="W1708" s="118"/>
      <c r="X1708" s="118"/>
      <c r="Y1708" s="120"/>
      <c r="Z1708" s="117"/>
    </row>
    <row r="1709" spans="1:26" x14ac:dyDescent="0.25">
      <c r="A1709" s="114">
        <v>5</v>
      </c>
      <c r="B1709" s="115" t="s">
        <v>5727</v>
      </c>
      <c r="C1709" s="116" t="str">
        <f t="array" ref="C1709">IFERROR(VLOOKUP(E1709,'RT-C'!$A:$I,9,FALSE),"")</f>
        <v/>
      </c>
      <c r="D1709" s="117"/>
      <c r="E1709" s="113"/>
      <c r="F1709" s="118"/>
      <c r="G1709" s="119"/>
      <c r="H1709" s="120"/>
      <c r="I1709" s="153" t="str">
        <f t="array" ref="I1709">IFERROR(VLOOKUP(E1709,'RT-C'!$A:$J,10,FALSE),"")</f>
        <v/>
      </c>
      <c r="J1709" s="151" t="str">
        <f t="array" ref="J1709">IFERROR(VLOOKUP(E1709,'RT-C'!$A:$AE,31,FALSE),"")</f>
        <v/>
      </c>
      <c r="K1709" s="152" t="str">
        <f t="array" ref="K1709">IFERROR(IF(VLOOKUP(E1709,'RT-C'!$A:$AG,29,FALSE)=0,"",VLOOKUP(E1709,'RT-C'!$A:$AG,33,FALSE)),"")</f>
        <v/>
      </c>
      <c r="L1709" s="151" t="str">
        <f t="array" ref="L1709">IFERROR(VLOOKUP('RT-C'!$A:$AF,32,FALSE),"")</f>
        <v/>
      </c>
      <c r="M1709" s="323" t="str">
        <f t="array" ref="M1709">IFERROR(VLOOKUP(E1709,'RT-C'!$A:$H,8,FALSE),"")</f>
        <v/>
      </c>
      <c r="N1709" s="151" t="str">
        <f t="array" ref="N1709">IFERROR(VLOOKUP(E1709,'RT-C'!$A:$G,7,FALSE),"")</f>
        <v/>
      </c>
      <c r="O1709" s="150" t="str">
        <f t="array" ref="O1709">IFERROR(VLOOKUP(E1709,'RT-C'!$A:$R,18,FALSE),"")</f>
        <v/>
      </c>
      <c r="P1709" s="147" t="str">
        <f t="shared" si="104"/>
        <v/>
      </c>
      <c r="Q1709" s="119" t="str">
        <f t="shared" si="105"/>
        <v/>
      </c>
      <c r="R1709" s="149" t="str">
        <f t="shared" si="106"/>
        <v/>
      </c>
      <c r="S1709" s="148"/>
      <c r="T1709" s="148" t="str">
        <f t="shared" si="107"/>
        <v/>
      </c>
      <c r="U1709" s="118" t="e">
        <f>IF(AND(D1709&lt;&gt;"",I1709="OUI",#REF!="OUI"),60,"")</f>
        <v>#REF!</v>
      </c>
      <c r="V1709" s="147"/>
      <c r="W1709" s="118"/>
      <c r="X1709" s="118"/>
      <c r="Y1709" s="120"/>
      <c r="Z1709" s="117"/>
    </row>
    <row r="1710" spans="1:26" x14ac:dyDescent="0.25">
      <c r="A1710" s="114">
        <v>5</v>
      </c>
      <c r="B1710" s="115" t="s">
        <v>5727</v>
      </c>
      <c r="C1710" s="116" t="str">
        <f t="array" ref="C1710">IFERROR(VLOOKUP(E1710,'RT-C'!$A:$I,9,FALSE),"")</f>
        <v/>
      </c>
      <c r="D1710" s="117"/>
      <c r="E1710" s="113"/>
      <c r="F1710" s="118"/>
      <c r="G1710" s="119"/>
      <c r="H1710" s="120"/>
      <c r="I1710" s="153" t="str">
        <f t="array" ref="I1710">IFERROR(VLOOKUP(E1710,'RT-C'!$A:$J,10,FALSE),"")</f>
        <v/>
      </c>
      <c r="J1710" s="151" t="str">
        <f t="array" ref="J1710">IFERROR(VLOOKUP(E1710,'RT-C'!$A:$AE,31,FALSE),"")</f>
        <v/>
      </c>
      <c r="K1710" s="152" t="str">
        <f t="array" ref="K1710">IFERROR(IF(VLOOKUP(E1710,'RT-C'!$A:$AG,29,FALSE)=0,"",VLOOKUP(E1710,'RT-C'!$A:$AG,33,FALSE)),"")</f>
        <v/>
      </c>
      <c r="L1710" s="151" t="str">
        <f t="array" ref="L1710">IFERROR(VLOOKUP('RT-C'!$A:$AF,32,FALSE),"")</f>
        <v/>
      </c>
      <c r="M1710" s="323" t="str">
        <f t="array" ref="M1710">IFERROR(VLOOKUP(E1710,'RT-C'!$A:$H,8,FALSE),"")</f>
        <v/>
      </c>
      <c r="N1710" s="151" t="str">
        <f t="array" ref="N1710">IFERROR(VLOOKUP(E1710,'RT-C'!$A:$G,7,FALSE),"")</f>
        <v/>
      </c>
      <c r="O1710" s="150" t="str">
        <f t="array" ref="O1710">IFERROR(VLOOKUP(E1710,'RT-C'!$A:$R,18,FALSE),"")</f>
        <v/>
      </c>
      <c r="P1710" s="147" t="str">
        <f t="shared" si="104"/>
        <v/>
      </c>
      <c r="Q1710" s="119" t="str">
        <f t="shared" si="105"/>
        <v/>
      </c>
      <c r="R1710" s="149" t="str">
        <f t="shared" si="106"/>
        <v/>
      </c>
      <c r="S1710" s="148"/>
      <c r="T1710" s="148" t="str">
        <f t="shared" si="107"/>
        <v/>
      </c>
      <c r="U1710" s="118" t="e">
        <f>IF(AND(D1710&lt;&gt;"",I1710="OUI",#REF!="OUI"),60,"")</f>
        <v>#REF!</v>
      </c>
      <c r="V1710" s="147"/>
      <c r="W1710" s="118"/>
      <c r="X1710" s="118"/>
      <c r="Y1710" s="120"/>
      <c r="Z1710" s="117"/>
    </row>
    <row r="1711" spans="1:26" x14ac:dyDescent="0.25">
      <c r="A1711" s="114">
        <v>6</v>
      </c>
      <c r="B1711" s="115" t="s">
        <v>5721</v>
      </c>
      <c r="C1711" s="116" t="str">
        <f t="array" ref="C1711">IFERROR(VLOOKUP(E1711,'RT-C'!$A:$I,9,FALSE),"")</f>
        <v/>
      </c>
      <c r="D1711" s="117"/>
      <c r="E1711" s="113"/>
      <c r="F1711" s="118"/>
      <c r="G1711" s="119"/>
      <c r="H1711" s="120"/>
      <c r="I1711" s="153" t="str">
        <f t="array" ref="I1711">IFERROR(VLOOKUP(E1711,'RT-C'!$A:$J,10,FALSE),"")</f>
        <v/>
      </c>
      <c r="J1711" s="151" t="str">
        <f t="array" ref="J1711">IFERROR(VLOOKUP(E1711,'RT-C'!$A:$AE,31,FALSE),"")</f>
        <v/>
      </c>
      <c r="K1711" s="152" t="str">
        <f t="array" ref="K1711">IFERROR(IF(VLOOKUP(E1711,'RT-C'!$A:$AG,29,FALSE)=0,"",VLOOKUP(E1711,'RT-C'!$A:$AG,33,FALSE)),"")</f>
        <v/>
      </c>
      <c r="L1711" s="151" t="str">
        <f t="array" ref="L1711">IFERROR(VLOOKUP('RT-C'!$A:$AF,32,FALSE),"")</f>
        <v/>
      </c>
      <c r="M1711" s="323" t="str">
        <f t="array" ref="M1711">IFERROR(VLOOKUP(E1711,'RT-C'!$A:$H,8,FALSE),"")</f>
        <v/>
      </c>
      <c r="N1711" s="151" t="str">
        <f t="array" ref="N1711">IFERROR(VLOOKUP(E1711,'RT-C'!$A:$G,7,FALSE),"")</f>
        <v/>
      </c>
      <c r="O1711" s="150" t="str">
        <f t="array" ref="O1711">IFERROR(VLOOKUP(E1711,'RT-C'!$A:$R,18,FALSE),"")</f>
        <v/>
      </c>
      <c r="P1711" s="147" t="str">
        <f t="shared" si="104"/>
        <v/>
      </c>
      <c r="Q1711" s="119" t="str">
        <f t="shared" si="105"/>
        <v/>
      </c>
      <c r="R1711" s="149" t="str">
        <f t="shared" si="106"/>
        <v/>
      </c>
      <c r="S1711" s="148"/>
      <c r="T1711" s="148" t="str">
        <f t="shared" si="107"/>
        <v/>
      </c>
      <c r="U1711" s="118" t="e">
        <f>IF(AND(D1711&lt;&gt;"",I1711="OUI",#REF!="OUI"),60,"")</f>
        <v>#REF!</v>
      </c>
      <c r="V1711" s="147"/>
      <c r="W1711" s="118"/>
      <c r="X1711" s="118"/>
      <c r="Y1711" s="120"/>
      <c r="Z1711" s="117"/>
    </row>
    <row r="1712" spans="1:26" x14ac:dyDescent="0.25">
      <c r="A1712" s="114">
        <v>13</v>
      </c>
      <c r="B1712" s="115" t="s">
        <v>5725</v>
      </c>
      <c r="C1712" s="116" t="str">
        <f t="array" ref="C1712">IFERROR(VLOOKUP(E1712,'RT-C'!$A:$I,9,FALSE),"")</f>
        <v/>
      </c>
      <c r="D1712" s="117"/>
      <c r="E1712" s="113"/>
      <c r="F1712" s="118"/>
      <c r="G1712" s="119"/>
      <c r="H1712" s="120"/>
      <c r="I1712" s="153" t="str">
        <f t="array" ref="I1712">IFERROR(VLOOKUP(E1712,'RT-C'!$A:$J,10,FALSE),"")</f>
        <v/>
      </c>
      <c r="J1712" s="151" t="str">
        <f t="array" ref="J1712">IFERROR(VLOOKUP(E1712,'RT-C'!$A:$AE,31,FALSE),"")</f>
        <v/>
      </c>
      <c r="K1712" s="152" t="str">
        <f t="array" ref="K1712">IFERROR(IF(VLOOKUP(E1712,'RT-C'!$A:$AG,29,FALSE)=0,"",VLOOKUP(E1712,'RT-C'!$A:$AG,33,FALSE)),"")</f>
        <v/>
      </c>
      <c r="L1712" s="151" t="str">
        <f t="array" ref="L1712">IFERROR(VLOOKUP('RT-C'!$A:$AF,32,FALSE),"")</f>
        <v/>
      </c>
      <c r="M1712" s="323" t="str">
        <f t="array" ref="M1712">IFERROR(VLOOKUP(E1712,'RT-C'!$A:$H,8,FALSE),"")</f>
        <v/>
      </c>
      <c r="N1712" s="151" t="str">
        <f t="array" ref="N1712">IFERROR(VLOOKUP(E1712,'RT-C'!$A:$G,7,FALSE),"")</f>
        <v/>
      </c>
      <c r="O1712" s="150" t="str">
        <f t="array" ref="O1712">IFERROR(VLOOKUP(E1712,'RT-C'!$A:$R,18,FALSE),"")</f>
        <v/>
      </c>
      <c r="P1712" s="147" t="str">
        <f t="shared" si="104"/>
        <v/>
      </c>
      <c r="Q1712" s="119" t="str">
        <f t="shared" si="105"/>
        <v/>
      </c>
      <c r="R1712" s="149" t="str">
        <f t="shared" si="106"/>
        <v/>
      </c>
      <c r="S1712" s="148"/>
      <c r="T1712" s="148" t="str">
        <f t="shared" si="107"/>
        <v/>
      </c>
      <c r="U1712" s="118" t="e">
        <f>IF(AND(D1712&lt;&gt;"",I1712="OUI",#REF!="OUI"),60,"")</f>
        <v>#REF!</v>
      </c>
      <c r="V1712" s="147"/>
      <c r="W1712" s="118"/>
      <c r="X1712" s="118"/>
      <c r="Y1712" s="120"/>
      <c r="Z1712" s="117"/>
    </row>
    <row r="1713" spans="1:26" x14ac:dyDescent="0.25">
      <c r="A1713" s="114">
        <v>13</v>
      </c>
      <c r="B1713" s="115" t="s">
        <v>5725</v>
      </c>
      <c r="C1713" s="116" t="str">
        <f t="array" ref="C1713">IFERROR(VLOOKUP(E1713,'RT-C'!$A:$I,9,FALSE),"")</f>
        <v/>
      </c>
      <c r="D1713" s="117"/>
      <c r="E1713" s="113"/>
      <c r="F1713" s="118"/>
      <c r="G1713" s="119"/>
      <c r="H1713" s="120"/>
      <c r="I1713" s="153" t="str">
        <f t="array" ref="I1713">IFERROR(VLOOKUP(E1713,'RT-C'!$A:$J,10,FALSE),"")</f>
        <v/>
      </c>
      <c r="J1713" s="151" t="str">
        <f t="array" ref="J1713">IFERROR(VLOOKUP(E1713,'RT-C'!$A:$AE,31,FALSE),"")</f>
        <v/>
      </c>
      <c r="K1713" s="152" t="str">
        <f t="array" ref="K1713">IFERROR(IF(VLOOKUP(E1713,'RT-C'!$A:$AG,29,FALSE)=0,"",VLOOKUP(E1713,'RT-C'!$A:$AG,33,FALSE)),"")</f>
        <v/>
      </c>
      <c r="L1713" s="151" t="str">
        <f t="array" ref="L1713">IFERROR(VLOOKUP('RT-C'!$A:$AF,32,FALSE),"")</f>
        <v/>
      </c>
      <c r="M1713" s="323" t="str">
        <f t="array" ref="M1713">IFERROR(VLOOKUP(E1713,'RT-C'!$A:$H,8,FALSE),"")</f>
        <v/>
      </c>
      <c r="N1713" s="151" t="str">
        <f t="array" ref="N1713">IFERROR(VLOOKUP(E1713,'RT-C'!$A:$G,7,FALSE),"")</f>
        <v/>
      </c>
      <c r="O1713" s="150" t="str">
        <f t="array" ref="O1713">IFERROR(VLOOKUP(E1713,'RT-C'!$A:$R,18,FALSE),"")</f>
        <v/>
      </c>
      <c r="P1713" s="147" t="str">
        <f t="shared" si="104"/>
        <v/>
      </c>
      <c r="Q1713" s="119" t="str">
        <f t="shared" si="105"/>
        <v/>
      </c>
      <c r="R1713" s="149" t="str">
        <f t="shared" si="106"/>
        <v/>
      </c>
      <c r="S1713" s="148"/>
      <c r="T1713" s="148" t="str">
        <f t="shared" si="107"/>
        <v/>
      </c>
      <c r="U1713" s="118" t="e">
        <f>IF(AND(D1713&lt;&gt;"",I1713="OUI",#REF!="OUI"),60,"")</f>
        <v>#REF!</v>
      </c>
      <c r="V1713" s="147"/>
      <c r="W1713" s="118"/>
      <c r="X1713" s="118"/>
      <c r="Y1713" s="120"/>
      <c r="Z1713" s="117"/>
    </row>
    <row r="1714" spans="1:26" x14ac:dyDescent="0.25">
      <c r="A1714" s="114">
        <v>13</v>
      </c>
      <c r="B1714" s="115" t="s">
        <v>5725</v>
      </c>
      <c r="C1714" s="116" t="str">
        <f t="array" ref="C1714">IFERROR(VLOOKUP(E1714,'RT-C'!$A:$I,9,FALSE),"")</f>
        <v/>
      </c>
      <c r="D1714" s="117"/>
      <c r="E1714" s="113"/>
      <c r="F1714" s="118"/>
      <c r="G1714" s="119"/>
      <c r="H1714" s="120"/>
      <c r="I1714" s="153" t="str">
        <f t="array" ref="I1714">IFERROR(VLOOKUP(E1714,'RT-C'!$A:$J,10,FALSE),"")</f>
        <v/>
      </c>
      <c r="J1714" s="151" t="str">
        <f t="array" ref="J1714">IFERROR(VLOOKUP(E1714,'RT-C'!$A:$AE,31,FALSE),"")</f>
        <v/>
      </c>
      <c r="K1714" s="152" t="str">
        <f t="array" ref="K1714">IFERROR(IF(VLOOKUP(E1714,'RT-C'!$A:$AG,29,FALSE)=0,"",VLOOKUP(E1714,'RT-C'!$A:$AG,33,FALSE)),"")</f>
        <v/>
      </c>
      <c r="L1714" s="151" t="str">
        <f t="array" ref="L1714">IFERROR(VLOOKUP('RT-C'!$A:$AF,32,FALSE),"")</f>
        <v/>
      </c>
      <c r="M1714" s="323" t="str">
        <f t="array" ref="M1714">IFERROR(VLOOKUP(E1714,'RT-C'!$A:$H,8,FALSE),"")</f>
        <v/>
      </c>
      <c r="N1714" s="151" t="str">
        <f t="array" ref="N1714">IFERROR(VLOOKUP(E1714,'RT-C'!$A:$G,7,FALSE),"")</f>
        <v/>
      </c>
      <c r="O1714" s="150" t="str">
        <f t="array" ref="O1714">IFERROR(VLOOKUP(E1714,'RT-C'!$A:$R,18,FALSE),"")</f>
        <v/>
      </c>
      <c r="P1714" s="147" t="str">
        <f t="shared" si="104"/>
        <v/>
      </c>
      <c r="Q1714" s="119" t="str">
        <f t="shared" si="105"/>
        <v/>
      </c>
      <c r="R1714" s="149" t="str">
        <f t="shared" si="106"/>
        <v/>
      </c>
      <c r="S1714" s="148"/>
      <c r="T1714" s="148" t="str">
        <f t="shared" si="107"/>
        <v/>
      </c>
      <c r="U1714" s="118" t="e">
        <f>IF(AND(D1714&lt;&gt;"",I1714="OUI",#REF!="OUI"),60,"")</f>
        <v>#REF!</v>
      </c>
      <c r="V1714" s="147"/>
      <c r="W1714" s="118"/>
      <c r="X1714" s="118"/>
      <c r="Y1714" s="120"/>
      <c r="Z1714" s="117"/>
    </row>
    <row r="1715" spans="1:26" x14ac:dyDescent="0.25">
      <c r="A1715" s="114">
        <v>5</v>
      </c>
      <c r="B1715" s="115" t="s">
        <v>5727</v>
      </c>
      <c r="C1715" s="116" t="str">
        <f t="array" ref="C1715">IFERROR(VLOOKUP(E1715,'RT-C'!$A:$I,9,FALSE),"")</f>
        <v/>
      </c>
      <c r="D1715" s="117"/>
      <c r="E1715" s="113"/>
      <c r="F1715" s="118"/>
      <c r="G1715" s="119"/>
      <c r="H1715" s="120"/>
      <c r="I1715" s="153" t="str">
        <f t="array" ref="I1715">IFERROR(VLOOKUP(E1715,'RT-C'!$A:$J,10,FALSE),"")</f>
        <v/>
      </c>
      <c r="J1715" s="151" t="str">
        <f t="array" ref="J1715">IFERROR(VLOOKUP(E1715,'RT-C'!$A:$AE,31,FALSE),"")</f>
        <v/>
      </c>
      <c r="K1715" s="152" t="str">
        <f t="array" ref="K1715">IFERROR(IF(VLOOKUP(E1715,'RT-C'!$A:$AG,29,FALSE)=0,"",VLOOKUP(E1715,'RT-C'!$A:$AG,33,FALSE)),"")</f>
        <v/>
      </c>
      <c r="L1715" s="151" t="str">
        <f t="array" ref="L1715">IFERROR(VLOOKUP('RT-C'!$A:$AF,32,FALSE),"")</f>
        <v/>
      </c>
      <c r="M1715" s="323" t="str">
        <f t="array" ref="M1715">IFERROR(VLOOKUP(E1715,'RT-C'!$A:$H,8,FALSE),"")</f>
        <v/>
      </c>
      <c r="N1715" s="151" t="str">
        <f t="array" ref="N1715">IFERROR(VLOOKUP(E1715,'RT-C'!$A:$G,7,FALSE),"")</f>
        <v/>
      </c>
      <c r="O1715" s="150" t="str">
        <f t="array" ref="O1715">IFERROR(VLOOKUP(E1715,'RT-C'!$A:$R,18,FALSE),"")</f>
        <v/>
      </c>
      <c r="P1715" s="147" t="str">
        <f t="shared" si="104"/>
        <v/>
      </c>
      <c r="Q1715" s="119" t="str">
        <f t="shared" si="105"/>
        <v/>
      </c>
      <c r="R1715" s="149" t="str">
        <f t="shared" si="106"/>
        <v/>
      </c>
      <c r="S1715" s="148"/>
      <c r="T1715" s="148" t="str">
        <f t="shared" si="107"/>
        <v/>
      </c>
      <c r="U1715" s="118" t="e">
        <f>IF(AND(D1715&lt;&gt;"",I1715="OUI",#REF!="OUI"),60,"")</f>
        <v>#REF!</v>
      </c>
      <c r="V1715" s="147"/>
      <c r="W1715" s="118"/>
      <c r="X1715" s="118"/>
      <c r="Y1715" s="120"/>
      <c r="Z1715" s="117"/>
    </row>
    <row r="1716" spans="1:26" x14ac:dyDescent="0.25">
      <c r="A1716" s="114">
        <v>5</v>
      </c>
      <c r="B1716" s="115" t="s">
        <v>5727</v>
      </c>
      <c r="C1716" s="116" t="str">
        <f t="array" ref="C1716">IFERROR(VLOOKUP(E1716,'RT-C'!$A:$I,9,FALSE),"")</f>
        <v/>
      </c>
      <c r="D1716" s="117"/>
      <c r="E1716" s="113"/>
      <c r="F1716" s="118"/>
      <c r="G1716" s="119"/>
      <c r="H1716" s="120"/>
      <c r="I1716" s="153" t="str">
        <f t="array" ref="I1716">IFERROR(VLOOKUP(E1716,'RT-C'!$A:$J,10,FALSE),"")</f>
        <v/>
      </c>
      <c r="J1716" s="151" t="str">
        <f t="array" ref="J1716">IFERROR(VLOOKUP(E1716,'RT-C'!$A:$AE,31,FALSE),"")</f>
        <v/>
      </c>
      <c r="K1716" s="152" t="str">
        <f t="array" ref="K1716">IFERROR(IF(VLOOKUP(E1716,'RT-C'!$A:$AG,29,FALSE)=0,"",VLOOKUP(E1716,'RT-C'!$A:$AG,33,FALSE)),"")</f>
        <v/>
      </c>
      <c r="L1716" s="151" t="str">
        <f t="array" ref="L1716">IFERROR(VLOOKUP('RT-C'!$A:$AF,32,FALSE),"")</f>
        <v/>
      </c>
      <c r="M1716" s="323" t="str">
        <f t="array" ref="M1716">IFERROR(VLOOKUP(E1716,'RT-C'!$A:$H,8,FALSE),"")</f>
        <v/>
      </c>
      <c r="N1716" s="151" t="str">
        <f t="array" ref="N1716">IFERROR(VLOOKUP(E1716,'RT-C'!$A:$G,7,FALSE),"")</f>
        <v/>
      </c>
      <c r="O1716" s="150" t="str">
        <f t="array" ref="O1716">IFERROR(VLOOKUP(E1716,'RT-C'!$A:$R,18,FALSE),"")</f>
        <v/>
      </c>
      <c r="P1716" s="147" t="str">
        <f t="shared" si="104"/>
        <v/>
      </c>
      <c r="Q1716" s="119" t="str">
        <f t="shared" si="105"/>
        <v/>
      </c>
      <c r="R1716" s="149" t="str">
        <f t="shared" si="106"/>
        <v/>
      </c>
      <c r="S1716" s="148"/>
      <c r="T1716" s="148" t="str">
        <f t="shared" si="107"/>
        <v/>
      </c>
      <c r="U1716" s="118" t="e">
        <f>IF(AND(D1716&lt;&gt;"",I1716="OUI",#REF!="OUI"),60,"")</f>
        <v>#REF!</v>
      </c>
      <c r="V1716" s="147"/>
      <c r="W1716" s="118"/>
      <c r="X1716" s="118"/>
      <c r="Y1716" s="120"/>
      <c r="Z1716" s="117"/>
    </row>
    <row r="1717" spans="1:26" x14ac:dyDescent="0.25">
      <c r="A1717" s="114">
        <v>5</v>
      </c>
      <c r="B1717" s="115" t="s">
        <v>5727</v>
      </c>
      <c r="C1717" s="116" t="str">
        <f t="array" ref="C1717">IFERROR(VLOOKUP(E1717,'RT-C'!$A:$I,9,FALSE),"")</f>
        <v/>
      </c>
      <c r="D1717" s="117"/>
      <c r="E1717" s="113"/>
      <c r="F1717" s="118"/>
      <c r="G1717" s="119"/>
      <c r="H1717" s="120"/>
      <c r="I1717" s="153" t="str">
        <f t="array" ref="I1717">IFERROR(VLOOKUP(E1717,'RT-C'!$A:$J,10,FALSE),"")</f>
        <v/>
      </c>
      <c r="J1717" s="151" t="str">
        <f t="array" ref="J1717">IFERROR(VLOOKUP(E1717,'RT-C'!$A:$AE,31,FALSE),"")</f>
        <v/>
      </c>
      <c r="K1717" s="152" t="str">
        <f t="array" ref="K1717">IFERROR(IF(VLOOKUP(E1717,'RT-C'!$A:$AG,29,FALSE)=0,"",VLOOKUP(E1717,'RT-C'!$A:$AG,33,FALSE)),"")</f>
        <v/>
      </c>
      <c r="L1717" s="151" t="str">
        <f t="array" ref="L1717">IFERROR(VLOOKUP('RT-C'!$A:$AF,32,FALSE),"")</f>
        <v/>
      </c>
      <c r="M1717" s="323" t="str">
        <f t="array" ref="M1717">IFERROR(VLOOKUP(E1717,'RT-C'!$A:$H,8,FALSE),"")</f>
        <v/>
      </c>
      <c r="N1717" s="151" t="str">
        <f t="array" ref="N1717">IFERROR(VLOOKUP(E1717,'RT-C'!$A:$G,7,FALSE),"")</f>
        <v/>
      </c>
      <c r="O1717" s="150" t="str">
        <f t="array" ref="O1717">IFERROR(VLOOKUP(E1717,'RT-C'!$A:$R,18,FALSE),"")</f>
        <v/>
      </c>
      <c r="P1717" s="147" t="str">
        <f t="shared" si="104"/>
        <v/>
      </c>
      <c r="Q1717" s="119" t="str">
        <f t="shared" si="105"/>
        <v/>
      </c>
      <c r="R1717" s="149" t="str">
        <f t="shared" si="106"/>
        <v/>
      </c>
      <c r="S1717" s="148"/>
      <c r="T1717" s="148" t="str">
        <f t="shared" si="107"/>
        <v/>
      </c>
      <c r="U1717" s="118" t="e">
        <f>IF(AND(D1717&lt;&gt;"",I1717="OUI",#REF!="OUI"),60,"")</f>
        <v>#REF!</v>
      </c>
      <c r="V1717" s="147"/>
      <c r="W1717" s="118"/>
      <c r="X1717" s="118"/>
      <c r="Y1717" s="120"/>
      <c r="Z1717" s="117"/>
    </row>
    <row r="1718" spans="1:26" x14ac:dyDescent="0.25">
      <c r="A1718" s="114">
        <v>5</v>
      </c>
      <c r="B1718" s="115" t="s">
        <v>5727</v>
      </c>
      <c r="C1718" s="116" t="str">
        <f t="array" ref="C1718">IFERROR(VLOOKUP(E1718,'RT-C'!$A:$I,9,FALSE),"")</f>
        <v/>
      </c>
      <c r="D1718" s="117"/>
      <c r="E1718" s="113"/>
      <c r="F1718" s="118"/>
      <c r="G1718" s="119"/>
      <c r="H1718" s="120"/>
      <c r="I1718" s="153" t="str">
        <f t="array" ref="I1718">IFERROR(VLOOKUP(E1718,'RT-C'!$A:$J,10,FALSE),"")</f>
        <v/>
      </c>
      <c r="J1718" s="151" t="str">
        <f t="array" ref="J1718">IFERROR(VLOOKUP(E1718,'RT-C'!$A:$AE,31,FALSE),"")</f>
        <v/>
      </c>
      <c r="K1718" s="152" t="str">
        <f t="array" ref="K1718">IFERROR(IF(VLOOKUP(E1718,'RT-C'!$A:$AG,29,FALSE)=0,"",VLOOKUP(E1718,'RT-C'!$A:$AG,33,FALSE)),"")</f>
        <v/>
      </c>
      <c r="L1718" s="151" t="str">
        <f t="array" ref="L1718">IFERROR(VLOOKUP('RT-C'!$A:$AF,32,FALSE),"")</f>
        <v/>
      </c>
      <c r="M1718" s="323" t="str">
        <f t="array" ref="M1718">IFERROR(VLOOKUP(E1718,'RT-C'!$A:$H,8,FALSE),"")</f>
        <v/>
      </c>
      <c r="N1718" s="151" t="str">
        <f t="array" ref="N1718">IFERROR(VLOOKUP(E1718,'RT-C'!$A:$G,7,FALSE),"")</f>
        <v/>
      </c>
      <c r="O1718" s="150" t="str">
        <f t="array" ref="O1718">IFERROR(VLOOKUP(E1718,'RT-C'!$A:$R,18,FALSE),"")</f>
        <v/>
      </c>
      <c r="P1718" s="147" t="str">
        <f t="shared" si="104"/>
        <v/>
      </c>
      <c r="Q1718" s="119" t="str">
        <f t="shared" si="105"/>
        <v/>
      </c>
      <c r="R1718" s="149" t="str">
        <f t="shared" si="106"/>
        <v/>
      </c>
      <c r="S1718" s="148"/>
      <c r="T1718" s="148" t="str">
        <f t="shared" si="107"/>
        <v/>
      </c>
      <c r="U1718" s="118" t="e">
        <f>IF(AND(D1718&lt;&gt;"",I1718="OUI",#REF!="OUI"),60,"")</f>
        <v>#REF!</v>
      </c>
      <c r="V1718" s="147"/>
      <c r="W1718" s="118"/>
      <c r="X1718" s="118"/>
      <c r="Y1718" s="120"/>
      <c r="Z1718" s="117"/>
    </row>
    <row r="1719" spans="1:26" x14ac:dyDescent="0.25">
      <c r="A1719" s="114">
        <v>5</v>
      </c>
      <c r="B1719" s="115" t="s">
        <v>5727</v>
      </c>
      <c r="C1719" s="116" t="str">
        <f t="array" ref="C1719">IFERROR(VLOOKUP(E1719,'RT-C'!$A:$I,9,FALSE),"")</f>
        <v/>
      </c>
      <c r="D1719" s="117"/>
      <c r="E1719" s="113"/>
      <c r="F1719" s="118"/>
      <c r="G1719" s="119"/>
      <c r="H1719" s="120"/>
      <c r="I1719" s="153" t="str">
        <f t="array" ref="I1719">IFERROR(VLOOKUP(E1719,'RT-C'!$A:$J,10,FALSE),"")</f>
        <v/>
      </c>
      <c r="J1719" s="151" t="str">
        <f t="array" ref="J1719">IFERROR(VLOOKUP(E1719,'RT-C'!$A:$AE,31,FALSE),"")</f>
        <v/>
      </c>
      <c r="K1719" s="152" t="str">
        <f t="array" ref="K1719">IFERROR(IF(VLOOKUP(E1719,'RT-C'!$A:$AG,29,FALSE)=0,"",VLOOKUP(E1719,'RT-C'!$A:$AG,33,FALSE)),"")</f>
        <v/>
      </c>
      <c r="L1719" s="151" t="str">
        <f t="array" ref="L1719">IFERROR(VLOOKUP('RT-C'!$A:$AF,32,FALSE),"")</f>
        <v/>
      </c>
      <c r="M1719" s="323" t="str">
        <f t="array" ref="M1719">IFERROR(VLOOKUP(E1719,'RT-C'!$A:$H,8,FALSE),"")</f>
        <v/>
      </c>
      <c r="N1719" s="151" t="str">
        <f t="array" ref="N1719">IFERROR(VLOOKUP(E1719,'RT-C'!$A:$G,7,FALSE),"")</f>
        <v/>
      </c>
      <c r="O1719" s="150" t="str">
        <f t="array" ref="O1719">IFERROR(VLOOKUP(E1719,'RT-C'!$A:$R,18,FALSE),"")</f>
        <v/>
      </c>
      <c r="P1719" s="147" t="str">
        <f t="shared" si="104"/>
        <v/>
      </c>
      <c r="Q1719" s="119" t="str">
        <f t="shared" si="105"/>
        <v/>
      </c>
      <c r="R1719" s="149" t="str">
        <f t="shared" si="106"/>
        <v/>
      </c>
      <c r="S1719" s="148"/>
      <c r="T1719" s="148" t="str">
        <f t="shared" si="107"/>
        <v/>
      </c>
      <c r="U1719" s="118" t="e">
        <f>IF(AND(D1719&lt;&gt;"",I1719="OUI",#REF!="OUI"),60,"")</f>
        <v>#REF!</v>
      </c>
      <c r="V1719" s="147"/>
      <c r="W1719" s="118"/>
      <c r="X1719" s="118"/>
      <c r="Y1719" s="120"/>
      <c r="Z1719" s="117"/>
    </row>
    <row r="1720" spans="1:26" x14ac:dyDescent="0.25">
      <c r="A1720" s="114">
        <v>5</v>
      </c>
      <c r="B1720" s="115" t="s">
        <v>5727</v>
      </c>
      <c r="C1720" s="116" t="str">
        <f t="array" ref="C1720">IFERROR(VLOOKUP(E1720,'RT-C'!$A:$I,9,FALSE),"")</f>
        <v/>
      </c>
      <c r="D1720" s="117"/>
      <c r="E1720" s="113"/>
      <c r="F1720" s="118"/>
      <c r="G1720" s="119"/>
      <c r="H1720" s="120"/>
      <c r="I1720" s="153" t="str">
        <f t="array" ref="I1720">IFERROR(VLOOKUP(E1720,'RT-C'!$A:$J,10,FALSE),"")</f>
        <v/>
      </c>
      <c r="J1720" s="151" t="str">
        <f t="array" ref="J1720">IFERROR(VLOOKUP(E1720,'RT-C'!$A:$AE,31,FALSE),"")</f>
        <v/>
      </c>
      <c r="K1720" s="152" t="str">
        <f t="array" ref="K1720">IFERROR(IF(VLOOKUP(E1720,'RT-C'!$A:$AG,29,FALSE)=0,"",VLOOKUP(E1720,'RT-C'!$A:$AG,33,FALSE)),"")</f>
        <v/>
      </c>
      <c r="L1720" s="151" t="str">
        <f t="array" ref="L1720">IFERROR(VLOOKUP('RT-C'!$A:$AF,32,FALSE),"")</f>
        <v/>
      </c>
      <c r="M1720" s="323" t="str">
        <f t="array" ref="M1720">IFERROR(VLOOKUP(E1720,'RT-C'!$A:$H,8,FALSE),"")</f>
        <v/>
      </c>
      <c r="N1720" s="151" t="str">
        <f t="array" ref="N1720">IFERROR(VLOOKUP(E1720,'RT-C'!$A:$G,7,FALSE),"")</f>
        <v/>
      </c>
      <c r="O1720" s="150" t="str">
        <f t="array" ref="O1720">IFERROR(VLOOKUP(E1720,'RT-C'!$A:$R,18,FALSE),"")</f>
        <v/>
      </c>
      <c r="P1720" s="147" t="str">
        <f t="shared" si="104"/>
        <v/>
      </c>
      <c r="Q1720" s="119" t="str">
        <f t="shared" si="105"/>
        <v/>
      </c>
      <c r="R1720" s="149" t="str">
        <f t="shared" si="106"/>
        <v/>
      </c>
      <c r="S1720" s="148"/>
      <c r="T1720" s="148" t="str">
        <f t="shared" si="107"/>
        <v/>
      </c>
      <c r="U1720" s="118" t="e">
        <f>IF(AND(D1720&lt;&gt;"",I1720="OUI",#REF!="OUI"),60,"")</f>
        <v>#REF!</v>
      </c>
      <c r="V1720" s="147"/>
      <c r="W1720" s="118"/>
      <c r="X1720" s="118"/>
      <c r="Y1720" s="120"/>
      <c r="Z1720" s="117"/>
    </row>
    <row r="1721" spans="1:26" x14ac:dyDescent="0.25">
      <c r="A1721" s="114">
        <v>5</v>
      </c>
      <c r="B1721" s="115" t="s">
        <v>5727</v>
      </c>
      <c r="C1721" s="116" t="str">
        <f t="array" ref="C1721">IFERROR(VLOOKUP(E1721,'RT-C'!$A:$I,9,FALSE),"")</f>
        <v/>
      </c>
      <c r="D1721" s="117"/>
      <c r="E1721" s="113"/>
      <c r="F1721" s="118"/>
      <c r="G1721" s="119"/>
      <c r="H1721" s="120"/>
      <c r="I1721" s="153" t="str">
        <f t="array" ref="I1721">IFERROR(VLOOKUP(E1721,'RT-C'!$A:$J,10,FALSE),"")</f>
        <v/>
      </c>
      <c r="J1721" s="151" t="str">
        <f t="array" ref="J1721">IFERROR(VLOOKUP(E1721,'RT-C'!$A:$AE,31,FALSE),"")</f>
        <v/>
      </c>
      <c r="K1721" s="152" t="str">
        <f t="array" ref="K1721">IFERROR(IF(VLOOKUP(E1721,'RT-C'!$A:$AG,29,FALSE)=0,"",VLOOKUP(E1721,'RT-C'!$A:$AG,33,FALSE)),"")</f>
        <v/>
      </c>
      <c r="L1721" s="151" t="str">
        <f t="array" ref="L1721">IFERROR(VLOOKUP('RT-C'!$A:$AF,32,FALSE),"")</f>
        <v/>
      </c>
      <c r="M1721" s="323" t="str">
        <f t="array" ref="M1721">IFERROR(VLOOKUP(E1721,'RT-C'!$A:$H,8,FALSE),"")</f>
        <v/>
      </c>
      <c r="N1721" s="151" t="str">
        <f t="array" ref="N1721">IFERROR(VLOOKUP(E1721,'RT-C'!$A:$G,7,FALSE),"")</f>
        <v/>
      </c>
      <c r="O1721" s="150" t="str">
        <f t="array" ref="O1721">IFERROR(VLOOKUP(E1721,'RT-C'!$A:$R,18,FALSE),"")</f>
        <v/>
      </c>
      <c r="P1721" s="147" t="str">
        <f t="shared" si="104"/>
        <v/>
      </c>
      <c r="Q1721" s="119" t="str">
        <f t="shared" si="105"/>
        <v/>
      </c>
      <c r="R1721" s="149" t="str">
        <f t="shared" si="106"/>
        <v/>
      </c>
      <c r="S1721" s="148"/>
      <c r="T1721" s="148" t="str">
        <f t="shared" si="107"/>
        <v/>
      </c>
      <c r="U1721" s="118" t="e">
        <f>IF(AND(D1721&lt;&gt;"",I1721="OUI",#REF!="OUI"),60,"")</f>
        <v>#REF!</v>
      </c>
      <c r="V1721" s="147"/>
      <c r="W1721" s="118"/>
      <c r="X1721" s="118"/>
      <c r="Y1721" s="120"/>
      <c r="Z1721" s="117"/>
    </row>
    <row r="1722" spans="1:26" x14ac:dyDescent="0.25">
      <c r="A1722" s="114">
        <v>5</v>
      </c>
      <c r="B1722" s="115" t="s">
        <v>5727</v>
      </c>
      <c r="C1722" s="116" t="str">
        <f t="array" ref="C1722">IFERROR(VLOOKUP(E1722,'RT-C'!$A:$I,9,FALSE),"")</f>
        <v/>
      </c>
      <c r="D1722" s="117"/>
      <c r="E1722" s="113"/>
      <c r="F1722" s="118"/>
      <c r="G1722" s="119"/>
      <c r="H1722" s="120"/>
      <c r="I1722" s="153" t="str">
        <f t="array" ref="I1722">IFERROR(VLOOKUP(E1722,'RT-C'!$A:$J,10,FALSE),"")</f>
        <v/>
      </c>
      <c r="J1722" s="151" t="str">
        <f t="array" ref="J1722">IFERROR(VLOOKUP(E1722,'RT-C'!$A:$AE,31,FALSE),"")</f>
        <v/>
      </c>
      <c r="K1722" s="152" t="str">
        <f t="array" ref="K1722">IFERROR(IF(VLOOKUP(E1722,'RT-C'!$A:$AG,29,FALSE)=0,"",VLOOKUP(E1722,'RT-C'!$A:$AG,33,FALSE)),"")</f>
        <v/>
      </c>
      <c r="L1722" s="151" t="str">
        <f t="array" ref="L1722">IFERROR(VLOOKUP('RT-C'!$A:$AF,32,FALSE),"")</f>
        <v/>
      </c>
      <c r="M1722" s="323" t="str">
        <f t="array" ref="M1722">IFERROR(VLOOKUP(E1722,'RT-C'!$A:$H,8,FALSE),"")</f>
        <v/>
      </c>
      <c r="N1722" s="151" t="str">
        <f t="array" ref="N1722">IFERROR(VLOOKUP(E1722,'RT-C'!$A:$G,7,FALSE),"")</f>
        <v/>
      </c>
      <c r="O1722" s="150" t="str">
        <f t="array" ref="O1722">IFERROR(VLOOKUP(E1722,'RT-C'!$A:$R,18,FALSE),"")</f>
        <v/>
      </c>
      <c r="P1722" s="147" t="str">
        <f t="shared" si="104"/>
        <v/>
      </c>
      <c r="Q1722" s="119" t="str">
        <f t="shared" si="105"/>
        <v/>
      </c>
      <c r="R1722" s="149" t="str">
        <f t="shared" si="106"/>
        <v/>
      </c>
      <c r="S1722" s="148"/>
      <c r="T1722" s="148" t="str">
        <f t="shared" si="107"/>
        <v/>
      </c>
      <c r="U1722" s="118" t="e">
        <f>IF(AND(D1722&lt;&gt;"",I1722="OUI",#REF!="OUI"),60,"")</f>
        <v>#REF!</v>
      </c>
      <c r="V1722" s="147"/>
      <c r="W1722" s="118"/>
      <c r="X1722" s="118"/>
      <c r="Y1722" s="120"/>
      <c r="Z1722" s="117"/>
    </row>
    <row r="1723" spans="1:26" x14ac:dyDescent="0.25">
      <c r="A1723" s="114">
        <v>5</v>
      </c>
      <c r="B1723" s="115" t="s">
        <v>5727</v>
      </c>
      <c r="C1723" s="116" t="str">
        <f t="array" ref="C1723">IFERROR(VLOOKUP(E1723,'RT-C'!$A:$I,9,FALSE),"")</f>
        <v/>
      </c>
      <c r="D1723" s="117"/>
      <c r="E1723" s="113"/>
      <c r="F1723" s="118"/>
      <c r="G1723" s="119"/>
      <c r="H1723" s="120"/>
      <c r="I1723" s="153" t="str">
        <f t="array" ref="I1723">IFERROR(VLOOKUP(E1723,'RT-C'!$A:$J,10,FALSE),"")</f>
        <v/>
      </c>
      <c r="J1723" s="151" t="str">
        <f t="array" ref="J1723">IFERROR(VLOOKUP(E1723,'RT-C'!$A:$AE,31,FALSE),"")</f>
        <v/>
      </c>
      <c r="K1723" s="152" t="str">
        <f t="array" ref="K1723">IFERROR(IF(VLOOKUP(E1723,'RT-C'!$A:$AG,29,FALSE)=0,"",VLOOKUP(E1723,'RT-C'!$A:$AG,33,FALSE)),"")</f>
        <v/>
      </c>
      <c r="L1723" s="151" t="str">
        <f t="array" ref="L1723">IFERROR(VLOOKUP('RT-C'!$A:$AF,32,FALSE),"")</f>
        <v/>
      </c>
      <c r="M1723" s="323" t="str">
        <f t="array" ref="M1723">IFERROR(VLOOKUP(E1723,'RT-C'!$A:$H,8,FALSE),"")</f>
        <v/>
      </c>
      <c r="N1723" s="151" t="str">
        <f t="array" ref="N1723">IFERROR(VLOOKUP(E1723,'RT-C'!$A:$G,7,FALSE),"")</f>
        <v/>
      </c>
      <c r="O1723" s="150" t="str">
        <f t="array" ref="O1723">IFERROR(VLOOKUP(E1723,'RT-C'!$A:$R,18,FALSE),"")</f>
        <v/>
      </c>
      <c r="P1723" s="147" t="str">
        <f t="shared" si="104"/>
        <v/>
      </c>
      <c r="Q1723" s="119" t="str">
        <f t="shared" si="105"/>
        <v/>
      </c>
      <c r="R1723" s="149" t="str">
        <f t="shared" si="106"/>
        <v/>
      </c>
      <c r="S1723" s="148"/>
      <c r="T1723" s="148" t="str">
        <f t="shared" si="107"/>
        <v/>
      </c>
      <c r="U1723" s="118" t="e">
        <f>IF(AND(D1723&lt;&gt;"",I1723="OUI",#REF!="OUI"),60,"")</f>
        <v>#REF!</v>
      </c>
      <c r="V1723" s="147"/>
      <c r="W1723" s="118"/>
      <c r="X1723" s="118"/>
      <c r="Y1723" s="120"/>
      <c r="Z1723" s="117"/>
    </row>
    <row r="1724" spans="1:26" x14ac:dyDescent="0.25">
      <c r="A1724" s="114">
        <v>5</v>
      </c>
      <c r="B1724" s="115" t="s">
        <v>5727</v>
      </c>
      <c r="C1724" s="116" t="str">
        <f t="array" ref="C1724">IFERROR(VLOOKUP(E1724,'RT-C'!$A:$I,9,FALSE),"")</f>
        <v/>
      </c>
      <c r="D1724" s="117"/>
      <c r="E1724" s="113"/>
      <c r="F1724" s="118"/>
      <c r="G1724" s="119"/>
      <c r="H1724" s="120"/>
      <c r="I1724" s="153" t="str">
        <f t="array" ref="I1724">IFERROR(VLOOKUP(E1724,'RT-C'!$A:$J,10,FALSE),"")</f>
        <v/>
      </c>
      <c r="J1724" s="151" t="str">
        <f t="array" ref="J1724">IFERROR(VLOOKUP(E1724,'RT-C'!$A:$AE,31,FALSE),"")</f>
        <v/>
      </c>
      <c r="K1724" s="152" t="str">
        <f t="array" ref="K1724">IFERROR(IF(VLOOKUP(E1724,'RT-C'!$A:$AG,29,FALSE)=0,"",VLOOKUP(E1724,'RT-C'!$A:$AG,33,FALSE)),"")</f>
        <v/>
      </c>
      <c r="L1724" s="151" t="str">
        <f t="array" ref="L1724">IFERROR(VLOOKUP('RT-C'!$A:$AF,32,FALSE),"")</f>
        <v/>
      </c>
      <c r="M1724" s="323" t="str">
        <f t="array" ref="M1724">IFERROR(VLOOKUP(E1724,'RT-C'!$A:$H,8,FALSE),"")</f>
        <v/>
      </c>
      <c r="N1724" s="151" t="str">
        <f t="array" ref="N1724">IFERROR(VLOOKUP(E1724,'RT-C'!$A:$G,7,FALSE),"")</f>
        <v/>
      </c>
      <c r="O1724" s="150" t="str">
        <f t="array" ref="O1724">IFERROR(VLOOKUP(E1724,'RT-C'!$A:$R,18,FALSE),"")</f>
        <v/>
      </c>
      <c r="P1724" s="147" t="str">
        <f t="shared" si="104"/>
        <v/>
      </c>
      <c r="Q1724" s="119" t="str">
        <f t="shared" si="105"/>
        <v/>
      </c>
      <c r="R1724" s="149" t="str">
        <f t="shared" si="106"/>
        <v/>
      </c>
      <c r="S1724" s="148"/>
      <c r="T1724" s="148" t="str">
        <f t="shared" si="107"/>
        <v/>
      </c>
      <c r="U1724" s="118" t="e">
        <f>IF(AND(D1724&lt;&gt;"",I1724="OUI",#REF!="OUI"),60,"")</f>
        <v>#REF!</v>
      </c>
      <c r="V1724" s="147"/>
      <c r="W1724" s="118"/>
      <c r="X1724" s="118"/>
      <c r="Y1724" s="120"/>
      <c r="Z1724" s="117"/>
    </row>
    <row r="1725" spans="1:26" x14ac:dyDescent="0.25">
      <c r="A1725" s="114">
        <v>5</v>
      </c>
      <c r="B1725" s="115" t="s">
        <v>5727</v>
      </c>
      <c r="C1725" s="116" t="str">
        <f t="array" ref="C1725">IFERROR(VLOOKUP(E1725,'RT-C'!$A:$I,9,FALSE),"")</f>
        <v/>
      </c>
      <c r="D1725" s="117"/>
      <c r="E1725" s="113"/>
      <c r="F1725" s="118"/>
      <c r="G1725" s="119"/>
      <c r="H1725" s="120"/>
      <c r="I1725" s="153" t="str">
        <f t="array" ref="I1725">IFERROR(VLOOKUP(E1725,'RT-C'!$A:$J,10,FALSE),"")</f>
        <v/>
      </c>
      <c r="J1725" s="151" t="str">
        <f t="array" ref="J1725">IFERROR(VLOOKUP(E1725,'RT-C'!$A:$AE,31,FALSE),"")</f>
        <v/>
      </c>
      <c r="K1725" s="152" t="str">
        <f t="array" ref="K1725">IFERROR(IF(VLOOKUP(E1725,'RT-C'!$A:$AG,29,FALSE)=0,"",VLOOKUP(E1725,'RT-C'!$A:$AG,33,FALSE)),"")</f>
        <v/>
      </c>
      <c r="L1725" s="151" t="str">
        <f t="array" ref="L1725">IFERROR(VLOOKUP('RT-C'!$A:$AF,32,FALSE),"")</f>
        <v/>
      </c>
      <c r="M1725" s="323" t="str">
        <f t="array" ref="M1725">IFERROR(VLOOKUP(E1725,'RT-C'!$A:$H,8,FALSE),"")</f>
        <v/>
      </c>
      <c r="N1725" s="151" t="str">
        <f t="array" ref="N1725">IFERROR(VLOOKUP(E1725,'RT-C'!$A:$G,7,FALSE),"")</f>
        <v/>
      </c>
      <c r="O1725" s="150" t="str">
        <f t="array" ref="O1725">IFERROR(VLOOKUP(E1725,'RT-C'!$A:$R,18,FALSE),"")</f>
        <v/>
      </c>
      <c r="P1725" s="147" t="str">
        <f t="shared" si="104"/>
        <v/>
      </c>
      <c r="Q1725" s="119" t="str">
        <f t="shared" si="105"/>
        <v/>
      </c>
      <c r="R1725" s="149" t="str">
        <f t="shared" si="106"/>
        <v/>
      </c>
      <c r="S1725" s="148"/>
      <c r="T1725" s="148" t="str">
        <f t="shared" si="107"/>
        <v/>
      </c>
      <c r="U1725" s="118" t="e">
        <f>IF(AND(D1725&lt;&gt;"",I1725="OUI",#REF!="OUI"),60,"")</f>
        <v>#REF!</v>
      </c>
      <c r="V1725" s="147"/>
      <c r="W1725" s="118"/>
      <c r="X1725" s="118"/>
      <c r="Y1725" s="120"/>
      <c r="Z1725" s="117"/>
    </row>
    <row r="1726" spans="1:26" x14ac:dyDescent="0.25">
      <c r="A1726" s="114">
        <v>5</v>
      </c>
      <c r="B1726" s="115" t="s">
        <v>5727</v>
      </c>
      <c r="C1726" s="116" t="str">
        <f t="array" ref="C1726">IFERROR(VLOOKUP(E1726,'RT-C'!$A:$I,9,FALSE),"")</f>
        <v/>
      </c>
      <c r="D1726" s="117"/>
      <c r="E1726" s="113"/>
      <c r="F1726" s="118"/>
      <c r="G1726" s="119"/>
      <c r="H1726" s="120"/>
      <c r="I1726" s="153" t="str">
        <f t="array" ref="I1726">IFERROR(VLOOKUP(E1726,'RT-C'!$A:$J,10,FALSE),"")</f>
        <v/>
      </c>
      <c r="J1726" s="151" t="str">
        <f t="array" ref="J1726">IFERROR(VLOOKUP(E1726,'RT-C'!$A:$AE,31,FALSE),"")</f>
        <v/>
      </c>
      <c r="K1726" s="152" t="str">
        <f t="array" ref="K1726">IFERROR(IF(VLOOKUP(E1726,'RT-C'!$A:$AG,29,FALSE)=0,"",VLOOKUP(E1726,'RT-C'!$A:$AG,33,FALSE)),"")</f>
        <v/>
      </c>
      <c r="L1726" s="151" t="str">
        <f t="array" ref="L1726">IFERROR(VLOOKUP('RT-C'!$A:$AF,32,FALSE),"")</f>
        <v/>
      </c>
      <c r="M1726" s="323" t="str">
        <f t="array" ref="M1726">IFERROR(VLOOKUP(E1726,'RT-C'!$A:$H,8,FALSE),"")</f>
        <v/>
      </c>
      <c r="N1726" s="151" t="str">
        <f t="array" ref="N1726">IFERROR(VLOOKUP(E1726,'RT-C'!$A:$G,7,FALSE),"")</f>
        <v/>
      </c>
      <c r="O1726" s="150" t="str">
        <f t="array" ref="O1726">IFERROR(VLOOKUP(E1726,'RT-C'!$A:$R,18,FALSE),"")</f>
        <v/>
      </c>
      <c r="P1726" s="147" t="str">
        <f t="shared" si="104"/>
        <v/>
      </c>
      <c r="Q1726" s="119" t="str">
        <f t="shared" si="105"/>
        <v/>
      </c>
      <c r="R1726" s="149" t="str">
        <f t="shared" si="106"/>
        <v/>
      </c>
      <c r="S1726" s="148"/>
      <c r="T1726" s="148" t="str">
        <f t="shared" si="107"/>
        <v/>
      </c>
      <c r="U1726" s="118" t="e">
        <f>IF(AND(D1726&lt;&gt;"",I1726="OUI",#REF!="OUI"),60,"")</f>
        <v>#REF!</v>
      </c>
      <c r="V1726" s="147"/>
      <c r="W1726" s="118"/>
      <c r="X1726" s="118"/>
      <c r="Y1726" s="120"/>
      <c r="Z1726" s="117"/>
    </row>
    <row r="1727" spans="1:26" x14ac:dyDescent="0.25">
      <c r="A1727" s="114">
        <v>5</v>
      </c>
      <c r="B1727" s="115" t="s">
        <v>5727</v>
      </c>
      <c r="C1727" s="116" t="str">
        <f t="array" ref="C1727">IFERROR(VLOOKUP(E1727,'RT-C'!$A:$I,9,FALSE),"")</f>
        <v/>
      </c>
      <c r="D1727" s="117"/>
      <c r="E1727" s="113"/>
      <c r="F1727" s="118"/>
      <c r="G1727" s="119"/>
      <c r="H1727" s="120"/>
      <c r="I1727" s="153" t="str">
        <f t="array" ref="I1727">IFERROR(VLOOKUP(E1727,'RT-C'!$A:$J,10,FALSE),"")</f>
        <v/>
      </c>
      <c r="J1727" s="151" t="str">
        <f t="array" ref="J1727">IFERROR(VLOOKUP(E1727,'RT-C'!$A:$AE,31,FALSE),"")</f>
        <v/>
      </c>
      <c r="K1727" s="152" t="str">
        <f t="array" ref="K1727">IFERROR(IF(VLOOKUP(E1727,'RT-C'!$A:$AG,29,FALSE)=0,"",VLOOKUP(E1727,'RT-C'!$A:$AG,33,FALSE)),"")</f>
        <v/>
      </c>
      <c r="L1727" s="151" t="str">
        <f t="array" ref="L1727">IFERROR(VLOOKUP('RT-C'!$A:$AF,32,FALSE),"")</f>
        <v/>
      </c>
      <c r="M1727" s="323" t="str">
        <f t="array" ref="M1727">IFERROR(VLOOKUP(E1727,'RT-C'!$A:$H,8,FALSE),"")</f>
        <v/>
      </c>
      <c r="N1727" s="151" t="str">
        <f t="array" ref="N1727">IFERROR(VLOOKUP(E1727,'RT-C'!$A:$G,7,FALSE),"")</f>
        <v/>
      </c>
      <c r="O1727" s="150" t="str">
        <f t="array" ref="O1727">IFERROR(VLOOKUP(E1727,'RT-C'!$A:$R,18,FALSE),"")</f>
        <v/>
      </c>
      <c r="P1727" s="147" t="str">
        <f t="shared" si="104"/>
        <v/>
      </c>
      <c r="Q1727" s="119" t="str">
        <f t="shared" si="105"/>
        <v/>
      </c>
      <c r="R1727" s="149" t="str">
        <f t="shared" si="106"/>
        <v/>
      </c>
      <c r="S1727" s="148"/>
      <c r="T1727" s="148" t="str">
        <f t="shared" si="107"/>
        <v/>
      </c>
      <c r="U1727" s="118" t="e">
        <f>IF(AND(D1727&lt;&gt;"",I1727="OUI",#REF!="OUI"),60,"")</f>
        <v>#REF!</v>
      </c>
      <c r="V1727" s="147"/>
      <c r="W1727" s="118"/>
      <c r="X1727" s="118"/>
      <c r="Y1727" s="120"/>
      <c r="Z1727" s="117"/>
    </row>
    <row r="1728" spans="1:26" x14ac:dyDescent="0.25">
      <c r="A1728" s="114">
        <v>5</v>
      </c>
      <c r="B1728" s="115" t="s">
        <v>5727</v>
      </c>
      <c r="C1728" s="116" t="str">
        <f t="array" ref="C1728">IFERROR(VLOOKUP(E1728,'RT-C'!$A:$I,9,FALSE),"")</f>
        <v/>
      </c>
      <c r="D1728" s="117"/>
      <c r="E1728" s="113"/>
      <c r="F1728" s="118"/>
      <c r="G1728" s="119"/>
      <c r="H1728" s="120"/>
      <c r="I1728" s="153" t="str">
        <f t="array" ref="I1728">IFERROR(VLOOKUP(E1728,'RT-C'!$A:$J,10,FALSE),"")</f>
        <v/>
      </c>
      <c r="J1728" s="151" t="str">
        <f t="array" ref="J1728">IFERROR(VLOOKUP(E1728,'RT-C'!$A:$AE,31,FALSE),"")</f>
        <v/>
      </c>
      <c r="K1728" s="152" t="str">
        <f t="array" ref="K1728">IFERROR(IF(VLOOKUP(E1728,'RT-C'!$A:$AG,29,FALSE)=0,"",VLOOKUP(E1728,'RT-C'!$A:$AG,33,FALSE)),"")</f>
        <v/>
      </c>
      <c r="L1728" s="151" t="str">
        <f t="array" ref="L1728">IFERROR(VLOOKUP('RT-C'!$A:$AF,32,FALSE),"")</f>
        <v/>
      </c>
      <c r="M1728" s="323" t="str">
        <f t="array" ref="M1728">IFERROR(VLOOKUP(E1728,'RT-C'!$A:$H,8,FALSE),"")</f>
        <v/>
      </c>
      <c r="N1728" s="151" t="str">
        <f t="array" ref="N1728">IFERROR(VLOOKUP(E1728,'RT-C'!$A:$G,7,FALSE),"")</f>
        <v/>
      </c>
      <c r="O1728" s="150" t="str">
        <f t="array" ref="O1728">IFERROR(VLOOKUP(E1728,'RT-C'!$A:$R,18,FALSE),"")</f>
        <v/>
      </c>
      <c r="P1728" s="147" t="str">
        <f t="shared" si="104"/>
        <v/>
      </c>
      <c r="Q1728" s="119" t="str">
        <f t="shared" si="105"/>
        <v/>
      </c>
      <c r="R1728" s="149" t="str">
        <f t="shared" si="106"/>
        <v/>
      </c>
      <c r="S1728" s="148"/>
      <c r="T1728" s="148" t="str">
        <f t="shared" si="107"/>
        <v/>
      </c>
      <c r="U1728" s="118" t="e">
        <f>IF(AND(D1728&lt;&gt;"",I1728="OUI",#REF!="OUI"),60,"")</f>
        <v>#REF!</v>
      </c>
      <c r="V1728" s="147"/>
      <c r="W1728" s="118"/>
      <c r="X1728" s="118"/>
      <c r="Y1728" s="120"/>
      <c r="Z1728" s="117"/>
    </row>
    <row r="1729" spans="1:26" x14ac:dyDescent="0.25">
      <c r="A1729" s="114">
        <v>5</v>
      </c>
      <c r="B1729" s="115" t="s">
        <v>5727</v>
      </c>
      <c r="C1729" s="116" t="str">
        <f t="array" ref="C1729">IFERROR(VLOOKUP(E1729,'RT-C'!$A:$I,9,FALSE),"")</f>
        <v/>
      </c>
      <c r="D1729" s="117"/>
      <c r="E1729" s="113"/>
      <c r="F1729" s="118"/>
      <c r="G1729" s="119"/>
      <c r="H1729" s="120"/>
      <c r="I1729" s="153" t="str">
        <f t="array" ref="I1729">IFERROR(VLOOKUP(E1729,'RT-C'!$A:$J,10,FALSE),"")</f>
        <v/>
      </c>
      <c r="J1729" s="151" t="str">
        <f t="array" ref="J1729">IFERROR(VLOOKUP(E1729,'RT-C'!$A:$AE,31,FALSE),"")</f>
        <v/>
      </c>
      <c r="K1729" s="152" t="str">
        <f t="array" ref="K1729">IFERROR(IF(VLOOKUP(E1729,'RT-C'!$A:$AG,29,FALSE)=0,"",VLOOKUP(E1729,'RT-C'!$A:$AG,33,FALSE)),"")</f>
        <v/>
      </c>
      <c r="L1729" s="151" t="str">
        <f t="array" ref="L1729">IFERROR(VLOOKUP('RT-C'!$A:$AF,32,FALSE),"")</f>
        <v/>
      </c>
      <c r="M1729" s="323" t="str">
        <f t="array" ref="M1729">IFERROR(VLOOKUP(E1729,'RT-C'!$A:$H,8,FALSE),"")</f>
        <v/>
      </c>
      <c r="N1729" s="151" t="str">
        <f t="array" ref="N1729">IFERROR(VLOOKUP(E1729,'RT-C'!$A:$G,7,FALSE),"")</f>
        <v/>
      </c>
      <c r="O1729" s="150" t="str">
        <f t="array" ref="O1729">IFERROR(VLOOKUP(E1729,'RT-C'!$A:$R,18,FALSE),"")</f>
        <v/>
      </c>
      <c r="P1729" s="147" t="str">
        <f t="shared" si="104"/>
        <v/>
      </c>
      <c r="Q1729" s="119" t="str">
        <f t="shared" si="105"/>
        <v/>
      </c>
      <c r="R1729" s="149" t="str">
        <f t="shared" si="106"/>
        <v/>
      </c>
      <c r="S1729" s="148"/>
      <c r="T1729" s="148" t="str">
        <f t="shared" si="107"/>
        <v/>
      </c>
      <c r="U1729" s="118" t="e">
        <f>IF(AND(D1729&lt;&gt;"",I1729="OUI",#REF!="OUI"),60,"")</f>
        <v>#REF!</v>
      </c>
      <c r="V1729" s="147"/>
      <c r="W1729" s="118"/>
      <c r="X1729" s="118"/>
      <c r="Y1729" s="120"/>
      <c r="Z1729" s="117"/>
    </row>
    <row r="1730" spans="1:26" x14ac:dyDescent="0.25">
      <c r="A1730" s="114">
        <v>5</v>
      </c>
      <c r="B1730" s="115" t="s">
        <v>5727</v>
      </c>
      <c r="C1730" s="116" t="str">
        <f t="array" ref="C1730">IFERROR(VLOOKUP(E1730,'RT-C'!$A:$I,9,FALSE),"")</f>
        <v/>
      </c>
      <c r="D1730" s="117"/>
      <c r="E1730" s="113"/>
      <c r="F1730" s="118"/>
      <c r="G1730" s="119"/>
      <c r="H1730" s="120"/>
      <c r="I1730" s="153" t="str">
        <f t="array" ref="I1730">IFERROR(VLOOKUP(E1730,'RT-C'!$A:$J,10,FALSE),"")</f>
        <v/>
      </c>
      <c r="J1730" s="151" t="str">
        <f t="array" ref="J1730">IFERROR(VLOOKUP(E1730,'RT-C'!$A:$AE,31,FALSE),"")</f>
        <v/>
      </c>
      <c r="K1730" s="152" t="str">
        <f t="array" ref="K1730">IFERROR(IF(VLOOKUP(E1730,'RT-C'!$A:$AG,29,FALSE)=0,"",VLOOKUP(E1730,'RT-C'!$A:$AG,33,FALSE)),"")</f>
        <v/>
      </c>
      <c r="L1730" s="151" t="str">
        <f t="array" ref="L1730">IFERROR(VLOOKUP('RT-C'!$A:$AF,32,FALSE),"")</f>
        <v/>
      </c>
      <c r="M1730" s="323" t="str">
        <f t="array" ref="M1730">IFERROR(VLOOKUP(E1730,'RT-C'!$A:$H,8,FALSE),"")</f>
        <v/>
      </c>
      <c r="N1730" s="151" t="str">
        <f t="array" ref="N1730">IFERROR(VLOOKUP(E1730,'RT-C'!$A:$G,7,FALSE),"")</f>
        <v/>
      </c>
      <c r="O1730" s="150" t="str">
        <f t="array" ref="O1730">IFERROR(VLOOKUP(E1730,'RT-C'!$A:$R,18,FALSE),"")</f>
        <v/>
      </c>
      <c r="P1730" s="147" t="str">
        <f t="shared" si="104"/>
        <v/>
      </c>
      <c r="Q1730" s="119" t="str">
        <f t="shared" si="105"/>
        <v/>
      </c>
      <c r="R1730" s="149" t="str">
        <f t="shared" si="106"/>
        <v/>
      </c>
      <c r="S1730" s="148"/>
      <c r="T1730" s="148" t="str">
        <f t="shared" si="107"/>
        <v/>
      </c>
      <c r="U1730" s="118" t="e">
        <f>IF(AND(D1730&lt;&gt;"",I1730="OUI",#REF!="OUI"),60,"")</f>
        <v>#REF!</v>
      </c>
      <c r="V1730" s="147"/>
      <c r="W1730" s="118"/>
      <c r="X1730" s="118"/>
      <c r="Y1730" s="120"/>
      <c r="Z1730" s="117"/>
    </row>
    <row r="1731" spans="1:26" x14ac:dyDescent="0.25">
      <c r="A1731" s="114">
        <v>5</v>
      </c>
      <c r="B1731" s="115" t="s">
        <v>5727</v>
      </c>
      <c r="C1731" s="116" t="str">
        <f t="array" ref="C1731">IFERROR(VLOOKUP(E1731,'RT-C'!$A:$I,9,FALSE),"")</f>
        <v/>
      </c>
      <c r="D1731" s="117"/>
      <c r="E1731" s="113"/>
      <c r="F1731" s="118"/>
      <c r="G1731" s="119"/>
      <c r="H1731" s="120"/>
      <c r="I1731" s="153" t="str">
        <f t="array" ref="I1731">IFERROR(VLOOKUP(E1731,'RT-C'!$A:$J,10,FALSE),"")</f>
        <v/>
      </c>
      <c r="J1731" s="151" t="str">
        <f t="array" ref="J1731">IFERROR(VLOOKUP(E1731,'RT-C'!$A:$AE,31,FALSE),"")</f>
        <v/>
      </c>
      <c r="K1731" s="152" t="str">
        <f t="array" ref="K1731">IFERROR(IF(VLOOKUP(E1731,'RT-C'!$A:$AG,29,FALSE)=0,"",VLOOKUP(E1731,'RT-C'!$A:$AG,33,FALSE)),"")</f>
        <v/>
      </c>
      <c r="L1731" s="151" t="str">
        <f t="array" ref="L1731">IFERROR(VLOOKUP('RT-C'!$A:$AF,32,FALSE),"")</f>
        <v/>
      </c>
      <c r="M1731" s="323" t="str">
        <f t="array" ref="M1731">IFERROR(VLOOKUP(E1731,'RT-C'!$A:$H,8,FALSE),"")</f>
        <v/>
      </c>
      <c r="N1731" s="151" t="str">
        <f t="array" ref="N1731">IFERROR(VLOOKUP(E1731,'RT-C'!$A:$G,7,FALSE),"")</f>
        <v/>
      </c>
      <c r="O1731" s="150" t="str">
        <f t="array" ref="O1731">IFERROR(VLOOKUP(E1731,'RT-C'!$A:$R,18,FALSE),"")</f>
        <v/>
      </c>
      <c r="P1731" s="147" t="str">
        <f t="shared" ref="P1731:P1794" si="108">IF(AND(D1731&lt;&gt;"",F1731="INS",I1731="OUI",K1731&gt;0),K1731*IF($M1731&gt;41790,5.94,5.65),"")</f>
        <v/>
      </c>
      <c r="Q1731" s="119" t="str">
        <f t="shared" ref="Q1731:Q1794" si="109">IF(AND(D1731&lt;&gt;"",F1731="REV",I1731="OUI",K1731&gt;0),K1731*IF($M1731&gt;41790,6.2,5.9),"")</f>
        <v/>
      </c>
      <c r="R1731" s="149" t="str">
        <f t="shared" ref="R1731:R1794" si="110">IF(AND(D1731&lt;&gt;"",I1731="NON",OR(J1731="Branchement individuel",J1731="Batiment détruit")),3,"")</f>
        <v/>
      </c>
      <c r="S1731" s="148"/>
      <c r="T1731" s="148" t="str">
        <f t="shared" ref="T1731:T1794" si="111">IF(AND(D1731&lt;&gt;"",I1731="OUI",O1731="OUI"),18,"")</f>
        <v/>
      </c>
      <c r="U1731" s="118" t="e">
        <f>IF(AND(D1731&lt;&gt;"",I1731="OUI",#REF!="OUI"),60,"")</f>
        <v>#REF!</v>
      </c>
      <c r="V1731" s="147"/>
      <c r="W1731" s="118"/>
      <c r="X1731" s="118"/>
      <c r="Y1731" s="120"/>
      <c r="Z1731" s="117"/>
    </row>
    <row r="1732" spans="1:26" x14ac:dyDescent="0.25">
      <c r="A1732" s="114">
        <v>5</v>
      </c>
      <c r="B1732" s="115" t="s">
        <v>5727</v>
      </c>
      <c r="C1732" s="116" t="str">
        <f t="array" ref="C1732">IFERROR(VLOOKUP(E1732,'RT-C'!$A:$I,9,FALSE),"")</f>
        <v/>
      </c>
      <c r="D1732" s="117"/>
      <c r="E1732" s="113"/>
      <c r="F1732" s="118"/>
      <c r="G1732" s="119"/>
      <c r="H1732" s="120"/>
      <c r="I1732" s="153" t="str">
        <f t="array" ref="I1732">IFERROR(VLOOKUP(E1732,'RT-C'!$A:$J,10,FALSE),"")</f>
        <v/>
      </c>
      <c r="J1732" s="151" t="str">
        <f t="array" ref="J1732">IFERROR(VLOOKUP(E1732,'RT-C'!$A:$AE,31,FALSE),"")</f>
        <v/>
      </c>
      <c r="K1732" s="152" t="str">
        <f t="array" ref="K1732">IFERROR(IF(VLOOKUP(E1732,'RT-C'!$A:$AG,29,FALSE)=0,"",VLOOKUP(E1732,'RT-C'!$A:$AG,33,FALSE)),"")</f>
        <v/>
      </c>
      <c r="L1732" s="151" t="str">
        <f t="array" ref="L1732">IFERROR(VLOOKUP('RT-C'!$A:$AF,32,FALSE),"")</f>
        <v/>
      </c>
      <c r="M1732" s="323" t="str">
        <f t="array" ref="M1732">IFERROR(VLOOKUP(E1732,'RT-C'!$A:$H,8,FALSE),"")</f>
        <v/>
      </c>
      <c r="N1732" s="151" t="str">
        <f t="array" ref="N1732">IFERROR(VLOOKUP(E1732,'RT-C'!$A:$G,7,FALSE),"")</f>
        <v/>
      </c>
      <c r="O1732" s="150" t="str">
        <f t="array" ref="O1732">IFERROR(VLOOKUP(E1732,'RT-C'!$A:$R,18,FALSE),"")</f>
        <v/>
      </c>
      <c r="P1732" s="147" t="str">
        <f t="shared" si="108"/>
        <v/>
      </c>
      <c r="Q1732" s="119" t="str">
        <f t="shared" si="109"/>
        <v/>
      </c>
      <c r="R1732" s="149" t="str">
        <f t="shared" si="110"/>
        <v/>
      </c>
      <c r="S1732" s="148"/>
      <c r="T1732" s="148" t="str">
        <f t="shared" si="111"/>
        <v/>
      </c>
      <c r="U1732" s="118" t="e">
        <f>IF(AND(D1732&lt;&gt;"",I1732="OUI",#REF!="OUI"),60,"")</f>
        <v>#REF!</v>
      </c>
      <c r="V1732" s="147"/>
      <c r="W1732" s="118"/>
      <c r="X1732" s="118"/>
      <c r="Y1732" s="120"/>
      <c r="Z1732" s="117"/>
    </row>
    <row r="1733" spans="1:26" x14ac:dyDescent="0.25">
      <c r="A1733" s="114">
        <v>5</v>
      </c>
      <c r="B1733" s="115" t="s">
        <v>5727</v>
      </c>
      <c r="C1733" s="116" t="str">
        <f t="array" ref="C1733">IFERROR(VLOOKUP(E1733,'RT-C'!$A:$I,9,FALSE),"")</f>
        <v/>
      </c>
      <c r="D1733" s="117"/>
      <c r="E1733" s="113"/>
      <c r="F1733" s="118"/>
      <c r="G1733" s="119"/>
      <c r="H1733" s="120"/>
      <c r="I1733" s="153" t="str">
        <f t="array" ref="I1733">IFERROR(VLOOKUP(E1733,'RT-C'!$A:$J,10,FALSE),"")</f>
        <v/>
      </c>
      <c r="J1733" s="151" t="str">
        <f t="array" ref="J1733">IFERROR(VLOOKUP(E1733,'RT-C'!$A:$AE,31,FALSE),"")</f>
        <v/>
      </c>
      <c r="K1733" s="152" t="str">
        <f t="array" ref="K1733">IFERROR(IF(VLOOKUP(E1733,'RT-C'!$A:$AG,29,FALSE)=0,"",VLOOKUP(E1733,'RT-C'!$A:$AG,33,FALSE)),"")</f>
        <v/>
      </c>
      <c r="L1733" s="151" t="str">
        <f t="array" ref="L1733">IFERROR(VLOOKUP('RT-C'!$A:$AF,32,FALSE),"")</f>
        <v/>
      </c>
      <c r="M1733" s="323" t="str">
        <f t="array" ref="M1733">IFERROR(VLOOKUP(E1733,'RT-C'!$A:$H,8,FALSE),"")</f>
        <v/>
      </c>
      <c r="N1733" s="151" t="str">
        <f t="array" ref="N1733">IFERROR(VLOOKUP(E1733,'RT-C'!$A:$G,7,FALSE),"")</f>
        <v/>
      </c>
      <c r="O1733" s="150" t="str">
        <f t="array" ref="O1733">IFERROR(VLOOKUP(E1733,'RT-C'!$A:$R,18,FALSE),"")</f>
        <v/>
      </c>
      <c r="P1733" s="147" t="str">
        <f t="shared" si="108"/>
        <v/>
      </c>
      <c r="Q1733" s="119" t="str">
        <f t="shared" si="109"/>
        <v/>
      </c>
      <c r="R1733" s="149" t="str">
        <f t="shared" si="110"/>
        <v/>
      </c>
      <c r="S1733" s="148"/>
      <c r="T1733" s="148" t="str">
        <f t="shared" si="111"/>
        <v/>
      </c>
      <c r="U1733" s="118" t="e">
        <f>IF(AND(D1733&lt;&gt;"",I1733="OUI",#REF!="OUI"),60,"")</f>
        <v>#REF!</v>
      </c>
      <c r="V1733" s="147"/>
      <c r="W1733" s="118"/>
      <c r="X1733" s="118"/>
      <c r="Y1733" s="120"/>
      <c r="Z1733" s="117"/>
    </row>
    <row r="1734" spans="1:26" x14ac:dyDescent="0.25">
      <c r="A1734" s="114">
        <v>5</v>
      </c>
      <c r="B1734" s="115" t="s">
        <v>5727</v>
      </c>
      <c r="C1734" s="116" t="str">
        <f t="array" ref="C1734">IFERROR(VLOOKUP(E1734,'RT-C'!$A:$I,9,FALSE),"")</f>
        <v/>
      </c>
      <c r="D1734" s="117"/>
      <c r="E1734" s="113"/>
      <c r="F1734" s="118"/>
      <c r="G1734" s="119"/>
      <c r="H1734" s="120"/>
      <c r="I1734" s="153" t="str">
        <f t="array" ref="I1734">IFERROR(VLOOKUP(E1734,'RT-C'!$A:$J,10,FALSE),"")</f>
        <v/>
      </c>
      <c r="J1734" s="151" t="str">
        <f t="array" ref="J1734">IFERROR(VLOOKUP(E1734,'RT-C'!$A:$AE,31,FALSE),"")</f>
        <v/>
      </c>
      <c r="K1734" s="152" t="str">
        <f t="array" ref="K1734">IFERROR(IF(VLOOKUP(E1734,'RT-C'!$A:$AG,29,FALSE)=0,"",VLOOKUP(E1734,'RT-C'!$A:$AG,33,FALSE)),"")</f>
        <v/>
      </c>
      <c r="L1734" s="151" t="str">
        <f t="array" ref="L1734">IFERROR(VLOOKUP('RT-C'!$A:$AF,32,FALSE),"")</f>
        <v/>
      </c>
      <c r="M1734" s="323" t="str">
        <f t="array" ref="M1734">IFERROR(VLOOKUP(E1734,'RT-C'!$A:$H,8,FALSE),"")</f>
        <v/>
      </c>
      <c r="N1734" s="151" t="str">
        <f t="array" ref="N1734">IFERROR(VLOOKUP(E1734,'RT-C'!$A:$G,7,FALSE),"")</f>
        <v/>
      </c>
      <c r="O1734" s="150" t="str">
        <f t="array" ref="O1734">IFERROR(VLOOKUP(E1734,'RT-C'!$A:$R,18,FALSE),"")</f>
        <v/>
      </c>
      <c r="P1734" s="147" t="str">
        <f t="shared" si="108"/>
        <v/>
      </c>
      <c r="Q1734" s="119" t="str">
        <f t="shared" si="109"/>
        <v/>
      </c>
      <c r="R1734" s="149" t="str">
        <f t="shared" si="110"/>
        <v/>
      </c>
      <c r="S1734" s="148"/>
      <c r="T1734" s="148" t="str">
        <f t="shared" si="111"/>
        <v/>
      </c>
      <c r="U1734" s="118" t="e">
        <f>IF(AND(D1734&lt;&gt;"",I1734="OUI",#REF!="OUI"),60,"")</f>
        <v>#REF!</v>
      </c>
      <c r="V1734" s="147"/>
      <c r="W1734" s="118"/>
      <c r="X1734" s="118"/>
      <c r="Y1734" s="120"/>
      <c r="Z1734" s="117"/>
    </row>
    <row r="1735" spans="1:26" x14ac:dyDescent="0.25">
      <c r="A1735" s="114">
        <v>5</v>
      </c>
      <c r="B1735" s="115" t="s">
        <v>5727</v>
      </c>
      <c r="C1735" s="116" t="str">
        <f t="array" ref="C1735">IFERROR(VLOOKUP(E1735,'RT-C'!$A:$I,9,FALSE),"")</f>
        <v/>
      </c>
      <c r="D1735" s="117"/>
      <c r="E1735" s="113"/>
      <c r="F1735" s="118"/>
      <c r="G1735" s="119"/>
      <c r="H1735" s="120"/>
      <c r="I1735" s="153" t="str">
        <f t="array" ref="I1735">IFERROR(VLOOKUP(E1735,'RT-C'!$A:$J,10,FALSE),"")</f>
        <v/>
      </c>
      <c r="J1735" s="151" t="str">
        <f t="array" ref="J1735">IFERROR(VLOOKUP(E1735,'RT-C'!$A:$AE,31,FALSE),"")</f>
        <v/>
      </c>
      <c r="K1735" s="152" t="str">
        <f t="array" ref="K1735">IFERROR(IF(VLOOKUP(E1735,'RT-C'!$A:$AG,29,FALSE)=0,"",VLOOKUP(E1735,'RT-C'!$A:$AG,33,FALSE)),"")</f>
        <v/>
      </c>
      <c r="L1735" s="151" t="str">
        <f t="array" ref="L1735">IFERROR(VLOOKUP('RT-C'!$A:$AF,32,FALSE),"")</f>
        <v/>
      </c>
      <c r="M1735" s="323" t="str">
        <f t="array" ref="M1735">IFERROR(VLOOKUP(E1735,'RT-C'!$A:$H,8,FALSE),"")</f>
        <v/>
      </c>
      <c r="N1735" s="151" t="str">
        <f t="array" ref="N1735">IFERROR(VLOOKUP(E1735,'RT-C'!$A:$G,7,FALSE),"")</f>
        <v/>
      </c>
      <c r="O1735" s="150" t="str">
        <f t="array" ref="O1735">IFERROR(VLOOKUP(E1735,'RT-C'!$A:$R,18,FALSE),"")</f>
        <v/>
      </c>
      <c r="P1735" s="147" t="str">
        <f t="shared" si="108"/>
        <v/>
      </c>
      <c r="Q1735" s="119" t="str">
        <f t="shared" si="109"/>
        <v/>
      </c>
      <c r="R1735" s="149" t="str">
        <f t="shared" si="110"/>
        <v/>
      </c>
      <c r="S1735" s="148"/>
      <c r="T1735" s="148" t="str">
        <f t="shared" si="111"/>
        <v/>
      </c>
      <c r="U1735" s="118" t="e">
        <f>IF(AND(D1735&lt;&gt;"",I1735="OUI",#REF!="OUI"),60,"")</f>
        <v>#REF!</v>
      </c>
      <c r="V1735" s="147"/>
      <c r="W1735" s="118"/>
      <c r="X1735" s="118"/>
      <c r="Y1735" s="120"/>
      <c r="Z1735" s="117"/>
    </row>
    <row r="1736" spans="1:26" x14ac:dyDescent="0.25">
      <c r="A1736" s="114">
        <v>5</v>
      </c>
      <c r="B1736" s="115" t="s">
        <v>5727</v>
      </c>
      <c r="C1736" s="116" t="str">
        <f t="array" ref="C1736">IFERROR(VLOOKUP(E1736,'RT-C'!$A:$I,9,FALSE),"")</f>
        <v/>
      </c>
      <c r="D1736" s="117"/>
      <c r="E1736" s="113"/>
      <c r="F1736" s="118"/>
      <c r="G1736" s="119"/>
      <c r="H1736" s="120"/>
      <c r="I1736" s="153" t="str">
        <f t="array" ref="I1736">IFERROR(VLOOKUP(E1736,'RT-C'!$A:$J,10,FALSE),"")</f>
        <v/>
      </c>
      <c r="J1736" s="151" t="str">
        <f t="array" ref="J1736">IFERROR(VLOOKUP(E1736,'RT-C'!$A:$AE,31,FALSE),"")</f>
        <v/>
      </c>
      <c r="K1736" s="152" t="str">
        <f t="array" ref="K1736">IFERROR(IF(VLOOKUP(E1736,'RT-C'!$A:$AG,29,FALSE)=0,"",VLOOKUP(E1736,'RT-C'!$A:$AG,33,FALSE)),"")</f>
        <v/>
      </c>
      <c r="L1736" s="151" t="str">
        <f t="array" ref="L1736">IFERROR(VLOOKUP('RT-C'!$A:$AF,32,FALSE),"")</f>
        <v/>
      </c>
      <c r="M1736" s="323" t="str">
        <f t="array" ref="M1736">IFERROR(VLOOKUP(E1736,'RT-C'!$A:$H,8,FALSE),"")</f>
        <v/>
      </c>
      <c r="N1736" s="151" t="str">
        <f t="array" ref="N1736">IFERROR(VLOOKUP(E1736,'RT-C'!$A:$G,7,FALSE),"")</f>
        <v/>
      </c>
      <c r="O1736" s="150" t="str">
        <f t="array" ref="O1736">IFERROR(VLOOKUP(E1736,'RT-C'!$A:$R,18,FALSE),"")</f>
        <v/>
      </c>
      <c r="P1736" s="147" t="str">
        <f t="shared" si="108"/>
        <v/>
      </c>
      <c r="Q1736" s="119" t="str">
        <f t="shared" si="109"/>
        <v/>
      </c>
      <c r="R1736" s="149" t="str">
        <f t="shared" si="110"/>
        <v/>
      </c>
      <c r="S1736" s="148"/>
      <c r="T1736" s="148" t="str">
        <f t="shared" si="111"/>
        <v/>
      </c>
      <c r="U1736" s="118" t="e">
        <f>IF(AND(D1736&lt;&gt;"",I1736="OUI",#REF!="OUI"),60,"")</f>
        <v>#REF!</v>
      </c>
      <c r="V1736" s="147"/>
      <c r="W1736" s="118"/>
      <c r="X1736" s="118"/>
      <c r="Y1736" s="120"/>
      <c r="Z1736" s="117"/>
    </row>
    <row r="1737" spans="1:26" x14ac:dyDescent="0.25">
      <c r="A1737" s="114">
        <v>5</v>
      </c>
      <c r="B1737" s="115" t="s">
        <v>5727</v>
      </c>
      <c r="C1737" s="116" t="str">
        <f t="array" ref="C1737">IFERROR(VLOOKUP(E1737,'RT-C'!$A:$I,9,FALSE),"")</f>
        <v/>
      </c>
      <c r="D1737" s="117"/>
      <c r="E1737" s="113"/>
      <c r="F1737" s="118"/>
      <c r="G1737" s="119"/>
      <c r="H1737" s="120"/>
      <c r="I1737" s="153" t="str">
        <f t="array" ref="I1737">IFERROR(VLOOKUP(E1737,'RT-C'!$A:$J,10,FALSE),"")</f>
        <v/>
      </c>
      <c r="J1737" s="151" t="str">
        <f t="array" ref="J1737">IFERROR(VLOOKUP(E1737,'RT-C'!$A:$AE,31,FALSE),"")</f>
        <v/>
      </c>
      <c r="K1737" s="152" t="str">
        <f t="array" ref="K1737">IFERROR(IF(VLOOKUP(E1737,'RT-C'!$A:$AG,29,FALSE)=0,"",VLOOKUP(E1737,'RT-C'!$A:$AG,33,FALSE)),"")</f>
        <v/>
      </c>
      <c r="L1737" s="151" t="str">
        <f t="array" ref="L1737">IFERROR(VLOOKUP('RT-C'!$A:$AF,32,FALSE),"")</f>
        <v/>
      </c>
      <c r="M1737" s="323" t="str">
        <f t="array" ref="M1737">IFERROR(VLOOKUP(E1737,'RT-C'!$A:$H,8,FALSE),"")</f>
        <v/>
      </c>
      <c r="N1737" s="151" t="str">
        <f t="array" ref="N1737">IFERROR(VLOOKUP(E1737,'RT-C'!$A:$G,7,FALSE),"")</f>
        <v/>
      </c>
      <c r="O1737" s="150" t="str">
        <f t="array" ref="O1737">IFERROR(VLOOKUP(E1737,'RT-C'!$A:$R,18,FALSE),"")</f>
        <v/>
      </c>
      <c r="P1737" s="147" t="str">
        <f t="shared" si="108"/>
        <v/>
      </c>
      <c r="Q1737" s="119" t="str">
        <f t="shared" si="109"/>
        <v/>
      </c>
      <c r="R1737" s="149" t="str">
        <f t="shared" si="110"/>
        <v/>
      </c>
      <c r="S1737" s="148"/>
      <c r="T1737" s="148" t="str">
        <f t="shared" si="111"/>
        <v/>
      </c>
      <c r="U1737" s="118" t="e">
        <f>IF(AND(D1737&lt;&gt;"",I1737="OUI",#REF!="OUI"),60,"")</f>
        <v>#REF!</v>
      </c>
      <c r="V1737" s="147"/>
      <c r="W1737" s="118"/>
      <c r="X1737" s="118"/>
      <c r="Y1737" s="120"/>
      <c r="Z1737" s="117"/>
    </row>
    <row r="1738" spans="1:26" x14ac:dyDescent="0.25">
      <c r="A1738" s="114">
        <v>5</v>
      </c>
      <c r="B1738" s="115" t="s">
        <v>5727</v>
      </c>
      <c r="C1738" s="116" t="str">
        <f t="array" ref="C1738">IFERROR(VLOOKUP(E1738,'RT-C'!$A:$I,9,FALSE),"")</f>
        <v/>
      </c>
      <c r="D1738" s="117"/>
      <c r="E1738" s="113"/>
      <c r="F1738" s="118"/>
      <c r="G1738" s="119"/>
      <c r="H1738" s="120"/>
      <c r="I1738" s="153" t="str">
        <f t="array" ref="I1738">IFERROR(VLOOKUP(E1738,'RT-C'!$A:$J,10,FALSE),"")</f>
        <v/>
      </c>
      <c r="J1738" s="151" t="str">
        <f t="array" ref="J1738">IFERROR(VLOOKUP(E1738,'RT-C'!$A:$AE,31,FALSE),"")</f>
        <v/>
      </c>
      <c r="K1738" s="152" t="str">
        <f t="array" ref="K1738">IFERROR(IF(VLOOKUP(E1738,'RT-C'!$A:$AG,29,FALSE)=0,"",VLOOKUP(E1738,'RT-C'!$A:$AG,33,FALSE)),"")</f>
        <v/>
      </c>
      <c r="L1738" s="151" t="str">
        <f t="array" ref="L1738">IFERROR(VLOOKUP('RT-C'!$A:$AF,32,FALSE),"")</f>
        <v/>
      </c>
      <c r="M1738" s="323" t="str">
        <f t="array" ref="M1738">IFERROR(VLOOKUP(E1738,'RT-C'!$A:$H,8,FALSE),"")</f>
        <v/>
      </c>
      <c r="N1738" s="151" t="str">
        <f t="array" ref="N1738">IFERROR(VLOOKUP(E1738,'RT-C'!$A:$G,7,FALSE),"")</f>
        <v/>
      </c>
      <c r="O1738" s="150" t="str">
        <f t="array" ref="O1738">IFERROR(VLOOKUP(E1738,'RT-C'!$A:$R,18,FALSE),"")</f>
        <v/>
      </c>
      <c r="P1738" s="147" t="str">
        <f t="shared" si="108"/>
        <v/>
      </c>
      <c r="Q1738" s="119" t="str">
        <f t="shared" si="109"/>
        <v/>
      </c>
      <c r="R1738" s="149" t="str">
        <f t="shared" si="110"/>
        <v/>
      </c>
      <c r="S1738" s="148"/>
      <c r="T1738" s="148" t="str">
        <f t="shared" si="111"/>
        <v/>
      </c>
      <c r="U1738" s="118" t="e">
        <f>IF(AND(D1738&lt;&gt;"",I1738="OUI",#REF!="OUI"),60,"")</f>
        <v>#REF!</v>
      </c>
      <c r="V1738" s="147"/>
      <c r="W1738" s="118"/>
      <c r="X1738" s="118"/>
      <c r="Y1738" s="120"/>
      <c r="Z1738" s="117"/>
    </row>
    <row r="1739" spans="1:26" x14ac:dyDescent="0.25">
      <c r="A1739" s="114">
        <v>5</v>
      </c>
      <c r="B1739" s="115" t="s">
        <v>5727</v>
      </c>
      <c r="C1739" s="116" t="str">
        <f t="array" ref="C1739">IFERROR(VLOOKUP(E1739,'RT-C'!$A:$I,9,FALSE),"")</f>
        <v/>
      </c>
      <c r="D1739" s="117"/>
      <c r="E1739" s="113"/>
      <c r="F1739" s="118"/>
      <c r="G1739" s="119"/>
      <c r="H1739" s="120"/>
      <c r="I1739" s="153" t="str">
        <f t="array" ref="I1739">IFERROR(VLOOKUP(E1739,'RT-C'!$A:$J,10,FALSE),"")</f>
        <v/>
      </c>
      <c r="J1739" s="151" t="str">
        <f t="array" ref="J1739">IFERROR(VLOOKUP(E1739,'RT-C'!$A:$AE,31,FALSE),"")</f>
        <v/>
      </c>
      <c r="K1739" s="152" t="str">
        <f t="array" ref="K1739">IFERROR(IF(VLOOKUP(E1739,'RT-C'!$A:$AG,29,FALSE)=0,"",VLOOKUP(E1739,'RT-C'!$A:$AG,33,FALSE)),"")</f>
        <v/>
      </c>
      <c r="L1739" s="151" t="str">
        <f t="array" ref="L1739">IFERROR(VLOOKUP('RT-C'!$A:$AF,32,FALSE),"")</f>
        <v/>
      </c>
      <c r="M1739" s="323" t="str">
        <f t="array" ref="M1739">IFERROR(VLOOKUP(E1739,'RT-C'!$A:$H,8,FALSE),"")</f>
        <v/>
      </c>
      <c r="N1739" s="151" t="str">
        <f t="array" ref="N1739">IFERROR(VLOOKUP(E1739,'RT-C'!$A:$G,7,FALSE),"")</f>
        <v/>
      </c>
      <c r="O1739" s="150" t="str">
        <f t="array" ref="O1739">IFERROR(VLOOKUP(E1739,'RT-C'!$A:$R,18,FALSE),"")</f>
        <v/>
      </c>
      <c r="P1739" s="147" t="str">
        <f t="shared" si="108"/>
        <v/>
      </c>
      <c r="Q1739" s="119" t="str">
        <f t="shared" si="109"/>
        <v/>
      </c>
      <c r="R1739" s="149" t="str">
        <f t="shared" si="110"/>
        <v/>
      </c>
      <c r="S1739" s="148"/>
      <c r="T1739" s="148" t="str">
        <f t="shared" si="111"/>
        <v/>
      </c>
      <c r="U1739" s="118" t="e">
        <f>IF(AND(D1739&lt;&gt;"",I1739="OUI",#REF!="OUI"),60,"")</f>
        <v>#REF!</v>
      </c>
      <c r="V1739" s="147"/>
      <c r="W1739" s="118"/>
      <c r="X1739" s="118"/>
      <c r="Y1739" s="120"/>
      <c r="Z1739" s="117"/>
    </row>
    <row r="1740" spans="1:26" x14ac:dyDescent="0.25">
      <c r="A1740" s="114">
        <v>5</v>
      </c>
      <c r="B1740" s="115" t="s">
        <v>5727</v>
      </c>
      <c r="C1740" s="116" t="str">
        <f t="array" ref="C1740">IFERROR(VLOOKUP(E1740,'RT-C'!$A:$I,9,FALSE),"")</f>
        <v/>
      </c>
      <c r="D1740" s="117"/>
      <c r="E1740" s="113"/>
      <c r="F1740" s="118"/>
      <c r="G1740" s="119"/>
      <c r="H1740" s="120"/>
      <c r="I1740" s="153" t="str">
        <f t="array" ref="I1740">IFERROR(VLOOKUP(E1740,'RT-C'!$A:$J,10,FALSE),"")</f>
        <v/>
      </c>
      <c r="J1740" s="151" t="str">
        <f t="array" ref="J1740">IFERROR(VLOOKUP(E1740,'RT-C'!$A:$AE,31,FALSE),"")</f>
        <v/>
      </c>
      <c r="K1740" s="152" t="str">
        <f t="array" ref="K1740">IFERROR(IF(VLOOKUP(E1740,'RT-C'!$A:$AG,29,FALSE)=0,"",VLOOKUP(E1740,'RT-C'!$A:$AG,33,FALSE)),"")</f>
        <v/>
      </c>
      <c r="L1740" s="151" t="str">
        <f t="array" ref="L1740">IFERROR(VLOOKUP('RT-C'!$A:$AF,32,FALSE),"")</f>
        <v/>
      </c>
      <c r="M1740" s="323" t="str">
        <f t="array" ref="M1740">IFERROR(VLOOKUP(E1740,'RT-C'!$A:$H,8,FALSE),"")</f>
        <v/>
      </c>
      <c r="N1740" s="151" t="str">
        <f t="array" ref="N1740">IFERROR(VLOOKUP(E1740,'RT-C'!$A:$G,7,FALSE),"")</f>
        <v/>
      </c>
      <c r="O1740" s="150" t="str">
        <f t="array" ref="O1740">IFERROR(VLOOKUP(E1740,'RT-C'!$A:$R,18,FALSE),"")</f>
        <v/>
      </c>
      <c r="P1740" s="147" t="str">
        <f t="shared" si="108"/>
        <v/>
      </c>
      <c r="Q1740" s="119" t="str">
        <f t="shared" si="109"/>
        <v/>
      </c>
      <c r="R1740" s="149" t="str">
        <f t="shared" si="110"/>
        <v/>
      </c>
      <c r="S1740" s="148"/>
      <c r="T1740" s="148" t="str">
        <f t="shared" si="111"/>
        <v/>
      </c>
      <c r="U1740" s="118" t="e">
        <f>IF(AND(D1740&lt;&gt;"",I1740="OUI",#REF!="OUI"),60,"")</f>
        <v>#REF!</v>
      </c>
      <c r="V1740" s="147"/>
      <c r="W1740" s="118"/>
      <c r="X1740" s="118"/>
      <c r="Y1740" s="120"/>
      <c r="Z1740" s="117"/>
    </row>
    <row r="1741" spans="1:26" x14ac:dyDescent="0.25">
      <c r="A1741" s="114">
        <v>5</v>
      </c>
      <c r="B1741" s="115" t="s">
        <v>5727</v>
      </c>
      <c r="C1741" s="116" t="str">
        <f t="array" ref="C1741">IFERROR(VLOOKUP(E1741,'RT-C'!$A:$I,9,FALSE),"")</f>
        <v/>
      </c>
      <c r="D1741" s="117"/>
      <c r="E1741" s="113"/>
      <c r="F1741" s="118"/>
      <c r="G1741" s="119"/>
      <c r="H1741" s="120"/>
      <c r="I1741" s="153" t="str">
        <f t="array" ref="I1741">IFERROR(VLOOKUP(E1741,'RT-C'!$A:$J,10,FALSE),"")</f>
        <v/>
      </c>
      <c r="J1741" s="151" t="str">
        <f t="array" ref="J1741">IFERROR(VLOOKUP(E1741,'RT-C'!$A:$AE,31,FALSE),"")</f>
        <v/>
      </c>
      <c r="K1741" s="152" t="str">
        <f t="array" ref="K1741">IFERROR(IF(VLOOKUP(E1741,'RT-C'!$A:$AG,29,FALSE)=0,"",VLOOKUP(E1741,'RT-C'!$A:$AG,33,FALSE)),"")</f>
        <v/>
      </c>
      <c r="L1741" s="151" t="str">
        <f t="array" ref="L1741">IFERROR(VLOOKUP('RT-C'!$A:$AF,32,FALSE),"")</f>
        <v/>
      </c>
      <c r="M1741" s="323" t="str">
        <f t="array" ref="M1741">IFERROR(VLOOKUP(E1741,'RT-C'!$A:$H,8,FALSE),"")</f>
        <v/>
      </c>
      <c r="N1741" s="151" t="str">
        <f t="array" ref="N1741">IFERROR(VLOOKUP(E1741,'RT-C'!$A:$G,7,FALSE),"")</f>
        <v/>
      </c>
      <c r="O1741" s="150" t="str">
        <f t="array" ref="O1741">IFERROR(VLOOKUP(E1741,'RT-C'!$A:$R,18,FALSE),"")</f>
        <v/>
      </c>
      <c r="P1741" s="147" t="str">
        <f t="shared" si="108"/>
        <v/>
      </c>
      <c r="Q1741" s="119" t="str">
        <f t="shared" si="109"/>
        <v/>
      </c>
      <c r="R1741" s="149" t="str">
        <f t="shared" si="110"/>
        <v/>
      </c>
      <c r="S1741" s="148"/>
      <c r="T1741" s="148" t="str">
        <f t="shared" si="111"/>
        <v/>
      </c>
      <c r="U1741" s="118" t="e">
        <f>IF(AND(D1741&lt;&gt;"",I1741="OUI",#REF!="OUI"),60,"")</f>
        <v>#REF!</v>
      </c>
      <c r="V1741" s="147"/>
      <c r="W1741" s="118"/>
      <c r="X1741" s="118"/>
      <c r="Y1741" s="120"/>
      <c r="Z1741" s="117"/>
    </row>
    <row r="1742" spans="1:26" x14ac:dyDescent="0.25">
      <c r="A1742" s="114">
        <v>5</v>
      </c>
      <c r="B1742" s="115" t="s">
        <v>5727</v>
      </c>
      <c r="C1742" s="116" t="str">
        <f t="array" ref="C1742">IFERROR(VLOOKUP(E1742,'RT-C'!$A:$I,9,FALSE),"")</f>
        <v/>
      </c>
      <c r="D1742" s="117"/>
      <c r="E1742" s="113"/>
      <c r="F1742" s="118"/>
      <c r="G1742" s="119"/>
      <c r="H1742" s="120"/>
      <c r="I1742" s="153" t="str">
        <f t="array" ref="I1742">IFERROR(VLOOKUP(E1742,'RT-C'!$A:$J,10,FALSE),"")</f>
        <v/>
      </c>
      <c r="J1742" s="151" t="str">
        <f t="array" ref="J1742">IFERROR(VLOOKUP(E1742,'RT-C'!$A:$AE,31,FALSE),"")</f>
        <v/>
      </c>
      <c r="K1742" s="152" t="str">
        <f t="array" ref="K1742">IFERROR(IF(VLOOKUP(E1742,'RT-C'!$A:$AG,29,FALSE)=0,"",VLOOKUP(E1742,'RT-C'!$A:$AG,33,FALSE)),"")</f>
        <v/>
      </c>
      <c r="L1742" s="151" t="str">
        <f t="array" ref="L1742">IFERROR(VLOOKUP('RT-C'!$A:$AF,32,FALSE),"")</f>
        <v/>
      </c>
      <c r="M1742" s="323" t="str">
        <f t="array" ref="M1742">IFERROR(VLOOKUP(E1742,'RT-C'!$A:$H,8,FALSE),"")</f>
        <v/>
      </c>
      <c r="N1742" s="151" t="str">
        <f t="array" ref="N1742">IFERROR(VLOOKUP(E1742,'RT-C'!$A:$G,7,FALSE),"")</f>
        <v/>
      </c>
      <c r="O1742" s="150" t="str">
        <f t="array" ref="O1742">IFERROR(VLOOKUP(E1742,'RT-C'!$A:$R,18,FALSE),"")</f>
        <v/>
      </c>
      <c r="P1742" s="147" t="str">
        <f t="shared" si="108"/>
        <v/>
      </c>
      <c r="Q1742" s="119" t="str">
        <f t="shared" si="109"/>
        <v/>
      </c>
      <c r="R1742" s="149" t="str">
        <f t="shared" si="110"/>
        <v/>
      </c>
      <c r="S1742" s="148"/>
      <c r="T1742" s="148" t="str">
        <f t="shared" si="111"/>
        <v/>
      </c>
      <c r="U1742" s="118" t="e">
        <f>IF(AND(D1742&lt;&gt;"",I1742="OUI",#REF!="OUI"),60,"")</f>
        <v>#REF!</v>
      </c>
      <c r="V1742" s="147"/>
      <c r="W1742" s="118"/>
      <c r="X1742" s="118"/>
      <c r="Y1742" s="120"/>
      <c r="Z1742" s="117"/>
    </row>
    <row r="1743" spans="1:26" x14ac:dyDescent="0.25">
      <c r="A1743" s="114">
        <v>5</v>
      </c>
      <c r="B1743" s="115" t="s">
        <v>5727</v>
      </c>
      <c r="C1743" s="116" t="str">
        <f t="array" ref="C1743">IFERROR(VLOOKUP(E1743,'RT-C'!$A:$I,9,FALSE),"")</f>
        <v/>
      </c>
      <c r="D1743" s="117"/>
      <c r="E1743" s="113"/>
      <c r="F1743" s="118"/>
      <c r="G1743" s="119"/>
      <c r="H1743" s="120"/>
      <c r="I1743" s="153" t="str">
        <f t="array" ref="I1743">IFERROR(VLOOKUP(E1743,'RT-C'!$A:$J,10,FALSE),"")</f>
        <v/>
      </c>
      <c r="J1743" s="151" t="str">
        <f t="array" ref="J1743">IFERROR(VLOOKUP(E1743,'RT-C'!$A:$AE,31,FALSE),"")</f>
        <v/>
      </c>
      <c r="K1743" s="152" t="str">
        <f t="array" ref="K1743">IFERROR(IF(VLOOKUP(E1743,'RT-C'!$A:$AG,29,FALSE)=0,"",VLOOKUP(E1743,'RT-C'!$A:$AG,33,FALSE)),"")</f>
        <v/>
      </c>
      <c r="L1743" s="151" t="str">
        <f t="array" ref="L1743">IFERROR(VLOOKUP('RT-C'!$A:$AF,32,FALSE),"")</f>
        <v/>
      </c>
      <c r="M1743" s="323" t="str">
        <f t="array" ref="M1743">IFERROR(VLOOKUP(E1743,'RT-C'!$A:$H,8,FALSE),"")</f>
        <v/>
      </c>
      <c r="N1743" s="151" t="str">
        <f t="array" ref="N1743">IFERROR(VLOOKUP(E1743,'RT-C'!$A:$G,7,FALSE),"")</f>
        <v/>
      </c>
      <c r="O1743" s="150" t="str">
        <f t="array" ref="O1743">IFERROR(VLOOKUP(E1743,'RT-C'!$A:$R,18,FALSE),"")</f>
        <v/>
      </c>
      <c r="P1743" s="147" t="str">
        <f t="shared" si="108"/>
        <v/>
      </c>
      <c r="Q1743" s="119" t="str">
        <f t="shared" si="109"/>
        <v/>
      </c>
      <c r="R1743" s="149" t="str">
        <f t="shared" si="110"/>
        <v/>
      </c>
      <c r="S1743" s="148"/>
      <c r="T1743" s="148" t="str">
        <f t="shared" si="111"/>
        <v/>
      </c>
      <c r="U1743" s="118" t="e">
        <f>IF(AND(D1743&lt;&gt;"",I1743="OUI",#REF!="OUI"),60,"")</f>
        <v>#REF!</v>
      </c>
      <c r="V1743" s="147"/>
      <c r="W1743" s="118"/>
      <c r="X1743" s="118"/>
      <c r="Y1743" s="120"/>
      <c r="Z1743" s="117"/>
    </row>
    <row r="1744" spans="1:26" x14ac:dyDescent="0.25">
      <c r="A1744" s="114">
        <v>5</v>
      </c>
      <c r="B1744" s="115" t="s">
        <v>5727</v>
      </c>
      <c r="C1744" s="116" t="str">
        <f t="array" ref="C1744">IFERROR(VLOOKUP(E1744,'RT-C'!$A:$I,9,FALSE),"")</f>
        <v/>
      </c>
      <c r="D1744" s="117"/>
      <c r="E1744" s="113"/>
      <c r="F1744" s="118"/>
      <c r="G1744" s="119"/>
      <c r="H1744" s="120"/>
      <c r="I1744" s="153" t="str">
        <f t="array" ref="I1744">IFERROR(VLOOKUP(E1744,'RT-C'!$A:$J,10,FALSE),"")</f>
        <v/>
      </c>
      <c r="J1744" s="151" t="str">
        <f t="array" ref="J1744">IFERROR(VLOOKUP(E1744,'RT-C'!$A:$AE,31,FALSE),"")</f>
        <v/>
      </c>
      <c r="K1744" s="152" t="str">
        <f t="array" ref="K1744">IFERROR(IF(VLOOKUP(E1744,'RT-C'!$A:$AG,29,FALSE)=0,"",VLOOKUP(E1744,'RT-C'!$A:$AG,33,FALSE)),"")</f>
        <v/>
      </c>
      <c r="L1744" s="151" t="str">
        <f t="array" ref="L1744">IFERROR(VLOOKUP('RT-C'!$A:$AF,32,FALSE),"")</f>
        <v/>
      </c>
      <c r="M1744" s="323" t="str">
        <f t="array" ref="M1744">IFERROR(VLOOKUP(E1744,'RT-C'!$A:$H,8,FALSE),"")</f>
        <v/>
      </c>
      <c r="N1744" s="151" t="str">
        <f t="array" ref="N1744">IFERROR(VLOOKUP(E1744,'RT-C'!$A:$G,7,FALSE),"")</f>
        <v/>
      </c>
      <c r="O1744" s="150" t="str">
        <f t="array" ref="O1744">IFERROR(VLOOKUP(E1744,'RT-C'!$A:$R,18,FALSE),"")</f>
        <v/>
      </c>
      <c r="P1744" s="147" t="str">
        <f t="shared" si="108"/>
        <v/>
      </c>
      <c r="Q1744" s="119" t="str">
        <f t="shared" si="109"/>
        <v/>
      </c>
      <c r="R1744" s="149" t="str">
        <f t="shared" si="110"/>
        <v/>
      </c>
      <c r="S1744" s="148"/>
      <c r="T1744" s="148" t="str">
        <f t="shared" si="111"/>
        <v/>
      </c>
      <c r="U1744" s="118" t="e">
        <f>IF(AND(D1744&lt;&gt;"",I1744="OUI",#REF!="OUI"),60,"")</f>
        <v>#REF!</v>
      </c>
      <c r="V1744" s="147"/>
      <c r="W1744" s="118"/>
      <c r="X1744" s="118"/>
      <c r="Y1744" s="120"/>
      <c r="Z1744" s="117"/>
    </row>
    <row r="1745" spans="1:26" x14ac:dyDescent="0.25">
      <c r="A1745" s="114">
        <v>5</v>
      </c>
      <c r="B1745" s="115" t="s">
        <v>5727</v>
      </c>
      <c r="C1745" s="116" t="str">
        <f t="array" ref="C1745">IFERROR(VLOOKUP(E1745,'RT-C'!$A:$I,9,FALSE),"")</f>
        <v/>
      </c>
      <c r="D1745" s="117"/>
      <c r="E1745" s="113"/>
      <c r="F1745" s="118"/>
      <c r="G1745" s="119"/>
      <c r="H1745" s="120"/>
      <c r="I1745" s="153" t="str">
        <f t="array" ref="I1745">IFERROR(VLOOKUP(E1745,'RT-C'!$A:$J,10,FALSE),"")</f>
        <v/>
      </c>
      <c r="J1745" s="151" t="str">
        <f t="array" ref="J1745">IFERROR(VLOOKUP(E1745,'RT-C'!$A:$AE,31,FALSE),"")</f>
        <v/>
      </c>
      <c r="K1745" s="152" t="str">
        <f t="array" ref="K1745">IFERROR(IF(VLOOKUP(E1745,'RT-C'!$A:$AG,29,FALSE)=0,"",VLOOKUP(E1745,'RT-C'!$A:$AG,33,FALSE)),"")</f>
        <v/>
      </c>
      <c r="L1745" s="151" t="str">
        <f t="array" ref="L1745">IFERROR(VLOOKUP('RT-C'!$A:$AF,32,FALSE),"")</f>
        <v/>
      </c>
      <c r="M1745" s="323" t="str">
        <f t="array" ref="M1745">IFERROR(VLOOKUP(E1745,'RT-C'!$A:$H,8,FALSE),"")</f>
        <v/>
      </c>
      <c r="N1745" s="151" t="str">
        <f t="array" ref="N1745">IFERROR(VLOOKUP(E1745,'RT-C'!$A:$G,7,FALSE),"")</f>
        <v/>
      </c>
      <c r="O1745" s="150" t="str">
        <f t="array" ref="O1745">IFERROR(VLOOKUP(E1745,'RT-C'!$A:$R,18,FALSE),"")</f>
        <v/>
      </c>
      <c r="P1745" s="147" t="str">
        <f t="shared" si="108"/>
        <v/>
      </c>
      <c r="Q1745" s="119" t="str">
        <f t="shared" si="109"/>
        <v/>
      </c>
      <c r="R1745" s="149" t="str">
        <f t="shared" si="110"/>
        <v/>
      </c>
      <c r="S1745" s="148"/>
      <c r="T1745" s="148" t="str">
        <f t="shared" si="111"/>
        <v/>
      </c>
      <c r="U1745" s="118" t="e">
        <f>IF(AND(D1745&lt;&gt;"",I1745="OUI",#REF!="OUI"),60,"")</f>
        <v>#REF!</v>
      </c>
      <c r="V1745" s="147"/>
      <c r="W1745" s="118"/>
      <c r="X1745" s="118"/>
      <c r="Y1745" s="120"/>
      <c r="Z1745" s="117"/>
    </row>
    <row r="1746" spans="1:26" x14ac:dyDescent="0.25">
      <c r="A1746" s="114">
        <v>5</v>
      </c>
      <c r="B1746" s="115" t="s">
        <v>5727</v>
      </c>
      <c r="C1746" s="116" t="str">
        <f t="array" ref="C1746">IFERROR(VLOOKUP(E1746,'RT-C'!$A:$I,9,FALSE),"")</f>
        <v/>
      </c>
      <c r="D1746" s="117"/>
      <c r="E1746" s="113"/>
      <c r="F1746" s="118"/>
      <c r="G1746" s="119"/>
      <c r="H1746" s="120"/>
      <c r="I1746" s="153" t="str">
        <f t="array" ref="I1746">IFERROR(VLOOKUP(E1746,'RT-C'!$A:$J,10,FALSE),"")</f>
        <v/>
      </c>
      <c r="J1746" s="151" t="str">
        <f t="array" ref="J1746">IFERROR(VLOOKUP(E1746,'RT-C'!$A:$AE,31,FALSE),"")</f>
        <v/>
      </c>
      <c r="K1746" s="152" t="str">
        <f t="array" ref="K1746">IFERROR(IF(VLOOKUP(E1746,'RT-C'!$A:$AG,29,FALSE)=0,"",VLOOKUP(E1746,'RT-C'!$A:$AG,33,FALSE)),"")</f>
        <v/>
      </c>
      <c r="L1746" s="151" t="str">
        <f t="array" ref="L1746">IFERROR(VLOOKUP('RT-C'!$A:$AF,32,FALSE),"")</f>
        <v/>
      </c>
      <c r="M1746" s="323" t="str">
        <f t="array" ref="M1746">IFERROR(VLOOKUP(E1746,'RT-C'!$A:$H,8,FALSE),"")</f>
        <v/>
      </c>
      <c r="N1746" s="151" t="str">
        <f t="array" ref="N1746">IFERROR(VLOOKUP(E1746,'RT-C'!$A:$G,7,FALSE),"")</f>
        <v/>
      </c>
      <c r="O1746" s="150" t="str">
        <f t="array" ref="O1746">IFERROR(VLOOKUP(E1746,'RT-C'!$A:$R,18,FALSE),"")</f>
        <v/>
      </c>
      <c r="P1746" s="147" t="str">
        <f t="shared" si="108"/>
        <v/>
      </c>
      <c r="Q1746" s="119" t="str">
        <f t="shared" si="109"/>
        <v/>
      </c>
      <c r="R1746" s="149" t="str">
        <f t="shared" si="110"/>
        <v/>
      </c>
      <c r="S1746" s="148"/>
      <c r="T1746" s="148" t="str">
        <f t="shared" si="111"/>
        <v/>
      </c>
      <c r="U1746" s="118" t="e">
        <f>IF(AND(D1746&lt;&gt;"",I1746="OUI",#REF!="OUI"),60,"")</f>
        <v>#REF!</v>
      </c>
      <c r="V1746" s="147"/>
      <c r="W1746" s="118"/>
      <c r="X1746" s="118"/>
      <c r="Y1746" s="120"/>
      <c r="Z1746" s="117"/>
    </row>
    <row r="1747" spans="1:26" x14ac:dyDescent="0.25">
      <c r="A1747" s="114">
        <v>5</v>
      </c>
      <c r="B1747" s="115" t="s">
        <v>5727</v>
      </c>
      <c r="C1747" s="116" t="str">
        <f t="array" ref="C1747">IFERROR(VLOOKUP(E1747,'RT-C'!$A:$I,9,FALSE),"")</f>
        <v/>
      </c>
      <c r="D1747" s="117"/>
      <c r="E1747" s="113"/>
      <c r="F1747" s="118"/>
      <c r="G1747" s="119"/>
      <c r="H1747" s="120"/>
      <c r="I1747" s="153" t="str">
        <f t="array" ref="I1747">IFERROR(VLOOKUP(E1747,'RT-C'!$A:$J,10,FALSE),"")</f>
        <v/>
      </c>
      <c r="J1747" s="151" t="str">
        <f t="array" ref="J1747">IFERROR(VLOOKUP(E1747,'RT-C'!$A:$AE,31,FALSE),"")</f>
        <v/>
      </c>
      <c r="K1747" s="152" t="str">
        <f t="array" ref="K1747">IFERROR(IF(VLOOKUP(E1747,'RT-C'!$A:$AG,29,FALSE)=0,"",VLOOKUP(E1747,'RT-C'!$A:$AG,33,FALSE)),"")</f>
        <v/>
      </c>
      <c r="L1747" s="151" t="str">
        <f t="array" ref="L1747">IFERROR(VLOOKUP('RT-C'!$A:$AF,32,FALSE),"")</f>
        <v/>
      </c>
      <c r="M1747" s="323" t="str">
        <f t="array" ref="M1747">IFERROR(VLOOKUP(E1747,'RT-C'!$A:$H,8,FALSE),"")</f>
        <v/>
      </c>
      <c r="N1747" s="151" t="str">
        <f t="array" ref="N1747">IFERROR(VLOOKUP(E1747,'RT-C'!$A:$G,7,FALSE),"")</f>
        <v/>
      </c>
      <c r="O1747" s="150" t="str">
        <f t="array" ref="O1747">IFERROR(VLOOKUP(E1747,'RT-C'!$A:$R,18,FALSE),"")</f>
        <v/>
      </c>
      <c r="P1747" s="147" t="str">
        <f t="shared" si="108"/>
        <v/>
      </c>
      <c r="Q1747" s="119" t="str">
        <f t="shared" si="109"/>
        <v/>
      </c>
      <c r="R1747" s="149" t="str">
        <f t="shared" si="110"/>
        <v/>
      </c>
      <c r="S1747" s="148"/>
      <c r="T1747" s="148" t="str">
        <f t="shared" si="111"/>
        <v/>
      </c>
      <c r="U1747" s="118" t="e">
        <f>IF(AND(D1747&lt;&gt;"",I1747="OUI",#REF!="OUI"),60,"")</f>
        <v>#REF!</v>
      </c>
      <c r="V1747" s="147"/>
      <c r="W1747" s="118"/>
      <c r="X1747" s="118"/>
      <c r="Y1747" s="120"/>
      <c r="Z1747" s="117"/>
    </row>
    <row r="1748" spans="1:26" x14ac:dyDescent="0.25">
      <c r="A1748" s="114">
        <v>5</v>
      </c>
      <c r="B1748" s="115" t="s">
        <v>5727</v>
      </c>
      <c r="C1748" s="116" t="str">
        <f t="array" ref="C1748">IFERROR(VLOOKUP(E1748,'RT-C'!$A:$I,9,FALSE),"")</f>
        <v/>
      </c>
      <c r="D1748" s="117"/>
      <c r="E1748" s="113"/>
      <c r="F1748" s="118"/>
      <c r="G1748" s="119"/>
      <c r="H1748" s="120"/>
      <c r="I1748" s="153" t="str">
        <f t="array" ref="I1748">IFERROR(VLOOKUP(E1748,'RT-C'!$A:$J,10,FALSE),"")</f>
        <v/>
      </c>
      <c r="J1748" s="151" t="str">
        <f t="array" ref="J1748">IFERROR(VLOOKUP(E1748,'RT-C'!$A:$AE,31,FALSE),"")</f>
        <v/>
      </c>
      <c r="K1748" s="152" t="str">
        <f t="array" ref="K1748">IFERROR(IF(VLOOKUP(E1748,'RT-C'!$A:$AG,29,FALSE)=0,"",VLOOKUP(E1748,'RT-C'!$A:$AG,33,FALSE)),"")</f>
        <v/>
      </c>
      <c r="L1748" s="151" t="str">
        <f t="array" ref="L1748">IFERROR(VLOOKUP('RT-C'!$A:$AF,32,FALSE),"")</f>
        <v/>
      </c>
      <c r="M1748" s="323" t="str">
        <f t="array" ref="M1748">IFERROR(VLOOKUP(E1748,'RT-C'!$A:$H,8,FALSE),"")</f>
        <v/>
      </c>
      <c r="N1748" s="151" t="str">
        <f t="array" ref="N1748">IFERROR(VLOOKUP(E1748,'RT-C'!$A:$G,7,FALSE),"")</f>
        <v/>
      </c>
      <c r="O1748" s="150" t="str">
        <f t="array" ref="O1748">IFERROR(VLOOKUP(E1748,'RT-C'!$A:$R,18,FALSE),"")</f>
        <v/>
      </c>
      <c r="P1748" s="147" t="str">
        <f t="shared" si="108"/>
        <v/>
      </c>
      <c r="Q1748" s="119" t="str">
        <f t="shared" si="109"/>
        <v/>
      </c>
      <c r="R1748" s="149" t="str">
        <f t="shared" si="110"/>
        <v/>
      </c>
      <c r="S1748" s="148"/>
      <c r="T1748" s="148" t="str">
        <f t="shared" si="111"/>
        <v/>
      </c>
      <c r="U1748" s="118" t="e">
        <f>IF(AND(D1748&lt;&gt;"",I1748="OUI",#REF!="OUI"),60,"")</f>
        <v>#REF!</v>
      </c>
      <c r="V1748" s="147"/>
      <c r="W1748" s="118"/>
      <c r="X1748" s="118"/>
      <c r="Y1748" s="120"/>
      <c r="Z1748" s="117"/>
    </row>
    <row r="1749" spans="1:26" x14ac:dyDescent="0.25">
      <c r="A1749" s="114">
        <v>5</v>
      </c>
      <c r="B1749" s="115" t="s">
        <v>5727</v>
      </c>
      <c r="C1749" s="116" t="str">
        <f t="array" ref="C1749">IFERROR(VLOOKUP(E1749,'RT-C'!$A:$I,9,FALSE),"")</f>
        <v/>
      </c>
      <c r="D1749" s="117"/>
      <c r="E1749" s="113"/>
      <c r="F1749" s="118"/>
      <c r="G1749" s="119"/>
      <c r="H1749" s="120"/>
      <c r="I1749" s="153" t="str">
        <f t="array" ref="I1749">IFERROR(VLOOKUP(E1749,'RT-C'!$A:$J,10,FALSE),"")</f>
        <v/>
      </c>
      <c r="J1749" s="151" t="str">
        <f t="array" ref="J1749">IFERROR(VLOOKUP(E1749,'RT-C'!$A:$AE,31,FALSE),"")</f>
        <v/>
      </c>
      <c r="K1749" s="152" t="str">
        <f t="array" ref="K1749">IFERROR(IF(VLOOKUP(E1749,'RT-C'!$A:$AG,29,FALSE)=0,"",VLOOKUP(E1749,'RT-C'!$A:$AG,33,FALSE)),"")</f>
        <v/>
      </c>
      <c r="L1749" s="151" t="str">
        <f t="array" ref="L1749">IFERROR(VLOOKUP('RT-C'!$A:$AF,32,FALSE),"")</f>
        <v/>
      </c>
      <c r="M1749" s="323" t="str">
        <f t="array" ref="M1749">IFERROR(VLOOKUP(E1749,'RT-C'!$A:$H,8,FALSE),"")</f>
        <v/>
      </c>
      <c r="N1749" s="151" t="str">
        <f t="array" ref="N1749">IFERROR(VLOOKUP(E1749,'RT-C'!$A:$G,7,FALSE),"")</f>
        <v/>
      </c>
      <c r="O1749" s="150" t="str">
        <f t="array" ref="O1749">IFERROR(VLOOKUP(E1749,'RT-C'!$A:$R,18,FALSE),"")</f>
        <v/>
      </c>
      <c r="P1749" s="147" t="str">
        <f t="shared" si="108"/>
        <v/>
      </c>
      <c r="Q1749" s="119" t="str">
        <f t="shared" si="109"/>
        <v/>
      </c>
      <c r="R1749" s="149" t="str">
        <f t="shared" si="110"/>
        <v/>
      </c>
      <c r="S1749" s="148"/>
      <c r="T1749" s="148" t="str">
        <f t="shared" si="111"/>
        <v/>
      </c>
      <c r="U1749" s="118" t="e">
        <f>IF(AND(D1749&lt;&gt;"",I1749="OUI",#REF!="OUI"),60,"")</f>
        <v>#REF!</v>
      </c>
      <c r="V1749" s="147"/>
      <c r="W1749" s="118"/>
      <c r="X1749" s="118"/>
      <c r="Y1749" s="120"/>
      <c r="Z1749" s="117"/>
    </row>
    <row r="1750" spans="1:26" x14ac:dyDescent="0.25">
      <c r="A1750" s="114">
        <v>5</v>
      </c>
      <c r="B1750" s="115" t="s">
        <v>5727</v>
      </c>
      <c r="C1750" s="116" t="str">
        <f t="array" ref="C1750">IFERROR(VLOOKUP(E1750,'RT-C'!$A:$I,9,FALSE),"")</f>
        <v/>
      </c>
      <c r="D1750" s="117"/>
      <c r="E1750" s="113"/>
      <c r="F1750" s="118"/>
      <c r="G1750" s="119"/>
      <c r="H1750" s="120"/>
      <c r="I1750" s="153" t="str">
        <f t="array" ref="I1750">IFERROR(VLOOKUP(E1750,'RT-C'!$A:$J,10,FALSE),"")</f>
        <v/>
      </c>
      <c r="J1750" s="151" t="str">
        <f t="array" ref="J1750">IFERROR(VLOOKUP(E1750,'RT-C'!$A:$AE,31,FALSE),"")</f>
        <v/>
      </c>
      <c r="K1750" s="152" t="str">
        <f t="array" ref="K1750">IFERROR(IF(VLOOKUP(E1750,'RT-C'!$A:$AG,29,FALSE)=0,"",VLOOKUP(E1750,'RT-C'!$A:$AG,33,FALSE)),"")</f>
        <v/>
      </c>
      <c r="L1750" s="151" t="str">
        <f t="array" ref="L1750">IFERROR(VLOOKUP('RT-C'!$A:$AF,32,FALSE),"")</f>
        <v/>
      </c>
      <c r="M1750" s="323" t="str">
        <f t="array" ref="M1750">IFERROR(VLOOKUP(E1750,'RT-C'!$A:$H,8,FALSE),"")</f>
        <v/>
      </c>
      <c r="N1750" s="151" t="str">
        <f t="array" ref="N1750">IFERROR(VLOOKUP(E1750,'RT-C'!$A:$G,7,FALSE),"")</f>
        <v/>
      </c>
      <c r="O1750" s="150" t="str">
        <f t="array" ref="O1750">IFERROR(VLOOKUP(E1750,'RT-C'!$A:$R,18,FALSE),"")</f>
        <v/>
      </c>
      <c r="P1750" s="147" t="str">
        <f t="shared" si="108"/>
        <v/>
      </c>
      <c r="Q1750" s="119" t="str">
        <f t="shared" si="109"/>
        <v/>
      </c>
      <c r="R1750" s="149" t="str">
        <f t="shared" si="110"/>
        <v/>
      </c>
      <c r="S1750" s="148"/>
      <c r="T1750" s="148" t="str">
        <f t="shared" si="111"/>
        <v/>
      </c>
      <c r="U1750" s="118" t="e">
        <f>IF(AND(D1750&lt;&gt;"",I1750="OUI",#REF!="OUI"),60,"")</f>
        <v>#REF!</v>
      </c>
      <c r="V1750" s="147"/>
      <c r="W1750" s="118"/>
      <c r="X1750" s="118"/>
      <c r="Y1750" s="120"/>
      <c r="Z1750" s="117"/>
    </row>
    <row r="1751" spans="1:26" x14ac:dyDescent="0.25">
      <c r="A1751" s="114">
        <v>5</v>
      </c>
      <c r="B1751" s="115" t="s">
        <v>5727</v>
      </c>
      <c r="C1751" s="116" t="str">
        <f t="array" ref="C1751">IFERROR(VLOOKUP(E1751,'RT-C'!$A:$I,9,FALSE),"")</f>
        <v/>
      </c>
      <c r="D1751" s="117"/>
      <c r="E1751" s="113"/>
      <c r="F1751" s="118"/>
      <c r="G1751" s="119"/>
      <c r="H1751" s="120"/>
      <c r="I1751" s="153" t="str">
        <f t="array" ref="I1751">IFERROR(VLOOKUP(E1751,'RT-C'!$A:$J,10,FALSE),"")</f>
        <v/>
      </c>
      <c r="J1751" s="151" t="str">
        <f t="array" ref="J1751">IFERROR(VLOOKUP(E1751,'RT-C'!$A:$AE,31,FALSE),"")</f>
        <v/>
      </c>
      <c r="K1751" s="152" t="str">
        <f t="array" ref="K1751">IFERROR(IF(VLOOKUP(E1751,'RT-C'!$A:$AG,29,FALSE)=0,"",VLOOKUP(E1751,'RT-C'!$A:$AG,33,FALSE)),"")</f>
        <v/>
      </c>
      <c r="L1751" s="151" t="str">
        <f t="array" ref="L1751">IFERROR(VLOOKUP('RT-C'!$A:$AF,32,FALSE),"")</f>
        <v/>
      </c>
      <c r="M1751" s="323" t="str">
        <f t="array" ref="M1751">IFERROR(VLOOKUP(E1751,'RT-C'!$A:$H,8,FALSE),"")</f>
        <v/>
      </c>
      <c r="N1751" s="151" t="str">
        <f t="array" ref="N1751">IFERROR(VLOOKUP(E1751,'RT-C'!$A:$G,7,FALSE),"")</f>
        <v/>
      </c>
      <c r="O1751" s="150" t="str">
        <f t="array" ref="O1751">IFERROR(VLOOKUP(E1751,'RT-C'!$A:$R,18,FALSE),"")</f>
        <v/>
      </c>
      <c r="P1751" s="147" t="str">
        <f t="shared" si="108"/>
        <v/>
      </c>
      <c r="Q1751" s="119" t="str">
        <f t="shared" si="109"/>
        <v/>
      </c>
      <c r="R1751" s="149" t="str">
        <f t="shared" si="110"/>
        <v/>
      </c>
      <c r="S1751" s="148"/>
      <c r="T1751" s="148" t="str">
        <f t="shared" si="111"/>
        <v/>
      </c>
      <c r="U1751" s="118" t="e">
        <f>IF(AND(D1751&lt;&gt;"",I1751="OUI",#REF!="OUI"),60,"")</f>
        <v>#REF!</v>
      </c>
      <c r="V1751" s="147"/>
      <c r="W1751" s="118"/>
      <c r="X1751" s="118"/>
      <c r="Y1751" s="120"/>
      <c r="Z1751" s="117"/>
    </row>
    <row r="1752" spans="1:26" x14ac:dyDescent="0.25">
      <c r="A1752" s="114">
        <v>5</v>
      </c>
      <c r="B1752" s="115" t="s">
        <v>5727</v>
      </c>
      <c r="C1752" s="116" t="str">
        <f t="array" ref="C1752">IFERROR(VLOOKUP(E1752,'RT-C'!$A:$I,9,FALSE),"")</f>
        <v/>
      </c>
      <c r="D1752" s="117"/>
      <c r="E1752" s="113"/>
      <c r="F1752" s="118"/>
      <c r="G1752" s="119"/>
      <c r="H1752" s="120"/>
      <c r="I1752" s="153" t="str">
        <f t="array" ref="I1752">IFERROR(VLOOKUP(E1752,'RT-C'!$A:$J,10,FALSE),"")</f>
        <v/>
      </c>
      <c r="J1752" s="151" t="str">
        <f t="array" ref="J1752">IFERROR(VLOOKUP(E1752,'RT-C'!$A:$AE,31,FALSE),"")</f>
        <v/>
      </c>
      <c r="K1752" s="152" t="str">
        <f t="array" ref="K1752">IFERROR(IF(VLOOKUP(E1752,'RT-C'!$A:$AG,29,FALSE)=0,"",VLOOKUP(E1752,'RT-C'!$A:$AG,33,FALSE)),"")</f>
        <v/>
      </c>
      <c r="L1752" s="151" t="str">
        <f t="array" ref="L1752">IFERROR(VLOOKUP('RT-C'!$A:$AF,32,FALSE),"")</f>
        <v/>
      </c>
      <c r="M1752" s="323" t="str">
        <f t="array" ref="M1752">IFERROR(VLOOKUP(E1752,'RT-C'!$A:$H,8,FALSE),"")</f>
        <v/>
      </c>
      <c r="N1752" s="151" t="str">
        <f t="array" ref="N1752">IFERROR(VLOOKUP(E1752,'RT-C'!$A:$G,7,FALSE),"")</f>
        <v/>
      </c>
      <c r="O1752" s="150" t="str">
        <f t="array" ref="O1752">IFERROR(VLOOKUP(E1752,'RT-C'!$A:$R,18,FALSE),"")</f>
        <v/>
      </c>
      <c r="P1752" s="147" t="str">
        <f t="shared" si="108"/>
        <v/>
      </c>
      <c r="Q1752" s="119" t="str">
        <f t="shared" si="109"/>
        <v/>
      </c>
      <c r="R1752" s="149" t="str">
        <f t="shared" si="110"/>
        <v/>
      </c>
      <c r="S1752" s="148"/>
      <c r="T1752" s="148" t="str">
        <f t="shared" si="111"/>
        <v/>
      </c>
      <c r="U1752" s="118" t="e">
        <f>IF(AND(D1752&lt;&gt;"",I1752="OUI",#REF!="OUI"),60,"")</f>
        <v>#REF!</v>
      </c>
      <c r="V1752" s="147"/>
      <c r="W1752" s="118"/>
      <c r="X1752" s="118"/>
      <c r="Y1752" s="120"/>
      <c r="Z1752" s="117"/>
    </row>
    <row r="1753" spans="1:26" x14ac:dyDescent="0.25">
      <c r="A1753" s="114">
        <v>5</v>
      </c>
      <c r="B1753" s="115" t="s">
        <v>5727</v>
      </c>
      <c r="C1753" s="116" t="str">
        <f t="array" ref="C1753">IFERROR(VLOOKUP(E1753,'RT-C'!$A:$I,9,FALSE),"")</f>
        <v/>
      </c>
      <c r="D1753" s="117"/>
      <c r="E1753" s="113"/>
      <c r="F1753" s="118"/>
      <c r="G1753" s="119"/>
      <c r="H1753" s="120"/>
      <c r="I1753" s="153" t="str">
        <f t="array" ref="I1753">IFERROR(VLOOKUP(E1753,'RT-C'!$A:$J,10,FALSE),"")</f>
        <v/>
      </c>
      <c r="J1753" s="151" t="str">
        <f t="array" ref="J1753">IFERROR(VLOOKUP(E1753,'RT-C'!$A:$AE,31,FALSE),"")</f>
        <v/>
      </c>
      <c r="K1753" s="152" t="str">
        <f t="array" ref="K1753">IFERROR(IF(VLOOKUP(E1753,'RT-C'!$A:$AG,29,FALSE)=0,"",VLOOKUP(E1753,'RT-C'!$A:$AG,33,FALSE)),"")</f>
        <v/>
      </c>
      <c r="L1753" s="151" t="str">
        <f t="array" ref="L1753">IFERROR(VLOOKUP('RT-C'!$A:$AF,32,FALSE),"")</f>
        <v/>
      </c>
      <c r="M1753" s="323" t="str">
        <f t="array" ref="M1753">IFERROR(VLOOKUP(E1753,'RT-C'!$A:$H,8,FALSE),"")</f>
        <v/>
      </c>
      <c r="N1753" s="151" t="str">
        <f t="array" ref="N1753">IFERROR(VLOOKUP(E1753,'RT-C'!$A:$G,7,FALSE),"")</f>
        <v/>
      </c>
      <c r="O1753" s="150" t="str">
        <f t="array" ref="O1753">IFERROR(VLOOKUP(E1753,'RT-C'!$A:$R,18,FALSE),"")</f>
        <v/>
      </c>
      <c r="P1753" s="147" t="str">
        <f t="shared" si="108"/>
        <v/>
      </c>
      <c r="Q1753" s="119" t="str">
        <f t="shared" si="109"/>
        <v/>
      </c>
      <c r="R1753" s="149" t="str">
        <f t="shared" si="110"/>
        <v/>
      </c>
      <c r="S1753" s="148"/>
      <c r="T1753" s="148" t="str">
        <f t="shared" si="111"/>
        <v/>
      </c>
      <c r="U1753" s="118" t="e">
        <f>IF(AND(D1753&lt;&gt;"",I1753="OUI",#REF!="OUI"),60,"")</f>
        <v>#REF!</v>
      </c>
      <c r="V1753" s="147"/>
      <c r="W1753" s="118"/>
      <c r="X1753" s="118"/>
      <c r="Y1753" s="120"/>
      <c r="Z1753" s="117"/>
    </row>
    <row r="1754" spans="1:26" x14ac:dyDescent="0.25">
      <c r="A1754" s="114">
        <v>5</v>
      </c>
      <c r="B1754" s="115" t="s">
        <v>5727</v>
      </c>
      <c r="C1754" s="116" t="str">
        <f t="array" ref="C1754">IFERROR(VLOOKUP(E1754,'RT-C'!$A:$I,9,FALSE),"")</f>
        <v/>
      </c>
      <c r="D1754" s="117"/>
      <c r="E1754" s="113"/>
      <c r="F1754" s="118"/>
      <c r="G1754" s="119"/>
      <c r="H1754" s="120"/>
      <c r="I1754" s="153" t="str">
        <f t="array" ref="I1754">IFERROR(VLOOKUP(E1754,'RT-C'!$A:$J,10,FALSE),"")</f>
        <v/>
      </c>
      <c r="J1754" s="151" t="str">
        <f t="array" ref="J1754">IFERROR(VLOOKUP(E1754,'RT-C'!$A:$AE,31,FALSE),"")</f>
        <v/>
      </c>
      <c r="K1754" s="152" t="str">
        <f t="array" ref="K1754">IFERROR(IF(VLOOKUP(E1754,'RT-C'!$A:$AG,29,FALSE)=0,"",VLOOKUP(E1754,'RT-C'!$A:$AG,33,FALSE)),"")</f>
        <v/>
      </c>
      <c r="L1754" s="151" t="str">
        <f t="array" ref="L1754">IFERROR(VLOOKUP('RT-C'!$A:$AF,32,FALSE),"")</f>
        <v/>
      </c>
      <c r="M1754" s="323" t="str">
        <f t="array" ref="M1754">IFERROR(VLOOKUP(E1754,'RT-C'!$A:$H,8,FALSE),"")</f>
        <v/>
      </c>
      <c r="N1754" s="151" t="str">
        <f t="array" ref="N1754">IFERROR(VLOOKUP(E1754,'RT-C'!$A:$G,7,FALSE),"")</f>
        <v/>
      </c>
      <c r="O1754" s="150" t="str">
        <f t="array" ref="O1754">IFERROR(VLOOKUP(E1754,'RT-C'!$A:$R,18,FALSE),"")</f>
        <v/>
      </c>
      <c r="P1754" s="147" t="str">
        <f t="shared" si="108"/>
        <v/>
      </c>
      <c r="Q1754" s="119" t="str">
        <f t="shared" si="109"/>
        <v/>
      </c>
      <c r="R1754" s="149" t="str">
        <f t="shared" si="110"/>
        <v/>
      </c>
      <c r="S1754" s="148"/>
      <c r="T1754" s="148" t="str">
        <f t="shared" si="111"/>
        <v/>
      </c>
      <c r="U1754" s="118" t="e">
        <f>IF(AND(D1754&lt;&gt;"",I1754="OUI",#REF!="OUI"),60,"")</f>
        <v>#REF!</v>
      </c>
      <c r="V1754" s="147"/>
      <c r="W1754" s="118"/>
      <c r="X1754" s="118"/>
      <c r="Y1754" s="120"/>
      <c r="Z1754" s="117"/>
    </row>
    <row r="1755" spans="1:26" x14ac:dyDescent="0.25">
      <c r="A1755" s="114">
        <v>5</v>
      </c>
      <c r="B1755" s="115" t="s">
        <v>5727</v>
      </c>
      <c r="C1755" s="116" t="str">
        <f t="array" ref="C1755">IFERROR(VLOOKUP(E1755,'RT-C'!$A:$I,9,FALSE),"")</f>
        <v/>
      </c>
      <c r="D1755" s="117"/>
      <c r="E1755" s="113"/>
      <c r="F1755" s="118"/>
      <c r="G1755" s="119"/>
      <c r="H1755" s="120"/>
      <c r="I1755" s="153" t="str">
        <f t="array" ref="I1755">IFERROR(VLOOKUP(E1755,'RT-C'!$A:$J,10,FALSE),"")</f>
        <v/>
      </c>
      <c r="J1755" s="151" t="str">
        <f t="array" ref="J1755">IFERROR(VLOOKUP(E1755,'RT-C'!$A:$AE,31,FALSE),"")</f>
        <v/>
      </c>
      <c r="K1755" s="152" t="str">
        <f t="array" ref="K1755">IFERROR(IF(VLOOKUP(E1755,'RT-C'!$A:$AG,29,FALSE)=0,"",VLOOKUP(E1755,'RT-C'!$A:$AG,33,FALSE)),"")</f>
        <v/>
      </c>
      <c r="L1755" s="151" t="str">
        <f t="array" ref="L1755">IFERROR(VLOOKUP('RT-C'!$A:$AF,32,FALSE),"")</f>
        <v/>
      </c>
      <c r="M1755" s="323" t="str">
        <f t="array" ref="M1755">IFERROR(VLOOKUP(E1755,'RT-C'!$A:$H,8,FALSE),"")</f>
        <v/>
      </c>
      <c r="N1755" s="151" t="str">
        <f t="array" ref="N1755">IFERROR(VLOOKUP(E1755,'RT-C'!$A:$G,7,FALSE),"")</f>
        <v/>
      </c>
      <c r="O1755" s="150" t="str">
        <f t="array" ref="O1755">IFERROR(VLOOKUP(E1755,'RT-C'!$A:$R,18,FALSE),"")</f>
        <v/>
      </c>
      <c r="P1755" s="147" t="str">
        <f t="shared" si="108"/>
        <v/>
      </c>
      <c r="Q1755" s="119" t="str">
        <f t="shared" si="109"/>
        <v/>
      </c>
      <c r="R1755" s="149" t="str">
        <f t="shared" si="110"/>
        <v/>
      </c>
      <c r="S1755" s="148"/>
      <c r="T1755" s="148" t="str">
        <f t="shared" si="111"/>
        <v/>
      </c>
      <c r="U1755" s="118" t="e">
        <f>IF(AND(D1755&lt;&gt;"",I1755="OUI",#REF!="OUI"),60,"")</f>
        <v>#REF!</v>
      </c>
      <c r="V1755" s="147"/>
      <c r="W1755" s="118"/>
      <c r="X1755" s="118"/>
      <c r="Y1755" s="120"/>
      <c r="Z1755" s="117"/>
    </row>
    <row r="1756" spans="1:26" x14ac:dyDescent="0.25">
      <c r="A1756" s="114">
        <v>5</v>
      </c>
      <c r="B1756" s="115" t="s">
        <v>5727</v>
      </c>
      <c r="C1756" s="116" t="str">
        <f t="array" ref="C1756">IFERROR(VLOOKUP(E1756,'RT-C'!$A:$I,9,FALSE),"")</f>
        <v/>
      </c>
      <c r="D1756" s="117"/>
      <c r="E1756" s="113"/>
      <c r="F1756" s="118"/>
      <c r="G1756" s="119"/>
      <c r="H1756" s="120"/>
      <c r="I1756" s="153" t="str">
        <f t="array" ref="I1756">IFERROR(VLOOKUP(E1756,'RT-C'!$A:$J,10,FALSE),"")</f>
        <v/>
      </c>
      <c r="J1756" s="151" t="str">
        <f t="array" ref="J1756">IFERROR(VLOOKUP(E1756,'RT-C'!$A:$AE,31,FALSE),"")</f>
        <v/>
      </c>
      <c r="K1756" s="152" t="str">
        <f t="array" ref="K1756">IFERROR(IF(VLOOKUP(E1756,'RT-C'!$A:$AG,29,FALSE)=0,"",VLOOKUP(E1756,'RT-C'!$A:$AG,33,FALSE)),"")</f>
        <v/>
      </c>
      <c r="L1756" s="151" t="str">
        <f t="array" ref="L1756">IFERROR(VLOOKUP('RT-C'!$A:$AF,32,FALSE),"")</f>
        <v/>
      </c>
      <c r="M1756" s="323" t="str">
        <f t="array" ref="M1756">IFERROR(VLOOKUP(E1756,'RT-C'!$A:$H,8,FALSE),"")</f>
        <v/>
      </c>
      <c r="N1756" s="151" t="str">
        <f t="array" ref="N1756">IFERROR(VLOOKUP(E1756,'RT-C'!$A:$G,7,FALSE),"")</f>
        <v/>
      </c>
      <c r="O1756" s="150" t="str">
        <f t="array" ref="O1756">IFERROR(VLOOKUP(E1756,'RT-C'!$A:$R,18,FALSE),"")</f>
        <v/>
      </c>
      <c r="P1756" s="147" t="str">
        <f t="shared" si="108"/>
        <v/>
      </c>
      <c r="Q1756" s="119" t="str">
        <f t="shared" si="109"/>
        <v/>
      </c>
      <c r="R1756" s="149" t="str">
        <f t="shared" si="110"/>
        <v/>
      </c>
      <c r="S1756" s="148"/>
      <c r="T1756" s="148" t="str">
        <f t="shared" si="111"/>
        <v/>
      </c>
      <c r="U1756" s="118" t="e">
        <f>IF(AND(D1756&lt;&gt;"",I1756="OUI",#REF!="OUI"),60,"")</f>
        <v>#REF!</v>
      </c>
      <c r="V1756" s="147"/>
      <c r="W1756" s="118"/>
      <c r="X1756" s="118"/>
      <c r="Y1756" s="120"/>
      <c r="Z1756" s="117"/>
    </row>
    <row r="1757" spans="1:26" x14ac:dyDescent="0.25">
      <c r="A1757" s="114">
        <v>5</v>
      </c>
      <c r="B1757" s="115" t="s">
        <v>5727</v>
      </c>
      <c r="C1757" s="116" t="str">
        <f t="array" ref="C1757">IFERROR(VLOOKUP(E1757,'RT-C'!$A:$I,9,FALSE),"")</f>
        <v/>
      </c>
      <c r="D1757" s="117"/>
      <c r="E1757" s="113"/>
      <c r="F1757" s="118"/>
      <c r="G1757" s="119"/>
      <c r="H1757" s="120"/>
      <c r="I1757" s="153" t="str">
        <f t="array" ref="I1757">IFERROR(VLOOKUP(E1757,'RT-C'!$A:$J,10,FALSE),"")</f>
        <v/>
      </c>
      <c r="J1757" s="151" t="str">
        <f t="array" ref="J1757">IFERROR(VLOOKUP(E1757,'RT-C'!$A:$AE,31,FALSE),"")</f>
        <v/>
      </c>
      <c r="K1757" s="152" t="str">
        <f t="array" ref="K1757">IFERROR(IF(VLOOKUP(E1757,'RT-C'!$A:$AG,29,FALSE)=0,"",VLOOKUP(E1757,'RT-C'!$A:$AG,33,FALSE)),"")</f>
        <v/>
      </c>
      <c r="L1757" s="151" t="str">
        <f t="array" ref="L1757">IFERROR(VLOOKUP('RT-C'!$A:$AF,32,FALSE),"")</f>
        <v/>
      </c>
      <c r="M1757" s="323" t="str">
        <f t="array" ref="M1757">IFERROR(VLOOKUP(E1757,'RT-C'!$A:$H,8,FALSE),"")</f>
        <v/>
      </c>
      <c r="N1757" s="151" t="str">
        <f t="array" ref="N1757">IFERROR(VLOOKUP(E1757,'RT-C'!$A:$G,7,FALSE),"")</f>
        <v/>
      </c>
      <c r="O1757" s="150" t="str">
        <f t="array" ref="O1757">IFERROR(VLOOKUP(E1757,'RT-C'!$A:$R,18,FALSE),"")</f>
        <v/>
      </c>
      <c r="P1757" s="147" t="str">
        <f t="shared" si="108"/>
        <v/>
      </c>
      <c r="Q1757" s="119" t="str">
        <f t="shared" si="109"/>
        <v/>
      </c>
      <c r="R1757" s="149" t="str">
        <f t="shared" si="110"/>
        <v/>
      </c>
      <c r="S1757" s="148"/>
      <c r="T1757" s="148" t="str">
        <f t="shared" si="111"/>
        <v/>
      </c>
      <c r="U1757" s="118" t="e">
        <f>IF(AND(D1757&lt;&gt;"",I1757="OUI",#REF!="OUI"),60,"")</f>
        <v>#REF!</v>
      </c>
      <c r="V1757" s="147"/>
      <c r="W1757" s="118"/>
      <c r="X1757" s="118"/>
      <c r="Y1757" s="120"/>
      <c r="Z1757" s="117"/>
    </row>
    <row r="1758" spans="1:26" x14ac:dyDescent="0.25">
      <c r="A1758" s="114">
        <v>5</v>
      </c>
      <c r="B1758" s="115" t="s">
        <v>5727</v>
      </c>
      <c r="C1758" s="116" t="str">
        <f t="array" ref="C1758">IFERROR(VLOOKUP(E1758,'RT-C'!$A:$I,9,FALSE),"")</f>
        <v/>
      </c>
      <c r="D1758" s="117"/>
      <c r="E1758" s="113"/>
      <c r="F1758" s="118"/>
      <c r="G1758" s="119"/>
      <c r="H1758" s="120"/>
      <c r="I1758" s="153" t="str">
        <f t="array" ref="I1758">IFERROR(VLOOKUP(E1758,'RT-C'!$A:$J,10,FALSE),"")</f>
        <v/>
      </c>
      <c r="J1758" s="151" t="str">
        <f t="array" ref="J1758">IFERROR(VLOOKUP(E1758,'RT-C'!$A:$AE,31,FALSE),"")</f>
        <v/>
      </c>
      <c r="K1758" s="152" t="str">
        <f t="array" ref="K1758">IFERROR(IF(VLOOKUP(E1758,'RT-C'!$A:$AG,29,FALSE)=0,"",VLOOKUP(E1758,'RT-C'!$A:$AG,33,FALSE)),"")</f>
        <v/>
      </c>
      <c r="L1758" s="151" t="str">
        <f t="array" ref="L1758">IFERROR(VLOOKUP('RT-C'!$A:$AF,32,FALSE),"")</f>
        <v/>
      </c>
      <c r="M1758" s="323" t="str">
        <f t="array" ref="M1758">IFERROR(VLOOKUP(E1758,'RT-C'!$A:$H,8,FALSE),"")</f>
        <v/>
      </c>
      <c r="N1758" s="151" t="str">
        <f t="array" ref="N1758">IFERROR(VLOOKUP(E1758,'RT-C'!$A:$G,7,FALSE),"")</f>
        <v/>
      </c>
      <c r="O1758" s="150" t="str">
        <f t="array" ref="O1758">IFERROR(VLOOKUP(E1758,'RT-C'!$A:$R,18,FALSE),"")</f>
        <v/>
      </c>
      <c r="P1758" s="147" t="str">
        <f t="shared" si="108"/>
        <v/>
      </c>
      <c r="Q1758" s="119" t="str">
        <f t="shared" si="109"/>
        <v/>
      </c>
      <c r="R1758" s="149" t="str">
        <f t="shared" si="110"/>
        <v/>
      </c>
      <c r="S1758" s="148"/>
      <c r="T1758" s="148" t="str">
        <f t="shared" si="111"/>
        <v/>
      </c>
      <c r="U1758" s="118" t="e">
        <f>IF(AND(D1758&lt;&gt;"",I1758="OUI",#REF!="OUI"),60,"")</f>
        <v>#REF!</v>
      </c>
      <c r="V1758" s="147"/>
      <c r="W1758" s="118"/>
      <c r="X1758" s="118"/>
      <c r="Y1758" s="120"/>
      <c r="Z1758" s="117"/>
    </row>
    <row r="1759" spans="1:26" x14ac:dyDescent="0.25">
      <c r="A1759" s="114">
        <v>5</v>
      </c>
      <c r="B1759" s="115" t="s">
        <v>5727</v>
      </c>
      <c r="C1759" s="116" t="str">
        <f t="array" ref="C1759">IFERROR(VLOOKUP(E1759,'RT-C'!$A:$I,9,FALSE),"")</f>
        <v/>
      </c>
      <c r="D1759" s="117"/>
      <c r="E1759" s="113"/>
      <c r="F1759" s="118"/>
      <c r="G1759" s="119"/>
      <c r="H1759" s="120"/>
      <c r="I1759" s="153" t="str">
        <f t="array" ref="I1759">IFERROR(VLOOKUP(E1759,'RT-C'!$A:$J,10,FALSE),"")</f>
        <v/>
      </c>
      <c r="J1759" s="151" t="str">
        <f t="array" ref="J1759">IFERROR(VLOOKUP(E1759,'RT-C'!$A:$AE,31,FALSE),"")</f>
        <v/>
      </c>
      <c r="K1759" s="152" t="str">
        <f t="array" ref="K1759">IFERROR(IF(VLOOKUP(E1759,'RT-C'!$A:$AG,29,FALSE)=0,"",VLOOKUP(E1759,'RT-C'!$A:$AG,33,FALSE)),"")</f>
        <v/>
      </c>
      <c r="L1759" s="151" t="str">
        <f t="array" ref="L1759">IFERROR(VLOOKUP('RT-C'!$A:$AF,32,FALSE),"")</f>
        <v/>
      </c>
      <c r="M1759" s="323" t="str">
        <f t="array" ref="M1759">IFERROR(VLOOKUP(E1759,'RT-C'!$A:$H,8,FALSE),"")</f>
        <v/>
      </c>
      <c r="N1759" s="151" t="str">
        <f t="array" ref="N1759">IFERROR(VLOOKUP(E1759,'RT-C'!$A:$G,7,FALSE),"")</f>
        <v/>
      </c>
      <c r="O1759" s="150" t="str">
        <f t="array" ref="O1759">IFERROR(VLOOKUP(E1759,'RT-C'!$A:$R,18,FALSE),"")</f>
        <v/>
      </c>
      <c r="P1759" s="147" t="str">
        <f t="shared" si="108"/>
        <v/>
      </c>
      <c r="Q1759" s="119" t="str">
        <f t="shared" si="109"/>
        <v/>
      </c>
      <c r="R1759" s="149" t="str">
        <f t="shared" si="110"/>
        <v/>
      </c>
      <c r="S1759" s="148"/>
      <c r="T1759" s="148" t="str">
        <f t="shared" si="111"/>
        <v/>
      </c>
      <c r="U1759" s="118" t="e">
        <f>IF(AND(D1759&lt;&gt;"",I1759="OUI",#REF!="OUI"),60,"")</f>
        <v>#REF!</v>
      </c>
      <c r="V1759" s="147"/>
      <c r="W1759" s="118"/>
      <c r="X1759" s="118"/>
      <c r="Y1759" s="120"/>
      <c r="Z1759" s="117"/>
    </row>
    <row r="1760" spans="1:26" x14ac:dyDescent="0.25">
      <c r="A1760" s="114">
        <v>5</v>
      </c>
      <c r="B1760" s="115" t="s">
        <v>5727</v>
      </c>
      <c r="C1760" s="116" t="str">
        <f t="array" ref="C1760">IFERROR(VLOOKUP(E1760,'RT-C'!$A:$I,9,FALSE),"")</f>
        <v/>
      </c>
      <c r="D1760" s="117"/>
      <c r="E1760" s="113"/>
      <c r="F1760" s="118"/>
      <c r="G1760" s="119"/>
      <c r="H1760" s="120"/>
      <c r="I1760" s="153" t="str">
        <f t="array" ref="I1760">IFERROR(VLOOKUP(E1760,'RT-C'!$A:$J,10,FALSE),"")</f>
        <v/>
      </c>
      <c r="J1760" s="151" t="str">
        <f t="array" ref="J1760">IFERROR(VLOOKUP(E1760,'RT-C'!$A:$AE,31,FALSE),"")</f>
        <v/>
      </c>
      <c r="K1760" s="152" t="str">
        <f t="array" ref="K1760">IFERROR(IF(VLOOKUP(E1760,'RT-C'!$A:$AG,29,FALSE)=0,"",VLOOKUP(E1760,'RT-C'!$A:$AG,33,FALSE)),"")</f>
        <v/>
      </c>
      <c r="L1760" s="151" t="str">
        <f t="array" ref="L1760">IFERROR(VLOOKUP('RT-C'!$A:$AF,32,FALSE),"")</f>
        <v/>
      </c>
      <c r="M1760" s="323" t="str">
        <f t="array" ref="M1760">IFERROR(VLOOKUP(E1760,'RT-C'!$A:$H,8,FALSE),"")</f>
        <v/>
      </c>
      <c r="N1760" s="151" t="str">
        <f t="array" ref="N1760">IFERROR(VLOOKUP(E1760,'RT-C'!$A:$G,7,FALSE),"")</f>
        <v/>
      </c>
      <c r="O1760" s="150" t="str">
        <f t="array" ref="O1760">IFERROR(VLOOKUP(E1760,'RT-C'!$A:$R,18,FALSE),"")</f>
        <v/>
      </c>
      <c r="P1760" s="147" t="str">
        <f t="shared" si="108"/>
        <v/>
      </c>
      <c r="Q1760" s="119" t="str">
        <f t="shared" si="109"/>
        <v/>
      </c>
      <c r="R1760" s="149" t="str">
        <f t="shared" si="110"/>
        <v/>
      </c>
      <c r="S1760" s="148"/>
      <c r="T1760" s="148" t="str">
        <f t="shared" si="111"/>
        <v/>
      </c>
      <c r="U1760" s="118" t="e">
        <f>IF(AND(D1760&lt;&gt;"",I1760="OUI",#REF!="OUI"),60,"")</f>
        <v>#REF!</v>
      </c>
      <c r="V1760" s="147"/>
      <c r="W1760" s="118"/>
      <c r="X1760" s="118"/>
      <c r="Y1760" s="120"/>
      <c r="Z1760" s="117"/>
    </row>
    <row r="1761" spans="1:26" x14ac:dyDescent="0.25">
      <c r="A1761" s="114">
        <v>5</v>
      </c>
      <c r="B1761" s="115" t="s">
        <v>5727</v>
      </c>
      <c r="C1761" s="116" t="str">
        <f t="array" ref="C1761">IFERROR(VLOOKUP(E1761,'RT-C'!$A:$I,9,FALSE),"")</f>
        <v/>
      </c>
      <c r="D1761" s="117"/>
      <c r="E1761" s="113"/>
      <c r="F1761" s="118"/>
      <c r="G1761" s="119"/>
      <c r="H1761" s="120"/>
      <c r="I1761" s="153" t="str">
        <f t="array" ref="I1761">IFERROR(VLOOKUP(E1761,'RT-C'!$A:$J,10,FALSE),"")</f>
        <v/>
      </c>
      <c r="J1761" s="151" t="str">
        <f t="array" ref="J1761">IFERROR(VLOOKUP(E1761,'RT-C'!$A:$AE,31,FALSE),"")</f>
        <v/>
      </c>
      <c r="K1761" s="152" t="str">
        <f t="array" ref="K1761">IFERROR(IF(VLOOKUP(E1761,'RT-C'!$A:$AG,29,FALSE)=0,"",VLOOKUP(E1761,'RT-C'!$A:$AG,33,FALSE)),"")</f>
        <v/>
      </c>
      <c r="L1761" s="151" t="str">
        <f t="array" ref="L1761">IFERROR(VLOOKUP('RT-C'!$A:$AF,32,FALSE),"")</f>
        <v/>
      </c>
      <c r="M1761" s="323" t="str">
        <f t="array" ref="M1761">IFERROR(VLOOKUP(E1761,'RT-C'!$A:$H,8,FALSE),"")</f>
        <v/>
      </c>
      <c r="N1761" s="151" t="str">
        <f t="array" ref="N1761">IFERROR(VLOOKUP(E1761,'RT-C'!$A:$G,7,FALSE),"")</f>
        <v/>
      </c>
      <c r="O1761" s="150" t="str">
        <f t="array" ref="O1761">IFERROR(VLOOKUP(E1761,'RT-C'!$A:$R,18,FALSE),"")</f>
        <v/>
      </c>
      <c r="P1761" s="147" t="str">
        <f t="shared" si="108"/>
        <v/>
      </c>
      <c r="Q1761" s="119" t="str">
        <f t="shared" si="109"/>
        <v/>
      </c>
      <c r="R1761" s="149" t="str">
        <f t="shared" si="110"/>
        <v/>
      </c>
      <c r="S1761" s="148"/>
      <c r="T1761" s="148" t="str">
        <f t="shared" si="111"/>
        <v/>
      </c>
      <c r="U1761" s="118" t="e">
        <f>IF(AND(D1761&lt;&gt;"",I1761="OUI",#REF!="OUI"),60,"")</f>
        <v>#REF!</v>
      </c>
      <c r="V1761" s="147"/>
      <c r="W1761" s="118"/>
      <c r="X1761" s="118"/>
      <c r="Y1761" s="120"/>
      <c r="Z1761" s="117"/>
    </row>
    <row r="1762" spans="1:26" x14ac:dyDescent="0.25">
      <c r="A1762" s="114">
        <v>5</v>
      </c>
      <c r="B1762" s="115" t="s">
        <v>5727</v>
      </c>
      <c r="C1762" s="116" t="str">
        <f t="array" ref="C1762">IFERROR(VLOOKUP(E1762,'RT-C'!$A:$I,9,FALSE),"")</f>
        <v/>
      </c>
      <c r="D1762" s="117"/>
      <c r="E1762" s="113"/>
      <c r="F1762" s="118"/>
      <c r="G1762" s="119"/>
      <c r="H1762" s="120"/>
      <c r="I1762" s="153" t="str">
        <f t="array" ref="I1762">IFERROR(VLOOKUP(E1762,'RT-C'!$A:$J,10,FALSE),"")</f>
        <v/>
      </c>
      <c r="J1762" s="151" t="str">
        <f t="array" ref="J1762">IFERROR(VLOOKUP(E1762,'RT-C'!$A:$AE,31,FALSE),"")</f>
        <v/>
      </c>
      <c r="K1762" s="152" t="str">
        <f t="array" ref="K1762">IFERROR(IF(VLOOKUP(E1762,'RT-C'!$A:$AG,29,FALSE)=0,"",VLOOKUP(E1762,'RT-C'!$A:$AG,33,FALSE)),"")</f>
        <v/>
      </c>
      <c r="L1762" s="151" t="str">
        <f t="array" ref="L1762">IFERROR(VLOOKUP('RT-C'!$A:$AF,32,FALSE),"")</f>
        <v/>
      </c>
      <c r="M1762" s="323" t="str">
        <f t="array" ref="M1762">IFERROR(VLOOKUP(E1762,'RT-C'!$A:$H,8,FALSE),"")</f>
        <v/>
      </c>
      <c r="N1762" s="151" t="str">
        <f t="array" ref="N1762">IFERROR(VLOOKUP(E1762,'RT-C'!$A:$G,7,FALSE),"")</f>
        <v/>
      </c>
      <c r="O1762" s="150" t="str">
        <f t="array" ref="O1762">IFERROR(VLOOKUP(E1762,'RT-C'!$A:$R,18,FALSE),"")</f>
        <v/>
      </c>
      <c r="P1762" s="147" t="str">
        <f t="shared" si="108"/>
        <v/>
      </c>
      <c r="Q1762" s="119" t="str">
        <f t="shared" si="109"/>
        <v/>
      </c>
      <c r="R1762" s="149" t="str">
        <f t="shared" si="110"/>
        <v/>
      </c>
      <c r="S1762" s="148"/>
      <c r="T1762" s="148" t="str">
        <f t="shared" si="111"/>
        <v/>
      </c>
      <c r="U1762" s="118" t="e">
        <f>IF(AND(D1762&lt;&gt;"",I1762="OUI",#REF!="OUI"),60,"")</f>
        <v>#REF!</v>
      </c>
      <c r="V1762" s="147"/>
      <c r="W1762" s="118"/>
      <c r="X1762" s="118"/>
      <c r="Y1762" s="120"/>
      <c r="Z1762" s="117"/>
    </row>
    <row r="1763" spans="1:26" x14ac:dyDescent="0.25">
      <c r="A1763" s="114">
        <v>5</v>
      </c>
      <c r="B1763" s="115" t="s">
        <v>5727</v>
      </c>
      <c r="C1763" s="116" t="str">
        <f t="array" ref="C1763">IFERROR(VLOOKUP(E1763,'RT-C'!$A:$I,9,FALSE),"")</f>
        <v/>
      </c>
      <c r="D1763" s="117"/>
      <c r="E1763" s="113"/>
      <c r="F1763" s="118"/>
      <c r="G1763" s="119"/>
      <c r="H1763" s="120"/>
      <c r="I1763" s="153" t="str">
        <f t="array" ref="I1763">IFERROR(VLOOKUP(E1763,'RT-C'!$A:$J,10,FALSE),"")</f>
        <v/>
      </c>
      <c r="J1763" s="151" t="str">
        <f t="array" ref="J1763">IFERROR(VLOOKUP(E1763,'RT-C'!$A:$AE,31,FALSE),"")</f>
        <v/>
      </c>
      <c r="K1763" s="152" t="str">
        <f t="array" ref="K1763">IFERROR(IF(VLOOKUP(E1763,'RT-C'!$A:$AG,29,FALSE)=0,"",VLOOKUP(E1763,'RT-C'!$A:$AG,33,FALSE)),"")</f>
        <v/>
      </c>
      <c r="L1763" s="151" t="str">
        <f t="array" ref="L1763">IFERROR(VLOOKUP('RT-C'!$A:$AF,32,FALSE),"")</f>
        <v/>
      </c>
      <c r="M1763" s="323" t="str">
        <f t="array" ref="M1763">IFERROR(VLOOKUP(E1763,'RT-C'!$A:$H,8,FALSE),"")</f>
        <v/>
      </c>
      <c r="N1763" s="151" t="str">
        <f t="array" ref="N1763">IFERROR(VLOOKUP(E1763,'RT-C'!$A:$G,7,FALSE),"")</f>
        <v/>
      </c>
      <c r="O1763" s="150" t="str">
        <f t="array" ref="O1763">IFERROR(VLOOKUP(E1763,'RT-C'!$A:$R,18,FALSE),"")</f>
        <v/>
      </c>
      <c r="P1763" s="147" t="str">
        <f t="shared" si="108"/>
        <v/>
      </c>
      <c r="Q1763" s="119" t="str">
        <f t="shared" si="109"/>
        <v/>
      </c>
      <c r="R1763" s="149" t="str">
        <f t="shared" si="110"/>
        <v/>
      </c>
      <c r="S1763" s="148"/>
      <c r="T1763" s="148" t="str">
        <f t="shared" si="111"/>
        <v/>
      </c>
      <c r="U1763" s="118" t="e">
        <f>IF(AND(D1763&lt;&gt;"",I1763="OUI",#REF!="OUI"),60,"")</f>
        <v>#REF!</v>
      </c>
      <c r="V1763" s="147"/>
      <c r="W1763" s="118"/>
      <c r="X1763" s="118"/>
      <c r="Y1763" s="120"/>
      <c r="Z1763" s="117"/>
    </row>
    <row r="1764" spans="1:26" x14ac:dyDescent="0.25">
      <c r="A1764" s="114">
        <v>5</v>
      </c>
      <c r="B1764" s="115" t="s">
        <v>5727</v>
      </c>
      <c r="C1764" s="116" t="str">
        <f t="array" ref="C1764">IFERROR(VLOOKUP(E1764,'RT-C'!$A:$I,9,FALSE),"")</f>
        <v/>
      </c>
      <c r="D1764" s="117"/>
      <c r="E1764" s="113"/>
      <c r="F1764" s="118"/>
      <c r="G1764" s="119"/>
      <c r="H1764" s="120"/>
      <c r="I1764" s="153" t="str">
        <f t="array" ref="I1764">IFERROR(VLOOKUP(E1764,'RT-C'!$A:$J,10,FALSE),"")</f>
        <v/>
      </c>
      <c r="J1764" s="151" t="str">
        <f t="array" ref="J1764">IFERROR(VLOOKUP(E1764,'RT-C'!$A:$AE,31,FALSE),"")</f>
        <v/>
      </c>
      <c r="K1764" s="152" t="str">
        <f t="array" ref="K1764">IFERROR(IF(VLOOKUP(E1764,'RT-C'!$A:$AG,29,FALSE)=0,"",VLOOKUP(E1764,'RT-C'!$A:$AG,33,FALSE)),"")</f>
        <v/>
      </c>
      <c r="L1764" s="151" t="str">
        <f t="array" ref="L1764">IFERROR(VLOOKUP('RT-C'!$A:$AF,32,FALSE),"")</f>
        <v/>
      </c>
      <c r="M1764" s="323" t="str">
        <f t="array" ref="M1764">IFERROR(VLOOKUP(E1764,'RT-C'!$A:$H,8,FALSE),"")</f>
        <v/>
      </c>
      <c r="N1764" s="151" t="str">
        <f t="array" ref="N1764">IFERROR(VLOOKUP(E1764,'RT-C'!$A:$G,7,FALSE),"")</f>
        <v/>
      </c>
      <c r="O1764" s="150" t="str">
        <f t="array" ref="O1764">IFERROR(VLOOKUP(E1764,'RT-C'!$A:$R,18,FALSE),"")</f>
        <v/>
      </c>
      <c r="P1764" s="147" t="str">
        <f t="shared" si="108"/>
        <v/>
      </c>
      <c r="Q1764" s="119" t="str">
        <f t="shared" si="109"/>
        <v/>
      </c>
      <c r="R1764" s="149" t="str">
        <f t="shared" si="110"/>
        <v/>
      </c>
      <c r="S1764" s="148"/>
      <c r="T1764" s="148" t="str">
        <f t="shared" si="111"/>
        <v/>
      </c>
      <c r="U1764" s="118" t="e">
        <f>IF(AND(D1764&lt;&gt;"",I1764="OUI",#REF!="OUI"),60,"")</f>
        <v>#REF!</v>
      </c>
      <c r="V1764" s="147"/>
      <c r="W1764" s="118"/>
      <c r="X1764" s="118"/>
      <c r="Y1764" s="120"/>
      <c r="Z1764" s="117"/>
    </row>
    <row r="1765" spans="1:26" x14ac:dyDescent="0.25">
      <c r="A1765" s="114">
        <v>5</v>
      </c>
      <c r="B1765" s="115" t="s">
        <v>5727</v>
      </c>
      <c r="C1765" s="116" t="str">
        <f t="array" ref="C1765">IFERROR(VLOOKUP(E1765,'RT-C'!$A:$I,9,FALSE),"")</f>
        <v/>
      </c>
      <c r="D1765" s="117"/>
      <c r="E1765" s="113"/>
      <c r="F1765" s="118"/>
      <c r="G1765" s="119"/>
      <c r="H1765" s="120"/>
      <c r="I1765" s="153" t="str">
        <f t="array" ref="I1765">IFERROR(VLOOKUP(E1765,'RT-C'!$A:$J,10,FALSE),"")</f>
        <v/>
      </c>
      <c r="J1765" s="151" t="str">
        <f t="array" ref="J1765">IFERROR(VLOOKUP(E1765,'RT-C'!$A:$AE,31,FALSE),"")</f>
        <v/>
      </c>
      <c r="K1765" s="152" t="str">
        <f t="array" ref="K1765">IFERROR(IF(VLOOKUP(E1765,'RT-C'!$A:$AG,29,FALSE)=0,"",VLOOKUP(E1765,'RT-C'!$A:$AG,33,FALSE)),"")</f>
        <v/>
      </c>
      <c r="L1765" s="151" t="str">
        <f t="array" ref="L1765">IFERROR(VLOOKUP('RT-C'!$A:$AF,32,FALSE),"")</f>
        <v/>
      </c>
      <c r="M1765" s="323" t="str">
        <f t="array" ref="M1765">IFERROR(VLOOKUP(E1765,'RT-C'!$A:$H,8,FALSE),"")</f>
        <v/>
      </c>
      <c r="N1765" s="151" t="str">
        <f t="array" ref="N1765">IFERROR(VLOOKUP(E1765,'RT-C'!$A:$G,7,FALSE),"")</f>
        <v/>
      </c>
      <c r="O1765" s="150" t="str">
        <f t="array" ref="O1765">IFERROR(VLOOKUP(E1765,'RT-C'!$A:$R,18,FALSE),"")</f>
        <v/>
      </c>
      <c r="P1765" s="147" t="str">
        <f t="shared" si="108"/>
        <v/>
      </c>
      <c r="Q1765" s="119" t="str">
        <f t="shared" si="109"/>
        <v/>
      </c>
      <c r="R1765" s="149" t="str">
        <f t="shared" si="110"/>
        <v/>
      </c>
      <c r="S1765" s="148"/>
      <c r="T1765" s="148" t="str">
        <f t="shared" si="111"/>
        <v/>
      </c>
      <c r="U1765" s="118" t="e">
        <f>IF(AND(D1765&lt;&gt;"",I1765="OUI",#REF!="OUI"),60,"")</f>
        <v>#REF!</v>
      </c>
      <c r="V1765" s="147"/>
      <c r="W1765" s="118"/>
      <c r="X1765" s="118"/>
      <c r="Y1765" s="120"/>
      <c r="Z1765" s="117"/>
    </row>
    <row r="1766" spans="1:26" x14ac:dyDescent="0.25">
      <c r="A1766" s="114">
        <v>5</v>
      </c>
      <c r="B1766" s="115" t="s">
        <v>5727</v>
      </c>
      <c r="C1766" s="116" t="str">
        <f t="array" ref="C1766">IFERROR(VLOOKUP(E1766,'RT-C'!$A:$I,9,FALSE),"")</f>
        <v/>
      </c>
      <c r="D1766" s="117"/>
      <c r="E1766" s="113"/>
      <c r="F1766" s="118"/>
      <c r="G1766" s="119"/>
      <c r="H1766" s="120"/>
      <c r="I1766" s="153" t="str">
        <f t="array" ref="I1766">IFERROR(VLOOKUP(E1766,'RT-C'!$A:$J,10,FALSE),"")</f>
        <v/>
      </c>
      <c r="J1766" s="151" t="str">
        <f t="array" ref="J1766">IFERROR(VLOOKUP(E1766,'RT-C'!$A:$AE,31,FALSE),"")</f>
        <v/>
      </c>
      <c r="K1766" s="152" t="str">
        <f t="array" ref="K1766">IFERROR(IF(VLOOKUP(E1766,'RT-C'!$A:$AG,29,FALSE)=0,"",VLOOKUP(E1766,'RT-C'!$A:$AG,33,FALSE)),"")</f>
        <v/>
      </c>
      <c r="L1766" s="151" t="str">
        <f t="array" ref="L1766">IFERROR(VLOOKUP('RT-C'!$A:$AF,32,FALSE),"")</f>
        <v/>
      </c>
      <c r="M1766" s="323" t="str">
        <f t="array" ref="M1766">IFERROR(VLOOKUP(E1766,'RT-C'!$A:$H,8,FALSE),"")</f>
        <v/>
      </c>
      <c r="N1766" s="151" t="str">
        <f t="array" ref="N1766">IFERROR(VLOOKUP(E1766,'RT-C'!$A:$G,7,FALSE),"")</f>
        <v/>
      </c>
      <c r="O1766" s="150" t="str">
        <f t="array" ref="O1766">IFERROR(VLOOKUP(E1766,'RT-C'!$A:$R,18,FALSE),"")</f>
        <v/>
      </c>
      <c r="P1766" s="147" t="str">
        <f t="shared" si="108"/>
        <v/>
      </c>
      <c r="Q1766" s="119" t="str">
        <f t="shared" si="109"/>
        <v/>
      </c>
      <c r="R1766" s="149" t="str">
        <f t="shared" si="110"/>
        <v/>
      </c>
      <c r="S1766" s="148"/>
      <c r="T1766" s="148" t="str">
        <f t="shared" si="111"/>
        <v/>
      </c>
      <c r="U1766" s="118" t="e">
        <f>IF(AND(D1766&lt;&gt;"",I1766="OUI",#REF!="OUI"),60,"")</f>
        <v>#REF!</v>
      </c>
      <c r="V1766" s="147"/>
      <c r="W1766" s="118"/>
      <c r="X1766" s="118"/>
      <c r="Y1766" s="120"/>
      <c r="Z1766" s="117"/>
    </row>
    <row r="1767" spans="1:26" x14ac:dyDescent="0.25">
      <c r="A1767" s="114">
        <v>5</v>
      </c>
      <c r="B1767" s="115" t="s">
        <v>5727</v>
      </c>
      <c r="C1767" s="116" t="str">
        <f t="array" ref="C1767">IFERROR(VLOOKUP(E1767,'RT-C'!$A:$I,9,FALSE),"")</f>
        <v/>
      </c>
      <c r="D1767" s="117"/>
      <c r="E1767" s="113"/>
      <c r="F1767" s="118"/>
      <c r="G1767" s="119"/>
      <c r="H1767" s="120"/>
      <c r="I1767" s="153" t="str">
        <f t="array" ref="I1767">IFERROR(VLOOKUP(E1767,'RT-C'!$A:$J,10,FALSE),"")</f>
        <v/>
      </c>
      <c r="J1767" s="151" t="str">
        <f t="array" ref="J1767">IFERROR(VLOOKUP(E1767,'RT-C'!$A:$AE,31,FALSE),"")</f>
        <v/>
      </c>
      <c r="K1767" s="152" t="str">
        <f t="array" ref="K1767">IFERROR(IF(VLOOKUP(E1767,'RT-C'!$A:$AG,29,FALSE)=0,"",VLOOKUP(E1767,'RT-C'!$A:$AG,33,FALSE)),"")</f>
        <v/>
      </c>
      <c r="L1767" s="151" t="str">
        <f t="array" ref="L1767">IFERROR(VLOOKUP('RT-C'!$A:$AF,32,FALSE),"")</f>
        <v/>
      </c>
      <c r="M1767" s="323" t="str">
        <f t="array" ref="M1767">IFERROR(VLOOKUP(E1767,'RT-C'!$A:$H,8,FALSE),"")</f>
        <v/>
      </c>
      <c r="N1767" s="151" t="str">
        <f t="array" ref="N1767">IFERROR(VLOOKUP(E1767,'RT-C'!$A:$G,7,FALSE),"")</f>
        <v/>
      </c>
      <c r="O1767" s="150" t="str">
        <f t="array" ref="O1767">IFERROR(VLOOKUP(E1767,'RT-C'!$A:$R,18,FALSE),"")</f>
        <v/>
      </c>
      <c r="P1767" s="147" t="str">
        <f t="shared" si="108"/>
        <v/>
      </c>
      <c r="Q1767" s="119" t="str">
        <f t="shared" si="109"/>
        <v/>
      </c>
      <c r="R1767" s="149" t="str">
        <f t="shared" si="110"/>
        <v/>
      </c>
      <c r="S1767" s="148"/>
      <c r="T1767" s="148" t="str">
        <f t="shared" si="111"/>
        <v/>
      </c>
      <c r="U1767" s="118" t="e">
        <f>IF(AND(D1767&lt;&gt;"",I1767="OUI",#REF!="OUI"),60,"")</f>
        <v>#REF!</v>
      </c>
      <c r="V1767" s="147"/>
      <c r="W1767" s="118"/>
      <c r="X1767" s="118"/>
      <c r="Y1767" s="120"/>
      <c r="Z1767" s="117"/>
    </row>
    <row r="1768" spans="1:26" x14ac:dyDescent="0.25">
      <c r="A1768" s="114">
        <v>5</v>
      </c>
      <c r="B1768" s="115" t="s">
        <v>5727</v>
      </c>
      <c r="C1768" s="116" t="str">
        <f t="array" ref="C1768">IFERROR(VLOOKUP(E1768,'RT-C'!$A:$I,9,FALSE),"")</f>
        <v/>
      </c>
      <c r="D1768" s="117"/>
      <c r="E1768" s="113"/>
      <c r="F1768" s="118"/>
      <c r="G1768" s="119"/>
      <c r="H1768" s="120"/>
      <c r="I1768" s="153" t="str">
        <f t="array" ref="I1768">IFERROR(VLOOKUP(E1768,'RT-C'!$A:$J,10,FALSE),"")</f>
        <v/>
      </c>
      <c r="J1768" s="151" t="str">
        <f t="array" ref="J1768">IFERROR(VLOOKUP(E1768,'RT-C'!$A:$AE,31,FALSE),"")</f>
        <v/>
      </c>
      <c r="K1768" s="152" t="str">
        <f t="array" ref="K1768">IFERROR(IF(VLOOKUP(E1768,'RT-C'!$A:$AG,29,FALSE)=0,"",VLOOKUP(E1768,'RT-C'!$A:$AG,33,FALSE)),"")</f>
        <v/>
      </c>
      <c r="L1768" s="151" t="str">
        <f t="array" ref="L1768">IFERROR(VLOOKUP('RT-C'!$A:$AF,32,FALSE),"")</f>
        <v/>
      </c>
      <c r="M1768" s="323" t="str">
        <f t="array" ref="M1768">IFERROR(VLOOKUP(E1768,'RT-C'!$A:$H,8,FALSE),"")</f>
        <v/>
      </c>
      <c r="N1768" s="151" t="str">
        <f t="array" ref="N1768">IFERROR(VLOOKUP(E1768,'RT-C'!$A:$G,7,FALSE),"")</f>
        <v/>
      </c>
      <c r="O1768" s="150" t="str">
        <f t="array" ref="O1768">IFERROR(VLOOKUP(E1768,'RT-C'!$A:$R,18,FALSE),"")</f>
        <v/>
      </c>
      <c r="P1768" s="147" t="str">
        <f t="shared" si="108"/>
        <v/>
      </c>
      <c r="Q1768" s="119" t="str">
        <f t="shared" si="109"/>
        <v/>
      </c>
      <c r="R1768" s="149" t="str">
        <f t="shared" si="110"/>
        <v/>
      </c>
      <c r="S1768" s="148"/>
      <c r="T1768" s="148" t="str">
        <f t="shared" si="111"/>
        <v/>
      </c>
      <c r="U1768" s="118" t="e">
        <f>IF(AND(D1768&lt;&gt;"",I1768="OUI",#REF!="OUI"),60,"")</f>
        <v>#REF!</v>
      </c>
      <c r="V1768" s="147"/>
      <c r="W1768" s="118"/>
      <c r="X1768" s="118"/>
      <c r="Y1768" s="120"/>
      <c r="Z1768" s="117"/>
    </row>
    <row r="1769" spans="1:26" x14ac:dyDescent="0.25">
      <c r="A1769" s="114">
        <v>5</v>
      </c>
      <c r="B1769" s="115" t="s">
        <v>5727</v>
      </c>
      <c r="C1769" s="116" t="str">
        <f t="array" ref="C1769">IFERROR(VLOOKUP(E1769,'RT-C'!$A:$I,9,FALSE),"")</f>
        <v/>
      </c>
      <c r="D1769" s="117"/>
      <c r="E1769" s="113"/>
      <c r="F1769" s="118"/>
      <c r="G1769" s="119"/>
      <c r="H1769" s="120"/>
      <c r="I1769" s="153" t="str">
        <f t="array" ref="I1769">IFERROR(VLOOKUP(E1769,'RT-C'!$A:$J,10,FALSE),"")</f>
        <v/>
      </c>
      <c r="J1769" s="151" t="str">
        <f t="array" ref="J1769">IFERROR(VLOOKUP(E1769,'RT-C'!$A:$AE,31,FALSE),"")</f>
        <v/>
      </c>
      <c r="K1769" s="152" t="str">
        <f t="array" ref="K1769">IFERROR(IF(VLOOKUP(E1769,'RT-C'!$A:$AG,29,FALSE)=0,"",VLOOKUP(E1769,'RT-C'!$A:$AG,33,FALSE)),"")</f>
        <v/>
      </c>
      <c r="L1769" s="151" t="str">
        <f t="array" ref="L1769">IFERROR(VLOOKUP('RT-C'!$A:$AF,32,FALSE),"")</f>
        <v/>
      </c>
      <c r="M1769" s="323" t="str">
        <f t="array" ref="M1769">IFERROR(VLOOKUP(E1769,'RT-C'!$A:$H,8,FALSE),"")</f>
        <v/>
      </c>
      <c r="N1769" s="151" t="str">
        <f t="array" ref="N1769">IFERROR(VLOOKUP(E1769,'RT-C'!$A:$G,7,FALSE),"")</f>
        <v/>
      </c>
      <c r="O1769" s="150" t="str">
        <f t="array" ref="O1769">IFERROR(VLOOKUP(E1769,'RT-C'!$A:$R,18,FALSE),"")</f>
        <v/>
      </c>
      <c r="P1769" s="147" t="str">
        <f t="shared" si="108"/>
        <v/>
      </c>
      <c r="Q1769" s="119" t="str">
        <f t="shared" si="109"/>
        <v/>
      </c>
      <c r="R1769" s="149" t="str">
        <f t="shared" si="110"/>
        <v/>
      </c>
      <c r="S1769" s="148"/>
      <c r="T1769" s="148" t="str">
        <f t="shared" si="111"/>
        <v/>
      </c>
      <c r="U1769" s="118" t="e">
        <f>IF(AND(D1769&lt;&gt;"",I1769="OUI",#REF!="OUI"),60,"")</f>
        <v>#REF!</v>
      </c>
      <c r="V1769" s="147"/>
      <c r="W1769" s="118"/>
      <c r="X1769" s="118"/>
      <c r="Y1769" s="120"/>
      <c r="Z1769" s="117"/>
    </row>
    <row r="1770" spans="1:26" x14ac:dyDescent="0.25">
      <c r="A1770" s="114">
        <v>5</v>
      </c>
      <c r="B1770" s="115" t="s">
        <v>5727</v>
      </c>
      <c r="C1770" s="116" t="str">
        <f t="array" ref="C1770">IFERROR(VLOOKUP(E1770,'RT-C'!$A:$I,9,FALSE),"")</f>
        <v/>
      </c>
      <c r="D1770" s="117"/>
      <c r="E1770" s="113"/>
      <c r="F1770" s="118"/>
      <c r="G1770" s="119"/>
      <c r="H1770" s="120"/>
      <c r="I1770" s="153" t="str">
        <f t="array" ref="I1770">IFERROR(VLOOKUP(E1770,'RT-C'!$A:$J,10,FALSE),"")</f>
        <v/>
      </c>
      <c r="J1770" s="151" t="str">
        <f t="array" ref="J1770">IFERROR(VLOOKUP(E1770,'RT-C'!$A:$AE,31,FALSE),"")</f>
        <v/>
      </c>
      <c r="K1770" s="152" t="str">
        <f t="array" ref="K1770">IFERROR(IF(VLOOKUP(E1770,'RT-C'!$A:$AG,29,FALSE)=0,"",VLOOKUP(E1770,'RT-C'!$A:$AG,33,FALSE)),"")</f>
        <v/>
      </c>
      <c r="L1770" s="151" t="str">
        <f t="array" ref="L1770">IFERROR(VLOOKUP('RT-C'!$A:$AF,32,FALSE),"")</f>
        <v/>
      </c>
      <c r="M1770" s="323" t="str">
        <f t="array" ref="M1770">IFERROR(VLOOKUP(E1770,'RT-C'!$A:$H,8,FALSE),"")</f>
        <v/>
      </c>
      <c r="N1770" s="151" t="str">
        <f t="array" ref="N1770">IFERROR(VLOOKUP(E1770,'RT-C'!$A:$G,7,FALSE),"")</f>
        <v/>
      </c>
      <c r="O1770" s="150" t="str">
        <f t="array" ref="O1770">IFERROR(VLOOKUP(E1770,'RT-C'!$A:$R,18,FALSE),"")</f>
        <v/>
      </c>
      <c r="P1770" s="147" t="str">
        <f t="shared" si="108"/>
        <v/>
      </c>
      <c r="Q1770" s="119" t="str">
        <f t="shared" si="109"/>
        <v/>
      </c>
      <c r="R1770" s="149" t="str">
        <f t="shared" si="110"/>
        <v/>
      </c>
      <c r="S1770" s="148"/>
      <c r="T1770" s="148" t="str">
        <f t="shared" si="111"/>
        <v/>
      </c>
      <c r="U1770" s="118" t="e">
        <f>IF(AND(D1770&lt;&gt;"",I1770="OUI",#REF!="OUI"),60,"")</f>
        <v>#REF!</v>
      </c>
      <c r="V1770" s="147"/>
      <c r="W1770" s="118"/>
      <c r="X1770" s="118"/>
      <c r="Y1770" s="120"/>
      <c r="Z1770" s="117"/>
    </row>
    <row r="1771" spans="1:26" x14ac:dyDescent="0.25">
      <c r="A1771" s="114">
        <v>5</v>
      </c>
      <c r="B1771" s="115" t="s">
        <v>5727</v>
      </c>
      <c r="C1771" s="116" t="str">
        <f t="array" ref="C1771">IFERROR(VLOOKUP(E1771,'RT-C'!$A:$I,9,FALSE),"")</f>
        <v/>
      </c>
      <c r="D1771" s="117"/>
      <c r="E1771" s="113"/>
      <c r="F1771" s="118"/>
      <c r="G1771" s="119"/>
      <c r="H1771" s="120"/>
      <c r="I1771" s="153" t="str">
        <f t="array" ref="I1771">IFERROR(VLOOKUP(E1771,'RT-C'!$A:$J,10,FALSE),"")</f>
        <v/>
      </c>
      <c r="J1771" s="151" t="str">
        <f t="array" ref="J1771">IFERROR(VLOOKUP(E1771,'RT-C'!$A:$AE,31,FALSE),"")</f>
        <v/>
      </c>
      <c r="K1771" s="152" t="str">
        <f t="array" ref="K1771">IFERROR(IF(VLOOKUP(E1771,'RT-C'!$A:$AG,29,FALSE)=0,"",VLOOKUP(E1771,'RT-C'!$A:$AG,33,FALSE)),"")</f>
        <v/>
      </c>
      <c r="L1771" s="151" t="str">
        <f t="array" ref="L1771">IFERROR(VLOOKUP('RT-C'!$A:$AF,32,FALSE),"")</f>
        <v/>
      </c>
      <c r="M1771" s="323" t="str">
        <f t="array" ref="M1771">IFERROR(VLOOKUP(E1771,'RT-C'!$A:$H,8,FALSE),"")</f>
        <v/>
      </c>
      <c r="N1771" s="151" t="str">
        <f t="array" ref="N1771">IFERROR(VLOOKUP(E1771,'RT-C'!$A:$G,7,FALSE),"")</f>
        <v/>
      </c>
      <c r="O1771" s="150" t="str">
        <f t="array" ref="O1771">IFERROR(VLOOKUP(E1771,'RT-C'!$A:$R,18,FALSE),"")</f>
        <v/>
      </c>
      <c r="P1771" s="147" t="str">
        <f t="shared" si="108"/>
        <v/>
      </c>
      <c r="Q1771" s="119" t="str">
        <f t="shared" si="109"/>
        <v/>
      </c>
      <c r="R1771" s="149" t="str">
        <f t="shared" si="110"/>
        <v/>
      </c>
      <c r="S1771" s="148"/>
      <c r="T1771" s="148" t="str">
        <f t="shared" si="111"/>
        <v/>
      </c>
      <c r="U1771" s="118" t="e">
        <f>IF(AND(D1771&lt;&gt;"",I1771="OUI",#REF!="OUI"),60,"")</f>
        <v>#REF!</v>
      </c>
      <c r="V1771" s="147"/>
      <c r="W1771" s="118"/>
      <c r="X1771" s="118"/>
      <c r="Y1771" s="120"/>
      <c r="Z1771" s="117"/>
    </row>
    <row r="1772" spans="1:26" x14ac:dyDescent="0.25">
      <c r="A1772" s="114">
        <v>5</v>
      </c>
      <c r="B1772" s="115" t="s">
        <v>5727</v>
      </c>
      <c r="C1772" s="116" t="str">
        <f t="array" ref="C1772">IFERROR(VLOOKUP(E1772,'RT-C'!$A:$I,9,FALSE),"")</f>
        <v/>
      </c>
      <c r="D1772" s="117"/>
      <c r="E1772" s="113"/>
      <c r="F1772" s="118"/>
      <c r="G1772" s="119"/>
      <c r="H1772" s="120"/>
      <c r="I1772" s="153" t="str">
        <f t="array" ref="I1772">IFERROR(VLOOKUP(E1772,'RT-C'!$A:$J,10,FALSE),"")</f>
        <v/>
      </c>
      <c r="J1772" s="151" t="str">
        <f t="array" ref="J1772">IFERROR(VLOOKUP(E1772,'RT-C'!$A:$AE,31,FALSE),"")</f>
        <v/>
      </c>
      <c r="K1772" s="152" t="str">
        <f t="array" ref="K1772">IFERROR(IF(VLOOKUP(E1772,'RT-C'!$A:$AG,29,FALSE)=0,"",VLOOKUP(E1772,'RT-C'!$A:$AG,33,FALSE)),"")</f>
        <v/>
      </c>
      <c r="L1772" s="151" t="str">
        <f t="array" ref="L1772">IFERROR(VLOOKUP('RT-C'!$A:$AF,32,FALSE),"")</f>
        <v/>
      </c>
      <c r="M1772" s="323" t="str">
        <f t="array" ref="M1772">IFERROR(VLOOKUP(E1772,'RT-C'!$A:$H,8,FALSE),"")</f>
        <v/>
      </c>
      <c r="N1772" s="151" t="str">
        <f t="array" ref="N1772">IFERROR(VLOOKUP(E1772,'RT-C'!$A:$G,7,FALSE),"")</f>
        <v/>
      </c>
      <c r="O1772" s="150" t="str">
        <f t="array" ref="O1772">IFERROR(VLOOKUP(E1772,'RT-C'!$A:$R,18,FALSE),"")</f>
        <v/>
      </c>
      <c r="P1772" s="147" t="str">
        <f t="shared" si="108"/>
        <v/>
      </c>
      <c r="Q1772" s="119" t="str">
        <f t="shared" si="109"/>
        <v/>
      </c>
      <c r="R1772" s="149" t="str">
        <f t="shared" si="110"/>
        <v/>
      </c>
      <c r="S1772" s="148"/>
      <c r="T1772" s="148" t="str">
        <f t="shared" si="111"/>
        <v/>
      </c>
      <c r="U1772" s="118" t="e">
        <f>IF(AND(D1772&lt;&gt;"",I1772="OUI",#REF!="OUI"),60,"")</f>
        <v>#REF!</v>
      </c>
      <c r="V1772" s="147"/>
      <c r="W1772" s="118"/>
      <c r="X1772" s="118"/>
      <c r="Y1772" s="120"/>
      <c r="Z1772" s="117"/>
    </row>
    <row r="1773" spans="1:26" x14ac:dyDescent="0.25">
      <c r="A1773" s="114">
        <v>5</v>
      </c>
      <c r="B1773" s="115" t="s">
        <v>5727</v>
      </c>
      <c r="C1773" s="116" t="str">
        <f t="array" ref="C1773">IFERROR(VLOOKUP(E1773,'RT-C'!$A:$I,9,FALSE),"")</f>
        <v/>
      </c>
      <c r="D1773" s="117"/>
      <c r="E1773" s="113"/>
      <c r="F1773" s="118"/>
      <c r="G1773" s="119"/>
      <c r="H1773" s="120"/>
      <c r="I1773" s="153" t="str">
        <f t="array" ref="I1773">IFERROR(VLOOKUP(E1773,'RT-C'!$A:$J,10,FALSE),"")</f>
        <v/>
      </c>
      <c r="J1773" s="151" t="str">
        <f t="array" ref="J1773">IFERROR(VLOOKUP(E1773,'RT-C'!$A:$AE,31,FALSE),"")</f>
        <v/>
      </c>
      <c r="K1773" s="152" t="str">
        <f t="array" ref="K1773">IFERROR(IF(VLOOKUP(E1773,'RT-C'!$A:$AG,29,FALSE)=0,"",VLOOKUP(E1773,'RT-C'!$A:$AG,33,FALSE)),"")</f>
        <v/>
      </c>
      <c r="L1773" s="151" t="str">
        <f t="array" ref="L1773">IFERROR(VLOOKUP('RT-C'!$A:$AF,32,FALSE),"")</f>
        <v/>
      </c>
      <c r="M1773" s="323" t="str">
        <f t="array" ref="M1773">IFERROR(VLOOKUP(E1773,'RT-C'!$A:$H,8,FALSE),"")</f>
        <v/>
      </c>
      <c r="N1773" s="151" t="str">
        <f t="array" ref="N1773">IFERROR(VLOOKUP(E1773,'RT-C'!$A:$G,7,FALSE),"")</f>
        <v/>
      </c>
      <c r="O1773" s="150" t="str">
        <f t="array" ref="O1773">IFERROR(VLOOKUP(E1773,'RT-C'!$A:$R,18,FALSE),"")</f>
        <v/>
      </c>
      <c r="P1773" s="147" t="str">
        <f t="shared" si="108"/>
        <v/>
      </c>
      <c r="Q1773" s="119" t="str">
        <f t="shared" si="109"/>
        <v/>
      </c>
      <c r="R1773" s="149" t="str">
        <f t="shared" si="110"/>
        <v/>
      </c>
      <c r="S1773" s="148"/>
      <c r="T1773" s="148" t="str">
        <f t="shared" si="111"/>
        <v/>
      </c>
      <c r="U1773" s="118" t="e">
        <f>IF(AND(D1773&lt;&gt;"",I1773="OUI",#REF!="OUI"),60,"")</f>
        <v>#REF!</v>
      </c>
      <c r="V1773" s="147"/>
      <c r="W1773" s="118"/>
      <c r="X1773" s="118"/>
      <c r="Y1773" s="120"/>
      <c r="Z1773" s="117"/>
    </row>
    <row r="1774" spans="1:26" x14ac:dyDescent="0.25">
      <c r="A1774" s="114">
        <v>5</v>
      </c>
      <c r="B1774" s="115" t="s">
        <v>5727</v>
      </c>
      <c r="C1774" s="116" t="str">
        <f t="array" ref="C1774">IFERROR(VLOOKUP(E1774,'RT-C'!$A:$I,9,FALSE),"")</f>
        <v/>
      </c>
      <c r="D1774" s="117"/>
      <c r="E1774" s="113"/>
      <c r="F1774" s="118"/>
      <c r="G1774" s="119"/>
      <c r="H1774" s="120"/>
      <c r="I1774" s="153" t="str">
        <f t="array" ref="I1774">IFERROR(VLOOKUP(E1774,'RT-C'!$A:$J,10,FALSE),"")</f>
        <v/>
      </c>
      <c r="J1774" s="151" t="str">
        <f t="array" ref="J1774">IFERROR(VLOOKUP(E1774,'RT-C'!$A:$AE,31,FALSE),"")</f>
        <v/>
      </c>
      <c r="K1774" s="152" t="str">
        <f t="array" ref="K1774">IFERROR(IF(VLOOKUP(E1774,'RT-C'!$A:$AG,29,FALSE)=0,"",VLOOKUP(E1774,'RT-C'!$A:$AG,33,FALSE)),"")</f>
        <v/>
      </c>
      <c r="L1774" s="151" t="str">
        <f t="array" ref="L1774">IFERROR(VLOOKUP('RT-C'!$A:$AF,32,FALSE),"")</f>
        <v/>
      </c>
      <c r="M1774" s="323" t="str">
        <f t="array" ref="M1774">IFERROR(VLOOKUP(E1774,'RT-C'!$A:$H,8,FALSE),"")</f>
        <v/>
      </c>
      <c r="N1774" s="151" t="str">
        <f t="array" ref="N1774">IFERROR(VLOOKUP(E1774,'RT-C'!$A:$G,7,FALSE),"")</f>
        <v/>
      </c>
      <c r="O1774" s="150" t="str">
        <f t="array" ref="O1774">IFERROR(VLOOKUP(E1774,'RT-C'!$A:$R,18,FALSE),"")</f>
        <v/>
      </c>
      <c r="P1774" s="147" t="str">
        <f t="shared" si="108"/>
        <v/>
      </c>
      <c r="Q1774" s="119" t="str">
        <f t="shared" si="109"/>
        <v/>
      </c>
      <c r="R1774" s="149" t="str">
        <f t="shared" si="110"/>
        <v/>
      </c>
      <c r="S1774" s="148"/>
      <c r="T1774" s="148" t="str">
        <f t="shared" si="111"/>
        <v/>
      </c>
      <c r="U1774" s="118" t="e">
        <f>IF(AND(D1774&lt;&gt;"",I1774="OUI",#REF!="OUI"),60,"")</f>
        <v>#REF!</v>
      </c>
      <c r="V1774" s="147"/>
      <c r="W1774" s="118"/>
      <c r="X1774" s="118"/>
      <c r="Y1774" s="120"/>
      <c r="Z1774" s="117"/>
    </row>
    <row r="1775" spans="1:26" x14ac:dyDescent="0.25">
      <c r="A1775" s="114">
        <v>5</v>
      </c>
      <c r="B1775" s="115" t="s">
        <v>5727</v>
      </c>
      <c r="C1775" s="116" t="str">
        <f t="array" ref="C1775">IFERROR(VLOOKUP(E1775,'RT-C'!$A:$I,9,FALSE),"")</f>
        <v/>
      </c>
      <c r="D1775" s="117"/>
      <c r="E1775" s="113"/>
      <c r="F1775" s="118"/>
      <c r="G1775" s="119"/>
      <c r="H1775" s="120"/>
      <c r="I1775" s="153" t="str">
        <f t="array" ref="I1775">IFERROR(VLOOKUP(E1775,'RT-C'!$A:$J,10,FALSE),"")</f>
        <v/>
      </c>
      <c r="J1775" s="151" t="str">
        <f t="array" ref="J1775">IFERROR(VLOOKUP(E1775,'RT-C'!$A:$AE,31,FALSE),"")</f>
        <v/>
      </c>
      <c r="K1775" s="152" t="str">
        <f t="array" ref="K1775">IFERROR(IF(VLOOKUP(E1775,'RT-C'!$A:$AG,29,FALSE)=0,"",VLOOKUP(E1775,'RT-C'!$A:$AG,33,FALSE)),"")</f>
        <v/>
      </c>
      <c r="L1775" s="151" t="str">
        <f t="array" ref="L1775">IFERROR(VLOOKUP('RT-C'!$A:$AF,32,FALSE),"")</f>
        <v/>
      </c>
      <c r="M1775" s="323" t="str">
        <f t="array" ref="M1775">IFERROR(VLOOKUP(E1775,'RT-C'!$A:$H,8,FALSE),"")</f>
        <v/>
      </c>
      <c r="N1775" s="151" t="str">
        <f t="array" ref="N1775">IFERROR(VLOOKUP(E1775,'RT-C'!$A:$G,7,FALSE),"")</f>
        <v/>
      </c>
      <c r="O1775" s="150" t="str">
        <f t="array" ref="O1775">IFERROR(VLOOKUP(E1775,'RT-C'!$A:$R,18,FALSE),"")</f>
        <v/>
      </c>
      <c r="P1775" s="147" t="str">
        <f t="shared" si="108"/>
        <v/>
      </c>
      <c r="Q1775" s="119" t="str">
        <f t="shared" si="109"/>
        <v/>
      </c>
      <c r="R1775" s="149" t="str">
        <f t="shared" si="110"/>
        <v/>
      </c>
      <c r="S1775" s="148"/>
      <c r="T1775" s="148" t="str">
        <f t="shared" si="111"/>
        <v/>
      </c>
      <c r="U1775" s="118" t="e">
        <f>IF(AND(D1775&lt;&gt;"",I1775="OUI",#REF!="OUI"),60,"")</f>
        <v>#REF!</v>
      </c>
      <c r="V1775" s="147"/>
      <c r="W1775" s="118"/>
      <c r="X1775" s="118"/>
      <c r="Y1775" s="120"/>
      <c r="Z1775" s="117"/>
    </row>
    <row r="1776" spans="1:26" x14ac:dyDescent="0.25">
      <c r="A1776" s="114">
        <v>5</v>
      </c>
      <c r="B1776" s="115" t="s">
        <v>5727</v>
      </c>
      <c r="C1776" s="116" t="str">
        <f t="array" ref="C1776">IFERROR(VLOOKUP(E1776,'RT-C'!$A:$I,9,FALSE),"")</f>
        <v/>
      </c>
      <c r="D1776" s="117"/>
      <c r="E1776" s="113"/>
      <c r="F1776" s="118"/>
      <c r="G1776" s="119"/>
      <c r="H1776" s="120"/>
      <c r="I1776" s="153" t="str">
        <f t="array" ref="I1776">IFERROR(VLOOKUP(E1776,'RT-C'!$A:$J,10,FALSE),"")</f>
        <v/>
      </c>
      <c r="J1776" s="151" t="str">
        <f t="array" ref="J1776">IFERROR(VLOOKUP(E1776,'RT-C'!$A:$AE,31,FALSE),"")</f>
        <v/>
      </c>
      <c r="K1776" s="152" t="str">
        <f t="array" ref="K1776">IFERROR(IF(VLOOKUP(E1776,'RT-C'!$A:$AG,29,FALSE)=0,"",VLOOKUP(E1776,'RT-C'!$A:$AG,33,FALSE)),"")</f>
        <v/>
      </c>
      <c r="L1776" s="151" t="str">
        <f t="array" ref="L1776">IFERROR(VLOOKUP('RT-C'!$A:$AF,32,FALSE),"")</f>
        <v/>
      </c>
      <c r="M1776" s="323" t="str">
        <f t="array" ref="M1776">IFERROR(VLOOKUP(E1776,'RT-C'!$A:$H,8,FALSE),"")</f>
        <v/>
      </c>
      <c r="N1776" s="151" t="str">
        <f t="array" ref="N1776">IFERROR(VLOOKUP(E1776,'RT-C'!$A:$G,7,FALSE),"")</f>
        <v/>
      </c>
      <c r="O1776" s="150" t="str">
        <f t="array" ref="O1776">IFERROR(VLOOKUP(E1776,'RT-C'!$A:$R,18,FALSE),"")</f>
        <v/>
      </c>
      <c r="P1776" s="147" t="str">
        <f t="shared" si="108"/>
        <v/>
      </c>
      <c r="Q1776" s="119" t="str">
        <f t="shared" si="109"/>
        <v/>
      </c>
      <c r="R1776" s="149" t="str">
        <f t="shared" si="110"/>
        <v/>
      </c>
      <c r="S1776" s="148"/>
      <c r="T1776" s="148" t="str">
        <f t="shared" si="111"/>
        <v/>
      </c>
      <c r="U1776" s="118" t="e">
        <f>IF(AND(D1776&lt;&gt;"",I1776="OUI",#REF!="OUI"),60,"")</f>
        <v>#REF!</v>
      </c>
      <c r="V1776" s="147"/>
      <c r="W1776" s="118"/>
      <c r="X1776" s="118"/>
      <c r="Y1776" s="120"/>
      <c r="Z1776" s="117"/>
    </row>
    <row r="1777" spans="1:26" x14ac:dyDescent="0.25">
      <c r="A1777" s="114">
        <v>5</v>
      </c>
      <c r="B1777" s="115" t="s">
        <v>5727</v>
      </c>
      <c r="C1777" s="116" t="str">
        <f t="array" ref="C1777">IFERROR(VLOOKUP(E1777,'RT-C'!$A:$I,9,FALSE),"")</f>
        <v/>
      </c>
      <c r="D1777" s="117"/>
      <c r="E1777" s="113"/>
      <c r="F1777" s="118"/>
      <c r="G1777" s="119"/>
      <c r="H1777" s="120"/>
      <c r="I1777" s="153" t="str">
        <f t="array" ref="I1777">IFERROR(VLOOKUP(E1777,'RT-C'!$A:$J,10,FALSE),"")</f>
        <v/>
      </c>
      <c r="J1777" s="151" t="str">
        <f t="array" ref="J1777">IFERROR(VLOOKUP(E1777,'RT-C'!$A:$AE,31,FALSE),"")</f>
        <v/>
      </c>
      <c r="K1777" s="152" t="str">
        <f t="array" ref="K1777">IFERROR(IF(VLOOKUP(E1777,'RT-C'!$A:$AG,29,FALSE)=0,"",VLOOKUP(E1777,'RT-C'!$A:$AG,33,FALSE)),"")</f>
        <v/>
      </c>
      <c r="L1777" s="151" t="str">
        <f t="array" ref="L1777">IFERROR(VLOOKUP('RT-C'!$A:$AF,32,FALSE),"")</f>
        <v/>
      </c>
      <c r="M1777" s="323" t="str">
        <f t="array" ref="M1777">IFERROR(VLOOKUP(E1777,'RT-C'!$A:$H,8,FALSE),"")</f>
        <v/>
      </c>
      <c r="N1777" s="151" t="str">
        <f t="array" ref="N1777">IFERROR(VLOOKUP(E1777,'RT-C'!$A:$G,7,FALSE),"")</f>
        <v/>
      </c>
      <c r="O1777" s="150" t="str">
        <f t="array" ref="O1777">IFERROR(VLOOKUP(E1777,'RT-C'!$A:$R,18,FALSE),"")</f>
        <v/>
      </c>
      <c r="P1777" s="147" t="str">
        <f t="shared" si="108"/>
        <v/>
      </c>
      <c r="Q1777" s="119" t="str">
        <f t="shared" si="109"/>
        <v/>
      </c>
      <c r="R1777" s="149" t="str">
        <f t="shared" si="110"/>
        <v/>
      </c>
      <c r="S1777" s="148"/>
      <c r="T1777" s="148" t="str">
        <f t="shared" si="111"/>
        <v/>
      </c>
      <c r="U1777" s="118" t="e">
        <f>IF(AND(D1777&lt;&gt;"",I1777="OUI",#REF!="OUI"),60,"")</f>
        <v>#REF!</v>
      </c>
      <c r="V1777" s="147"/>
      <c r="W1777" s="118"/>
      <c r="X1777" s="118"/>
      <c r="Y1777" s="120"/>
      <c r="Z1777" s="117"/>
    </row>
    <row r="1778" spans="1:26" x14ac:dyDescent="0.25">
      <c r="A1778" s="114">
        <v>5</v>
      </c>
      <c r="B1778" s="115" t="s">
        <v>5727</v>
      </c>
      <c r="C1778" s="116" t="str">
        <f t="array" ref="C1778">IFERROR(VLOOKUP(E1778,'RT-C'!$A:$I,9,FALSE),"")</f>
        <v/>
      </c>
      <c r="D1778" s="117"/>
      <c r="E1778" s="113"/>
      <c r="F1778" s="118"/>
      <c r="G1778" s="119"/>
      <c r="H1778" s="120"/>
      <c r="I1778" s="153" t="str">
        <f t="array" ref="I1778">IFERROR(VLOOKUP(E1778,'RT-C'!$A:$J,10,FALSE),"")</f>
        <v/>
      </c>
      <c r="J1778" s="151" t="str">
        <f t="array" ref="J1778">IFERROR(VLOOKUP(E1778,'RT-C'!$A:$AE,31,FALSE),"")</f>
        <v/>
      </c>
      <c r="K1778" s="152" t="str">
        <f t="array" ref="K1778">IFERROR(IF(VLOOKUP(E1778,'RT-C'!$A:$AG,29,FALSE)=0,"",VLOOKUP(E1778,'RT-C'!$A:$AG,33,FALSE)),"")</f>
        <v/>
      </c>
      <c r="L1778" s="151" t="str">
        <f t="array" ref="L1778">IFERROR(VLOOKUP('RT-C'!$A:$AF,32,FALSE),"")</f>
        <v/>
      </c>
      <c r="M1778" s="323" t="str">
        <f t="array" ref="M1778">IFERROR(VLOOKUP(E1778,'RT-C'!$A:$H,8,FALSE),"")</f>
        <v/>
      </c>
      <c r="N1778" s="151" t="str">
        <f t="array" ref="N1778">IFERROR(VLOOKUP(E1778,'RT-C'!$A:$G,7,FALSE),"")</f>
        <v/>
      </c>
      <c r="O1778" s="150" t="str">
        <f t="array" ref="O1778">IFERROR(VLOOKUP(E1778,'RT-C'!$A:$R,18,FALSE),"")</f>
        <v/>
      </c>
      <c r="P1778" s="147" t="str">
        <f t="shared" si="108"/>
        <v/>
      </c>
      <c r="Q1778" s="119" t="str">
        <f t="shared" si="109"/>
        <v/>
      </c>
      <c r="R1778" s="149" t="str">
        <f t="shared" si="110"/>
        <v/>
      </c>
      <c r="S1778" s="148"/>
      <c r="T1778" s="148" t="str">
        <f t="shared" si="111"/>
        <v/>
      </c>
      <c r="U1778" s="118" t="e">
        <f>IF(AND(D1778&lt;&gt;"",I1778="OUI",#REF!="OUI"),60,"")</f>
        <v>#REF!</v>
      </c>
      <c r="V1778" s="147"/>
      <c r="W1778" s="118"/>
      <c r="X1778" s="118"/>
      <c r="Y1778" s="120"/>
      <c r="Z1778" s="117"/>
    </row>
    <row r="1779" spans="1:26" x14ac:dyDescent="0.25">
      <c r="A1779" s="114">
        <v>5</v>
      </c>
      <c r="B1779" s="115" t="s">
        <v>5727</v>
      </c>
      <c r="C1779" s="116" t="str">
        <f t="array" ref="C1779">IFERROR(VLOOKUP(E1779,'RT-C'!$A:$I,9,FALSE),"")</f>
        <v/>
      </c>
      <c r="D1779" s="117"/>
      <c r="E1779" s="113"/>
      <c r="F1779" s="118"/>
      <c r="G1779" s="119"/>
      <c r="H1779" s="120"/>
      <c r="I1779" s="153" t="str">
        <f t="array" ref="I1779">IFERROR(VLOOKUP(E1779,'RT-C'!$A:$J,10,FALSE),"")</f>
        <v/>
      </c>
      <c r="J1779" s="151" t="str">
        <f t="array" ref="J1779">IFERROR(VLOOKUP(E1779,'RT-C'!$A:$AE,31,FALSE),"")</f>
        <v/>
      </c>
      <c r="K1779" s="152" t="str">
        <f t="array" ref="K1779">IFERROR(IF(VLOOKUP(E1779,'RT-C'!$A:$AG,29,FALSE)=0,"",VLOOKUP(E1779,'RT-C'!$A:$AG,33,FALSE)),"")</f>
        <v/>
      </c>
      <c r="L1779" s="151" t="str">
        <f t="array" ref="L1779">IFERROR(VLOOKUP('RT-C'!$A:$AF,32,FALSE),"")</f>
        <v/>
      </c>
      <c r="M1779" s="323" t="str">
        <f t="array" ref="M1779">IFERROR(VLOOKUP(E1779,'RT-C'!$A:$H,8,FALSE),"")</f>
        <v/>
      </c>
      <c r="N1779" s="151" t="str">
        <f t="array" ref="N1779">IFERROR(VLOOKUP(E1779,'RT-C'!$A:$G,7,FALSE),"")</f>
        <v/>
      </c>
      <c r="O1779" s="150" t="str">
        <f t="array" ref="O1779">IFERROR(VLOOKUP(E1779,'RT-C'!$A:$R,18,FALSE),"")</f>
        <v/>
      </c>
      <c r="P1779" s="147" t="str">
        <f t="shared" si="108"/>
        <v/>
      </c>
      <c r="Q1779" s="119" t="str">
        <f t="shared" si="109"/>
        <v/>
      </c>
      <c r="R1779" s="149" t="str">
        <f t="shared" si="110"/>
        <v/>
      </c>
      <c r="S1779" s="148"/>
      <c r="T1779" s="148" t="str">
        <f t="shared" si="111"/>
        <v/>
      </c>
      <c r="U1779" s="118" t="e">
        <f>IF(AND(D1779&lt;&gt;"",I1779="OUI",#REF!="OUI"),60,"")</f>
        <v>#REF!</v>
      </c>
      <c r="V1779" s="147"/>
      <c r="W1779" s="118"/>
      <c r="X1779" s="118"/>
      <c r="Y1779" s="120"/>
      <c r="Z1779" s="117"/>
    </row>
    <row r="1780" spans="1:26" x14ac:dyDescent="0.25">
      <c r="A1780" s="114">
        <v>5</v>
      </c>
      <c r="B1780" s="115" t="s">
        <v>5727</v>
      </c>
      <c r="C1780" s="116" t="str">
        <f t="array" ref="C1780">IFERROR(VLOOKUP(E1780,'RT-C'!$A:$I,9,FALSE),"")</f>
        <v/>
      </c>
      <c r="D1780" s="117"/>
      <c r="E1780" s="113"/>
      <c r="F1780" s="118"/>
      <c r="G1780" s="119"/>
      <c r="H1780" s="120"/>
      <c r="I1780" s="153" t="str">
        <f t="array" ref="I1780">IFERROR(VLOOKUP(E1780,'RT-C'!$A:$J,10,FALSE),"")</f>
        <v/>
      </c>
      <c r="J1780" s="151" t="str">
        <f t="array" ref="J1780">IFERROR(VLOOKUP(E1780,'RT-C'!$A:$AE,31,FALSE),"")</f>
        <v/>
      </c>
      <c r="K1780" s="152" t="str">
        <f t="array" ref="K1780">IFERROR(IF(VLOOKUP(E1780,'RT-C'!$A:$AG,29,FALSE)=0,"",VLOOKUP(E1780,'RT-C'!$A:$AG,33,FALSE)),"")</f>
        <v/>
      </c>
      <c r="L1780" s="151" t="str">
        <f t="array" ref="L1780">IFERROR(VLOOKUP('RT-C'!$A:$AF,32,FALSE),"")</f>
        <v/>
      </c>
      <c r="M1780" s="323" t="str">
        <f t="array" ref="M1780">IFERROR(VLOOKUP(E1780,'RT-C'!$A:$H,8,FALSE),"")</f>
        <v/>
      </c>
      <c r="N1780" s="151" t="str">
        <f t="array" ref="N1780">IFERROR(VLOOKUP(E1780,'RT-C'!$A:$G,7,FALSE),"")</f>
        <v/>
      </c>
      <c r="O1780" s="150" t="str">
        <f t="array" ref="O1780">IFERROR(VLOOKUP(E1780,'RT-C'!$A:$R,18,FALSE),"")</f>
        <v/>
      </c>
      <c r="P1780" s="147" t="str">
        <f t="shared" si="108"/>
        <v/>
      </c>
      <c r="Q1780" s="119" t="str">
        <f t="shared" si="109"/>
        <v/>
      </c>
      <c r="R1780" s="149" t="str">
        <f t="shared" si="110"/>
        <v/>
      </c>
      <c r="S1780" s="148"/>
      <c r="T1780" s="148" t="str">
        <f t="shared" si="111"/>
        <v/>
      </c>
      <c r="U1780" s="118" t="e">
        <f>IF(AND(D1780&lt;&gt;"",I1780="OUI",#REF!="OUI"),60,"")</f>
        <v>#REF!</v>
      </c>
      <c r="V1780" s="147"/>
      <c r="W1780" s="118"/>
      <c r="X1780" s="118"/>
      <c r="Y1780" s="120"/>
      <c r="Z1780" s="117"/>
    </row>
    <row r="1781" spans="1:26" x14ac:dyDescent="0.25">
      <c r="A1781" s="114">
        <v>5</v>
      </c>
      <c r="B1781" s="115" t="s">
        <v>5727</v>
      </c>
      <c r="C1781" s="116" t="str">
        <f t="array" ref="C1781">IFERROR(VLOOKUP(E1781,'RT-C'!$A:$I,9,FALSE),"")</f>
        <v/>
      </c>
      <c r="D1781" s="117"/>
      <c r="E1781" s="113"/>
      <c r="F1781" s="118"/>
      <c r="G1781" s="119"/>
      <c r="H1781" s="120"/>
      <c r="I1781" s="153" t="str">
        <f t="array" ref="I1781">IFERROR(VLOOKUP(E1781,'RT-C'!$A:$J,10,FALSE),"")</f>
        <v/>
      </c>
      <c r="J1781" s="151" t="str">
        <f t="array" ref="J1781">IFERROR(VLOOKUP(E1781,'RT-C'!$A:$AE,31,FALSE),"")</f>
        <v/>
      </c>
      <c r="K1781" s="152" t="str">
        <f t="array" ref="K1781">IFERROR(IF(VLOOKUP(E1781,'RT-C'!$A:$AG,29,FALSE)=0,"",VLOOKUP(E1781,'RT-C'!$A:$AG,33,FALSE)),"")</f>
        <v/>
      </c>
      <c r="L1781" s="151" t="str">
        <f t="array" ref="L1781">IFERROR(VLOOKUP('RT-C'!$A:$AF,32,FALSE),"")</f>
        <v/>
      </c>
      <c r="M1781" s="323" t="str">
        <f t="array" ref="M1781">IFERROR(VLOOKUP(E1781,'RT-C'!$A:$H,8,FALSE),"")</f>
        <v/>
      </c>
      <c r="N1781" s="151" t="str">
        <f t="array" ref="N1781">IFERROR(VLOOKUP(E1781,'RT-C'!$A:$G,7,FALSE),"")</f>
        <v/>
      </c>
      <c r="O1781" s="150" t="str">
        <f t="array" ref="O1781">IFERROR(VLOOKUP(E1781,'RT-C'!$A:$R,18,FALSE),"")</f>
        <v/>
      </c>
      <c r="P1781" s="147" t="str">
        <f t="shared" si="108"/>
        <v/>
      </c>
      <c r="Q1781" s="119" t="str">
        <f t="shared" si="109"/>
        <v/>
      </c>
      <c r="R1781" s="149" t="str">
        <f t="shared" si="110"/>
        <v/>
      </c>
      <c r="S1781" s="148"/>
      <c r="T1781" s="148" t="str">
        <f t="shared" si="111"/>
        <v/>
      </c>
      <c r="U1781" s="118" t="e">
        <f>IF(AND(D1781&lt;&gt;"",I1781="OUI",#REF!="OUI"),60,"")</f>
        <v>#REF!</v>
      </c>
      <c r="V1781" s="147"/>
      <c r="W1781" s="118"/>
      <c r="X1781" s="118"/>
      <c r="Y1781" s="120"/>
      <c r="Z1781" s="117"/>
    </row>
    <row r="1782" spans="1:26" x14ac:dyDescent="0.25">
      <c r="A1782" s="114">
        <v>5</v>
      </c>
      <c r="B1782" s="115" t="s">
        <v>5727</v>
      </c>
      <c r="C1782" s="116" t="str">
        <f t="array" ref="C1782">IFERROR(VLOOKUP(E1782,'RT-C'!$A:$I,9,FALSE),"")</f>
        <v/>
      </c>
      <c r="D1782" s="117"/>
      <c r="E1782" s="113"/>
      <c r="F1782" s="118"/>
      <c r="G1782" s="119"/>
      <c r="H1782" s="120"/>
      <c r="I1782" s="153" t="str">
        <f t="array" ref="I1782">IFERROR(VLOOKUP(E1782,'RT-C'!$A:$J,10,FALSE),"")</f>
        <v/>
      </c>
      <c r="J1782" s="151" t="str">
        <f t="array" ref="J1782">IFERROR(VLOOKUP(E1782,'RT-C'!$A:$AE,31,FALSE),"")</f>
        <v/>
      </c>
      <c r="K1782" s="152" t="str">
        <f t="array" ref="K1782">IFERROR(IF(VLOOKUP(E1782,'RT-C'!$A:$AG,29,FALSE)=0,"",VLOOKUP(E1782,'RT-C'!$A:$AG,33,FALSE)),"")</f>
        <v/>
      </c>
      <c r="L1782" s="151" t="str">
        <f t="array" ref="L1782">IFERROR(VLOOKUP('RT-C'!$A:$AF,32,FALSE),"")</f>
        <v/>
      </c>
      <c r="M1782" s="323" t="str">
        <f t="array" ref="M1782">IFERROR(VLOOKUP(E1782,'RT-C'!$A:$H,8,FALSE),"")</f>
        <v/>
      </c>
      <c r="N1782" s="151" t="str">
        <f t="array" ref="N1782">IFERROR(VLOOKUP(E1782,'RT-C'!$A:$G,7,FALSE),"")</f>
        <v/>
      </c>
      <c r="O1782" s="150" t="str">
        <f t="array" ref="O1782">IFERROR(VLOOKUP(E1782,'RT-C'!$A:$R,18,FALSE),"")</f>
        <v/>
      </c>
      <c r="P1782" s="147" t="str">
        <f t="shared" si="108"/>
        <v/>
      </c>
      <c r="Q1782" s="119" t="str">
        <f t="shared" si="109"/>
        <v/>
      </c>
      <c r="R1782" s="149" t="str">
        <f t="shared" si="110"/>
        <v/>
      </c>
      <c r="S1782" s="148"/>
      <c r="T1782" s="148" t="str">
        <f t="shared" si="111"/>
        <v/>
      </c>
      <c r="U1782" s="118" t="e">
        <f>IF(AND(D1782&lt;&gt;"",I1782="OUI",#REF!="OUI"),60,"")</f>
        <v>#REF!</v>
      </c>
      <c r="V1782" s="147"/>
      <c r="W1782" s="118"/>
      <c r="X1782" s="118"/>
      <c r="Y1782" s="120"/>
      <c r="Z1782" s="117"/>
    </row>
    <row r="1783" spans="1:26" x14ac:dyDescent="0.25">
      <c r="A1783" s="114">
        <v>5</v>
      </c>
      <c r="B1783" s="115" t="s">
        <v>5727</v>
      </c>
      <c r="C1783" s="116" t="str">
        <f t="array" ref="C1783">IFERROR(VLOOKUP(E1783,'RT-C'!$A:$I,9,FALSE),"")</f>
        <v/>
      </c>
      <c r="D1783" s="117"/>
      <c r="E1783" s="113"/>
      <c r="F1783" s="118"/>
      <c r="G1783" s="119"/>
      <c r="H1783" s="120"/>
      <c r="I1783" s="153" t="str">
        <f t="array" ref="I1783">IFERROR(VLOOKUP(E1783,'RT-C'!$A:$J,10,FALSE),"")</f>
        <v/>
      </c>
      <c r="J1783" s="151" t="str">
        <f t="array" ref="J1783">IFERROR(VLOOKUP(E1783,'RT-C'!$A:$AE,31,FALSE),"")</f>
        <v/>
      </c>
      <c r="K1783" s="152" t="str">
        <f t="array" ref="K1783">IFERROR(IF(VLOOKUP(E1783,'RT-C'!$A:$AG,29,FALSE)=0,"",VLOOKUP(E1783,'RT-C'!$A:$AG,33,FALSE)),"")</f>
        <v/>
      </c>
      <c r="L1783" s="151" t="str">
        <f t="array" ref="L1783">IFERROR(VLOOKUP('RT-C'!$A:$AF,32,FALSE),"")</f>
        <v/>
      </c>
      <c r="M1783" s="323" t="str">
        <f t="array" ref="M1783">IFERROR(VLOOKUP(E1783,'RT-C'!$A:$H,8,FALSE),"")</f>
        <v/>
      </c>
      <c r="N1783" s="151" t="str">
        <f t="array" ref="N1783">IFERROR(VLOOKUP(E1783,'RT-C'!$A:$G,7,FALSE),"")</f>
        <v/>
      </c>
      <c r="O1783" s="150" t="str">
        <f t="array" ref="O1783">IFERROR(VLOOKUP(E1783,'RT-C'!$A:$R,18,FALSE),"")</f>
        <v/>
      </c>
      <c r="P1783" s="147" t="str">
        <f t="shared" si="108"/>
        <v/>
      </c>
      <c r="Q1783" s="119" t="str">
        <f t="shared" si="109"/>
        <v/>
      </c>
      <c r="R1783" s="149" t="str">
        <f t="shared" si="110"/>
        <v/>
      </c>
      <c r="S1783" s="148"/>
      <c r="T1783" s="148" t="str">
        <f t="shared" si="111"/>
        <v/>
      </c>
      <c r="U1783" s="118" t="e">
        <f>IF(AND(D1783&lt;&gt;"",I1783="OUI",#REF!="OUI"),60,"")</f>
        <v>#REF!</v>
      </c>
      <c r="V1783" s="147"/>
      <c r="W1783" s="118"/>
      <c r="X1783" s="118"/>
      <c r="Y1783" s="120"/>
      <c r="Z1783" s="117"/>
    </row>
    <row r="1784" spans="1:26" x14ac:dyDescent="0.25">
      <c r="A1784" s="114">
        <v>5</v>
      </c>
      <c r="B1784" s="115" t="s">
        <v>5727</v>
      </c>
      <c r="C1784" s="116" t="str">
        <f t="array" ref="C1784">IFERROR(VLOOKUP(E1784,'RT-C'!$A:$I,9,FALSE),"")</f>
        <v/>
      </c>
      <c r="D1784" s="117"/>
      <c r="E1784" s="113"/>
      <c r="F1784" s="118"/>
      <c r="G1784" s="119"/>
      <c r="H1784" s="120"/>
      <c r="I1784" s="153" t="str">
        <f t="array" ref="I1784">IFERROR(VLOOKUP(E1784,'RT-C'!$A:$J,10,FALSE),"")</f>
        <v/>
      </c>
      <c r="J1784" s="151" t="str">
        <f t="array" ref="J1784">IFERROR(VLOOKUP(E1784,'RT-C'!$A:$AE,31,FALSE),"")</f>
        <v/>
      </c>
      <c r="K1784" s="152" t="str">
        <f t="array" ref="K1784">IFERROR(IF(VLOOKUP(E1784,'RT-C'!$A:$AG,29,FALSE)=0,"",VLOOKUP(E1784,'RT-C'!$A:$AG,33,FALSE)),"")</f>
        <v/>
      </c>
      <c r="L1784" s="151" t="str">
        <f t="array" ref="L1784">IFERROR(VLOOKUP('RT-C'!$A:$AF,32,FALSE),"")</f>
        <v/>
      </c>
      <c r="M1784" s="323" t="str">
        <f t="array" ref="M1784">IFERROR(VLOOKUP(E1784,'RT-C'!$A:$H,8,FALSE),"")</f>
        <v/>
      </c>
      <c r="N1784" s="151" t="str">
        <f t="array" ref="N1784">IFERROR(VLOOKUP(E1784,'RT-C'!$A:$G,7,FALSE),"")</f>
        <v/>
      </c>
      <c r="O1784" s="150" t="str">
        <f t="array" ref="O1784">IFERROR(VLOOKUP(E1784,'RT-C'!$A:$R,18,FALSE),"")</f>
        <v/>
      </c>
      <c r="P1784" s="147" t="str">
        <f t="shared" si="108"/>
        <v/>
      </c>
      <c r="Q1784" s="119" t="str">
        <f t="shared" si="109"/>
        <v/>
      </c>
      <c r="R1784" s="149" t="str">
        <f t="shared" si="110"/>
        <v/>
      </c>
      <c r="S1784" s="148"/>
      <c r="T1784" s="148" t="str">
        <f t="shared" si="111"/>
        <v/>
      </c>
      <c r="U1784" s="118" t="e">
        <f>IF(AND(D1784&lt;&gt;"",I1784="OUI",#REF!="OUI"),60,"")</f>
        <v>#REF!</v>
      </c>
      <c r="V1784" s="147"/>
      <c r="W1784" s="118"/>
      <c r="X1784" s="118"/>
      <c r="Y1784" s="120"/>
      <c r="Z1784" s="117"/>
    </row>
    <row r="1785" spans="1:26" x14ac:dyDescent="0.25">
      <c r="A1785" s="114">
        <v>5</v>
      </c>
      <c r="B1785" s="115" t="s">
        <v>5727</v>
      </c>
      <c r="C1785" s="116" t="str">
        <f t="array" ref="C1785">IFERROR(VLOOKUP(E1785,'RT-C'!$A:$I,9,FALSE),"")</f>
        <v/>
      </c>
      <c r="D1785" s="117"/>
      <c r="E1785" s="113"/>
      <c r="F1785" s="118"/>
      <c r="G1785" s="119"/>
      <c r="H1785" s="120"/>
      <c r="I1785" s="153" t="str">
        <f t="array" ref="I1785">IFERROR(VLOOKUP(E1785,'RT-C'!$A:$J,10,FALSE),"")</f>
        <v/>
      </c>
      <c r="J1785" s="151" t="str">
        <f t="array" ref="J1785">IFERROR(VLOOKUP(E1785,'RT-C'!$A:$AE,31,FALSE),"")</f>
        <v/>
      </c>
      <c r="K1785" s="152" t="str">
        <f t="array" ref="K1785">IFERROR(IF(VLOOKUP(E1785,'RT-C'!$A:$AG,29,FALSE)=0,"",VLOOKUP(E1785,'RT-C'!$A:$AG,33,FALSE)),"")</f>
        <v/>
      </c>
      <c r="L1785" s="151" t="str">
        <f t="array" ref="L1785">IFERROR(VLOOKUP('RT-C'!$A:$AF,32,FALSE),"")</f>
        <v/>
      </c>
      <c r="M1785" s="323" t="str">
        <f t="array" ref="M1785">IFERROR(VLOOKUP(E1785,'RT-C'!$A:$H,8,FALSE),"")</f>
        <v/>
      </c>
      <c r="N1785" s="151" t="str">
        <f t="array" ref="N1785">IFERROR(VLOOKUP(E1785,'RT-C'!$A:$G,7,FALSE),"")</f>
        <v/>
      </c>
      <c r="O1785" s="150" t="str">
        <f t="array" ref="O1785">IFERROR(VLOOKUP(E1785,'RT-C'!$A:$R,18,FALSE),"")</f>
        <v/>
      </c>
      <c r="P1785" s="147" t="str">
        <f t="shared" si="108"/>
        <v/>
      </c>
      <c r="Q1785" s="119" t="str">
        <f t="shared" si="109"/>
        <v/>
      </c>
      <c r="R1785" s="149" t="str">
        <f t="shared" si="110"/>
        <v/>
      </c>
      <c r="S1785" s="148"/>
      <c r="T1785" s="148" t="str">
        <f t="shared" si="111"/>
        <v/>
      </c>
      <c r="U1785" s="118" t="e">
        <f>IF(AND(D1785&lt;&gt;"",I1785="OUI",#REF!="OUI"),60,"")</f>
        <v>#REF!</v>
      </c>
      <c r="V1785" s="147"/>
      <c r="W1785" s="118"/>
      <c r="X1785" s="118"/>
      <c r="Y1785" s="120"/>
      <c r="Z1785" s="117"/>
    </row>
    <row r="1786" spans="1:26" x14ac:dyDescent="0.25">
      <c r="A1786" s="114">
        <v>5</v>
      </c>
      <c r="B1786" s="115" t="s">
        <v>5727</v>
      </c>
      <c r="C1786" s="116" t="str">
        <f t="array" ref="C1786">IFERROR(VLOOKUP(E1786,'RT-C'!$A:$I,9,FALSE),"")</f>
        <v/>
      </c>
      <c r="D1786" s="117"/>
      <c r="E1786" s="113"/>
      <c r="F1786" s="118"/>
      <c r="G1786" s="119"/>
      <c r="H1786" s="120"/>
      <c r="I1786" s="153" t="str">
        <f t="array" ref="I1786">IFERROR(VLOOKUP(E1786,'RT-C'!$A:$J,10,FALSE),"")</f>
        <v/>
      </c>
      <c r="J1786" s="151" t="str">
        <f t="array" ref="J1786">IFERROR(VLOOKUP(E1786,'RT-C'!$A:$AE,31,FALSE),"")</f>
        <v/>
      </c>
      <c r="K1786" s="152" t="str">
        <f t="array" ref="K1786">IFERROR(IF(VLOOKUP(E1786,'RT-C'!$A:$AG,29,FALSE)=0,"",VLOOKUP(E1786,'RT-C'!$A:$AG,33,FALSE)),"")</f>
        <v/>
      </c>
      <c r="L1786" s="151" t="str">
        <f t="array" ref="L1786">IFERROR(VLOOKUP('RT-C'!$A:$AF,32,FALSE),"")</f>
        <v/>
      </c>
      <c r="M1786" s="323" t="str">
        <f t="array" ref="M1786">IFERROR(VLOOKUP(E1786,'RT-C'!$A:$H,8,FALSE),"")</f>
        <v/>
      </c>
      <c r="N1786" s="151" t="str">
        <f t="array" ref="N1786">IFERROR(VLOOKUP(E1786,'RT-C'!$A:$G,7,FALSE),"")</f>
        <v/>
      </c>
      <c r="O1786" s="150" t="str">
        <f t="array" ref="O1786">IFERROR(VLOOKUP(E1786,'RT-C'!$A:$R,18,FALSE),"")</f>
        <v/>
      </c>
      <c r="P1786" s="147" t="str">
        <f t="shared" si="108"/>
        <v/>
      </c>
      <c r="Q1786" s="119" t="str">
        <f t="shared" si="109"/>
        <v/>
      </c>
      <c r="R1786" s="149" t="str">
        <f t="shared" si="110"/>
        <v/>
      </c>
      <c r="S1786" s="148"/>
      <c r="T1786" s="148" t="str">
        <f t="shared" si="111"/>
        <v/>
      </c>
      <c r="U1786" s="118" t="e">
        <f>IF(AND(D1786&lt;&gt;"",I1786="OUI",#REF!="OUI"),60,"")</f>
        <v>#REF!</v>
      </c>
      <c r="V1786" s="147"/>
      <c r="W1786" s="118"/>
      <c r="X1786" s="118"/>
      <c r="Y1786" s="120"/>
      <c r="Z1786" s="117"/>
    </row>
    <row r="1787" spans="1:26" x14ac:dyDescent="0.25">
      <c r="A1787" s="114">
        <v>5</v>
      </c>
      <c r="B1787" s="115" t="s">
        <v>5727</v>
      </c>
      <c r="C1787" s="116" t="str">
        <f t="array" ref="C1787">IFERROR(VLOOKUP(E1787,'RT-C'!$A:$I,9,FALSE),"")</f>
        <v/>
      </c>
      <c r="D1787" s="117"/>
      <c r="E1787" s="113"/>
      <c r="F1787" s="118"/>
      <c r="G1787" s="119"/>
      <c r="H1787" s="120"/>
      <c r="I1787" s="153" t="str">
        <f t="array" ref="I1787">IFERROR(VLOOKUP(E1787,'RT-C'!$A:$J,10,FALSE),"")</f>
        <v/>
      </c>
      <c r="J1787" s="151" t="str">
        <f t="array" ref="J1787">IFERROR(VLOOKUP(E1787,'RT-C'!$A:$AE,31,FALSE),"")</f>
        <v/>
      </c>
      <c r="K1787" s="152" t="str">
        <f t="array" ref="K1787">IFERROR(IF(VLOOKUP(E1787,'RT-C'!$A:$AG,29,FALSE)=0,"",VLOOKUP(E1787,'RT-C'!$A:$AG,33,FALSE)),"")</f>
        <v/>
      </c>
      <c r="L1787" s="151" t="str">
        <f t="array" ref="L1787">IFERROR(VLOOKUP('RT-C'!$A:$AF,32,FALSE),"")</f>
        <v/>
      </c>
      <c r="M1787" s="323" t="str">
        <f t="array" ref="M1787">IFERROR(VLOOKUP(E1787,'RT-C'!$A:$H,8,FALSE),"")</f>
        <v/>
      </c>
      <c r="N1787" s="151" t="str">
        <f t="array" ref="N1787">IFERROR(VLOOKUP(E1787,'RT-C'!$A:$G,7,FALSE),"")</f>
        <v/>
      </c>
      <c r="O1787" s="150" t="str">
        <f t="array" ref="O1787">IFERROR(VLOOKUP(E1787,'RT-C'!$A:$R,18,FALSE),"")</f>
        <v/>
      </c>
      <c r="P1787" s="147" t="str">
        <f t="shared" si="108"/>
        <v/>
      </c>
      <c r="Q1787" s="119" t="str">
        <f t="shared" si="109"/>
        <v/>
      </c>
      <c r="R1787" s="149" t="str">
        <f t="shared" si="110"/>
        <v/>
      </c>
      <c r="S1787" s="148"/>
      <c r="T1787" s="148" t="str">
        <f t="shared" si="111"/>
        <v/>
      </c>
      <c r="U1787" s="118" t="e">
        <f>IF(AND(D1787&lt;&gt;"",I1787="OUI",#REF!="OUI"),60,"")</f>
        <v>#REF!</v>
      </c>
      <c r="V1787" s="147"/>
      <c r="W1787" s="118"/>
      <c r="X1787" s="118"/>
      <c r="Y1787" s="120"/>
      <c r="Z1787" s="117"/>
    </row>
    <row r="1788" spans="1:26" x14ac:dyDescent="0.25">
      <c r="A1788" s="114">
        <v>5</v>
      </c>
      <c r="B1788" s="115" t="s">
        <v>5727</v>
      </c>
      <c r="C1788" s="116" t="str">
        <f t="array" ref="C1788">IFERROR(VLOOKUP(E1788,'RT-C'!$A:$I,9,FALSE),"")</f>
        <v/>
      </c>
      <c r="D1788" s="117"/>
      <c r="E1788" s="113"/>
      <c r="F1788" s="118"/>
      <c r="G1788" s="119"/>
      <c r="H1788" s="120"/>
      <c r="I1788" s="153" t="str">
        <f t="array" ref="I1788">IFERROR(VLOOKUP(E1788,'RT-C'!$A:$J,10,FALSE),"")</f>
        <v/>
      </c>
      <c r="J1788" s="151" t="str">
        <f t="array" ref="J1788">IFERROR(VLOOKUP(E1788,'RT-C'!$A:$AE,31,FALSE),"")</f>
        <v/>
      </c>
      <c r="K1788" s="152" t="str">
        <f t="array" ref="K1788">IFERROR(IF(VLOOKUP(E1788,'RT-C'!$A:$AG,29,FALSE)=0,"",VLOOKUP(E1788,'RT-C'!$A:$AG,33,FALSE)),"")</f>
        <v/>
      </c>
      <c r="L1788" s="151" t="str">
        <f t="array" ref="L1788">IFERROR(VLOOKUP('RT-C'!$A:$AF,32,FALSE),"")</f>
        <v/>
      </c>
      <c r="M1788" s="323" t="str">
        <f t="array" ref="M1788">IFERROR(VLOOKUP(E1788,'RT-C'!$A:$H,8,FALSE),"")</f>
        <v/>
      </c>
      <c r="N1788" s="151" t="str">
        <f t="array" ref="N1788">IFERROR(VLOOKUP(E1788,'RT-C'!$A:$G,7,FALSE),"")</f>
        <v/>
      </c>
      <c r="O1788" s="150" t="str">
        <f t="array" ref="O1788">IFERROR(VLOOKUP(E1788,'RT-C'!$A:$R,18,FALSE),"")</f>
        <v/>
      </c>
      <c r="P1788" s="147" t="str">
        <f t="shared" si="108"/>
        <v/>
      </c>
      <c r="Q1788" s="119" t="str">
        <f t="shared" si="109"/>
        <v/>
      </c>
      <c r="R1788" s="149" t="str">
        <f t="shared" si="110"/>
        <v/>
      </c>
      <c r="S1788" s="148"/>
      <c r="T1788" s="148" t="str">
        <f t="shared" si="111"/>
        <v/>
      </c>
      <c r="U1788" s="118" t="e">
        <f>IF(AND(D1788&lt;&gt;"",I1788="OUI",#REF!="OUI"),60,"")</f>
        <v>#REF!</v>
      </c>
      <c r="V1788" s="147"/>
      <c r="W1788" s="118"/>
      <c r="X1788" s="118"/>
      <c r="Y1788" s="120"/>
      <c r="Z1788" s="117"/>
    </row>
    <row r="1789" spans="1:26" x14ac:dyDescent="0.25">
      <c r="A1789" s="114">
        <v>5</v>
      </c>
      <c r="B1789" s="115" t="s">
        <v>5727</v>
      </c>
      <c r="C1789" s="116" t="str">
        <f t="array" ref="C1789">IFERROR(VLOOKUP(E1789,'RT-C'!$A:$I,9,FALSE),"")</f>
        <v/>
      </c>
      <c r="D1789" s="117"/>
      <c r="E1789" s="113"/>
      <c r="F1789" s="118"/>
      <c r="G1789" s="119"/>
      <c r="H1789" s="120"/>
      <c r="I1789" s="153" t="str">
        <f t="array" ref="I1789">IFERROR(VLOOKUP(E1789,'RT-C'!$A:$J,10,FALSE),"")</f>
        <v/>
      </c>
      <c r="J1789" s="151" t="str">
        <f t="array" ref="J1789">IFERROR(VLOOKUP(E1789,'RT-C'!$A:$AE,31,FALSE),"")</f>
        <v/>
      </c>
      <c r="K1789" s="152" t="str">
        <f t="array" ref="K1789">IFERROR(IF(VLOOKUP(E1789,'RT-C'!$A:$AG,29,FALSE)=0,"",VLOOKUP(E1789,'RT-C'!$A:$AG,33,FALSE)),"")</f>
        <v/>
      </c>
      <c r="L1789" s="151" t="str">
        <f t="array" ref="L1789">IFERROR(VLOOKUP('RT-C'!$A:$AF,32,FALSE),"")</f>
        <v/>
      </c>
      <c r="M1789" s="323" t="str">
        <f t="array" ref="M1789">IFERROR(VLOOKUP(E1789,'RT-C'!$A:$H,8,FALSE),"")</f>
        <v/>
      </c>
      <c r="N1789" s="151" t="str">
        <f t="array" ref="N1789">IFERROR(VLOOKUP(E1789,'RT-C'!$A:$G,7,FALSE),"")</f>
        <v/>
      </c>
      <c r="O1789" s="150" t="str">
        <f t="array" ref="O1789">IFERROR(VLOOKUP(E1789,'RT-C'!$A:$R,18,FALSE),"")</f>
        <v/>
      </c>
      <c r="P1789" s="147" t="str">
        <f t="shared" si="108"/>
        <v/>
      </c>
      <c r="Q1789" s="119" t="str">
        <f t="shared" si="109"/>
        <v/>
      </c>
      <c r="R1789" s="149" t="str">
        <f t="shared" si="110"/>
        <v/>
      </c>
      <c r="S1789" s="148"/>
      <c r="T1789" s="148" t="str">
        <f t="shared" si="111"/>
        <v/>
      </c>
      <c r="U1789" s="118" t="e">
        <f>IF(AND(D1789&lt;&gt;"",I1789="OUI",#REF!="OUI"),60,"")</f>
        <v>#REF!</v>
      </c>
      <c r="V1789" s="147"/>
      <c r="W1789" s="118"/>
      <c r="X1789" s="118"/>
      <c r="Y1789" s="120"/>
      <c r="Z1789" s="117"/>
    </row>
    <row r="1790" spans="1:26" x14ac:dyDescent="0.25">
      <c r="A1790" s="114">
        <v>5</v>
      </c>
      <c r="B1790" s="115" t="s">
        <v>5727</v>
      </c>
      <c r="C1790" s="116" t="str">
        <f t="array" ref="C1790">IFERROR(VLOOKUP(E1790,'RT-C'!$A:$I,9,FALSE),"")</f>
        <v/>
      </c>
      <c r="D1790" s="117"/>
      <c r="E1790" s="113"/>
      <c r="F1790" s="118"/>
      <c r="G1790" s="119"/>
      <c r="H1790" s="120"/>
      <c r="I1790" s="153" t="str">
        <f t="array" ref="I1790">IFERROR(VLOOKUP(E1790,'RT-C'!$A:$J,10,FALSE),"")</f>
        <v/>
      </c>
      <c r="J1790" s="151" t="str">
        <f t="array" ref="J1790">IFERROR(VLOOKUP(E1790,'RT-C'!$A:$AE,31,FALSE),"")</f>
        <v/>
      </c>
      <c r="K1790" s="152" t="str">
        <f t="array" ref="K1790">IFERROR(IF(VLOOKUP(E1790,'RT-C'!$A:$AG,29,FALSE)=0,"",VLOOKUP(E1790,'RT-C'!$A:$AG,33,FALSE)),"")</f>
        <v/>
      </c>
      <c r="L1790" s="151" t="str">
        <f t="array" ref="L1790">IFERROR(VLOOKUP('RT-C'!$A:$AF,32,FALSE),"")</f>
        <v/>
      </c>
      <c r="M1790" s="323" t="str">
        <f t="array" ref="M1790">IFERROR(VLOOKUP(E1790,'RT-C'!$A:$H,8,FALSE),"")</f>
        <v/>
      </c>
      <c r="N1790" s="151" t="str">
        <f t="array" ref="N1790">IFERROR(VLOOKUP(E1790,'RT-C'!$A:$G,7,FALSE),"")</f>
        <v/>
      </c>
      <c r="O1790" s="150" t="str">
        <f t="array" ref="O1790">IFERROR(VLOOKUP(E1790,'RT-C'!$A:$R,18,FALSE),"")</f>
        <v/>
      </c>
      <c r="P1790" s="147" t="str">
        <f t="shared" si="108"/>
        <v/>
      </c>
      <c r="Q1790" s="119" t="str">
        <f t="shared" si="109"/>
        <v/>
      </c>
      <c r="R1790" s="149" t="str">
        <f t="shared" si="110"/>
        <v/>
      </c>
      <c r="S1790" s="148"/>
      <c r="T1790" s="148" t="str">
        <f t="shared" si="111"/>
        <v/>
      </c>
      <c r="U1790" s="118" t="e">
        <f>IF(AND(D1790&lt;&gt;"",I1790="OUI",#REF!="OUI"),60,"")</f>
        <v>#REF!</v>
      </c>
      <c r="V1790" s="147"/>
      <c r="W1790" s="118"/>
      <c r="X1790" s="118"/>
      <c r="Y1790" s="120"/>
      <c r="Z1790" s="117"/>
    </row>
    <row r="1791" spans="1:26" x14ac:dyDescent="0.25">
      <c r="A1791" s="114">
        <v>5</v>
      </c>
      <c r="B1791" s="115" t="s">
        <v>5727</v>
      </c>
      <c r="C1791" s="116" t="str">
        <f t="array" ref="C1791">IFERROR(VLOOKUP(E1791,'RT-C'!$A:$I,9,FALSE),"")</f>
        <v/>
      </c>
      <c r="D1791" s="117"/>
      <c r="E1791" s="113"/>
      <c r="F1791" s="118"/>
      <c r="G1791" s="119"/>
      <c r="H1791" s="120"/>
      <c r="I1791" s="153" t="str">
        <f t="array" ref="I1791">IFERROR(VLOOKUP(E1791,'RT-C'!$A:$J,10,FALSE),"")</f>
        <v/>
      </c>
      <c r="J1791" s="151" t="str">
        <f t="array" ref="J1791">IFERROR(VLOOKUP(E1791,'RT-C'!$A:$AE,31,FALSE),"")</f>
        <v/>
      </c>
      <c r="K1791" s="152" t="str">
        <f t="array" ref="K1791">IFERROR(IF(VLOOKUP(E1791,'RT-C'!$A:$AG,29,FALSE)=0,"",VLOOKUP(E1791,'RT-C'!$A:$AG,33,FALSE)),"")</f>
        <v/>
      </c>
      <c r="L1791" s="151" t="str">
        <f t="array" ref="L1791">IFERROR(VLOOKUP('RT-C'!$A:$AF,32,FALSE),"")</f>
        <v/>
      </c>
      <c r="M1791" s="323" t="str">
        <f t="array" ref="M1791">IFERROR(VLOOKUP(E1791,'RT-C'!$A:$H,8,FALSE),"")</f>
        <v/>
      </c>
      <c r="N1791" s="151" t="str">
        <f t="array" ref="N1791">IFERROR(VLOOKUP(E1791,'RT-C'!$A:$G,7,FALSE),"")</f>
        <v/>
      </c>
      <c r="O1791" s="150" t="str">
        <f t="array" ref="O1791">IFERROR(VLOOKUP(E1791,'RT-C'!$A:$R,18,FALSE),"")</f>
        <v/>
      </c>
      <c r="P1791" s="147" t="str">
        <f t="shared" si="108"/>
        <v/>
      </c>
      <c r="Q1791" s="119" t="str">
        <f t="shared" si="109"/>
        <v/>
      </c>
      <c r="R1791" s="149" t="str">
        <f t="shared" si="110"/>
        <v/>
      </c>
      <c r="S1791" s="148"/>
      <c r="T1791" s="148" t="str">
        <f t="shared" si="111"/>
        <v/>
      </c>
      <c r="U1791" s="118" t="e">
        <f>IF(AND(D1791&lt;&gt;"",I1791="OUI",#REF!="OUI"),60,"")</f>
        <v>#REF!</v>
      </c>
      <c r="V1791" s="147"/>
      <c r="W1791" s="118"/>
      <c r="X1791" s="118"/>
      <c r="Y1791" s="120"/>
      <c r="Z1791" s="117"/>
    </row>
    <row r="1792" spans="1:26" x14ac:dyDescent="0.25">
      <c r="A1792" s="114">
        <v>5</v>
      </c>
      <c r="B1792" s="115" t="s">
        <v>5727</v>
      </c>
      <c r="C1792" s="116" t="str">
        <f t="array" ref="C1792">IFERROR(VLOOKUP(E1792,'RT-C'!$A:$I,9,FALSE),"")</f>
        <v/>
      </c>
      <c r="D1792" s="117"/>
      <c r="E1792" s="113"/>
      <c r="F1792" s="118"/>
      <c r="G1792" s="119"/>
      <c r="H1792" s="120"/>
      <c r="I1792" s="153" t="str">
        <f t="array" ref="I1792">IFERROR(VLOOKUP(E1792,'RT-C'!$A:$J,10,FALSE),"")</f>
        <v/>
      </c>
      <c r="J1792" s="151" t="str">
        <f t="array" ref="J1792">IFERROR(VLOOKUP(E1792,'RT-C'!$A:$AE,31,FALSE),"")</f>
        <v/>
      </c>
      <c r="K1792" s="152" t="str">
        <f t="array" ref="K1792">IFERROR(IF(VLOOKUP(E1792,'RT-C'!$A:$AG,29,FALSE)=0,"",VLOOKUP(E1792,'RT-C'!$A:$AG,33,FALSE)),"")</f>
        <v/>
      </c>
      <c r="L1792" s="151" t="str">
        <f t="array" ref="L1792">IFERROR(VLOOKUP('RT-C'!$A:$AF,32,FALSE),"")</f>
        <v/>
      </c>
      <c r="M1792" s="323" t="str">
        <f t="array" ref="M1792">IFERROR(VLOOKUP(E1792,'RT-C'!$A:$H,8,FALSE),"")</f>
        <v/>
      </c>
      <c r="N1792" s="151" t="str">
        <f t="array" ref="N1792">IFERROR(VLOOKUP(E1792,'RT-C'!$A:$G,7,FALSE),"")</f>
        <v/>
      </c>
      <c r="O1792" s="150" t="str">
        <f t="array" ref="O1792">IFERROR(VLOOKUP(E1792,'RT-C'!$A:$R,18,FALSE),"")</f>
        <v/>
      </c>
      <c r="P1792" s="147" t="str">
        <f t="shared" si="108"/>
        <v/>
      </c>
      <c r="Q1792" s="119" t="str">
        <f t="shared" si="109"/>
        <v/>
      </c>
      <c r="R1792" s="149" t="str">
        <f t="shared" si="110"/>
        <v/>
      </c>
      <c r="S1792" s="148"/>
      <c r="T1792" s="148" t="str">
        <f t="shared" si="111"/>
        <v/>
      </c>
      <c r="U1792" s="118" t="e">
        <f>IF(AND(D1792&lt;&gt;"",I1792="OUI",#REF!="OUI"),60,"")</f>
        <v>#REF!</v>
      </c>
      <c r="V1792" s="147"/>
      <c r="W1792" s="118"/>
      <c r="X1792" s="118"/>
      <c r="Y1792" s="120"/>
      <c r="Z1792" s="117"/>
    </row>
    <row r="1793" spans="1:26" x14ac:dyDescent="0.25">
      <c r="A1793" s="114">
        <v>5</v>
      </c>
      <c r="B1793" s="115" t="s">
        <v>5727</v>
      </c>
      <c r="C1793" s="116" t="str">
        <f t="array" ref="C1793">IFERROR(VLOOKUP(E1793,'RT-C'!$A:$I,9,FALSE),"")</f>
        <v/>
      </c>
      <c r="D1793" s="117"/>
      <c r="E1793" s="113"/>
      <c r="F1793" s="118"/>
      <c r="G1793" s="119"/>
      <c r="H1793" s="120"/>
      <c r="I1793" s="153" t="str">
        <f t="array" ref="I1793">IFERROR(VLOOKUP(E1793,'RT-C'!$A:$J,10,FALSE),"")</f>
        <v/>
      </c>
      <c r="J1793" s="151" t="str">
        <f t="array" ref="J1793">IFERROR(VLOOKUP(E1793,'RT-C'!$A:$AE,31,FALSE),"")</f>
        <v/>
      </c>
      <c r="K1793" s="152" t="str">
        <f t="array" ref="K1793">IFERROR(IF(VLOOKUP(E1793,'RT-C'!$A:$AG,29,FALSE)=0,"",VLOOKUP(E1793,'RT-C'!$A:$AG,33,FALSE)),"")</f>
        <v/>
      </c>
      <c r="L1793" s="151" t="str">
        <f t="array" ref="L1793">IFERROR(VLOOKUP('RT-C'!$A:$AF,32,FALSE),"")</f>
        <v/>
      </c>
      <c r="M1793" s="323" t="str">
        <f t="array" ref="M1793">IFERROR(VLOOKUP(E1793,'RT-C'!$A:$H,8,FALSE),"")</f>
        <v/>
      </c>
      <c r="N1793" s="151" t="str">
        <f t="array" ref="N1793">IFERROR(VLOOKUP(E1793,'RT-C'!$A:$G,7,FALSE),"")</f>
        <v/>
      </c>
      <c r="O1793" s="150" t="str">
        <f t="array" ref="O1793">IFERROR(VLOOKUP(E1793,'RT-C'!$A:$R,18,FALSE),"")</f>
        <v/>
      </c>
      <c r="P1793" s="147" t="str">
        <f t="shared" si="108"/>
        <v/>
      </c>
      <c r="Q1793" s="119" t="str">
        <f t="shared" si="109"/>
        <v/>
      </c>
      <c r="R1793" s="149" t="str">
        <f t="shared" si="110"/>
        <v/>
      </c>
      <c r="S1793" s="148"/>
      <c r="T1793" s="148" t="str">
        <f t="shared" si="111"/>
        <v/>
      </c>
      <c r="U1793" s="118" t="e">
        <f>IF(AND(D1793&lt;&gt;"",I1793="OUI",#REF!="OUI"),60,"")</f>
        <v>#REF!</v>
      </c>
      <c r="V1793" s="147"/>
      <c r="W1793" s="118"/>
      <c r="X1793" s="118"/>
      <c r="Y1793" s="120"/>
      <c r="Z1793" s="117"/>
    </row>
    <row r="1794" spans="1:26" x14ac:dyDescent="0.25">
      <c r="A1794" s="114">
        <v>5</v>
      </c>
      <c r="B1794" s="115" t="s">
        <v>5727</v>
      </c>
      <c r="C1794" s="116" t="str">
        <f t="array" ref="C1794">IFERROR(VLOOKUP(E1794,'RT-C'!$A:$I,9,FALSE),"")</f>
        <v/>
      </c>
      <c r="D1794" s="117"/>
      <c r="E1794" s="113"/>
      <c r="F1794" s="118"/>
      <c r="G1794" s="119"/>
      <c r="H1794" s="120"/>
      <c r="I1794" s="153" t="str">
        <f t="array" ref="I1794">IFERROR(VLOOKUP(E1794,'RT-C'!$A:$J,10,FALSE),"")</f>
        <v/>
      </c>
      <c r="J1794" s="151" t="str">
        <f t="array" ref="J1794">IFERROR(VLOOKUP(E1794,'RT-C'!$A:$AE,31,FALSE),"")</f>
        <v/>
      </c>
      <c r="K1794" s="152" t="str">
        <f t="array" ref="K1794">IFERROR(IF(VLOOKUP(E1794,'RT-C'!$A:$AG,29,FALSE)=0,"",VLOOKUP(E1794,'RT-C'!$A:$AG,33,FALSE)),"")</f>
        <v/>
      </c>
      <c r="L1794" s="151" t="str">
        <f t="array" ref="L1794">IFERROR(VLOOKUP('RT-C'!$A:$AF,32,FALSE),"")</f>
        <v/>
      </c>
      <c r="M1794" s="323" t="str">
        <f t="array" ref="M1794">IFERROR(VLOOKUP(E1794,'RT-C'!$A:$H,8,FALSE),"")</f>
        <v/>
      </c>
      <c r="N1794" s="151" t="str">
        <f t="array" ref="N1794">IFERROR(VLOOKUP(E1794,'RT-C'!$A:$G,7,FALSE),"")</f>
        <v/>
      </c>
      <c r="O1794" s="150" t="str">
        <f t="array" ref="O1794">IFERROR(VLOOKUP(E1794,'RT-C'!$A:$R,18,FALSE),"")</f>
        <v/>
      </c>
      <c r="P1794" s="147" t="str">
        <f t="shared" si="108"/>
        <v/>
      </c>
      <c r="Q1794" s="119" t="str">
        <f t="shared" si="109"/>
        <v/>
      </c>
      <c r="R1794" s="149" t="str">
        <f t="shared" si="110"/>
        <v/>
      </c>
      <c r="S1794" s="148"/>
      <c r="T1794" s="148" t="str">
        <f t="shared" si="111"/>
        <v/>
      </c>
      <c r="U1794" s="118" t="e">
        <f>IF(AND(D1794&lt;&gt;"",I1794="OUI",#REF!="OUI"),60,"")</f>
        <v>#REF!</v>
      </c>
      <c r="V1794" s="147"/>
      <c r="W1794" s="118"/>
      <c r="X1794" s="118"/>
      <c r="Y1794" s="120"/>
      <c r="Z1794" s="117"/>
    </row>
    <row r="1795" spans="1:26" x14ac:dyDescent="0.25">
      <c r="A1795" s="114">
        <v>5</v>
      </c>
      <c r="B1795" s="115" t="s">
        <v>5727</v>
      </c>
      <c r="C1795" s="116" t="str">
        <f t="array" ref="C1795">IFERROR(VLOOKUP(E1795,'RT-C'!$A:$I,9,FALSE),"")</f>
        <v/>
      </c>
      <c r="D1795" s="117"/>
      <c r="E1795" s="113"/>
      <c r="F1795" s="118"/>
      <c r="G1795" s="119"/>
      <c r="H1795" s="120"/>
      <c r="I1795" s="153" t="str">
        <f t="array" ref="I1795">IFERROR(VLOOKUP(E1795,'RT-C'!$A:$J,10,FALSE),"")</f>
        <v/>
      </c>
      <c r="J1795" s="151" t="str">
        <f t="array" ref="J1795">IFERROR(VLOOKUP(E1795,'RT-C'!$A:$AE,31,FALSE),"")</f>
        <v/>
      </c>
      <c r="K1795" s="152" t="str">
        <f t="array" ref="K1795">IFERROR(IF(VLOOKUP(E1795,'RT-C'!$A:$AG,29,FALSE)=0,"",VLOOKUP(E1795,'RT-C'!$A:$AG,33,FALSE)),"")</f>
        <v/>
      </c>
      <c r="L1795" s="151" t="str">
        <f t="array" ref="L1795">IFERROR(VLOOKUP('RT-C'!$A:$AF,32,FALSE),"")</f>
        <v/>
      </c>
      <c r="M1795" s="323" t="str">
        <f t="array" ref="M1795">IFERROR(VLOOKUP(E1795,'RT-C'!$A:$H,8,FALSE),"")</f>
        <v/>
      </c>
      <c r="N1795" s="151" t="str">
        <f t="array" ref="N1795">IFERROR(VLOOKUP(E1795,'RT-C'!$A:$G,7,FALSE),"")</f>
        <v/>
      </c>
      <c r="O1795" s="150" t="str">
        <f t="array" ref="O1795">IFERROR(VLOOKUP(E1795,'RT-C'!$A:$R,18,FALSE),"")</f>
        <v/>
      </c>
      <c r="P1795" s="147" t="str">
        <f t="shared" ref="P1795:P1861" si="112">IF(AND(D1795&lt;&gt;"",F1795="INS",I1795="OUI",K1795&gt;0),K1795*IF($M1795&gt;41790,5.94,5.65),"")</f>
        <v/>
      </c>
      <c r="Q1795" s="119" t="str">
        <f t="shared" ref="Q1795:Q1861" si="113">IF(AND(D1795&lt;&gt;"",F1795="REV",I1795="OUI",K1795&gt;0),K1795*IF($M1795&gt;41790,6.2,5.9),"")</f>
        <v/>
      </c>
      <c r="R1795" s="149" t="str">
        <f t="shared" ref="R1795:R1861" si="114">IF(AND(D1795&lt;&gt;"",I1795="NON",OR(J1795="Branchement individuel",J1795="Batiment détruit")),3,"")</f>
        <v/>
      </c>
      <c r="S1795" s="148"/>
      <c r="T1795" s="148" t="str">
        <f t="shared" ref="T1795:T1861" si="115">IF(AND(D1795&lt;&gt;"",I1795="OUI",O1795="OUI"),18,"")</f>
        <v/>
      </c>
      <c r="U1795" s="118" t="e">
        <f>IF(AND(D1795&lt;&gt;"",I1795="OUI",#REF!="OUI"),60,"")</f>
        <v>#REF!</v>
      </c>
      <c r="V1795" s="147"/>
      <c r="W1795" s="118"/>
      <c r="X1795" s="118"/>
      <c r="Y1795" s="120"/>
      <c r="Z1795" s="117"/>
    </row>
    <row r="1796" spans="1:26" x14ac:dyDescent="0.25">
      <c r="A1796" s="114">
        <v>5</v>
      </c>
      <c r="B1796" s="115" t="s">
        <v>5727</v>
      </c>
      <c r="C1796" s="116" t="str">
        <f t="array" ref="C1796">IFERROR(VLOOKUP(E1796,'RT-C'!$A:$I,9,FALSE),"")</f>
        <v/>
      </c>
      <c r="D1796" s="117"/>
      <c r="E1796" s="113"/>
      <c r="F1796" s="118"/>
      <c r="G1796" s="119"/>
      <c r="H1796" s="120"/>
      <c r="I1796" s="153" t="str">
        <f t="array" ref="I1796">IFERROR(VLOOKUP(E1796,'RT-C'!$A:$J,10,FALSE),"")</f>
        <v/>
      </c>
      <c r="J1796" s="151" t="str">
        <f t="array" ref="J1796">IFERROR(VLOOKUP(E1796,'RT-C'!$A:$AE,31,FALSE),"")</f>
        <v/>
      </c>
      <c r="K1796" s="152" t="str">
        <f t="array" ref="K1796">IFERROR(IF(VLOOKUP(E1796,'RT-C'!$A:$AG,29,FALSE)=0,"",VLOOKUP(E1796,'RT-C'!$A:$AG,33,FALSE)),"")</f>
        <v/>
      </c>
      <c r="L1796" s="151" t="str">
        <f t="array" ref="L1796">IFERROR(VLOOKUP('RT-C'!$A:$AF,32,FALSE),"")</f>
        <v/>
      </c>
      <c r="M1796" s="323" t="str">
        <f t="array" ref="M1796">IFERROR(VLOOKUP(E1796,'RT-C'!$A:$H,8,FALSE),"")</f>
        <v/>
      </c>
      <c r="N1796" s="151" t="str">
        <f t="array" ref="N1796">IFERROR(VLOOKUP(E1796,'RT-C'!$A:$G,7,FALSE),"")</f>
        <v/>
      </c>
      <c r="O1796" s="150" t="str">
        <f t="array" ref="O1796">IFERROR(VLOOKUP(E1796,'RT-C'!$A:$R,18,FALSE),"")</f>
        <v/>
      </c>
      <c r="P1796" s="147" t="str">
        <f t="shared" si="112"/>
        <v/>
      </c>
      <c r="Q1796" s="119" t="str">
        <f t="shared" si="113"/>
        <v/>
      </c>
      <c r="R1796" s="149" t="str">
        <f t="shared" si="114"/>
        <v/>
      </c>
      <c r="S1796" s="148"/>
      <c r="T1796" s="148" t="str">
        <f t="shared" si="115"/>
        <v/>
      </c>
      <c r="U1796" s="118" t="e">
        <f>IF(AND(D1796&lt;&gt;"",I1796="OUI",#REF!="OUI"),60,"")</f>
        <v>#REF!</v>
      </c>
      <c r="V1796" s="147"/>
      <c r="W1796" s="118"/>
      <c r="X1796" s="118"/>
      <c r="Y1796" s="120"/>
      <c r="Z1796" s="117"/>
    </row>
    <row r="1797" spans="1:26" x14ac:dyDescent="0.25">
      <c r="A1797" s="114">
        <v>5</v>
      </c>
      <c r="B1797" s="115" t="s">
        <v>5727</v>
      </c>
      <c r="C1797" s="116" t="str">
        <f t="array" ref="C1797">IFERROR(VLOOKUP(E1797,'RT-C'!$A:$I,9,FALSE),"")</f>
        <v/>
      </c>
      <c r="D1797" s="117"/>
      <c r="E1797" s="113"/>
      <c r="F1797" s="118"/>
      <c r="G1797" s="119"/>
      <c r="H1797" s="120"/>
      <c r="I1797" s="153" t="str">
        <f t="array" ref="I1797">IFERROR(VLOOKUP(E1797,'RT-C'!$A:$J,10,FALSE),"")</f>
        <v/>
      </c>
      <c r="J1797" s="151" t="str">
        <f t="array" ref="J1797">IFERROR(VLOOKUP(E1797,'RT-C'!$A:$AE,31,FALSE),"")</f>
        <v/>
      </c>
      <c r="K1797" s="152" t="str">
        <f t="array" ref="K1797">IFERROR(IF(VLOOKUP(E1797,'RT-C'!$A:$AG,29,FALSE)=0,"",VLOOKUP(E1797,'RT-C'!$A:$AG,33,FALSE)),"")</f>
        <v/>
      </c>
      <c r="L1797" s="151" t="str">
        <f t="array" ref="L1797">IFERROR(VLOOKUP('RT-C'!$A:$AF,32,FALSE),"")</f>
        <v/>
      </c>
      <c r="M1797" s="323" t="str">
        <f t="array" ref="M1797">IFERROR(VLOOKUP(E1797,'RT-C'!$A:$H,8,FALSE),"")</f>
        <v/>
      </c>
      <c r="N1797" s="151" t="str">
        <f t="array" ref="N1797">IFERROR(VLOOKUP(E1797,'RT-C'!$A:$G,7,FALSE),"")</f>
        <v/>
      </c>
      <c r="O1797" s="150" t="str">
        <f t="array" ref="O1797">IFERROR(VLOOKUP(E1797,'RT-C'!$A:$R,18,FALSE),"")</f>
        <v/>
      </c>
      <c r="P1797" s="147" t="str">
        <f t="shared" si="112"/>
        <v/>
      </c>
      <c r="Q1797" s="119" t="str">
        <f t="shared" si="113"/>
        <v/>
      </c>
      <c r="R1797" s="149" t="str">
        <f t="shared" si="114"/>
        <v/>
      </c>
      <c r="S1797" s="148"/>
      <c r="T1797" s="148" t="str">
        <f t="shared" si="115"/>
        <v/>
      </c>
      <c r="U1797" s="118" t="e">
        <f>IF(AND(D1797&lt;&gt;"",I1797="OUI",#REF!="OUI"),60,"")</f>
        <v>#REF!</v>
      </c>
      <c r="V1797" s="147"/>
      <c r="W1797" s="118"/>
      <c r="X1797" s="118"/>
      <c r="Y1797" s="120"/>
      <c r="Z1797" s="117"/>
    </row>
    <row r="1798" spans="1:26" x14ac:dyDescent="0.25">
      <c r="A1798" s="114">
        <v>5</v>
      </c>
      <c r="B1798" s="115" t="s">
        <v>5727</v>
      </c>
      <c r="C1798" s="116" t="str">
        <f t="array" ref="C1798">IFERROR(VLOOKUP(E1798,'RT-C'!$A:$I,9,FALSE),"")</f>
        <v/>
      </c>
      <c r="D1798" s="117"/>
      <c r="E1798" s="113"/>
      <c r="F1798" s="118"/>
      <c r="G1798" s="119"/>
      <c r="H1798" s="120"/>
      <c r="I1798" s="153" t="str">
        <f t="array" ref="I1798">IFERROR(VLOOKUP(E1798,'RT-C'!$A:$J,10,FALSE),"")</f>
        <v/>
      </c>
      <c r="J1798" s="151" t="str">
        <f t="array" ref="J1798">IFERROR(VLOOKUP(E1798,'RT-C'!$A:$AE,31,FALSE),"")</f>
        <v/>
      </c>
      <c r="K1798" s="152" t="str">
        <f t="array" ref="K1798">IFERROR(IF(VLOOKUP(E1798,'RT-C'!$A:$AG,29,FALSE)=0,"",VLOOKUP(E1798,'RT-C'!$A:$AG,33,FALSE)),"")</f>
        <v/>
      </c>
      <c r="L1798" s="151" t="str">
        <f t="array" ref="L1798">IFERROR(VLOOKUP('RT-C'!$A:$AF,32,FALSE),"")</f>
        <v/>
      </c>
      <c r="M1798" s="323" t="str">
        <f t="array" ref="M1798">IFERROR(VLOOKUP(E1798,'RT-C'!$A:$H,8,FALSE),"")</f>
        <v/>
      </c>
      <c r="N1798" s="151" t="str">
        <f t="array" ref="N1798">IFERROR(VLOOKUP(E1798,'RT-C'!$A:$G,7,FALSE),"")</f>
        <v/>
      </c>
      <c r="O1798" s="150" t="str">
        <f t="array" ref="O1798">IFERROR(VLOOKUP(E1798,'RT-C'!$A:$R,18,FALSE),"")</f>
        <v/>
      </c>
      <c r="P1798" s="147" t="str">
        <f t="shared" si="112"/>
        <v/>
      </c>
      <c r="Q1798" s="119" t="str">
        <f t="shared" si="113"/>
        <v/>
      </c>
      <c r="R1798" s="149" t="str">
        <f t="shared" si="114"/>
        <v/>
      </c>
      <c r="S1798" s="148"/>
      <c r="T1798" s="148" t="str">
        <f t="shared" si="115"/>
        <v/>
      </c>
      <c r="U1798" s="118" t="e">
        <f>IF(AND(D1798&lt;&gt;"",I1798="OUI",#REF!="OUI"),60,"")</f>
        <v>#REF!</v>
      </c>
      <c r="V1798" s="147"/>
      <c r="W1798" s="118"/>
      <c r="X1798" s="118"/>
      <c r="Y1798" s="120"/>
      <c r="Z1798" s="117"/>
    </row>
    <row r="1799" spans="1:26" x14ac:dyDescent="0.25">
      <c r="A1799" s="114">
        <v>5</v>
      </c>
      <c r="B1799" s="115" t="s">
        <v>5727</v>
      </c>
      <c r="C1799" s="116" t="str">
        <f t="array" ref="C1799">IFERROR(VLOOKUP(E1799,'RT-C'!$A:$I,9,FALSE),"")</f>
        <v/>
      </c>
      <c r="D1799" s="117"/>
      <c r="E1799" s="113"/>
      <c r="F1799" s="118"/>
      <c r="G1799" s="119"/>
      <c r="H1799" s="120"/>
      <c r="I1799" s="153" t="str">
        <f t="array" ref="I1799">IFERROR(VLOOKUP(E1799,'RT-C'!$A:$J,10,FALSE),"")</f>
        <v/>
      </c>
      <c r="J1799" s="151" t="str">
        <f t="array" ref="J1799">IFERROR(VLOOKUP(E1799,'RT-C'!$A:$AE,31,FALSE),"")</f>
        <v/>
      </c>
      <c r="K1799" s="152" t="str">
        <f t="array" ref="K1799">IFERROR(IF(VLOOKUP(E1799,'RT-C'!$A:$AG,29,FALSE)=0,"",VLOOKUP(E1799,'RT-C'!$A:$AG,33,FALSE)),"")</f>
        <v/>
      </c>
      <c r="L1799" s="151" t="str">
        <f t="array" ref="L1799">IFERROR(VLOOKUP('RT-C'!$A:$AF,32,FALSE),"")</f>
        <v/>
      </c>
      <c r="M1799" s="323" t="str">
        <f t="array" ref="M1799">IFERROR(VLOOKUP(E1799,'RT-C'!$A:$H,8,FALSE),"")</f>
        <v/>
      </c>
      <c r="N1799" s="151" t="str">
        <f t="array" ref="N1799">IFERROR(VLOOKUP(E1799,'RT-C'!$A:$G,7,FALSE),"")</f>
        <v/>
      </c>
      <c r="O1799" s="150" t="str">
        <f t="array" ref="O1799">IFERROR(VLOOKUP(E1799,'RT-C'!$A:$R,18,FALSE),"")</f>
        <v/>
      </c>
      <c r="P1799" s="147" t="str">
        <f t="shared" si="112"/>
        <v/>
      </c>
      <c r="Q1799" s="119" t="str">
        <f t="shared" si="113"/>
        <v/>
      </c>
      <c r="R1799" s="149" t="str">
        <f t="shared" si="114"/>
        <v/>
      </c>
      <c r="S1799" s="148"/>
      <c r="T1799" s="148" t="str">
        <f t="shared" si="115"/>
        <v/>
      </c>
      <c r="U1799" s="118" t="e">
        <f>IF(AND(D1799&lt;&gt;"",I1799="OUI",#REF!="OUI"),60,"")</f>
        <v>#REF!</v>
      </c>
      <c r="V1799" s="147"/>
      <c r="W1799" s="118"/>
      <c r="X1799" s="118"/>
      <c r="Y1799" s="120"/>
      <c r="Z1799" s="117"/>
    </row>
    <row r="1800" spans="1:26" x14ac:dyDescent="0.25">
      <c r="A1800" s="114">
        <v>5</v>
      </c>
      <c r="B1800" s="115" t="s">
        <v>5727</v>
      </c>
      <c r="C1800" s="116" t="str">
        <f t="array" ref="C1800">IFERROR(VLOOKUP(E1800,'RT-C'!$A:$I,9,FALSE),"")</f>
        <v/>
      </c>
      <c r="D1800" s="117"/>
      <c r="E1800" s="113"/>
      <c r="F1800" s="118"/>
      <c r="G1800" s="119"/>
      <c r="H1800" s="120"/>
      <c r="I1800" s="153" t="str">
        <f t="array" ref="I1800">IFERROR(VLOOKUP(E1800,'RT-C'!$A:$J,10,FALSE),"")</f>
        <v/>
      </c>
      <c r="J1800" s="151" t="str">
        <f t="array" ref="J1800">IFERROR(VLOOKUP(E1800,'RT-C'!$A:$AE,31,FALSE),"")</f>
        <v/>
      </c>
      <c r="K1800" s="152" t="str">
        <f t="array" ref="K1800">IFERROR(IF(VLOOKUP(E1800,'RT-C'!$A:$AG,29,FALSE)=0,"",VLOOKUP(E1800,'RT-C'!$A:$AG,33,FALSE)),"")</f>
        <v/>
      </c>
      <c r="L1800" s="151" t="str">
        <f t="array" ref="L1800">IFERROR(VLOOKUP('RT-C'!$A:$AF,32,FALSE),"")</f>
        <v/>
      </c>
      <c r="M1800" s="323" t="str">
        <f t="array" ref="M1800">IFERROR(VLOOKUP(E1800,'RT-C'!$A:$H,8,FALSE),"")</f>
        <v/>
      </c>
      <c r="N1800" s="151" t="str">
        <f t="array" ref="N1800">IFERROR(VLOOKUP(E1800,'RT-C'!$A:$G,7,FALSE),"")</f>
        <v/>
      </c>
      <c r="O1800" s="150" t="str">
        <f t="array" ref="O1800">IFERROR(VLOOKUP(E1800,'RT-C'!$A:$R,18,FALSE),"")</f>
        <v/>
      </c>
      <c r="P1800" s="147" t="str">
        <f t="shared" si="112"/>
        <v/>
      </c>
      <c r="Q1800" s="119" t="str">
        <f t="shared" si="113"/>
        <v/>
      </c>
      <c r="R1800" s="149" t="str">
        <f t="shared" si="114"/>
        <v/>
      </c>
      <c r="S1800" s="148"/>
      <c r="T1800" s="148" t="str">
        <f t="shared" si="115"/>
        <v/>
      </c>
      <c r="U1800" s="118" t="e">
        <f>IF(AND(D1800&lt;&gt;"",I1800="OUI",#REF!="OUI"),60,"")</f>
        <v>#REF!</v>
      </c>
      <c r="V1800" s="147"/>
      <c r="W1800" s="118"/>
      <c r="X1800" s="118"/>
      <c r="Y1800" s="120"/>
      <c r="Z1800" s="117"/>
    </row>
    <row r="1801" spans="1:26" x14ac:dyDescent="0.25">
      <c r="A1801" s="114">
        <v>5</v>
      </c>
      <c r="B1801" s="115" t="s">
        <v>5727</v>
      </c>
      <c r="C1801" s="116" t="str">
        <f t="array" ref="C1801">IFERROR(VLOOKUP(E1801,'RT-C'!$A:$I,9,FALSE),"")</f>
        <v/>
      </c>
      <c r="D1801" s="117"/>
      <c r="E1801" s="113"/>
      <c r="F1801" s="118"/>
      <c r="G1801" s="119"/>
      <c r="H1801" s="120"/>
      <c r="I1801" s="153" t="str">
        <f t="array" ref="I1801">IFERROR(VLOOKUP(E1801,'RT-C'!$A:$J,10,FALSE),"")</f>
        <v/>
      </c>
      <c r="J1801" s="151" t="str">
        <f t="array" ref="J1801">IFERROR(VLOOKUP(E1801,'RT-C'!$A:$AE,31,FALSE),"")</f>
        <v/>
      </c>
      <c r="K1801" s="152" t="str">
        <f t="array" ref="K1801">IFERROR(IF(VLOOKUP(E1801,'RT-C'!$A:$AG,29,FALSE)=0,"",VLOOKUP(E1801,'RT-C'!$A:$AG,33,FALSE)),"")</f>
        <v/>
      </c>
      <c r="L1801" s="151" t="str">
        <f t="array" ref="L1801">IFERROR(VLOOKUP('RT-C'!$A:$AF,32,FALSE),"")</f>
        <v/>
      </c>
      <c r="M1801" s="323" t="str">
        <f t="array" ref="M1801">IFERROR(VLOOKUP(E1801,'RT-C'!$A:$H,8,FALSE),"")</f>
        <v/>
      </c>
      <c r="N1801" s="151" t="str">
        <f t="array" ref="N1801">IFERROR(VLOOKUP(E1801,'RT-C'!$A:$G,7,FALSE),"")</f>
        <v/>
      </c>
      <c r="O1801" s="150" t="str">
        <f t="array" ref="O1801">IFERROR(VLOOKUP(E1801,'RT-C'!$A:$R,18,FALSE),"")</f>
        <v/>
      </c>
      <c r="P1801" s="147" t="str">
        <f t="shared" si="112"/>
        <v/>
      </c>
      <c r="Q1801" s="119" t="str">
        <f t="shared" si="113"/>
        <v/>
      </c>
      <c r="R1801" s="149" t="str">
        <f t="shared" si="114"/>
        <v/>
      </c>
      <c r="S1801" s="148"/>
      <c r="T1801" s="148" t="str">
        <f t="shared" si="115"/>
        <v/>
      </c>
      <c r="U1801" s="118" t="e">
        <f>IF(AND(D1801&lt;&gt;"",I1801="OUI",#REF!="OUI"),60,"")</f>
        <v>#REF!</v>
      </c>
      <c r="V1801" s="147"/>
      <c r="W1801" s="118"/>
      <c r="X1801" s="118"/>
      <c r="Y1801" s="120"/>
      <c r="Z1801" s="117"/>
    </row>
    <row r="1802" spans="1:26" x14ac:dyDescent="0.25">
      <c r="A1802" s="114">
        <v>5</v>
      </c>
      <c r="B1802" s="115" t="s">
        <v>5727</v>
      </c>
      <c r="C1802" s="116" t="str">
        <f t="array" ref="C1802">IFERROR(VLOOKUP(E1802,'RT-C'!$A:$I,9,FALSE),"")</f>
        <v/>
      </c>
      <c r="D1802" s="117"/>
      <c r="E1802" s="113"/>
      <c r="F1802" s="118"/>
      <c r="G1802" s="119"/>
      <c r="H1802" s="120"/>
      <c r="I1802" s="153" t="str">
        <f t="array" ref="I1802">IFERROR(VLOOKUP(E1802,'RT-C'!$A:$J,10,FALSE),"")</f>
        <v/>
      </c>
      <c r="J1802" s="151" t="str">
        <f t="array" ref="J1802">IFERROR(VLOOKUP(E1802,'RT-C'!$A:$AE,31,FALSE),"")</f>
        <v/>
      </c>
      <c r="K1802" s="152" t="str">
        <f t="array" ref="K1802">IFERROR(IF(VLOOKUP(E1802,'RT-C'!$A:$AG,29,FALSE)=0,"",VLOOKUP(E1802,'RT-C'!$A:$AG,33,FALSE)),"")</f>
        <v/>
      </c>
      <c r="L1802" s="151" t="str">
        <f t="array" ref="L1802">IFERROR(VLOOKUP('RT-C'!$A:$AF,32,FALSE),"")</f>
        <v/>
      </c>
      <c r="M1802" s="323" t="str">
        <f t="array" ref="M1802">IFERROR(VLOOKUP(E1802,'RT-C'!$A:$H,8,FALSE),"")</f>
        <v/>
      </c>
      <c r="N1802" s="151" t="str">
        <f t="array" ref="N1802">IFERROR(VLOOKUP(E1802,'RT-C'!$A:$G,7,FALSE),"")</f>
        <v/>
      </c>
      <c r="O1802" s="150" t="str">
        <f t="array" ref="O1802">IFERROR(VLOOKUP(E1802,'RT-C'!$A:$R,18,FALSE),"")</f>
        <v/>
      </c>
      <c r="P1802" s="147" t="str">
        <f t="shared" si="112"/>
        <v/>
      </c>
      <c r="Q1802" s="119" t="str">
        <f t="shared" si="113"/>
        <v/>
      </c>
      <c r="R1802" s="149" t="str">
        <f t="shared" si="114"/>
        <v/>
      </c>
      <c r="S1802" s="148"/>
      <c r="T1802" s="148" t="str">
        <f t="shared" si="115"/>
        <v/>
      </c>
      <c r="U1802" s="118" t="e">
        <f>IF(AND(D1802&lt;&gt;"",I1802="OUI",#REF!="OUI"),60,"")</f>
        <v>#REF!</v>
      </c>
      <c r="V1802" s="147"/>
      <c r="W1802" s="118"/>
      <c r="X1802" s="118"/>
      <c r="Y1802" s="120"/>
      <c r="Z1802" s="117"/>
    </row>
    <row r="1803" spans="1:26" x14ac:dyDescent="0.25">
      <c r="A1803" s="114">
        <v>5</v>
      </c>
      <c r="B1803" s="115" t="s">
        <v>5727</v>
      </c>
      <c r="C1803" s="116" t="str">
        <f t="array" ref="C1803">IFERROR(VLOOKUP(E1803,'RT-C'!$A:$I,9,FALSE),"")</f>
        <v/>
      </c>
      <c r="D1803" s="117"/>
      <c r="E1803" s="113"/>
      <c r="F1803" s="118"/>
      <c r="G1803" s="119"/>
      <c r="H1803" s="120"/>
      <c r="I1803" s="153" t="str">
        <f t="array" ref="I1803">IFERROR(VLOOKUP(E1803,'RT-C'!$A:$J,10,FALSE),"")</f>
        <v/>
      </c>
      <c r="J1803" s="151" t="str">
        <f t="array" ref="J1803">IFERROR(VLOOKUP(E1803,'RT-C'!$A:$AE,31,FALSE),"")</f>
        <v/>
      </c>
      <c r="K1803" s="152" t="str">
        <f t="array" ref="K1803">IFERROR(IF(VLOOKUP(E1803,'RT-C'!$A:$AG,29,FALSE)=0,"",VLOOKUP(E1803,'RT-C'!$A:$AG,33,FALSE)),"")</f>
        <v/>
      </c>
      <c r="L1803" s="151" t="str">
        <f t="array" ref="L1803">IFERROR(VLOOKUP('RT-C'!$A:$AF,32,FALSE),"")</f>
        <v/>
      </c>
      <c r="M1803" s="323" t="str">
        <f t="array" ref="M1803">IFERROR(VLOOKUP(E1803,'RT-C'!$A:$H,8,FALSE),"")</f>
        <v/>
      </c>
      <c r="N1803" s="151" t="str">
        <f t="array" ref="N1803">IFERROR(VLOOKUP(E1803,'RT-C'!$A:$G,7,FALSE),"")</f>
        <v/>
      </c>
      <c r="O1803" s="150" t="str">
        <f t="array" ref="O1803">IFERROR(VLOOKUP(E1803,'RT-C'!$A:$R,18,FALSE),"")</f>
        <v/>
      </c>
      <c r="P1803" s="147" t="str">
        <f t="shared" si="112"/>
        <v/>
      </c>
      <c r="Q1803" s="119" t="str">
        <f t="shared" si="113"/>
        <v/>
      </c>
      <c r="R1803" s="149" t="str">
        <f t="shared" si="114"/>
        <v/>
      </c>
      <c r="S1803" s="148"/>
      <c r="T1803" s="148" t="str">
        <f t="shared" si="115"/>
        <v/>
      </c>
      <c r="U1803" s="118" t="e">
        <f>IF(AND(D1803&lt;&gt;"",I1803="OUI",#REF!="OUI"),60,"")</f>
        <v>#REF!</v>
      </c>
      <c r="V1803" s="147"/>
      <c r="W1803" s="118"/>
      <c r="X1803" s="118"/>
      <c r="Y1803" s="120"/>
      <c r="Z1803" s="117"/>
    </row>
    <row r="1804" spans="1:26" x14ac:dyDescent="0.25">
      <c r="A1804" s="114">
        <v>5</v>
      </c>
      <c r="B1804" s="115" t="s">
        <v>5727</v>
      </c>
      <c r="C1804" s="116" t="str">
        <f t="array" ref="C1804">IFERROR(VLOOKUP(E1804,'RT-C'!$A:$I,9,FALSE),"")</f>
        <v/>
      </c>
      <c r="D1804" s="117"/>
      <c r="E1804" s="113"/>
      <c r="F1804" s="118"/>
      <c r="G1804" s="119"/>
      <c r="H1804" s="120"/>
      <c r="I1804" s="153" t="str">
        <f t="array" ref="I1804">IFERROR(VLOOKUP(E1804,'RT-C'!$A:$J,10,FALSE),"")</f>
        <v/>
      </c>
      <c r="J1804" s="151" t="str">
        <f t="array" ref="J1804">IFERROR(VLOOKUP(E1804,'RT-C'!$A:$AE,31,FALSE),"")</f>
        <v/>
      </c>
      <c r="K1804" s="152" t="str">
        <f t="array" ref="K1804">IFERROR(IF(VLOOKUP(E1804,'RT-C'!$A:$AG,29,FALSE)=0,"",VLOOKUP(E1804,'RT-C'!$A:$AG,33,FALSE)),"")</f>
        <v/>
      </c>
      <c r="L1804" s="151" t="str">
        <f t="array" ref="L1804">IFERROR(VLOOKUP('RT-C'!$A:$AF,32,FALSE),"")</f>
        <v/>
      </c>
      <c r="M1804" s="323" t="str">
        <f t="array" ref="M1804">IFERROR(VLOOKUP(E1804,'RT-C'!$A:$H,8,FALSE),"")</f>
        <v/>
      </c>
      <c r="N1804" s="151" t="str">
        <f t="array" ref="N1804">IFERROR(VLOOKUP(E1804,'RT-C'!$A:$G,7,FALSE),"")</f>
        <v/>
      </c>
      <c r="O1804" s="150" t="str">
        <f t="array" ref="O1804">IFERROR(VLOOKUP(E1804,'RT-C'!$A:$R,18,FALSE),"")</f>
        <v/>
      </c>
      <c r="P1804" s="147" t="str">
        <f t="shared" si="112"/>
        <v/>
      </c>
      <c r="Q1804" s="119" t="str">
        <f t="shared" si="113"/>
        <v/>
      </c>
      <c r="R1804" s="149" t="str">
        <f t="shared" si="114"/>
        <v/>
      </c>
      <c r="S1804" s="148"/>
      <c r="T1804" s="148" t="str">
        <f t="shared" si="115"/>
        <v/>
      </c>
      <c r="U1804" s="118" t="e">
        <f>IF(AND(D1804&lt;&gt;"",I1804="OUI",#REF!="OUI"),60,"")</f>
        <v>#REF!</v>
      </c>
      <c r="V1804" s="147"/>
      <c r="W1804" s="118"/>
      <c r="X1804" s="118"/>
      <c r="Y1804" s="120"/>
      <c r="Z1804" s="117"/>
    </row>
    <row r="1805" spans="1:26" x14ac:dyDescent="0.25">
      <c r="A1805" s="114">
        <v>5</v>
      </c>
      <c r="B1805" s="115" t="s">
        <v>5727</v>
      </c>
      <c r="C1805" s="116" t="str">
        <f t="array" ref="C1805">IFERROR(VLOOKUP(E1805,'RT-C'!$A:$I,9,FALSE),"")</f>
        <v/>
      </c>
      <c r="D1805" s="117"/>
      <c r="E1805" s="113"/>
      <c r="F1805" s="118"/>
      <c r="G1805" s="119"/>
      <c r="H1805" s="120"/>
      <c r="I1805" s="153" t="str">
        <f t="array" ref="I1805">IFERROR(VLOOKUP(E1805,'RT-C'!$A:$J,10,FALSE),"")</f>
        <v/>
      </c>
      <c r="J1805" s="151" t="str">
        <f t="array" ref="J1805">IFERROR(VLOOKUP(E1805,'RT-C'!$A:$AE,31,FALSE),"")</f>
        <v/>
      </c>
      <c r="K1805" s="152" t="str">
        <f t="array" ref="K1805">IFERROR(IF(VLOOKUP(E1805,'RT-C'!$A:$AG,29,FALSE)=0,"",VLOOKUP(E1805,'RT-C'!$A:$AG,33,FALSE)),"")</f>
        <v/>
      </c>
      <c r="L1805" s="151" t="str">
        <f t="array" ref="L1805">IFERROR(VLOOKUP('RT-C'!$A:$AF,32,FALSE),"")</f>
        <v/>
      </c>
      <c r="M1805" s="323" t="str">
        <f t="array" ref="M1805">IFERROR(VLOOKUP(E1805,'RT-C'!$A:$H,8,FALSE),"")</f>
        <v/>
      </c>
      <c r="N1805" s="151" t="str">
        <f t="array" ref="N1805">IFERROR(VLOOKUP(E1805,'RT-C'!$A:$G,7,FALSE),"")</f>
        <v/>
      </c>
      <c r="O1805" s="150" t="str">
        <f t="array" ref="O1805">IFERROR(VLOOKUP(E1805,'RT-C'!$A:$R,18,FALSE),"")</f>
        <v/>
      </c>
      <c r="P1805" s="147" t="str">
        <f t="shared" si="112"/>
        <v/>
      </c>
      <c r="Q1805" s="119" t="str">
        <f t="shared" si="113"/>
        <v/>
      </c>
      <c r="R1805" s="149" t="str">
        <f t="shared" si="114"/>
        <v/>
      </c>
      <c r="S1805" s="148"/>
      <c r="T1805" s="148" t="str">
        <f t="shared" si="115"/>
        <v/>
      </c>
      <c r="U1805" s="118" t="e">
        <f>IF(AND(D1805&lt;&gt;"",I1805="OUI",#REF!="OUI"),60,"")</f>
        <v>#REF!</v>
      </c>
      <c r="V1805" s="147"/>
      <c r="W1805" s="118"/>
      <c r="X1805" s="118"/>
      <c r="Y1805" s="120"/>
      <c r="Z1805" s="117"/>
    </row>
    <row r="1806" spans="1:26" x14ac:dyDescent="0.25">
      <c r="A1806" s="114">
        <v>5</v>
      </c>
      <c r="B1806" s="115" t="s">
        <v>5727</v>
      </c>
      <c r="C1806" s="116" t="str">
        <f t="array" ref="C1806">IFERROR(VLOOKUP(E1806,'RT-C'!$A:$I,9,FALSE),"")</f>
        <v/>
      </c>
      <c r="D1806" s="117"/>
      <c r="E1806" s="113"/>
      <c r="F1806" s="118"/>
      <c r="G1806" s="119"/>
      <c r="H1806" s="120"/>
      <c r="I1806" s="153" t="str">
        <f t="array" ref="I1806">IFERROR(VLOOKUP(E1806,'RT-C'!$A:$J,10,FALSE),"")</f>
        <v/>
      </c>
      <c r="J1806" s="151" t="str">
        <f t="array" ref="J1806">IFERROR(VLOOKUP(E1806,'RT-C'!$A:$AE,31,FALSE),"")</f>
        <v/>
      </c>
      <c r="K1806" s="152" t="str">
        <f t="array" ref="K1806">IFERROR(IF(VLOOKUP(E1806,'RT-C'!$A:$AG,29,FALSE)=0,"",VLOOKUP(E1806,'RT-C'!$A:$AG,33,FALSE)),"")</f>
        <v/>
      </c>
      <c r="L1806" s="151" t="str">
        <f t="array" ref="L1806">IFERROR(VLOOKUP('RT-C'!$A:$AF,32,FALSE),"")</f>
        <v/>
      </c>
      <c r="M1806" s="323" t="str">
        <f t="array" ref="M1806">IFERROR(VLOOKUP(E1806,'RT-C'!$A:$H,8,FALSE),"")</f>
        <v/>
      </c>
      <c r="N1806" s="151" t="str">
        <f t="array" ref="N1806">IFERROR(VLOOKUP(E1806,'RT-C'!$A:$G,7,FALSE),"")</f>
        <v/>
      </c>
      <c r="O1806" s="150" t="str">
        <f t="array" ref="O1806">IFERROR(VLOOKUP(E1806,'RT-C'!$A:$R,18,FALSE),"")</f>
        <v/>
      </c>
      <c r="P1806" s="147" t="str">
        <f t="shared" si="112"/>
        <v/>
      </c>
      <c r="Q1806" s="119" t="str">
        <f t="shared" si="113"/>
        <v/>
      </c>
      <c r="R1806" s="149" t="str">
        <f t="shared" si="114"/>
        <v/>
      </c>
      <c r="S1806" s="148"/>
      <c r="T1806" s="148" t="str">
        <f t="shared" si="115"/>
        <v/>
      </c>
      <c r="U1806" s="118" t="e">
        <f>IF(AND(D1806&lt;&gt;"",I1806="OUI",#REF!="OUI"),60,"")</f>
        <v>#REF!</v>
      </c>
      <c r="V1806" s="147"/>
      <c r="W1806" s="118"/>
      <c r="X1806" s="118"/>
      <c r="Y1806" s="120"/>
      <c r="Z1806" s="117"/>
    </row>
    <row r="1807" spans="1:26" x14ac:dyDescent="0.25">
      <c r="A1807" s="114">
        <v>5</v>
      </c>
      <c r="B1807" s="115" t="s">
        <v>5727</v>
      </c>
      <c r="C1807" s="116" t="str">
        <f t="array" ref="C1807">IFERROR(VLOOKUP(E1807,'RT-C'!$A:$I,9,FALSE),"")</f>
        <v/>
      </c>
      <c r="D1807" s="117"/>
      <c r="E1807" s="113"/>
      <c r="F1807" s="118"/>
      <c r="G1807" s="119"/>
      <c r="H1807" s="120"/>
      <c r="I1807" s="153" t="str">
        <f t="array" ref="I1807">IFERROR(VLOOKUP(E1807,'RT-C'!$A:$J,10,FALSE),"")</f>
        <v/>
      </c>
      <c r="J1807" s="151" t="str">
        <f t="array" ref="J1807">IFERROR(VLOOKUP(E1807,'RT-C'!$A:$AE,31,FALSE),"")</f>
        <v/>
      </c>
      <c r="K1807" s="152" t="str">
        <f t="array" ref="K1807">IFERROR(IF(VLOOKUP(E1807,'RT-C'!$A:$AG,29,FALSE)=0,"",VLOOKUP(E1807,'RT-C'!$A:$AG,33,FALSE)),"")</f>
        <v/>
      </c>
      <c r="L1807" s="151" t="str">
        <f t="array" ref="L1807">IFERROR(VLOOKUP('RT-C'!$A:$AF,32,FALSE),"")</f>
        <v/>
      </c>
      <c r="M1807" s="323" t="str">
        <f t="array" ref="M1807">IFERROR(VLOOKUP(E1807,'RT-C'!$A:$H,8,FALSE),"")</f>
        <v/>
      </c>
      <c r="N1807" s="151" t="str">
        <f t="array" ref="N1807">IFERROR(VLOOKUP(E1807,'RT-C'!$A:$G,7,FALSE),"")</f>
        <v/>
      </c>
      <c r="O1807" s="150" t="str">
        <f t="array" ref="O1807">IFERROR(VLOOKUP(E1807,'RT-C'!$A:$R,18,FALSE),"")</f>
        <v/>
      </c>
      <c r="P1807" s="147" t="str">
        <f t="shared" si="112"/>
        <v/>
      </c>
      <c r="Q1807" s="119" t="str">
        <f t="shared" si="113"/>
        <v/>
      </c>
      <c r="R1807" s="149" t="str">
        <f t="shared" si="114"/>
        <v/>
      </c>
      <c r="S1807" s="148"/>
      <c r="T1807" s="148" t="str">
        <f t="shared" si="115"/>
        <v/>
      </c>
      <c r="U1807" s="118" t="e">
        <f>IF(AND(D1807&lt;&gt;"",I1807="OUI",#REF!="OUI"),60,"")</f>
        <v>#REF!</v>
      </c>
      <c r="V1807" s="147"/>
      <c r="W1807" s="118"/>
      <c r="X1807" s="118"/>
      <c r="Y1807" s="120"/>
      <c r="Z1807" s="117"/>
    </row>
    <row r="1808" spans="1:26" x14ac:dyDescent="0.25">
      <c r="A1808" s="114">
        <v>5</v>
      </c>
      <c r="B1808" s="115" t="s">
        <v>5727</v>
      </c>
      <c r="C1808" s="116" t="str">
        <f t="array" ref="C1808">IFERROR(VLOOKUP(E1808,'RT-C'!$A:$I,9,FALSE),"")</f>
        <v/>
      </c>
      <c r="D1808" s="117"/>
      <c r="E1808" s="113"/>
      <c r="F1808" s="118"/>
      <c r="G1808" s="119"/>
      <c r="H1808" s="120"/>
      <c r="I1808" s="153" t="str">
        <f t="array" ref="I1808">IFERROR(VLOOKUP(E1808,'RT-C'!$A:$J,10,FALSE),"")</f>
        <v/>
      </c>
      <c r="J1808" s="151" t="str">
        <f t="array" ref="J1808">IFERROR(VLOOKUP(E1808,'RT-C'!$A:$AE,31,FALSE),"")</f>
        <v/>
      </c>
      <c r="K1808" s="152" t="str">
        <f t="array" ref="K1808">IFERROR(IF(VLOOKUP(E1808,'RT-C'!$A:$AG,29,FALSE)=0,"",VLOOKUP(E1808,'RT-C'!$A:$AG,33,FALSE)),"")</f>
        <v/>
      </c>
      <c r="L1808" s="151" t="str">
        <f t="array" ref="L1808">IFERROR(VLOOKUP('RT-C'!$A:$AF,32,FALSE),"")</f>
        <v/>
      </c>
      <c r="M1808" s="323" t="str">
        <f t="array" ref="M1808">IFERROR(VLOOKUP(E1808,'RT-C'!$A:$H,8,FALSE),"")</f>
        <v/>
      </c>
      <c r="N1808" s="151" t="str">
        <f t="array" ref="N1808">IFERROR(VLOOKUP(E1808,'RT-C'!$A:$G,7,FALSE),"")</f>
        <v/>
      </c>
      <c r="O1808" s="150" t="str">
        <f t="array" ref="O1808">IFERROR(VLOOKUP(E1808,'RT-C'!$A:$R,18,FALSE),"")</f>
        <v/>
      </c>
      <c r="P1808" s="147" t="str">
        <f t="shared" si="112"/>
        <v/>
      </c>
      <c r="Q1808" s="119" t="str">
        <f t="shared" si="113"/>
        <v/>
      </c>
      <c r="R1808" s="149" t="str">
        <f t="shared" si="114"/>
        <v/>
      </c>
      <c r="S1808" s="148"/>
      <c r="T1808" s="148" t="str">
        <f t="shared" si="115"/>
        <v/>
      </c>
      <c r="U1808" s="118" t="e">
        <f>IF(AND(D1808&lt;&gt;"",I1808="OUI",#REF!="OUI"),60,"")</f>
        <v>#REF!</v>
      </c>
      <c r="V1808" s="147"/>
      <c r="W1808" s="118"/>
      <c r="X1808" s="118"/>
      <c r="Y1808" s="120"/>
      <c r="Z1808" s="117"/>
    </row>
    <row r="1809" spans="1:26" x14ac:dyDescent="0.25">
      <c r="A1809" s="114">
        <v>5</v>
      </c>
      <c r="B1809" s="115" t="s">
        <v>5727</v>
      </c>
      <c r="C1809" s="116" t="str">
        <f t="array" ref="C1809">IFERROR(VLOOKUP(E1809,'RT-C'!$A:$I,9,FALSE),"")</f>
        <v/>
      </c>
      <c r="D1809" s="117"/>
      <c r="E1809" s="113"/>
      <c r="F1809" s="118"/>
      <c r="G1809" s="119"/>
      <c r="H1809" s="120"/>
      <c r="I1809" s="153" t="str">
        <f t="array" ref="I1809">IFERROR(VLOOKUP(E1809,'RT-C'!$A:$J,10,FALSE),"")</f>
        <v/>
      </c>
      <c r="J1809" s="151" t="str">
        <f t="array" ref="J1809">IFERROR(VLOOKUP(E1809,'RT-C'!$A:$AE,31,FALSE),"")</f>
        <v/>
      </c>
      <c r="K1809" s="152" t="str">
        <f t="array" ref="K1809">IFERROR(IF(VLOOKUP(E1809,'RT-C'!$A:$AG,29,FALSE)=0,"",VLOOKUP(E1809,'RT-C'!$A:$AG,33,FALSE)),"")</f>
        <v/>
      </c>
      <c r="L1809" s="151" t="str">
        <f t="array" ref="L1809">IFERROR(VLOOKUP('RT-C'!$A:$AF,32,FALSE),"")</f>
        <v/>
      </c>
      <c r="M1809" s="323" t="str">
        <f t="array" ref="M1809">IFERROR(VLOOKUP(E1809,'RT-C'!$A:$H,8,FALSE),"")</f>
        <v/>
      </c>
      <c r="N1809" s="151" t="str">
        <f t="array" ref="N1809">IFERROR(VLOOKUP(E1809,'RT-C'!$A:$G,7,FALSE),"")</f>
        <v/>
      </c>
      <c r="O1809" s="150" t="str">
        <f t="array" ref="O1809">IFERROR(VLOOKUP(E1809,'RT-C'!$A:$R,18,FALSE),"")</f>
        <v/>
      </c>
      <c r="P1809" s="147" t="str">
        <f t="shared" si="112"/>
        <v/>
      </c>
      <c r="Q1809" s="119" t="str">
        <f t="shared" si="113"/>
        <v/>
      </c>
      <c r="R1809" s="149" t="str">
        <f t="shared" si="114"/>
        <v/>
      </c>
      <c r="S1809" s="148"/>
      <c r="T1809" s="148" t="str">
        <f t="shared" si="115"/>
        <v/>
      </c>
      <c r="U1809" s="118" t="e">
        <f>IF(AND(D1809&lt;&gt;"",I1809="OUI",#REF!="OUI"),60,"")</f>
        <v>#REF!</v>
      </c>
      <c r="V1809" s="147"/>
      <c r="W1809" s="118"/>
      <c r="X1809" s="118"/>
      <c r="Y1809" s="120"/>
      <c r="Z1809" s="117"/>
    </row>
    <row r="1810" spans="1:26" x14ac:dyDescent="0.25">
      <c r="A1810" s="114">
        <v>5</v>
      </c>
      <c r="B1810" s="115" t="s">
        <v>5727</v>
      </c>
      <c r="C1810" s="116" t="str">
        <f t="array" ref="C1810">IFERROR(VLOOKUP(E1810,'RT-C'!$A:$I,9,FALSE),"")</f>
        <v/>
      </c>
      <c r="D1810" s="117"/>
      <c r="E1810" s="113"/>
      <c r="F1810" s="118"/>
      <c r="G1810" s="119"/>
      <c r="H1810" s="120"/>
      <c r="I1810" s="153" t="str">
        <f t="array" ref="I1810">IFERROR(VLOOKUP(E1810,'RT-C'!$A:$J,10,FALSE),"")</f>
        <v/>
      </c>
      <c r="J1810" s="151" t="str">
        <f t="array" ref="J1810">IFERROR(VLOOKUP(E1810,'RT-C'!$A:$AE,31,FALSE),"")</f>
        <v/>
      </c>
      <c r="K1810" s="152" t="str">
        <f t="array" ref="K1810">IFERROR(IF(VLOOKUP(E1810,'RT-C'!$A:$AG,29,FALSE)=0,"",VLOOKUP(E1810,'RT-C'!$A:$AG,33,FALSE)),"")</f>
        <v/>
      </c>
      <c r="L1810" s="151" t="str">
        <f t="array" ref="L1810">IFERROR(VLOOKUP('RT-C'!$A:$AF,32,FALSE),"")</f>
        <v/>
      </c>
      <c r="M1810" s="323" t="str">
        <f t="array" ref="M1810">IFERROR(VLOOKUP(E1810,'RT-C'!$A:$H,8,FALSE),"")</f>
        <v/>
      </c>
      <c r="N1810" s="151" t="str">
        <f t="array" ref="N1810">IFERROR(VLOOKUP(E1810,'RT-C'!$A:$G,7,FALSE),"")</f>
        <v/>
      </c>
      <c r="O1810" s="150" t="str">
        <f t="array" ref="O1810">IFERROR(VLOOKUP(E1810,'RT-C'!$A:$R,18,FALSE),"")</f>
        <v/>
      </c>
      <c r="P1810" s="147" t="str">
        <f t="shared" si="112"/>
        <v/>
      </c>
      <c r="Q1810" s="119" t="str">
        <f t="shared" si="113"/>
        <v/>
      </c>
      <c r="R1810" s="149" t="str">
        <f t="shared" si="114"/>
        <v/>
      </c>
      <c r="S1810" s="148"/>
      <c r="T1810" s="148" t="str">
        <f t="shared" si="115"/>
        <v/>
      </c>
      <c r="U1810" s="118" t="e">
        <f>IF(AND(D1810&lt;&gt;"",I1810="OUI",#REF!="OUI"),60,"")</f>
        <v>#REF!</v>
      </c>
      <c r="V1810" s="147"/>
      <c r="W1810" s="118"/>
      <c r="X1810" s="118"/>
      <c r="Y1810" s="120"/>
      <c r="Z1810" s="117"/>
    </row>
    <row r="1811" spans="1:26" x14ac:dyDescent="0.25">
      <c r="A1811" s="114">
        <v>5</v>
      </c>
      <c r="B1811" s="115" t="s">
        <v>5727</v>
      </c>
      <c r="C1811" s="116" t="str">
        <f t="array" ref="C1811">IFERROR(VLOOKUP(E1811,'RT-C'!$A:$I,9,FALSE),"")</f>
        <v/>
      </c>
      <c r="D1811" s="117"/>
      <c r="E1811" s="113"/>
      <c r="F1811" s="118"/>
      <c r="G1811" s="119"/>
      <c r="H1811" s="120"/>
      <c r="I1811" s="153" t="str">
        <f t="array" ref="I1811">IFERROR(VLOOKUP(E1811,'RT-C'!$A:$J,10,FALSE),"")</f>
        <v/>
      </c>
      <c r="J1811" s="151" t="str">
        <f t="array" ref="J1811">IFERROR(VLOOKUP(E1811,'RT-C'!$A:$AE,31,FALSE),"")</f>
        <v/>
      </c>
      <c r="K1811" s="152" t="str">
        <f t="array" ref="K1811">IFERROR(IF(VLOOKUP(E1811,'RT-C'!$A:$AG,29,FALSE)=0,"",VLOOKUP(E1811,'RT-C'!$A:$AG,33,FALSE)),"")</f>
        <v/>
      </c>
      <c r="L1811" s="151" t="str">
        <f t="array" ref="L1811">IFERROR(VLOOKUP('RT-C'!$A:$AF,32,FALSE),"")</f>
        <v/>
      </c>
      <c r="M1811" s="323" t="str">
        <f t="array" ref="M1811">IFERROR(VLOOKUP(E1811,'RT-C'!$A:$H,8,FALSE),"")</f>
        <v/>
      </c>
      <c r="N1811" s="151" t="str">
        <f t="array" ref="N1811">IFERROR(VLOOKUP(E1811,'RT-C'!$A:$G,7,FALSE),"")</f>
        <v/>
      </c>
      <c r="O1811" s="150" t="str">
        <f t="array" ref="O1811">IFERROR(VLOOKUP(E1811,'RT-C'!$A:$R,18,FALSE),"")</f>
        <v/>
      </c>
      <c r="P1811" s="147" t="str">
        <f t="shared" si="112"/>
        <v/>
      </c>
      <c r="Q1811" s="119" t="str">
        <f t="shared" si="113"/>
        <v/>
      </c>
      <c r="R1811" s="149" t="str">
        <f t="shared" si="114"/>
        <v/>
      </c>
      <c r="S1811" s="148"/>
      <c r="T1811" s="148" t="str">
        <f t="shared" si="115"/>
        <v/>
      </c>
      <c r="U1811" s="118" t="e">
        <f>IF(AND(D1811&lt;&gt;"",I1811="OUI",#REF!="OUI"),60,"")</f>
        <v>#REF!</v>
      </c>
      <c r="V1811" s="147"/>
      <c r="W1811" s="118"/>
      <c r="X1811" s="118"/>
      <c r="Y1811" s="120"/>
      <c r="Z1811" s="117"/>
    </row>
    <row r="1812" spans="1:26" x14ac:dyDescent="0.25">
      <c r="A1812" s="114">
        <v>5</v>
      </c>
      <c r="B1812" s="115" t="s">
        <v>5727</v>
      </c>
      <c r="C1812" s="116" t="str">
        <f t="array" ref="C1812">IFERROR(VLOOKUP(E1812,'RT-C'!$A:$I,9,FALSE),"")</f>
        <v/>
      </c>
      <c r="D1812" s="117"/>
      <c r="E1812" s="113"/>
      <c r="F1812" s="118"/>
      <c r="G1812" s="119"/>
      <c r="H1812" s="120"/>
      <c r="I1812" s="153" t="str">
        <f t="array" ref="I1812">IFERROR(VLOOKUP(E1812,'RT-C'!$A:$J,10,FALSE),"")</f>
        <v/>
      </c>
      <c r="J1812" s="151" t="str">
        <f t="array" ref="J1812">IFERROR(VLOOKUP(E1812,'RT-C'!$A:$AE,31,FALSE),"")</f>
        <v/>
      </c>
      <c r="K1812" s="152" t="str">
        <f t="array" ref="K1812">IFERROR(IF(VLOOKUP(E1812,'RT-C'!$A:$AG,29,FALSE)=0,"",VLOOKUP(E1812,'RT-C'!$A:$AG,33,FALSE)),"")</f>
        <v/>
      </c>
      <c r="L1812" s="151" t="str">
        <f t="array" ref="L1812">IFERROR(VLOOKUP('RT-C'!$A:$AF,32,FALSE),"")</f>
        <v/>
      </c>
      <c r="M1812" s="323" t="str">
        <f t="array" ref="M1812">IFERROR(VLOOKUP(E1812,'RT-C'!$A:$H,8,FALSE),"")</f>
        <v/>
      </c>
      <c r="N1812" s="151" t="str">
        <f t="array" ref="N1812">IFERROR(VLOOKUP(E1812,'RT-C'!$A:$G,7,FALSE),"")</f>
        <v/>
      </c>
      <c r="O1812" s="150" t="str">
        <f t="array" ref="O1812">IFERROR(VLOOKUP(E1812,'RT-C'!$A:$R,18,FALSE),"")</f>
        <v/>
      </c>
      <c r="P1812" s="147" t="str">
        <f t="shared" si="112"/>
        <v/>
      </c>
      <c r="Q1812" s="119" t="str">
        <f t="shared" si="113"/>
        <v/>
      </c>
      <c r="R1812" s="149" t="str">
        <f t="shared" si="114"/>
        <v/>
      </c>
      <c r="S1812" s="148"/>
      <c r="T1812" s="148" t="str">
        <f t="shared" si="115"/>
        <v/>
      </c>
      <c r="U1812" s="118" t="e">
        <f>IF(AND(D1812&lt;&gt;"",I1812="OUI",#REF!="OUI"),60,"")</f>
        <v>#REF!</v>
      </c>
      <c r="V1812" s="147"/>
      <c r="W1812" s="118"/>
      <c r="X1812" s="118"/>
      <c r="Y1812" s="120"/>
      <c r="Z1812" s="117"/>
    </row>
    <row r="1813" spans="1:26" x14ac:dyDescent="0.25">
      <c r="A1813" s="114">
        <v>5</v>
      </c>
      <c r="B1813" s="115" t="s">
        <v>5727</v>
      </c>
      <c r="C1813" s="116" t="str">
        <f t="array" ref="C1813">IFERROR(VLOOKUP(E1813,'RT-C'!$A:$I,9,FALSE),"")</f>
        <v/>
      </c>
      <c r="D1813" s="117"/>
      <c r="E1813" s="113"/>
      <c r="F1813" s="118"/>
      <c r="G1813" s="119"/>
      <c r="H1813" s="120"/>
      <c r="I1813" s="153" t="str">
        <f t="array" ref="I1813">IFERROR(VLOOKUP(E1813,'RT-C'!$A:$J,10,FALSE),"")</f>
        <v/>
      </c>
      <c r="J1813" s="151" t="str">
        <f t="array" ref="J1813">IFERROR(VLOOKUP(E1813,'RT-C'!$A:$AE,31,FALSE),"")</f>
        <v/>
      </c>
      <c r="K1813" s="152" t="str">
        <f t="array" ref="K1813">IFERROR(IF(VLOOKUP(E1813,'RT-C'!$A:$AG,29,FALSE)=0,"",VLOOKUP(E1813,'RT-C'!$A:$AG,33,FALSE)),"")</f>
        <v/>
      </c>
      <c r="L1813" s="151" t="str">
        <f t="array" ref="L1813">IFERROR(VLOOKUP('RT-C'!$A:$AF,32,FALSE),"")</f>
        <v/>
      </c>
      <c r="M1813" s="323" t="str">
        <f t="array" ref="M1813">IFERROR(VLOOKUP(E1813,'RT-C'!$A:$H,8,FALSE),"")</f>
        <v/>
      </c>
      <c r="N1813" s="151" t="str">
        <f t="array" ref="N1813">IFERROR(VLOOKUP(E1813,'RT-C'!$A:$G,7,FALSE),"")</f>
        <v/>
      </c>
      <c r="O1813" s="150" t="str">
        <f t="array" ref="O1813">IFERROR(VLOOKUP(E1813,'RT-C'!$A:$R,18,FALSE),"")</f>
        <v/>
      </c>
      <c r="P1813" s="147" t="str">
        <f t="shared" si="112"/>
        <v/>
      </c>
      <c r="Q1813" s="119" t="str">
        <f t="shared" si="113"/>
        <v/>
      </c>
      <c r="R1813" s="149" t="str">
        <f t="shared" si="114"/>
        <v/>
      </c>
      <c r="S1813" s="148"/>
      <c r="T1813" s="148" t="str">
        <f t="shared" si="115"/>
        <v/>
      </c>
      <c r="U1813" s="118" t="e">
        <f>IF(AND(D1813&lt;&gt;"",I1813="OUI",#REF!="OUI"),60,"")</f>
        <v>#REF!</v>
      </c>
      <c r="V1813" s="147"/>
      <c r="W1813" s="118"/>
      <c r="X1813" s="118"/>
      <c r="Y1813" s="120"/>
      <c r="Z1813" s="117"/>
    </row>
    <row r="1814" spans="1:26" x14ac:dyDescent="0.25">
      <c r="A1814" s="114">
        <v>5</v>
      </c>
      <c r="B1814" s="115" t="s">
        <v>5727</v>
      </c>
      <c r="C1814" s="116" t="str">
        <f t="array" ref="C1814">IFERROR(VLOOKUP(E1814,'RT-C'!$A:$I,9,FALSE),"")</f>
        <v/>
      </c>
      <c r="D1814" s="117"/>
      <c r="E1814" s="113"/>
      <c r="F1814" s="118"/>
      <c r="G1814" s="119"/>
      <c r="H1814" s="120"/>
      <c r="I1814" s="153" t="str">
        <f t="array" ref="I1814">IFERROR(VLOOKUP(E1814,'RT-C'!$A:$J,10,FALSE),"")</f>
        <v/>
      </c>
      <c r="J1814" s="151" t="str">
        <f t="array" ref="J1814">IFERROR(VLOOKUP(E1814,'RT-C'!$A:$AE,31,FALSE),"")</f>
        <v/>
      </c>
      <c r="K1814" s="152" t="str">
        <f t="array" ref="K1814">IFERROR(IF(VLOOKUP(E1814,'RT-C'!$A:$AG,29,FALSE)=0,"",VLOOKUP(E1814,'RT-C'!$A:$AG,33,FALSE)),"")</f>
        <v/>
      </c>
      <c r="L1814" s="151" t="str">
        <f t="array" ref="L1814">IFERROR(VLOOKUP('RT-C'!$A:$AF,32,FALSE),"")</f>
        <v/>
      </c>
      <c r="M1814" s="323" t="str">
        <f t="array" ref="M1814">IFERROR(VLOOKUP(E1814,'RT-C'!$A:$H,8,FALSE),"")</f>
        <v/>
      </c>
      <c r="N1814" s="151" t="str">
        <f t="array" ref="N1814">IFERROR(VLOOKUP(E1814,'RT-C'!$A:$G,7,FALSE),"")</f>
        <v/>
      </c>
      <c r="O1814" s="150" t="str">
        <f t="array" ref="O1814">IFERROR(VLOOKUP(E1814,'RT-C'!$A:$R,18,FALSE),"")</f>
        <v/>
      </c>
      <c r="P1814" s="147" t="str">
        <f t="shared" si="112"/>
        <v/>
      </c>
      <c r="Q1814" s="119" t="str">
        <f t="shared" si="113"/>
        <v/>
      </c>
      <c r="R1814" s="149" t="str">
        <f t="shared" si="114"/>
        <v/>
      </c>
      <c r="S1814" s="148"/>
      <c r="T1814" s="148" t="str">
        <f t="shared" si="115"/>
        <v/>
      </c>
      <c r="U1814" s="118" t="e">
        <f>IF(AND(D1814&lt;&gt;"",I1814="OUI",#REF!="OUI"),60,"")</f>
        <v>#REF!</v>
      </c>
      <c r="V1814" s="147"/>
      <c r="W1814" s="118"/>
      <c r="X1814" s="118"/>
      <c r="Y1814" s="120"/>
      <c r="Z1814" s="117"/>
    </row>
    <row r="1815" spans="1:26" x14ac:dyDescent="0.25">
      <c r="A1815" s="114">
        <v>5</v>
      </c>
      <c r="B1815" s="115" t="s">
        <v>5727</v>
      </c>
      <c r="C1815" s="116" t="str">
        <f t="array" ref="C1815">IFERROR(VLOOKUP(E1815,'RT-C'!$A:$I,9,FALSE),"")</f>
        <v/>
      </c>
      <c r="D1815" s="117"/>
      <c r="E1815" s="113"/>
      <c r="F1815" s="118"/>
      <c r="G1815" s="119"/>
      <c r="H1815" s="120"/>
      <c r="I1815" s="153" t="str">
        <f t="array" ref="I1815">IFERROR(VLOOKUP(E1815,'RT-C'!$A:$J,10,FALSE),"")</f>
        <v/>
      </c>
      <c r="J1815" s="151" t="str">
        <f t="array" ref="J1815">IFERROR(VLOOKUP(E1815,'RT-C'!$A:$AE,31,FALSE),"")</f>
        <v/>
      </c>
      <c r="K1815" s="152" t="str">
        <f t="array" ref="K1815">IFERROR(IF(VLOOKUP(E1815,'RT-C'!$A:$AG,29,FALSE)=0,"",VLOOKUP(E1815,'RT-C'!$A:$AG,33,FALSE)),"")</f>
        <v/>
      </c>
      <c r="L1815" s="151" t="str">
        <f t="array" ref="L1815">IFERROR(VLOOKUP('RT-C'!$A:$AF,32,FALSE),"")</f>
        <v/>
      </c>
      <c r="M1815" s="323" t="str">
        <f t="array" ref="M1815">IFERROR(VLOOKUP(E1815,'RT-C'!$A:$H,8,FALSE),"")</f>
        <v/>
      </c>
      <c r="N1815" s="151" t="str">
        <f t="array" ref="N1815">IFERROR(VLOOKUP(E1815,'RT-C'!$A:$G,7,FALSE),"")</f>
        <v/>
      </c>
      <c r="O1815" s="150" t="str">
        <f t="array" ref="O1815">IFERROR(VLOOKUP(E1815,'RT-C'!$A:$R,18,FALSE),"")</f>
        <v/>
      </c>
      <c r="P1815" s="147" t="str">
        <f t="shared" si="112"/>
        <v/>
      </c>
      <c r="Q1815" s="119" t="str">
        <f t="shared" si="113"/>
        <v/>
      </c>
      <c r="R1815" s="149" t="str">
        <f t="shared" si="114"/>
        <v/>
      </c>
      <c r="S1815" s="148"/>
      <c r="T1815" s="148" t="str">
        <f t="shared" si="115"/>
        <v/>
      </c>
      <c r="U1815" s="118" t="e">
        <f>IF(AND(D1815&lt;&gt;"",I1815="OUI",#REF!="OUI"),60,"")</f>
        <v>#REF!</v>
      </c>
      <c r="V1815" s="147"/>
      <c r="W1815" s="118"/>
      <c r="X1815" s="118"/>
      <c r="Y1815" s="120"/>
      <c r="Z1815" s="117"/>
    </row>
    <row r="1816" spans="1:26" x14ac:dyDescent="0.25">
      <c r="A1816" s="114">
        <v>5</v>
      </c>
      <c r="B1816" s="115" t="s">
        <v>5727</v>
      </c>
      <c r="C1816" s="116" t="str">
        <f t="array" ref="C1816">IFERROR(VLOOKUP(E1816,'RT-C'!$A:$I,9,FALSE),"")</f>
        <v/>
      </c>
      <c r="D1816" s="117"/>
      <c r="E1816" s="113"/>
      <c r="F1816" s="118"/>
      <c r="G1816" s="119"/>
      <c r="H1816" s="120"/>
      <c r="I1816" s="153" t="str">
        <f t="array" ref="I1816">IFERROR(VLOOKUP(E1816,'RT-C'!$A:$J,10,FALSE),"")</f>
        <v/>
      </c>
      <c r="J1816" s="151" t="str">
        <f t="array" ref="J1816">IFERROR(VLOOKUP(E1816,'RT-C'!$A:$AE,31,FALSE),"")</f>
        <v/>
      </c>
      <c r="K1816" s="152" t="str">
        <f t="array" ref="K1816">IFERROR(IF(VLOOKUP(E1816,'RT-C'!$A:$AG,29,FALSE)=0,"",VLOOKUP(E1816,'RT-C'!$A:$AG,33,FALSE)),"")</f>
        <v/>
      </c>
      <c r="L1816" s="151" t="str">
        <f t="array" ref="L1816">IFERROR(VLOOKUP('RT-C'!$A:$AF,32,FALSE),"")</f>
        <v/>
      </c>
      <c r="M1816" s="323" t="str">
        <f t="array" ref="M1816">IFERROR(VLOOKUP(E1816,'RT-C'!$A:$H,8,FALSE),"")</f>
        <v/>
      </c>
      <c r="N1816" s="151" t="str">
        <f t="array" ref="N1816">IFERROR(VLOOKUP(E1816,'RT-C'!$A:$G,7,FALSE),"")</f>
        <v/>
      </c>
      <c r="O1816" s="150" t="str">
        <f t="array" ref="O1816">IFERROR(VLOOKUP(E1816,'RT-C'!$A:$R,18,FALSE),"")</f>
        <v/>
      </c>
      <c r="P1816" s="147" t="str">
        <f t="shared" si="112"/>
        <v/>
      </c>
      <c r="Q1816" s="119" t="str">
        <f t="shared" si="113"/>
        <v/>
      </c>
      <c r="R1816" s="149" t="str">
        <f t="shared" si="114"/>
        <v/>
      </c>
      <c r="S1816" s="148"/>
      <c r="T1816" s="148" t="str">
        <f t="shared" si="115"/>
        <v/>
      </c>
      <c r="U1816" s="118" t="e">
        <f>IF(AND(D1816&lt;&gt;"",I1816="OUI",#REF!="OUI"),60,"")</f>
        <v>#REF!</v>
      </c>
      <c r="V1816" s="147"/>
      <c r="W1816" s="118"/>
      <c r="X1816" s="118"/>
      <c r="Y1816" s="120"/>
      <c r="Z1816" s="117"/>
    </row>
    <row r="1817" spans="1:26" x14ac:dyDescent="0.25">
      <c r="A1817" s="114">
        <v>5</v>
      </c>
      <c r="B1817" s="115" t="s">
        <v>5727</v>
      </c>
      <c r="C1817" s="116" t="str">
        <f t="array" ref="C1817">IFERROR(VLOOKUP(E1817,'RT-C'!$A:$I,9,FALSE),"")</f>
        <v/>
      </c>
      <c r="D1817" s="117"/>
      <c r="E1817" s="113"/>
      <c r="F1817" s="118"/>
      <c r="G1817" s="119"/>
      <c r="H1817" s="120"/>
      <c r="I1817" s="153" t="str">
        <f t="array" ref="I1817">IFERROR(VLOOKUP(E1817,'RT-C'!$A:$J,10,FALSE),"")</f>
        <v/>
      </c>
      <c r="J1817" s="151" t="str">
        <f t="array" ref="J1817">IFERROR(VLOOKUP(E1817,'RT-C'!$A:$AE,31,FALSE),"")</f>
        <v/>
      </c>
      <c r="K1817" s="152" t="str">
        <f t="array" ref="K1817">IFERROR(IF(VLOOKUP(E1817,'RT-C'!$A:$AG,29,FALSE)=0,"",VLOOKUP(E1817,'RT-C'!$A:$AG,33,FALSE)),"")</f>
        <v/>
      </c>
      <c r="L1817" s="151" t="str">
        <f t="array" ref="L1817">IFERROR(VLOOKUP('RT-C'!$A:$AF,32,FALSE),"")</f>
        <v/>
      </c>
      <c r="M1817" s="323" t="str">
        <f t="array" ref="M1817">IFERROR(VLOOKUP(E1817,'RT-C'!$A:$H,8,FALSE),"")</f>
        <v/>
      </c>
      <c r="N1817" s="151" t="str">
        <f t="array" ref="N1817">IFERROR(VLOOKUP(E1817,'RT-C'!$A:$G,7,FALSE),"")</f>
        <v/>
      </c>
      <c r="O1817" s="150" t="str">
        <f t="array" ref="O1817">IFERROR(VLOOKUP(E1817,'RT-C'!$A:$R,18,FALSE),"")</f>
        <v/>
      </c>
      <c r="P1817" s="147" t="str">
        <f t="shared" si="112"/>
        <v/>
      </c>
      <c r="Q1817" s="119" t="str">
        <f t="shared" si="113"/>
        <v/>
      </c>
      <c r="R1817" s="149" t="str">
        <f t="shared" si="114"/>
        <v/>
      </c>
      <c r="S1817" s="148"/>
      <c r="T1817" s="148" t="str">
        <f t="shared" si="115"/>
        <v/>
      </c>
      <c r="U1817" s="118" t="e">
        <f>IF(AND(D1817&lt;&gt;"",I1817="OUI",#REF!="OUI"),60,"")</f>
        <v>#REF!</v>
      </c>
      <c r="V1817" s="147"/>
      <c r="W1817" s="118"/>
      <c r="X1817" s="118"/>
      <c r="Y1817" s="120"/>
      <c r="Z1817" s="117"/>
    </row>
    <row r="1818" spans="1:26" x14ac:dyDescent="0.25">
      <c r="A1818" s="114">
        <v>5</v>
      </c>
      <c r="B1818" s="115" t="s">
        <v>5727</v>
      </c>
      <c r="C1818" s="116" t="str">
        <f t="array" ref="C1818">IFERROR(VLOOKUP(E1818,'RT-C'!$A:$I,9,FALSE),"")</f>
        <v/>
      </c>
      <c r="D1818" s="117"/>
      <c r="E1818" s="113"/>
      <c r="F1818" s="118"/>
      <c r="G1818" s="119"/>
      <c r="H1818" s="120"/>
      <c r="I1818" s="153" t="str">
        <f t="array" ref="I1818">IFERROR(VLOOKUP(E1818,'RT-C'!$A:$J,10,FALSE),"")</f>
        <v/>
      </c>
      <c r="J1818" s="151" t="str">
        <f t="array" ref="J1818">IFERROR(VLOOKUP(E1818,'RT-C'!$A:$AE,31,FALSE),"")</f>
        <v/>
      </c>
      <c r="K1818" s="152" t="str">
        <f t="array" ref="K1818">IFERROR(IF(VLOOKUP(E1818,'RT-C'!$A:$AG,29,FALSE)=0,"",VLOOKUP(E1818,'RT-C'!$A:$AG,33,FALSE)),"")</f>
        <v/>
      </c>
      <c r="L1818" s="151" t="str">
        <f t="array" ref="L1818">IFERROR(VLOOKUP('RT-C'!$A:$AF,32,FALSE),"")</f>
        <v/>
      </c>
      <c r="M1818" s="323" t="str">
        <f t="array" ref="M1818">IFERROR(VLOOKUP(E1818,'RT-C'!$A:$H,8,FALSE),"")</f>
        <v/>
      </c>
      <c r="N1818" s="151" t="str">
        <f t="array" ref="N1818">IFERROR(VLOOKUP(E1818,'RT-C'!$A:$G,7,FALSE),"")</f>
        <v/>
      </c>
      <c r="O1818" s="150" t="str">
        <f t="array" ref="O1818">IFERROR(VLOOKUP(E1818,'RT-C'!$A:$R,18,FALSE),"")</f>
        <v/>
      </c>
      <c r="P1818" s="147" t="str">
        <f t="shared" si="112"/>
        <v/>
      </c>
      <c r="Q1818" s="119" t="str">
        <f t="shared" si="113"/>
        <v/>
      </c>
      <c r="R1818" s="149" t="str">
        <f t="shared" si="114"/>
        <v/>
      </c>
      <c r="S1818" s="148"/>
      <c r="T1818" s="148" t="str">
        <f t="shared" si="115"/>
        <v/>
      </c>
      <c r="U1818" s="118" t="e">
        <f>IF(AND(D1818&lt;&gt;"",I1818="OUI",#REF!="OUI"),60,"")</f>
        <v>#REF!</v>
      </c>
      <c r="V1818" s="147"/>
      <c r="W1818" s="118"/>
      <c r="X1818" s="118"/>
      <c r="Y1818" s="120"/>
      <c r="Z1818" s="117"/>
    </row>
    <row r="1819" spans="1:26" x14ac:dyDescent="0.25">
      <c r="A1819" s="114">
        <v>5</v>
      </c>
      <c r="B1819" s="115" t="s">
        <v>5727</v>
      </c>
      <c r="C1819" s="116" t="str">
        <f t="array" ref="C1819">IFERROR(VLOOKUP(E1819,'RT-C'!$A:$I,9,FALSE),"")</f>
        <v/>
      </c>
      <c r="D1819" s="117"/>
      <c r="E1819" s="113"/>
      <c r="F1819" s="118"/>
      <c r="G1819" s="119"/>
      <c r="H1819" s="120"/>
      <c r="I1819" s="153" t="str">
        <f t="array" ref="I1819">IFERROR(VLOOKUP(E1819,'RT-C'!$A:$J,10,FALSE),"")</f>
        <v/>
      </c>
      <c r="J1819" s="151" t="str">
        <f t="array" ref="J1819">IFERROR(VLOOKUP(E1819,'RT-C'!$A:$AE,31,FALSE),"")</f>
        <v/>
      </c>
      <c r="K1819" s="152" t="str">
        <f t="array" ref="K1819">IFERROR(IF(VLOOKUP(E1819,'RT-C'!$A:$AG,29,FALSE)=0,"",VLOOKUP(E1819,'RT-C'!$A:$AG,33,FALSE)),"")</f>
        <v/>
      </c>
      <c r="L1819" s="151" t="str">
        <f t="array" ref="L1819">IFERROR(VLOOKUP('RT-C'!$A:$AF,32,FALSE),"")</f>
        <v/>
      </c>
      <c r="M1819" s="323" t="str">
        <f t="array" ref="M1819">IFERROR(VLOOKUP(E1819,'RT-C'!$A:$H,8,FALSE),"")</f>
        <v/>
      </c>
      <c r="N1819" s="151" t="str">
        <f t="array" ref="N1819">IFERROR(VLOOKUP(E1819,'RT-C'!$A:$G,7,FALSE),"")</f>
        <v/>
      </c>
      <c r="O1819" s="150" t="str">
        <f t="array" ref="O1819">IFERROR(VLOOKUP(E1819,'RT-C'!$A:$R,18,FALSE),"")</f>
        <v/>
      </c>
      <c r="P1819" s="147" t="str">
        <f t="shared" si="112"/>
        <v/>
      </c>
      <c r="Q1819" s="119" t="str">
        <f t="shared" si="113"/>
        <v/>
      </c>
      <c r="R1819" s="149" t="str">
        <f t="shared" si="114"/>
        <v/>
      </c>
      <c r="S1819" s="148"/>
      <c r="T1819" s="148" t="str">
        <f t="shared" si="115"/>
        <v/>
      </c>
      <c r="U1819" s="118" t="e">
        <f>IF(AND(D1819&lt;&gt;"",I1819="OUI",#REF!="OUI"),60,"")</f>
        <v>#REF!</v>
      </c>
      <c r="V1819" s="147"/>
      <c r="W1819" s="118"/>
      <c r="X1819" s="118"/>
      <c r="Y1819" s="120"/>
      <c r="Z1819" s="117"/>
    </row>
    <row r="1820" spans="1:26" x14ac:dyDescent="0.25">
      <c r="A1820" s="114">
        <v>5</v>
      </c>
      <c r="B1820" s="115" t="s">
        <v>5727</v>
      </c>
      <c r="C1820" s="116" t="str">
        <f t="array" ref="C1820">IFERROR(VLOOKUP(E1820,'RT-C'!$A:$I,9,FALSE),"")</f>
        <v/>
      </c>
      <c r="D1820" s="117"/>
      <c r="E1820" s="113"/>
      <c r="F1820" s="118"/>
      <c r="G1820" s="119"/>
      <c r="H1820" s="120"/>
      <c r="I1820" s="153" t="str">
        <f t="array" ref="I1820">IFERROR(VLOOKUP(E1820,'RT-C'!$A:$J,10,FALSE),"")</f>
        <v/>
      </c>
      <c r="J1820" s="151" t="str">
        <f t="array" ref="J1820">IFERROR(VLOOKUP(E1820,'RT-C'!$A:$AE,31,FALSE),"")</f>
        <v/>
      </c>
      <c r="K1820" s="152" t="str">
        <f t="array" ref="K1820">IFERROR(IF(VLOOKUP(E1820,'RT-C'!$A:$AG,29,FALSE)=0,"",VLOOKUP(E1820,'RT-C'!$A:$AG,33,FALSE)),"")</f>
        <v/>
      </c>
      <c r="L1820" s="151" t="str">
        <f t="array" ref="L1820">IFERROR(VLOOKUP('RT-C'!$A:$AF,32,FALSE),"")</f>
        <v/>
      </c>
      <c r="M1820" s="323" t="str">
        <f t="array" ref="M1820">IFERROR(VLOOKUP(E1820,'RT-C'!$A:$H,8,FALSE),"")</f>
        <v/>
      </c>
      <c r="N1820" s="151" t="str">
        <f t="array" ref="N1820">IFERROR(VLOOKUP(E1820,'RT-C'!$A:$G,7,FALSE),"")</f>
        <v/>
      </c>
      <c r="O1820" s="150" t="str">
        <f t="array" ref="O1820">IFERROR(VLOOKUP(E1820,'RT-C'!$A:$R,18,FALSE),"")</f>
        <v/>
      </c>
      <c r="P1820" s="147" t="str">
        <f t="shared" si="112"/>
        <v/>
      </c>
      <c r="Q1820" s="119" t="str">
        <f t="shared" si="113"/>
        <v/>
      </c>
      <c r="R1820" s="149" t="str">
        <f t="shared" si="114"/>
        <v/>
      </c>
      <c r="S1820" s="148"/>
      <c r="T1820" s="148" t="str">
        <f t="shared" si="115"/>
        <v/>
      </c>
      <c r="U1820" s="118" t="e">
        <f>IF(AND(D1820&lt;&gt;"",I1820="OUI",#REF!="OUI"),60,"")</f>
        <v>#REF!</v>
      </c>
      <c r="V1820" s="147"/>
      <c r="W1820" s="118"/>
      <c r="X1820" s="118"/>
      <c r="Y1820" s="120"/>
      <c r="Z1820" s="117"/>
    </row>
    <row r="1821" spans="1:26" x14ac:dyDescent="0.25">
      <c r="A1821" s="114">
        <v>5</v>
      </c>
      <c r="B1821" s="115" t="s">
        <v>5727</v>
      </c>
      <c r="C1821" s="116" t="str">
        <f t="array" ref="C1821">IFERROR(VLOOKUP(E1821,'RT-C'!$A:$I,9,FALSE),"")</f>
        <v/>
      </c>
      <c r="D1821" s="117"/>
      <c r="E1821" s="113"/>
      <c r="F1821" s="118"/>
      <c r="G1821" s="119"/>
      <c r="H1821" s="120"/>
      <c r="I1821" s="153" t="str">
        <f t="array" ref="I1821">IFERROR(VLOOKUP(E1821,'RT-C'!$A:$J,10,FALSE),"")</f>
        <v/>
      </c>
      <c r="J1821" s="151" t="str">
        <f t="array" ref="J1821">IFERROR(VLOOKUP(E1821,'RT-C'!$A:$AE,31,FALSE),"")</f>
        <v/>
      </c>
      <c r="K1821" s="152" t="str">
        <f t="array" ref="K1821">IFERROR(IF(VLOOKUP(E1821,'RT-C'!$A:$AG,29,FALSE)=0,"",VLOOKUP(E1821,'RT-C'!$A:$AG,33,FALSE)),"")</f>
        <v/>
      </c>
      <c r="L1821" s="151" t="str">
        <f t="array" ref="L1821">IFERROR(VLOOKUP('RT-C'!$A:$AF,32,FALSE),"")</f>
        <v/>
      </c>
      <c r="M1821" s="323" t="str">
        <f t="array" ref="M1821">IFERROR(VLOOKUP(E1821,'RT-C'!$A:$H,8,FALSE),"")</f>
        <v/>
      </c>
      <c r="N1821" s="151" t="str">
        <f t="array" ref="N1821">IFERROR(VLOOKUP(E1821,'RT-C'!$A:$G,7,FALSE),"")</f>
        <v/>
      </c>
      <c r="O1821" s="150" t="str">
        <f t="array" ref="O1821">IFERROR(VLOOKUP(E1821,'RT-C'!$A:$R,18,FALSE),"")</f>
        <v/>
      </c>
      <c r="P1821" s="147" t="str">
        <f t="shared" si="112"/>
        <v/>
      </c>
      <c r="Q1821" s="119" t="str">
        <f t="shared" si="113"/>
        <v/>
      </c>
      <c r="R1821" s="149" t="str">
        <f t="shared" si="114"/>
        <v/>
      </c>
      <c r="S1821" s="148"/>
      <c r="T1821" s="148" t="str">
        <f t="shared" si="115"/>
        <v/>
      </c>
      <c r="U1821" s="118" t="e">
        <f>IF(AND(D1821&lt;&gt;"",I1821="OUI",#REF!="OUI"),60,"")</f>
        <v>#REF!</v>
      </c>
      <c r="V1821" s="147"/>
      <c r="W1821" s="118"/>
      <c r="X1821" s="118"/>
      <c r="Y1821" s="120"/>
      <c r="Z1821" s="117"/>
    </row>
    <row r="1822" spans="1:26" x14ac:dyDescent="0.25">
      <c r="A1822" s="114">
        <v>5</v>
      </c>
      <c r="B1822" s="115" t="s">
        <v>5727</v>
      </c>
      <c r="C1822" s="116" t="str">
        <f t="array" ref="C1822">IFERROR(VLOOKUP(E1822,'RT-C'!$A:$I,9,FALSE),"")</f>
        <v/>
      </c>
      <c r="D1822" s="117"/>
      <c r="E1822" s="113"/>
      <c r="F1822" s="118"/>
      <c r="G1822" s="119"/>
      <c r="H1822" s="120"/>
      <c r="I1822" s="153" t="str">
        <f t="array" ref="I1822">IFERROR(VLOOKUP(E1822,'RT-C'!$A:$J,10,FALSE),"")</f>
        <v/>
      </c>
      <c r="J1822" s="151" t="str">
        <f t="array" ref="J1822">IFERROR(VLOOKUP(E1822,'RT-C'!$A:$AE,31,FALSE),"")</f>
        <v/>
      </c>
      <c r="K1822" s="152" t="str">
        <f t="array" ref="K1822">IFERROR(IF(VLOOKUP(E1822,'RT-C'!$A:$AG,29,FALSE)=0,"",VLOOKUP(E1822,'RT-C'!$A:$AG,33,FALSE)),"")</f>
        <v/>
      </c>
      <c r="L1822" s="151" t="str">
        <f t="array" ref="L1822">IFERROR(VLOOKUP('RT-C'!$A:$AF,32,FALSE),"")</f>
        <v/>
      </c>
      <c r="M1822" s="323" t="str">
        <f t="array" ref="M1822">IFERROR(VLOOKUP(E1822,'RT-C'!$A:$H,8,FALSE),"")</f>
        <v/>
      </c>
      <c r="N1822" s="151" t="str">
        <f t="array" ref="N1822">IFERROR(VLOOKUP(E1822,'RT-C'!$A:$G,7,FALSE),"")</f>
        <v/>
      </c>
      <c r="O1822" s="150" t="str">
        <f t="array" ref="O1822">IFERROR(VLOOKUP(E1822,'RT-C'!$A:$R,18,FALSE),"")</f>
        <v/>
      </c>
      <c r="P1822" s="147" t="str">
        <f t="shared" si="112"/>
        <v/>
      </c>
      <c r="Q1822" s="119" t="str">
        <f t="shared" si="113"/>
        <v/>
      </c>
      <c r="R1822" s="149" t="str">
        <f t="shared" si="114"/>
        <v/>
      </c>
      <c r="S1822" s="148"/>
      <c r="T1822" s="148" t="str">
        <f t="shared" si="115"/>
        <v/>
      </c>
      <c r="U1822" s="118" t="e">
        <f>IF(AND(D1822&lt;&gt;"",I1822="OUI",#REF!="OUI"),60,"")</f>
        <v>#REF!</v>
      </c>
      <c r="V1822" s="147"/>
      <c r="W1822" s="118"/>
      <c r="X1822" s="118"/>
      <c r="Y1822" s="120"/>
      <c r="Z1822" s="117"/>
    </row>
    <row r="1823" spans="1:26" x14ac:dyDescent="0.25">
      <c r="A1823" s="114">
        <v>5</v>
      </c>
      <c r="B1823" s="115" t="s">
        <v>5727</v>
      </c>
      <c r="C1823" s="116" t="str">
        <f t="array" ref="C1823">IFERROR(VLOOKUP(E1823,'RT-C'!$A:$I,9,FALSE),"")</f>
        <v/>
      </c>
      <c r="D1823" s="117"/>
      <c r="E1823" s="113"/>
      <c r="F1823" s="118"/>
      <c r="G1823" s="119"/>
      <c r="H1823" s="120"/>
      <c r="I1823" s="153" t="str">
        <f t="array" ref="I1823">IFERROR(VLOOKUP(E1823,'RT-C'!$A:$J,10,FALSE),"")</f>
        <v/>
      </c>
      <c r="J1823" s="151" t="str">
        <f t="array" ref="J1823">IFERROR(VLOOKUP(E1823,'RT-C'!$A:$AE,31,FALSE),"")</f>
        <v/>
      </c>
      <c r="K1823" s="152" t="str">
        <f t="array" ref="K1823">IFERROR(IF(VLOOKUP(E1823,'RT-C'!$A:$AG,29,FALSE)=0,"",VLOOKUP(E1823,'RT-C'!$A:$AG,33,FALSE)),"")</f>
        <v/>
      </c>
      <c r="L1823" s="151" t="str">
        <f t="array" ref="L1823">IFERROR(VLOOKUP('RT-C'!$A:$AF,32,FALSE),"")</f>
        <v/>
      </c>
      <c r="M1823" s="323" t="str">
        <f t="array" ref="M1823">IFERROR(VLOOKUP(E1823,'RT-C'!$A:$H,8,FALSE),"")</f>
        <v/>
      </c>
      <c r="N1823" s="151" t="str">
        <f t="array" ref="N1823">IFERROR(VLOOKUP(E1823,'RT-C'!$A:$G,7,FALSE),"")</f>
        <v/>
      </c>
      <c r="O1823" s="150" t="str">
        <f t="array" ref="O1823">IFERROR(VLOOKUP(E1823,'RT-C'!$A:$R,18,FALSE),"")</f>
        <v/>
      </c>
      <c r="P1823" s="147" t="str">
        <f t="shared" si="112"/>
        <v/>
      </c>
      <c r="Q1823" s="119" t="str">
        <f t="shared" si="113"/>
        <v/>
      </c>
      <c r="R1823" s="149" t="str">
        <f t="shared" si="114"/>
        <v/>
      </c>
      <c r="S1823" s="148"/>
      <c r="T1823" s="148" t="str">
        <f t="shared" si="115"/>
        <v/>
      </c>
      <c r="U1823" s="118" t="e">
        <f>IF(AND(D1823&lt;&gt;"",I1823="OUI",#REF!="OUI"),60,"")</f>
        <v>#REF!</v>
      </c>
      <c r="V1823" s="147"/>
      <c r="W1823" s="118"/>
      <c r="X1823" s="118"/>
      <c r="Y1823" s="120"/>
      <c r="Z1823" s="117"/>
    </row>
    <row r="1824" spans="1:26" x14ac:dyDescent="0.25">
      <c r="A1824" s="114">
        <v>5</v>
      </c>
      <c r="B1824" s="115" t="s">
        <v>5727</v>
      </c>
      <c r="C1824" s="116" t="str">
        <f t="array" ref="C1824">IFERROR(VLOOKUP(E1824,'RT-C'!$A:$I,9,FALSE),"")</f>
        <v/>
      </c>
      <c r="D1824" s="117"/>
      <c r="E1824" s="113"/>
      <c r="F1824" s="118"/>
      <c r="G1824" s="119"/>
      <c r="H1824" s="120"/>
      <c r="I1824" s="153" t="str">
        <f t="array" ref="I1824">IFERROR(VLOOKUP(E1824,'RT-C'!$A:$J,10,FALSE),"")</f>
        <v/>
      </c>
      <c r="J1824" s="151" t="str">
        <f t="array" ref="J1824">IFERROR(VLOOKUP(E1824,'RT-C'!$A:$AE,31,FALSE),"")</f>
        <v/>
      </c>
      <c r="K1824" s="152" t="str">
        <f t="array" ref="K1824">IFERROR(IF(VLOOKUP(E1824,'RT-C'!$A:$AG,29,FALSE)=0,"",VLOOKUP(E1824,'RT-C'!$A:$AG,33,FALSE)),"")</f>
        <v/>
      </c>
      <c r="L1824" s="151" t="str">
        <f t="array" ref="L1824">IFERROR(VLOOKUP('RT-C'!$A:$AF,32,FALSE),"")</f>
        <v/>
      </c>
      <c r="M1824" s="323" t="str">
        <f t="array" ref="M1824">IFERROR(VLOOKUP(E1824,'RT-C'!$A:$H,8,FALSE),"")</f>
        <v/>
      </c>
      <c r="N1824" s="151" t="str">
        <f t="array" ref="N1824">IFERROR(VLOOKUP(E1824,'RT-C'!$A:$G,7,FALSE),"")</f>
        <v/>
      </c>
      <c r="O1824" s="150" t="str">
        <f t="array" ref="O1824">IFERROR(VLOOKUP(E1824,'RT-C'!$A:$R,18,FALSE),"")</f>
        <v/>
      </c>
      <c r="P1824" s="147" t="str">
        <f t="shared" si="112"/>
        <v/>
      </c>
      <c r="Q1824" s="119" t="str">
        <f t="shared" si="113"/>
        <v/>
      </c>
      <c r="R1824" s="149" t="str">
        <f t="shared" si="114"/>
        <v/>
      </c>
      <c r="S1824" s="148"/>
      <c r="T1824" s="148" t="str">
        <f t="shared" si="115"/>
        <v/>
      </c>
      <c r="U1824" s="118" t="e">
        <f>IF(AND(D1824&lt;&gt;"",I1824="OUI",#REF!="OUI"),60,"")</f>
        <v>#REF!</v>
      </c>
      <c r="V1824" s="147"/>
      <c r="W1824" s="118"/>
      <c r="X1824" s="118"/>
      <c r="Y1824" s="120"/>
      <c r="Z1824" s="117"/>
    </row>
    <row r="1825" spans="1:26" x14ac:dyDescent="0.25">
      <c r="A1825" s="114">
        <v>5</v>
      </c>
      <c r="B1825" s="115" t="s">
        <v>5727</v>
      </c>
      <c r="C1825" s="116" t="str">
        <f t="array" ref="C1825">IFERROR(VLOOKUP(E1825,'RT-C'!$A:$I,9,FALSE),"")</f>
        <v/>
      </c>
      <c r="D1825" s="117"/>
      <c r="E1825" s="113"/>
      <c r="F1825" s="118"/>
      <c r="G1825" s="119"/>
      <c r="H1825" s="120"/>
      <c r="I1825" s="153" t="str">
        <f t="array" ref="I1825">IFERROR(VLOOKUP(E1825,'RT-C'!$A:$J,10,FALSE),"")</f>
        <v/>
      </c>
      <c r="J1825" s="151" t="str">
        <f t="array" ref="J1825">IFERROR(VLOOKUP(E1825,'RT-C'!$A:$AE,31,FALSE),"")</f>
        <v/>
      </c>
      <c r="K1825" s="152" t="str">
        <f t="array" ref="K1825">IFERROR(IF(VLOOKUP(E1825,'RT-C'!$A:$AG,29,FALSE)=0,"",VLOOKUP(E1825,'RT-C'!$A:$AG,33,FALSE)),"")</f>
        <v/>
      </c>
      <c r="L1825" s="151" t="str">
        <f t="array" ref="L1825">IFERROR(VLOOKUP('RT-C'!$A:$AF,32,FALSE),"")</f>
        <v/>
      </c>
      <c r="M1825" s="323" t="str">
        <f t="array" ref="M1825">IFERROR(VLOOKUP(E1825,'RT-C'!$A:$H,8,FALSE),"")</f>
        <v/>
      </c>
      <c r="N1825" s="151" t="str">
        <f t="array" ref="N1825">IFERROR(VLOOKUP(E1825,'RT-C'!$A:$G,7,FALSE),"")</f>
        <v/>
      </c>
      <c r="O1825" s="150" t="str">
        <f t="array" ref="O1825">IFERROR(VLOOKUP(E1825,'RT-C'!$A:$R,18,FALSE),"")</f>
        <v/>
      </c>
      <c r="P1825" s="147" t="str">
        <f t="shared" si="112"/>
        <v/>
      </c>
      <c r="Q1825" s="119" t="str">
        <f t="shared" si="113"/>
        <v/>
      </c>
      <c r="R1825" s="149" t="str">
        <f t="shared" si="114"/>
        <v/>
      </c>
      <c r="S1825" s="148"/>
      <c r="T1825" s="148" t="str">
        <f t="shared" si="115"/>
        <v/>
      </c>
      <c r="U1825" s="118" t="e">
        <f>IF(AND(D1825&lt;&gt;"",I1825="OUI",#REF!="OUI"),60,"")</f>
        <v>#REF!</v>
      </c>
      <c r="V1825" s="147"/>
      <c r="W1825" s="118"/>
      <c r="X1825" s="118"/>
      <c r="Y1825" s="120"/>
      <c r="Z1825" s="117"/>
    </row>
    <row r="1826" spans="1:26" x14ac:dyDescent="0.25">
      <c r="A1826" s="114">
        <v>5</v>
      </c>
      <c r="B1826" s="115" t="s">
        <v>5727</v>
      </c>
      <c r="C1826" s="116" t="str">
        <f t="array" ref="C1826">IFERROR(VLOOKUP(E1826,'RT-C'!$A:$I,9,FALSE),"")</f>
        <v/>
      </c>
      <c r="D1826" s="117"/>
      <c r="E1826" s="113"/>
      <c r="F1826" s="118"/>
      <c r="G1826" s="119"/>
      <c r="H1826" s="120"/>
      <c r="I1826" s="153" t="str">
        <f t="array" ref="I1826">IFERROR(VLOOKUP(E1826,'RT-C'!$A:$J,10,FALSE),"")</f>
        <v/>
      </c>
      <c r="J1826" s="151" t="str">
        <f t="array" ref="J1826">IFERROR(VLOOKUP(E1826,'RT-C'!$A:$AE,31,FALSE),"")</f>
        <v/>
      </c>
      <c r="K1826" s="152" t="str">
        <f t="array" ref="K1826">IFERROR(IF(VLOOKUP(E1826,'RT-C'!$A:$AG,29,FALSE)=0,"",VLOOKUP(E1826,'RT-C'!$A:$AG,33,FALSE)),"")</f>
        <v/>
      </c>
      <c r="L1826" s="151" t="str">
        <f t="array" ref="L1826">IFERROR(VLOOKUP('RT-C'!$A:$AF,32,FALSE),"")</f>
        <v/>
      </c>
      <c r="M1826" s="323" t="str">
        <f t="array" ref="M1826">IFERROR(VLOOKUP(E1826,'RT-C'!$A:$H,8,FALSE),"")</f>
        <v/>
      </c>
      <c r="N1826" s="151" t="str">
        <f t="array" ref="N1826">IFERROR(VLOOKUP(E1826,'RT-C'!$A:$G,7,FALSE),"")</f>
        <v/>
      </c>
      <c r="O1826" s="150" t="str">
        <f t="array" ref="O1826">IFERROR(VLOOKUP(E1826,'RT-C'!$A:$R,18,FALSE),"")</f>
        <v/>
      </c>
      <c r="P1826" s="147" t="str">
        <f t="shared" si="112"/>
        <v/>
      </c>
      <c r="Q1826" s="119" t="str">
        <f t="shared" si="113"/>
        <v/>
      </c>
      <c r="R1826" s="149" t="str">
        <f t="shared" si="114"/>
        <v/>
      </c>
      <c r="S1826" s="148"/>
      <c r="T1826" s="148" t="str">
        <f t="shared" si="115"/>
        <v/>
      </c>
      <c r="U1826" s="118" t="e">
        <f>IF(AND(D1826&lt;&gt;"",I1826="OUI",#REF!="OUI"),60,"")</f>
        <v>#REF!</v>
      </c>
      <c r="V1826" s="147"/>
      <c r="W1826" s="118"/>
      <c r="X1826" s="118"/>
      <c r="Y1826" s="120"/>
      <c r="Z1826" s="117"/>
    </row>
    <row r="1827" spans="1:26" x14ac:dyDescent="0.25">
      <c r="A1827" s="114">
        <v>5</v>
      </c>
      <c r="B1827" s="115" t="s">
        <v>5727</v>
      </c>
      <c r="C1827" s="116" t="str">
        <f t="array" ref="C1827">IFERROR(VLOOKUP(E1827,'RT-C'!$A:$I,9,FALSE),"")</f>
        <v/>
      </c>
      <c r="D1827" s="117"/>
      <c r="E1827" s="113"/>
      <c r="F1827" s="118"/>
      <c r="G1827" s="119"/>
      <c r="H1827" s="120"/>
      <c r="I1827" s="153" t="str">
        <f t="array" ref="I1827">IFERROR(VLOOKUP(E1827,'RT-C'!$A:$J,10,FALSE),"")</f>
        <v/>
      </c>
      <c r="J1827" s="151" t="str">
        <f t="array" ref="J1827">IFERROR(VLOOKUP(E1827,'RT-C'!$A:$AE,31,FALSE),"")</f>
        <v/>
      </c>
      <c r="K1827" s="152" t="str">
        <f t="array" ref="K1827">IFERROR(IF(VLOOKUP(E1827,'RT-C'!$A:$AG,29,FALSE)=0,"",VLOOKUP(E1827,'RT-C'!$A:$AG,33,FALSE)),"")</f>
        <v/>
      </c>
      <c r="L1827" s="151" t="str">
        <f t="array" ref="L1827">IFERROR(VLOOKUP('RT-C'!$A:$AF,32,FALSE),"")</f>
        <v/>
      </c>
      <c r="M1827" s="323" t="str">
        <f t="array" ref="M1827">IFERROR(VLOOKUP(E1827,'RT-C'!$A:$H,8,FALSE),"")</f>
        <v/>
      </c>
      <c r="N1827" s="151" t="str">
        <f t="array" ref="N1827">IFERROR(VLOOKUP(E1827,'RT-C'!$A:$G,7,FALSE),"")</f>
        <v/>
      </c>
      <c r="O1827" s="150" t="str">
        <f t="array" ref="O1827">IFERROR(VLOOKUP(E1827,'RT-C'!$A:$R,18,FALSE),"")</f>
        <v/>
      </c>
      <c r="P1827" s="147" t="str">
        <f t="shared" si="112"/>
        <v/>
      </c>
      <c r="Q1827" s="119" t="str">
        <f t="shared" si="113"/>
        <v/>
      </c>
      <c r="R1827" s="149" t="str">
        <f t="shared" si="114"/>
        <v/>
      </c>
      <c r="S1827" s="148"/>
      <c r="T1827" s="148" t="str">
        <f t="shared" si="115"/>
        <v/>
      </c>
      <c r="U1827" s="118" t="e">
        <f>IF(AND(D1827&lt;&gt;"",I1827="OUI",#REF!="OUI"),60,"")</f>
        <v>#REF!</v>
      </c>
      <c r="V1827" s="147"/>
      <c r="W1827" s="118"/>
      <c r="X1827" s="118"/>
      <c r="Y1827" s="120"/>
      <c r="Z1827" s="117"/>
    </row>
    <row r="1828" spans="1:26" x14ac:dyDescent="0.25">
      <c r="A1828" s="114">
        <v>5</v>
      </c>
      <c r="B1828" s="115" t="s">
        <v>5727</v>
      </c>
      <c r="C1828" s="116" t="str">
        <f t="array" ref="C1828">IFERROR(VLOOKUP(E1828,'RT-C'!$A:$I,9,FALSE),"")</f>
        <v/>
      </c>
      <c r="D1828" s="117"/>
      <c r="E1828" s="113"/>
      <c r="F1828" s="118"/>
      <c r="G1828" s="119"/>
      <c r="H1828" s="120"/>
      <c r="I1828" s="153" t="str">
        <f t="array" ref="I1828">IFERROR(VLOOKUP(E1828,'RT-C'!$A:$J,10,FALSE),"")</f>
        <v/>
      </c>
      <c r="J1828" s="151" t="str">
        <f t="array" ref="J1828">IFERROR(VLOOKUP(E1828,'RT-C'!$A:$AE,31,FALSE),"")</f>
        <v/>
      </c>
      <c r="K1828" s="152" t="str">
        <f t="array" ref="K1828">IFERROR(IF(VLOOKUP(E1828,'RT-C'!$A:$AG,29,FALSE)=0,"",VLOOKUP(E1828,'RT-C'!$A:$AG,33,FALSE)),"")</f>
        <v/>
      </c>
      <c r="L1828" s="151" t="str">
        <f t="array" ref="L1828">IFERROR(VLOOKUP('RT-C'!$A:$AF,32,FALSE),"")</f>
        <v/>
      </c>
      <c r="M1828" s="323" t="str">
        <f t="array" ref="M1828">IFERROR(VLOOKUP(E1828,'RT-C'!$A:$H,8,FALSE),"")</f>
        <v/>
      </c>
      <c r="N1828" s="151" t="str">
        <f t="array" ref="N1828">IFERROR(VLOOKUP(E1828,'RT-C'!$A:$G,7,FALSE),"")</f>
        <v/>
      </c>
      <c r="O1828" s="150" t="str">
        <f t="array" ref="O1828">IFERROR(VLOOKUP(E1828,'RT-C'!$A:$R,18,FALSE),"")</f>
        <v/>
      </c>
      <c r="P1828" s="147" t="str">
        <f t="shared" si="112"/>
        <v/>
      </c>
      <c r="Q1828" s="119" t="str">
        <f t="shared" si="113"/>
        <v/>
      </c>
      <c r="R1828" s="149" t="str">
        <f t="shared" si="114"/>
        <v/>
      </c>
      <c r="S1828" s="148"/>
      <c r="T1828" s="148" t="str">
        <f t="shared" si="115"/>
        <v/>
      </c>
      <c r="U1828" s="118" t="e">
        <f>IF(AND(D1828&lt;&gt;"",I1828="OUI",#REF!="OUI"),60,"")</f>
        <v>#REF!</v>
      </c>
      <c r="V1828" s="147"/>
      <c r="W1828" s="118"/>
      <c r="X1828" s="118"/>
      <c r="Y1828" s="120"/>
      <c r="Z1828" s="117"/>
    </row>
    <row r="1829" spans="1:26" x14ac:dyDescent="0.25">
      <c r="A1829" s="114">
        <v>5</v>
      </c>
      <c r="B1829" s="115" t="s">
        <v>5727</v>
      </c>
      <c r="C1829" s="116" t="str">
        <f t="array" ref="C1829">IFERROR(VLOOKUP(E1829,'RT-C'!$A:$I,9,FALSE),"")</f>
        <v/>
      </c>
      <c r="D1829" s="117"/>
      <c r="E1829" s="113"/>
      <c r="F1829" s="118"/>
      <c r="G1829" s="119"/>
      <c r="H1829" s="120"/>
      <c r="I1829" s="153" t="str">
        <f t="array" ref="I1829">IFERROR(VLOOKUP(E1829,'RT-C'!$A:$J,10,FALSE),"")</f>
        <v/>
      </c>
      <c r="J1829" s="151" t="str">
        <f t="array" ref="J1829">IFERROR(VLOOKUP(E1829,'RT-C'!$A:$AE,31,FALSE),"")</f>
        <v/>
      </c>
      <c r="K1829" s="152" t="str">
        <f t="array" ref="K1829">IFERROR(IF(VLOOKUP(E1829,'RT-C'!$A:$AG,29,FALSE)=0,"",VLOOKUP(E1829,'RT-C'!$A:$AG,33,FALSE)),"")</f>
        <v/>
      </c>
      <c r="L1829" s="151" t="str">
        <f t="array" ref="L1829">IFERROR(VLOOKUP('RT-C'!$A:$AF,32,FALSE),"")</f>
        <v/>
      </c>
      <c r="M1829" s="323" t="str">
        <f t="array" ref="M1829">IFERROR(VLOOKUP(E1829,'RT-C'!$A:$H,8,FALSE),"")</f>
        <v/>
      </c>
      <c r="N1829" s="151" t="str">
        <f t="array" ref="N1829">IFERROR(VLOOKUP(E1829,'RT-C'!$A:$G,7,FALSE),"")</f>
        <v/>
      </c>
      <c r="O1829" s="150" t="str">
        <f t="array" ref="O1829">IFERROR(VLOOKUP(E1829,'RT-C'!$A:$R,18,FALSE),"")</f>
        <v/>
      </c>
      <c r="P1829" s="147" t="str">
        <f t="shared" si="112"/>
        <v/>
      </c>
      <c r="Q1829" s="119" t="str">
        <f t="shared" si="113"/>
        <v/>
      </c>
      <c r="R1829" s="149" t="str">
        <f t="shared" si="114"/>
        <v/>
      </c>
      <c r="S1829" s="148"/>
      <c r="T1829" s="148" t="str">
        <f t="shared" si="115"/>
        <v/>
      </c>
      <c r="U1829" s="118" t="e">
        <f>IF(AND(D1829&lt;&gt;"",I1829="OUI",#REF!="OUI"),60,"")</f>
        <v>#REF!</v>
      </c>
      <c r="V1829" s="147"/>
      <c r="W1829" s="118"/>
      <c r="X1829" s="118"/>
      <c r="Y1829" s="120"/>
      <c r="Z1829" s="117"/>
    </row>
    <row r="1830" spans="1:26" x14ac:dyDescent="0.25">
      <c r="A1830" s="114">
        <v>5</v>
      </c>
      <c r="B1830" s="115" t="s">
        <v>5727</v>
      </c>
      <c r="C1830" s="116" t="str">
        <f t="array" ref="C1830">IFERROR(VLOOKUP(E1830,'RT-C'!$A:$I,9,FALSE),"")</f>
        <v/>
      </c>
      <c r="D1830" s="117"/>
      <c r="E1830" s="113"/>
      <c r="F1830" s="118"/>
      <c r="G1830" s="119"/>
      <c r="H1830" s="120"/>
      <c r="I1830" s="153" t="str">
        <f t="array" ref="I1830">IFERROR(VLOOKUP(E1830,'RT-C'!$A:$J,10,FALSE),"")</f>
        <v/>
      </c>
      <c r="J1830" s="151" t="str">
        <f t="array" ref="J1830">IFERROR(VLOOKUP(E1830,'RT-C'!$A:$AE,31,FALSE),"")</f>
        <v/>
      </c>
      <c r="K1830" s="152" t="str">
        <f t="array" ref="K1830">IFERROR(IF(VLOOKUP(E1830,'RT-C'!$A:$AG,29,FALSE)=0,"",VLOOKUP(E1830,'RT-C'!$A:$AG,33,FALSE)),"")</f>
        <v/>
      </c>
      <c r="L1830" s="151" t="str">
        <f t="array" ref="L1830">IFERROR(VLOOKUP('RT-C'!$A:$AF,32,FALSE),"")</f>
        <v/>
      </c>
      <c r="M1830" s="323" t="str">
        <f t="array" ref="M1830">IFERROR(VLOOKUP(E1830,'RT-C'!$A:$H,8,FALSE),"")</f>
        <v/>
      </c>
      <c r="N1830" s="151" t="str">
        <f t="array" ref="N1830">IFERROR(VLOOKUP(E1830,'RT-C'!$A:$G,7,FALSE),"")</f>
        <v/>
      </c>
      <c r="O1830" s="150" t="str">
        <f t="array" ref="O1830">IFERROR(VLOOKUP(E1830,'RT-C'!$A:$R,18,FALSE),"")</f>
        <v/>
      </c>
      <c r="P1830" s="147" t="str">
        <f t="shared" si="112"/>
        <v/>
      </c>
      <c r="Q1830" s="119" t="str">
        <f t="shared" si="113"/>
        <v/>
      </c>
      <c r="R1830" s="149" t="str">
        <f t="shared" si="114"/>
        <v/>
      </c>
      <c r="S1830" s="148"/>
      <c r="T1830" s="148" t="str">
        <f t="shared" si="115"/>
        <v/>
      </c>
      <c r="U1830" s="118" t="e">
        <f>IF(AND(D1830&lt;&gt;"",I1830="OUI",#REF!="OUI"),60,"")</f>
        <v>#REF!</v>
      </c>
      <c r="V1830" s="147"/>
      <c r="W1830" s="118"/>
      <c r="X1830" s="118"/>
      <c r="Y1830" s="120"/>
      <c r="Z1830" s="117"/>
    </row>
    <row r="1831" spans="1:26" x14ac:dyDescent="0.25">
      <c r="A1831" s="114">
        <v>5</v>
      </c>
      <c r="B1831" s="115" t="s">
        <v>5727</v>
      </c>
      <c r="C1831" s="116" t="str">
        <f t="array" ref="C1831">IFERROR(VLOOKUP(E1831,'RT-C'!$A:$I,9,FALSE),"")</f>
        <v/>
      </c>
      <c r="D1831" s="117"/>
      <c r="E1831" s="113"/>
      <c r="F1831" s="118"/>
      <c r="G1831" s="119"/>
      <c r="H1831" s="120"/>
      <c r="I1831" s="153" t="str">
        <f t="array" ref="I1831">IFERROR(VLOOKUP(E1831,'RT-C'!$A:$J,10,FALSE),"")</f>
        <v/>
      </c>
      <c r="J1831" s="151" t="str">
        <f t="array" ref="J1831">IFERROR(VLOOKUP(E1831,'RT-C'!$A:$AE,31,FALSE),"")</f>
        <v/>
      </c>
      <c r="K1831" s="152" t="str">
        <f t="array" ref="K1831">IFERROR(IF(VLOOKUP(E1831,'RT-C'!$A:$AG,29,FALSE)=0,"",VLOOKUP(E1831,'RT-C'!$A:$AG,33,FALSE)),"")</f>
        <v/>
      </c>
      <c r="L1831" s="151" t="str">
        <f t="array" ref="L1831">IFERROR(VLOOKUP('RT-C'!$A:$AF,32,FALSE),"")</f>
        <v/>
      </c>
      <c r="M1831" s="323" t="str">
        <f t="array" ref="M1831">IFERROR(VLOOKUP(E1831,'RT-C'!$A:$H,8,FALSE),"")</f>
        <v/>
      </c>
      <c r="N1831" s="151" t="str">
        <f t="array" ref="N1831">IFERROR(VLOOKUP(E1831,'RT-C'!$A:$G,7,FALSE),"")</f>
        <v/>
      </c>
      <c r="O1831" s="150" t="str">
        <f t="array" ref="O1831">IFERROR(VLOOKUP(E1831,'RT-C'!$A:$R,18,FALSE),"")</f>
        <v/>
      </c>
      <c r="P1831" s="147" t="str">
        <f t="shared" si="112"/>
        <v/>
      </c>
      <c r="Q1831" s="119" t="str">
        <f t="shared" si="113"/>
        <v/>
      </c>
      <c r="R1831" s="149" t="str">
        <f t="shared" si="114"/>
        <v/>
      </c>
      <c r="S1831" s="148"/>
      <c r="T1831" s="148" t="str">
        <f t="shared" si="115"/>
        <v/>
      </c>
      <c r="U1831" s="118" t="e">
        <f>IF(AND(D1831&lt;&gt;"",I1831="OUI",#REF!="OUI"),60,"")</f>
        <v>#REF!</v>
      </c>
      <c r="V1831" s="147"/>
      <c r="W1831" s="118"/>
      <c r="X1831" s="118"/>
      <c r="Y1831" s="120"/>
      <c r="Z1831" s="117"/>
    </row>
    <row r="1832" spans="1:26" x14ac:dyDescent="0.25">
      <c r="A1832" s="114">
        <v>5</v>
      </c>
      <c r="B1832" s="115" t="s">
        <v>5727</v>
      </c>
      <c r="C1832" s="116" t="str">
        <f t="array" ref="C1832">IFERROR(VLOOKUP(E1832,'RT-C'!$A:$I,9,FALSE),"")</f>
        <v/>
      </c>
      <c r="D1832" s="117"/>
      <c r="E1832" s="113"/>
      <c r="F1832" s="118"/>
      <c r="G1832" s="119"/>
      <c r="H1832" s="120"/>
      <c r="I1832" s="153" t="str">
        <f t="array" ref="I1832">IFERROR(VLOOKUP(E1832,'RT-C'!$A:$J,10,FALSE),"")</f>
        <v/>
      </c>
      <c r="J1832" s="151" t="str">
        <f t="array" ref="J1832">IFERROR(VLOOKUP(E1832,'RT-C'!$A:$AE,31,FALSE),"")</f>
        <v/>
      </c>
      <c r="K1832" s="152" t="str">
        <f t="array" ref="K1832">IFERROR(IF(VLOOKUP(E1832,'RT-C'!$A:$AG,29,FALSE)=0,"",VLOOKUP(E1832,'RT-C'!$A:$AG,33,FALSE)),"")</f>
        <v/>
      </c>
      <c r="L1832" s="151" t="str">
        <f t="array" ref="L1832">IFERROR(VLOOKUP('RT-C'!$A:$AF,32,FALSE),"")</f>
        <v/>
      </c>
      <c r="M1832" s="323" t="str">
        <f t="array" ref="M1832">IFERROR(VLOOKUP(E1832,'RT-C'!$A:$H,8,FALSE),"")</f>
        <v/>
      </c>
      <c r="N1832" s="151" t="str">
        <f t="array" ref="N1832">IFERROR(VLOOKUP(E1832,'RT-C'!$A:$G,7,FALSE),"")</f>
        <v/>
      </c>
      <c r="O1832" s="150" t="str">
        <f t="array" ref="O1832">IFERROR(VLOOKUP(E1832,'RT-C'!$A:$R,18,FALSE),"")</f>
        <v/>
      </c>
      <c r="P1832" s="147" t="str">
        <f t="shared" si="112"/>
        <v/>
      </c>
      <c r="Q1832" s="119" t="str">
        <f t="shared" si="113"/>
        <v/>
      </c>
      <c r="R1832" s="149" t="str">
        <f t="shared" si="114"/>
        <v/>
      </c>
      <c r="S1832" s="148"/>
      <c r="T1832" s="148" t="str">
        <f t="shared" si="115"/>
        <v/>
      </c>
      <c r="U1832" s="118" t="e">
        <f>IF(AND(D1832&lt;&gt;"",I1832="OUI",#REF!="OUI"),60,"")</f>
        <v>#REF!</v>
      </c>
      <c r="V1832" s="147"/>
      <c r="W1832" s="118"/>
      <c r="X1832" s="118"/>
      <c r="Y1832" s="120"/>
      <c r="Z1832" s="117"/>
    </row>
    <row r="1833" spans="1:26" x14ac:dyDescent="0.25">
      <c r="A1833" s="114">
        <v>5</v>
      </c>
      <c r="B1833" s="115" t="s">
        <v>5727</v>
      </c>
      <c r="C1833" s="116" t="str">
        <f t="array" ref="C1833">IFERROR(VLOOKUP(E1833,'RT-C'!$A:$I,9,FALSE),"")</f>
        <v/>
      </c>
      <c r="D1833" s="117"/>
      <c r="E1833" s="113"/>
      <c r="F1833" s="118"/>
      <c r="G1833" s="119"/>
      <c r="H1833" s="120"/>
      <c r="I1833" s="153" t="str">
        <f t="array" ref="I1833">IFERROR(VLOOKUP(E1833,'RT-C'!$A:$J,10,FALSE),"")</f>
        <v/>
      </c>
      <c r="J1833" s="151" t="str">
        <f t="array" ref="J1833">IFERROR(VLOOKUP(E1833,'RT-C'!$A:$AE,31,FALSE),"")</f>
        <v/>
      </c>
      <c r="K1833" s="152" t="str">
        <f t="array" ref="K1833">IFERROR(IF(VLOOKUP(E1833,'RT-C'!$A:$AG,29,FALSE)=0,"",VLOOKUP(E1833,'RT-C'!$A:$AG,33,FALSE)),"")</f>
        <v/>
      </c>
      <c r="L1833" s="151" t="str">
        <f t="array" ref="L1833">IFERROR(VLOOKUP('RT-C'!$A:$AF,32,FALSE),"")</f>
        <v/>
      </c>
      <c r="M1833" s="323" t="str">
        <f t="array" ref="M1833">IFERROR(VLOOKUP(E1833,'RT-C'!$A:$H,8,FALSE),"")</f>
        <v/>
      </c>
      <c r="N1833" s="151" t="str">
        <f t="array" ref="N1833">IFERROR(VLOOKUP(E1833,'RT-C'!$A:$G,7,FALSE),"")</f>
        <v/>
      </c>
      <c r="O1833" s="150" t="str">
        <f t="array" ref="O1833">IFERROR(VLOOKUP(E1833,'RT-C'!$A:$R,18,FALSE),"")</f>
        <v/>
      </c>
      <c r="P1833" s="147" t="str">
        <f t="shared" si="112"/>
        <v/>
      </c>
      <c r="Q1833" s="119" t="str">
        <f t="shared" si="113"/>
        <v/>
      </c>
      <c r="R1833" s="149" t="str">
        <f t="shared" si="114"/>
        <v/>
      </c>
      <c r="S1833" s="148"/>
      <c r="T1833" s="148" t="str">
        <f t="shared" si="115"/>
        <v/>
      </c>
      <c r="U1833" s="118" t="e">
        <f>IF(AND(D1833&lt;&gt;"",I1833="OUI",#REF!="OUI"),60,"")</f>
        <v>#REF!</v>
      </c>
      <c r="V1833" s="147"/>
      <c r="W1833" s="118"/>
      <c r="X1833" s="118"/>
      <c r="Y1833" s="120"/>
      <c r="Z1833" s="117"/>
    </row>
    <row r="1834" spans="1:26" x14ac:dyDescent="0.25">
      <c r="A1834" s="114">
        <v>5</v>
      </c>
      <c r="B1834" s="115" t="s">
        <v>5727</v>
      </c>
      <c r="C1834" s="116" t="str">
        <f t="array" ref="C1834">IFERROR(VLOOKUP(E1834,'RT-C'!$A:$I,9,FALSE),"")</f>
        <v/>
      </c>
      <c r="D1834" s="117"/>
      <c r="E1834" s="113"/>
      <c r="F1834" s="118"/>
      <c r="G1834" s="119"/>
      <c r="H1834" s="120"/>
      <c r="I1834" s="153" t="str">
        <f t="array" ref="I1834">IFERROR(VLOOKUP(E1834,'RT-C'!$A:$J,10,FALSE),"")</f>
        <v/>
      </c>
      <c r="J1834" s="151" t="str">
        <f t="array" ref="J1834">IFERROR(VLOOKUP(E1834,'RT-C'!$A:$AE,31,FALSE),"")</f>
        <v/>
      </c>
      <c r="K1834" s="152" t="str">
        <f t="array" ref="K1834">IFERROR(IF(VLOOKUP(E1834,'RT-C'!$A:$AG,29,FALSE)=0,"",VLOOKUP(E1834,'RT-C'!$A:$AG,33,FALSE)),"")</f>
        <v/>
      </c>
      <c r="L1834" s="151" t="str">
        <f t="array" ref="L1834">IFERROR(VLOOKUP('RT-C'!$A:$AF,32,FALSE),"")</f>
        <v/>
      </c>
      <c r="M1834" s="323" t="str">
        <f t="array" ref="M1834">IFERROR(VLOOKUP(E1834,'RT-C'!$A:$H,8,FALSE),"")</f>
        <v/>
      </c>
      <c r="N1834" s="151" t="str">
        <f t="array" ref="N1834">IFERROR(VLOOKUP(E1834,'RT-C'!$A:$G,7,FALSE),"")</f>
        <v/>
      </c>
      <c r="O1834" s="150" t="str">
        <f t="array" ref="O1834">IFERROR(VLOOKUP(E1834,'RT-C'!$A:$R,18,FALSE),"")</f>
        <v/>
      </c>
      <c r="P1834" s="147" t="str">
        <f t="shared" si="112"/>
        <v/>
      </c>
      <c r="Q1834" s="119" t="str">
        <f t="shared" si="113"/>
        <v/>
      </c>
      <c r="R1834" s="149" t="str">
        <f t="shared" si="114"/>
        <v/>
      </c>
      <c r="S1834" s="148"/>
      <c r="T1834" s="148" t="str">
        <f t="shared" si="115"/>
        <v/>
      </c>
      <c r="U1834" s="118" t="e">
        <f>IF(AND(D1834&lt;&gt;"",I1834="OUI",#REF!="OUI"),60,"")</f>
        <v>#REF!</v>
      </c>
      <c r="V1834" s="147"/>
      <c r="W1834" s="118"/>
      <c r="X1834" s="118"/>
      <c r="Y1834" s="120"/>
      <c r="Z1834" s="117"/>
    </row>
    <row r="1835" spans="1:26" x14ac:dyDescent="0.25">
      <c r="A1835" s="114">
        <v>5</v>
      </c>
      <c r="B1835" s="115" t="s">
        <v>5727</v>
      </c>
      <c r="C1835" s="116" t="str">
        <f t="array" ref="C1835">IFERROR(VLOOKUP(E1835,'RT-C'!$A:$I,9,FALSE),"")</f>
        <v/>
      </c>
      <c r="D1835" s="117"/>
      <c r="E1835" s="113"/>
      <c r="F1835" s="118"/>
      <c r="G1835" s="119"/>
      <c r="H1835" s="120"/>
      <c r="I1835" s="153" t="str">
        <f t="array" ref="I1835">IFERROR(VLOOKUP(E1835,'RT-C'!$A:$J,10,FALSE),"")</f>
        <v/>
      </c>
      <c r="J1835" s="151" t="str">
        <f t="array" ref="J1835">IFERROR(VLOOKUP(E1835,'RT-C'!$A:$AE,31,FALSE),"")</f>
        <v/>
      </c>
      <c r="K1835" s="152" t="str">
        <f t="array" ref="K1835">IFERROR(IF(VLOOKUP(E1835,'RT-C'!$A:$AG,29,FALSE)=0,"",VLOOKUP(E1835,'RT-C'!$A:$AG,33,FALSE)),"")</f>
        <v/>
      </c>
      <c r="L1835" s="151" t="str">
        <f t="array" ref="L1835">IFERROR(VLOOKUP('RT-C'!$A:$AF,32,FALSE),"")</f>
        <v/>
      </c>
      <c r="M1835" s="323" t="str">
        <f t="array" ref="M1835">IFERROR(VLOOKUP(E1835,'RT-C'!$A:$H,8,FALSE),"")</f>
        <v/>
      </c>
      <c r="N1835" s="151" t="str">
        <f t="array" ref="N1835">IFERROR(VLOOKUP(E1835,'RT-C'!$A:$G,7,FALSE),"")</f>
        <v/>
      </c>
      <c r="O1835" s="150" t="str">
        <f t="array" ref="O1835">IFERROR(VLOOKUP(E1835,'RT-C'!$A:$R,18,FALSE),"")</f>
        <v/>
      </c>
      <c r="P1835" s="147" t="str">
        <f t="shared" si="112"/>
        <v/>
      </c>
      <c r="Q1835" s="119" t="str">
        <f t="shared" si="113"/>
        <v/>
      </c>
      <c r="R1835" s="149" t="str">
        <f t="shared" si="114"/>
        <v/>
      </c>
      <c r="S1835" s="148"/>
      <c r="T1835" s="148" t="str">
        <f t="shared" si="115"/>
        <v/>
      </c>
      <c r="U1835" s="118" t="e">
        <f>IF(AND(D1835&lt;&gt;"",I1835="OUI",#REF!="OUI"),60,"")</f>
        <v>#REF!</v>
      </c>
      <c r="V1835" s="147"/>
      <c r="W1835" s="118"/>
      <c r="X1835" s="118"/>
      <c r="Y1835" s="120"/>
      <c r="Z1835" s="117"/>
    </row>
    <row r="1836" spans="1:26" x14ac:dyDescent="0.25">
      <c r="A1836" s="114">
        <v>5</v>
      </c>
      <c r="B1836" s="115" t="s">
        <v>5727</v>
      </c>
      <c r="C1836" s="116" t="str">
        <f t="array" ref="C1836">IFERROR(VLOOKUP(E1836,'RT-C'!$A:$I,9,FALSE),"")</f>
        <v/>
      </c>
      <c r="D1836" s="117"/>
      <c r="E1836" s="113"/>
      <c r="F1836" s="118"/>
      <c r="G1836" s="119"/>
      <c r="H1836" s="120"/>
      <c r="I1836" s="153" t="str">
        <f t="array" ref="I1836">IFERROR(VLOOKUP(E1836,'RT-C'!$A:$J,10,FALSE),"")</f>
        <v/>
      </c>
      <c r="J1836" s="151" t="str">
        <f t="array" ref="J1836">IFERROR(VLOOKUP(E1836,'RT-C'!$A:$AE,31,FALSE),"")</f>
        <v/>
      </c>
      <c r="K1836" s="152" t="str">
        <f t="array" ref="K1836">IFERROR(IF(VLOOKUP(E1836,'RT-C'!$A:$AG,29,FALSE)=0,"",VLOOKUP(E1836,'RT-C'!$A:$AG,33,FALSE)),"")</f>
        <v/>
      </c>
      <c r="L1836" s="151" t="str">
        <f t="array" ref="L1836">IFERROR(VLOOKUP('RT-C'!$A:$AF,32,FALSE),"")</f>
        <v/>
      </c>
      <c r="M1836" s="323" t="str">
        <f t="array" ref="M1836">IFERROR(VLOOKUP(E1836,'RT-C'!$A:$H,8,FALSE),"")</f>
        <v/>
      </c>
      <c r="N1836" s="151" t="str">
        <f t="array" ref="N1836">IFERROR(VLOOKUP(E1836,'RT-C'!$A:$G,7,FALSE),"")</f>
        <v/>
      </c>
      <c r="O1836" s="150" t="str">
        <f t="array" ref="O1836">IFERROR(VLOOKUP(E1836,'RT-C'!$A:$R,18,FALSE),"")</f>
        <v/>
      </c>
      <c r="P1836" s="147" t="str">
        <f t="shared" si="112"/>
        <v/>
      </c>
      <c r="Q1836" s="119" t="str">
        <f t="shared" si="113"/>
        <v/>
      </c>
      <c r="R1836" s="149" t="str">
        <f t="shared" si="114"/>
        <v/>
      </c>
      <c r="S1836" s="148"/>
      <c r="T1836" s="148" t="str">
        <f t="shared" si="115"/>
        <v/>
      </c>
      <c r="U1836" s="118" t="e">
        <f>IF(AND(D1836&lt;&gt;"",I1836="OUI",#REF!="OUI"),60,"")</f>
        <v>#REF!</v>
      </c>
      <c r="V1836" s="147"/>
      <c r="W1836" s="118"/>
      <c r="X1836" s="118"/>
      <c r="Y1836" s="120"/>
      <c r="Z1836" s="117"/>
    </row>
    <row r="1837" spans="1:26" x14ac:dyDescent="0.25">
      <c r="A1837" s="114">
        <v>5</v>
      </c>
      <c r="B1837" s="115" t="s">
        <v>5727</v>
      </c>
      <c r="C1837" s="116" t="str">
        <f t="array" ref="C1837">IFERROR(VLOOKUP(E1837,'RT-C'!$A:$I,9,FALSE),"")</f>
        <v/>
      </c>
      <c r="D1837" s="117"/>
      <c r="E1837" s="113"/>
      <c r="F1837" s="118"/>
      <c r="G1837" s="119"/>
      <c r="H1837" s="120"/>
      <c r="I1837" s="153" t="str">
        <f t="array" ref="I1837">IFERROR(VLOOKUP(E1837,'RT-C'!$A:$J,10,FALSE),"")</f>
        <v/>
      </c>
      <c r="J1837" s="151" t="str">
        <f t="array" ref="J1837">IFERROR(VLOOKUP(E1837,'RT-C'!$A:$AE,31,FALSE),"")</f>
        <v/>
      </c>
      <c r="K1837" s="152" t="str">
        <f t="array" ref="K1837">IFERROR(IF(VLOOKUP(E1837,'RT-C'!$A:$AG,29,FALSE)=0,"",VLOOKUP(E1837,'RT-C'!$A:$AG,33,FALSE)),"")</f>
        <v/>
      </c>
      <c r="L1837" s="151" t="str">
        <f t="array" ref="L1837">IFERROR(VLOOKUP('RT-C'!$A:$AF,32,FALSE),"")</f>
        <v/>
      </c>
      <c r="M1837" s="323" t="str">
        <f t="array" ref="M1837">IFERROR(VLOOKUP(E1837,'RT-C'!$A:$H,8,FALSE),"")</f>
        <v/>
      </c>
      <c r="N1837" s="151" t="str">
        <f t="array" ref="N1837">IFERROR(VLOOKUP(E1837,'RT-C'!$A:$G,7,FALSE),"")</f>
        <v/>
      </c>
      <c r="O1837" s="150" t="str">
        <f t="array" ref="O1837">IFERROR(VLOOKUP(E1837,'RT-C'!$A:$R,18,FALSE),"")</f>
        <v/>
      </c>
      <c r="P1837" s="147" t="str">
        <f t="shared" si="112"/>
        <v/>
      </c>
      <c r="Q1837" s="119" t="str">
        <f t="shared" si="113"/>
        <v/>
      </c>
      <c r="R1837" s="149" t="str">
        <f t="shared" si="114"/>
        <v/>
      </c>
      <c r="S1837" s="148"/>
      <c r="T1837" s="148" t="str">
        <f t="shared" si="115"/>
        <v/>
      </c>
      <c r="U1837" s="118" t="e">
        <f>IF(AND(D1837&lt;&gt;"",I1837="OUI",#REF!="OUI"),60,"")</f>
        <v>#REF!</v>
      </c>
      <c r="V1837" s="147"/>
      <c r="W1837" s="118"/>
      <c r="X1837" s="118"/>
      <c r="Y1837" s="120"/>
      <c r="Z1837" s="117"/>
    </row>
    <row r="1838" spans="1:26" x14ac:dyDescent="0.25">
      <c r="A1838" s="114">
        <v>5</v>
      </c>
      <c r="B1838" s="115" t="s">
        <v>5727</v>
      </c>
      <c r="C1838" s="116" t="str">
        <f t="array" ref="C1838">IFERROR(VLOOKUP(E1838,'RT-C'!$A:$I,9,FALSE),"")</f>
        <v/>
      </c>
      <c r="D1838" s="117"/>
      <c r="E1838" s="113"/>
      <c r="F1838" s="118"/>
      <c r="G1838" s="119"/>
      <c r="H1838" s="120"/>
      <c r="I1838" s="153" t="str">
        <f t="array" ref="I1838">IFERROR(VLOOKUP(E1838,'RT-C'!$A:$J,10,FALSE),"")</f>
        <v/>
      </c>
      <c r="J1838" s="151" t="str">
        <f t="array" ref="J1838">IFERROR(VLOOKUP(E1838,'RT-C'!$A:$AE,31,FALSE),"")</f>
        <v/>
      </c>
      <c r="K1838" s="152" t="str">
        <f t="array" ref="K1838">IFERROR(IF(VLOOKUP(E1838,'RT-C'!$A:$AG,29,FALSE)=0,"",VLOOKUP(E1838,'RT-C'!$A:$AG,33,FALSE)),"")</f>
        <v/>
      </c>
      <c r="L1838" s="151" t="str">
        <f t="array" ref="L1838">IFERROR(VLOOKUP('RT-C'!$A:$AF,32,FALSE),"")</f>
        <v/>
      </c>
      <c r="M1838" s="323" t="str">
        <f t="array" ref="M1838">IFERROR(VLOOKUP(E1838,'RT-C'!$A:$H,8,FALSE),"")</f>
        <v/>
      </c>
      <c r="N1838" s="151" t="str">
        <f t="array" ref="N1838">IFERROR(VLOOKUP(E1838,'RT-C'!$A:$G,7,FALSE),"")</f>
        <v/>
      </c>
      <c r="O1838" s="150" t="str">
        <f t="array" ref="O1838">IFERROR(VLOOKUP(E1838,'RT-C'!$A:$R,18,FALSE),"")</f>
        <v/>
      </c>
      <c r="P1838" s="147" t="str">
        <f t="shared" si="112"/>
        <v/>
      </c>
      <c r="Q1838" s="119" t="str">
        <f t="shared" si="113"/>
        <v/>
      </c>
      <c r="R1838" s="149" t="str">
        <f t="shared" si="114"/>
        <v/>
      </c>
      <c r="S1838" s="148"/>
      <c r="T1838" s="148" t="str">
        <f t="shared" si="115"/>
        <v/>
      </c>
      <c r="U1838" s="118" t="e">
        <f>IF(AND(D1838&lt;&gt;"",I1838="OUI",#REF!="OUI"),60,"")</f>
        <v>#REF!</v>
      </c>
      <c r="V1838" s="147"/>
      <c r="W1838" s="118"/>
      <c r="X1838" s="118"/>
      <c r="Y1838" s="120"/>
      <c r="Z1838" s="117"/>
    </row>
    <row r="1839" spans="1:26" x14ac:dyDescent="0.25">
      <c r="A1839" s="114">
        <v>5</v>
      </c>
      <c r="B1839" s="115" t="s">
        <v>5727</v>
      </c>
      <c r="C1839" s="116" t="str">
        <f t="array" ref="C1839">IFERROR(VLOOKUP(E1839,'RT-C'!$A:$I,9,FALSE),"")</f>
        <v/>
      </c>
      <c r="D1839" s="117"/>
      <c r="E1839" s="113"/>
      <c r="F1839" s="118"/>
      <c r="G1839" s="119"/>
      <c r="H1839" s="120"/>
      <c r="I1839" s="153" t="str">
        <f t="array" ref="I1839">IFERROR(VLOOKUP(E1839,'RT-C'!$A:$J,10,FALSE),"")</f>
        <v/>
      </c>
      <c r="J1839" s="151" t="str">
        <f t="array" ref="J1839">IFERROR(VLOOKUP(E1839,'RT-C'!$A:$AE,31,FALSE),"")</f>
        <v/>
      </c>
      <c r="K1839" s="152" t="str">
        <f t="array" ref="K1839">IFERROR(IF(VLOOKUP(E1839,'RT-C'!$A:$AG,29,FALSE)=0,"",VLOOKUP(E1839,'RT-C'!$A:$AG,33,FALSE)),"")</f>
        <v/>
      </c>
      <c r="L1839" s="151" t="str">
        <f t="array" ref="L1839">IFERROR(VLOOKUP('RT-C'!$A:$AF,32,FALSE),"")</f>
        <v/>
      </c>
      <c r="M1839" s="323" t="str">
        <f t="array" ref="M1839">IFERROR(VLOOKUP(E1839,'RT-C'!$A:$H,8,FALSE),"")</f>
        <v/>
      </c>
      <c r="N1839" s="151" t="str">
        <f t="array" ref="N1839">IFERROR(VLOOKUP(E1839,'RT-C'!$A:$G,7,FALSE),"")</f>
        <v/>
      </c>
      <c r="O1839" s="150" t="str">
        <f t="array" ref="O1839">IFERROR(VLOOKUP(E1839,'RT-C'!$A:$R,18,FALSE),"")</f>
        <v/>
      </c>
      <c r="P1839" s="147" t="str">
        <f t="shared" si="112"/>
        <v/>
      </c>
      <c r="Q1839" s="119" t="str">
        <f t="shared" si="113"/>
        <v/>
      </c>
      <c r="R1839" s="149" t="str">
        <f t="shared" si="114"/>
        <v/>
      </c>
      <c r="S1839" s="148"/>
      <c r="T1839" s="148" t="str">
        <f t="shared" si="115"/>
        <v/>
      </c>
      <c r="U1839" s="118" t="e">
        <f>IF(AND(D1839&lt;&gt;"",I1839="OUI",#REF!="OUI"),60,"")</f>
        <v>#REF!</v>
      </c>
      <c r="V1839" s="147"/>
      <c r="W1839" s="118"/>
      <c r="X1839" s="118"/>
      <c r="Y1839" s="120"/>
      <c r="Z1839" s="117"/>
    </row>
    <row r="1840" spans="1:26" x14ac:dyDescent="0.25">
      <c r="A1840" s="114">
        <v>5</v>
      </c>
      <c r="B1840" s="115" t="s">
        <v>5727</v>
      </c>
      <c r="C1840" s="116" t="str">
        <f t="array" ref="C1840">IFERROR(VLOOKUP(E1840,'RT-C'!$A:$I,9,FALSE),"")</f>
        <v/>
      </c>
      <c r="D1840" s="117"/>
      <c r="E1840" s="113"/>
      <c r="F1840" s="118"/>
      <c r="G1840" s="119"/>
      <c r="H1840" s="120"/>
      <c r="I1840" s="153" t="str">
        <f t="array" ref="I1840">IFERROR(VLOOKUP(E1840,'RT-C'!$A:$J,10,FALSE),"")</f>
        <v/>
      </c>
      <c r="J1840" s="151" t="str">
        <f t="array" ref="J1840">IFERROR(VLOOKUP(E1840,'RT-C'!$A:$AE,31,FALSE),"")</f>
        <v/>
      </c>
      <c r="K1840" s="152" t="str">
        <f t="array" ref="K1840">IFERROR(IF(VLOOKUP(E1840,'RT-C'!$A:$AG,29,FALSE)=0,"",VLOOKUP(E1840,'RT-C'!$A:$AG,33,FALSE)),"")</f>
        <v/>
      </c>
      <c r="L1840" s="151" t="str">
        <f t="array" ref="L1840">IFERROR(VLOOKUP('RT-C'!$A:$AF,32,FALSE),"")</f>
        <v/>
      </c>
      <c r="M1840" s="323" t="str">
        <f t="array" ref="M1840">IFERROR(VLOOKUP(E1840,'RT-C'!$A:$H,8,FALSE),"")</f>
        <v/>
      </c>
      <c r="N1840" s="151" t="str">
        <f t="array" ref="N1840">IFERROR(VLOOKUP(E1840,'RT-C'!$A:$G,7,FALSE),"")</f>
        <v/>
      </c>
      <c r="O1840" s="150" t="str">
        <f t="array" ref="O1840">IFERROR(VLOOKUP(E1840,'RT-C'!$A:$R,18,FALSE),"")</f>
        <v/>
      </c>
      <c r="P1840" s="147" t="str">
        <f t="shared" si="112"/>
        <v/>
      </c>
      <c r="Q1840" s="119" t="str">
        <f t="shared" si="113"/>
        <v/>
      </c>
      <c r="R1840" s="149" t="str">
        <f t="shared" si="114"/>
        <v/>
      </c>
      <c r="S1840" s="148"/>
      <c r="T1840" s="148" t="str">
        <f t="shared" si="115"/>
        <v/>
      </c>
      <c r="U1840" s="118" t="e">
        <f>IF(AND(D1840&lt;&gt;"",I1840="OUI",#REF!="OUI"),60,"")</f>
        <v>#REF!</v>
      </c>
      <c r="V1840" s="147"/>
      <c r="W1840" s="118"/>
      <c r="X1840" s="118"/>
      <c r="Y1840" s="120"/>
      <c r="Z1840" s="117"/>
    </row>
    <row r="1841" spans="1:26" x14ac:dyDescent="0.25">
      <c r="A1841" s="114">
        <v>5</v>
      </c>
      <c r="B1841" s="115" t="s">
        <v>5727</v>
      </c>
      <c r="C1841" s="116" t="str">
        <f t="array" ref="C1841">IFERROR(VLOOKUP(E1841,'RT-C'!$A:$I,9,FALSE),"")</f>
        <v/>
      </c>
      <c r="D1841" s="117"/>
      <c r="E1841" s="113"/>
      <c r="F1841" s="118"/>
      <c r="G1841" s="119"/>
      <c r="H1841" s="120"/>
      <c r="I1841" s="153" t="str">
        <f t="array" ref="I1841">IFERROR(VLOOKUP(E1841,'RT-C'!$A:$J,10,FALSE),"")</f>
        <v/>
      </c>
      <c r="J1841" s="151" t="str">
        <f t="array" ref="J1841">IFERROR(VLOOKUP(E1841,'RT-C'!$A:$AE,31,FALSE),"")</f>
        <v/>
      </c>
      <c r="K1841" s="152" t="str">
        <f t="array" ref="K1841">IFERROR(IF(VLOOKUP(E1841,'RT-C'!$A:$AG,29,FALSE)=0,"",VLOOKUP(E1841,'RT-C'!$A:$AG,33,FALSE)),"")</f>
        <v/>
      </c>
      <c r="L1841" s="151" t="str">
        <f t="array" ref="L1841">IFERROR(VLOOKUP('RT-C'!$A:$AF,32,FALSE),"")</f>
        <v/>
      </c>
      <c r="M1841" s="323" t="str">
        <f t="array" ref="M1841">IFERROR(VLOOKUP(E1841,'RT-C'!$A:$H,8,FALSE),"")</f>
        <v/>
      </c>
      <c r="N1841" s="151" t="str">
        <f t="array" ref="N1841">IFERROR(VLOOKUP(E1841,'RT-C'!$A:$G,7,FALSE),"")</f>
        <v/>
      </c>
      <c r="O1841" s="150" t="str">
        <f t="array" ref="O1841">IFERROR(VLOOKUP(E1841,'RT-C'!$A:$R,18,FALSE),"")</f>
        <v/>
      </c>
      <c r="P1841" s="147" t="str">
        <f t="shared" si="112"/>
        <v/>
      </c>
      <c r="Q1841" s="119" t="str">
        <f t="shared" si="113"/>
        <v/>
      </c>
      <c r="R1841" s="149" t="str">
        <f t="shared" si="114"/>
        <v/>
      </c>
      <c r="S1841" s="148"/>
      <c r="T1841" s="148" t="str">
        <f t="shared" si="115"/>
        <v/>
      </c>
      <c r="U1841" s="118" t="e">
        <f>IF(AND(D1841&lt;&gt;"",I1841="OUI",#REF!="OUI"),60,"")</f>
        <v>#REF!</v>
      </c>
      <c r="V1841" s="147"/>
      <c r="W1841" s="118"/>
      <c r="X1841" s="118"/>
      <c r="Y1841" s="120"/>
      <c r="Z1841" s="117"/>
    </row>
    <row r="1842" spans="1:26" x14ac:dyDescent="0.25">
      <c r="A1842" s="114">
        <v>5</v>
      </c>
      <c r="B1842" s="115" t="s">
        <v>5727</v>
      </c>
      <c r="C1842" s="116" t="str">
        <f t="array" ref="C1842">IFERROR(VLOOKUP(E1842,'RT-C'!$A:$I,9,FALSE),"")</f>
        <v/>
      </c>
      <c r="D1842" s="117"/>
      <c r="E1842" s="113"/>
      <c r="F1842" s="118"/>
      <c r="G1842" s="119"/>
      <c r="H1842" s="120"/>
      <c r="I1842" s="153" t="str">
        <f t="array" ref="I1842">IFERROR(VLOOKUP(E1842,'RT-C'!$A:$J,10,FALSE),"")</f>
        <v/>
      </c>
      <c r="J1842" s="151" t="str">
        <f t="array" ref="J1842">IFERROR(VLOOKUP(E1842,'RT-C'!$A:$AE,31,FALSE),"")</f>
        <v/>
      </c>
      <c r="K1842" s="152" t="str">
        <f t="array" ref="K1842">IFERROR(IF(VLOOKUP(E1842,'RT-C'!$A:$AG,29,FALSE)=0,"",VLOOKUP(E1842,'RT-C'!$A:$AG,33,FALSE)),"")</f>
        <v/>
      </c>
      <c r="L1842" s="151" t="str">
        <f t="array" ref="L1842">IFERROR(VLOOKUP('RT-C'!$A:$AF,32,FALSE),"")</f>
        <v/>
      </c>
      <c r="M1842" s="323" t="str">
        <f t="array" ref="M1842">IFERROR(VLOOKUP(E1842,'RT-C'!$A:$H,8,FALSE),"")</f>
        <v/>
      </c>
      <c r="N1842" s="151" t="str">
        <f t="array" ref="N1842">IFERROR(VLOOKUP(E1842,'RT-C'!$A:$G,7,FALSE),"")</f>
        <v/>
      </c>
      <c r="O1842" s="150" t="str">
        <f t="array" ref="O1842">IFERROR(VLOOKUP(E1842,'RT-C'!$A:$R,18,FALSE),"")</f>
        <v/>
      </c>
      <c r="P1842" s="147" t="str">
        <f t="shared" si="112"/>
        <v/>
      </c>
      <c r="Q1842" s="119" t="str">
        <f t="shared" si="113"/>
        <v/>
      </c>
      <c r="R1842" s="149" t="str">
        <f t="shared" si="114"/>
        <v/>
      </c>
      <c r="S1842" s="148"/>
      <c r="T1842" s="148" t="str">
        <f t="shared" si="115"/>
        <v/>
      </c>
      <c r="U1842" s="118" t="e">
        <f>IF(AND(D1842&lt;&gt;"",I1842="OUI",#REF!="OUI"),60,"")</f>
        <v>#REF!</v>
      </c>
      <c r="V1842" s="147"/>
      <c r="W1842" s="118"/>
      <c r="X1842" s="118"/>
      <c r="Y1842" s="120"/>
      <c r="Z1842" s="117"/>
    </row>
    <row r="1843" spans="1:26" x14ac:dyDescent="0.25">
      <c r="A1843" s="114">
        <v>5</v>
      </c>
      <c r="B1843" s="115" t="s">
        <v>5727</v>
      </c>
      <c r="C1843" s="116" t="str">
        <f t="array" ref="C1843">IFERROR(VLOOKUP(E1843,'RT-C'!$A:$I,9,FALSE),"")</f>
        <v/>
      </c>
      <c r="D1843" s="117"/>
      <c r="E1843" s="113"/>
      <c r="F1843" s="118"/>
      <c r="G1843" s="119"/>
      <c r="H1843" s="120"/>
      <c r="I1843" s="153" t="str">
        <f t="array" ref="I1843">IFERROR(VLOOKUP(E1843,'RT-C'!$A:$J,10,FALSE),"")</f>
        <v/>
      </c>
      <c r="J1843" s="151" t="str">
        <f t="array" ref="J1843">IFERROR(VLOOKUP(E1843,'RT-C'!$A:$AE,31,FALSE),"")</f>
        <v/>
      </c>
      <c r="K1843" s="152" t="str">
        <f t="array" ref="K1843">IFERROR(IF(VLOOKUP(E1843,'RT-C'!$A:$AG,29,FALSE)=0,"",VLOOKUP(E1843,'RT-C'!$A:$AG,33,FALSE)),"")</f>
        <v/>
      </c>
      <c r="L1843" s="151" t="str">
        <f t="array" ref="L1843">IFERROR(VLOOKUP('RT-C'!$A:$AF,32,FALSE),"")</f>
        <v/>
      </c>
      <c r="M1843" s="323" t="str">
        <f t="array" ref="M1843">IFERROR(VLOOKUP(E1843,'RT-C'!$A:$H,8,FALSE),"")</f>
        <v/>
      </c>
      <c r="N1843" s="151" t="str">
        <f t="array" ref="N1843">IFERROR(VLOOKUP(E1843,'RT-C'!$A:$G,7,FALSE),"")</f>
        <v/>
      </c>
      <c r="O1843" s="150" t="str">
        <f t="array" ref="O1843">IFERROR(VLOOKUP(E1843,'RT-C'!$A:$R,18,FALSE),"")</f>
        <v/>
      </c>
      <c r="P1843" s="147" t="str">
        <f t="shared" si="112"/>
        <v/>
      </c>
      <c r="Q1843" s="119" t="str">
        <f t="shared" si="113"/>
        <v/>
      </c>
      <c r="R1843" s="149" t="str">
        <f t="shared" si="114"/>
        <v/>
      </c>
      <c r="S1843" s="148"/>
      <c r="T1843" s="148" t="str">
        <f t="shared" si="115"/>
        <v/>
      </c>
      <c r="U1843" s="118" t="e">
        <f>IF(AND(D1843&lt;&gt;"",I1843="OUI",#REF!="OUI"),60,"")</f>
        <v>#REF!</v>
      </c>
      <c r="V1843" s="147"/>
      <c r="W1843" s="118"/>
      <c r="X1843" s="118"/>
      <c r="Y1843" s="120"/>
      <c r="Z1843" s="117"/>
    </row>
    <row r="1844" spans="1:26" x14ac:dyDescent="0.25">
      <c r="A1844" s="114">
        <v>5</v>
      </c>
      <c r="B1844" s="115" t="s">
        <v>5727</v>
      </c>
      <c r="C1844" s="116" t="str">
        <f t="array" ref="C1844">IFERROR(VLOOKUP(E1844,'RT-C'!$A:$I,9,FALSE),"")</f>
        <v/>
      </c>
      <c r="D1844" s="117"/>
      <c r="E1844" s="113"/>
      <c r="F1844" s="118"/>
      <c r="G1844" s="119"/>
      <c r="H1844" s="120"/>
      <c r="I1844" s="153" t="str">
        <f t="array" ref="I1844">IFERROR(VLOOKUP(E1844,'RT-C'!$A:$J,10,FALSE),"")</f>
        <v/>
      </c>
      <c r="J1844" s="151" t="str">
        <f t="array" ref="J1844">IFERROR(VLOOKUP(E1844,'RT-C'!$A:$AE,31,FALSE),"")</f>
        <v/>
      </c>
      <c r="K1844" s="152" t="str">
        <f t="array" ref="K1844">IFERROR(IF(VLOOKUP(E1844,'RT-C'!$A:$AG,29,FALSE)=0,"",VLOOKUP(E1844,'RT-C'!$A:$AG,33,FALSE)),"")</f>
        <v/>
      </c>
      <c r="L1844" s="151" t="str">
        <f t="array" ref="L1844">IFERROR(VLOOKUP('RT-C'!$A:$AF,32,FALSE),"")</f>
        <v/>
      </c>
      <c r="M1844" s="323" t="str">
        <f t="array" ref="M1844">IFERROR(VLOOKUP(E1844,'RT-C'!$A:$H,8,FALSE),"")</f>
        <v/>
      </c>
      <c r="N1844" s="151" t="str">
        <f t="array" ref="N1844">IFERROR(VLOOKUP(E1844,'RT-C'!$A:$G,7,FALSE),"")</f>
        <v/>
      </c>
      <c r="O1844" s="150" t="str">
        <f t="array" ref="O1844">IFERROR(VLOOKUP(E1844,'RT-C'!$A:$R,18,FALSE),"")</f>
        <v/>
      </c>
      <c r="P1844" s="147" t="str">
        <f t="shared" si="112"/>
        <v/>
      </c>
      <c r="Q1844" s="119" t="str">
        <f t="shared" si="113"/>
        <v/>
      </c>
      <c r="R1844" s="149" t="str">
        <f t="shared" si="114"/>
        <v/>
      </c>
      <c r="S1844" s="148"/>
      <c r="T1844" s="148" t="str">
        <f t="shared" si="115"/>
        <v/>
      </c>
      <c r="U1844" s="118" t="e">
        <f>IF(AND(D1844&lt;&gt;"",I1844="OUI",#REF!="OUI"),60,"")</f>
        <v>#REF!</v>
      </c>
      <c r="V1844" s="147"/>
      <c r="W1844" s="118"/>
      <c r="X1844" s="118"/>
      <c r="Y1844" s="120"/>
      <c r="Z1844" s="117"/>
    </row>
    <row r="1845" spans="1:26" x14ac:dyDescent="0.25">
      <c r="A1845" s="114">
        <v>5</v>
      </c>
      <c r="B1845" s="115" t="s">
        <v>5727</v>
      </c>
      <c r="C1845" s="116" t="str">
        <f t="array" ref="C1845">IFERROR(VLOOKUP(E1845,'RT-C'!$A:$I,9,FALSE),"")</f>
        <v/>
      </c>
      <c r="D1845" s="117"/>
      <c r="E1845" s="113"/>
      <c r="F1845" s="118"/>
      <c r="G1845" s="119"/>
      <c r="H1845" s="120"/>
      <c r="I1845" s="153" t="str">
        <f t="array" ref="I1845">IFERROR(VLOOKUP(E1845,'RT-C'!$A:$J,10,FALSE),"")</f>
        <v/>
      </c>
      <c r="J1845" s="151" t="str">
        <f t="array" ref="J1845">IFERROR(VLOOKUP(E1845,'RT-C'!$A:$AE,31,FALSE),"")</f>
        <v/>
      </c>
      <c r="K1845" s="152" t="str">
        <f t="array" ref="K1845">IFERROR(IF(VLOOKUP(E1845,'RT-C'!$A:$AG,29,FALSE)=0,"",VLOOKUP(E1845,'RT-C'!$A:$AG,33,FALSE)),"")</f>
        <v/>
      </c>
      <c r="L1845" s="151" t="str">
        <f t="array" ref="L1845">IFERROR(VLOOKUP('RT-C'!$A:$AF,32,FALSE),"")</f>
        <v/>
      </c>
      <c r="M1845" s="323" t="str">
        <f t="array" ref="M1845">IFERROR(VLOOKUP(E1845,'RT-C'!$A:$H,8,FALSE),"")</f>
        <v/>
      </c>
      <c r="N1845" s="151" t="str">
        <f t="array" ref="N1845">IFERROR(VLOOKUP(E1845,'RT-C'!$A:$G,7,FALSE),"")</f>
        <v/>
      </c>
      <c r="O1845" s="150" t="str">
        <f t="array" ref="O1845">IFERROR(VLOOKUP(E1845,'RT-C'!$A:$R,18,FALSE),"")</f>
        <v/>
      </c>
      <c r="P1845" s="147" t="str">
        <f t="shared" si="112"/>
        <v/>
      </c>
      <c r="Q1845" s="119" t="str">
        <f t="shared" si="113"/>
        <v/>
      </c>
      <c r="R1845" s="149" t="str">
        <f t="shared" si="114"/>
        <v/>
      </c>
      <c r="S1845" s="148"/>
      <c r="T1845" s="148" t="str">
        <f t="shared" si="115"/>
        <v/>
      </c>
      <c r="U1845" s="118" t="e">
        <f>IF(AND(D1845&lt;&gt;"",I1845="OUI",#REF!="OUI"),60,"")</f>
        <v>#REF!</v>
      </c>
      <c r="V1845" s="147"/>
      <c r="W1845" s="118"/>
      <c r="X1845" s="118"/>
      <c r="Y1845" s="120"/>
      <c r="Z1845" s="117"/>
    </row>
    <row r="1846" spans="1:26" x14ac:dyDescent="0.25">
      <c r="A1846" s="114">
        <v>5</v>
      </c>
      <c r="B1846" s="115" t="s">
        <v>5727</v>
      </c>
      <c r="C1846" s="116" t="str">
        <f t="array" ref="C1846">IFERROR(VLOOKUP(E1846,'RT-C'!$A:$I,9,FALSE),"")</f>
        <v/>
      </c>
      <c r="D1846" s="117"/>
      <c r="E1846" s="113"/>
      <c r="F1846" s="118"/>
      <c r="G1846" s="119"/>
      <c r="H1846" s="120"/>
      <c r="I1846" s="153" t="str">
        <f t="array" ref="I1846">IFERROR(VLOOKUP(E1846,'RT-C'!$A:$J,10,FALSE),"")</f>
        <v/>
      </c>
      <c r="J1846" s="151" t="str">
        <f t="array" ref="J1846">IFERROR(VLOOKUP(E1846,'RT-C'!$A:$AE,31,FALSE),"")</f>
        <v/>
      </c>
      <c r="K1846" s="152" t="str">
        <f t="array" ref="K1846">IFERROR(IF(VLOOKUP(E1846,'RT-C'!$A:$AG,29,FALSE)=0,"",VLOOKUP(E1846,'RT-C'!$A:$AG,33,FALSE)),"")</f>
        <v/>
      </c>
      <c r="L1846" s="151" t="str">
        <f t="array" ref="L1846">IFERROR(VLOOKUP('RT-C'!$A:$AF,32,FALSE),"")</f>
        <v/>
      </c>
      <c r="M1846" s="323" t="str">
        <f t="array" ref="M1846">IFERROR(VLOOKUP(E1846,'RT-C'!$A:$H,8,FALSE),"")</f>
        <v/>
      </c>
      <c r="N1846" s="151" t="str">
        <f t="array" ref="N1846">IFERROR(VLOOKUP(E1846,'RT-C'!$A:$G,7,FALSE),"")</f>
        <v/>
      </c>
      <c r="O1846" s="150" t="str">
        <f t="array" ref="O1846">IFERROR(VLOOKUP(E1846,'RT-C'!$A:$R,18,FALSE),"")</f>
        <v/>
      </c>
      <c r="P1846" s="147" t="str">
        <f t="shared" si="112"/>
        <v/>
      </c>
      <c r="Q1846" s="119" t="str">
        <f t="shared" si="113"/>
        <v/>
      </c>
      <c r="R1846" s="149" t="str">
        <f t="shared" si="114"/>
        <v/>
      </c>
      <c r="S1846" s="148"/>
      <c r="T1846" s="148" t="str">
        <f t="shared" si="115"/>
        <v/>
      </c>
      <c r="U1846" s="118" t="e">
        <f>IF(AND(D1846&lt;&gt;"",I1846="OUI",#REF!="OUI"),60,"")</f>
        <v>#REF!</v>
      </c>
      <c r="V1846" s="147"/>
      <c r="W1846" s="118"/>
      <c r="X1846" s="118"/>
      <c r="Y1846" s="120"/>
      <c r="Z1846" s="117"/>
    </row>
    <row r="1847" spans="1:26" x14ac:dyDescent="0.25">
      <c r="A1847" s="114">
        <v>5</v>
      </c>
      <c r="B1847" s="115" t="s">
        <v>5727</v>
      </c>
      <c r="C1847" s="116" t="str">
        <f t="array" ref="C1847">IFERROR(VLOOKUP(E1847,'RT-C'!$A:$I,9,FALSE),"")</f>
        <v/>
      </c>
      <c r="D1847" s="117"/>
      <c r="E1847" s="113"/>
      <c r="F1847" s="118"/>
      <c r="G1847" s="119"/>
      <c r="H1847" s="120"/>
      <c r="I1847" s="153" t="str">
        <f t="array" ref="I1847">IFERROR(VLOOKUP(E1847,'RT-C'!$A:$J,10,FALSE),"")</f>
        <v/>
      </c>
      <c r="J1847" s="151" t="str">
        <f t="array" ref="J1847">IFERROR(VLOOKUP(E1847,'RT-C'!$A:$AE,31,FALSE),"")</f>
        <v/>
      </c>
      <c r="K1847" s="152" t="str">
        <f t="array" ref="K1847">IFERROR(IF(VLOOKUP(E1847,'RT-C'!$A:$AG,29,FALSE)=0,"",VLOOKUP(E1847,'RT-C'!$A:$AG,33,FALSE)),"")</f>
        <v/>
      </c>
      <c r="L1847" s="151" t="str">
        <f t="array" ref="L1847">IFERROR(VLOOKUP('RT-C'!$A:$AF,32,FALSE),"")</f>
        <v/>
      </c>
      <c r="M1847" s="323" t="str">
        <f t="array" ref="M1847">IFERROR(VLOOKUP(E1847,'RT-C'!$A:$H,8,FALSE),"")</f>
        <v/>
      </c>
      <c r="N1847" s="151" t="str">
        <f t="array" ref="N1847">IFERROR(VLOOKUP(E1847,'RT-C'!$A:$G,7,FALSE),"")</f>
        <v/>
      </c>
      <c r="O1847" s="150" t="str">
        <f t="array" ref="O1847">IFERROR(VLOOKUP(E1847,'RT-C'!$A:$R,18,FALSE),"")</f>
        <v/>
      </c>
      <c r="P1847" s="147" t="str">
        <f t="shared" si="112"/>
        <v/>
      </c>
      <c r="Q1847" s="119" t="str">
        <f t="shared" si="113"/>
        <v/>
      </c>
      <c r="R1847" s="149" t="str">
        <f t="shared" si="114"/>
        <v/>
      </c>
      <c r="S1847" s="148"/>
      <c r="T1847" s="148" t="str">
        <f t="shared" si="115"/>
        <v/>
      </c>
      <c r="U1847" s="118" t="e">
        <f>IF(AND(D1847&lt;&gt;"",I1847="OUI",#REF!="OUI"),60,"")</f>
        <v>#REF!</v>
      </c>
      <c r="V1847" s="147"/>
      <c r="W1847" s="118"/>
      <c r="X1847" s="118"/>
      <c r="Y1847" s="120"/>
      <c r="Z1847" s="117"/>
    </row>
    <row r="1848" spans="1:26" x14ac:dyDescent="0.25">
      <c r="A1848" s="114">
        <v>5</v>
      </c>
      <c r="B1848" s="115" t="s">
        <v>5727</v>
      </c>
      <c r="C1848" s="116" t="str">
        <f t="array" ref="C1848">IFERROR(VLOOKUP(E1848,'RT-C'!$A:$I,9,FALSE),"")</f>
        <v/>
      </c>
      <c r="D1848" s="117"/>
      <c r="E1848" s="113"/>
      <c r="F1848" s="118"/>
      <c r="G1848" s="119"/>
      <c r="H1848" s="120"/>
      <c r="I1848" s="153" t="str">
        <f t="array" ref="I1848">IFERROR(VLOOKUP(E1848,'RT-C'!$A:$J,10,FALSE),"")</f>
        <v/>
      </c>
      <c r="J1848" s="151" t="str">
        <f t="array" ref="J1848">IFERROR(VLOOKUP(E1848,'RT-C'!$A:$AE,31,FALSE),"")</f>
        <v/>
      </c>
      <c r="K1848" s="152" t="str">
        <f t="array" ref="K1848">IFERROR(IF(VLOOKUP(E1848,'RT-C'!$A:$AG,29,FALSE)=0,"",VLOOKUP(E1848,'RT-C'!$A:$AG,33,FALSE)),"")</f>
        <v/>
      </c>
      <c r="L1848" s="151" t="str">
        <f t="array" ref="L1848">IFERROR(VLOOKUP('RT-C'!$A:$AF,32,FALSE),"")</f>
        <v/>
      </c>
      <c r="M1848" s="323" t="str">
        <f t="array" ref="M1848">IFERROR(VLOOKUP(E1848,'RT-C'!$A:$H,8,FALSE),"")</f>
        <v/>
      </c>
      <c r="N1848" s="151" t="str">
        <f t="array" ref="N1848">IFERROR(VLOOKUP(E1848,'RT-C'!$A:$G,7,FALSE),"")</f>
        <v/>
      </c>
      <c r="O1848" s="150" t="str">
        <f t="array" ref="O1848">IFERROR(VLOOKUP(E1848,'RT-C'!$A:$R,18,FALSE),"")</f>
        <v/>
      </c>
      <c r="P1848" s="147" t="str">
        <f t="shared" si="112"/>
        <v/>
      </c>
      <c r="Q1848" s="119" t="str">
        <f t="shared" si="113"/>
        <v/>
      </c>
      <c r="R1848" s="149" t="str">
        <f t="shared" si="114"/>
        <v/>
      </c>
      <c r="S1848" s="148"/>
      <c r="T1848" s="148" t="str">
        <f t="shared" si="115"/>
        <v/>
      </c>
      <c r="U1848" s="118" t="e">
        <f>IF(AND(D1848&lt;&gt;"",I1848="OUI",#REF!="OUI"),60,"")</f>
        <v>#REF!</v>
      </c>
      <c r="V1848" s="147"/>
      <c r="W1848" s="118"/>
      <c r="X1848" s="118"/>
      <c r="Y1848" s="120"/>
      <c r="Z1848" s="117"/>
    </row>
    <row r="1849" spans="1:26" x14ac:dyDescent="0.25">
      <c r="A1849" s="114">
        <v>5</v>
      </c>
      <c r="B1849" s="115" t="s">
        <v>5727</v>
      </c>
      <c r="C1849" s="116" t="str">
        <f t="array" ref="C1849">IFERROR(VLOOKUP(E1849,'RT-C'!$A:$I,9,FALSE),"")</f>
        <v/>
      </c>
      <c r="D1849" s="117"/>
      <c r="E1849" s="113"/>
      <c r="F1849" s="118"/>
      <c r="G1849" s="119"/>
      <c r="H1849" s="120"/>
      <c r="I1849" s="153" t="str">
        <f t="array" ref="I1849">IFERROR(VLOOKUP(E1849,'RT-C'!$A:$J,10,FALSE),"")</f>
        <v/>
      </c>
      <c r="J1849" s="151" t="str">
        <f t="array" ref="J1849">IFERROR(VLOOKUP(E1849,'RT-C'!$A:$AE,31,FALSE),"")</f>
        <v/>
      </c>
      <c r="K1849" s="152" t="str">
        <f t="array" ref="K1849">IFERROR(IF(VLOOKUP(E1849,'RT-C'!$A:$AG,29,FALSE)=0,"",VLOOKUP(E1849,'RT-C'!$A:$AG,33,FALSE)),"")</f>
        <v/>
      </c>
      <c r="L1849" s="151" t="str">
        <f t="array" ref="L1849">IFERROR(VLOOKUP('RT-C'!$A:$AF,32,FALSE),"")</f>
        <v/>
      </c>
      <c r="M1849" s="323" t="str">
        <f t="array" ref="M1849">IFERROR(VLOOKUP(E1849,'RT-C'!$A:$H,8,FALSE),"")</f>
        <v/>
      </c>
      <c r="N1849" s="151" t="str">
        <f t="array" ref="N1849">IFERROR(VLOOKUP(E1849,'RT-C'!$A:$G,7,FALSE),"")</f>
        <v/>
      </c>
      <c r="O1849" s="150" t="str">
        <f t="array" ref="O1849">IFERROR(VLOOKUP(E1849,'RT-C'!$A:$R,18,FALSE),"")</f>
        <v/>
      </c>
      <c r="P1849" s="147" t="str">
        <f t="shared" si="112"/>
        <v/>
      </c>
      <c r="Q1849" s="119" t="str">
        <f t="shared" si="113"/>
        <v/>
      </c>
      <c r="R1849" s="149" t="str">
        <f t="shared" si="114"/>
        <v/>
      </c>
      <c r="S1849" s="148"/>
      <c r="T1849" s="148" t="str">
        <f t="shared" si="115"/>
        <v/>
      </c>
      <c r="U1849" s="118" t="e">
        <f>IF(AND(D1849&lt;&gt;"",I1849="OUI",#REF!="OUI"),60,"")</f>
        <v>#REF!</v>
      </c>
      <c r="V1849" s="147"/>
      <c r="W1849" s="118"/>
      <c r="X1849" s="118"/>
      <c r="Y1849" s="120"/>
      <c r="Z1849" s="117"/>
    </row>
    <row r="1850" spans="1:26" x14ac:dyDescent="0.25">
      <c r="A1850" s="114">
        <v>5</v>
      </c>
      <c r="B1850" s="115" t="s">
        <v>5727</v>
      </c>
      <c r="C1850" s="116" t="str">
        <f t="array" ref="C1850">IFERROR(VLOOKUP(E1850,'RT-C'!$A:$I,9,FALSE),"")</f>
        <v/>
      </c>
      <c r="D1850" s="117"/>
      <c r="E1850" s="113"/>
      <c r="F1850" s="118"/>
      <c r="G1850" s="119"/>
      <c r="H1850" s="120"/>
      <c r="I1850" s="153" t="str">
        <f t="array" ref="I1850">IFERROR(VLOOKUP(E1850,'RT-C'!$A:$J,10,FALSE),"")</f>
        <v/>
      </c>
      <c r="J1850" s="151" t="str">
        <f t="array" ref="J1850">IFERROR(VLOOKUP(E1850,'RT-C'!$A:$AE,31,FALSE),"")</f>
        <v/>
      </c>
      <c r="K1850" s="152" t="str">
        <f t="array" ref="K1850">IFERROR(IF(VLOOKUP(E1850,'RT-C'!$A:$AG,29,FALSE)=0,"",VLOOKUP(E1850,'RT-C'!$A:$AG,33,FALSE)),"")</f>
        <v/>
      </c>
      <c r="L1850" s="151" t="str">
        <f t="array" ref="L1850">IFERROR(VLOOKUP('RT-C'!$A:$AF,32,FALSE),"")</f>
        <v/>
      </c>
      <c r="M1850" s="323" t="str">
        <f t="array" ref="M1850">IFERROR(VLOOKUP(E1850,'RT-C'!$A:$H,8,FALSE),"")</f>
        <v/>
      </c>
      <c r="N1850" s="151" t="str">
        <f t="array" ref="N1850">IFERROR(VLOOKUP(E1850,'RT-C'!$A:$G,7,FALSE),"")</f>
        <v/>
      </c>
      <c r="O1850" s="150" t="str">
        <f t="array" ref="O1850">IFERROR(VLOOKUP(E1850,'RT-C'!$A:$R,18,FALSE),"")</f>
        <v/>
      </c>
      <c r="P1850" s="147" t="str">
        <f t="shared" si="112"/>
        <v/>
      </c>
      <c r="Q1850" s="119" t="str">
        <f t="shared" si="113"/>
        <v/>
      </c>
      <c r="R1850" s="149" t="str">
        <f t="shared" si="114"/>
        <v/>
      </c>
      <c r="S1850" s="148"/>
      <c r="T1850" s="148" t="str">
        <f t="shared" si="115"/>
        <v/>
      </c>
      <c r="U1850" s="118" t="e">
        <f>IF(AND(D1850&lt;&gt;"",I1850="OUI",#REF!="OUI"),60,"")</f>
        <v>#REF!</v>
      </c>
      <c r="V1850" s="147"/>
      <c r="W1850" s="118"/>
      <c r="X1850" s="118"/>
      <c r="Y1850" s="120"/>
      <c r="Z1850" s="117"/>
    </row>
    <row r="1851" spans="1:26" x14ac:dyDescent="0.25">
      <c r="A1851" s="114">
        <v>5</v>
      </c>
      <c r="B1851" s="115" t="s">
        <v>5727</v>
      </c>
      <c r="C1851" s="116" t="str">
        <f t="array" ref="C1851">IFERROR(VLOOKUP(E1851,'RT-C'!$A:$I,9,FALSE),"")</f>
        <v/>
      </c>
      <c r="D1851" s="117"/>
      <c r="E1851" s="113"/>
      <c r="F1851" s="118"/>
      <c r="G1851" s="119"/>
      <c r="H1851" s="120"/>
      <c r="I1851" s="153" t="str">
        <f t="array" ref="I1851">IFERROR(VLOOKUP(E1851,'RT-C'!$A:$J,10,FALSE),"")</f>
        <v/>
      </c>
      <c r="J1851" s="151" t="str">
        <f t="array" ref="J1851">IFERROR(VLOOKUP(E1851,'RT-C'!$A:$AE,31,FALSE),"")</f>
        <v/>
      </c>
      <c r="K1851" s="152" t="str">
        <f t="array" ref="K1851">IFERROR(IF(VLOOKUP(E1851,'RT-C'!$A:$AG,29,FALSE)=0,"",VLOOKUP(E1851,'RT-C'!$A:$AG,33,FALSE)),"")</f>
        <v/>
      </c>
      <c r="L1851" s="151" t="str">
        <f t="array" ref="L1851">IFERROR(VLOOKUP('RT-C'!$A:$AF,32,FALSE),"")</f>
        <v/>
      </c>
      <c r="M1851" s="323" t="str">
        <f t="array" ref="M1851">IFERROR(VLOOKUP(E1851,'RT-C'!$A:$H,8,FALSE),"")</f>
        <v/>
      </c>
      <c r="N1851" s="151" t="str">
        <f t="array" ref="N1851">IFERROR(VLOOKUP(E1851,'RT-C'!$A:$G,7,FALSE),"")</f>
        <v/>
      </c>
      <c r="O1851" s="150" t="str">
        <f t="array" ref="O1851">IFERROR(VLOOKUP(E1851,'RT-C'!$A:$R,18,FALSE),"")</f>
        <v/>
      </c>
      <c r="P1851" s="147" t="str">
        <f t="shared" si="112"/>
        <v/>
      </c>
      <c r="Q1851" s="119" t="str">
        <f t="shared" si="113"/>
        <v/>
      </c>
      <c r="R1851" s="149" t="str">
        <f t="shared" si="114"/>
        <v/>
      </c>
      <c r="S1851" s="148"/>
      <c r="T1851" s="148" t="str">
        <f t="shared" si="115"/>
        <v/>
      </c>
      <c r="U1851" s="118" t="e">
        <f>IF(AND(D1851&lt;&gt;"",I1851="OUI",#REF!="OUI"),60,"")</f>
        <v>#REF!</v>
      </c>
      <c r="V1851" s="147"/>
      <c r="W1851" s="118"/>
      <c r="X1851" s="118"/>
      <c r="Y1851" s="120"/>
      <c r="Z1851" s="117"/>
    </row>
    <row r="1852" spans="1:26" x14ac:dyDescent="0.25">
      <c r="A1852" s="114">
        <v>5</v>
      </c>
      <c r="B1852" s="115" t="s">
        <v>5727</v>
      </c>
      <c r="C1852" s="116" t="str">
        <f t="array" ref="C1852">IFERROR(VLOOKUP(E1852,'RT-C'!$A:$I,9,FALSE),"")</f>
        <v/>
      </c>
      <c r="D1852" s="117"/>
      <c r="E1852" s="113"/>
      <c r="F1852" s="118"/>
      <c r="G1852" s="119"/>
      <c r="H1852" s="120"/>
      <c r="I1852" s="153" t="str">
        <f t="array" ref="I1852">IFERROR(VLOOKUP(E1852,'RT-C'!$A:$J,10,FALSE),"")</f>
        <v/>
      </c>
      <c r="J1852" s="151" t="str">
        <f t="array" ref="J1852">IFERROR(VLOOKUP(E1852,'RT-C'!$A:$AE,31,FALSE),"")</f>
        <v/>
      </c>
      <c r="K1852" s="152" t="str">
        <f t="array" ref="K1852">IFERROR(IF(VLOOKUP(E1852,'RT-C'!$A:$AG,29,FALSE)=0,"",VLOOKUP(E1852,'RT-C'!$A:$AG,33,FALSE)),"")</f>
        <v/>
      </c>
      <c r="L1852" s="151" t="str">
        <f t="array" ref="L1852">IFERROR(VLOOKUP('RT-C'!$A:$AF,32,FALSE),"")</f>
        <v/>
      </c>
      <c r="M1852" s="323" t="str">
        <f t="array" ref="M1852">IFERROR(VLOOKUP(E1852,'RT-C'!$A:$H,8,FALSE),"")</f>
        <v/>
      </c>
      <c r="N1852" s="151" t="str">
        <f t="array" ref="N1852">IFERROR(VLOOKUP(E1852,'RT-C'!$A:$G,7,FALSE),"")</f>
        <v/>
      </c>
      <c r="O1852" s="150" t="str">
        <f t="array" ref="O1852">IFERROR(VLOOKUP(E1852,'RT-C'!$A:$R,18,FALSE),"")</f>
        <v/>
      </c>
      <c r="P1852" s="147" t="str">
        <f t="shared" si="112"/>
        <v/>
      </c>
      <c r="Q1852" s="119" t="str">
        <f t="shared" si="113"/>
        <v/>
      </c>
      <c r="R1852" s="149" t="str">
        <f t="shared" si="114"/>
        <v/>
      </c>
      <c r="S1852" s="148"/>
      <c r="T1852" s="148" t="str">
        <f t="shared" si="115"/>
        <v/>
      </c>
      <c r="U1852" s="118" t="e">
        <f>IF(AND(D1852&lt;&gt;"",I1852="OUI",#REF!="OUI"),60,"")</f>
        <v>#REF!</v>
      </c>
      <c r="V1852" s="147"/>
      <c r="W1852" s="118"/>
      <c r="X1852" s="118"/>
      <c r="Y1852" s="120"/>
      <c r="Z1852" s="117"/>
    </row>
    <row r="1853" spans="1:26" x14ac:dyDescent="0.25">
      <c r="A1853" s="114">
        <v>5</v>
      </c>
      <c r="B1853" s="115" t="s">
        <v>5727</v>
      </c>
      <c r="C1853" s="116" t="str">
        <f t="array" ref="C1853">IFERROR(VLOOKUP(E1853,'RT-C'!$A:$I,9,FALSE),"")</f>
        <v/>
      </c>
      <c r="D1853" s="117"/>
      <c r="E1853" s="113"/>
      <c r="F1853" s="118"/>
      <c r="G1853" s="119"/>
      <c r="H1853" s="120"/>
      <c r="I1853" s="153" t="str">
        <f t="array" ref="I1853">IFERROR(VLOOKUP(E1853,'RT-C'!$A:$J,10,FALSE),"")</f>
        <v/>
      </c>
      <c r="J1853" s="151" t="str">
        <f t="array" ref="J1853">IFERROR(VLOOKUP(E1853,'RT-C'!$A:$AE,31,FALSE),"")</f>
        <v/>
      </c>
      <c r="K1853" s="152" t="str">
        <f t="array" ref="K1853">IFERROR(IF(VLOOKUP(E1853,'RT-C'!$A:$AG,29,FALSE)=0,"",VLOOKUP(E1853,'RT-C'!$A:$AG,33,FALSE)),"")</f>
        <v/>
      </c>
      <c r="L1853" s="151" t="str">
        <f t="array" ref="L1853">IFERROR(VLOOKUP('RT-C'!$A:$AF,32,FALSE),"")</f>
        <v/>
      </c>
      <c r="M1853" s="323" t="str">
        <f t="array" ref="M1853">IFERROR(VLOOKUP(E1853,'RT-C'!$A:$H,8,FALSE),"")</f>
        <v/>
      </c>
      <c r="N1853" s="151" t="str">
        <f t="array" ref="N1853">IFERROR(VLOOKUP(E1853,'RT-C'!$A:$G,7,FALSE),"")</f>
        <v/>
      </c>
      <c r="O1853" s="150" t="str">
        <f t="array" ref="O1853">IFERROR(VLOOKUP(E1853,'RT-C'!$A:$R,18,FALSE),"")</f>
        <v/>
      </c>
      <c r="P1853" s="147" t="str">
        <f t="shared" si="112"/>
        <v/>
      </c>
      <c r="Q1853" s="119" t="str">
        <f t="shared" si="113"/>
        <v/>
      </c>
      <c r="R1853" s="149" t="str">
        <f t="shared" si="114"/>
        <v/>
      </c>
      <c r="S1853" s="148"/>
      <c r="T1853" s="148" t="str">
        <f t="shared" si="115"/>
        <v/>
      </c>
      <c r="U1853" s="118" t="e">
        <f>IF(AND(D1853&lt;&gt;"",I1853="OUI",#REF!="OUI"),60,"")</f>
        <v>#REF!</v>
      </c>
      <c r="V1853" s="147"/>
      <c r="W1853" s="118"/>
      <c r="X1853" s="118"/>
      <c r="Y1853" s="120"/>
      <c r="Z1853" s="117"/>
    </row>
    <row r="1854" spans="1:26" x14ac:dyDescent="0.25">
      <c r="A1854" s="114">
        <v>5</v>
      </c>
      <c r="B1854" s="115" t="s">
        <v>5727</v>
      </c>
      <c r="C1854" s="116" t="str">
        <f t="array" ref="C1854">IFERROR(VLOOKUP(E1854,'RT-C'!$A:$I,9,FALSE),"")</f>
        <v/>
      </c>
      <c r="D1854" s="117"/>
      <c r="E1854" s="113"/>
      <c r="F1854" s="118"/>
      <c r="G1854" s="119"/>
      <c r="H1854" s="120"/>
      <c r="I1854" s="153" t="str">
        <f t="array" ref="I1854">IFERROR(VLOOKUP(E1854,'RT-C'!$A:$J,10,FALSE),"")</f>
        <v/>
      </c>
      <c r="J1854" s="151" t="str">
        <f t="array" ref="J1854">IFERROR(VLOOKUP(E1854,'RT-C'!$A:$AE,31,FALSE),"")</f>
        <v/>
      </c>
      <c r="K1854" s="152" t="str">
        <f t="array" ref="K1854">IFERROR(IF(VLOOKUP(E1854,'RT-C'!$A:$AG,29,FALSE)=0,"",VLOOKUP(E1854,'RT-C'!$A:$AG,33,FALSE)),"")</f>
        <v/>
      </c>
      <c r="L1854" s="151" t="str">
        <f t="array" ref="L1854">IFERROR(VLOOKUP('RT-C'!$A:$AF,32,FALSE),"")</f>
        <v/>
      </c>
      <c r="M1854" s="323" t="str">
        <f t="array" ref="M1854">IFERROR(VLOOKUP(E1854,'RT-C'!$A:$H,8,FALSE),"")</f>
        <v/>
      </c>
      <c r="N1854" s="151" t="str">
        <f t="array" ref="N1854">IFERROR(VLOOKUP(E1854,'RT-C'!$A:$G,7,FALSE),"")</f>
        <v/>
      </c>
      <c r="O1854" s="150" t="str">
        <f t="array" ref="O1854">IFERROR(VLOOKUP(E1854,'RT-C'!$A:$R,18,FALSE),"")</f>
        <v/>
      </c>
      <c r="P1854" s="147" t="str">
        <f t="shared" si="112"/>
        <v/>
      </c>
      <c r="Q1854" s="119" t="str">
        <f t="shared" si="113"/>
        <v/>
      </c>
      <c r="R1854" s="149" t="str">
        <f t="shared" si="114"/>
        <v/>
      </c>
      <c r="S1854" s="148"/>
      <c r="T1854" s="148" t="str">
        <f t="shared" si="115"/>
        <v/>
      </c>
      <c r="U1854" s="118" t="e">
        <f>IF(AND(D1854&lt;&gt;"",I1854="OUI",#REF!="OUI"),60,"")</f>
        <v>#REF!</v>
      </c>
      <c r="V1854" s="147"/>
      <c r="W1854" s="118"/>
      <c r="X1854" s="118"/>
      <c r="Y1854" s="120"/>
      <c r="Z1854" s="117"/>
    </row>
    <row r="1855" spans="1:26" x14ac:dyDescent="0.25">
      <c r="A1855" s="114">
        <v>5</v>
      </c>
      <c r="B1855" s="115" t="s">
        <v>5727</v>
      </c>
      <c r="C1855" s="116" t="str">
        <f t="array" ref="C1855">IFERROR(VLOOKUP(E1855,'RT-C'!$A:$I,9,FALSE),"")</f>
        <v/>
      </c>
      <c r="D1855" s="117"/>
      <c r="E1855" s="113"/>
      <c r="F1855" s="118"/>
      <c r="G1855" s="119"/>
      <c r="H1855" s="120"/>
      <c r="I1855" s="153" t="str">
        <f t="array" ref="I1855">IFERROR(VLOOKUP(E1855,'RT-C'!$A:$J,10,FALSE),"")</f>
        <v/>
      </c>
      <c r="J1855" s="151" t="str">
        <f t="array" ref="J1855">IFERROR(VLOOKUP(E1855,'RT-C'!$A:$AE,31,FALSE),"")</f>
        <v/>
      </c>
      <c r="K1855" s="152" t="str">
        <f t="array" ref="K1855">IFERROR(IF(VLOOKUP(E1855,'RT-C'!$A:$AG,29,FALSE)=0,"",VLOOKUP(E1855,'RT-C'!$A:$AG,33,FALSE)),"")</f>
        <v/>
      </c>
      <c r="L1855" s="151" t="str">
        <f t="array" ref="L1855">IFERROR(VLOOKUP('RT-C'!$A:$AF,32,FALSE),"")</f>
        <v/>
      </c>
      <c r="M1855" s="323" t="str">
        <f t="array" ref="M1855">IFERROR(VLOOKUP(E1855,'RT-C'!$A:$H,8,FALSE),"")</f>
        <v/>
      </c>
      <c r="N1855" s="151" t="str">
        <f t="array" ref="N1855">IFERROR(VLOOKUP(E1855,'RT-C'!$A:$G,7,FALSE),"")</f>
        <v/>
      </c>
      <c r="O1855" s="150" t="str">
        <f t="array" ref="O1855">IFERROR(VLOOKUP(E1855,'RT-C'!$A:$R,18,FALSE),"")</f>
        <v/>
      </c>
      <c r="P1855" s="147" t="str">
        <f t="shared" si="112"/>
        <v/>
      </c>
      <c r="Q1855" s="119" t="str">
        <f t="shared" si="113"/>
        <v/>
      </c>
      <c r="R1855" s="149" t="str">
        <f t="shared" si="114"/>
        <v/>
      </c>
      <c r="S1855" s="148"/>
      <c r="T1855" s="148" t="str">
        <f t="shared" si="115"/>
        <v/>
      </c>
      <c r="U1855" s="118" t="e">
        <f>IF(AND(D1855&lt;&gt;"",I1855="OUI",#REF!="OUI"),60,"")</f>
        <v>#REF!</v>
      </c>
      <c r="V1855" s="147"/>
      <c r="W1855" s="118"/>
      <c r="X1855" s="118"/>
      <c r="Y1855" s="120"/>
      <c r="Z1855" s="117"/>
    </row>
    <row r="1856" spans="1:26" x14ac:dyDescent="0.25">
      <c r="A1856" s="114">
        <v>5</v>
      </c>
      <c r="B1856" s="115" t="s">
        <v>5727</v>
      </c>
      <c r="C1856" s="116" t="str">
        <f t="array" ref="C1856">IFERROR(VLOOKUP(E1856,'RT-C'!$A:$I,9,FALSE),"")</f>
        <v/>
      </c>
      <c r="D1856" s="117" t="s">
        <v>5606</v>
      </c>
      <c r="E1856" s="113" t="s">
        <v>5605</v>
      </c>
      <c r="F1856" s="118" t="s">
        <v>40</v>
      </c>
      <c r="G1856" s="119" t="s">
        <v>5607</v>
      </c>
      <c r="H1856" s="120" t="s">
        <v>47</v>
      </c>
      <c r="I1856" s="153" t="str">
        <f t="array" ref="I1856">IFERROR(VLOOKUP(E1856,'RT-C'!$A:$J,10,FALSE),"")</f>
        <v/>
      </c>
      <c r="J1856" s="151" t="str">
        <f t="array" ref="J1856">IFERROR(VLOOKUP(E1856,'RT-C'!$A:$AE,31,FALSE),"")</f>
        <v/>
      </c>
      <c r="K1856" s="152" t="str">
        <f t="array" ref="K1856">IFERROR(IF(VLOOKUP(E1856,'RT-C'!$A:$AG,29,FALSE)=0,"",VLOOKUP(E1856,'RT-C'!$A:$AG,33,FALSE)),"")</f>
        <v/>
      </c>
      <c r="L1856" s="151" t="str">
        <f t="array" ref="L1856">IFERROR(VLOOKUP('RT-C'!$A:$AF,32,FALSE),"")</f>
        <v/>
      </c>
      <c r="M1856" s="323" t="str">
        <f t="array" ref="M1856">IFERROR(VLOOKUP(E1856,'RT-C'!$A:$H,8,FALSE),"")</f>
        <v/>
      </c>
      <c r="N1856" s="151" t="str">
        <f t="array" ref="N1856">IFERROR(VLOOKUP(E1856,'RT-C'!$A:$G,7,FALSE),"")</f>
        <v/>
      </c>
      <c r="O1856" s="150" t="str">
        <f t="array" ref="O1856">IFERROR(VLOOKUP(E1856,'RT-C'!$A:$R,18,FALSE),"")</f>
        <v/>
      </c>
      <c r="P1856" s="147" t="str">
        <f t="shared" si="112"/>
        <v/>
      </c>
      <c r="Q1856" s="119" t="str">
        <f t="shared" si="113"/>
        <v/>
      </c>
      <c r="R1856" s="149" t="str">
        <f t="shared" si="114"/>
        <v/>
      </c>
      <c r="S1856" s="148"/>
      <c r="T1856" s="148" t="str">
        <f t="shared" si="115"/>
        <v/>
      </c>
      <c r="U1856" s="118" t="e">
        <f>IF(AND(D1856&lt;&gt;"",I1856="OUI",#REF!="OUI"),60,"")</f>
        <v>#REF!</v>
      </c>
      <c r="V1856" s="147"/>
      <c r="W1856" s="118"/>
      <c r="X1856" s="118"/>
      <c r="Y1856" s="120"/>
      <c r="Z1856" s="117"/>
    </row>
    <row r="1857" spans="1:26" x14ac:dyDescent="0.25">
      <c r="A1857" s="114">
        <v>5</v>
      </c>
      <c r="B1857" s="115" t="s">
        <v>5727</v>
      </c>
      <c r="C1857" s="116" t="str">
        <f t="array" ref="C1857">IFERROR(VLOOKUP(E1857,'RT-C'!$A:$I,9,FALSE),"")</f>
        <v/>
      </c>
      <c r="D1857" s="117" t="s">
        <v>5609</v>
      </c>
      <c r="E1857" s="113" t="s">
        <v>5608</v>
      </c>
      <c r="F1857" s="118" t="s">
        <v>40</v>
      </c>
      <c r="G1857" s="119" t="s">
        <v>5610</v>
      </c>
      <c r="H1857" s="120" t="s">
        <v>47</v>
      </c>
      <c r="I1857" s="153" t="str">
        <f t="array" ref="I1857">IFERROR(VLOOKUP(E1857,'RT-C'!$A:$J,10,FALSE),"")</f>
        <v/>
      </c>
      <c r="J1857" s="151" t="str">
        <f t="array" ref="J1857">IFERROR(VLOOKUP(E1857,'RT-C'!$A:$AE,31,FALSE),"")</f>
        <v/>
      </c>
      <c r="K1857" s="152" t="str">
        <f t="array" ref="K1857">IFERROR(IF(VLOOKUP(E1857,'RT-C'!$A:$AG,29,FALSE)=0,"",VLOOKUP(E1857,'RT-C'!$A:$AG,33,FALSE)),"")</f>
        <v/>
      </c>
      <c r="L1857" s="151" t="str">
        <f t="array" ref="L1857">IFERROR(VLOOKUP('RT-C'!$A:$AF,32,FALSE),"")</f>
        <v/>
      </c>
      <c r="M1857" s="323" t="str">
        <f t="array" ref="M1857">IFERROR(VLOOKUP(E1857,'RT-C'!$A:$H,8,FALSE),"")</f>
        <v/>
      </c>
      <c r="N1857" s="151" t="str">
        <f t="array" ref="N1857">IFERROR(VLOOKUP(E1857,'RT-C'!$A:$G,7,FALSE),"")</f>
        <v/>
      </c>
      <c r="O1857" s="150" t="str">
        <f t="array" ref="O1857">IFERROR(VLOOKUP(E1857,'RT-C'!$A:$R,18,FALSE),"")</f>
        <v/>
      </c>
      <c r="P1857" s="147" t="str">
        <f t="shared" si="112"/>
        <v/>
      </c>
      <c r="Q1857" s="119" t="str">
        <f t="shared" si="113"/>
        <v/>
      </c>
      <c r="R1857" s="149" t="str">
        <f t="shared" si="114"/>
        <v/>
      </c>
      <c r="S1857" s="148"/>
      <c r="T1857" s="148" t="str">
        <f t="shared" si="115"/>
        <v/>
      </c>
      <c r="U1857" s="118" t="e">
        <f>IF(AND(D1857&lt;&gt;"",I1857="OUI",#REF!="OUI"),60,"")</f>
        <v>#REF!</v>
      </c>
      <c r="V1857" s="147"/>
      <c r="W1857" s="118"/>
      <c r="X1857" s="118"/>
      <c r="Y1857" s="120"/>
      <c r="Z1857" s="117"/>
    </row>
    <row r="1858" spans="1:26" x14ac:dyDescent="0.25">
      <c r="A1858" s="114">
        <v>5</v>
      </c>
      <c r="B1858" s="115" t="s">
        <v>5727</v>
      </c>
      <c r="C1858" s="116" t="str">
        <f t="array" ref="C1858">IFERROR(VLOOKUP(E1858,'RT-C'!$A:$I,9,FALSE),"")</f>
        <v/>
      </c>
      <c r="D1858" s="117" t="s">
        <v>5612</v>
      </c>
      <c r="E1858" s="113" t="s">
        <v>5611</v>
      </c>
      <c r="F1858" s="118" t="s">
        <v>40</v>
      </c>
      <c r="G1858" s="119" t="s">
        <v>5613</v>
      </c>
      <c r="H1858" s="120" t="s">
        <v>47</v>
      </c>
      <c r="I1858" s="153" t="str">
        <f t="array" ref="I1858">IFERROR(VLOOKUP(E1858,'RT-C'!$A:$J,10,FALSE),"")</f>
        <v/>
      </c>
      <c r="J1858" s="151" t="str">
        <f t="array" ref="J1858">IFERROR(VLOOKUP(E1858,'RT-C'!$A:$AE,31,FALSE),"")</f>
        <v/>
      </c>
      <c r="K1858" s="152" t="str">
        <f t="array" ref="K1858">IFERROR(IF(VLOOKUP(E1858,'RT-C'!$A:$AG,29,FALSE)=0,"",VLOOKUP(E1858,'RT-C'!$A:$AG,33,FALSE)),"")</f>
        <v/>
      </c>
      <c r="L1858" s="151" t="str">
        <f t="array" ref="L1858">IFERROR(VLOOKUP('RT-C'!$A:$AF,32,FALSE),"")</f>
        <v/>
      </c>
      <c r="M1858" s="323" t="str">
        <f t="array" ref="M1858">IFERROR(VLOOKUP(E1858,'RT-C'!$A:$H,8,FALSE),"")</f>
        <v/>
      </c>
      <c r="N1858" s="151" t="str">
        <f t="array" ref="N1858">IFERROR(VLOOKUP(E1858,'RT-C'!$A:$G,7,FALSE),"")</f>
        <v/>
      </c>
      <c r="O1858" s="150" t="str">
        <f t="array" ref="O1858">IFERROR(VLOOKUP(E1858,'RT-C'!$A:$R,18,FALSE),"")</f>
        <v/>
      </c>
      <c r="P1858" s="147" t="str">
        <f t="shared" si="112"/>
        <v/>
      </c>
      <c r="Q1858" s="119" t="str">
        <f t="shared" si="113"/>
        <v/>
      </c>
      <c r="R1858" s="149" t="str">
        <f t="shared" si="114"/>
        <v/>
      </c>
      <c r="S1858" s="148"/>
      <c r="T1858" s="148" t="str">
        <f t="shared" si="115"/>
        <v/>
      </c>
      <c r="U1858" s="118" t="e">
        <f>IF(AND(D1858&lt;&gt;"",I1858="OUI",#REF!="OUI"),60,"")</f>
        <v>#REF!</v>
      </c>
      <c r="V1858" s="147"/>
      <c r="W1858" s="118"/>
      <c r="X1858" s="118"/>
      <c r="Y1858" s="120"/>
      <c r="Z1858" s="117"/>
    </row>
    <row r="1859" spans="1:26" x14ac:dyDescent="0.25">
      <c r="A1859" s="114">
        <v>6</v>
      </c>
      <c r="B1859" s="115" t="s">
        <v>5721</v>
      </c>
      <c r="C1859" s="116" t="str">
        <f t="array" ref="C1859">IFERROR(VLOOKUP(E1859,'RT-C'!$A:$I,9,FALSE),"")</f>
        <v/>
      </c>
      <c r="D1859" s="117" t="s">
        <v>5615</v>
      </c>
      <c r="E1859" s="113" t="s">
        <v>5614</v>
      </c>
      <c r="F1859" s="118" t="s">
        <v>40</v>
      </c>
      <c r="G1859" s="119" t="s">
        <v>5616</v>
      </c>
      <c r="H1859" s="120" t="s">
        <v>47</v>
      </c>
      <c r="I1859" s="153" t="str">
        <f t="array" ref="I1859">IFERROR(VLOOKUP(E1859,'RT-C'!$A:$J,10,FALSE),"")</f>
        <v/>
      </c>
      <c r="J1859" s="151" t="str">
        <f t="array" ref="J1859">IFERROR(VLOOKUP(E1859,'RT-C'!$A:$AE,31,FALSE),"")</f>
        <v/>
      </c>
      <c r="K1859" s="152" t="str">
        <f t="array" ref="K1859">IFERROR(IF(VLOOKUP(E1859,'RT-C'!$A:$AG,29,FALSE)=0,"",VLOOKUP(E1859,'RT-C'!$A:$AG,33,FALSE)),"")</f>
        <v/>
      </c>
      <c r="L1859" s="151" t="str">
        <f t="array" ref="L1859">IFERROR(VLOOKUP('RT-C'!$A:$AF,32,FALSE),"")</f>
        <v/>
      </c>
      <c r="M1859" s="323" t="str">
        <f t="array" ref="M1859">IFERROR(VLOOKUP(E1859,'RT-C'!$A:$H,8,FALSE),"")</f>
        <v/>
      </c>
      <c r="N1859" s="151" t="str">
        <f t="array" ref="N1859">IFERROR(VLOOKUP(E1859,'RT-C'!$A:$G,7,FALSE),"")</f>
        <v/>
      </c>
      <c r="O1859" s="150" t="str">
        <f t="array" ref="O1859">IFERROR(VLOOKUP(E1859,'RT-C'!$A:$R,18,FALSE),"")</f>
        <v/>
      </c>
      <c r="P1859" s="147" t="str">
        <f t="shared" si="112"/>
        <v/>
      </c>
      <c r="Q1859" s="119" t="str">
        <f t="shared" si="113"/>
        <v/>
      </c>
      <c r="R1859" s="149" t="str">
        <f t="shared" si="114"/>
        <v/>
      </c>
      <c r="S1859" s="148"/>
      <c r="T1859" s="148" t="str">
        <f t="shared" si="115"/>
        <v/>
      </c>
      <c r="U1859" s="118" t="e">
        <f>IF(AND(D1859&lt;&gt;"",I1859="OUI",#REF!="OUI"),60,"")</f>
        <v>#REF!</v>
      </c>
      <c r="V1859" s="147"/>
      <c r="W1859" s="118"/>
      <c r="X1859" s="118"/>
      <c r="Y1859" s="120"/>
      <c r="Z1859" s="117"/>
    </row>
    <row r="1860" spans="1:26" x14ac:dyDescent="0.25">
      <c r="A1860" s="114">
        <v>6</v>
      </c>
      <c r="B1860" s="115" t="s">
        <v>5721</v>
      </c>
      <c r="C1860" s="116" t="str">
        <f t="array" ref="C1860">IFERROR(VLOOKUP(E1860,'RT-C'!$A:$I,9,FALSE),"")</f>
        <v/>
      </c>
      <c r="D1860" s="117" t="s">
        <v>5618</v>
      </c>
      <c r="E1860" s="113" t="s">
        <v>5617</v>
      </c>
      <c r="F1860" s="118" t="s">
        <v>40</v>
      </c>
      <c r="G1860" s="119" t="s">
        <v>5619</v>
      </c>
      <c r="H1860" s="120" t="s">
        <v>47</v>
      </c>
      <c r="I1860" s="153" t="str">
        <f t="array" ref="I1860">IFERROR(VLOOKUP(E1860,'RT-C'!$A:$J,10,FALSE),"")</f>
        <v/>
      </c>
      <c r="J1860" s="151" t="str">
        <f t="array" ref="J1860">IFERROR(VLOOKUP(E1860,'RT-C'!$A:$AE,31,FALSE),"")</f>
        <v/>
      </c>
      <c r="K1860" s="152" t="str">
        <f t="array" ref="K1860">IFERROR(IF(VLOOKUP(E1860,'RT-C'!$A:$AG,29,FALSE)=0,"",VLOOKUP(E1860,'RT-C'!$A:$AG,33,FALSE)),"")</f>
        <v/>
      </c>
      <c r="L1860" s="151" t="str">
        <f t="array" ref="L1860">IFERROR(VLOOKUP('RT-C'!$A:$AF,32,FALSE),"")</f>
        <v/>
      </c>
      <c r="M1860" s="323" t="str">
        <f t="array" ref="M1860">IFERROR(VLOOKUP(E1860,'RT-C'!$A:$H,8,FALSE),"")</f>
        <v/>
      </c>
      <c r="N1860" s="151" t="str">
        <f t="array" ref="N1860">IFERROR(VLOOKUP(E1860,'RT-C'!$A:$G,7,FALSE),"")</f>
        <v/>
      </c>
      <c r="O1860" s="150" t="str">
        <f t="array" ref="O1860">IFERROR(VLOOKUP(E1860,'RT-C'!$A:$R,18,FALSE),"")</f>
        <v/>
      </c>
      <c r="P1860" s="147" t="str">
        <f t="shared" si="112"/>
        <v/>
      </c>
      <c r="Q1860" s="119" t="str">
        <f t="shared" si="113"/>
        <v/>
      </c>
      <c r="R1860" s="149" t="str">
        <f t="shared" si="114"/>
        <v/>
      </c>
      <c r="S1860" s="148"/>
      <c r="T1860" s="148" t="str">
        <f t="shared" si="115"/>
        <v/>
      </c>
      <c r="U1860" s="118" t="e">
        <f>IF(AND(D1860&lt;&gt;"",I1860="OUI",#REF!="OUI"),60,"")</f>
        <v>#REF!</v>
      </c>
      <c r="V1860" s="147"/>
      <c r="W1860" s="118"/>
      <c r="X1860" s="118"/>
      <c r="Y1860" s="120"/>
      <c r="Z1860" s="117"/>
    </row>
    <row r="1861" spans="1:26" x14ac:dyDescent="0.25">
      <c r="A1861" s="114">
        <v>6</v>
      </c>
      <c r="B1861" s="115" t="s">
        <v>5721</v>
      </c>
      <c r="C1861" s="116" t="str">
        <f t="array" ref="C1861">IFERROR(VLOOKUP(E1861,'RT-C'!$A:$I,9,FALSE),"")</f>
        <v/>
      </c>
      <c r="D1861" s="117" t="s">
        <v>5621</v>
      </c>
      <c r="E1861" s="113" t="s">
        <v>5620</v>
      </c>
      <c r="F1861" s="118" t="s">
        <v>40</v>
      </c>
      <c r="G1861" s="119" t="s">
        <v>5622</v>
      </c>
      <c r="H1861" s="120" t="s">
        <v>47</v>
      </c>
      <c r="I1861" s="153" t="str">
        <f t="array" ref="I1861">IFERROR(VLOOKUP(E1861,'RT-C'!$A:$J,10,FALSE),"")</f>
        <v/>
      </c>
      <c r="J1861" s="151" t="str">
        <f t="array" ref="J1861">IFERROR(VLOOKUP(E1861,'RT-C'!$A:$AE,31,FALSE),"")</f>
        <v/>
      </c>
      <c r="K1861" s="152" t="str">
        <f t="array" ref="K1861">IFERROR(IF(VLOOKUP(E1861,'RT-C'!$A:$AG,29,FALSE)=0,"",VLOOKUP(E1861,'RT-C'!$A:$AG,33,FALSE)),"")</f>
        <v/>
      </c>
      <c r="L1861" s="151" t="str">
        <f t="array" ref="L1861">IFERROR(VLOOKUP('RT-C'!$A:$AF,32,FALSE),"")</f>
        <v/>
      </c>
      <c r="M1861" s="323" t="str">
        <f t="array" ref="M1861">IFERROR(VLOOKUP(E1861,'RT-C'!$A:$H,8,FALSE),"")</f>
        <v/>
      </c>
      <c r="N1861" s="151" t="str">
        <f t="array" ref="N1861">IFERROR(VLOOKUP(E1861,'RT-C'!$A:$G,7,FALSE),"")</f>
        <v/>
      </c>
      <c r="O1861" s="150" t="str">
        <f t="array" ref="O1861">IFERROR(VLOOKUP(E1861,'RT-C'!$A:$R,18,FALSE),"")</f>
        <v/>
      </c>
      <c r="P1861" s="147" t="str">
        <f t="shared" si="112"/>
        <v/>
      </c>
      <c r="Q1861" s="119" t="str">
        <f t="shared" si="113"/>
        <v/>
      </c>
      <c r="R1861" s="149" t="str">
        <f t="shared" si="114"/>
        <v/>
      </c>
      <c r="S1861" s="148"/>
      <c r="T1861" s="148" t="str">
        <f t="shared" si="115"/>
        <v/>
      </c>
      <c r="U1861" s="118" t="e">
        <f>IF(AND(D1861&lt;&gt;"",I1861="OUI",#REF!="OUI"),60,"")</f>
        <v>#REF!</v>
      </c>
      <c r="V1861" s="147"/>
      <c r="W1861" s="118"/>
      <c r="X1861" s="118"/>
      <c r="Y1861" s="120"/>
      <c r="Z1861" s="117"/>
    </row>
  </sheetData>
  <sheetProtection sort="0" autoFilter="0"/>
  <autoFilter ref="A2:Z1861"/>
  <mergeCells count="4">
    <mergeCell ref="D1:H1"/>
    <mergeCell ref="I1:O1"/>
    <mergeCell ref="P1:R1"/>
    <mergeCell ref="T1:W1"/>
  </mergeCells>
  <conditionalFormatting sqref="G1:G1048576">
    <cfRule type="duplicateValues" dxfId="4" priority="2"/>
  </conditionalFormatting>
  <conditionalFormatting sqref="E1:E1048576">
    <cfRule type="duplicateValues" dxfId="3" priority="1"/>
  </conditionalFormatting>
  <dataValidations count="4">
    <dataValidation type="whole" operator="greaterThanOrEqual" allowBlank="1" showInputMessage="1" showErrorMessage="1" sqref="A3:A1861">
      <formula1>1</formula1>
    </dataValidation>
    <dataValidation type="whole" operator="greaterThanOrEqual" allowBlank="1" showInputMessage="1" showErrorMessage="1" sqref="V2 X3:X1861">
      <formula1>0</formula1>
    </dataValidation>
    <dataValidation type="list" allowBlank="1" showInputMessage="1" showErrorMessage="1" sqref="V3:W1861">
      <formula1>"OUI"</formula1>
    </dataValidation>
    <dataValidation operator="greaterThanOrEqual" allowBlank="1" showInputMessage="1" showErrorMessage="1" sqref="Y1:Y1861 A1:A2 C1:C2 K2:K1861"/>
  </dataValidations>
  <pageMargins left="0.7" right="0.7" top="0.75" bottom="0.75" header="0.3" footer="0.3"/>
  <pageSetup paperSize="9" orientation="portrait" horizontalDpi="4294967294"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1"/>
  </sheetPr>
  <dimension ref="A1:P1861"/>
  <sheetViews>
    <sheetView topLeftCell="F58" workbookViewId="0">
      <selection activeCell="M67" sqref="M67:M79"/>
    </sheetView>
  </sheetViews>
  <sheetFormatPr baseColWidth="10" defaultRowHeight="15" x14ac:dyDescent="0.25"/>
  <cols>
    <col min="1" max="1" width="6" bestFit="1" customWidth="1"/>
    <col min="2" max="2" width="16.5703125" bestFit="1" customWidth="1"/>
    <col min="3" max="3" width="8.42578125" bestFit="1" customWidth="1"/>
    <col min="4" max="4" width="12.7109375" customWidth="1"/>
    <col min="5" max="5" width="11.28515625" bestFit="1" customWidth="1"/>
    <col min="6" max="6" width="12" bestFit="1" customWidth="1"/>
    <col min="7" max="7" width="16.5703125" bestFit="1" customWidth="1"/>
    <col min="8" max="8" width="10.7109375" bestFit="1" customWidth="1"/>
    <col min="9" max="9" width="44.7109375" bestFit="1" customWidth="1"/>
    <col min="10" max="10" width="29.140625" bestFit="1" customWidth="1"/>
    <col min="13" max="13" width="15.28515625" bestFit="1" customWidth="1"/>
    <col min="15" max="15" width="10.7109375" bestFit="1" customWidth="1"/>
    <col min="16" max="16" width="8.7109375" bestFit="1" customWidth="1"/>
  </cols>
  <sheetData>
    <row r="1" spans="1:16" ht="15.75" thickBot="1" x14ac:dyDescent="0.3">
      <c r="A1" s="361"/>
      <c r="B1" s="445"/>
      <c r="C1" s="335"/>
      <c r="D1" s="336"/>
      <c r="E1" s="336"/>
      <c r="F1" s="336"/>
      <c r="G1" s="336" t="s">
        <v>5716</v>
      </c>
      <c r="H1" s="336"/>
      <c r="I1" s="336"/>
      <c r="J1" s="337"/>
    </row>
    <row r="2" spans="1:16" ht="45" x14ac:dyDescent="0.25">
      <c r="A2" s="361"/>
      <c r="B2" s="444" t="s">
        <v>30</v>
      </c>
      <c r="C2" s="333" t="s">
        <v>31</v>
      </c>
      <c r="D2" s="107" t="s">
        <v>32</v>
      </c>
      <c r="E2" s="108" t="s">
        <v>33</v>
      </c>
      <c r="F2" s="109" t="s">
        <v>34</v>
      </c>
      <c r="G2" s="105" t="s">
        <v>30</v>
      </c>
      <c r="H2" s="110" t="s">
        <v>5760</v>
      </c>
      <c r="I2" s="111" t="s">
        <v>36</v>
      </c>
      <c r="J2" s="334" t="s">
        <v>37</v>
      </c>
      <c r="O2" s="324" t="s">
        <v>5715</v>
      </c>
      <c r="P2" s="325" t="s">
        <v>5656</v>
      </c>
    </row>
    <row r="3" spans="1:16" x14ac:dyDescent="0.25">
      <c r="A3" t="str">
        <f>RIGHT(G3,5)</f>
        <v>00037</v>
      </c>
      <c r="B3" s="118" t="str">
        <f>G3</f>
        <v>D54578-BRC00037</v>
      </c>
      <c r="C3" s="338">
        <v>8</v>
      </c>
      <c r="D3" s="339"/>
      <c r="E3" s="340"/>
      <c r="F3" s="341" t="s">
        <v>39</v>
      </c>
      <c r="G3" s="342" t="s">
        <v>38</v>
      </c>
      <c r="H3" s="343" t="s">
        <v>40</v>
      </c>
      <c r="I3" s="344" t="s">
        <v>41</v>
      </c>
      <c r="J3" s="345" t="s">
        <v>42</v>
      </c>
      <c r="O3" s="326">
        <v>42736</v>
      </c>
      <c r="P3" s="327"/>
    </row>
    <row r="4" spans="1:16" x14ac:dyDescent="0.25">
      <c r="A4" t="str">
        <f t="shared" ref="A4:A67" si="0">RIGHT(G4,5)</f>
        <v>28454</v>
      </c>
      <c r="B4" s="118" t="str">
        <f t="shared" ref="B4:B67" si="1">G4</f>
        <v>D54395-BRC28454</v>
      </c>
      <c r="C4" s="338">
        <v>1</v>
      </c>
      <c r="D4" s="339"/>
      <c r="E4" s="340"/>
      <c r="F4" s="341" t="s">
        <v>44</v>
      </c>
      <c r="G4" s="342" t="s">
        <v>43</v>
      </c>
      <c r="H4" s="343" t="s">
        <v>45</v>
      </c>
      <c r="I4" s="344" t="s">
        <v>46</v>
      </c>
      <c r="J4" s="345" t="s">
        <v>47</v>
      </c>
      <c r="O4" s="326">
        <v>42737</v>
      </c>
      <c r="P4" s="328">
        <v>1</v>
      </c>
    </row>
    <row r="5" spans="1:16" x14ac:dyDescent="0.25">
      <c r="A5" t="str">
        <f t="shared" si="0"/>
        <v>28439</v>
      </c>
      <c r="B5" s="118" t="str">
        <f t="shared" si="1"/>
        <v>D54395-BRC28439</v>
      </c>
      <c r="C5" s="338">
        <v>1</v>
      </c>
      <c r="D5" s="339"/>
      <c r="E5" s="340"/>
      <c r="F5" s="341" t="s">
        <v>49</v>
      </c>
      <c r="G5" s="342" t="s">
        <v>48</v>
      </c>
      <c r="H5" s="343" t="s">
        <v>45</v>
      </c>
      <c r="I5" s="344" t="s">
        <v>50</v>
      </c>
      <c r="J5" s="345" t="s">
        <v>47</v>
      </c>
      <c r="O5" s="326">
        <v>42738</v>
      </c>
      <c r="P5" s="328">
        <v>1</v>
      </c>
    </row>
    <row r="6" spans="1:16" x14ac:dyDescent="0.25">
      <c r="A6" t="str">
        <f t="shared" si="0"/>
        <v>28421</v>
      </c>
      <c r="B6" s="118" t="str">
        <f t="shared" si="1"/>
        <v>D54395-BRC28421</v>
      </c>
      <c r="C6" s="338">
        <v>1</v>
      </c>
      <c r="D6" s="339"/>
      <c r="E6" s="340"/>
      <c r="F6" s="341" t="s">
        <v>52</v>
      </c>
      <c r="G6" s="342" t="s">
        <v>51</v>
      </c>
      <c r="H6" s="343" t="s">
        <v>45</v>
      </c>
      <c r="I6" s="344" t="s">
        <v>53</v>
      </c>
      <c r="J6" s="345" t="s">
        <v>47</v>
      </c>
      <c r="O6" s="326">
        <v>42739</v>
      </c>
      <c r="P6" s="328">
        <v>1</v>
      </c>
    </row>
    <row r="7" spans="1:16" ht="15.75" thickBot="1" x14ac:dyDescent="0.3">
      <c r="A7" t="str">
        <f t="shared" si="0"/>
        <v>28417</v>
      </c>
      <c r="B7" s="118" t="str">
        <f t="shared" si="1"/>
        <v>D54395-BRC28417</v>
      </c>
      <c r="C7" s="338">
        <v>1</v>
      </c>
      <c r="D7" s="339"/>
      <c r="E7" s="340"/>
      <c r="F7" s="341" t="s">
        <v>55</v>
      </c>
      <c r="G7" s="342" t="s">
        <v>54</v>
      </c>
      <c r="H7" s="343" t="s">
        <v>45</v>
      </c>
      <c r="I7" s="344" t="s">
        <v>56</v>
      </c>
      <c r="J7" s="345" t="s">
        <v>47</v>
      </c>
      <c r="M7" t="s">
        <v>57</v>
      </c>
      <c r="O7" s="326">
        <v>42740</v>
      </c>
      <c r="P7" s="328">
        <v>1</v>
      </c>
    </row>
    <row r="8" spans="1:16" x14ac:dyDescent="0.25">
      <c r="A8" t="str">
        <f t="shared" si="0"/>
        <v>28392</v>
      </c>
      <c r="B8" s="118" t="str">
        <f t="shared" si="1"/>
        <v>D54395-BRC28392</v>
      </c>
      <c r="C8" s="338">
        <v>1</v>
      </c>
      <c r="D8" s="339"/>
      <c r="E8" s="340"/>
      <c r="F8" s="341" t="s">
        <v>59</v>
      </c>
      <c r="G8" s="342" t="s">
        <v>58</v>
      </c>
      <c r="H8" s="343" t="s">
        <v>45</v>
      </c>
      <c r="I8" s="344" t="s">
        <v>60</v>
      </c>
      <c r="J8" s="345" t="s">
        <v>47</v>
      </c>
      <c r="M8" s="331"/>
      <c r="O8" s="326">
        <v>42741</v>
      </c>
      <c r="P8" s="328">
        <v>1</v>
      </c>
    </row>
    <row r="9" spans="1:16" ht="15.75" thickBot="1" x14ac:dyDescent="0.3">
      <c r="A9" t="str">
        <f t="shared" si="0"/>
        <v>00003</v>
      </c>
      <c r="B9" s="118" t="str">
        <f t="shared" si="1"/>
        <v>D54222-BRC00003</v>
      </c>
      <c r="C9" s="338">
        <v>7</v>
      </c>
      <c r="D9" s="339"/>
      <c r="E9" s="340"/>
      <c r="F9" s="341" t="s">
        <v>62</v>
      </c>
      <c r="G9" s="342" t="s">
        <v>61</v>
      </c>
      <c r="H9" s="343" t="s">
        <v>45</v>
      </c>
      <c r="I9" s="344" t="s">
        <v>63</v>
      </c>
      <c r="J9" s="345" t="s">
        <v>64</v>
      </c>
      <c r="M9" s="332" t="s">
        <v>6</v>
      </c>
      <c r="O9" s="326">
        <v>42742</v>
      </c>
      <c r="P9" s="328">
        <v>1</v>
      </c>
    </row>
    <row r="10" spans="1:16" x14ac:dyDescent="0.25">
      <c r="A10" t="str">
        <f t="shared" si="0"/>
        <v>00127</v>
      </c>
      <c r="B10" s="118" t="str">
        <f t="shared" si="1"/>
        <v>D54430-BRC00127</v>
      </c>
      <c r="C10" s="338">
        <v>9</v>
      </c>
      <c r="D10" s="339"/>
      <c r="E10" s="340"/>
      <c r="F10" s="341" t="s">
        <v>66</v>
      </c>
      <c r="G10" s="342" t="s">
        <v>65</v>
      </c>
      <c r="H10" s="343" t="s">
        <v>45</v>
      </c>
      <c r="I10" s="344" t="s">
        <v>67</v>
      </c>
      <c r="J10" s="345" t="s">
        <v>68</v>
      </c>
      <c r="O10" s="326">
        <v>42743</v>
      </c>
      <c r="P10" s="328">
        <v>1</v>
      </c>
    </row>
    <row r="11" spans="1:16" x14ac:dyDescent="0.25">
      <c r="A11" t="str">
        <f t="shared" si="0"/>
        <v>00002</v>
      </c>
      <c r="B11" s="118" t="str">
        <f t="shared" si="1"/>
        <v>D54222-BRC00002</v>
      </c>
      <c r="C11" s="338">
        <v>6</v>
      </c>
      <c r="D11" s="339"/>
      <c r="E11" s="340"/>
      <c r="F11" s="341" t="s">
        <v>70</v>
      </c>
      <c r="G11" s="342" t="s">
        <v>69</v>
      </c>
      <c r="H11" s="343" t="s">
        <v>45</v>
      </c>
      <c r="I11" s="344" t="s">
        <v>71</v>
      </c>
      <c r="J11" s="345" t="s">
        <v>64</v>
      </c>
      <c r="M11" t="s">
        <v>5656</v>
      </c>
      <c r="O11" s="326">
        <v>42744</v>
      </c>
      <c r="P11" s="328">
        <v>2</v>
      </c>
    </row>
    <row r="12" spans="1:16" x14ac:dyDescent="0.25">
      <c r="A12" t="str">
        <f t="shared" si="0"/>
        <v>00014</v>
      </c>
      <c r="B12" s="118" t="str">
        <f t="shared" si="1"/>
        <v>D54584-BRC00014</v>
      </c>
      <c r="C12" s="338">
        <v>11</v>
      </c>
      <c r="D12" s="339"/>
      <c r="E12" s="340"/>
      <c r="F12" s="341" t="s">
        <v>73</v>
      </c>
      <c r="G12" s="342" t="s">
        <v>72</v>
      </c>
      <c r="H12" s="343" t="s">
        <v>45</v>
      </c>
      <c r="I12" s="344" t="s">
        <v>74</v>
      </c>
      <c r="J12" s="345" t="s">
        <v>75</v>
      </c>
      <c r="M12" s="356">
        <v>1</v>
      </c>
      <c r="O12" s="326">
        <v>42745</v>
      </c>
      <c r="P12" s="328">
        <v>2</v>
      </c>
    </row>
    <row r="13" spans="1:16" x14ac:dyDescent="0.25">
      <c r="A13" t="str">
        <f t="shared" si="0"/>
        <v>00356</v>
      </c>
      <c r="B13" s="118" t="str">
        <f t="shared" si="1"/>
        <v>D54578-BRC00356</v>
      </c>
      <c r="C13" s="338">
        <v>8</v>
      </c>
      <c r="D13" s="339"/>
      <c r="E13" s="340"/>
      <c r="F13" s="341" t="s">
        <v>77</v>
      </c>
      <c r="G13" s="342" t="s">
        <v>76</v>
      </c>
      <c r="H13" s="343" t="s">
        <v>45</v>
      </c>
      <c r="I13" s="344" t="s">
        <v>78</v>
      </c>
      <c r="J13" s="345" t="s">
        <v>42</v>
      </c>
      <c r="M13" s="356">
        <v>2</v>
      </c>
      <c r="O13" s="326">
        <v>42746</v>
      </c>
      <c r="P13" s="328">
        <v>2</v>
      </c>
    </row>
    <row r="14" spans="1:16" x14ac:dyDescent="0.25">
      <c r="A14" t="str">
        <f t="shared" si="0"/>
        <v>00335</v>
      </c>
      <c r="B14" s="118" t="str">
        <f t="shared" si="1"/>
        <v>D54578-BRC00335</v>
      </c>
      <c r="C14" s="338">
        <v>8</v>
      </c>
      <c r="D14" s="339"/>
      <c r="E14" s="340"/>
      <c r="F14" s="341" t="s">
        <v>80</v>
      </c>
      <c r="G14" s="342" t="s">
        <v>79</v>
      </c>
      <c r="H14" s="343" t="s">
        <v>45</v>
      </c>
      <c r="I14" s="344" t="s">
        <v>81</v>
      </c>
      <c r="J14" s="345" t="s">
        <v>42</v>
      </c>
      <c r="M14" s="356">
        <v>3</v>
      </c>
      <c r="O14" s="326">
        <v>42747</v>
      </c>
      <c r="P14" s="328">
        <v>2</v>
      </c>
    </row>
    <row r="15" spans="1:16" x14ac:dyDescent="0.25">
      <c r="A15" t="str">
        <f t="shared" si="0"/>
        <v>00217</v>
      </c>
      <c r="B15" s="118" t="str">
        <f t="shared" si="1"/>
        <v>D54578-BRC00217</v>
      </c>
      <c r="C15" s="338">
        <v>8</v>
      </c>
      <c r="D15" s="339"/>
      <c r="E15" s="340"/>
      <c r="F15" s="341" t="s">
        <v>83</v>
      </c>
      <c r="G15" s="342" t="s">
        <v>82</v>
      </c>
      <c r="H15" s="343" t="s">
        <v>45</v>
      </c>
      <c r="I15" s="344" t="s">
        <v>84</v>
      </c>
      <c r="J15" s="345" t="s">
        <v>42</v>
      </c>
      <c r="M15" s="356">
        <v>4</v>
      </c>
      <c r="O15" s="326">
        <v>42748</v>
      </c>
      <c r="P15" s="328">
        <v>2</v>
      </c>
    </row>
    <row r="16" spans="1:16" x14ac:dyDescent="0.25">
      <c r="A16" t="str">
        <f t="shared" si="0"/>
        <v>00216</v>
      </c>
      <c r="B16" s="118" t="str">
        <f t="shared" si="1"/>
        <v>D54578-BRC00216</v>
      </c>
      <c r="C16" s="338">
        <v>8</v>
      </c>
      <c r="D16" s="339"/>
      <c r="E16" s="340"/>
      <c r="F16" s="341" t="s">
        <v>86</v>
      </c>
      <c r="G16" s="342" t="s">
        <v>85</v>
      </c>
      <c r="H16" s="343" t="s">
        <v>45</v>
      </c>
      <c r="I16" s="344" t="s">
        <v>87</v>
      </c>
      <c r="J16" s="345" t="s">
        <v>42</v>
      </c>
      <c r="M16" s="356">
        <v>5</v>
      </c>
      <c r="O16" s="326">
        <v>42749</v>
      </c>
      <c r="P16" s="328">
        <v>2</v>
      </c>
    </row>
    <row r="17" spans="1:16" x14ac:dyDescent="0.25">
      <c r="A17" t="str">
        <f t="shared" si="0"/>
        <v>00666</v>
      </c>
      <c r="B17" s="118" t="str">
        <f t="shared" si="1"/>
        <v>D54547-BRC00666</v>
      </c>
      <c r="C17" s="338">
        <v>9</v>
      </c>
      <c r="D17" s="339"/>
      <c r="E17" s="340"/>
      <c r="F17" s="341" t="s">
        <v>89</v>
      </c>
      <c r="G17" s="342" t="s">
        <v>88</v>
      </c>
      <c r="H17" s="343" t="s">
        <v>45</v>
      </c>
      <c r="I17" s="344" t="s">
        <v>90</v>
      </c>
      <c r="J17" s="345" t="s">
        <v>91</v>
      </c>
      <c r="M17" s="356">
        <v>6</v>
      </c>
      <c r="O17" s="326">
        <v>42750</v>
      </c>
      <c r="P17" s="328">
        <v>2</v>
      </c>
    </row>
    <row r="18" spans="1:16" x14ac:dyDescent="0.25">
      <c r="A18" t="str">
        <f t="shared" si="0"/>
        <v>00150</v>
      </c>
      <c r="B18" s="118" t="str">
        <f t="shared" si="1"/>
        <v>D54549-BRC00150</v>
      </c>
      <c r="C18" s="338">
        <v>6</v>
      </c>
      <c r="D18" s="339"/>
      <c r="E18" s="340"/>
      <c r="F18" s="341" t="s">
        <v>93</v>
      </c>
      <c r="G18" s="342" t="s">
        <v>92</v>
      </c>
      <c r="H18" s="343" t="s">
        <v>45</v>
      </c>
      <c r="I18" s="344" t="s">
        <v>94</v>
      </c>
      <c r="J18" s="345" t="s">
        <v>95</v>
      </c>
      <c r="M18" s="356">
        <v>7</v>
      </c>
      <c r="O18" s="326">
        <v>42751</v>
      </c>
      <c r="P18" s="328">
        <v>3</v>
      </c>
    </row>
    <row r="19" spans="1:16" x14ac:dyDescent="0.25">
      <c r="A19" t="str">
        <f t="shared" si="0"/>
        <v>00203</v>
      </c>
      <c r="B19" s="118" t="str">
        <f t="shared" si="1"/>
        <v>D54549-BRC00203</v>
      </c>
      <c r="C19" s="338">
        <v>6</v>
      </c>
      <c r="D19" s="339"/>
      <c r="E19" s="340"/>
      <c r="F19" s="341" t="s">
        <v>97</v>
      </c>
      <c r="G19" s="342" t="s">
        <v>96</v>
      </c>
      <c r="H19" s="343" t="s">
        <v>45</v>
      </c>
      <c r="I19" s="344" t="s">
        <v>98</v>
      </c>
      <c r="J19" s="345" t="s">
        <v>95</v>
      </c>
      <c r="M19" s="356">
        <v>8</v>
      </c>
      <c r="O19" s="326">
        <v>42752</v>
      </c>
      <c r="P19" s="328">
        <v>3</v>
      </c>
    </row>
    <row r="20" spans="1:16" x14ac:dyDescent="0.25">
      <c r="A20" t="str">
        <f t="shared" si="0"/>
        <v>00201</v>
      </c>
      <c r="B20" s="118" t="str">
        <f t="shared" si="1"/>
        <v>D54549-BRC00201</v>
      </c>
      <c r="C20" s="338">
        <v>6</v>
      </c>
      <c r="D20" s="339"/>
      <c r="E20" s="340"/>
      <c r="F20" s="341" t="s">
        <v>100</v>
      </c>
      <c r="G20" s="342" t="s">
        <v>99</v>
      </c>
      <c r="H20" s="343" t="s">
        <v>45</v>
      </c>
      <c r="I20" s="344" t="s">
        <v>101</v>
      </c>
      <c r="J20" s="345" t="s">
        <v>95</v>
      </c>
      <c r="M20" s="356">
        <v>9</v>
      </c>
      <c r="O20" s="326">
        <v>42753</v>
      </c>
      <c r="P20" s="328">
        <v>3</v>
      </c>
    </row>
    <row r="21" spans="1:16" x14ac:dyDescent="0.25">
      <c r="A21" t="str">
        <f t="shared" si="0"/>
        <v>00183</v>
      </c>
      <c r="B21" s="118" t="str">
        <f t="shared" si="1"/>
        <v>D54549-BRC00183</v>
      </c>
      <c r="C21" s="338">
        <v>6</v>
      </c>
      <c r="D21" s="339"/>
      <c r="E21" s="340"/>
      <c r="F21" s="341" t="s">
        <v>103</v>
      </c>
      <c r="G21" s="342" t="s">
        <v>102</v>
      </c>
      <c r="H21" s="343" t="s">
        <v>45</v>
      </c>
      <c r="I21" s="344" t="s">
        <v>104</v>
      </c>
      <c r="J21" s="345" t="s">
        <v>95</v>
      </c>
      <c r="M21" s="356">
        <v>10</v>
      </c>
      <c r="O21" s="326">
        <v>42754</v>
      </c>
      <c r="P21" s="328">
        <v>3</v>
      </c>
    </row>
    <row r="22" spans="1:16" x14ac:dyDescent="0.25">
      <c r="A22" t="str">
        <f t="shared" si="0"/>
        <v>00150</v>
      </c>
      <c r="B22" s="118" t="str">
        <f t="shared" si="1"/>
        <v>D54339-BRC00150</v>
      </c>
      <c r="C22" s="338">
        <v>10</v>
      </c>
      <c r="D22" s="339"/>
      <c r="E22" s="340"/>
      <c r="F22" s="341" t="s">
        <v>106</v>
      </c>
      <c r="G22" s="342" t="s">
        <v>105</v>
      </c>
      <c r="H22" s="343" t="s">
        <v>45</v>
      </c>
      <c r="I22" s="344" t="s">
        <v>107</v>
      </c>
      <c r="J22" s="345" t="s">
        <v>108</v>
      </c>
      <c r="M22" s="356">
        <v>11</v>
      </c>
      <c r="O22" s="326">
        <v>42755</v>
      </c>
      <c r="P22" s="328">
        <v>3</v>
      </c>
    </row>
    <row r="23" spans="1:16" x14ac:dyDescent="0.25">
      <c r="A23" t="str">
        <f t="shared" si="0"/>
        <v>00168</v>
      </c>
      <c r="B23" s="118" t="str">
        <f t="shared" si="1"/>
        <v>D54549-BRC00168</v>
      </c>
      <c r="C23" s="338">
        <v>6</v>
      </c>
      <c r="D23" s="339"/>
      <c r="E23" s="340"/>
      <c r="F23" s="341" t="s">
        <v>110</v>
      </c>
      <c r="G23" s="342" t="s">
        <v>109</v>
      </c>
      <c r="H23" s="343" t="s">
        <v>45</v>
      </c>
      <c r="I23" s="344" t="s">
        <v>111</v>
      </c>
      <c r="J23" s="345" t="s">
        <v>95</v>
      </c>
      <c r="M23" s="356">
        <v>12</v>
      </c>
      <c r="O23" s="326">
        <v>42756</v>
      </c>
      <c r="P23" s="328">
        <v>3</v>
      </c>
    </row>
    <row r="24" spans="1:16" x14ac:dyDescent="0.25">
      <c r="A24" t="str">
        <f t="shared" si="0"/>
        <v>00115</v>
      </c>
      <c r="B24" s="118" t="str">
        <f t="shared" si="1"/>
        <v>D54159-BRC00115</v>
      </c>
      <c r="C24" s="338">
        <v>7</v>
      </c>
      <c r="D24" s="339"/>
      <c r="E24" s="340"/>
      <c r="F24" s="341" t="s">
        <v>113</v>
      </c>
      <c r="G24" s="342" t="s">
        <v>112</v>
      </c>
      <c r="H24" s="343" t="s">
        <v>45</v>
      </c>
      <c r="I24" s="344" t="s">
        <v>114</v>
      </c>
      <c r="J24" s="345" t="s">
        <v>115</v>
      </c>
      <c r="M24" s="356">
        <v>13</v>
      </c>
      <c r="O24" s="326">
        <v>42757</v>
      </c>
      <c r="P24" s="328">
        <v>3</v>
      </c>
    </row>
    <row r="25" spans="1:16" x14ac:dyDescent="0.25">
      <c r="A25" t="str">
        <f t="shared" si="0"/>
        <v>00163</v>
      </c>
      <c r="B25" s="118" t="str">
        <f t="shared" si="1"/>
        <v>D54549-BRC00163</v>
      </c>
      <c r="C25" s="338">
        <v>6</v>
      </c>
      <c r="D25" s="339"/>
      <c r="E25" s="340"/>
      <c r="F25" s="341" t="s">
        <v>117</v>
      </c>
      <c r="G25" s="342" t="s">
        <v>116</v>
      </c>
      <c r="H25" s="343" t="s">
        <v>45</v>
      </c>
      <c r="I25" s="344" t="s">
        <v>118</v>
      </c>
      <c r="J25" s="345" t="s">
        <v>95</v>
      </c>
      <c r="M25" s="356">
        <v>14</v>
      </c>
      <c r="O25" s="326">
        <v>42758</v>
      </c>
      <c r="P25" s="328">
        <v>4</v>
      </c>
    </row>
    <row r="26" spans="1:16" x14ac:dyDescent="0.25">
      <c r="A26" t="str">
        <f t="shared" si="0"/>
        <v>00106</v>
      </c>
      <c r="B26" s="118" t="str">
        <f t="shared" si="1"/>
        <v>D54184-BRC00106</v>
      </c>
      <c r="C26" s="338">
        <v>9</v>
      </c>
      <c r="D26" s="339"/>
      <c r="E26" s="340"/>
      <c r="F26" s="341" t="s">
        <v>120</v>
      </c>
      <c r="G26" s="342" t="s">
        <v>119</v>
      </c>
      <c r="H26" s="343" t="s">
        <v>45</v>
      </c>
      <c r="I26" s="344" t="s">
        <v>121</v>
      </c>
      <c r="J26" s="345" t="s">
        <v>122</v>
      </c>
      <c r="M26" s="356">
        <v>15</v>
      </c>
      <c r="O26" s="326">
        <v>42759</v>
      </c>
      <c r="P26" s="328">
        <v>4</v>
      </c>
    </row>
    <row r="27" spans="1:16" x14ac:dyDescent="0.25">
      <c r="A27" t="str">
        <f t="shared" si="0"/>
        <v>00156</v>
      </c>
      <c r="B27" s="118" t="str">
        <f t="shared" si="1"/>
        <v>D54549-BRC00156</v>
      </c>
      <c r="C27" s="338">
        <v>6</v>
      </c>
      <c r="D27" s="339"/>
      <c r="E27" s="340"/>
      <c r="F27" s="341" t="s">
        <v>124</v>
      </c>
      <c r="G27" s="342" t="s">
        <v>123</v>
      </c>
      <c r="H27" s="343" t="s">
        <v>45</v>
      </c>
      <c r="I27" s="344" t="s">
        <v>125</v>
      </c>
      <c r="J27" s="345" t="s">
        <v>95</v>
      </c>
      <c r="M27" s="356">
        <v>16</v>
      </c>
      <c r="O27" s="326">
        <v>42760</v>
      </c>
      <c r="P27" s="328">
        <v>4</v>
      </c>
    </row>
    <row r="28" spans="1:16" x14ac:dyDescent="0.25">
      <c r="A28" t="str">
        <f t="shared" si="0"/>
        <v>00152</v>
      </c>
      <c r="B28" s="118" t="str">
        <f t="shared" si="1"/>
        <v>D54549-BRC00152</v>
      </c>
      <c r="C28" s="338">
        <v>6</v>
      </c>
      <c r="D28" s="339"/>
      <c r="E28" s="340"/>
      <c r="F28" s="341" t="s">
        <v>127</v>
      </c>
      <c r="G28" s="342" t="s">
        <v>126</v>
      </c>
      <c r="H28" s="343" t="s">
        <v>45</v>
      </c>
      <c r="I28" s="344" t="s">
        <v>128</v>
      </c>
      <c r="J28" s="345" t="s">
        <v>95</v>
      </c>
      <c r="M28" s="356">
        <v>17</v>
      </c>
      <c r="O28" s="326">
        <v>42761</v>
      </c>
      <c r="P28" s="328">
        <v>4</v>
      </c>
    </row>
    <row r="29" spans="1:16" x14ac:dyDescent="0.25">
      <c r="A29" t="str">
        <f t="shared" si="0"/>
        <v>00144</v>
      </c>
      <c r="B29" s="118" t="str">
        <f t="shared" si="1"/>
        <v>D54549-BRC00144</v>
      </c>
      <c r="C29" s="338">
        <v>6</v>
      </c>
      <c r="D29" s="339"/>
      <c r="E29" s="340"/>
      <c r="F29" s="341" t="s">
        <v>130</v>
      </c>
      <c r="G29" s="342" t="s">
        <v>129</v>
      </c>
      <c r="H29" s="343" t="s">
        <v>45</v>
      </c>
      <c r="I29" s="344" t="s">
        <v>131</v>
      </c>
      <c r="J29" s="345" t="s">
        <v>95</v>
      </c>
      <c r="M29" s="356">
        <v>18</v>
      </c>
      <c r="O29" s="326">
        <v>42762</v>
      </c>
      <c r="P29" s="328">
        <v>4</v>
      </c>
    </row>
    <row r="30" spans="1:16" x14ac:dyDescent="0.25">
      <c r="A30" t="str">
        <f t="shared" si="0"/>
        <v>00130</v>
      </c>
      <c r="B30" s="118" t="str">
        <f t="shared" si="1"/>
        <v>D54549-BRC00130</v>
      </c>
      <c r="C30" s="338">
        <v>6</v>
      </c>
      <c r="D30" s="339"/>
      <c r="E30" s="340"/>
      <c r="F30" s="341" t="s">
        <v>133</v>
      </c>
      <c r="G30" s="342" t="s">
        <v>132</v>
      </c>
      <c r="H30" s="343" t="s">
        <v>45</v>
      </c>
      <c r="I30" s="344" t="s">
        <v>134</v>
      </c>
      <c r="J30" s="345" t="s">
        <v>95</v>
      </c>
      <c r="M30" s="356">
        <v>19</v>
      </c>
      <c r="O30" s="326">
        <v>42763</v>
      </c>
      <c r="P30" s="328">
        <v>4</v>
      </c>
    </row>
    <row r="31" spans="1:16" x14ac:dyDescent="0.25">
      <c r="A31" t="str">
        <f t="shared" si="0"/>
        <v>00128</v>
      </c>
      <c r="B31" s="118" t="str">
        <f t="shared" si="1"/>
        <v>D54549-BRC00128</v>
      </c>
      <c r="C31" s="338">
        <v>6</v>
      </c>
      <c r="D31" s="339"/>
      <c r="E31" s="340"/>
      <c r="F31" s="341" t="s">
        <v>136</v>
      </c>
      <c r="G31" s="342" t="s">
        <v>135</v>
      </c>
      <c r="H31" s="343" t="s">
        <v>45</v>
      </c>
      <c r="I31" s="344" t="s">
        <v>137</v>
      </c>
      <c r="J31" s="345" t="s">
        <v>95</v>
      </c>
      <c r="M31" s="356">
        <v>20</v>
      </c>
      <c r="O31" s="326">
        <v>42764</v>
      </c>
      <c r="P31" s="328">
        <v>4</v>
      </c>
    </row>
    <row r="32" spans="1:16" x14ac:dyDescent="0.25">
      <c r="A32" t="str">
        <f t="shared" si="0"/>
        <v>00116</v>
      </c>
      <c r="B32" s="118" t="str">
        <f t="shared" si="1"/>
        <v>D54549-BRC00116</v>
      </c>
      <c r="C32" s="338">
        <v>6</v>
      </c>
      <c r="D32" s="339"/>
      <c r="E32" s="340"/>
      <c r="F32" s="341" t="s">
        <v>139</v>
      </c>
      <c r="G32" s="342" t="s">
        <v>138</v>
      </c>
      <c r="H32" s="343" t="s">
        <v>45</v>
      </c>
      <c r="I32" s="344" t="s">
        <v>140</v>
      </c>
      <c r="J32" s="345" t="s">
        <v>95</v>
      </c>
      <c r="M32" s="356">
        <v>21</v>
      </c>
      <c r="O32" s="326">
        <v>42765</v>
      </c>
      <c r="P32" s="328">
        <v>5</v>
      </c>
    </row>
    <row r="33" spans="1:16" x14ac:dyDescent="0.25">
      <c r="A33" t="str">
        <f t="shared" si="0"/>
        <v>00100</v>
      </c>
      <c r="B33" s="118" t="str">
        <f t="shared" si="1"/>
        <v>D54549-BRC00100</v>
      </c>
      <c r="C33" s="338">
        <v>6</v>
      </c>
      <c r="D33" s="339"/>
      <c r="E33" s="340"/>
      <c r="F33" s="341" t="s">
        <v>142</v>
      </c>
      <c r="G33" s="342" t="s">
        <v>141</v>
      </c>
      <c r="H33" s="343" t="s">
        <v>45</v>
      </c>
      <c r="I33" s="344" t="s">
        <v>143</v>
      </c>
      <c r="J33" s="345" t="s">
        <v>95</v>
      </c>
      <c r="M33" s="356">
        <v>22</v>
      </c>
      <c r="O33" s="326">
        <v>42766</v>
      </c>
      <c r="P33" s="328">
        <v>5</v>
      </c>
    </row>
    <row r="34" spans="1:16" x14ac:dyDescent="0.25">
      <c r="A34" t="str">
        <f t="shared" si="0"/>
        <v>00095</v>
      </c>
      <c r="B34" s="118" t="str">
        <f t="shared" si="1"/>
        <v>D54549-BRC00095</v>
      </c>
      <c r="C34" s="338">
        <v>6</v>
      </c>
      <c r="D34" s="339"/>
      <c r="E34" s="340"/>
      <c r="F34" s="341" t="s">
        <v>145</v>
      </c>
      <c r="G34" s="342" t="s">
        <v>144</v>
      </c>
      <c r="H34" s="343" t="s">
        <v>45</v>
      </c>
      <c r="I34" s="344" t="s">
        <v>146</v>
      </c>
      <c r="J34" s="345" t="s">
        <v>95</v>
      </c>
      <c r="M34" s="356">
        <v>23</v>
      </c>
      <c r="O34" s="326">
        <v>42767</v>
      </c>
      <c r="P34" s="328">
        <v>5</v>
      </c>
    </row>
    <row r="35" spans="1:16" x14ac:dyDescent="0.25">
      <c r="A35" t="str">
        <f t="shared" si="0"/>
        <v>00054</v>
      </c>
      <c r="B35" s="118" t="str">
        <f t="shared" si="1"/>
        <v>D54115-BRC00054</v>
      </c>
      <c r="C35" s="338">
        <v>9</v>
      </c>
      <c r="D35" s="339"/>
      <c r="E35" s="340"/>
      <c r="F35" s="341" t="s">
        <v>148</v>
      </c>
      <c r="G35" s="342" t="s">
        <v>147</v>
      </c>
      <c r="H35" s="343" t="s">
        <v>45</v>
      </c>
      <c r="I35" s="344" t="s">
        <v>149</v>
      </c>
      <c r="J35" s="345" t="s">
        <v>150</v>
      </c>
      <c r="M35" s="356">
        <v>24</v>
      </c>
      <c r="O35" s="326">
        <v>42768</v>
      </c>
      <c r="P35" s="328">
        <v>5</v>
      </c>
    </row>
    <row r="36" spans="1:16" x14ac:dyDescent="0.25">
      <c r="A36" t="str">
        <f t="shared" si="0"/>
        <v>00013</v>
      </c>
      <c r="B36" s="118" t="str">
        <f t="shared" si="1"/>
        <v>D54152-BRC00013</v>
      </c>
      <c r="C36" s="338">
        <v>6</v>
      </c>
      <c r="D36" s="339"/>
      <c r="E36" s="340"/>
      <c r="F36" s="341" t="s">
        <v>152</v>
      </c>
      <c r="G36" s="342" t="s">
        <v>151</v>
      </c>
      <c r="H36" s="343" t="s">
        <v>45</v>
      </c>
      <c r="I36" s="344" t="s">
        <v>153</v>
      </c>
      <c r="J36" s="345" t="s">
        <v>154</v>
      </c>
      <c r="M36" s="356">
        <v>25</v>
      </c>
      <c r="O36" s="326">
        <v>42769</v>
      </c>
      <c r="P36" s="328">
        <v>5</v>
      </c>
    </row>
    <row r="37" spans="1:16" x14ac:dyDescent="0.25">
      <c r="A37" t="str">
        <f t="shared" si="0"/>
        <v>00016</v>
      </c>
      <c r="B37" s="118" t="str">
        <f t="shared" si="1"/>
        <v>D54152-BRC00016</v>
      </c>
      <c r="C37" s="338">
        <v>6</v>
      </c>
      <c r="D37" s="339"/>
      <c r="E37" s="340"/>
      <c r="F37" s="341" t="s">
        <v>156</v>
      </c>
      <c r="G37" s="342" t="s">
        <v>155</v>
      </c>
      <c r="H37" s="343" t="s">
        <v>45</v>
      </c>
      <c r="I37" s="344" t="s">
        <v>157</v>
      </c>
      <c r="J37" s="345" t="s">
        <v>154</v>
      </c>
      <c r="M37" s="356">
        <v>26</v>
      </c>
      <c r="O37" s="326">
        <v>42770</v>
      </c>
      <c r="P37" s="328">
        <v>5</v>
      </c>
    </row>
    <row r="38" spans="1:16" x14ac:dyDescent="0.25">
      <c r="A38" t="str">
        <f t="shared" si="0"/>
        <v>00025</v>
      </c>
      <c r="B38" s="118" t="str">
        <f t="shared" si="1"/>
        <v>D54152-BRC00025</v>
      </c>
      <c r="C38" s="338">
        <v>6</v>
      </c>
      <c r="D38" s="339"/>
      <c r="E38" s="340"/>
      <c r="F38" s="341" t="s">
        <v>159</v>
      </c>
      <c r="G38" s="342" t="s">
        <v>158</v>
      </c>
      <c r="H38" s="343" t="s">
        <v>45</v>
      </c>
      <c r="I38" s="344" t="s">
        <v>160</v>
      </c>
      <c r="J38" s="345" t="s">
        <v>154</v>
      </c>
      <c r="M38" s="356">
        <v>27</v>
      </c>
      <c r="O38" s="326">
        <v>42771</v>
      </c>
      <c r="P38" s="328">
        <v>5</v>
      </c>
    </row>
    <row r="39" spans="1:16" x14ac:dyDescent="0.25">
      <c r="A39" t="str">
        <f t="shared" si="0"/>
        <v>00001</v>
      </c>
      <c r="B39" s="118" t="str">
        <f t="shared" si="1"/>
        <v>D54159-BRC00001</v>
      </c>
      <c r="C39" s="338">
        <v>7</v>
      </c>
      <c r="D39" s="339"/>
      <c r="E39" s="340"/>
      <c r="F39" s="341" t="s">
        <v>162</v>
      </c>
      <c r="G39" s="342" t="s">
        <v>161</v>
      </c>
      <c r="H39" s="343" t="s">
        <v>45</v>
      </c>
      <c r="I39" s="344" t="s">
        <v>163</v>
      </c>
      <c r="J39" s="345" t="s">
        <v>115</v>
      </c>
      <c r="M39" s="356">
        <v>28</v>
      </c>
      <c r="O39" s="326">
        <v>42772</v>
      </c>
      <c r="P39" s="328">
        <v>6</v>
      </c>
    </row>
    <row r="40" spans="1:16" x14ac:dyDescent="0.25">
      <c r="A40" t="str">
        <f t="shared" si="0"/>
        <v>00017</v>
      </c>
      <c r="B40" s="118" t="str">
        <f t="shared" si="1"/>
        <v>D54159-BRC00017</v>
      </c>
      <c r="C40" s="338">
        <v>7</v>
      </c>
      <c r="D40" s="339"/>
      <c r="E40" s="340"/>
      <c r="F40" s="341" t="s">
        <v>165</v>
      </c>
      <c r="G40" s="342" t="s">
        <v>164</v>
      </c>
      <c r="H40" s="343" t="s">
        <v>45</v>
      </c>
      <c r="I40" s="344" t="s">
        <v>166</v>
      </c>
      <c r="J40" s="345" t="s">
        <v>115</v>
      </c>
      <c r="M40" s="356">
        <v>29</v>
      </c>
      <c r="O40" s="326">
        <v>42773</v>
      </c>
      <c r="P40" s="328">
        <v>6</v>
      </c>
    </row>
    <row r="41" spans="1:16" x14ac:dyDescent="0.25">
      <c r="A41" t="str">
        <f t="shared" si="0"/>
        <v>00018</v>
      </c>
      <c r="B41" s="118" t="str">
        <f t="shared" si="1"/>
        <v>D54159-BRC00018</v>
      </c>
      <c r="C41" s="338">
        <v>7</v>
      </c>
      <c r="D41" s="339"/>
      <c r="E41" s="340"/>
      <c r="F41" s="341" t="s">
        <v>168</v>
      </c>
      <c r="G41" s="342" t="s">
        <v>167</v>
      </c>
      <c r="H41" s="343" t="s">
        <v>45</v>
      </c>
      <c r="I41" s="344" t="s">
        <v>169</v>
      </c>
      <c r="J41" s="345" t="s">
        <v>115</v>
      </c>
      <c r="M41" s="356">
        <v>30</v>
      </c>
      <c r="O41" s="326">
        <v>42774</v>
      </c>
      <c r="P41" s="328">
        <v>6</v>
      </c>
    </row>
    <row r="42" spans="1:16" x14ac:dyDescent="0.25">
      <c r="A42" t="str">
        <f t="shared" si="0"/>
        <v>00019</v>
      </c>
      <c r="B42" s="118" t="str">
        <f t="shared" si="1"/>
        <v>D54159-BRC00019</v>
      </c>
      <c r="C42" s="338">
        <v>7</v>
      </c>
      <c r="D42" s="339"/>
      <c r="E42" s="340"/>
      <c r="F42" s="341" t="s">
        <v>171</v>
      </c>
      <c r="G42" s="342" t="s">
        <v>170</v>
      </c>
      <c r="H42" s="343" t="s">
        <v>45</v>
      </c>
      <c r="I42" s="344" t="s">
        <v>172</v>
      </c>
      <c r="J42" s="345" t="s">
        <v>115</v>
      </c>
      <c r="M42" s="356">
        <v>31</v>
      </c>
      <c r="O42" s="326">
        <v>42775</v>
      </c>
      <c r="P42" s="328">
        <v>6</v>
      </c>
    </row>
    <row r="43" spans="1:16" x14ac:dyDescent="0.25">
      <c r="A43" t="str">
        <f t="shared" si="0"/>
        <v>00022</v>
      </c>
      <c r="B43" s="118" t="str">
        <f t="shared" si="1"/>
        <v>D54159-BRC00022</v>
      </c>
      <c r="C43" s="338">
        <v>7</v>
      </c>
      <c r="D43" s="339"/>
      <c r="E43" s="340"/>
      <c r="F43" s="341" t="s">
        <v>174</v>
      </c>
      <c r="G43" s="342" t="s">
        <v>173</v>
      </c>
      <c r="H43" s="343" t="s">
        <v>45</v>
      </c>
      <c r="I43" s="344" t="s">
        <v>175</v>
      </c>
      <c r="J43" s="345" t="s">
        <v>115</v>
      </c>
      <c r="M43" s="356">
        <v>32</v>
      </c>
      <c r="O43" s="326">
        <v>42776</v>
      </c>
      <c r="P43" s="328">
        <v>6</v>
      </c>
    </row>
    <row r="44" spans="1:16" x14ac:dyDescent="0.25">
      <c r="A44" t="str">
        <f t="shared" si="0"/>
        <v>00023</v>
      </c>
      <c r="B44" s="118" t="str">
        <f t="shared" si="1"/>
        <v>D54159-BRC00023</v>
      </c>
      <c r="C44" s="338">
        <v>7</v>
      </c>
      <c r="D44" s="339"/>
      <c r="E44" s="340"/>
      <c r="F44" s="341" t="s">
        <v>177</v>
      </c>
      <c r="G44" s="342" t="s">
        <v>176</v>
      </c>
      <c r="H44" s="343" t="s">
        <v>45</v>
      </c>
      <c r="I44" s="344" t="s">
        <v>178</v>
      </c>
      <c r="J44" s="345" t="s">
        <v>115</v>
      </c>
      <c r="M44" s="356">
        <v>33</v>
      </c>
      <c r="O44" s="326">
        <v>42777</v>
      </c>
      <c r="P44" s="328">
        <v>6</v>
      </c>
    </row>
    <row r="45" spans="1:16" x14ac:dyDescent="0.25">
      <c r="A45" t="str">
        <f t="shared" si="0"/>
        <v>00027</v>
      </c>
      <c r="B45" s="118" t="str">
        <f t="shared" si="1"/>
        <v>D54159-BRC00027</v>
      </c>
      <c r="C45" s="338">
        <v>7</v>
      </c>
      <c r="D45" s="339"/>
      <c r="E45" s="340"/>
      <c r="F45" s="341" t="s">
        <v>180</v>
      </c>
      <c r="G45" s="342" t="s">
        <v>179</v>
      </c>
      <c r="H45" s="343" t="s">
        <v>45</v>
      </c>
      <c r="I45" s="344" t="s">
        <v>181</v>
      </c>
      <c r="J45" s="345" t="s">
        <v>115</v>
      </c>
      <c r="M45" s="356">
        <v>34</v>
      </c>
      <c r="O45" s="326">
        <v>42778</v>
      </c>
      <c r="P45" s="328">
        <v>6</v>
      </c>
    </row>
    <row r="46" spans="1:16" x14ac:dyDescent="0.25">
      <c r="A46" t="str">
        <f t="shared" si="0"/>
        <v>00028</v>
      </c>
      <c r="B46" s="118" t="str">
        <f t="shared" si="1"/>
        <v>D54159-BRC00028</v>
      </c>
      <c r="C46" s="338">
        <v>7</v>
      </c>
      <c r="D46" s="339"/>
      <c r="E46" s="340"/>
      <c r="F46" s="341" t="s">
        <v>183</v>
      </c>
      <c r="G46" s="342" t="s">
        <v>182</v>
      </c>
      <c r="H46" s="343" t="s">
        <v>45</v>
      </c>
      <c r="I46" s="344" t="s">
        <v>184</v>
      </c>
      <c r="J46" s="345" t="s">
        <v>115</v>
      </c>
      <c r="M46" s="356">
        <v>35</v>
      </c>
      <c r="O46" s="326">
        <v>42779</v>
      </c>
      <c r="P46" s="328">
        <v>7</v>
      </c>
    </row>
    <row r="47" spans="1:16" x14ac:dyDescent="0.25">
      <c r="A47" t="str">
        <f t="shared" si="0"/>
        <v>00040</v>
      </c>
      <c r="B47" s="118" t="str">
        <f t="shared" si="1"/>
        <v>D54159-BRC00040</v>
      </c>
      <c r="C47" s="338">
        <v>7</v>
      </c>
      <c r="D47" s="339"/>
      <c r="E47" s="340"/>
      <c r="F47" s="341" t="s">
        <v>186</v>
      </c>
      <c r="G47" s="342" t="s">
        <v>185</v>
      </c>
      <c r="H47" s="343" t="s">
        <v>45</v>
      </c>
      <c r="I47" s="344" t="s">
        <v>187</v>
      </c>
      <c r="J47" s="345" t="s">
        <v>115</v>
      </c>
      <c r="M47" s="356">
        <v>36</v>
      </c>
      <c r="O47" s="326">
        <v>42780</v>
      </c>
      <c r="P47" s="328">
        <v>7</v>
      </c>
    </row>
    <row r="48" spans="1:16" x14ac:dyDescent="0.25">
      <c r="A48" t="str">
        <f t="shared" si="0"/>
        <v>00042</v>
      </c>
      <c r="B48" s="118" t="str">
        <f t="shared" si="1"/>
        <v>D54159-BRC00042</v>
      </c>
      <c r="C48" s="338">
        <v>7</v>
      </c>
      <c r="D48" s="339"/>
      <c r="E48" s="340"/>
      <c r="F48" s="341" t="s">
        <v>189</v>
      </c>
      <c r="G48" s="342" t="s">
        <v>188</v>
      </c>
      <c r="H48" s="343" t="s">
        <v>45</v>
      </c>
      <c r="I48" s="344" t="s">
        <v>190</v>
      </c>
      <c r="J48" s="345" t="s">
        <v>115</v>
      </c>
      <c r="M48" s="356">
        <v>37</v>
      </c>
      <c r="O48" s="326">
        <v>42781</v>
      </c>
      <c r="P48" s="328">
        <v>7</v>
      </c>
    </row>
    <row r="49" spans="1:16" x14ac:dyDescent="0.25">
      <c r="A49" t="str">
        <f t="shared" si="0"/>
        <v>00043</v>
      </c>
      <c r="B49" s="118" t="str">
        <f t="shared" si="1"/>
        <v>D54159-BRC00043</v>
      </c>
      <c r="C49" s="338">
        <v>7</v>
      </c>
      <c r="D49" s="339"/>
      <c r="E49" s="340"/>
      <c r="F49" s="341" t="s">
        <v>192</v>
      </c>
      <c r="G49" s="342" t="s">
        <v>191</v>
      </c>
      <c r="H49" s="343" t="s">
        <v>45</v>
      </c>
      <c r="I49" s="344" t="s">
        <v>193</v>
      </c>
      <c r="J49" s="345" t="s">
        <v>115</v>
      </c>
      <c r="M49" s="356">
        <v>38</v>
      </c>
      <c r="O49" s="326">
        <v>42782</v>
      </c>
      <c r="P49" s="328">
        <v>7</v>
      </c>
    </row>
    <row r="50" spans="1:16" x14ac:dyDescent="0.25">
      <c r="A50" t="str">
        <f t="shared" si="0"/>
        <v>00044</v>
      </c>
      <c r="B50" s="118" t="str">
        <f t="shared" si="1"/>
        <v>D54159-BRC00044</v>
      </c>
      <c r="C50" s="338">
        <v>7</v>
      </c>
      <c r="D50" s="339"/>
      <c r="E50" s="340"/>
      <c r="F50" s="341" t="s">
        <v>195</v>
      </c>
      <c r="G50" s="342" t="s">
        <v>194</v>
      </c>
      <c r="H50" s="343" t="s">
        <v>45</v>
      </c>
      <c r="I50" s="344" t="s">
        <v>196</v>
      </c>
      <c r="J50" s="345" t="s">
        <v>115</v>
      </c>
      <c r="M50" s="356">
        <v>39</v>
      </c>
      <c r="O50" s="326">
        <v>42783</v>
      </c>
      <c r="P50" s="328">
        <v>7</v>
      </c>
    </row>
    <row r="51" spans="1:16" x14ac:dyDescent="0.25">
      <c r="A51" t="str">
        <f t="shared" si="0"/>
        <v>00052</v>
      </c>
      <c r="B51" s="118" t="str">
        <f t="shared" si="1"/>
        <v>D54159-BRC00052</v>
      </c>
      <c r="C51" s="338">
        <v>7</v>
      </c>
      <c r="D51" s="339"/>
      <c r="E51" s="340"/>
      <c r="F51" s="341" t="s">
        <v>198</v>
      </c>
      <c r="G51" s="342" t="s">
        <v>197</v>
      </c>
      <c r="H51" s="343" t="s">
        <v>45</v>
      </c>
      <c r="I51" s="344" t="s">
        <v>199</v>
      </c>
      <c r="J51" s="345" t="s">
        <v>115</v>
      </c>
      <c r="M51" s="356">
        <v>40</v>
      </c>
      <c r="O51" s="326">
        <v>42784</v>
      </c>
      <c r="P51" s="328">
        <v>7</v>
      </c>
    </row>
    <row r="52" spans="1:16" x14ac:dyDescent="0.25">
      <c r="A52" t="str">
        <f t="shared" si="0"/>
        <v>00064</v>
      </c>
      <c r="B52" s="118" t="str">
        <f t="shared" si="1"/>
        <v>D54159-BRC00064</v>
      </c>
      <c r="C52" s="338">
        <v>7</v>
      </c>
      <c r="D52" s="339"/>
      <c r="E52" s="340"/>
      <c r="F52" s="341" t="s">
        <v>201</v>
      </c>
      <c r="G52" s="342" t="s">
        <v>200</v>
      </c>
      <c r="H52" s="343" t="s">
        <v>45</v>
      </c>
      <c r="I52" s="344" t="s">
        <v>202</v>
      </c>
      <c r="J52" s="345" t="s">
        <v>115</v>
      </c>
      <c r="M52" s="356">
        <v>41</v>
      </c>
      <c r="O52" s="326">
        <v>42785</v>
      </c>
      <c r="P52" s="328">
        <v>7</v>
      </c>
    </row>
    <row r="53" spans="1:16" x14ac:dyDescent="0.25">
      <c r="A53" t="str">
        <f t="shared" si="0"/>
        <v>00067</v>
      </c>
      <c r="B53" s="118" t="str">
        <f t="shared" si="1"/>
        <v>D54159-BRC00067</v>
      </c>
      <c r="C53" s="338">
        <v>7</v>
      </c>
      <c r="D53" s="339"/>
      <c r="E53" s="340"/>
      <c r="F53" s="341" t="s">
        <v>204</v>
      </c>
      <c r="G53" s="342" t="s">
        <v>203</v>
      </c>
      <c r="H53" s="343" t="s">
        <v>45</v>
      </c>
      <c r="I53" s="344" t="s">
        <v>205</v>
      </c>
      <c r="J53" s="345" t="s">
        <v>115</v>
      </c>
      <c r="M53" s="356">
        <v>42</v>
      </c>
      <c r="O53" s="326">
        <v>42786</v>
      </c>
      <c r="P53" s="328">
        <v>8</v>
      </c>
    </row>
    <row r="54" spans="1:16" x14ac:dyDescent="0.25">
      <c r="A54" t="str">
        <f t="shared" si="0"/>
        <v>00072</v>
      </c>
      <c r="B54" s="118" t="str">
        <f t="shared" si="1"/>
        <v>D54159-BRC00072</v>
      </c>
      <c r="C54" s="338">
        <v>7</v>
      </c>
      <c r="D54" s="339"/>
      <c r="E54" s="340"/>
      <c r="F54" s="341" t="s">
        <v>207</v>
      </c>
      <c r="G54" s="342" t="s">
        <v>206</v>
      </c>
      <c r="H54" s="343" t="s">
        <v>45</v>
      </c>
      <c r="I54" s="344" t="s">
        <v>208</v>
      </c>
      <c r="J54" s="345" t="s">
        <v>115</v>
      </c>
      <c r="M54" s="356">
        <v>43</v>
      </c>
      <c r="O54" s="326">
        <v>42787</v>
      </c>
      <c r="P54" s="328">
        <v>8</v>
      </c>
    </row>
    <row r="55" spans="1:16" x14ac:dyDescent="0.25">
      <c r="A55" t="str">
        <f t="shared" si="0"/>
        <v>00075</v>
      </c>
      <c r="B55" s="118" t="str">
        <f t="shared" si="1"/>
        <v>D54159-BRC00075</v>
      </c>
      <c r="C55" s="338">
        <v>7</v>
      </c>
      <c r="D55" s="339"/>
      <c r="E55" s="340"/>
      <c r="F55" s="341" t="s">
        <v>210</v>
      </c>
      <c r="G55" s="342" t="s">
        <v>209</v>
      </c>
      <c r="H55" s="343" t="s">
        <v>45</v>
      </c>
      <c r="I55" s="344" t="s">
        <v>211</v>
      </c>
      <c r="J55" s="345" t="s">
        <v>115</v>
      </c>
      <c r="M55" s="356">
        <v>44</v>
      </c>
      <c r="O55" s="326">
        <v>42788</v>
      </c>
      <c r="P55" s="328">
        <v>8</v>
      </c>
    </row>
    <row r="56" spans="1:16" x14ac:dyDescent="0.25">
      <c r="A56" t="str">
        <f t="shared" si="0"/>
        <v>00077</v>
      </c>
      <c r="B56" s="118" t="str">
        <f t="shared" si="1"/>
        <v>D54159-BRC00077</v>
      </c>
      <c r="C56" s="338">
        <v>7</v>
      </c>
      <c r="D56" s="339"/>
      <c r="E56" s="340"/>
      <c r="F56" s="341" t="s">
        <v>213</v>
      </c>
      <c r="G56" s="342" t="s">
        <v>212</v>
      </c>
      <c r="H56" s="343" t="s">
        <v>45</v>
      </c>
      <c r="I56" s="344" t="s">
        <v>214</v>
      </c>
      <c r="J56" s="345" t="s">
        <v>115</v>
      </c>
      <c r="M56" s="356">
        <v>45</v>
      </c>
      <c r="O56" s="326">
        <v>42789</v>
      </c>
      <c r="P56" s="328">
        <v>8</v>
      </c>
    </row>
    <row r="57" spans="1:16" x14ac:dyDescent="0.25">
      <c r="A57" t="str">
        <f t="shared" si="0"/>
        <v>00078</v>
      </c>
      <c r="B57" s="118" t="str">
        <f t="shared" si="1"/>
        <v>D54159-BRC00078</v>
      </c>
      <c r="C57" s="338">
        <v>7</v>
      </c>
      <c r="D57" s="339"/>
      <c r="E57" s="340"/>
      <c r="F57" s="341" t="s">
        <v>216</v>
      </c>
      <c r="G57" s="342" t="s">
        <v>215</v>
      </c>
      <c r="H57" s="343" t="s">
        <v>45</v>
      </c>
      <c r="I57" s="344" t="s">
        <v>217</v>
      </c>
      <c r="J57" s="345" t="s">
        <v>115</v>
      </c>
      <c r="M57" s="356">
        <v>46</v>
      </c>
      <c r="O57" s="326">
        <v>42790</v>
      </c>
      <c r="P57" s="328">
        <v>8</v>
      </c>
    </row>
    <row r="58" spans="1:16" x14ac:dyDescent="0.25">
      <c r="A58" t="str">
        <f t="shared" si="0"/>
        <v>00081</v>
      </c>
      <c r="B58" s="118" t="str">
        <f t="shared" si="1"/>
        <v>D54159-BRC00081</v>
      </c>
      <c r="C58" s="338">
        <v>7</v>
      </c>
      <c r="D58" s="339"/>
      <c r="E58" s="340"/>
      <c r="F58" s="341" t="s">
        <v>219</v>
      </c>
      <c r="G58" s="342" t="s">
        <v>218</v>
      </c>
      <c r="H58" s="343" t="s">
        <v>45</v>
      </c>
      <c r="I58" s="344" t="s">
        <v>220</v>
      </c>
      <c r="J58" s="345" t="s">
        <v>115</v>
      </c>
      <c r="M58" s="356">
        <v>47</v>
      </c>
      <c r="O58" s="326">
        <v>42791</v>
      </c>
      <c r="P58" s="328">
        <v>8</v>
      </c>
    </row>
    <row r="59" spans="1:16" x14ac:dyDescent="0.25">
      <c r="A59" t="str">
        <f t="shared" si="0"/>
        <v>00082</v>
      </c>
      <c r="B59" s="118" t="str">
        <f t="shared" si="1"/>
        <v>D54159-BRC00082</v>
      </c>
      <c r="C59" s="338">
        <v>7</v>
      </c>
      <c r="D59" s="339"/>
      <c r="E59" s="340"/>
      <c r="F59" s="341" t="s">
        <v>222</v>
      </c>
      <c r="G59" s="342" t="s">
        <v>221</v>
      </c>
      <c r="H59" s="343" t="s">
        <v>45</v>
      </c>
      <c r="I59" s="344" t="s">
        <v>223</v>
      </c>
      <c r="J59" s="345" t="s">
        <v>115</v>
      </c>
      <c r="M59" s="356">
        <v>48</v>
      </c>
      <c r="O59" s="326">
        <v>42792</v>
      </c>
      <c r="P59" s="328">
        <v>8</v>
      </c>
    </row>
    <row r="60" spans="1:16" x14ac:dyDescent="0.25">
      <c r="A60" t="str">
        <f t="shared" si="0"/>
        <v>00083</v>
      </c>
      <c r="B60" s="118" t="str">
        <f t="shared" si="1"/>
        <v>D54159-BRC00083</v>
      </c>
      <c r="C60" s="338">
        <v>7</v>
      </c>
      <c r="D60" s="339"/>
      <c r="E60" s="340"/>
      <c r="F60" s="341" t="s">
        <v>225</v>
      </c>
      <c r="G60" s="342" t="s">
        <v>224</v>
      </c>
      <c r="H60" s="343" t="s">
        <v>45</v>
      </c>
      <c r="I60" s="344" t="s">
        <v>226</v>
      </c>
      <c r="J60" s="345" t="s">
        <v>115</v>
      </c>
      <c r="M60" s="356">
        <v>49</v>
      </c>
      <c r="O60" s="326">
        <v>42793</v>
      </c>
      <c r="P60" s="328">
        <v>9</v>
      </c>
    </row>
    <row r="61" spans="1:16" x14ac:dyDescent="0.25">
      <c r="A61" t="str">
        <f t="shared" si="0"/>
        <v>00084</v>
      </c>
      <c r="B61" s="118" t="str">
        <f t="shared" si="1"/>
        <v>D54159-BRC00084</v>
      </c>
      <c r="C61" s="338">
        <v>7</v>
      </c>
      <c r="D61" s="339"/>
      <c r="E61" s="340"/>
      <c r="F61" s="341" t="s">
        <v>228</v>
      </c>
      <c r="G61" s="342" t="s">
        <v>227</v>
      </c>
      <c r="H61" s="343" t="s">
        <v>45</v>
      </c>
      <c r="I61" s="344" t="s">
        <v>229</v>
      </c>
      <c r="J61" s="345" t="s">
        <v>115</v>
      </c>
      <c r="M61" s="356">
        <v>50</v>
      </c>
      <c r="O61" s="326">
        <v>42794</v>
      </c>
      <c r="P61" s="328">
        <v>9</v>
      </c>
    </row>
    <row r="62" spans="1:16" x14ac:dyDescent="0.25">
      <c r="A62" t="str">
        <f t="shared" si="0"/>
        <v>00085</v>
      </c>
      <c r="B62" s="118" t="str">
        <f t="shared" si="1"/>
        <v>D54159-BRC00085</v>
      </c>
      <c r="C62" s="338">
        <v>7</v>
      </c>
      <c r="D62" s="339"/>
      <c r="E62" s="340"/>
      <c r="F62" s="341" t="s">
        <v>231</v>
      </c>
      <c r="G62" s="342" t="s">
        <v>230</v>
      </c>
      <c r="H62" s="343" t="s">
        <v>45</v>
      </c>
      <c r="I62" s="344" t="s">
        <v>232</v>
      </c>
      <c r="J62" s="345" t="s">
        <v>115</v>
      </c>
      <c r="M62" s="356">
        <v>51</v>
      </c>
      <c r="O62" s="326">
        <v>42795</v>
      </c>
      <c r="P62" s="328">
        <v>9</v>
      </c>
    </row>
    <row r="63" spans="1:16" x14ac:dyDescent="0.25">
      <c r="A63" t="str">
        <f t="shared" si="0"/>
        <v>00089</v>
      </c>
      <c r="B63" s="118" t="str">
        <f t="shared" si="1"/>
        <v>D54159-BRC00089</v>
      </c>
      <c r="C63" s="338">
        <v>7</v>
      </c>
      <c r="D63" s="339"/>
      <c r="E63" s="340"/>
      <c r="F63" s="341" t="s">
        <v>234</v>
      </c>
      <c r="G63" s="342" t="s">
        <v>233</v>
      </c>
      <c r="H63" s="343" t="s">
        <v>45</v>
      </c>
      <c r="I63" s="344" t="s">
        <v>235</v>
      </c>
      <c r="J63" s="345" t="s">
        <v>115</v>
      </c>
      <c r="M63" s="356">
        <v>52</v>
      </c>
      <c r="O63" s="326">
        <v>42796</v>
      </c>
      <c r="P63" s="328">
        <v>9</v>
      </c>
    </row>
    <row r="64" spans="1:16" x14ac:dyDescent="0.25">
      <c r="A64" t="str">
        <f t="shared" si="0"/>
        <v>00095</v>
      </c>
      <c r="B64" s="118" t="str">
        <f t="shared" si="1"/>
        <v>D54159-BRC00095</v>
      </c>
      <c r="C64" s="338">
        <v>7</v>
      </c>
      <c r="D64" s="339"/>
      <c r="E64" s="340"/>
      <c r="F64" s="341" t="s">
        <v>237</v>
      </c>
      <c r="G64" s="342" t="s">
        <v>236</v>
      </c>
      <c r="H64" s="343" t="s">
        <v>45</v>
      </c>
      <c r="I64" s="344" t="s">
        <v>238</v>
      </c>
      <c r="J64" s="345" t="s">
        <v>115</v>
      </c>
      <c r="O64" s="326">
        <v>42797</v>
      </c>
      <c r="P64" s="328">
        <v>9</v>
      </c>
    </row>
    <row r="65" spans="1:16" x14ac:dyDescent="0.25">
      <c r="A65" t="str">
        <f t="shared" si="0"/>
        <v>00101</v>
      </c>
      <c r="B65" s="118" t="str">
        <f t="shared" si="1"/>
        <v>D54159-BRC00101</v>
      </c>
      <c r="C65" s="338">
        <v>7</v>
      </c>
      <c r="D65" s="339"/>
      <c r="E65" s="340"/>
      <c r="F65" s="341" t="s">
        <v>240</v>
      </c>
      <c r="G65" s="342" t="s">
        <v>239</v>
      </c>
      <c r="H65" s="343" t="s">
        <v>45</v>
      </c>
      <c r="I65" s="344" t="s">
        <v>241</v>
      </c>
      <c r="J65" s="345" t="s">
        <v>115</v>
      </c>
      <c r="O65" s="326">
        <v>42798</v>
      </c>
      <c r="P65" s="328">
        <v>9</v>
      </c>
    </row>
    <row r="66" spans="1:16" x14ac:dyDescent="0.25">
      <c r="A66" t="str">
        <f t="shared" si="0"/>
        <v>00104</v>
      </c>
      <c r="B66" s="118" t="str">
        <f t="shared" si="1"/>
        <v>D54159-BRC00104</v>
      </c>
      <c r="C66" s="338">
        <v>7</v>
      </c>
      <c r="D66" s="339"/>
      <c r="E66" s="340"/>
      <c r="F66" s="341" t="s">
        <v>243</v>
      </c>
      <c r="G66" s="342" t="s">
        <v>242</v>
      </c>
      <c r="H66" s="343" t="s">
        <v>45</v>
      </c>
      <c r="I66" s="344" t="s">
        <v>244</v>
      </c>
      <c r="J66" s="345" t="s">
        <v>115</v>
      </c>
      <c r="M66" t="s">
        <v>5774</v>
      </c>
      <c r="O66" s="326">
        <v>42799</v>
      </c>
      <c r="P66" s="328">
        <v>9</v>
      </c>
    </row>
    <row r="67" spans="1:16" x14ac:dyDescent="0.25">
      <c r="A67" t="str">
        <f t="shared" si="0"/>
        <v>00105</v>
      </c>
      <c r="B67" s="118" t="str">
        <f t="shared" si="1"/>
        <v>D54159-BRC00105</v>
      </c>
      <c r="C67" s="338">
        <v>7</v>
      </c>
      <c r="D67" s="339"/>
      <c r="E67" s="340"/>
      <c r="F67" s="341" t="s">
        <v>246</v>
      </c>
      <c r="G67" s="342" t="s">
        <v>245</v>
      </c>
      <c r="H67" s="343" t="s">
        <v>45</v>
      </c>
      <c r="I67" s="344" t="s">
        <v>247</v>
      </c>
      <c r="J67" s="345" t="s">
        <v>115</v>
      </c>
      <c r="M67">
        <v>1</v>
      </c>
      <c r="O67" s="326">
        <v>42800</v>
      </c>
      <c r="P67" s="328">
        <v>10</v>
      </c>
    </row>
    <row r="68" spans="1:16" x14ac:dyDescent="0.25">
      <c r="A68" t="str">
        <f t="shared" ref="A68:A131" si="2">RIGHT(G68,5)</f>
        <v>00107</v>
      </c>
      <c r="B68" s="118" t="str">
        <f t="shared" ref="B68:B131" si="3">G68</f>
        <v>D54159-BRC00107</v>
      </c>
      <c r="C68" s="338">
        <v>7</v>
      </c>
      <c r="D68" s="339"/>
      <c r="E68" s="340"/>
      <c r="F68" s="341" t="s">
        <v>249</v>
      </c>
      <c r="G68" s="342" t="s">
        <v>248</v>
      </c>
      <c r="H68" s="343" t="s">
        <v>45</v>
      </c>
      <c r="I68" s="344" t="s">
        <v>250</v>
      </c>
      <c r="J68" s="345" t="s">
        <v>115</v>
      </c>
      <c r="M68">
        <v>2</v>
      </c>
      <c r="O68" s="326">
        <v>42801</v>
      </c>
      <c r="P68" s="328">
        <v>10</v>
      </c>
    </row>
    <row r="69" spans="1:16" x14ac:dyDescent="0.25">
      <c r="A69" t="str">
        <f t="shared" si="2"/>
        <v>00111</v>
      </c>
      <c r="B69" s="118" t="str">
        <f t="shared" si="3"/>
        <v>D54159-BRC00111</v>
      </c>
      <c r="C69" s="338">
        <v>7</v>
      </c>
      <c r="D69" s="339"/>
      <c r="E69" s="340"/>
      <c r="F69" s="341" t="s">
        <v>252</v>
      </c>
      <c r="G69" s="342" t="s">
        <v>251</v>
      </c>
      <c r="H69" s="343" t="s">
        <v>45</v>
      </c>
      <c r="I69" s="344" t="s">
        <v>253</v>
      </c>
      <c r="J69" s="345" t="s">
        <v>115</v>
      </c>
      <c r="M69">
        <v>3</v>
      </c>
      <c r="O69" s="326">
        <v>42802</v>
      </c>
      <c r="P69" s="328">
        <v>10</v>
      </c>
    </row>
    <row r="70" spans="1:16" x14ac:dyDescent="0.25">
      <c r="A70" t="str">
        <f t="shared" si="2"/>
        <v>00113</v>
      </c>
      <c r="B70" s="118" t="str">
        <f t="shared" si="3"/>
        <v>D54159-BRC00113</v>
      </c>
      <c r="C70" s="338">
        <v>7</v>
      </c>
      <c r="D70" s="339"/>
      <c r="E70" s="340"/>
      <c r="F70" s="341" t="s">
        <v>255</v>
      </c>
      <c r="G70" s="342" t="s">
        <v>254</v>
      </c>
      <c r="H70" s="343" t="s">
        <v>45</v>
      </c>
      <c r="I70" s="344" t="s">
        <v>256</v>
      </c>
      <c r="J70" s="345" t="s">
        <v>115</v>
      </c>
      <c r="M70">
        <v>4</v>
      </c>
      <c r="O70" s="326">
        <v>42803</v>
      </c>
      <c r="P70" s="328">
        <v>10</v>
      </c>
    </row>
    <row r="71" spans="1:16" x14ac:dyDescent="0.25">
      <c r="A71" t="str">
        <f t="shared" si="2"/>
        <v>00116</v>
      </c>
      <c r="B71" s="118" t="str">
        <f t="shared" si="3"/>
        <v>D54159-BRC00116</v>
      </c>
      <c r="C71" s="338">
        <v>7</v>
      </c>
      <c r="D71" s="339"/>
      <c r="E71" s="340"/>
      <c r="F71" s="341" t="s">
        <v>258</v>
      </c>
      <c r="G71" s="342" t="s">
        <v>257</v>
      </c>
      <c r="H71" s="343" t="s">
        <v>45</v>
      </c>
      <c r="I71" s="344" t="s">
        <v>259</v>
      </c>
      <c r="J71" s="345" t="s">
        <v>115</v>
      </c>
      <c r="M71">
        <v>5</v>
      </c>
      <c r="O71" s="326">
        <v>42804</v>
      </c>
      <c r="P71" s="328">
        <v>10</v>
      </c>
    </row>
    <row r="72" spans="1:16" x14ac:dyDescent="0.25">
      <c r="A72" t="str">
        <f t="shared" si="2"/>
        <v>00119</v>
      </c>
      <c r="B72" s="118" t="str">
        <f t="shared" si="3"/>
        <v>D54159-BRC00119</v>
      </c>
      <c r="C72" s="338">
        <v>7</v>
      </c>
      <c r="D72" s="339"/>
      <c r="E72" s="340"/>
      <c r="F72" s="341" t="s">
        <v>261</v>
      </c>
      <c r="G72" s="342" t="s">
        <v>260</v>
      </c>
      <c r="H72" s="343" t="s">
        <v>45</v>
      </c>
      <c r="I72" s="344" t="s">
        <v>262</v>
      </c>
      <c r="J72" s="345" t="s">
        <v>115</v>
      </c>
      <c r="M72">
        <v>6</v>
      </c>
      <c r="O72" s="326">
        <v>42805</v>
      </c>
      <c r="P72" s="328">
        <v>10</v>
      </c>
    </row>
    <row r="73" spans="1:16" x14ac:dyDescent="0.25">
      <c r="A73" t="str">
        <f t="shared" si="2"/>
        <v>00120</v>
      </c>
      <c r="B73" s="118" t="str">
        <f t="shared" si="3"/>
        <v>D54159-BRC00120</v>
      </c>
      <c r="C73" s="338">
        <v>7</v>
      </c>
      <c r="D73" s="339"/>
      <c r="E73" s="340"/>
      <c r="F73" s="341" t="s">
        <v>264</v>
      </c>
      <c r="G73" s="342" t="s">
        <v>263</v>
      </c>
      <c r="H73" s="343" t="s">
        <v>45</v>
      </c>
      <c r="I73" s="344" t="s">
        <v>265</v>
      </c>
      <c r="J73" s="345" t="s">
        <v>115</v>
      </c>
      <c r="M73">
        <v>7</v>
      </c>
      <c r="O73" s="326">
        <v>42806</v>
      </c>
      <c r="P73" s="328">
        <v>10</v>
      </c>
    </row>
    <row r="74" spans="1:16" x14ac:dyDescent="0.25">
      <c r="A74" t="str">
        <f t="shared" si="2"/>
        <v>00122</v>
      </c>
      <c r="B74" s="118" t="str">
        <f t="shared" si="3"/>
        <v>D54159-BRC00122</v>
      </c>
      <c r="C74" s="338">
        <v>7</v>
      </c>
      <c r="D74" s="339"/>
      <c r="E74" s="340"/>
      <c r="F74" s="341" t="s">
        <v>267</v>
      </c>
      <c r="G74" s="342" t="s">
        <v>266</v>
      </c>
      <c r="H74" s="343" t="s">
        <v>45</v>
      </c>
      <c r="I74" s="344" t="s">
        <v>268</v>
      </c>
      <c r="J74" s="345" t="s">
        <v>115</v>
      </c>
      <c r="M74">
        <v>8</v>
      </c>
      <c r="O74" s="326">
        <v>42807</v>
      </c>
      <c r="P74" s="328">
        <v>11</v>
      </c>
    </row>
    <row r="75" spans="1:16" x14ac:dyDescent="0.25">
      <c r="A75" t="str">
        <f t="shared" si="2"/>
        <v>00128</v>
      </c>
      <c r="B75" s="118" t="str">
        <f t="shared" si="3"/>
        <v>D54159-BRC00128</v>
      </c>
      <c r="C75" s="338">
        <v>7</v>
      </c>
      <c r="D75" s="339"/>
      <c r="E75" s="340"/>
      <c r="F75" s="341" t="s">
        <v>270</v>
      </c>
      <c r="G75" s="342" t="s">
        <v>269</v>
      </c>
      <c r="H75" s="343" t="s">
        <v>45</v>
      </c>
      <c r="I75" s="344" t="s">
        <v>271</v>
      </c>
      <c r="J75" s="345" t="s">
        <v>115</v>
      </c>
      <c r="M75">
        <v>9</v>
      </c>
      <c r="O75" s="326">
        <v>42808</v>
      </c>
      <c r="P75" s="328">
        <v>11</v>
      </c>
    </row>
    <row r="76" spans="1:16" x14ac:dyDescent="0.25">
      <c r="A76" t="str">
        <f t="shared" si="2"/>
        <v>00132</v>
      </c>
      <c r="B76" s="118" t="str">
        <f t="shared" si="3"/>
        <v>D54159-BRC00132</v>
      </c>
      <c r="C76" s="338">
        <v>7</v>
      </c>
      <c r="D76" s="339"/>
      <c r="E76" s="340"/>
      <c r="F76" s="341" t="s">
        <v>273</v>
      </c>
      <c r="G76" s="342" t="s">
        <v>272</v>
      </c>
      <c r="H76" s="343" t="s">
        <v>45</v>
      </c>
      <c r="I76" s="344" t="s">
        <v>274</v>
      </c>
      <c r="J76" s="345" t="s">
        <v>115</v>
      </c>
      <c r="M76">
        <v>10</v>
      </c>
      <c r="O76" s="326">
        <v>42809</v>
      </c>
      <c r="P76" s="328">
        <v>11</v>
      </c>
    </row>
    <row r="77" spans="1:16" x14ac:dyDescent="0.25">
      <c r="A77" t="str">
        <f t="shared" si="2"/>
        <v>00137</v>
      </c>
      <c r="B77" s="118" t="str">
        <f t="shared" si="3"/>
        <v>D54159-BRC00137</v>
      </c>
      <c r="C77" s="338">
        <v>7</v>
      </c>
      <c r="D77" s="339"/>
      <c r="E77" s="340"/>
      <c r="F77" s="341" t="s">
        <v>276</v>
      </c>
      <c r="G77" s="342" t="s">
        <v>275</v>
      </c>
      <c r="H77" s="343" t="s">
        <v>45</v>
      </c>
      <c r="I77" s="344" t="s">
        <v>277</v>
      </c>
      <c r="J77" s="345" t="s">
        <v>115</v>
      </c>
      <c r="M77">
        <v>11</v>
      </c>
      <c r="O77" s="326">
        <v>42810</v>
      </c>
      <c r="P77" s="328">
        <v>11</v>
      </c>
    </row>
    <row r="78" spans="1:16" x14ac:dyDescent="0.25">
      <c r="A78" t="str">
        <f t="shared" si="2"/>
        <v>00139</v>
      </c>
      <c r="B78" s="118" t="str">
        <f t="shared" si="3"/>
        <v>D54159-BRC00139</v>
      </c>
      <c r="C78" s="338">
        <v>7</v>
      </c>
      <c r="D78" s="339"/>
      <c r="E78" s="340"/>
      <c r="F78" s="341" t="s">
        <v>279</v>
      </c>
      <c r="G78" s="342" t="s">
        <v>278</v>
      </c>
      <c r="H78" s="343" t="s">
        <v>45</v>
      </c>
      <c r="I78" s="344" t="s">
        <v>280</v>
      </c>
      <c r="J78" s="345" t="s">
        <v>115</v>
      </c>
      <c r="M78">
        <v>12</v>
      </c>
      <c r="O78" s="326">
        <v>42811</v>
      </c>
      <c r="P78" s="328">
        <v>11</v>
      </c>
    </row>
    <row r="79" spans="1:16" x14ac:dyDescent="0.25">
      <c r="A79" t="str">
        <f t="shared" si="2"/>
        <v>00144</v>
      </c>
      <c r="B79" s="118" t="str">
        <f t="shared" si="3"/>
        <v>D54159-BRC00144</v>
      </c>
      <c r="C79" s="338">
        <v>7</v>
      </c>
      <c r="D79" s="339"/>
      <c r="E79" s="340"/>
      <c r="F79" s="341" t="s">
        <v>282</v>
      </c>
      <c r="G79" s="342" t="s">
        <v>281</v>
      </c>
      <c r="H79" s="343" t="s">
        <v>45</v>
      </c>
      <c r="I79" s="344" t="s">
        <v>283</v>
      </c>
      <c r="J79" s="345" t="s">
        <v>115</v>
      </c>
      <c r="M79">
        <v>13</v>
      </c>
      <c r="O79" s="326">
        <v>42812</v>
      </c>
      <c r="P79" s="328">
        <v>11</v>
      </c>
    </row>
    <row r="80" spans="1:16" x14ac:dyDescent="0.25">
      <c r="A80" t="str">
        <f t="shared" si="2"/>
        <v>00150</v>
      </c>
      <c r="B80" s="118" t="str">
        <f t="shared" si="3"/>
        <v>D54159-BRC00150</v>
      </c>
      <c r="C80" s="338">
        <v>7</v>
      </c>
      <c r="D80" s="339"/>
      <c r="E80" s="340"/>
      <c r="F80" s="341" t="s">
        <v>285</v>
      </c>
      <c r="G80" s="342" t="s">
        <v>284</v>
      </c>
      <c r="H80" s="343" t="s">
        <v>45</v>
      </c>
      <c r="I80" s="344" t="s">
        <v>286</v>
      </c>
      <c r="J80" s="345" t="s">
        <v>115</v>
      </c>
      <c r="O80" s="326">
        <v>42813</v>
      </c>
      <c r="P80" s="328">
        <v>11</v>
      </c>
    </row>
    <row r="81" spans="1:16" x14ac:dyDescent="0.25">
      <c r="A81" t="str">
        <f t="shared" si="2"/>
        <v>00159</v>
      </c>
      <c r="B81" s="118" t="str">
        <f t="shared" si="3"/>
        <v>D54159-BRC00159</v>
      </c>
      <c r="C81" s="338">
        <v>7</v>
      </c>
      <c r="D81" s="339"/>
      <c r="E81" s="340"/>
      <c r="F81" s="341" t="s">
        <v>288</v>
      </c>
      <c r="G81" s="342" t="s">
        <v>287</v>
      </c>
      <c r="H81" s="343" t="s">
        <v>45</v>
      </c>
      <c r="I81" s="344" t="s">
        <v>289</v>
      </c>
      <c r="J81" s="345" t="s">
        <v>115</v>
      </c>
      <c r="O81" s="326">
        <v>42814</v>
      </c>
      <c r="P81" s="328">
        <v>12</v>
      </c>
    </row>
    <row r="82" spans="1:16" x14ac:dyDescent="0.25">
      <c r="A82" t="str">
        <f t="shared" si="2"/>
        <v>00163</v>
      </c>
      <c r="B82" s="118" t="str">
        <f t="shared" si="3"/>
        <v>D54159-BRC00163</v>
      </c>
      <c r="C82" s="338">
        <v>7</v>
      </c>
      <c r="D82" s="339"/>
      <c r="E82" s="340"/>
      <c r="F82" s="341" t="s">
        <v>291</v>
      </c>
      <c r="G82" s="342" t="s">
        <v>290</v>
      </c>
      <c r="H82" s="343" t="s">
        <v>45</v>
      </c>
      <c r="I82" s="344" t="s">
        <v>292</v>
      </c>
      <c r="J82" s="345" t="s">
        <v>115</v>
      </c>
      <c r="O82" s="326">
        <v>42815</v>
      </c>
      <c r="P82" s="328">
        <v>12</v>
      </c>
    </row>
    <row r="83" spans="1:16" x14ac:dyDescent="0.25">
      <c r="A83" t="str">
        <f t="shared" si="2"/>
        <v>00172</v>
      </c>
      <c r="B83" s="118" t="str">
        <f t="shared" si="3"/>
        <v>D54159-BRC00172</v>
      </c>
      <c r="C83" s="338">
        <v>7</v>
      </c>
      <c r="D83" s="339"/>
      <c r="E83" s="340"/>
      <c r="F83" s="341" t="s">
        <v>294</v>
      </c>
      <c r="G83" s="342" t="s">
        <v>293</v>
      </c>
      <c r="H83" s="343" t="s">
        <v>45</v>
      </c>
      <c r="I83" s="344" t="s">
        <v>295</v>
      </c>
      <c r="J83" s="345" t="s">
        <v>115</v>
      </c>
      <c r="O83" s="326">
        <v>42816</v>
      </c>
      <c r="P83" s="328">
        <v>12</v>
      </c>
    </row>
    <row r="84" spans="1:16" x14ac:dyDescent="0.25">
      <c r="A84" t="str">
        <f t="shared" si="2"/>
        <v>00173</v>
      </c>
      <c r="B84" s="118" t="str">
        <f t="shared" si="3"/>
        <v>D54159-BRC00173</v>
      </c>
      <c r="C84" s="338">
        <v>7</v>
      </c>
      <c r="D84" s="339"/>
      <c r="E84" s="340"/>
      <c r="F84" s="341" t="s">
        <v>297</v>
      </c>
      <c r="G84" s="342" t="s">
        <v>296</v>
      </c>
      <c r="H84" s="343" t="s">
        <v>45</v>
      </c>
      <c r="I84" s="344" t="s">
        <v>298</v>
      </c>
      <c r="J84" s="345" t="s">
        <v>115</v>
      </c>
      <c r="O84" s="326">
        <v>42817</v>
      </c>
      <c r="P84" s="328">
        <v>12</v>
      </c>
    </row>
    <row r="85" spans="1:16" x14ac:dyDescent="0.25">
      <c r="A85" t="str">
        <f t="shared" si="2"/>
        <v>00174</v>
      </c>
      <c r="B85" s="118" t="str">
        <f t="shared" si="3"/>
        <v>D54159-BRC00174</v>
      </c>
      <c r="C85" s="338">
        <v>7</v>
      </c>
      <c r="D85" s="339"/>
      <c r="E85" s="340"/>
      <c r="F85" s="341" t="s">
        <v>300</v>
      </c>
      <c r="G85" s="342" t="s">
        <v>299</v>
      </c>
      <c r="H85" s="343" t="s">
        <v>45</v>
      </c>
      <c r="I85" s="344" t="s">
        <v>301</v>
      </c>
      <c r="J85" s="345" t="s">
        <v>115</v>
      </c>
      <c r="O85" s="326">
        <v>42818</v>
      </c>
      <c r="P85" s="328">
        <v>12</v>
      </c>
    </row>
    <row r="86" spans="1:16" x14ac:dyDescent="0.25">
      <c r="A86" t="str">
        <f t="shared" si="2"/>
        <v>00002</v>
      </c>
      <c r="B86" s="118" t="str">
        <f t="shared" si="3"/>
        <v>D54159-BRC00002</v>
      </c>
      <c r="C86" s="338">
        <v>7</v>
      </c>
      <c r="D86" s="339"/>
      <c r="E86" s="340"/>
      <c r="F86" s="341" t="s">
        <v>303</v>
      </c>
      <c r="G86" s="342" t="s">
        <v>302</v>
      </c>
      <c r="H86" s="343" t="s">
        <v>45</v>
      </c>
      <c r="I86" s="344" t="s">
        <v>304</v>
      </c>
      <c r="J86" s="345" t="s">
        <v>115</v>
      </c>
      <c r="O86" s="326">
        <v>42819</v>
      </c>
      <c r="P86" s="328">
        <v>12</v>
      </c>
    </row>
    <row r="87" spans="1:16" x14ac:dyDescent="0.25">
      <c r="A87" t="str">
        <f t="shared" si="2"/>
        <v>00018</v>
      </c>
      <c r="B87" s="118" t="str">
        <f t="shared" si="3"/>
        <v>D54184-BRC00018</v>
      </c>
      <c r="C87" s="338">
        <v>9</v>
      </c>
      <c r="D87" s="339"/>
      <c r="E87" s="340"/>
      <c r="F87" s="341" t="s">
        <v>306</v>
      </c>
      <c r="G87" s="342" t="s">
        <v>305</v>
      </c>
      <c r="H87" s="343" t="s">
        <v>45</v>
      </c>
      <c r="I87" s="344" t="s">
        <v>307</v>
      </c>
      <c r="J87" s="345" t="s">
        <v>122</v>
      </c>
      <c r="O87" s="326">
        <v>42820</v>
      </c>
      <c r="P87" s="328">
        <v>12</v>
      </c>
    </row>
    <row r="88" spans="1:16" x14ac:dyDescent="0.25">
      <c r="A88" t="str">
        <f t="shared" si="2"/>
        <v>01369</v>
      </c>
      <c r="B88" s="118" t="str">
        <f t="shared" si="3"/>
        <v>D54528-BRC01369</v>
      </c>
      <c r="C88" s="338">
        <v>11</v>
      </c>
      <c r="D88" s="339"/>
      <c r="E88" s="340"/>
      <c r="F88" s="341" t="s">
        <v>309</v>
      </c>
      <c r="G88" s="342" t="s">
        <v>308</v>
      </c>
      <c r="H88" s="343" t="s">
        <v>45</v>
      </c>
      <c r="I88" s="344" t="s">
        <v>310</v>
      </c>
      <c r="J88" s="345" t="s">
        <v>311</v>
      </c>
      <c r="O88" s="326">
        <v>42821</v>
      </c>
      <c r="P88" s="328">
        <v>13</v>
      </c>
    </row>
    <row r="89" spans="1:16" x14ac:dyDescent="0.25">
      <c r="A89" t="str">
        <f t="shared" si="2"/>
        <v>00036</v>
      </c>
      <c r="B89" s="118" t="str">
        <f t="shared" si="3"/>
        <v>D54184-BRC00036</v>
      </c>
      <c r="C89" s="338">
        <v>9</v>
      </c>
      <c r="D89" s="339"/>
      <c r="E89" s="340"/>
      <c r="F89" s="341" t="s">
        <v>313</v>
      </c>
      <c r="G89" s="342" t="s">
        <v>312</v>
      </c>
      <c r="H89" s="343" t="s">
        <v>45</v>
      </c>
      <c r="I89" s="344" t="s">
        <v>314</v>
      </c>
      <c r="J89" s="345" t="s">
        <v>122</v>
      </c>
      <c r="O89" s="326">
        <v>42822</v>
      </c>
      <c r="P89" s="328">
        <v>13</v>
      </c>
    </row>
    <row r="90" spans="1:16" x14ac:dyDescent="0.25">
      <c r="A90" t="str">
        <f t="shared" si="2"/>
        <v>00037</v>
      </c>
      <c r="B90" s="118" t="str">
        <f t="shared" si="3"/>
        <v>D54184-BRC00037</v>
      </c>
      <c r="C90" s="338">
        <v>9</v>
      </c>
      <c r="D90" s="339"/>
      <c r="E90" s="340"/>
      <c r="F90" s="341" t="s">
        <v>316</v>
      </c>
      <c r="G90" s="342" t="s">
        <v>315</v>
      </c>
      <c r="H90" s="343" t="s">
        <v>45</v>
      </c>
      <c r="I90" s="344" t="s">
        <v>317</v>
      </c>
      <c r="J90" s="345" t="s">
        <v>122</v>
      </c>
      <c r="O90" s="326">
        <v>42823</v>
      </c>
      <c r="P90" s="328">
        <v>13</v>
      </c>
    </row>
    <row r="91" spans="1:16" x14ac:dyDescent="0.25">
      <c r="A91" t="str">
        <f t="shared" si="2"/>
        <v>00044</v>
      </c>
      <c r="B91" s="118" t="str">
        <f t="shared" si="3"/>
        <v>D54184-BRC00044</v>
      </c>
      <c r="C91" s="338">
        <v>9</v>
      </c>
      <c r="D91" s="339"/>
      <c r="E91" s="340"/>
      <c r="F91" s="341" t="s">
        <v>319</v>
      </c>
      <c r="G91" s="342" t="s">
        <v>318</v>
      </c>
      <c r="H91" s="343" t="s">
        <v>45</v>
      </c>
      <c r="I91" s="344" t="s">
        <v>320</v>
      </c>
      <c r="J91" s="345" t="s">
        <v>122</v>
      </c>
      <c r="O91" s="326">
        <v>42824</v>
      </c>
      <c r="P91" s="328">
        <v>13</v>
      </c>
    </row>
    <row r="92" spans="1:16" x14ac:dyDescent="0.25">
      <c r="A92" t="str">
        <f t="shared" si="2"/>
        <v>00045</v>
      </c>
      <c r="B92" s="118" t="str">
        <f t="shared" si="3"/>
        <v>D54184-BRC00045</v>
      </c>
      <c r="C92" s="338">
        <v>9</v>
      </c>
      <c r="D92" s="339"/>
      <c r="E92" s="340"/>
      <c r="F92" s="341" t="s">
        <v>322</v>
      </c>
      <c r="G92" s="342" t="s">
        <v>321</v>
      </c>
      <c r="H92" s="343" t="s">
        <v>45</v>
      </c>
      <c r="I92" s="344" t="s">
        <v>323</v>
      </c>
      <c r="J92" s="345" t="s">
        <v>122</v>
      </c>
      <c r="O92" s="326">
        <v>42825</v>
      </c>
      <c r="P92" s="328">
        <v>13</v>
      </c>
    </row>
    <row r="93" spans="1:16" x14ac:dyDescent="0.25">
      <c r="A93" t="str">
        <f t="shared" si="2"/>
        <v>00056</v>
      </c>
      <c r="B93" s="118" t="str">
        <f t="shared" si="3"/>
        <v>D54184-BRC00056</v>
      </c>
      <c r="C93" s="338">
        <v>9</v>
      </c>
      <c r="D93" s="339"/>
      <c r="E93" s="340"/>
      <c r="F93" s="341" t="s">
        <v>325</v>
      </c>
      <c r="G93" s="342" t="s">
        <v>324</v>
      </c>
      <c r="H93" s="343" t="s">
        <v>45</v>
      </c>
      <c r="I93" s="344" t="s">
        <v>326</v>
      </c>
      <c r="J93" s="345" t="s">
        <v>122</v>
      </c>
      <c r="O93" s="326">
        <v>42826</v>
      </c>
      <c r="P93" s="328">
        <v>13</v>
      </c>
    </row>
    <row r="94" spans="1:16" x14ac:dyDescent="0.25">
      <c r="A94" t="str">
        <f t="shared" si="2"/>
        <v>00063</v>
      </c>
      <c r="B94" s="118" t="str">
        <f t="shared" si="3"/>
        <v>D54184-BRC00063</v>
      </c>
      <c r="C94" s="338">
        <v>9</v>
      </c>
      <c r="D94" s="339"/>
      <c r="E94" s="340"/>
      <c r="F94" s="341" t="s">
        <v>328</v>
      </c>
      <c r="G94" s="342" t="s">
        <v>327</v>
      </c>
      <c r="H94" s="343" t="s">
        <v>45</v>
      </c>
      <c r="I94" s="344" t="s">
        <v>329</v>
      </c>
      <c r="J94" s="345" t="s">
        <v>122</v>
      </c>
      <c r="O94" s="326">
        <v>42827</v>
      </c>
      <c r="P94" s="328">
        <v>13</v>
      </c>
    </row>
    <row r="95" spans="1:16" x14ac:dyDescent="0.25">
      <c r="A95" t="str">
        <f t="shared" si="2"/>
        <v>00074</v>
      </c>
      <c r="B95" s="118" t="str">
        <f t="shared" si="3"/>
        <v>D54184-BRC00074</v>
      </c>
      <c r="C95" s="338">
        <v>9</v>
      </c>
      <c r="D95" s="339"/>
      <c r="E95" s="340"/>
      <c r="F95" s="341" t="s">
        <v>331</v>
      </c>
      <c r="G95" s="342" t="s">
        <v>330</v>
      </c>
      <c r="H95" s="343" t="s">
        <v>45</v>
      </c>
      <c r="I95" s="344" t="s">
        <v>332</v>
      </c>
      <c r="J95" s="345" t="s">
        <v>122</v>
      </c>
      <c r="O95" s="326">
        <v>42828</v>
      </c>
      <c r="P95" s="328">
        <v>14</v>
      </c>
    </row>
    <row r="96" spans="1:16" x14ac:dyDescent="0.25">
      <c r="A96" t="str">
        <f t="shared" si="2"/>
        <v>00076</v>
      </c>
      <c r="B96" s="118" t="str">
        <f t="shared" si="3"/>
        <v>D54184-BRC00076</v>
      </c>
      <c r="C96" s="338">
        <v>9</v>
      </c>
      <c r="D96" s="339"/>
      <c r="E96" s="340"/>
      <c r="F96" s="341" t="s">
        <v>334</v>
      </c>
      <c r="G96" s="342" t="s">
        <v>333</v>
      </c>
      <c r="H96" s="343" t="s">
        <v>45</v>
      </c>
      <c r="I96" s="344" t="s">
        <v>335</v>
      </c>
      <c r="J96" s="345" t="s">
        <v>122</v>
      </c>
      <c r="O96" s="326">
        <v>42829</v>
      </c>
      <c r="P96" s="328">
        <v>14</v>
      </c>
    </row>
    <row r="97" spans="1:16" x14ac:dyDescent="0.25">
      <c r="A97" t="str">
        <f t="shared" si="2"/>
        <v>00085</v>
      </c>
      <c r="B97" s="118" t="str">
        <f t="shared" si="3"/>
        <v>D54184-BRC00085</v>
      </c>
      <c r="C97" s="338">
        <v>9</v>
      </c>
      <c r="D97" s="339"/>
      <c r="E97" s="340"/>
      <c r="F97" s="341" t="s">
        <v>337</v>
      </c>
      <c r="G97" s="342" t="s">
        <v>336</v>
      </c>
      <c r="H97" s="343" t="s">
        <v>45</v>
      </c>
      <c r="I97" s="344" t="s">
        <v>338</v>
      </c>
      <c r="J97" s="345" t="s">
        <v>122</v>
      </c>
      <c r="O97" s="326">
        <v>42830</v>
      </c>
      <c r="P97" s="328">
        <v>14</v>
      </c>
    </row>
    <row r="98" spans="1:16" x14ac:dyDescent="0.25">
      <c r="A98" t="str">
        <f t="shared" si="2"/>
        <v>00094</v>
      </c>
      <c r="B98" s="118" t="str">
        <f t="shared" si="3"/>
        <v>D54184-BRC00094</v>
      </c>
      <c r="C98" s="338">
        <v>9</v>
      </c>
      <c r="D98" s="339"/>
      <c r="E98" s="340"/>
      <c r="F98" s="341" t="s">
        <v>340</v>
      </c>
      <c r="G98" s="342" t="s">
        <v>339</v>
      </c>
      <c r="H98" s="343" t="s">
        <v>45</v>
      </c>
      <c r="I98" s="344" t="s">
        <v>341</v>
      </c>
      <c r="J98" s="345" t="s">
        <v>122</v>
      </c>
      <c r="O98" s="326">
        <v>42831</v>
      </c>
      <c r="P98" s="328">
        <v>14</v>
      </c>
    </row>
    <row r="99" spans="1:16" x14ac:dyDescent="0.25">
      <c r="A99" t="str">
        <f t="shared" si="2"/>
        <v>00096</v>
      </c>
      <c r="B99" s="118" t="str">
        <f t="shared" si="3"/>
        <v>D54184-BRC00096</v>
      </c>
      <c r="C99" s="338">
        <v>9</v>
      </c>
      <c r="D99" s="339"/>
      <c r="E99" s="340"/>
      <c r="F99" s="341" t="s">
        <v>343</v>
      </c>
      <c r="G99" s="342" t="s">
        <v>342</v>
      </c>
      <c r="H99" s="343" t="s">
        <v>45</v>
      </c>
      <c r="I99" s="344" t="s">
        <v>344</v>
      </c>
      <c r="J99" s="345" t="s">
        <v>122</v>
      </c>
      <c r="O99" s="326">
        <v>42832</v>
      </c>
      <c r="P99" s="328">
        <v>14</v>
      </c>
    </row>
    <row r="100" spans="1:16" x14ac:dyDescent="0.25">
      <c r="A100" t="str">
        <f t="shared" si="2"/>
        <v>00101</v>
      </c>
      <c r="B100" s="118" t="str">
        <f t="shared" si="3"/>
        <v>D54184-BRC00101</v>
      </c>
      <c r="C100" s="338">
        <v>9</v>
      </c>
      <c r="D100" s="339"/>
      <c r="E100" s="340"/>
      <c r="F100" s="341" t="s">
        <v>346</v>
      </c>
      <c r="G100" s="342" t="s">
        <v>345</v>
      </c>
      <c r="H100" s="343" t="s">
        <v>45</v>
      </c>
      <c r="I100" s="344" t="s">
        <v>347</v>
      </c>
      <c r="J100" s="345" t="s">
        <v>122</v>
      </c>
      <c r="O100" s="326">
        <v>42833</v>
      </c>
      <c r="P100" s="328">
        <v>14</v>
      </c>
    </row>
    <row r="101" spans="1:16" x14ac:dyDescent="0.25">
      <c r="A101" t="str">
        <f t="shared" si="2"/>
        <v>00103</v>
      </c>
      <c r="B101" s="118" t="str">
        <f t="shared" si="3"/>
        <v>D54184-BRC00103</v>
      </c>
      <c r="C101" s="338">
        <v>9</v>
      </c>
      <c r="D101" s="339"/>
      <c r="E101" s="340"/>
      <c r="F101" s="341" t="s">
        <v>349</v>
      </c>
      <c r="G101" s="342" t="s">
        <v>348</v>
      </c>
      <c r="H101" s="343" t="s">
        <v>45</v>
      </c>
      <c r="I101" s="344" t="s">
        <v>350</v>
      </c>
      <c r="J101" s="345" t="s">
        <v>122</v>
      </c>
      <c r="O101" s="326">
        <v>42834</v>
      </c>
      <c r="P101" s="328">
        <v>14</v>
      </c>
    </row>
    <row r="102" spans="1:16" x14ac:dyDescent="0.25">
      <c r="A102" t="str">
        <f t="shared" si="2"/>
        <v>00108</v>
      </c>
      <c r="B102" s="118" t="str">
        <f t="shared" si="3"/>
        <v>D54184-BRC00108</v>
      </c>
      <c r="C102" s="338">
        <v>9</v>
      </c>
      <c r="D102" s="339"/>
      <c r="E102" s="340"/>
      <c r="F102" s="341" t="s">
        <v>352</v>
      </c>
      <c r="G102" s="342" t="s">
        <v>351</v>
      </c>
      <c r="H102" s="343" t="s">
        <v>45</v>
      </c>
      <c r="I102" s="344" t="s">
        <v>353</v>
      </c>
      <c r="J102" s="345" t="s">
        <v>122</v>
      </c>
      <c r="O102" s="326">
        <v>42835</v>
      </c>
      <c r="P102" s="328">
        <v>15</v>
      </c>
    </row>
    <row r="103" spans="1:16" x14ac:dyDescent="0.25">
      <c r="A103" t="str">
        <f t="shared" si="2"/>
        <v>00110</v>
      </c>
      <c r="B103" s="118" t="str">
        <f t="shared" si="3"/>
        <v>D54184-BRC00110</v>
      </c>
      <c r="C103" s="338">
        <v>9</v>
      </c>
      <c r="D103" s="339"/>
      <c r="E103" s="340"/>
      <c r="F103" s="341" t="s">
        <v>355</v>
      </c>
      <c r="G103" s="342" t="s">
        <v>354</v>
      </c>
      <c r="H103" s="343" t="s">
        <v>45</v>
      </c>
      <c r="I103" s="344" t="s">
        <v>356</v>
      </c>
      <c r="J103" s="345" t="s">
        <v>122</v>
      </c>
      <c r="O103" s="326">
        <v>42836</v>
      </c>
      <c r="P103" s="328">
        <v>15</v>
      </c>
    </row>
    <row r="104" spans="1:16" x14ac:dyDescent="0.25">
      <c r="A104" t="str">
        <f t="shared" si="2"/>
        <v>00114</v>
      </c>
      <c r="B104" s="118" t="str">
        <f t="shared" si="3"/>
        <v>D54184-BRC00114</v>
      </c>
      <c r="C104" s="338">
        <v>9</v>
      </c>
      <c r="D104" s="339"/>
      <c r="E104" s="340"/>
      <c r="F104" s="341" t="s">
        <v>358</v>
      </c>
      <c r="G104" s="342" t="s">
        <v>357</v>
      </c>
      <c r="H104" s="343" t="s">
        <v>45</v>
      </c>
      <c r="I104" s="344" t="s">
        <v>359</v>
      </c>
      <c r="J104" s="345" t="s">
        <v>122</v>
      </c>
      <c r="O104" s="326">
        <v>42837</v>
      </c>
      <c r="P104" s="328">
        <v>15</v>
      </c>
    </row>
    <row r="105" spans="1:16" x14ac:dyDescent="0.25">
      <c r="A105" t="str">
        <f t="shared" si="2"/>
        <v>00122</v>
      </c>
      <c r="B105" s="118" t="str">
        <f t="shared" si="3"/>
        <v>D54184-BRC00122</v>
      </c>
      <c r="C105" s="338">
        <v>9</v>
      </c>
      <c r="D105" s="339"/>
      <c r="E105" s="340"/>
      <c r="F105" s="341" t="s">
        <v>361</v>
      </c>
      <c r="G105" s="342" t="s">
        <v>360</v>
      </c>
      <c r="H105" s="343" t="s">
        <v>45</v>
      </c>
      <c r="I105" s="344" t="s">
        <v>362</v>
      </c>
      <c r="J105" s="345" t="s">
        <v>122</v>
      </c>
      <c r="O105" s="326">
        <v>42838</v>
      </c>
      <c r="P105" s="328">
        <v>15</v>
      </c>
    </row>
    <row r="106" spans="1:16" x14ac:dyDescent="0.25">
      <c r="A106" t="str">
        <f t="shared" si="2"/>
        <v>00130</v>
      </c>
      <c r="B106" s="118" t="str">
        <f t="shared" si="3"/>
        <v>D54184-BRC00130</v>
      </c>
      <c r="C106" s="338">
        <v>9</v>
      </c>
      <c r="D106" s="339"/>
      <c r="E106" s="340"/>
      <c r="F106" s="341" t="s">
        <v>364</v>
      </c>
      <c r="G106" s="342" t="s">
        <v>363</v>
      </c>
      <c r="H106" s="343" t="s">
        <v>45</v>
      </c>
      <c r="I106" s="344" t="s">
        <v>365</v>
      </c>
      <c r="J106" s="345" t="s">
        <v>122</v>
      </c>
      <c r="O106" s="326">
        <v>42839</v>
      </c>
      <c r="P106" s="328">
        <v>15</v>
      </c>
    </row>
    <row r="107" spans="1:16" x14ac:dyDescent="0.25">
      <c r="A107" t="str">
        <f t="shared" si="2"/>
        <v>00132</v>
      </c>
      <c r="B107" s="118" t="str">
        <f t="shared" si="3"/>
        <v>D54184-BRC00132</v>
      </c>
      <c r="C107" s="338">
        <v>9</v>
      </c>
      <c r="D107" s="339"/>
      <c r="E107" s="340"/>
      <c r="F107" s="341" t="s">
        <v>367</v>
      </c>
      <c r="G107" s="342" t="s">
        <v>366</v>
      </c>
      <c r="H107" s="343" t="s">
        <v>45</v>
      </c>
      <c r="I107" s="344" t="s">
        <v>368</v>
      </c>
      <c r="J107" s="345" t="s">
        <v>122</v>
      </c>
      <c r="O107" s="326">
        <v>42840</v>
      </c>
      <c r="P107" s="328">
        <v>15</v>
      </c>
    </row>
    <row r="108" spans="1:16" x14ac:dyDescent="0.25">
      <c r="A108" t="str">
        <f t="shared" si="2"/>
        <v>00135</v>
      </c>
      <c r="B108" s="118" t="str">
        <f t="shared" si="3"/>
        <v>D54184-BRC00135</v>
      </c>
      <c r="C108" s="338">
        <v>9</v>
      </c>
      <c r="D108" s="339"/>
      <c r="E108" s="340"/>
      <c r="F108" s="341" t="s">
        <v>370</v>
      </c>
      <c r="G108" s="342" t="s">
        <v>369</v>
      </c>
      <c r="H108" s="343" t="s">
        <v>45</v>
      </c>
      <c r="I108" s="344" t="s">
        <v>371</v>
      </c>
      <c r="J108" s="345" t="s">
        <v>122</v>
      </c>
      <c r="O108" s="326">
        <v>42841</v>
      </c>
      <c r="P108" s="328">
        <v>15</v>
      </c>
    </row>
    <row r="109" spans="1:16" x14ac:dyDescent="0.25">
      <c r="A109" t="str">
        <f t="shared" si="2"/>
        <v>00136</v>
      </c>
      <c r="B109" s="118" t="str">
        <f t="shared" si="3"/>
        <v>D54184-BRC00136</v>
      </c>
      <c r="C109" s="338">
        <v>9</v>
      </c>
      <c r="D109" s="339"/>
      <c r="E109" s="340"/>
      <c r="F109" s="341" t="s">
        <v>373</v>
      </c>
      <c r="G109" s="342" t="s">
        <v>372</v>
      </c>
      <c r="H109" s="343" t="s">
        <v>45</v>
      </c>
      <c r="I109" s="344" t="s">
        <v>374</v>
      </c>
      <c r="J109" s="345" t="s">
        <v>122</v>
      </c>
      <c r="O109" s="326">
        <v>42842</v>
      </c>
      <c r="P109" s="328">
        <v>16</v>
      </c>
    </row>
    <row r="110" spans="1:16" x14ac:dyDescent="0.25">
      <c r="A110" t="str">
        <f t="shared" si="2"/>
        <v>00156</v>
      </c>
      <c r="B110" s="118" t="str">
        <f t="shared" si="3"/>
        <v>D54184-BRC00156</v>
      </c>
      <c r="C110" s="338">
        <v>9</v>
      </c>
      <c r="D110" s="339"/>
      <c r="E110" s="340"/>
      <c r="F110" s="341" t="s">
        <v>376</v>
      </c>
      <c r="G110" s="342" t="s">
        <v>375</v>
      </c>
      <c r="H110" s="343" t="s">
        <v>45</v>
      </c>
      <c r="I110" s="344" t="s">
        <v>377</v>
      </c>
      <c r="J110" s="345" t="s">
        <v>122</v>
      </c>
      <c r="O110" s="326">
        <v>42843</v>
      </c>
      <c r="P110" s="328">
        <v>16</v>
      </c>
    </row>
    <row r="111" spans="1:16" x14ac:dyDescent="0.25">
      <c r="A111" t="str">
        <f t="shared" si="2"/>
        <v>00161</v>
      </c>
      <c r="B111" s="118" t="str">
        <f t="shared" si="3"/>
        <v>D54184-BRC00161</v>
      </c>
      <c r="C111" s="338">
        <v>9</v>
      </c>
      <c r="D111" s="339"/>
      <c r="E111" s="340"/>
      <c r="F111" s="341" t="s">
        <v>379</v>
      </c>
      <c r="G111" s="342" t="s">
        <v>378</v>
      </c>
      <c r="H111" s="343" t="s">
        <v>45</v>
      </c>
      <c r="I111" s="344" t="s">
        <v>380</v>
      </c>
      <c r="J111" s="345" t="s">
        <v>122</v>
      </c>
      <c r="O111" s="326">
        <v>42844</v>
      </c>
      <c r="P111" s="328">
        <v>16</v>
      </c>
    </row>
    <row r="112" spans="1:16" x14ac:dyDescent="0.25">
      <c r="A112" t="str">
        <f t="shared" si="2"/>
        <v>00164</v>
      </c>
      <c r="B112" s="118" t="str">
        <f t="shared" si="3"/>
        <v>D54184-BRC00164</v>
      </c>
      <c r="C112" s="338">
        <v>9</v>
      </c>
      <c r="D112" s="339"/>
      <c r="E112" s="340"/>
      <c r="F112" s="341" t="s">
        <v>382</v>
      </c>
      <c r="G112" s="342" t="s">
        <v>381</v>
      </c>
      <c r="H112" s="343" t="s">
        <v>45</v>
      </c>
      <c r="I112" s="344" t="s">
        <v>383</v>
      </c>
      <c r="J112" s="345" t="s">
        <v>122</v>
      </c>
      <c r="O112" s="326">
        <v>42845</v>
      </c>
      <c r="P112" s="328">
        <v>16</v>
      </c>
    </row>
    <row r="113" spans="1:16" x14ac:dyDescent="0.25">
      <c r="A113" t="str">
        <f t="shared" si="2"/>
        <v>00168</v>
      </c>
      <c r="B113" s="118" t="str">
        <f t="shared" si="3"/>
        <v>D54184-BRC00168</v>
      </c>
      <c r="C113" s="338">
        <v>9</v>
      </c>
      <c r="D113" s="339"/>
      <c r="E113" s="340"/>
      <c r="F113" s="341" t="s">
        <v>385</v>
      </c>
      <c r="G113" s="342" t="s">
        <v>384</v>
      </c>
      <c r="H113" s="343" t="s">
        <v>45</v>
      </c>
      <c r="I113" s="344" t="s">
        <v>386</v>
      </c>
      <c r="J113" s="345" t="s">
        <v>122</v>
      </c>
      <c r="O113" s="326">
        <v>42846</v>
      </c>
      <c r="P113" s="328">
        <v>16</v>
      </c>
    </row>
    <row r="114" spans="1:16" x14ac:dyDescent="0.25">
      <c r="A114" t="str">
        <f t="shared" si="2"/>
        <v>00186</v>
      </c>
      <c r="B114" s="118" t="str">
        <f t="shared" si="3"/>
        <v>D54184-BRC00186</v>
      </c>
      <c r="C114" s="338">
        <v>9</v>
      </c>
      <c r="D114" s="339"/>
      <c r="E114" s="340"/>
      <c r="F114" s="341" t="s">
        <v>388</v>
      </c>
      <c r="G114" s="342" t="s">
        <v>387</v>
      </c>
      <c r="H114" s="343" t="s">
        <v>45</v>
      </c>
      <c r="I114" s="344" t="s">
        <v>389</v>
      </c>
      <c r="J114" s="345" t="s">
        <v>122</v>
      </c>
      <c r="O114" s="326">
        <v>42847</v>
      </c>
      <c r="P114" s="328">
        <v>16</v>
      </c>
    </row>
    <row r="115" spans="1:16" x14ac:dyDescent="0.25">
      <c r="A115" t="str">
        <f t="shared" si="2"/>
        <v>00188</v>
      </c>
      <c r="B115" s="118" t="str">
        <f t="shared" si="3"/>
        <v>D54184-BRC00188</v>
      </c>
      <c r="C115" s="338">
        <v>9</v>
      </c>
      <c r="D115" s="339"/>
      <c r="E115" s="340"/>
      <c r="F115" s="341" t="s">
        <v>391</v>
      </c>
      <c r="G115" s="342" t="s">
        <v>390</v>
      </c>
      <c r="H115" s="343" t="s">
        <v>45</v>
      </c>
      <c r="I115" s="344" t="s">
        <v>392</v>
      </c>
      <c r="J115" s="345" t="s">
        <v>122</v>
      </c>
      <c r="O115" s="326">
        <v>42848</v>
      </c>
      <c r="P115" s="328">
        <v>16</v>
      </c>
    </row>
    <row r="116" spans="1:16" x14ac:dyDescent="0.25">
      <c r="A116" t="str">
        <f t="shared" si="2"/>
        <v>00190</v>
      </c>
      <c r="B116" s="118" t="str">
        <f t="shared" si="3"/>
        <v>D54184-BRC00190</v>
      </c>
      <c r="C116" s="338">
        <v>9</v>
      </c>
      <c r="D116" s="339"/>
      <c r="E116" s="340"/>
      <c r="F116" s="341" t="s">
        <v>394</v>
      </c>
      <c r="G116" s="342" t="s">
        <v>393</v>
      </c>
      <c r="H116" s="343" t="s">
        <v>45</v>
      </c>
      <c r="I116" s="344" t="s">
        <v>395</v>
      </c>
      <c r="J116" s="345" t="s">
        <v>122</v>
      </c>
      <c r="O116" s="326">
        <v>42849</v>
      </c>
      <c r="P116" s="328">
        <v>17</v>
      </c>
    </row>
    <row r="117" spans="1:16" x14ac:dyDescent="0.25">
      <c r="A117" t="str">
        <f t="shared" si="2"/>
        <v>00203</v>
      </c>
      <c r="B117" s="118" t="str">
        <f t="shared" si="3"/>
        <v>D54184-BRC00203</v>
      </c>
      <c r="C117" s="338">
        <v>9</v>
      </c>
      <c r="D117" s="339"/>
      <c r="E117" s="340"/>
      <c r="F117" s="341" t="s">
        <v>397</v>
      </c>
      <c r="G117" s="342" t="s">
        <v>396</v>
      </c>
      <c r="H117" s="343" t="s">
        <v>45</v>
      </c>
      <c r="I117" s="344" t="s">
        <v>398</v>
      </c>
      <c r="J117" s="345" t="s">
        <v>122</v>
      </c>
      <c r="O117" s="326">
        <v>42850</v>
      </c>
      <c r="P117" s="328">
        <v>17</v>
      </c>
    </row>
    <row r="118" spans="1:16" x14ac:dyDescent="0.25">
      <c r="A118" t="str">
        <f t="shared" si="2"/>
        <v>00212</v>
      </c>
      <c r="B118" s="118" t="str">
        <f t="shared" si="3"/>
        <v>D54184-BRC00212</v>
      </c>
      <c r="C118" s="338">
        <v>9</v>
      </c>
      <c r="D118" s="339"/>
      <c r="E118" s="340"/>
      <c r="F118" s="341" t="s">
        <v>400</v>
      </c>
      <c r="G118" s="342" t="s">
        <v>399</v>
      </c>
      <c r="H118" s="343" t="s">
        <v>45</v>
      </c>
      <c r="I118" s="344" t="s">
        <v>401</v>
      </c>
      <c r="J118" s="345" t="s">
        <v>122</v>
      </c>
      <c r="O118" s="326">
        <v>42851</v>
      </c>
      <c r="P118" s="328">
        <v>17</v>
      </c>
    </row>
    <row r="119" spans="1:16" x14ac:dyDescent="0.25">
      <c r="A119" t="str">
        <f t="shared" si="2"/>
        <v>00218</v>
      </c>
      <c r="B119" s="118" t="str">
        <f t="shared" si="3"/>
        <v>D54184-BRC00218</v>
      </c>
      <c r="C119" s="338">
        <v>9</v>
      </c>
      <c r="D119" s="339"/>
      <c r="E119" s="340"/>
      <c r="F119" s="341" t="s">
        <v>403</v>
      </c>
      <c r="G119" s="342" t="s">
        <v>402</v>
      </c>
      <c r="H119" s="343" t="s">
        <v>45</v>
      </c>
      <c r="I119" s="344" t="s">
        <v>404</v>
      </c>
      <c r="J119" s="345" t="s">
        <v>122</v>
      </c>
      <c r="O119" s="326">
        <v>42852</v>
      </c>
      <c r="P119" s="328">
        <v>17</v>
      </c>
    </row>
    <row r="120" spans="1:16" x14ac:dyDescent="0.25">
      <c r="A120" t="str">
        <f t="shared" si="2"/>
        <v>00219</v>
      </c>
      <c r="B120" s="118" t="str">
        <f t="shared" si="3"/>
        <v>D54184-BRC00219</v>
      </c>
      <c r="C120" s="338">
        <v>9</v>
      </c>
      <c r="D120" s="339"/>
      <c r="E120" s="340"/>
      <c r="F120" s="341" t="s">
        <v>406</v>
      </c>
      <c r="G120" s="342" t="s">
        <v>405</v>
      </c>
      <c r="H120" s="343" t="s">
        <v>45</v>
      </c>
      <c r="I120" s="344" t="s">
        <v>407</v>
      </c>
      <c r="J120" s="345" t="s">
        <v>122</v>
      </c>
      <c r="O120" s="326">
        <v>42853</v>
      </c>
      <c r="P120" s="328">
        <v>17</v>
      </c>
    </row>
    <row r="121" spans="1:16" x14ac:dyDescent="0.25">
      <c r="A121" t="str">
        <f t="shared" si="2"/>
        <v>00222</v>
      </c>
      <c r="B121" s="118" t="str">
        <f t="shared" si="3"/>
        <v>D54184-BRC00222</v>
      </c>
      <c r="C121" s="338">
        <v>9</v>
      </c>
      <c r="D121" s="339"/>
      <c r="E121" s="340"/>
      <c r="F121" s="341" t="s">
        <v>409</v>
      </c>
      <c r="G121" s="342" t="s">
        <v>408</v>
      </c>
      <c r="H121" s="343" t="s">
        <v>45</v>
      </c>
      <c r="I121" s="344" t="s">
        <v>410</v>
      </c>
      <c r="J121" s="345" t="s">
        <v>122</v>
      </c>
      <c r="O121" s="326">
        <v>42854</v>
      </c>
      <c r="P121" s="328">
        <v>17</v>
      </c>
    </row>
    <row r="122" spans="1:16" x14ac:dyDescent="0.25">
      <c r="A122" t="str">
        <f t="shared" si="2"/>
        <v>00223</v>
      </c>
      <c r="B122" s="118" t="str">
        <f t="shared" si="3"/>
        <v>D54184-BRC00223</v>
      </c>
      <c r="C122" s="338">
        <v>9</v>
      </c>
      <c r="D122" s="339"/>
      <c r="E122" s="340"/>
      <c r="F122" s="341" t="s">
        <v>412</v>
      </c>
      <c r="G122" s="342" t="s">
        <v>411</v>
      </c>
      <c r="H122" s="343" t="s">
        <v>45</v>
      </c>
      <c r="I122" s="344" t="s">
        <v>413</v>
      </c>
      <c r="J122" s="345" t="s">
        <v>122</v>
      </c>
      <c r="O122" s="326">
        <v>42855</v>
      </c>
      <c r="P122" s="328">
        <v>17</v>
      </c>
    </row>
    <row r="123" spans="1:16" x14ac:dyDescent="0.25">
      <c r="A123" t="str">
        <f t="shared" si="2"/>
        <v>00011</v>
      </c>
      <c r="B123" s="118" t="str">
        <f t="shared" si="3"/>
        <v>D54197-BRC00011</v>
      </c>
      <c r="C123" s="338">
        <v>7</v>
      </c>
      <c r="D123" s="339"/>
      <c r="E123" s="340"/>
      <c r="F123" s="341" t="s">
        <v>415</v>
      </c>
      <c r="G123" s="342" t="s">
        <v>414</v>
      </c>
      <c r="H123" s="343" t="s">
        <v>45</v>
      </c>
      <c r="I123" s="344" t="s">
        <v>416</v>
      </c>
      <c r="J123" s="345" t="s">
        <v>417</v>
      </c>
      <c r="O123" s="326">
        <v>42856</v>
      </c>
      <c r="P123" s="328">
        <v>18</v>
      </c>
    </row>
    <row r="124" spans="1:16" x14ac:dyDescent="0.25">
      <c r="A124" t="str">
        <f t="shared" si="2"/>
        <v>00048</v>
      </c>
      <c r="B124" s="118" t="str">
        <f t="shared" si="3"/>
        <v>D54215-BRC00048</v>
      </c>
      <c r="C124" s="338">
        <v>7</v>
      </c>
      <c r="D124" s="339"/>
      <c r="E124" s="340"/>
      <c r="F124" s="341" t="s">
        <v>419</v>
      </c>
      <c r="G124" s="342" t="s">
        <v>418</v>
      </c>
      <c r="H124" s="343" t="s">
        <v>45</v>
      </c>
      <c r="I124" s="344" t="s">
        <v>420</v>
      </c>
      <c r="J124" s="345" t="s">
        <v>421</v>
      </c>
      <c r="O124" s="326">
        <v>42857</v>
      </c>
      <c r="P124" s="328">
        <v>18</v>
      </c>
    </row>
    <row r="125" spans="1:16" x14ac:dyDescent="0.25">
      <c r="A125" t="str">
        <f t="shared" si="2"/>
        <v>00571</v>
      </c>
      <c r="B125" s="118" t="str">
        <f t="shared" si="3"/>
        <v>D54482-BRC00571</v>
      </c>
      <c r="C125" s="338">
        <v>7</v>
      </c>
      <c r="D125" s="339"/>
      <c r="E125" s="340"/>
      <c r="F125" s="341" t="s">
        <v>423</v>
      </c>
      <c r="G125" s="342" t="s">
        <v>422</v>
      </c>
      <c r="H125" s="343" t="s">
        <v>45</v>
      </c>
      <c r="I125" s="344" t="s">
        <v>424</v>
      </c>
      <c r="J125" s="345" t="s">
        <v>425</v>
      </c>
      <c r="O125" s="326">
        <v>42858</v>
      </c>
      <c r="P125" s="328">
        <v>18</v>
      </c>
    </row>
    <row r="126" spans="1:16" x14ac:dyDescent="0.25">
      <c r="A126" t="str">
        <f t="shared" si="2"/>
        <v>00209</v>
      </c>
      <c r="B126" s="118" t="str">
        <f t="shared" si="3"/>
        <v>D54526-BRC00209</v>
      </c>
      <c r="C126" s="338">
        <v>7</v>
      </c>
      <c r="D126" s="339"/>
      <c r="E126" s="340"/>
      <c r="F126" s="341" t="s">
        <v>427</v>
      </c>
      <c r="G126" s="342" t="s">
        <v>426</v>
      </c>
      <c r="H126" s="343" t="s">
        <v>45</v>
      </c>
      <c r="I126" s="344" t="s">
        <v>428</v>
      </c>
      <c r="J126" s="345" t="s">
        <v>425</v>
      </c>
      <c r="O126" s="326">
        <v>42859</v>
      </c>
      <c r="P126" s="328">
        <v>18</v>
      </c>
    </row>
    <row r="127" spans="1:16" x14ac:dyDescent="0.25">
      <c r="A127" t="str">
        <f t="shared" si="2"/>
        <v>00570</v>
      </c>
      <c r="B127" s="118" t="str">
        <f t="shared" si="3"/>
        <v>D54482-BRC00570</v>
      </c>
      <c r="C127" s="338">
        <v>7</v>
      </c>
      <c r="D127" s="339"/>
      <c r="E127" s="340"/>
      <c r="F127" s="341" t="s">
        <v>430</v>
      </c>
      <c r="G127" s="342" t="s">
        <v>429</v>
      </c>
      <c r="H127" s="343" t="s">
        <v>45</v>
      </c>
      <c r="I127" s="344" t="s">
        <v>431</v>
      </c>
      <c r="J127" s="345" t="s">
        <v>425</v>
      </c>
      <c r="O127" s="326">
        <v>42860</v>
      </c>
      <c r="P127" s="328">
        <v>18</v>
      </c>
    </row>
    <row r="128" spans="1:16" x14ac:dyDescent="0.25">
      <c r="A128" t="str">
        <f t="shared" si="2"/>
        <v>00207</v>
      </c>
      <c r="B128" s="118" t="str">
        <f t="shared" si="3"/>
        <v>D54526-BRC00207</v>
      </c>
      <c r="C128" s="338">
        <v>8</v>
      </c>
      <c r="D128" s="339"/>
      <c r="E128" s="340"/>
      <c r="F128" s="341" t="s">
        <v>433</v>
      </c>
      <c r="G128" s="342" t="s">
        <v>432</v>
      </c>
      <c r="H128" s="343" t="s">
        <v>45</v>
      </c>
      <c r="I128" s="344" t="s">
        <v>434</v>
      </c>
      <c r="J128" s="345" t="s">
        <v>435</v>
      </c>
      <c r="O128" s="326">
        <v>42861</v>
      </c>
      <c r="P128" s="328">
        <v>18</v>
      </c>
    </row>
    <row r="129" spans="1:16" x14ac:dyDescent="0.25">
      <c r="A129" t="str">
        <f t="shared" si="2"/>
        <v>00215</v>
      </c>
      <c r="B129" s="118" t="str">
        <f t="shared" si="3"/>
        <v>D54526-BRC00215</v>
      </c>
      <c r="C129" s="338">
        <v>8</v>
      </c>
      <c r="D129" s="339"/>
      <c r="E129" s="340"/>
      <c r="F129" s="341" t="s">
        <v>437</v>
      </c>
      <c r="G129" s="342" t="s">
        <v>436</v>
      </c>
      <c r="H129" s="343" t="s">
        <v>45</v>
      </c>
      <c r="I129" s="344" t="s">
        <v>438</v>
      </c>
      <c r="J129" s="345" t="s">
        <v>435</v>
      </c>
      <c r="O129" s="326">
        <v>42862</v>
      </c>
      <c r="P129" s="328">
        <v>18</v>
      </c>
    </row>
    <row r="130" spans="1:16" x14ac:dyDescent="0.25">
      <c r="A130" t="str">
        <f t="shared" si="2"/>
        <v>00311</v>
      </c>
      <c r="B130" s="118" t="str">
        <f t="shared" si="3"/>
        <v>D54215-BRC00311</v>
      </c>
      <c r="C130" s="338">
        <v>7</v>
      </c>
      <c r="D130" s="339"/>
      <c r="E130" s="340"/>
      <c r="F130" s="341" t="s">
        <v>440</v>
      </c>
      <c r="G130" s="342" t="s">
        <v>439</v>
      </c>
      <c r="H130" s="343" t="s">
        <v>45</v>
      </c>
      <c r="I130" s="344" t="s">
        <v>441</v>
      </c>
      <c r="J130" s="345" t="s">
        <v>421</v>
      </c>
      <c r="O130" s="326">
        <v>42863</v>
      </c>
      <c r="P130" s="328">
        <v>19</v>
      </c>
    </row>
    <row r="131" spans="1:16" x14ac:dyDescent="0.25">
      <c r="A131" t="str">
        <f t="shared" si="2"/>
        <v>00312</v>
      </c>
      <c r="B131" s="118" t="str">
        <f t="shared" si="3"/>
        <v>D54215-BRC00312</v>
      </c>
      <c r="C131" s="338">
        <v>7</v>
      </c>
      <c r="D131" s="339"/>
      <c r="E131" s="340"/>
      <c r="F131" s="341" t="s">
        <v>443</v>
      </c>
      <c r="G131" s="342" t="s">
        <v>442</v>
      </c>
      <c r="H131" s="343" t="s">
        <v>45</v>
      </c>
      <c r="I131" s="344" t="s">
        <v>444</v>
      </c>
      <c r="J131" s="345" t="s">
        <v>421</v>
      </c>
      <c r="O131" s="326">
        <v>42864</v>
      </c>
      <c r="P131" s="328">
        <v>19</v>
      </c>
    </row>
    <row r="132" spans="1:16" x14ac:dyDescent="0.25">
      <c r="A132" t="str">
        <f t="shared" ref="A132:A195" si="4">RIGHT(G132,5)</f>
        <v>00155</v>
      </c>
      <c r="B132" s="118" t="str">
        <f t="shared" ref="B132:B195" si="5">G132</f>
        <v>D54215-BRC00155</v>
      </c>
      <c r="C132" s="338">
        <v>7</v>
      </c>
      <c r="D132" s="339"/>
      <c r="E132" s="340"/>
      <c r="F132" s="341" t="s">
        <v>446</v>
      </c>
      <c r="G132" s="342" t="s">
        <v>445</v>
      </c>
      <c r="H132" s="343" t="s">
        <v>45</v>
      </c>
      <c r="I132" s="344" t="s">
        <v>447</v>
      </c>
      <c r="J132" s="345" t="s">
        <v>421</v>
      </c>
      <c r="O132" s="326">
        <v>42865</v>
      </c>
      <c r="P132" s="328">
        <v>19</v>
      </c>
    </row>
    <row r="133" spans="1:16" x14ac:dyDescent="0.25">
      <c r="A133" t="str">
        <f t="shared" si="4"/>
        <v>00204</v>
      </c>
      <c r="B133" s="118" t="str">
        <f t="shared" si="5"/>
        <v>D54526-BRC00204</v>
      </c>
      <c r="C133" s="338">
        <v>8</v>
      </c>
      <c r="D133" s="339"/>
      <c r="E133" s="340"/>
      <c r="F133" s="341" t="s">
        <v>449</v>
      </c>
      <c r="G133" s="342" t="s">
        <v>448</v>
      </c>
      <c r="H133" s="343" t="s">
        <v>45</v>
      </c>
      <c r="I133" s="344" t="s">
        <v>450</v>
      </c>
      <c r="J133" s="345" t="s">
        <v>435</v>
      </c>
      <c r="O133" s="326">
        <v>42866</v>
      </c>
      <c r="P133" s="328">
        <v>19</v>
      </c>
    </row>
    <row r="134" spans="1:16" x14ac:dyDescent="0.25">
      <c r="A134" t="str">
        <f t="shared" si="4"/>
        <v>00196</v>
      </c>
      <c r="B134" s="118" t="str">
        <f t="shared" si="5"/>
        <v>D54526-BRC00196</v>
      </c>
      <c r="C134" s="338">
        <v>8</v>
      </c>
      <c r="D134" s="339"/>
      <c r="E134" s="340"/>
      <c r="F134" s="341" t="s">
        <v>452</v>
      </c>
      <c r="G134" s="342" t="s">
        <v>451</v>
      </c>
      <c r="H134" s="343" t="s">
        <v>45</v>
      </c>
      <c r="I134" s="344" t="s">
        <v>453</v>
      </c>
      <c r="J134" s="345" t="s">
        <v>435</v>
      </c>
      <c r="O134" s="326">
        <v>42867</v>
      </c>
      <c r="P134" s="328">
        <v>19</v>
      </c>
    </row>
    <row r="135" spans="1:16" x14ac:dyDescent="0.25">
      <c r="A135" t="str">
        <f t="shared" si="4"/>
        <v>00182</v>
      </c>
      <c r="B135" s="118" t="str">
        <f t="shared" si="5"/>
        <v>D54526-BRC00182</v>
      </c>
      <c r="C135" s="338">
        <v>8</v>
      </c>
      <c r="D135" s="339"/>
      <c r="E135" s="340"/>
      <c r="F135" s="341" t="s">
        <v>455</v>
      </c>
      <c r="G135" s="342" t="s">
        <v>454</v>
      </c>
      <c r="H135" s="343" t="s">
        <v>45</v>
      </c>
      <c r="I135" s="344" t="s">
        <v>456</v>
      </c>
      <c r="J135" s="345" t="s">
        <v>435</v>
      </c>
      <c r="O135" s="326">
        <v>42868</v>
      </c>
      <c r="P135" s="328">
        <v>19</v>
      </c>
    </row>
    <row r="136" spans="1:16" x14ac:dyDescent="0.25">
      <c r="A136" t="str">
        <f t="shared" si="4"/>
        <v>00178</v>
      </c>
      <c r="B136" s="118" t="str">
        <f t="shared" si="5"/>
        <v>D54526-BRC00178</v>
      </c>
      <c r="C136" s="338">
        <v>8</v>
      </c>
      <c r="D136" s="339"/>
      <c r="E136" s="340"/>
      <c r="F136" s="341" t="s">
        <v>458</v>
      </c>
      <c r="G136" s="342" t="s">
        <v>457</v>
      </c>
      <c r="H136" s="343" t="s">
        <v>45</v>
      </c>
      <c r="I136" s="344" t="s">
        <v>459</v>
      </c>
      <c r="J136" s="345" t="s">
        <v>435</v>
      </c>
      <c r="O136" s="326">
        <v>42869</v>
      </c>
      <c r="P136" s="328">
        <v>19</v>
      </c>
    </row>
    <row r="137" spans="1:16" x14ac:dyDescent="0.25">
      <c r="A137" t="str">
        <f t="shared" si="4"/>
        <v>00176</v>
      </c>
      <c r="B137" s="118" t="str">
        <f t="shared" si="5"/>
        <v>D54526-BRC00176</v>
      </c>
      <c r="C137" s="338">
        <v>8</v>
      </c>
      <c r="D137" s="339"/>
      <c r="E137" s="340"/>
      <c r="F137" s="341" t="s">
        <v>461</v>
      </c>
      <c r="G137" s="342" t="s">
        <v>460</v>
      </c>
      <c r="H137" s="343" t="s">
        <v>45</v>
      </c>
      <c r="I137" s="344" t="s">
        <v>462</v>
      </c>
      <c r="J137" s="345" t="s">
        <v>435</v>
      </c>
      <c r="O137" s="326">
        <v>42870</v>
      </c>
      <c r="P137" s="328">
        <v>20</v>
      </c>
    </row>
    <row r="138" spans="1:16" x14ac:dyDescent="0.25">
      <c r="A138" t="str">
        <f t="shared" si="4"/>
        <v>00142</v>
      </c>
      <c r="B138" s="118" t="str">
        <f t="shared" si="5"/>
        <v>D54526-BRC00142</v>
      </c>
      <c r="C138" s="338">
        <v>8</v>
      </c>
      <c r="D138" s="339"/>
      <c r="E138" s="340"/>
      <c r="F138" s="341" t="s">
        <v>464</v>
      </c>
      <c r="G138" s="342" t="s">
        <v>463</v>
      </c>
      <c r="H138" s="343" t="s">
        <v>45</v>
      </c>
      <c r="I138" s="344" t="s">
        <v>465</v>
      </c>
      <c r="J138" s="345" t="s">
        <v>435</v>
      </c>
      <c r="O138" s="326">
        <v>42871</v>
      </c>
      <c r="P138" s="328">
        <v>20</v>
      </c>
    </row>
    <row r="139" spans="1:16" x14ac:dyDescent="0.25">
      <c r="A139" t="str">
        <f t="shared" si="4"/>
        <v>00141</v>
      </c>
      <c r="B139" s="118" t="str">
        <f t="shared" si="5"/>
        <v>D54526-BRC00141</v>
      </c>
      <c r="C139" s="338">
        <v>8</v>
      </c>
      <c r="D139" s="339"/>
      <c r="E139" s="340"/>
      <c r="F139" s="341" t="s">
        <v>467</v>
      </c>
      <c r="G139" s="342" t="s">
        <v>466</v>
      </c>
      <c r="H139" s="343" t="s">
        <v>45</v>
      </c>
      <c r="I139" s="344" t="s">
        <v>468</v>
      </c>
      <c r="J139" s="345" t="s">
        <v>435</v>
      </c>
      <c r="O139" s="326">
        <v>42872</v>
      </c>
      <c r="P139" s="328">
        <v>20</v>
      </c>
    </row>
    <row r="140" spans="1:16" x14ac:dyDescent="0.25">
      <c r="A140" t="str">
        <f t="shared" si="4"/>
        <v>00138</v>
      </c>
      <c r="B140" s="118" t="str">
        <f t="shared" si="5"/>
        <v>D54526-BRC00138</v>
      </c>
      <c r="C140" s="338">
        <v>8</v>
      </c>
      <c r="D140" s="339"/>
      <c r="E140" s="340"/>
      <c r="F140" s="341" t="s">
        <v>470</v>
      </c>
      <c r="G140" s="342" t="s">
        <v>469</v>
      </c>
      <c r="H140" s="343" t="s">
        <v>45</v>
      </c>
      <c r="I140" s="344" t="s">
        <v>471</v>
      </c>
      <c r="J140" s="345" t="s">
        <v>435</v>
      </c>
      <c r="O140" s="326">
        <v>42873</v>
      </c>
      <c r="P140" s="328">
        <v>20</v>
      </c>
    </row>
    <row r="141" spans="1:16" x14ac:dyDescent="0.25">
      <c r="A141" t="str">
        <f t="shared" si="4"/>
        <v>00130</v>
      </c>
      <c r="B141" s="118" t="str">
        <f t="shared" si="5"/>
        <v>D54526-BRC00130</v>
      </c>
      <c r="C141" s="338">
        <v>8</v>
      </c>
      <c r="D141" s="339"/>
      <c r="E141" s="340"/>
      <c r="F141" s="341" t="s">
        <v>473</v>
      </c>
      <c r="G141" s="342" t="s">
        <v>472</v>
      </c>
      <c r="H141" s="343" t="s">
        <v>45</v>
      </c>
      <c r="I141" s="344" t="s">
        <v>474</v>
      </c>
      <c r="J141" s="345" t="s">
        <v>435</v>
      </c>
      <c r="O141" s="326">
        <v>42874</v>
      </c>
      <c r="P141" s="328">
        <v>20</v>
      </c>
    </row>
    <row r="142" spans="1:16" x14ac:dyDescent="0.25">
      <c r="A142" t="str">
        <f t="shared" si="4"/>
        <v>00126</v>
      </c>
      <c r="B142" s="118" t="str">
        <f t="shared" si="5"/>
        <v>D54526-BRC00126</v>
      </c>
      <c r="C142" s="338">
        <v>8</v>
      </c>
      <c r="D142" s="339"/>
      <c r="E142" s="340"/>
      <c r="F142" s="341" t="s">
        <v>476</v>
      </c>
      <c r="G142" s="342" t="s">
        <v>475</v>
      </c>
      <c r="H142" s="343" t="s">
        <v>45</v>
      </c>
      <c r="I142" s="344" t="s">
        <v>477</v>
      </c>
      <c r="J142" s="345" t="s">
        <v>435</v>
      </c>
      <c r="O142" s="326">
        <v>42875</v>
      </c>
      <c r="P142" s="328">
        <v>20</v>
      </c>
    </row>
    <row r="143" spans="1:16" x14ac:dyDescent="0.25">
      <c r="A143" t="str">
        <f t="shared" si="4"/>
        <v>00002</v>
      </c>
      <c r="B143" s="118" t="str">
        <f t="shared" si="5"/>
        <v>D54257-BRC00002</v>
      </c>
      <c r="C143" s="338">
        <v>7</v>
      </c>
      <c r="D143" s="339"/>
      <c r="E143" s="340"/>
      <c r="F143" s="341" t="s">
        <v>479</v>
      </c>
      <c r="G143" s="342" t="s">
        <v>478</v>
      </c>
      <c r="H143" s="343" t="s">
        <v>45</v>
      </c>
      <c r="I143" s="344" t="s">
        <v>365</v>
      </c>
      <c r="J143" s="345" t="s">
        <v>480</v>
      </c>
      <c r="O143" s="326">
        <v>42876</v>
      </c>
      <c r="P143" s="328">
        <v>20</v>
      </c>
    </row>
    <row r="144" spans="1:16" x14ac:dyDescent="0.25">
      <c r="A144" t="str">
        <f t="shared" si="4"/>
        <v>00005</v>
      </c>
      <c r="B144" s="118" t="str">
        <f t="shared" si="5"/>
        <v>D54257-BRC00005</v>
      </c>
      <c r="C144" s="338">
        <v>7</v>
      </c>
      <c r="D144" s="339"/>
      <c r="E144" s="340"/>
      <c r="F144" s="341" t="s">
        <v>482</v>
      </c>
      <c r="G144" s="342" t="s">
        <v>481</v>
      </c>
      <c r="H144" s="343" t="s">
        <v>45</v>
      </c>
      <c r="I144" s="344" t="s">
        <v>365</v>
      </c>
      <c r="J144" s="345" t="s">
        <v>480</v>
      </c>
      <c r="O144" s="326">
        <v>42877</v>
      </c>
      <c r="P144" s="328">
        <v>21</v>
      </c>
    </row>
    <row r="145" spans="1:16" x14ac:dyDescent="0.25">
      <c r="A145" t="str">
        <f t="shared" si="4"/>
        <v>00007</v>
      </c>
      <c r="B145" s="118" t="str">
        <f t="shared" si="5"/>
        <v>D54257-BRC00007</v>
      </c>
      <c r="C145" s="338">
        <v>7</v>
      </c>
      <c r="D145" s="339"/>
      <c r="E145" s="340"/>
      <c r="F145" s="341" t="s">
        <v>484</v>
      </c>
      <c r="G145" s="342" t="s">
        <v>483</v>
      </c>
      <c r="H145" s="343" t="s">
        <v>45</v>
      </c>
      <c r="I145" s="344" t="s">
        <v>485</v>
      </c>
      <c r="J145" s="345" t="s">
        <v>480</v>
      </c>
      <c r="O145" s="326">
        <v>42878</v>
      </c>
      <c r="P145" s="328">
        <v>21</v>
      </c>
    </row>
    <row r="146" spans="1:16" x14ac:dyDescent="0.25">
      <c r="A146" t="str">
        <f t="shared" si="4"/>
        <v>00009</v>
      </c>
      <c r="B146" s="118" t="str">
        <f t="shared" si="5"/>
        <v>D54257-BRC00009</v>
      </c>
      <c r="C146" s="338">
        <v>7</v>
      </c>
      <c r="D146" s="339"/>
      <c r="E146" s="340"/>
      <c r="F146" s="341" t="s">
        <v>487</v>
      </c>
      <c r="G146" s="342" t="s">
        <v>486</v>
      </c>
      <c r="H146" s="343" t="s">
        <v>45</v>
      </c>
      <c r="I146" s="344" t="s">
        <v>485</v>
      </c>
      <c r="J146" s="345" t="s">
        <v>480</v>
      </c>
      <c r="O146" s="326">
        <v>42879</v>
      </c>
      <c r="P146" s="328">
        <v>21</v>
      </c>
    </row>
    <row r="147" spans="1:16" x14ac:dyDescent="0.25">
      <c r="A147" t="str">
        <f t="shared" si="4"/>
        <v>00027</v>
      </c>
      <c r="B147" s="118" t="str">
        <f t="shared" si="5"/>
        <v>D54257-BRC00027</v>
      </c>
      <c r="C147" s="338">
        <v>7</v>
      </c>
      <c r="D147" s="339"/>
      <c r="E147" s="340"/>
      <c r="F147" s="341" t="s">
        <v>489</v>
      </c>
      <c r="G147" s="342" t="s">
        <v>488</v>
      </c>
      <c r="H147" s="343" t="s">
        <v>45</v>
      </c>
      <c r="I147" s="344" t="s">
        <v>485</v>
      </c>
      <c r="J147" s="345" t="s">
        <v>480</v>
      </c>
      <c r="O147" s="326">
        <v>42880</v>
      </c>
      <c r="P147" s="328">
        <v>21</v>
      </c>
    </row>
    <row r="148" spans="1:16" x14ac:dyDescent="0.25">
      <c r="A148" t="str">
        <f t="shared" si="4"/>
        <v>00046</v>
      </c>
      <c r="B148" s="118" t="str">
        <f t="shared" si="5"/>
        <v>D54257-BRC00046</v>
      </c>
      <c r="C148" s="338">
        <v>7</v>
      </c>
      <c r="D148" s="339"/>
      <c r="E148" s="340"/>
      <c r="F148" s="341" t="s">
        <v>491</v>
      </c>
      <c r="G148" s="342" t="s">
        <v>490</v>
      </c>
      <c r="H148" s="343" t="s">
        <v>45</v>
      </c>
      <c r="I148" s="344" t="s">
        <v>492</v>
      </c>
      <c r="J148" s="345" t="s">
        <v>480</v>
      </c>
      <c r="O148" s="326">
        <v>42881</v>
      </c>
      <c r="P148" s="328">
        <v>21</v>
      </c>
    </row>
    <row r="149" spans="1:16" x14ac:dyDescent="0.25">
      <c r="A149" t="str">
        <f t="shared" si="4"/>
        <v>00047</v>
      </c>
      <c r="B149" s="118" t="str">
        <f t="shared" si="5"/>
        <v>D54257-BRC00047</v>
      </c>
      <c r="C149" s="338">
        <v>7</v>
      </c>
      <c r="D149" s="339"/>
      <c r="E149" s="340"/>
      <c r="F149" s="341" t="s">
        <v>494</v>
      </c>
      <c r="G149" s="342" t="s">
        <v>493</v>
      </c>
      <c r="H149" s="343" t="s">
        <v>45</v>
      </c>
      <c r="I149" s="344" t="s">
        <v>495</v>
      </c>
      <c r="J149" s="345" t="s">
        <v>480</v>
      </c>
      <c r="O149" s="326">
        <v>42882</v>
      </c>
      <c r="P149" s="328">
        <v>21</v>
      </c>
    </row>
    <row r="150" spans="1:16" x14ac:dyDescent="0.25">
      <c r="A150" t="str">
        <f t="shared" si="4"/>
        <v>00048</v>
      </c>
      <c r="B150" s="118" t="str">
        <f t="shared" si="5"/>
        <v>D54257-BRC00048</v>
      </c>
      <c r="C150" s="338">
        <v>7</v>
      </c>
      <c r="D150" s="339"/>
      <c r="E150" s="340"/>
      <c r="F150" s="341" t="s">
        <v>497</v>
      </c>
      <c r="G150" s="342" t="s">
        <v>496</v>
      </c>
      <c r="H150" s="343" t="s">
        <v>45</v>
      </c>
      <c r="I150" s="344" t="s">
        <v>498</v>
      </c>
      <c r="J150" s="345" t="s">
        <v>480</v>
      </c>
      <c r="O150" s="326">
        <v>42883</v>
      </c>
      <c r="P150" s="328">
        <v>21</v>
      </c>
    </row>
    <row r="151" spans="1:16" x14ac:dyDescent="0.25">
      <c r="A151" t="str">
        <f t="shared" si="4"/>
        <v>00049</v>
      </c>
      <c r="B151" s="118" t="str">
        <f t="shared" si="5"/>
        <v>D54257-BRC00049</v>
      </c>
      <c r="C151" s="338">
        <v>7</v>
      </c>
      <c r="D151" s="339"/>
      <c r="E151" s="340"/>
      <c r="F151" s="341" t="s">
        <v>500</v>
      </c>
      <c r="G151" s="342" t="s">
        <v>499</v>
      </c>
      <c r="H151" s="343" t="s">
        <v>45</v>
      </c>
      <c r="I151" s="344" t="s">
        <v>501</v>
      </c>
      <c r="J151" s="345" t="s">
        <v>480</v>
      </c>
      <c r="O151" s="326">
        <v>42884</v>
      </c>
      <c r="P151" s="328">
        <v>22</v>
      </c>
    </row>
    <row r="152" spans="1:16" x14ac:dyDescent="0.25">
      <c r="A152" t="str">
        <f t="shared" si="4"/>
        <v>00050</v>
      </c>
      <c r="B152" s="118" t="str">
        <f t="shared" si="5"/>
        <v>D54257-BRC00050</v>
      </c>
      <c r="C152" s="338">
        <v>7</v>
      </c>
      <c r="D152" s="339"/>
      <c r="E152" s="340"/>
      <c r="F152" s="341" t="s">
        <v>503</v>
      </c>
      <c r="G152" s="342" t="s">
        <v>502</v>
      </c>
      <c r="H152" s="343" t="s">
        <v>45</v>
      </c>
      <c r="I152" s="344" t="s">
        <v>504</v>
      </c>
      <c r="J152" s="345" t="s">
        <v>480</v>
      </c>
      <c r="O152" s="326">
        <v>42885</v>
      </c>
      <c r="P152" s="328">
        <v>22</v>
      </c>
    </row>
    <row r="153" spans="1:16" x14ac:dyDescent="0.25">
      <c r="A153" t="str">
        <f t="shared" si="4"/>
        <v>00051</v>
      </c>
      <c r="B153" s="118" t="str">
        <f t="shared" si="5"/>
        <v>D54257-BRC00051</v>
      </c>
      <c r="C153" s="338">
        <v>7</v>
      </c>
      <c r="D153" s="339"/>
      <c r="E153" s="340"/>
      <c r="F153" s="341" t="s">
        <v>506</v>
      </c>
      <c r="G153" s="342" t="s">
        <v>505</v>
      </c>
      <c r="H153" s="343" t="s">
        <v>45</v>
      </c>
      <c r="I153" s="344" t="s">
        <v>507</v>
      </c>
      <c r="J153" s="345" t="s">
        <v>480</v>
      </c>
      <c r="O153" s="326">
        <v>42886</v>
      </c>
      <c r="P153" s="328">
        <v>22</v>
      </c>
    </row>
    <row r="154" spans="1:16" x14ac:dyDescent="0.25">
      <c r="A154" t="str">
        <f t="shared" si="4"/>
        <v>00052</v>
      </c>
      <c r="B154" s="118" t="str">
        <f t="shared" si="5"/>
        <v>D54257-BRC00052</v>
      </c>
      <c r="C154" s="338">
        <v>7</v>
      </c>
      <c r="D154" s="339"/>
      <c r="E154" s="340"/>
      <c r="F154" s="341" t="s">
        <v>509</v>
      </c>
      <c r="G154" s="342" t="s">
        <v>508</v>
      </c>
      <c r="H154" s="343" t="s">
        <v>45</v>
      </c>
      <c r="I154" s="344" t="s">
        <v>510</v>
      </c>
      <c r="J154" s="345" t="s">
        <v>480</v>
      </c>
      <c r="O154" s="326">
        <v>42887</v>
      </c>
      <c r="P154" s="328">
        <v>22</v>
      </c>
    </row>
    <row r="155" spans="1:16" x14ac:dyDescent="0.25">
      <c r="A155" t="str">
        <f t="shared" si="4"/>
        <v>00053</v>
      </c>
      <c r="B155" s="118" t="str">
        <f t="shared" si="5"/>
        <v>D54257-BRC00053</v>
      </c>
      <c r="C155" s="338">
        <v>7</v>
      </c>
      <c r="D155" s="339"/>
      <c r="E155" s="340"/>
      <c r="F155" s="341" t="s">
        <v>512</v>
      </c>
      <c r="G155" s="342" t="s">
        <v>511</v>
      </c>
      <c r="H155" s="343" t="s">
        <v>45</v>
      </c>
      <c r="I155" s="344" t="s">
        <v>513</v>
      </c>
      <c r="J155" s="345" t="s">
        <v>480</v>
      </c>
      <c r="O155" s="326">
        <v>42888</v>
      </c>
      <c r="P155" s="328">
        <v>22</v>
      </c>
    </row>
    <row r="156" spans="1:16" x14ac:dyDescent="0.25">
      <c r="A156" t="str">
        <f t="shared" si="4"/>
        <v>00054</v>
      </c>
      <c r="B156" s="118" t="str">
        <f t="shared" si="5"/>
        <v>D54257-BRC00054</v>
      </c>
      <c r="C156" s="338">
        <v>7</v>
      </c>
      <c r="D156" s="339"/>
      <c r="E156" s="340"/>
      <c r="F156" s="341" t="s">
        <v>515</v>
      </c>
      <c r="G156" s="342" t="s">
        <v>514</v>
      </c>
      <c r="H156" s="343" t="s">
        <v>45</v>
      </c>
      <c r="I156" s="344" t="s">
        <v>516</v>
      </c>
      <c r="J156" s="345" t="s">
        <v>480</v>
      </c>
      <c r="O156" s="326">
        <v>42889</v>
      </c>
      <c r="P156" s="328">
        <v>22</v>
      </c>
    </row>
    <row r="157" spans="1:16" x14ac:dyDescent="0.25">
      <c r="A157" t="str">
        <f t="shared" si="4"/>
        <v>00055</v>
      </c>
      <c r="B157" s="118" t="str">
        <f t="shared" si="5"/>
        <v>D54257-BRC00055</v>
      </c>
      <c r="C157" s="338">
        <v>7</v>
      </c>
      <c r="D157" s="339"/>
      <c r="E157" s="340"/>
      <c r="F157" s="341" t="s">
        <v>518</v>
      </c>
      <c r="G157" s="342" t="s">
        <v>517</v>
      </c>
      <c r="H157" s="343" t="s">
        <v>45</v>
      </c>
      <c r="I157" s="344" t="s">
        <v>519</v>
      </c>
      <c r="J157" s="345" t="s">
        <v>480</v>
      </c>
      <c r="O157" s="326">
        <v>42890</v>
      </c>
      <c r="P157" s="328">
        <v>22</v>
      </c>
    </row>
    <row r="158" spans="1:16" x14ac:dyDescent="0.25">
      <c r="A158" t="str">
        <f t="shared" si="4"/>
        <v>00056</v>
      </c>
      <c r="B158" s="118" t="str">
        <f t="shared" si="5"/>
        <v>D54257-BRC00056</v>
      </c>
      <c r="C158" s="338">
        <v>7</v>
      </c>
      <c r="D158" s="339"/>
      <c r="E158" s="340"/>
      <c r="F158" s="341" t="s">
        <v>521</v>
      </c>
      <c r="G158" s="342" t="s">
        <v>520</v>
      </c>
      <c r="H158" s="343" t="s">
        <v>45</v>
      </c>
      <c r="I158" s="344" t="s">
        <v>522</v>
      </c>
      <c r="J158" s="345" t="s">
        <v>480</v>
      </c>
      <c r="O158" s="326">
        <v>42891</v>
      </c>
      <c r="P158" s="328">
        <v>23</v>
      </c>
    </row>
    <row r="159" spans="1:16" x14ac:dyDescent="0.25">
      <c r="A159" t="str">
        <f t="shared" si="4"/>
        <v>00057</v>
      </c>
      <c r="B159" s="118" t="str">
        <f t="shared" si="5"/>
        <v>D54257-BRC00057</v>
      </c>
      <c r="C159" s="338">
        <v>7</v>
      </c>
      <c r="D159" s="339"/>
      <c r="E159" s="340"/>
      <c r="F159" s="341" t="s">
        <v>524</v>
      </c>
      <c r="G159" s="342" t="s">
        <v>523</v>
      </c>
      <c r="H159" s="343" t="s">
        <v>45</v>
      </c>
      <c r="I159" s="344" t="s">
        <v>525</v>
      </c>
      <c r="J159" s="345" t="s">
        <v>480</v>
      </c>
      <c r="O159" s="326">
        <v>42892</v>
      </c>
      <c r="P159" s="328">
        <v>23</v>
      </c>
    </row>
    <row r="160" spans="1:16" x14ac:dyDescent="0.25">
      <c r="A160" t="str">
        <f t="shared" si="4"/>
        <v>00058</v>
      </c>
      <c r="B160" s="118" t="str">
        <f t="shared" si="5"/>
        <v>D54257-BRC00058</v>
      </c>
      <c r="C160" s="338">
        <v>7</v>
      </c>
      <c r="D160" s="339"/>
      <c r="E160" s="340"/>
      <c r="F160" s="341" t="s">
        <v>527</v>
      </c>
      <c r="G160" s="342" t="s">
        <v>526</v>
      </c>
      <c r="H160" s="343" t="s">
        <v>45</v>
      </c>
      <c r="I160" s="344" t="s">
        <v>528</v>
      </c>
      <c r="J160" s="345" t="s">
        <v>480</v>
      </c>
      <c r="O160" s="326">
        <v>42893</v>
      </c>
      <c r="P160" s="328">
        <v>23</v>
      </c>
    </row>
    <row r="161" spans="1:16" x14ac:dyDescent="0.25">
      <c r="A161" t="str">
        <f t="shared" si="4"/>
        <v>00067</v>
      </c>
      <c r="B161" s="118" t="str">
        <f t="shared" si="5"/>
        <v>D54526-BRC00067</v>
      </c>
      <c r="C161" s="338">
        <v>8</v>
      </c>
      <c r="D161" s="339"/>
      <c r="E161" s="340"/>
      <c r="F161" s="341" t="s">
        <v>530</v>
      </c>
      <c r="G161" s="342" t="s">
        <v>529</v>
      </c>
      <c r="H161" s="343" t="s">
        <v>45</v>
      </c>
      <c r="I161" s="344" t="s">
        <v>531</v>
      </c>
      <c r="J161" s="345" t="s">
        <v>435</v>
      </c>
      <c r="O161" s="326">
        <v>42894</v>
      </c>
      <c r="P161" s="328">
        <v>23</v>
      </c>
    </row>
    <row r="162" spans="1:16" x14ac:dyDescent="0.25">
      <c r="A162" t="str">
        <f t="shared" si="4"/>
        <v>00059</v>
      </c>
      <c r="B162" s="118" t="str">
        <f t="shared" si="5"/>
        <v>D54526-BRC00059</v>
      </c>
      <c r="C162" s="338">
        <v>9</v>
      </c>
      <c r="D162" s="339"/>
      <c r="E162" s="340"/>
      <c r="F162" s="341" t="s">
        <v>533</v>
      </c>
      <c r="G162" s="342" t="s">
        <v>532</v>
      </c>
      <c r="H162" s="343" t="s">
        <v>45</v>
      </c>
      <c r="I162" s="344" t="s">
        <v>534</v>
      </c>
      <c r="J162" s="345" t="s">
        <v>435</v>
      </c>
      <c r="O162" s="326">
        <v>42895</v>
      </c>
      <c r="P162" s="328">
        <v>23</v>
      </c>
    </row>
    <row r="163" spans="1:16" x14ac:dyDescent="0.25">
      <c r="A163" t="str">
        <f t="shared" si="4"/>
        <v>00056</v>
      </c>
      <c r="B163" s="118" t="str">
        <f t="shared" si="5"/>
        <v>D54526-BRC00056</v>
      </c>
      <c r="C163" s="338">
        <v>9</v>
      </c>
      <c r="D163" s="339"/>
      <c r="E163" s="340"/>
      <c r="F163" s="341" t="s">
        <v>536</v>
      </c>
      <c r="G163" s="342" t="s">
        <v>535</v>
      </c>
      <c r="H163" s="343" t="s">
        <v>45</v>
      </c>
      <c r="I163" s="344" t="s">
        <v>537</v>
      </c>
      <c r="J163" s="345" t="s">
        <v>435</v>
      </c>
      <c r="O163" s="326">
        <v>42896</v>
      </c>
      <c r="P163" s="328">
        <v>23</v>
      </c>
    </row>
    <row r="164" spans="1:16" x14ac:dyDescent="0.25">
      <c r="A164" t="str">
        <f t="shared" si="4"/>
        <v>00046</v>
      </c>
      <c r="B164" s="118" t="str">
        <f t="shared" si="5"/>
        <v>D54526-BRC00046</v>
      </c>
      <c r="C164" s="338">
        <v>9</v>
      </c>
      <c r="D164" s="339"/>
      <c r="E164" s="340"/>
      <c r="F164" s="341" t="s">
        <v>539</v>
      </c>
      <c r="G164" s="342" t="s">
        <v>538</v>
      </c>
      <c r="H164" s="343" t="s">
        <v>45</v>
      </c>
      <c r="I164" s="344" t="s">
        <v>540</v>
      </c>
      <c r="J164" s="345" t="s">
        <v>435</v>
      </c>
      <c r="O164" s="326">
        <v>42897</v>
      </c>
      <c r="P164" s="328">
        <v>23</v>
      </c>
    </row>
    <row r="165" spans="1:16" x14ac:dyDescent="0.25">
      <c r="A165" t="str">
        <f t="shared" si="4"/>
        <v>00001</v>
      </c>
      <c r="B165" s="118" t="str">
        <f t="shared" si="5"/>
        <v>D54526-BRC00001</v>
      </c>
      <c r="C165" s="338">
        <v>9</v>
      </c>
      <c r="D165" s="339"/>
      <c r="E165" s="340"/>
      <c r="F165" s="341" t="s">
        <v>542</v>
      </c>
      <c r="G165" s="342" t="s">
        <v>541</v>
      </c>
      <c r="H165" s="343" t="s">
        <v>45</v>
      </c>
      <c r="I165" s="344" t="s">
        <v>543</v>
      </c>
      <c r="J165" s="345" t="s">
        <v>435</v>
      </c>
      <c r="O165" s="326">
        <v>42898</v>
      </c>
      <c r="P165" s="328">
        <v>24</v>
      </c>
    </row>
    <row r="166" spans="1:16" x14ac:dyDescent="0.25">
      <c r="A166" t="str">
        <f t="shared" si="4"/>
        <v>00049</v>
      </c>
      <c r="B166" s="118" t="str">
        <f t="shared" si="5"/>
        <v>D54498-BRC00049</v>
      </c>
      <c r="C166" s="338">
        <v>7</v>
      </c>
      <c r="D166" s="339"/>
      <c r="E166" s="340"/>
      <c r="F166" s="341" t="s">
        <v>545</v>
      </c>
      <c r="G166" s="342" t="s">
        <v>544</v>
      </c>
      <c r="H166" s="343" t="s">
        <v>45</v>
      </c>
      <c r="I166" s="344" t="s">
        <v>546</v>
      </c>
      <c r="J166" s="345" t="s">
        <v>547</v>
      </c>
      <c r="O166" s="326">
        <v>42899</v>
      </c>
      <c r="P166" s="328">
        <v>24</v>
      </c>
    </row>
    <row r="167" spans="1:16" x14ac:dyDescent="0.25">
      <c r="A167" t="str">
        <f t="shared" si="4"/>
        <v>00023</v>
      </c>
      <c r="B167" s="118" t="str">
        <f t="shared" si="5"/>
        <v>D54495-BRC00023</v>
      </c>
      <c r="C167" s="338">
        <v>7</v>
      </c>
      <c r="D167" s="339"/>
      <c r="E167" s="340"/>
      <c r="F167" s="341" t="s">
        <v>549</v>
      </c>
      <c r="G167" s="342" t="s">
        <v>548</v>
      </c>
      <c r="H167" s="343" t="s">
        <v>45</v>
      </c>
      <c r="I167" s="344" t="s">
        <v>550</v>
      </c>
      <c r="J167" s="345" t="s">
        <v>551</v>
      </c>
      <c r="O167" s="326">
        <v>42900</v>
      </c>
      <c r="P167" s="328">
        <v>24</v>
      </c>
    </row>
    <row r="168" spans="1:16" x14ac:dyDescent="0.25">
      <c r="A168" t="str">
        <f t="shared" si="4"/>
        <v>00222</v>
      </c>
      <c r="B168" s="118" t="str">
        <f t="shared" si="5"/>
        <v>D54483-BRC00222</v>
      </c>
      <c r="C168" s="338">
        <v>7</v>
      </c>
      <c r="D168" s="339"/>
      <c r="E168" s="340"/>
      <c r="F168" s="341" t="s">
        <v>553</v>
      </c>
      <c r="G168" s="342" t="s">
        <v>552</v>
      </c>
      <c r="H168" s="343" t="s">
        <v>45</v>
      </c>
      <c r="I168" s="344" t="s">
        <v>554</v>
      </c>
      <c r="J168" s="345" t="s">
        <v>555</v>
      </c>
      <c r="O168" s="326">
        <v>42901</v>
      </c>
      <c r="P168" s="328">
        <v>24</v>
      </c>
    </row>
    <row r="169" spans="1:16" x14ac:dyDescent="0.25">
      <c r="A169" t="str">
        <f t="shared" si="4"/>
        <v>00221</v>
      </c>
      <c r="B169" s="118" t="str">
        <f t="shared" si="5"/>
        <v>D54483-BRC00221</v>
      </c>
      <c r="C169" s="338">
        <v>7</v>
      </c>
      <c r="D169" s="339"/>
      <c r="E169" s="340"/>
      <c r="F169" s="341" t="s">
        <v>557</v>
      </c>
      <c r="G169" s="342" t="s">
        <v>556</v>
      </c>
      <c r="H169" s="343" t="s">
        <v>45</v>
      </c>
      <c r="I169" s="344" t="s">
        <v>558</v>
      </c>
      <c r="J169" s="345" t="s">
        <v>555</v>
      </c>
      <c r="O169" s="326">
        <v>42902</v>
      </c>
      <c r="P169" s="328">
        <v>24</v>
      </c>
    </row>
    <row r="170" spans="1:16" x14ac:dyDescent="0.25">
      <c r="A170" t="str">
        <f t="shared" si="4"/>
        <v>00167</v>
      </c>
      <c r="B170" s="118" t="str">
        <f t="shared" si="5"/>
        <v>D54483-BRC00167</v>
      </c>
      <c r="C170" s="338">
        <v>7</v>
      </c>
      <c r="D170" s="339"/>
      <c r="E170" s="340"/>
      <c r="F170" s="341" t="s">
        <v>560</v>
      </c>
      <c r="G170" s="342" t="s">
        <v>559</v>
      </c>
      <c r="H170" s="343" t="s">
        <v>45</v>
      </c>
      <c r="I170" s="344" t="s">
        <v>561</v>
      </c>
      <c r="J170" s="345" t="s">
        <v>555</v>
      </c>
      <c r="O170" s="326">
        <v>42903</v>
      </c>
      <c r="P170" s="328">
        <v>24</v>
      </c>
    </row>
    <row r="171" spans="1:16" x14ac:dyDescent="0.25">
      <c r="A171" t="str">
        <f t="shared" si="4"/>
        <v>00153</v>
      </c>
      <c r="B171" s="118" t="str">
        <f t="shared" si="5"/>
        <v>D54483-BRC00153</v>
      </c>
      <c r="C171" s="338">
        <v>7</v>
      </c>
      <c r="D171" s="339"/>
      <c r="E171" s="340"/>
      <c r="F171" s="341" t="s">
        <v>563</v>
      </c>
      <c r="G171" s="342" t="s">
        <v>562</v>
      </c>
      <c r="H171" s="343" t="s">
        <v>45</v>
      </c>
      <c r="I171" s="344" t="s">
        <v>564</v>
      </c>
      <c r="J171" s="345" t="s">
        <v>555</v>
      </c>
      <c r="O171" s="326">
        <v>42904</v>
      </c>
      <c r="P171" s="328">
        <v>24</v>
      </c>
    </row>
    <row r="172" spans="1:16" x14ac:dyDescent="0.25">
      <c r="A172" t="str">
        <f t="shared" si="4"/>
        <v>00136</v>
      </c>
      <c r="B172" s="118" t="str">
        <f t="shared" si="5"/>
        <v>D54483-BRC00136</v>
      </c>
      <c r="C172" s="338">
        <v>7</v>
      </c>
      <c r="D172" s="339"/>
      <c r="E172" s="340"/>
      <c r="F172" s="341" t="s">
        <v>566</v>
      </c>
      <c r="G172" s="342" t="s">
        <v>565</v>
      </c>
      <c r="H172" s="343" t="s">
        <v>45</v>
      </c>
      <c r="I172" s="344" t="s">
        <v>567</v>
      </c>
      <c r="J172" s="345" t="s">
        <v>555</v>
      </c>
      <c r="O172" s="326">
        <v>42905</v>
      </c>
      <c r="P172" s="328">
        <v>25</v>
      </c>
    </row>
    <row r="173" spans="1:16" x14ac:dyDescent="0.25">
      <c r="A173" t="str">
        <f t="shared" si="4"/>
        <v>00118</v>
      </c>
      <c r="B173" s="118" t="str">
        <f t="shared" si="5"/>
        <v>D54483-BRC00118</v>
      </c>
      <c r="C173" s="338">
        <v>7</v>
      </c>
      <c r="D173" s="339"/>
      <c r="E173" s="340"/>
      <c r="F173" s="341" t="s">
        <v>569</v>
      </c>
      <c r="G173" s="342" t="s">
        <v>568</v>
      </c>
      <c r="H173" s="343" t="s">
        <v>45</v>
      </c>
      <c r="I173" s="344" t="s">
        <v>570</v>
      </c>
      <c r="J173" s="345" t="s">
        <v>555</v>
      </c>
      <c r="O173" s="326">
        <v>42906</v>
      </c>
      <c r="P173" s="328">
        <v>25</v>
      </c>
    </row>
    <row r="174" spans="1:16" x14ac:dyDescent="0.25">
      <c r="A174" t="str">
        <f t="shared" si="4"/>
        <v>00116</v>
      </c>
      <c r="B174" s="118" t="str">
        <f t="shared" si="5"/>
        <v>D54483-BRC00116</v>
      </c>
      <c r="C174" s="338">
        <v>7</v>
      </c>
      <c r="D174" s="339"/>
      <c r="E174" s="340"/>
      <c r="F174" s="341" t="s">
        <v>572</v>
      </c>
      <c r="G174" s="342" t="s">
        <v>571</v>
      </c>
      <c r="H174" s="343" t="s">
        <v>45</v>
      </c>
      <c r="I174" s="344" t="s">
        <v>573</v>
      </c>
      <c r="J174" s="345" t="s">
        <v>555</v>
      </c>
      <c r="O174" s="326">
        <v>42907</v>
      </c>
      <c r="P174" s="328">
        <v>25</v>
      </c>
    </row>
    <row r="175" spans="1:16" x14ac:dyDescent="0.25">
      <c r="A175" t="str">
        <f t="shared" si="4"/>
        <v>00107</v>
      </c>
      <c r="B175" s="118" t="str">
        <f t="shared" si="5"/>
        <v>D54483-BRC00107</v>
      </c>
      <c r="C175" s="338">
        <v>7</v>
      </c>
      <c r="D175" s="339"/>
      <c r="E175" s="340"/>
      <c r="F175" s="341" t="s">
        <v>575</v>
      </c>
      <c r="G175" s="342" t="s">
        <v>574</v>
      </c>
      <c r="H175" s="343" t="s">
        <v>45</v>
      </c>
      <c r="I175" s="344" t="s">
        <v>576</v>
      </c>
      <c r="J175" s="345" t="s">
        <v>555</v>
      </c>
      <c r="O175" s="326">
        <v>42908</v>
      </c>
      <c r="P175" s="328">
        <v>25</v>
      </c>
    </row>
    <row r="176" spans="1:16" x14ac:dyDescent="0.25">
      <c r="A176" t="str">
        <f t="shared" si="4"/>
        <v>00025</v>
      </c>
      <c r="B176" s="118" t="str">
        <f t="shared" si="5"/>
        <v>D54483-BRC00025</v>
      </c>
      <c r="C176" s="338">
        <v>7</v>
      </c>
      <c r="D176" s="339"/>
      <c r="E176" s="340"/>
      <c r="F176" s="341" t="s">
        <v>578</v>
      </c>
      <c r="G176" s="342" t="s">
        <v>577</v>
      </c>
      <c r="H176" s="343" t="s">
        <v>45</v>
      </c>
      <c r="I176" s="344" t="s">
        <v>579</v>
      </c>
      <c r="J176" s="345" t="s">
        <v>555</v>
      </c>
      <c r="O176" s="326">
        <v>42909</v>
      </c>
      <c r="P176" s="328">
        <v>25</v>
      </c>
    </row>
    <row r="177" spans="1:16" x14ac:dyDescent="0.25">
      <c r="A177" t="str">
        <f t="shared" si="4"/>
        <v>00019</v>
      </c>
      <c r="B177" s="118" t="str">
        <f t="shared" si="5"/>
        <v>D54483-BRC00019</v>
      </c>
      <c r="C177" s="338">
        <v>7</v>
      </c>
      <c r="D177" s="339"/>
      <c r="E177" s="340"/>
      <c r="F177" s="341" t="s">
        <v>581</v>
      </c>
      <c r="G177" s="342" t="s">
        <v>580</v>
      </c>
      <c r="H177" s="343" t="s">
        <v>45</v>
      </c>
      <c r="I177" s="344" t="s">
        <v>582</v>
      </c>
      <c r="J177" s="345" t="s">
        <v>555</v>
      </c>
      <c r="O177" s="326">
        <v>42910</v>
      </c>
      <c r="P177" s="328">
        <v>25</v>
      </c>
    </row>
    <row r="178" spans="1:16" x14ac:dyDescent="0.25">
      <c r="A178" t="str">
        <f t="shared" si="4"/>
        <v>00395</v>
      </c>
      <c r="B178" s="118" t="str">
        <f t="shared" si="5"/>
        <v>D54482-BRC00395</v>
      </c>
      <c r="C178" s="338">
        <v>7</v>
      </c>
      <c r="D178" s="339"/>
      <c r="E178" s="340"/>
      <c r="F178" s="341" t="s">
        <v>584</v>
      </c>
      <c r="G178" s="342" t="s">
        <v>583</v>
      </c>
      <c r="H178" s="343" t="s">
        <v>45</v>
      </c>
      <c r="I178" s="344" t="s">
        <v>585</v>
      </c>
      <c r="J178" s="345" t="s">
        <v>425</v>
      </c>
      <c r="O178" s="326">
        <v>42911</v>
      </c>
      <c r="P178" s="328">
        <v>25</v>
      </c>
    </row>
    <row r="179" spans="1:16" x14ac:dyDescent="0.25">
      <c r="A179" t="str">
        <f t="shared" si="4"/>
        <v>00299</v>
      </c>
      <c r="B179" s="118" t="str">
        <f t="shared" si="5"/>
        <v>D54482-BRC00299</v>
      </c>
      <c r="C179" s="338">
        <v>7</v>
      </c>
      <c r="D179" s="339"/>
      <c r="E179" s="340"/>
      <c r="F179" s="341" t="s">
        <v>587</v>
      </c>
      <c r="G179" s="342" t="s">
        <v>586</v>
      </c>
      <c r="H179" s="343" t="s">
        <v>45</v>
      </c>
      <c r="I179" s="344" t="s">
        <v>588</v>
      </c>
      <c r="J179" s="345" t="s">
        <v>425</v>
      </c>
      <c r="O179" s="326">
        <v>42912</v>
      </c>
      <c r="P179" s="328">
        <v>26</v>
      </c>
    </row>
    <row r="180" spans="1:16" x14ac:dyDescent="0.25">
      <c r="A180" t="str">
        <f t="shared" si="4"/>
        <v>00297</v>
      </c>
      <c r="B180" s="118" t="str">
        <f t="shared" si="5"/>
        <v>D54482-BRC00297</v>
      </c>
      <c r="C180" s="338">
        <v>7</v>
      </c>
      <c r="D180" s="339"/>
      <c r="E180" s="340"/>
      <c r="F180" s="341" t="s">
        <v>590</v>
      </c>
      <c r="G180" s="342" t="s">
        <v>589</v>
      </c>
      <c r="H180" s="343" t="s">
        <v>45</v>
      </c>
      <c r="I180" s="344" t="s">
        <v>591</v>
      </c>
      <c r="J180" s="345" t="s">
        <v>425</v>
      </c>
      <c r="O180" s="326">
        <v>42913</v>
      </c>
      <c r="P180" s="328">
        <v>26</v>
      </c>
    </row>
    <row r="181" spans="1:16" x14ac:dyDescent="0.25">
      <c r="A181" t="str">
        <f t="shared" si="4"/>
        <v>00268</v>
      </c>
      <c r="B181" s="118" t="str">
        <f t="shared" si="5"/>
        <v>D54482-BRC00268</v>
      </c>
      <c r="C181" s="338">
        <v>7</v>
      </c>
      <c r="D181" s="339"/>
      <c r="E181" s="340"/>
      <c r="F181" s="341" t="s">
        <v>593</v>
      </c>
      <c r="G181" s="342" t="s">
        <v>592</v>
      </c>
      <c r="H181" s="343" t="s">
        <v>45</v>
      </c>
      <c r="I181" s="344" t="s">
        <v>594</v>
      </c>
      <c r="J181" s="345" t="s">
        <v>425</v>
      </c>
      <c r="O181" s="326">
        <v>42914</v>
      </c>
      <c r="P181" s="328">
        <v>26</v>
      </c>
    </row>
    <row r="182" spans="1:16" x14ac:dyDescent="0.25">
      <c r="A182" t="str">
        <f t="shared" si="4"/>
        <v>00266</v>
      </c>
      <c r="B182" s="118" t="str">
        <f t="shared" si="5"/>
        <v>D54482-BRC00266</v>
      </c>
      <c r="C182" s="338">
        <v>7</v>
      </c>
      <c r="D182" s="339"/>
      <c r="E182" s="340"/>
      <c r="F182" s="341" t="s">
        <v>596</v>
      </c>
      <c r="G182" s="342" t="s">
        <v>595</v>
      </c>
      <c r="H182" s="343" t="s">
        <v>45</v>
      </c>
      <c r="I182" s="344" t="s">
        <v>597</v>
      </c>
      <c r="J182" s="345" t="s">
        <v>425</v>
      </c>
      <c r="O182" s="326">
        <v>42915</v>
      </c>
      <c r="P182" s="328">
        <v>26</v>
      </c>
    </row>
    <row r="183" spans="1:16" x14ac:dyDescent="0.25">
      <c r="A183" t="str">
        <f t="shared" si="4"/>
        <v>00257</v>
      </c>
      <c r="B183" s="118" t="str">
        <f t="shared" si="5"/>
        <v>D54482-BRC00257</v>
      </c>
      <c r="C183" s="338">
        <v>7</v>
      </c>
      <c r="D183" s="339"/>
      <c r="E183" s="340"/>
      <c r="F183" s="341" t="s">
        <v>599</v>
      </c>
      <c r="G183" s="342" t="s">
        <v>598</v>
      </c>
      <c r="H183" s="343" t="s">
        <v>45</v>
      </c>
      <c r="I183" s="344" t="s">
        <v>600</v>
      </c>
      <c r="J183" s="345" t="s">
        <v>425</v>
      </c>
      <c r="O183" s="326">
        <v>42916</v>
      </c>
      <c r="P183" s="328">
        <v>26</v>
      </c>
    </row>
    <row r="184" spans="1:16" x14ac:dyDescent="0.25">
      <c r="A184" t="str">
        <f t="shared" si="4"/>
        <v>00256</v>
      </c>
      <c r="B184" s="118" t="str">
        <f t="shared" si="5"/>
        <v>D54482-BRC00256</v>
      </c>
      <c r="C184" s="338">
        <v>7</v>
      </c>
      <c r="D184" s="339"/>
      <c r="E184" s="340"/>
      <c r="F184" s="341" t="s">
        <v>602</v>
      </c>
      <c r="G184" s="342" t="s">
        <v>601</v>
      </c>
      <c r="H184" s="343" t="s">
        <v>45</v>
      </c>
      <c r="I184" s="344" t="s">
        <v>600</v>
      </c>
      <c r="J184" s="345" t="s">
        <v>425</v>
      </c>
      <c r="O184" s="326">
        <v>42917</v>
      </c>
      <c r="P184" s="328">
        <v>26</v>
      </c>
    </row>
    <row r="185" spans="1:16" x14ac:dyDescent="0.25">
      <c r="A185" t="str">
        <f t="shared" si="4"/>
        <v>00197</v>
      </c>
      <c r="B185" s="118" t="str">
        <f t="shared" si="5"/>
        <v>D54482-BRC00197</v>
      </c>
      <c r="C185" s="338">
        <v>7</v>
      </c>
      <c r="D185" s="339"/>
      <c r="E185" s="340"/>
      <c r="F185" s="341" t="s">
        <v>604</v>
      </c>
      <c r="G185" s="342" t="s">
        <v>603</v>
      </c>
      <c r="H185" s="343" t="s">
        <v>45</v>
      </c>
      <c r="I185" s="344" t="s">
        <v>605</v>
      </c>
      <c r="J185" s="345" t="s">
        <v>425</v>
      </c>
      <c r="O185" s="326">
        <v>42918</v>
      </c>
      <c r="P185" s="328">
        <v>26</v>
      </c>
    </row>
    <row r="186" spans="1:16" x14ac:dyDescent="0.25">
      <c r="A186" t="str">
        <f t="shared" si="4"/>
        <v>00005</v>
      </c>
      <c r="B186" s="118" t="str">
        <f t="shared" si="5"/>
        <v>D54265-BRC00005</v>
      </c>
      <c r="C186" s="338">
        <v>7</v>
      </c>
      <c r="D186" s="339"/>
      <c r="E186" s="340"/>
      <c r="F186" s="341" t="s">
        <v>607</v>
      </c>
      <c r="G186" s="342" t="s">
        <v>606</v>
      </c>
      <c r="H186" s="343" t="s">
        <v>45</v>
      </c>
      <c r="I186" s="344" t="s">
        <v>608</v>
      </c>
      <c r="J186" s="345" t="s">
        <v>609</v>
      </c>
      <c r="O186" s="326">
        <v>42919</v>
      </c>
      <c r="P186" s="328">
        <v>27</v>
      </c>
    </row>
    <row r="187" spans="1:16" x14ac:dyDescent="0.25">
      <c r="A187" t="str">
        <f t="shared" si="4"/>
        <v>00143</v>
      </c>
      <c r="B187" s="118" t="str">
        <f t="shared" si="5"/>
        <v>D54482-BRC00143</v>
      </c>
      <c r="C187" s="338">
        <v>7</v>
      </c>
      <c r="D187" s="339"/>
      <c r="E187" s="340"/>
      <c r="F187" s="341" t="s">
        <v>611</v>
      </c>
      <c r="G187" s="342" t="s">
        <v>610</v>
      </c>
      <c r="H187" s="343" t="s">
        <v>45</v>
      </c>
      <c r="I187" s="344" t="s">
        <v>612</v>
      </c>
      <c r="J187" s="345" t="s">
        <v>425</v>
      </c>
      <c r="O187" s="326">
        <v>42920</v>
      </c>
      <c r="P187" s="328">
        <v>27</v>
      </c>
    </row>
    <row r="188" spans="1:16" x14ac:dyDescent="0.25">
      <c r="A188" t="str">
        <f t="shared" si="4"/>
        <v>00040</v>
      </c>
      <c r="B188" s="118" t="str">
        <f t="shared" si="5"/>
        <v>D54462-BRC00040</v>
      </c>
      <c r="C188" s="338">
        <v>6</v>
      </c>
      <c r="D188" s="339"/>
      <c r="E188" s="340"/>
      <c r="F188" s="341" t="s">
        <v>614</v>
      </c>
      <c r="G188" s="342" t="s">
        <v>613</v>
      </c>
      <c r="H188" s="343" t="s">
        <v>45</v>
      </c>
      <c r="I188" s="344" t="s">
        <v>615</v>
      </c>
      <c r="J188" s="345" t="s">
        <v>616</v>
      </c>
      <c r="O188" s="326">
        <v>42921</v>
      </c>
      <c r="P188" s="328">
        <v>27</v>
      </c>
    </row>
    <row r="189" spans="1:16" x14ac:dyDescent="0.25">
      <c r="A189" t="str">
        <f t="shared" si="4"/>
        <v>00010</v>
      </c>
      <c r="B189" s="118" t="str">
        <f t="shared" si="5"/>
        <v>D54462-BRC00010</v>
      </c>
      <c r="C189" s="338">
        <v>6</v>
      </c>
      <c r="D189" s="339"/>
      <c r="E189" s="340"/>
      <c r="F189" s="341" t="s">
        <v>618</v>
      </c>
      <c r="G189" s="342" t="s">
        <v>617</v>
      </c>
      <c r="H189" s="343" t="s">
        <v>45</v>
      </c>
      <c r="I189" s="344" t="s">
        <v>619</v>
      </c>
      <c r="J189" s="345" t="s">
        <v>616</v>
      </c>
      <c r="O189" s="326">
        <v>42922</v>
      </c>
      <c r="P189" s="328">
        <v>27</v>
      </c>
    </row>
    <row r="190" spans="1:16" x14ac:dyDescent="0.25">
      <c r="A190" t="str">
        <f t="shared" si="4"/>
        <v>00005</v>
      </c>
      <c r="B190" s="118" t="str">
        <f t="shared" si="5"/>
        <v>D54462-BRC00005</v>
      </c>
      <c r="C190" s="338">
        <v>6</v>
      </c>
      <c r="D190" s="339"/>
      <c r="E190" s="340"/>
      <c r="F190" s="341" t="s">
        <v>621</v>
      </c>
      <c r="G190" s="342" t="s">
        <v>620</v>
      </c>
      <c r="H190" s="343" t="s">
        <v>45</v>
      </c>
      <c r="I190" s="344" t="s">
        <v>622</v>
      </c>
      <c r="J190" s="345" t="s">
        <v>616</v>
      </c>
      <c r="O190" s="326">
        <v>42923</v>
      </c>
      <c r="P190" s="328">
        <v>27</v>
      </c>
    </row>
    <row r="191" spans="1:16" x14ac:dyDescent="0.25">
      <c r="A191" t="str">
        <f t="shared" si="4"/>
        <v>00004</v>
      </c>
      <c r="B191" s="118" t="str">
        <f t="shared" si="5"/>
        <v>D54462-BRC00004</v>
      </c>
      <c r="C191" s="338">
        <v>6</v>
      </c>
      <c r="D191" s="339"/>
      <c r="E191" s="340"/>
      <c r="F191" s="341" t="s">
        <v>624</v>
      </c>
      <c r="G191" s="342" t="s">
        <v>623</v>
      </c>
      <c r="H191" s="343" t="s">
        <v>45</v>
      </c>
      <c r="I191" s="344" t="s">
        <v>625</v>
      </c>
      <c r="J191" s="345" t="s">
        <v>616</v>
      </c>
      <c r="O191" s="326">
        <v>42924</v>
      </c>
      <c r="P191" s="328">
        <v>27</v>
      </c>
    </row>
    <row r="192" spans="1:16" x14ac:dyDescent="0.25">
      <c r="A192" t="str">
        <f t="shared" si="4"/>
        <v>00002</v>
      </c>
      <c r="B192" s="118" t="str">
        <f t="shared" si="5"/>
        <v>D54459-BRC00002</v>
      </c>
      <c r="C192" s="338">
        <v>7</v>
      </c>
      <c r="D192" s="339"/>
      <c r="E192" s="340"/>
      <c r="F192" s="341" t="s">
        <v>627</v>
      </c>
      <c r="G192" s="342" t="s">
        <v>626</v>
      </c>
      <c r="H192" s="343" t="s">
        <v>45</v>
      </c>
      <c r="I192" s="344" t="s">
        <v>628</v>
      </c>
      <c r="J192" s="345" t="s">
        <v>629</v>
      </c>
      <c r="O192" s="326">
        <v>42925</v>
      </c>
      <c r="P192" s="328">
        <v>27</v>
      </c>
    </row>
    <row r="193" spans="1:16" x14ac:dyDescent="0.25">
      <c r="A193" t="str">
        <f t="shared" si="4"/>
        <v>00016</v>
      </c>
      <c r="B193" s="118" t="str">
        <f t="shared" si="5"/>
        <v>D54274-BRC00016</v>
      </c>
      <c r="C193" s="338">
        <v>8</v>
      </c>
      <c r="D193" s="339"/>
      <c r="E193" s="340"/>
      <c r="F193" s="341" t="s">
        <v>631</v>
      </c>
      <c r="G193" s="342" t="s">
        <v>630</v>
      </c>
      <c r="H193" s="343" t="s">
        <v>45</v>
      </c>
      <c r="I193" s="344" t="s">
        <v>632</v>
      </c>
      <c r="J193" s="345" t="s">
        <v>633</v>
      </c>
      <c r="O193" s="326">
        <v>42926</v>
      </c>
      <c r="P193" s="328">
        <v>28</v>
      </c>
    </row>
    <row r="194" spans="1:16" x14ac:dyDescent="0.25">
      <c r="A194" t="str">
        <f t="shared" si="4"/>
        <v>00025</v>
      </c>
      <c r="B194" s="118" t="str">
        <f t="shared" si="5"/>
        <v>D54274-BRC00025</v>
      </c>
      <c r="C194" s="338">
        <v>8</v>
      </c>
      <c r="D194" s="339"/>
      <c r="E194" s="340"/>
      <c r="F194" s="341" t="s">
        <v>635</v>
      </c>
      <c r="G194" s="342" t="s">
        <v>634</v>
      </c>
      <c r="H194" s="343" t="s">
        <v>45</v>
      </c>
      <c r="I194" s="344" t="s">
        <v>636</v>
      </c>
      <c r="J194" s="345" t="s">
        <v>633</v>
      </c>
      <c r="O194" s="326">
        <v>42927</v>
      </c>
      <c r="P194" s="328">
        <v>28</v>
      </c>
    </row>
    <row r="195" spans="1:16" x14ac:dyDescent="0.25">
      <c r="A195" t="str">
        <f t="shared" si="4"/>
        <v>00026</v>
      </c>
      <c r="B195" s="118" t="str">
        <f t="shared" si="5"/>
        <v>D54274-BRC00026</v>
      </c>
      <c r="C195" s="338">
        <v>8</v>
      </c>
      <c r="D195" s="339"/>
      <c r="E195" s="340"/>
      <c r="F195" s="341" t="s">
        <v>638</v>
      </c>
      <c r="G195" s="342" t="s">
        <v>637</v>
      </c>
      <c r="H195" s="343" t="s">
        <v>45</v>
      </c>
      <c r="I195" s="344" t="s">
        <v>639</v>
      </c>
      <c r="J195" s="345" t="s">
        <v>633</v>
      </c>
      <c r="O195" s="326">
        <v>42928</v>
      </c>
      <c r="P195" s="328">
        <v>28</v>
      </c>
    </row>
    <row r="196" spans="1:16" x14ac:dyDescent="0.25">
      <c r="A196" t="str">
        <f t="shared" ref="A196:A259" si="6">RIGHT(G196,5)</f>
        <v>00027</v>
      </c>
      <c r="B196" s="118" t="str">
        <f t="shared" ref="B196:B259" si="7">G196</f>
        <v>D54274-BRC00027</v>
      </c>
      <c r="C196" s="338">
        <v>8</v>
      </c>
      <c r="D196" s="339"/>
      <c r="E196" s="340"/>
      <c r="F196" s="341" t="s">
        <v>641</v>
      </c>
      <c r="G196" s="342" t="s">
        <v>640</v>
      </c>
      <c r="H196" s="343" t="s">
        <v>45</v>
      </c>
      <c r="I196" s="344" t="s">
        <v>642</v>
      </c>
      <c r="J196" s="345" t="s">
        <v>633</v>
      </c>
      <c r="O196" s="326">
        <v>42929</v>
      </c>
      <c r="P196" s="328">
        <v>28</v>
      </c>
    </row>
    <row r="197" spans="1:16" x14ac:dyDescent="0.25">
      <c r="A197" t="str">
        <f t="shared" si="6"/>
        <v>00036</v>
      </c>
      <c r="B197" s="118" t="str">
        <f t="shared" si="7"/>
        <v>D54274-BRC00036</v>
      </c>
      <c r="C197" s="338">
        <v>8</v>
      </c>
      <c r="D197" s="339"/>
      <c r="E197" s="340"/>
      <c r="F197" s="341" t="s">
        <v>644</v>
      </c>
      <c r="G197" s="342" t="s">
        <v>643</v>
      </c>
      <c r="H197" s="343" t="s">
        <v>45</v>
      </c>
      <c r="I197" s="344" t="s">
        <v>645</v>
      </c>
      <c r="J197" s="345" t="s">
        <v>633</v>
      </c>
      <c r="O197" s="326">
        <v>42930</v>
      </c>
      <c r="P197" s="328">
        <v>28</v>
      </c>
    </row>
    <row r="198" spans="1:16" x14ac:dyDescent="0.25">
      <c r="A198" t="str">
        <f t="shared" si="6"/>
        <v>00049</v>
      </c>
      <c r="B198" s="118" t="str">
        <f t="shared" si="7"/>
        <v>D54274-BRC00049</v>
      </c>
      <c r="C198" s="338">
        <v>8</v>
      </c>
      <c r="D198" s="339"/>
      <c r="E198" s="340"/>
      <c r="F198" s="341" t="s">
        <v>647</v>
      </c>
      <c r="G198" s="342" t="s">
        <v>646</v>
      </c>
      <c r="H198" s="343" t="s">
        <v>45</v>
      </c>
      <c r="I198" s="344" t="s">
        <v>648</v>
      </c>
      <c r="J198" s="345" t="s">
        <v>633</v>
      </c>
      <c r="O198" s="326">
        <v>42931</v>
      </c>
      <c r="P198" s="328">
        <v>28</v>
      </c>
    </row>
    <row r="199" spans="1:16" x14ac:dyDescent="0.25">
      <c r="A199" t="str">
        <f t="shared" si="6"/>
        <v>00055</v>
      </c>
      <c r="B199" s="118" t="str">
        <f t="shared" si="7"/>
        <v>D54274-BRC00055</v>
      </c>
      <c r="C199" s="338">
        <v>8</v>
      </c>
      <c r="D199" s="339"/>
      <c r="E199" s="340"/>
      <c r="F199" s="341" t="s">
        <v>650</v>
      </c>
      <c r="G199" s="342" t="s">
        <v>649</v>
      </c>
      <c r="H199" s="343" t="s">
        <v>45</v>
      </c>
      <c r="I199" s="344" t="s">
        <v>651</v>
      </c>
      <c r="J199" s="345" t="s">
        <v>633</v>
      </c>
      <c r="O199" s="326">
        <v>42932</v>
      </c>
      <c r="P199" s="328">
        <v>28</v>
      </c>
    </row>
    <row r="200" spans="1:16" x14ac:dyDescent="0.25">
      <c r="A200" t="str">
        <f t="shared" si="6"/>
        <v>00060</v>
      </c>
      <c r="B200" s="118" t="str">
        <f t="shared" si="7"/>
        <v>D54274-BRC00060</v>
      </c>
      <c r="C200" s="338">
        <v>8</v>
      </c>
      <c r="D200" s="339"/>
      <c r="E200" s="340"/>
      <c r="F200" s="341" t="s">
        <v>653</v>
      </c>
      <c r="G200" s="342" t="s">
        <v>652</v>
      </c>
      <c r="H200" s="343" t="s">
        <v>45</v>
      </c>
      <c r="I200" s="344" t="s">
        <v>654</v>
      </c>
      <c r="J200" s="345" t="s">
        <v>633</v>
      </c>
      <c r="O200" s="326">
        <v>42933</v>
      </c>
      <c r="P200" s="328">
        <v>29</v>
      </c>
    </row>
    <row r="201" spans="1:16" x14ac:dyDescent="0.25">
      <c r="A201" t="str">
        <f t="shared" si="6"/>
        <v>00061</v>
      </c>
      <c r="B201" s="118" t="str">
        <f t="shared" si="7"/>
        <v>D54274-BRC00061</v>
      </c>
      <c r="C201" s="338">
        <v>8</v>
      </c>
      <c r="D201" s="339"/>
      <c r="E201" s="340"/>
      <c r="F201" s="341" t="s">
        <v>656</v>
      </c>
      <c r="G201" s="342" t="s">
        <v>655</v>
      </c>
      <c r="H201" s="343" t="s">
        <v>45</v>
      </c>
      <c r="I201" s="344" t="s">
        <v>657</v>
      </c>
      <c r="J201" s="345" t="s">
        <v>633</v>
      </c>
      <c r="O201" s="326">
        <v>42934</v>
      </c>
      <c r="P201" s="328">
        <v>29</v>
      </c>
    </row>
    <row r="202" spans="1:16" x14ac:dyDescent="0.25">
      <c r="A202" t="str">
        <f t="shared" si="6"/>
        <v>00089</v>
      </c>
      <c r="B202" s="118" t="str">
        <f t="shared" si="7"/>
        <v>D54274-BRC00089</v>
      </c>
      <c r="C202" s="338">
        <v>8</v>
      </c>
      <c r="D202" s="339"/>
      <c r="E202" s="340"/>
      <c r="F202" s="341" t="s">
        <v>659</v>
      </c>
      <c r="G202" s="342" t="s">
        <v>658</v>
      </c>
      <c r="H202" s="343" t="s">
        <v>45</v>
      </c>
      <c r="I202" s="344" t="s">
        <v>660</v>
      </c>
      <c r="J202" s="345" t="s">
        <v>633</v>
      </c>
      <c r="O202" s="326">
        <v>42935</v>
      </c>
      <c r="P202" s="328">
        <v>29</v>
      </c>
    </row>
    <row r="203" spans="1:16" x14ac:dyDescent="0.25">
      <c r="A203" t="str">
        <f t="shared" si="6"/>
        <v>00109</v>
      </c>
      <c r="B203" s="118" t="str">
        <f t="shared" si="7"/>
        <v>D54274-BRC00109</v>
      </c>
      <c r="C203" s="338">
        <v>8</v>
      </c>
      <c r="D203" s="339"/>
      <c r="E203" s="340"/>
      <c r="F203" s="341" t="s">
        <v>662</v>
      </c>
      <c r="G203" s="342" t="s">
        <v>661</v>
      </c>
      <c r="H203" s="343" t="s">
        <v>45</v>
      </c>
      <c r="I203" s="344" t="s">
        <v>663</v>
      </c>
      <c r="J203" s="345" t="s">
        <v>633</v>
      </c>
      <c r="O203" s="326">
        <v>42936</v>
      </c>
      <c r="P203" s="328">
        <v>29</v>
      </c>
    </row>
    <row r="204" spans="1:16" x14ac:dyDescent="0.25">
      <c r="A204" t="str">
        <f t="shared" si="6"/>
        <v>00115</v>
      </c>
      <c r="B204" s="118" t="str">
        <f t="shared" si="7"/>
        <v>D54274-BRC00115</v>
      </c>
      <c r="C204" s="338">
        <v>8</v>
      </c>
      <c r="D204" s="339"/>
      <c r="E204" s="340"/>
      <c r="F204" s="341" t="s">
        <v>665</v>
      </c>
      <c r="G204" s="342" t="s">
        <v>664</v>
      </c>
      <c r="H204" s="343" t="s">
        <v>45</v>
      </c>
      <c r="I204" s="344" t="s">
        <v>666</v>
      </c>
      <c r="J204" s="345" t="s">
        <v>633</v>
      </c>
      <c r="O204" s="326">
        <v>42937</v>
      </c>
      <c r="P204" s="328">
        <v>29</v>
      </c>
    </row>
    <row r="205" spans="1:16" x14ac:dyDescent="0.25">
      <c r="A205" t="str">
        <f t="shared" si="6"/>
        <v>00119</v>
      </c>
      <c r="B205" s="118" t="str">
        <f t="shared" si="7"/>
        <v>D54274-BRC00119</v>
      </c>
      <c r="C205" s="338">
        <v>8</v>
      </c>
      <c r="D205" s="339"/>
      <c r="E205" s="340"/>
      <c r="F205" s="341" t="s">
        <v>668</v>
      </c>
      <c r="G205" s="342" t="s">
        <v>667</v>
      </c>
      <c r="H205" s="343" t="s">
        <v>45</v>
      </c>
      <c r="I205" s="344" t="s">
        <v>669</v>
      </c>
      <c r="J205" s="345" t="s">
        <v>633</v>
      </c>
      <c r="O205" s="326">
        <v>42938</v>
      </c>
      <c r="P205" s="328">
        <v>29</v>
      </c>
    </row>
    <row r="206" spans="1:16" x14ac:dyDescent="0.25">
      <c r="A206" t="str">
        <f t="shared" si="6"/>
        <v>00125</v>
      </c>
      <c r="B206" s="118" t="str">
        <f t="shared" si="7"/>
        <v>D54274-BRC00125</v>
      </c>
      <c r="C206" s="338">
        <v>8</v>
      </c>
      <c r="D206" s="339"/>
      <c r="E206" s="340"/>
      <c r="F206" s="341" t="s">
        <v>671</v>
      </c>
      <c r="G206" s="342" t="s">
        <v>670</v>
      </c>
      <c r="H206" s="343" t="s">
        <v>45</v>
      </c>
      <c r="I206" s="344" t="s">
        <v>672</v>
      </c>
      <c r="J206" s="345" t="s">
        <v>633</v>
      </c>
      <c r="O206" s="326">
        <v>42939</v>
      </c>
      <c r="P206" s="328">
        <v>29</v>
      </c>
    </row>
    <row r="207" spans="1:16" x14ac:dyDescent="0.25">
      <c r="A207" t="str">
        <f t="shared" si="6"/>
        <v>00129</v>
      </c>
      <c r="B207" s="118" t="str">
        <f t="shared" si="7"/>
        <v>D54274-BRC00129</v>
      </c>
      <c r="C207" s="338">
        <v>8</v>
      </c>
      <c r="D207" s="339"/>
      <c r="E207" s="340"/>
      <c r="F207" s="341" t="s">
        <v>674</v>
      </c>
      <c r="G207" s="342" t="s">
        <v>673</v>
      </c>
      <c r="H207" s="343" t="s">
        <v>45</v>
      </c>
      <c r="I207" s="344" t="s">
        <v>675</v>
      </c>
      <c r="J207" s="345" t="s">
        <v>633</v>
      </c>
      <c r="O207" s="326">
        <v>42940</v>
      </c>
      <c r="P207" s="328">
        <v>30</v>
      </c>
    </row>
    <row r="208" spans="1:16" x14ac:dyDescent="0.25">
      <c r="A208" t="str">
        <f t="shared" si="6"/>
        <v>00159</v>
      </c>
      <c r="B208" s="118" t="str">
        <f t="shared" si="7"/>
        <v>D54274-BRC00159</v>
      </c>
      <c r="C208" s="338">
        <v>8</v>
      </c>
      <c r="D208" s="339"/>
      <c r="E208" s="340"/>
      <c r="F208" s="341" t="s">
        <v>677</v>
      </c>
      <c r="G208" s="342" t="s">
        <v>676</v>
      </c>
      <c r="H208" s="343" t="s">
        <v>45</v>
      </c>
      <c r="I208" s="344" t="s">
        <v>678</v>
      </c>
      <c r="J208" s="345" t="s">
        <v>633</v>
      </c>
      <c r="O208" s="326">
        <v>42941</v>
      </c>
      <c r="P208" s="328">
        <v>30</v>
      </c>
    </row>
    <row r="209" spans="1:16" x14ac:dyDescent="0.25">
      <c r="A209" t="str">
        <f t="shared" si="6"/>
        <v>00171</v>
      </c>
      <c r="B209" s="118" t="str">
        <f t="shared" si="7"/>
        <v>D54274-BRC00171</v>
      </c>
      <c r="C209" s="338">
        <v>8</v>
      </c>
      <c r="D209" s="339"/>
      <c r="E209" s="340"/>
      <c r="F209" s="341" t="s">
        <v>680</v>
      </c>
      <c r="G209" s="342" t="s">
        <v>679</v>
      </c>
      <c r="H209" s="343" t="s">
        <v>45</v>
      </c>
      <c r="I209" s="344" t="s">
        <v>681</v>
      </c>
      <c r="J209" s="345" t="s">
        <v>633</v>
      </c>
      <c r="O209" s="326">
        <v>42942</v>
      </c>
      <c r="P209" s="328">
        <v>30</v>
      </c>
    </row>
    <row r="210" spans="1:16" x14ac:dyDescent="0.25">
      <c r="A210" t="str">
        <f t="shared" si="6"/>
        <v>00173</v>
      </c>
      <c r="B210" s="118" t="str">
        <f t="shared" si="7"/>
        <v>D54274-BRC00173</v>
      </c>
      <c r="C210" s="338">
        <v>8</v>
      </c>
      <c r="D210" s="339"/>
      <c r="E210" s="340"/>
      <c r="F210" s="341" t="s">
        <v>683</v>
      </c>
      <c r="G210" s="342" t="s">
        <v>682</v>
      </c>
      <c r="H210" s="343" t="s">
        <v>45</v>
      </c>
      <c r="I210" s="344" t="s">
        <v>684</v>
      </c>
      <c r="J210" s="345" t="s">
        <v>633</v>
      </c>
      <c r="O210" s="326">
        <v>42943</v>
      </c>
      <c r="P210" s="328">
        <v>30</v>
      </c>
    </row>
    <row r="211" spans="1:16" x14ac:dyDescent="0.25">
      <c r="A211" t="str">
        <f t="shared" si="6"/>
        <v>00174</v>
      </c>
      <c r="B211" s="118" t="str">
        <f t="shared" si="7"/>
        <v>D54274-BRC00174</v>
      </c>
      <c r="C211" s="338">
        <v>8</v>
      </c>
      <c r="D211" s="339"/>
      <c r="E211" s="340"/>
      <c r="F211" s="341" t="s">
        <v>686</v>
      </c>
      <c r="G211" s="342" t="s">
        <v>685</v>
      </c>
      <c r="H211" s="343" t="s">
        <v>45</v>
      </c>
      <c r="I211" s="344" t="s">
        <v>687</v>
      </c>
      <c r="J211" s="345" t="s">
        <v>633</v>
      </c>
      <c r="O211" s="326">
        <v>42944</v>
      </c>
      <c r="P211" s="328">
        <v>30</v>
      </c>
    </row>
    <row r="212" spans="1:16" x14ac:dyDescent="0.25">
      <c r="A212" t="str">
        <f t="shared" si="6"/>
        <v>00192</v>
      </c>
      <c r="B212" s="118" t="str">
        <f t="shared" si="7"/>
        <v>D54274-BRC00192</v>
      </c>
      <c r="C212" s="338">
        <v>8</v>
      </c>
      <c r="D212" s="339"/>
      <c r="E212" s="340"/>
      <c r="F212" s="341" t="s">
        <v>689</v>
      </c>
      <c r="G212" s="342" t="s">
        <v>688</v>
      </c>
      <c r="H212" s="343" t="s">
        <v>45</v>
      </c>
      <c r="I212" s="344" t="s">
        <v>690</v>
      </c>
      <c r="J212" s="345" t="s">
        <v>633</v>
      </c>
      <c r="O212" s="326">
        <v>42945</v>
      </c>
      <c r="P212" s="328">
        <v>30</v>
      </c>
    </row>
    <row r="213" spans="1:16" x14ac:dyDescent="0.25">
      <c r="A213" t="str">
        <f t="shared" si="6"/>
        <v>00194</v>
      </c>
      <c r="B213" s="118" t="str">
        <f t="shared" si="7"/>
        <v>D54274-BRC00194</v>
      </c>
      <c r="C213" s="338">
        <v>8</v>
      </c>
      <c r="D213" s="339"/>
      <c r="E213" s="340"/>
      <c r="F213" s="341" t="s">
        <v>692</v>
      </c>
      <c r="G213" s="342" t="s">
        <v>691</v>
      </c>
      <c r="H213" s="343" t="s">
        <v>45</v>
      </c>
      <c r="I213" s="344" t="s">
        <v>693</v>
      </c>
      <c r="J213" s="345" t="s">
        <v>633</v>
      </c>
      <c r="O213" s="326">
        <v>42946</v>
      </c>
      <c r="P213" s="328">
        <v>30</v>
      </c>
    </row>
    <row r="214" spans="1:16" x14ac:dyDescent="0.25">
      <c r="A214" t="str">
        <f t="shared" si="6"/>
        <v>00196</v>
      </c>
      <c r="B214" s="118" t="str">
        <f t="shared" si="7"/>
        <v>D54274-BRC00196</v>
      </c>
      <c r="C214" s="338">
        <v>8</v>
      </c>
      <c r="D214" s="339"/>
      <c r="E214" s="340"/>
      <c r="F214" s="341" t="s">
        <v>695</v>
      </c>
      <c r="G214" s="342" t="s">
        <v>694</v>
      </c>
      <c r="H214" s="343" t="s">
        <v>45</v>
      </c>
      <c r="I214" s="344" t="s">
        <v>696</v>
      </c>
      <c r="J214" s="345" t="s">
        <v>633</v>
      </c>
      <c r="O214" s="326">
        <v>42947</v>
      </c>
      <c r="P214" s="328">
        <v>31</v>
      </c>
    </row>
    <row r="215" spans="1:16" x14ac:dyDescent="0.25">
      <c r="A215" t="str">
        <f t="shared" si="6"/>
        <v>00197</v>
      </c>
      <c r="B215" s="118" t="str">
        <f t="shared" si="7"/>
        <v>D54274-BRC00197</v>
      </c>
      <c r="C215" s="338">
        <v>8</v>
      </c>
      <c r="D215" s="339"/>
      <c r="E215" s="340"/>
      <c r="F215" s="341" t="s">
        <v>698</v>
      </c>
      <c r="G215" s="342" t="s">
        <v>697</v>
      </c>
      <c r="H215" s="343" t="s">
        <v>45</v>
      </c>
      <c r="I215" s="344" t="s">
        <v>699</v>
      </c>
      <c r="J215" s="345" t="s">
        <v>633</v>
      </c>
      <c r="O215" s="326">
        <v>42948</v>
      </c>
      <c r="P215" s="328">
        <v>31</v>
      </c>
    </row>
    <row r="216" spans="1:16" x14ac:dyDescent="0.25">
      <c r="A216" t="str">
        <f t="shared" si="6"/>
        <v>00199</v>
      </c>
      <c r="B216" s="118" t="str">
        <f t="shared" si="7"/>
        <v>D54274-BRC00199</v>
      </c>
      <c r="C216" s="338">
        <v>8</v>
      </c>
      <c r="D216" s="339"/>
      <c r="E216" s="340"/>
      <c r="F216" s="341" t="s">
        <v>701</v>
      </c>
      <c r="G216" s="342" t="s">
        <v>700</v>
      </c>
      <c r="H216" s="343" t="s">
        <v>45</v>
      </c>
      <c r="I216" s="344" t="s">
        <v>702</v>
      </c>
      <c r="J216" s="345" t="s">
        <v>633</v>
      </c>
      <c r="O216" s="326">
        <v>42949</v>
      </c>
      <c r="P216" s="328">
        <v>31</v>
      </c>
    </row>
    <row r="217" spans="1:16" x14ac:dyDescent="0.25">
      <c r="A217" t="str">
        <f t="shared" si="6"/>
        <v>00212</v>
      </c>
      <c r="B217" s="118" t="str">
        <f t="shared" si="7"/>
        <v>D54274-BRC00212</v>
      </c>
      <c r="C217" s="338">
        <v>8</v>
      </c>
      <c r="D217" s="339"/>
      <c r="E217" s="340"/>
      <c r="F217" s="341" t="s">
        <v>704</v>
      </c>
      <c r="G217" s="342" t="s">
        <v>703</v>
      </c>
      <c r="H217" s="343" t="s">
        <v>45</v>
      </c>
      <c r="I217" s="344" t="s">
        <v>705</v>
      </c>
      <c r="J217" s="345" t="s">
        <v>633</v>
      </c>
      <c r="O217" s="326">
        <v>42950</v>
      </c>
      <c r="P217" s="328">
        <v>31</v>
      </c>
    </row>
    <row r="218" spans="1:16" x14ac:dyDescent="0.25">
      <c r="A218" t="str">
        <f t="shared" si="6"/>
        <v>00221</v>
      </c>
      <c r="B218" s="118" t="str">
        <f t="shared" si="7"/>
        <v>D54274-BRC00221</v>
      </c>
      <c r="C218" s="338">
        <v>8</v>
      </c>
      <c r="D218" s="339"/>
      <c r="E218" s="340"/>
      <c r="F218" s="341" t="s">
        <v>707</v>
      </c>
      <c r="G218" s="342" t="s">
        <v>706</v>
      </c>
      <c r="H218" s="343" t="s">
        <v>45</v>
      </c>
      <c r="I218" s="344" t="s">
        <v>708</v>
      </c>
      <c r="J218" s="345" t="s">
        <v>633</v>
      </c>
      <c r="O218" s="326">
        <v>42951</v>
      </c>
      <c r="P218" s="328">
        <v>31</v>
      </c>
    </row>
    <row r="219" spans="1:16" x14ac:dyDescent="0.25">
      <c r="A219" t="str">
        <f t="shared" si="6"/>
        <v>00230</v>
      </c>
      <c r="B219" s="118" t="str">
        <f t="shared" si="7"/>
        <v>D54274-BRC00230</v>
      </c>
      <c r="C219" s="338">
        <v>8</v>
      </c>
      <c r="D219" s="339"/>
      <c r="E219" s="340"/>
      <c r="F219" s="341" t="s">
        <v>710</v>
      </c>
      <c r="G219" s="342" t="s">
        <v>709</v>
      </c>
      <c r="H219" s="343" t="s">
        <v>45</v>
      </c>
      <c r="I219" s="344" t="s">
        <v>711</v>
      </c>
      <c r="J219" s="345" t="s">
        <v>633</v>
      </c>
      <c r="O219" s="326">
        <v>42952</v>
      </c>
      <c r="P219" s="328">
        <v>31</v>
      </c>
    </row>
    <row r="220" spans="1:16" x14ac:dyDescent="0.25">
      <c r="A220" t="str">
        <f t="shared" si="6"/>
        <v>00232</v>
      </c>
      <c r="B220" s="118" t="str">
        <f t="shared" si="7"/>
        <v>D54274-BRC00232</v>
      </c>
      <c r="C220" s="338">
        <v>8</v>
      </c>
      <c r="D220" s="339"/>
      <c r="E220" s="340"/>
      <c r="F220" s="341" t="s">
        <v>713</v>
      </c>
      <c r="G220" s="342" t="s">
        <v>712</v>
      </c>
      <c r="H220" s="343" t="s">
        <v>45</v>
      </c>
      <c r="I220" s="344" t="s">
        <v>714</v>
      </c>
      <c r="J220" s="345" t="s">
        <v>633</v>
      </c>
      <c r="O220" s="326">
        <v>42953</v>
      </c>
      <c r="P220" s="328">
        <v>31</v>
      </c>
    </row>
    <row r="221" spans="1:16" x14ac:dyDescent="0.25">
      <c r="A221" t="str">
        <f t="shared" si="6"/>
        <v>00234</v>
      </c>
      <c r="B221" s="118" t="str">
        <f t="shared" si="7"/>
        <v>D54274-BRC00234</v>
      </c>
      <c r="C221" s="338">
        <v>8</v>
      </c>
      <c r="D221" s="339"/>
      <c r="E221" s="340"/>
      <c r="F221" s="341" t="s">
        <v>716</v>
      </c>
      <c r="G221" s="342" t="s">
        <v>715</v>
      </c>
      <c r="H221" s="343" t="s">
        <v>45</v>
      </c>
      <c r="I221" s="344" t="s">
        <v>717</v>
      </c>
      <c r="J221" s="345" t="s">
        <v>633</v>
      </c>
      <c r="O221" s="326">
        <v>42954</v>
      </c>
      <c r="P221" s="328">
        <v>32</v>
      </c>
    </row>
    <row r="222" spans="1:16" x14ac:dyDescent="0.25">
      <c r="A222" t="str">
        <f t="shared" si="6"/>
        <v>00236</v>
      </c>
      <c r="B222" s="118" t="str">
        <f t="shared" si="7"/>
        <v>D54274-BRC00236</v>
      </c>
      <c r="C222" s="338">
        <v>8</v>
      </c>
      <c r="D222" s="339"/>
      <c r="E222" s="340"/>
      <c r="F222" s="341" t="s">
        <v>719</v>
      </c>
      <c r="G222" s="342" t="s">
        <v>718</v>
      </c>
      <c r="H222" s="343" t="s">
        <v>45</v>
      </c>
      <c r="I222" s="344" t="s">
        <v>720</v>
      </c>
      <c r="J222" s="345" t="s">
        <v>633</v>
      </c>
      <c r="O222" s="326">
        <v>42955</v>
      </c>
      <c r="P222" s="328">
        <v>32</v>
      </c>
    </row>
    <row r="223" spans="1:16" x14ac:dyDescent="0.25">
      <c r="A223" t="str">
        <f t="shared" si="6"/>
        <v>00238</v>
      </c>
      <c r="B223" s="118" t="str">
        <f t="shared" si="7"/>
        <v>D54274-BRC00238</v>
      </c>
      <c r="C223" s="338">
        <v>8</v>
      </c>
      <c r="D223" s="339"/>
      <c r="E223" s="340"/>
      <c r="F223" s="341" t="s">
        <v>722</v>
      </c>
      <c r="G223" s="342" t="s">
        <v>721</v>
      </c>
      <c r="H223" s="343" t="s">
        <v>45</v>
      </c>
      <c r="I223" s="344" t="s">
        <v>723</v>
      </c>
      <c r="J223" s="345" t="s">
        <v>633</v>
      </c>
      <c r="O223" s="326">
        <v>42956</v>
      </c>
      <c r="P223" s="328">
        <v>32</v>
      </c>
    </row>
    <row r="224" spans="1:16" x14ac:dyDescent="0.25">
      <c r="A224" t="str">
        <f t="shared" si="6"/>
        <v>00247</v>
      </c>
      <c r="B224" s="118" t="str">
        <f t="shared" si="7"/>
        <v>D54274-BRC00247</v>
      </c>
      <c r="C224" s="338">
        <v>8</v>
      </c>
      <c r="D224" s="339"/>
      <c r="E224" s="340"/>
      <c r="F224" s="341" t="s">
        <v>725</v>
      </c>
      <c r="G224" s="342" t="s">
        <v>724</v>
      </c>
      <c r="H224" s="343" t="s">
        <v>45</v>
      </c>
      <c r="I224" s="344" t="s">
        <v>726</v>
      </c>
      <c r="J224" s="345" t="s">
        <v>633</v>
      </c>
      <c r="O224" s="326">
        <v>42957</v>
      </c>
      <c r="P224" s="328">
        <v>32</v>
      </c>
    </row>
    <row r="225" spans="1:16" x14ac:dyDescent="0.25">
      <c r="A225" t="str">
        <f t="shared" si="6"/>
        <v>00249</v>
      </c>
      <c r="B225" s="118" t="str">
        <f t="shared" si="7"/>
        <v>D54274-BRC00249</v>
      </c>
      <c r="C225" s="338">
        <v>8</v>
      </c>
      <c r="D225" s="339"/>
      <c r="E225" s="340"/>
      <c r="F225" s="341" t="s">
        <v>728</v>
      </c>
      <c r="G225" s="342" t="s">
        <v>727</v>
      </c>
      <c r="H225" s="343" t="s">
        <v>45</v>
      </c>
      <c r="I225" s="344" t="s">
        <v>729</v>
      </c>
      <c r="J225" s="345" t="s">
        <v>633</v>
      </c>
      <c r="O225" s="326">
        <v>42958</v>
      </c>
      <c r="P225" s="328">
        <v>32</v>
      </c>
    </row>
    <row r="226" spans="1:16" x14ac:dyDescent="0.25">
      <c r="A226" t="str">
        <f t="shared" si="6"/>
        <v>00260</v>
      </c>
      <c r="B226" s="118" t="str">
        <f t="shared" si="7"/>
        <v>D54274-BRC00260</v>
      </c>
      <c r="C226" s="338">
        <v>8</v>
      </c>
      <c r="D226" s="339"/>
      <c r="E226" s="340"/>
      <c r="F226" s="341" t="s">
        <v>731</v>
      </c>
      <c r="G226" s="342" t="s">
        <v>730</v>
      </c>
      <c r="H226" s="343" t="s">
        <v>45</v>
      </c>
      <c r="I226" s="344" t="s">
        <v>732</v>
      </c>
      <c r="J226" s="345" t="s">
        <v>633</v>
      </c>
      <c r="O226" s="326">
        <v>42959</v>
      </c>
      <c r="P226" s="328">
        <v>32</v>
      </c>
    </row>
    <row r="227" spans="1:16" x14ac:dyDescent="0.25">
      <c r="A227" t="str">
        <f t="shared" si="6"/>
        <v>00269</v>
      </c>
      <c r="B227" s="118" t="str">
        <f t="shared" si="7"/>
        <v>D54274-BRC00269</v>
      </c>
      <c r="C227" s="338">
        <v>8</v>
      </c>
      <c r="D227" s="339"/>
      <c r="E227" s="340"/>
      <c r="F227" s="341" t="s">
        <v>734</v>
      </c>
      <c r="G227" s="342" t="s">
        <v>733</v>
      </c>
      <c r="H227" s="343" t="s">
        <v>45</v>
      </c>
      <c r="I227" s="344" t="s">
        <v>735</v>
      </c>
      <c r="J227" s="345" t="s">
        <v>633</v>
      </c>
      <c r="O227" s="326">
        <v>42960</v>
      </c>
      <c r="P227" s="328">
        <v>32</v>
      </c>
    </row>
    <row r="228" spans="1:16" x14ac:dyDescent="0.25">
      <c r="A228" t="str">
        <f t="shared" si="6"/>
        <v>00271</v>
      </c>
      <c r="B228" s="118" t="str">
        <f t="shared" si="7"/>
        <v>D54274-BRC00271</v>
      </c>
      <c r="C228" s="338">
        <v>8</v>
      </c>
      <c r="D228" s="339"/>
      <c r="E228" s="340"/>
      <c r="F228" s="341" t="s">
        <v>737</v>
      </c>
      <c r="G228" s="342" t="s">
        <v>736</v>
      </c>
      <c r="H228" s="343" t="s">
        <v>45</v>
      </c>
      <c r="I228" s="344" t="s">
        <v>738</v>
      </c>
      <c r="J228" s="345" t="s">
        <v>633</v>
      </c>
      <c r="O228" s="326">
        <v>42961</v>
      </c>
      <c r="P228" s="328">
        <v>33</v>
      </c>
    </row>
    <row r="229" spans="1:16" x14ac:dyDescent="0.25">
      <c r="A229" t="str">
        <f t="shared" si="6"/>
        <v>00277</v>
      </c>
      <c r="B229" s="118" t="str">
        <f t="shared" si="7"/>
        <v>D54274-BRC00277</v>
      </c>
      <c r="C229" s="338">
        <v>8</v>
      </c>
      <c r="D229" s="339"/>
      <c r="E229" s="340"/>
      <c r="F229" s="341" t="s">
        <v>740</v>
      </c>
      <c r="G229" s="342" t="s">
        <v>739</v>
      </c>
      <c r="H229" s="343" t="s">
        <v>45</v>
      </c>
      <c r="I229" s="344" t="s">
        <v>741</v>
      </c>
      <c r="J229" s="345" t="s">
        <v>633</v>
      </c>
      <c r="O229" s="326">
        <v>42962</v>
      </c>
      <c r="P229" s="328">
        <v>33</v>
      </c>
    </row>
    <row r="230" spans="1:16" x14ac:dyDescent="0.25">
      <c r="A230" t="str">
        <f t="shared" si="6"/>
        <v>00290</v>
      </c>
      <c r="B230" s="118" t="str">
        <f t="shared" si="7"/>
        <v>D54274-BRC00290</v>
      </c>
      <c r="C230" s="338">
        <v>8</v>
      </c>
      <c r="D230" s="339"/>
      <c r="E230" s="340"/>
      <c r="F230" s="341" t="s">
        <v>743</v>
      </c>
      <c r="G230" s="342" t="s">
        <v>742</v>
      </c>
      <c r="H230" s="343" t="s">
        <v>45</v>
      </c>
      <c r="I230" s="344" t="s">
        <v>744</v>
      </c>
      <c r="J230" s="345" t="s">
        <v>633</v>
      </c>
      <c r="O230" s="326">
        <v>42963</v>
      </c>
      <c r="P230" s="328">
        <v>33</v>
      </c>
    </row>
    <row r="231" spans="1:16" x14ac:dyDescent="0.25">
      <c r="A231" t="str">
        <f t="shared" si="6"/>
        <v>00291</v>
      </c>
      <c r="B231" s="118" t="str">
        <f t="shared" si="7"/>
        <v>D54274-BRC00291</v>
      </c>
      <c r="C231" s="338">
        <v>8</v>
      </c>
      <c r="D231" s="339"/>
      <c r="E231" s="340"/>
      <c r="F231" s="341" t="s">
        <v>746</v>
      </c>
      <c r="G231" s="342" t="s">
        <v>745</v>
      </c>
      <c r="H231" s="343" t="s">
        <v>45</v>
      </c>
      <c r="I231" s="344" t="s">
        <v>747</v>
      </c>
      <c r="J231" s="345" t="s">
        <v>633</v>
      </c>
      <c r="O231" s="326">
        <v>42964</v>
      </c>
      <c r="P231" s="328">
        <v>33</v>
      </c>
    </row>
    <row r="232" spans="1:16" x14ac:dyDescent="0.25">
      <c r="A232" t="str">
        <f t="shared" si="6"/>
        <v>00295</v>
      </c>
      <c r="B232" s="118" t="str">
        <f t="shared" si="7"/>
        <v>D54274-BRC00295</v>
      </c>
      <c r="C232" s="338">
        <v>8</v>
      </c>
      <c r="D232" s="339"/>
      <c r="E232" s="340"/>
      <c r="F232" s="341" t="s">
        <v>749</v>
      </c>
      <c r="G232" s="342" t="s">
        <v>748</v>
      </c>
      <c r="H232" s="343" t="s">
        <v>45</v>
      </c>
      <c r="I232" s="344" t="s">
        <v>750</v>
      </c>
      <c r="J232" s="345" t="s">
        <v>633</v>
      </c>
      <c r="O232" s="326">
        <v>42965</v>
      </c>
      <c r="P232" s="328">
        <v>33</v>
      </c>
    </row>
    <row r="233" spans="1:16" x14ac:dyDescent="0.25">
      <c r="A233" t="str">
        <f t="shared" si="6"/>
        <v>00303</v>
      </c>
      <c r="B233" s="118" t="str">
        <f t="shared" si="7"/>
        <v>D54274-BRC00303</v>
      </c>
      <c r="C233" s="338">
        <v>8</v>
      </c>
      <c r="D233" s="339"/>
      <c r="E233" s="340"/>
      <c r="F233" s="341" t="s">
        <v>752</v>
      </c>
      <c r="G233" s="342" t="s">
        <v>751</v>
      </c>
      <c r="H233" s="343" t="s">
        <v>45</v>
      </c>
      <c r="I233" s="344" t="s">
        <v>753</v>
      </c>
      <c r="J233" s="345" t="s">
        <v>633</v>
      </c>
      <c r="O233" s="326">
        <v>42966</v>
      </c>
      <c r="P233" s="328">
        <v>33</v>
      </c>
    </row>
    <row r="234" spans="1:16" x14ac:dyDescent="0.25">
      <c r="A234" t="str">
        <f t="shared" si="6"/>
        <v>00333</v>
      </c>
      <c r="B234" s="118" t="str">
        <f t="shared" si="7"/>
        <v>D54274-BRC00333</v>
      </c>
      <c r="C234" s="338">
        <v>8</v>
      </c>
      <c r="D234" s="339"/>
      <c r="E234" s="340"/>
      <c r="F234" s="341" t="s">
        <v>755</v>
      </c>
      <c r="G234" s="342" t="s">
        <v>754</v>
      </c>
      <c r="H234" s="343" t="s">
        <v>45</v>
      </c>
      <c r="I234" s="344" t="s">
        <v>756</v>
      </c>
      <c r="J234" s="345" t="s">
        <v>633</v>
      </c>
      <c r="O234" s="326">
        <v>42967</v>
      </c>
      <c r="P234" s="328">
        <v>33</v>
      </c>
    </row>
    <row r="235" spans="1:16" x14ac:dyDescent="0.25">
      <c r="A235" t="str">
        <f t="shared" si="6"/>
        <v>00363</v>
      </c>
      <c r="B235" s="118" t="str">
        <f t="shared" si="7"/>
        <v>D54274-BRC00363</v>
      </c>
      <c r="C235" s="338">
        <v>8</v>
      </c>
      <c r="D235" s="339"/>
      <c r="E235" s="340"/>
      <c r="F235" s="341" t="s">
        <v>758</v>
      </c>
      <c r="G235" s="342" t="s">
        <v>757</v>
      </c>
      <c r="H235" s="343" t="s">
        <v>45</v>
      </c>
      <c r="I235" s="344" t="s">
        <v>759</v>
      </c>
      <c r="J235" s="345" t="s">
        <v>633</v>
      </c>
      <c r="O235" s="326">
        <v>42968</v>
      </c>
      <c r="P235" s="328">
        <v>34</v>
      </c>
    </row>
    <row r="236" spans="1:16" x14ac:dyDescent="0.25">
      <c r="A236" t="str">
        <f t="shared" si="6"/>
        <v>00365</v>
      </c>
      <c r="B236" s="118" t="str">
        <f t="shared" si="7"/>
        <v>D54274-BRC00365</v>
      </c>
      <c r="C236" s="338">
        <v>8</v>
      </c>
      <c r="D236" s="339"/>
      <c r="E236" s="340"/>
      <c r="F236" s="341" t="s">
        <v>761</v>
      </c>
      <c r="G236" s="342" t="s">
        <v>760</v>
      </c>
      <c r="H236" s="343" t="s">
        <v>45</v>
      </c>
      <c r="I236" s="344" t="s">
        <v>762</v>
      </c>
      <c r="J236" s="345" t="s">
        <v>633</v>
      </c>
      <c r="O236" s="326">
        <v>42969</v>
      </c>
      <c r="P236" s="328">
        <v>34</v>
      </c>
    </row>
    <row r="237" spans="1:16" x14ac:dyDescent="0.25">
      <c r="A237" t="str">
        <f t="shared" si="6"/>
        <v>00366</v>
      </c>
      <c r="B237" s="118" t="str">
        <f t="shared" si="7"/>
        <v>D54274-BRC00366</v>
      </c>
      <c r="C237" s="338">
        <v>8</v>
      </c>
      <c r="D237" s="339"/>
      <c r="E237" s="340"/>
      <c r="F237" s="341" t="s">
        <v>764</v>
      </c>
      <c r="G237" s="342" t="s">
        <v>763</v>
      </c>
      <c r="H237" s="343" t="s">
        <v>45</v>
      </c>
      <c r="I237" s="344" t="s">
        <v>765</v>
      </c>
      <c r="J237" s="345" t="s">
        <v>633</v>
      </c>
      <c r="O237" s="326">
        <v>42970</v>
      </c>
      <c r="P237" s="328">
        <v>34</v>
      </c>
    </row>
    <row r="238" spans="1:16" x14ac:dyDescent="0.25">
      <c r="A238" t="str">
        <f t="shared" si="6"/>
        <v>00378</v>
      </c>
      <c r="B238" s="118" t="str">
        <f t="shared" si="7"/>
        <v>D54274-BRC00378</v>
      </c>
      <c r="C238" s="338">
        <v>8</v>
      </c>
      <c r="D238" s="339"/>
      <c r="E238" s="340"/>
      <c r="F238" s="341" t="s">
        <v>767</v>
      </c>
      <c r="G238" s="342" t="s">
        <v>766</v>
      </c>
      <c r="H238" s="343" t="s">
        <v>45</v>
      </c>
      <c r="I238" s="344" t="s">
        <v>768</v>
      </c>
      <c r="J238" s="345" t="s">
        <v>633</v>
      </c>
      <c r="O238" s="326">
        <v>42971</v>
      </c>
      <c r="P238" s="328">
        <v>34</v>
      </c>
    </row>
    <row r="239" spans="1:16" x14ac:dyDescent="0.25">
      <c r="A239" t="str">
        <f t="shared" si="6"/>
        <v>00393</v>
      </c>
      <c r="B239" s="118" t="str">
        <f t="shared" si="7"/>
        <v>D54274-BRC00393</v>
      </c>
      <c r="C239" s="338">
        <v>8</v>
      </c>
      <c r="D239" s="339"/>
      <c r="E239" s="340"/>
      <c r="F239" s="341" t="s">
        <v>770</v>
      </c>
      <c r="G239" s="342" t="s">
        <v>769</v>
      </c>
      <c r="H239" s="343" t="s">
        <v>45</v>
      </c>
      <c r="I239" s="344" t="s">
        <v>771</v>
      </c>
      <c r="J239" s="345" t="s">
        <v>633</v>
      </c>
      <c r="O239" s="326">
        <v>42972</v>
      </c>
      <c r="P239" s="328">
        <v>34</v>
      </c>
    </row>
    <row r="240" spans="1:16" x14ac:dyDescent="0.25">
      <c r="A240" t="str">
        <f t="shared" si="6"/>
        <v>00395</v>
      </c>
      <c r="B240" s="118" t="str">
        <f t="shared" si="7"/>
        <v>D54274-BRC00395</v>
      </c>
      <c r="C240" s="338">
        <v>8</v>
      </c>
      <c r="D240" s="339"/>
      <c r="E240" s="340"/>
      <c r="F240" s="341" t="s">
        <v>773</v>
      </c>
      <c r="G240" s="342" t="s">
        <v>772</v>
      </c>
      <c r="H240" s="343" t="s">
        <v>45</v>
      </c>
      <c r="I240" s="344" t="s">
        <v>774</v>
      </c>
      <c r="J240" s="345" t="s">
        <v>633</v>
      </c>
      <c r="O240" s="326">
        <v>42973</v>
      </c>
      <c r="P240" s="328">
        <v>34</v>
      </c>
    </row>
    <row r="241" spans="1:16" x14ac:dyDescent="0.25">
      <c r="A241" t="str">
        <f t="shared" si="6"/>
        <v>01186</v>
      </c>
      <c r="B241" s="118" t="str">
        <f t="shared" si="7"/>
        <v>D54431-BRC01186</v>
      </c>
      <c r="C241" s="338">
        <v>12</v>
      </c>
      <c r="D241" s="339"/>
      <c r="E241" s="340"/>
      <c r="F241" s="341" t="s">
        <v>776</v>
      </c>
      <c r="G241" s="342" t="s">
        <v>775</v>
      </c>
      <c r="H241" s="343" t="s">
        <v>45</v>
      </c>
      <c r="I241" s="344" t="s">
        <v>777</v>
      </c>
      <c r="J241" s="345" t="s">
        <v>778</v>
      </c>
      <c r="O241" s="326">
        <v>42974</v>
      </c>
      <c r="P241" s="328">
        <v>34</v>
      </c>
    </row>
    <row r="242" spans="1:16" x14ac:dyDescent="0.25">
      <c r="A242" t="str">
        <f t="shared" si="6"/>
        <v>01185</v>
      </c>
      <c r="B242" s="118" t="str">
        <f t="shared" si="7"/>
        <v>D54431-BRC01185</v>
      </c>
      <c r="C242" s="338">
        <v>12</v>
      </c>
      <c r="D242" s="339"/>
      <c r="E242" s="340"/>
      <c r="F242" s="341" t="s">
        <v>780</v>
      </c>
      <c r="G242" s="342" t="s">
        <v>779</v>
      </c>
      <c r="H242" s="343" t="s">
        <v>45</v>
      </c>
      <c r="I242" s="344" t="s">
        <v>781</v>
      </c>
      <c r="J242" s="345" t="s">
        <v>778</v>
      </c>
      <c r="O242" s="326">
        <v>42975</v>
      </c>
      <c r="P242" s="328">
        <v>35</v>
      </c>
    </row>
    <row r="243" spans="1:16" x14ac:dyDescent="0.25">
      <c r="A243" t="str">
        <f t="shared" si="6"/>
        <v>01184</v>
      </c>
      <c r="B243" s="118" t="str">
        <f t="shared" si="7"/>
        <v>D54431-BRC01184</v>
      </c>
      <c r="C243" s="338">
        <v>12</v>
      </c>
      <c r="D243" s="339"/>
      <c r="E243" s="340"/>
      <c r="F243" s="341" t="s">
        <v>783</v>
      </c>
      <c r="G243" s="342" t="s">
        <v>782</v>
      </c>
      <c r="H243" s="343" t="s">
        <v>45</v>
      </c>
      <c r="I243" s="344" t="s">
        <v>784</v>
      </c>
      <c r="J243" s="345" t="s">
        <v>778</v>
      </c>
      <c r="O243" s="326">
        <v>42976</v>
      </c>
      <c r="P243" s="328">
        <v>35</v>
      </c>
    </row>
    <row r="244" spans="1:16" x14ac:dyDescent="0.25">
      <c r="A244" t="str">
        <f t="shared" si="6"/>
        <v>00395</v>
      </c>
      <c r="B244" s="118" t="str">
        <f t="shared" si="7"/>
        <v>D54431-BRC00395</v>
      </c>
      <c r="C244" s="338">
        <v>12</v>
      </c>
      <c r="D244" s="339"/>
      <c r="E244" s="340"/>
      <c r="F244" s="341" t="s">
        <v>786</v>
      </c>
      <c r="G244" s="342" t="s">
        <v>785</v>
      </c>
      <c r="H244" s="343" t="s">
        <v>45</v>
      </c>
      <c r="I244" s="344" t="s">
        <v>787</v>
      </c>
      <c r="J244" s="345" t="s">
        <v>778</v>
      </c>
      <c r="O244" s="326">
        <v>42977</v>
      </c>
      <c r="P244" s="328">
        <v>35</v>
      </c>
    </row>
    <row r="245" spans="1:16" x14ac:dyDescent="0.25">
      <c r="A245" t="str">
        <f t="shared" si="6"/>
        <v>00393</v>
      </c>
      <c r="B245" s="118" t="str">
        <f t="shared" si="7"/>
        <v>D54431-BRC00393</v>
      </c>
      <c r="C245" s="338">
        <v>12</v>
      </c>
      <c r="D245" s="339"/>
      <c r="E245" s="340"/>
      <c r="F245" s="341" t="s">
        <v>789</v>
      </c>
      <c r="G245" s="342" t="s">
        <v>788</v>
      </c>
      <c r="H245" s="343" t="s">
        <v>45</v>
      </c>
      <c r="I245" s="344" t="s">
        <v>790</v>
      </c>
      <c r="J245" s="345" t="s">
        <v>778</v>
      </c>
      <c r="O245" s="326">
        <v>42978</v>
      </c>
      <c r="P245" s="328">
        <v>35</v>
      </c>
    </row>
    <row r="246" spans="1:16" x14ac:dyDescent="0.25">
      <c r="A246" t="str">
        <f t="shared" si="6"/>
        <v>00011</v>
      </c>
      <c r="B246" s="118" t="str">
        <f t="shared" si="7"/>
        <v>D54300-BRC00011</v>
      </c>
      <c r="C246" s="338">
        <v>7</v>
      </c>
      <c r="D246" s="339"/>
      <c r="E246" s="340"/>
      <c r="F246" s="341" t="s">
        <v>792</v>
      </c>
      <c r="G246" s="342" t="s">
        <v>791</v>
      </c>
      <c r="H246" s="343" t="s">
        <v>45</v>
      </c>
      <c r="I246" s="344" t="s">
        <v>793</v>
      </c>
      <c r="J246" s="345" t="s">
        <v>794</v>
      </c>
      <c r="O246" s="326">
        <v>42979</v>
      </c>
      <c r="P246" s="328">
        <v>35</v>
      </c>
    </row>
    <row r="247" spans="1:16" x14ac:dyDescent="0.25">
      <c r="A247" t="str">
        <f t="shared" si="6"/>
        <v>00012</v>
      </c>
      <c r="B247" s="118" t="str">
        <f t="shared" si="7"/>
        <v>D54300-BRC00012</v>
      </c>
      <c r="C247" s="338">
        <v>7</v>
      </c>
      <c r="D247" s="339"/>
      <c r="E247" s="340"/>
      <c r="F247" s="341" t="s">
        <v>796</v>
      </c>
      <c r="G247" s="342" t="s">
        <v>795</v>
      </c>
      <c r="H247" s="343" t="s">
        <v>45</v>
      </c>
      <c r="I247" s="344" t="s">
        <v>797</v>
      </c>
      <c r="J247" s="345" t="s">
        <v>794</v>
      </c>
      <c r="O247" s="326">
        <v>42980</v>
      </c>
      <c r="P247" s="328">
        <v>35</v>
      </c>
    </row>
    <row r="248" spans="1:16" x14ac:dyDescent="0.25">
      <c r="A248" t="str">
        <f t="shared" si="6"/>
        <v>00058</v>
      </c>
      <c r="B248" s="118" t="str">
        <f t="shared" si="7"/>
        <v>D54300-BRC00058</v>
      </c>
      <c r="C248" s="338">
        <v>7</v>
      </c>
      <c r="D248" s="339"/>
      <c r="E248" s="340"/>
      <c r="F248" s="341" t="s">
        <v>799</v>
      </c>
      <c r="G248" s="342" t="s">
        <v>798</v>
      </c>
      <c r="H248" s="343" t="s">
        <v>45</v>
      </c>
      <c r="I248" s="344" t="s">
        <v>800</v>
      </c>
      <c r="J248" s="345" t="s">
        <v>794</v>
      </c>
      <c r="O248" s="326">
        <v>42981</v>
      </c>
      <c r="P248" s="328">
        <v>35</v>
      </c>
    </row>
    <row r="249" spans="1:16" x14ac:dyDescent="0.25">
      <c r="A249" t="str">
        <f t="shared" si="6"/>
        <v>00074</v>
      </c>
      <c r="B249" s="118" t="str">
        <f t="shared" si="7"/>
        <v>D54300-BRC00074</v>
      </c>
      <c r="C249" s="338">
        <v>7</v>
      </c>
      <c r="D249" s="339"/>
      <c r="E249" s="340"/>
      <c r="F249" s="341" t="s">
        <v>802</v>
      </c>
      <c r="G249" s="342" t="s">
        <v>801</v>
      </c>
      <c r="H249" s="343" t="s">
        <v>45</v>
      </c>
      <c r="I249" s="344" t="s">
        <v>803</v>
      </c>
      <c r="J249" s="345" t="s">
        <v>794</v>
      </c>
      <c r="O249" s="326">
        <v>42982</v>
      </c>
      <c r="P249" s="328">
        <v>36</v>
      </c>
    </row>
    <row r="250" spans="1:16" x14ac:dyDescent="0.25">
      <c r="A250" t="str">
        <f t="shared" si="6"/>
        <v>00075</v>
      </c>
      <c r="B250" s="118" t="str">
        <f t="shared" si="7"/>
        <v>D54300-BRC00075</v>
      </c>
      <c r="C250" s="338">
        <v>7</v>
      </c>
      <c r="D250" s="339"/>
      <c r="E250" s="340"/>
      <c r="F250" s="341" t="s">
        <v>805</v>
      </c>
      <c r="G250" s="342" t="s">
        <v>804</v>
      </c>
      <c r="H250" s="343" t="s">
        <v>45</v>
      </c>
      <c r="I250" s="344" t="s">
        <v>806</v>
      </c>
      <c r="J250" s="345" t="s">
        <v>794</v>
      </c>
      <c r="O250" s="326">
        <v>42983</v>
      </c>
      <c r="P250" s="328">
        <v>36</v>
      </c>
    </row>
    <row r="251" spans="1:16" x14ac:dyDescent="0.25">
      <c r="A251" t="str">
        <f t="shared" si="6"/>
        <v>00328</v>
      </c>
      <c r="B251" s="118" t="str">
        <f t="shared" si="7"/>
        <v>D54304-BRC00328</v>
      </c>
      <c r="C251" s="338">
        <v>7</v>
      </c>
      <c r="D251" s="339"/>
      <c r="E251" s="340"/>
      <c r="F251" s="341" t="s">
        <v>808</v>
      </c>
      <c r="G251" s="342" t="s">
        <v>807</v>
      </c>
      <c r="H251" s="343" t="s">
        <v>45</v>
      </c>
      <c r="I251" s="344" t="s">
        <v>809</v>
      </c>
      <c r="J251" s="345" t="s">
        <v>810</v>
      </c>
      <c r="O251" s="326">
        <v>42984</v>
      </c>
      <c r="P251" s="328">
        <v>36</v>
      </c>
    </row>
    <row r="252" spans="1:16" x14ac:dyDescent="0.25">
      <c r="A252" t="str">
        <f t="shared" si="6"/>
        <v>00350</v>
      </c>
      <c r="B252" s="118" t="str">
        <f t="shared" si="7"/>
        <v>D54304-BRC00350</v>
      </c>
      <c r="C252" s="338">
        <v>7</v>
      </c>
      <c r="D252" s="339"/>
      <c r="E252" s="340"/>
      <c r="F252" s="341" t="s">
        <v>812</v>
      </c>
      <c r="G252" s="342" t="s">
        <v>811</v>
      </c>
      <c r="H252" s="343" t="s">
        <v>45</v>
      </c>
      <c r="I252" s="344" t="s">
        <v>813</v>
      </c>
      <c r="J252" s="345" t="s">
        <v>810</v>
      </c>
      <c r="O252" s="326">
        <v>42985</v>
      </c>
      <c r="P252" s="328">
        <v>36</v>
      </c>
    </row>
    <row r="253" spans="1:16" x14ac:dyDescent="0.25">
      <c r="A253" t="str">
        <f t="shared" si="6"/>
        <v>00282</v>
      </c>
      <c r="B253" s="118" t="str">
        <f t="shared" si="7"/>
        <v>D54431-BRC00282</v>
      </c>
      <c r="C253" s="338">
        <v>12</v>
      </c>
      <c r="D253" s="339"/>
      <c r="E253" s="340"/>
      <c r="F253" s="341" t="s">
        <v>815</v>
      </c>
      <c r="G253" s="342" t="s">
        <v>814</v>
      </c>
      <c r="H253" s="343" t="s">
        <v>45</v>
      </c>
      <c r="I253" s="344" t="s">
        <v>816</v>
      </c>
      <c r="J253" s="345" t="s">
        <v>778</v>
      </c>
      <c r="O253" s="326">
        <v>42986</v>
      </c>
      <c r="P253" s="328">
        <v>36</v>
      </c>
    </row>
    <row r="254" spans="1:16" x14ac:dyDescent="0.25">
      <c r="A254" t="str">
        <f t="shared" si="6"/>
        <v>00251</v>
      </c>
      <c r="B254" s="118" t="str">
        <f t="shared" si="7"/>
        <v>D54431-BRC00251</v>
      </c>
      <c r="C254" s="338">
        <v>12</v>
      </c>
      <c r="D254" s="339"/>
      <c r="E254" s="340"/>
      <c r="F254" s="341" t="s">
        <v>818</v>
      </c>
      <c r="G254" s="342" t="s">
        <v>817</v>
      </c>
      <c r="H254" s="343" t="s">
        <v>45</v>
      </c>
      <c r="I254" s="344" t="s">
        <v>819</v>
      </c>
      <c r="J254" s="345" t="s">
        <v>778</v>
      </c>
      <c r="O254" s="326">
        <v>42987</v>
      </c>
      <c r="P254" s="328">
        <v>36</v>
      </c>
    </row>
    <row r="255" spans="1:16" x14ac:dyDescent="0.25">
      <c r="A255" t="str">
        <f t="shared" si="6"/>
        <v>00249</v>
      </c>
      <c r="B255" s="118" t="str">
        <f t="shared" si="7"/>
        <v>D54431-BRC00249</v>
      </c>
      <c r="C255" s="338">
        <v>12</v>
      </c>
      <c r="D255" s="339"/>
      <c r="E255" s="340"/>
      <c r="F255" s="341" t="s">
        <v>821</v>
      </c>
      <c r="G255" s="342" t="s">
        <v>820</v>
      </c>
      <c r="H255" s="343" t="s">
        <v>45</v>
      </c>
      <c r="I255" s="344" t="s">
        <v>822</v>
      </c>
      <c r="J255" s="345" t="s">
        <v>778</v>
      </c>
      <c r="O255" s="326">
        <v>42988</v>
      </c>
      <c r="P255" s="328">
        <v>36</v>
      </c>
    </row>
    <row r="256" spans="1:16" x14ac:dyDescent="0.25">
      <c r="A256" t="str">
        <f t="shared" si="6"/>
        <v>00248</v>
      </c>
      <c r="B256" s="118" t="str">
        <f t="shared" si="7"/>
        <v>D54431-BRC00248</v>
      </c>
      <c r="C256" s="338">
        <v>12</v>
      </c>
      <c r="D256" s="339"/>
      <c r="E256" s="340"/>
      <c r="F256" s="341" t="s">
        <v>824</v>
      </c>
      <c r="G256" s="342" t="s">
        <v>823</v>
      </c>
      <c r="H256" s="343" t="s">
        <v>45</v>
      </c>
      <c r="I256" s="344" t="s">
        <v>825</v>
      </c>
      <c r="J256" s="345" t="s">
        <v>778</v>
      </c>
      <c r="O256" s="326">
        <v>42989</v>
      </c>
      <c r="P256" s="328">
        <v>37</v>
      </c>
    </row>
    <row r="257" spans="1:16" x14ac:dyDescent="0.25">
      <c r="A257" t="str">
        <f t="shared" si="6"/>
        <v>00221</v>
      </c>
      <c r="B257" s="118" t="str">
        <f t="shared" si="7"/>
        <v>D54431-BRC00221</v>
      </c>
      <c r="C257" s="338">
        <v>12</v>
      </c>
      <c r="D257" s="339"/>
      <c r="E257" s="340"/>
      <c r="F257" s="341" t="s">
        <v>827</v>
      </c>
      <c r="G257" s="342" t="s">
        <v>826</v>
      </c>
      <c r="H257" s="343" t="s">
        <v>45</v>
      </c>
      <c r="I257" s="344" t="s">
        <v>828</v>
      </c>
      <c r="J257" s="345" t="s">
        <v>778</v>
      </c>
      <c r="O257" s="326">
        <v>42990</v>
      </c>
      <c r="P257" s="328">
        <v>37</v>
      </c>
    </row>
    <row r="258" spans="1:16" x14ac:dyDescent="0.25">
      <c r="A258" t="str">
        <f t="shared" si="6"/>
        <v>00017</v>
      </c>
      <c r="B258" s="118" t="str">
        <f t="shared" si="7"/>
        <v>D54431-BRC00017</v>
      </c>
      <c r="C258" s="338">
        <v>12</v>
      </c>
      <c r="D258" s="339"/>
      <c r="E258" s="340"/>
      <c r="F258" s="341" t="s">
        <v>830</v>
      </c>
      <c r="G258" s="342" t="s">
        <v>829</v>
      </c>
      <c r="H258" s="343" t="s">
        <v>45</v>
      </c>
      <c r="I258" s="344" t="s">
        <v>831</v>
      </c>
      <c r="J258" s="345" t="s">
        <v>778</v>
      </c>
      <c r="O258" s="326">
        <v>42991</v>
      </c>
      <c r="P258" s="328">
        <v>37</v>
      </c>
    </row>
    <row r="259" spans="1:16" x14ac:dyDescent="0.25">
      <c r="A259" t="str">
        <f t="shared" si="6"/>
        <v>00011</v>
      </c>
      <c r="B259" s="118" t="str">
        <f t="shared" si="7"/>
        <v>D54431-BRC00011</v>
      </c>
      <c r="C259" s="338">
        <v>12</v>
      </c>
      <c r="D259" s="339"/>
      <c r="E259" s="340"/>
      <c r="F259" s="341" t="s">
        <v>833</v>
      </c>
      <c r="G259" s="342" t="s">
        <v>832</v>
      </c>
      <c r="H259" s="343" t="s">
        <v>45</v>
      </c>
      <c r="I259" s="344" t="s">
        <v>834</v>
      </c>
      <c r="J259" s="345" t="s">
        <v>778</v>
      </c>
      <c r="O259" s="326">
        <v>42992</v>
      </c>
      <c r="P259" s="328">
        <v>37</v>
      </c>
    </row>
    <row r="260" spans="1:16" x14ac:dyDescent="0.25">
      <c r="A260" t="str">
        <f t="shared" ref="A260:A323" si="8">RIGHT(G260,5)</f>
        <v>00061</v>
      </c>
      <c r="B260" s="118" t="str">
        <f t="shared" ref="B260:B323" si="9">G260</f>
        <v>D54430-BRC00061</v>
      </c>
      <c r="C260" s="338">
        <v>9</v>
      </c>
      <c r="D260" s="339"/>
      <c r="E260" s="340"/>
      <c r="F260" s="341" t="s">
        <v>836</v>
      </c>
      <c r="G260" s="342" t="s">
        <v>835</v>
      </c>
      <c r="H260" s="343" t="s">
        <v>45</v>
      </c>
      <c r="I260" s="344" t="s">
        <v>837</v>
      </c>
      <c r="J260" s="345" t="s">
        <v>68</v>
      </c>
      <c r="O260" s="326">
        <v>42993</v>
      </c>
      <c r="P260" s="328">
        <v>37</v>
      </c>
    </row>
    <row r="261" spans="1:16" x14ac:dyDescent="0.25">
      <c r="A261" t="str">
        <f t="shared" si="8"/>
        <v>00050</v>
      </c>
      <c r="B261" s="118" t="str">
        <f t="shared" si="9"/>
        <v>D54430-BRC00050</v>
      </c>
      <c r="C261" s="338">
        <v>9</v>
      </c>
      <c r="D261" s="339"/>
      <c r="E261" s="340"/>
      <c r="F261" s="341" t="s">
        <v>839</v>
      </c>
      <c r="G261" s="342" t="s">
        <v>838</v>
      </c>
      <c r="H261" s="343" t="s">
        <v>45</v>
      </c>
      <c r="I261" s="344" t="s">
        <v>840</v>
      </c>
      <c r="J261" s="345" t="s">
        <v>68</v>
      </c>
      <c r="O261" s="326">
        <v>42994</v>
      </c>
      <c r="P261" s="328">
        <v>37</v>
      </c>
    </row>
    <row r="262" spans="1:16" x14ac:dyDescent="0.25">
      <c r="A262" t="str">
        <f t="shared" si="8"/>
        <v>00135</v>
      </c>
      <c r="B262" s="118" t="str">
        <f t="shared" si="9"/>
        <v>D54397-BRC00135</v>
      </c>
      <c r="C262" s="338">
        <v>7</v>
      </c>
      <c r="D262" s="339"/>
      <c r="E262" s="340"/>
      <c r="F262" s="341" t="s">
        <v>842</v>
      </c>
      <c r="G262" s="342" t="s">
        <v>841</v>
      </c>
      <c r="H262" s="343" t="s">
        <v>45</v>
      </c>
      <c r="I262" s="344" t="s">
        <v>843</v>
      </c>
      <c r="J262" s="345" t="s">
        <v>844</v>
      </c>
      <c r="O262" s="326">
        <v>42995</v>
      </c>
      <c r="P262" s="328">
        <v>37</v>
      </c>
    </row>
    <row r="263" spans="1:16" x14ac:dyDescent="0.25">
      <c r="A263" t="str">
        <f t="shared" si="8"/>
        <v>00131</v>
      </c>
      <c r="B263" s="118" t="str">
        <f t="shared" si="9"/>
        <v>D54397-BRC00131</v>
      </c>
      <c r="C263" s="338">
        <v>7</v>
      </c>
      <c r="D263" s="339"/>
      <c r="E263" s="340"/>
      <c r="F263" s="341" t="s">
        <v>846</v>
      </c>
      <c r="G263" s="342" t="s">
        <v>845</v>
      </c>
      <c r="H263" s="343" t="s">
        <v>45</v>
      </c>
      <c r="I263" s="344" t="s">
        <v>847</v>
      </c>
      <c r="J263" s="345" t="s">
        <v>844</v>
      </c>
      <c r="O263" s="326">
        <v>42996</v>
      </c>
      <c r="P263" s="328">
        <v>38</v>
      </c>
    </row>
    <row r="264" spans="1:16" x14ac:dyDescent="0.25">
      <c r="A264" t="str">
        <f t="shared" si="8"/>
        <v>00129</v>
      </c>
      <c r="B264" s="118" t="str">
        <f t="shared" si="9"/>
        <v>D54397-BRC00129</v>
      </c>
      <c r="C264" s="338">
        <v>7</v>
      </c>
      <c r="D264" s="339"/>
      <c r="E264" s="340"/>
      <c r="F264" s="341" t="s">
        <v>849</v>
      </c>
      <c r="G264" s="342" t="s">
        <v>848</v>
      </c>
      <c r="H264" s="343" t="s">
        <v>45</v>
      </c>
      <c r="I264" s="344" t="s">
        <v>850</v>
      </c>
      <c r="J264" s="345" t="s">
        <v>844</v>
      </c>
      <c r="O264" s="326">
        <v>42997</v>
      </c>
      <c r="P264" s="328">
        <v>38</v>
      </c>
    </row>
    <row r="265" spans="1:16" x14ac:dyDescent="0.25">
      <c r="A265" t="str">
        <f t="shared" si="8"/>
        <v>00097</v>
      </c>
      <c r="B265" s="118" t="str">
        <f t="shared" si="9"/>
        <v>D54397-BRC00097</v>
      </c>
      <c r="C265" s="338">
        <v>7</v>
      </c>
      <c r="D265" s="339"/>
      <c r="E265" s="340"/>
      <c r="F265" s="341" t="s">
        <v>852</v>
      </c>
      <c r="G265" s="342" t="s">
        <v>851</v>
      </c>
      <c r="H265" s="343" t="s">
        <v>45</v>
      </c>
      <c r="I265" s="344" t="s">
        <v>853</v>
      </c>
      <c r="J265" s="345" t="s">
        <v>844</v>
      </c>
      <c r="O265" s="326">
        <v>42998</v>
      </c>
      <c r="P265" s="328">
        <v>38</v>
      </c>
    </row>
    <row r="266" spans="1:16" x14ac:dyDescent="0.25">
      <c r="A266" t="str">
        <f t="shared" si="8"/>
        <v>00053</v>
      </c>
      <c r="B266" s="118" t="str">
        <f t="shared" si="9"/>
        <v>D54397-BRC00053</v>
      </c>
      <c r="C266" s="338">
        <v>7</v>
      </c>
      <c r="D266" s="339"/>
      <c r="E266" s="340"/>
      <c r="F266" s="341" t="s">
        <v>855</v>
      </c>
      <c r="G266" s="342" t="s">
        <v>854</v>
      </c>
      <c r="H266" s="343" t="s">
        <v>45</v>
      </c>
      <c r="I266" s="344" t="s">
        <v>856</v>
      </c>
      <c r="J266" s="345" t="s">
        <v>844</v>
      </c>
      <c r="O266" s="326">
        <v>42999</v>
      </c>
      <c r="P266" s="328">
        <v>38</v>
      </c>
    </row>
    <row r="267" spans="1:16" x14ac:dyDescent="0.25">
      <c r="A267" t="str">
        <f t="shared" si="8"/>
        <v>00049</v>
      </c>
      <c r="B267" s="118" t="str">
        <f t="shared" si="9"/>
        <v>D54397-BRC00049</v>
      </c>
      <c r="C267" s="338">
        <v>7</v>
      </c>
      <c r="D267" s="339"/>
      <c r="E267" s="340"/>
      <c r="F267" s="341" t="s">
        <v>858</v>
      </c>
      <c r="G267" s="342" t="s">
        <v>857</v>
      </c>
      <c r="H267" s="343" t="s">
        <v>45</v>
      </c>
      <c r="I267" s="344" t="s">
        <v>859</v>
      </c>
      <c r="J267" s="345" t="s">
        <v>844</v>
      </c>
      <c r="O267" s="326">
        <v>43000</v>
      </c>
      <c r="P267" s="328">
        <v>38</v>
      </c>
    </row>
    <row r="268" spans="1:16" x14ac:dyDescent="0.25">
      <c r="A268" t="str">
        <f t="shared" si="8"/>
        <v>00043</v>
      </c>
      <c r="B268" s="118" t="str">
        <f t="shared" si="9"/>
        <v>D54397-BRC00043</v>
      </c>
      <c r="C268" s="338">
        <v>7</v>
      </c>
      <c r="D268" s="339"/>
      <c r="E268" s="340"/>
      <c r="F268" s="341" t="s">
        <v>861</v>
      </c>
      <c r="G268" s="342" t="s">
        <v>860</v>
      </c>
      <c r="H268" s="343" t="s">
        <v>45</v>
      </c>
      <c r="I268" s="344" t="s">
        <v>862</v>
      </c>
      <c r="J268" s="345" t="s">
        <v>844</v>
      </c>
      <c r="O268" s="326">
        <v>43001</v>
      </c>
      <c r="P268" s="328">
        <v>38</v>
      </c>
    </row>
    <row r="269" spans="1:16" x14ac:dyDescent="0.25">
      <c r="A269" t="str">
        <f t="shared" si="8"/>
        <v>00035</v>
      </c>
      <c r="B269" s="118" t="str">
        <f t="shared" si="9"/>
        <v>D54397-BRC00035</v>
      </c>
      <c r="C269" s="338">
        <v>7</v>
      </c>
      <c r="D269" s="339"/>
      <c r="E269" s="340"/>
      <c r="F269" s="341" t="s">
        <v>864</v>
      </c>
      <c r="G269" s="342" t="s">
        <v>863</v>
      </c>
      <c r="H269" s="343" t="s">
        <v>45</v>
      </c>
      <c r="I269" s="344" t="s">
        <v>865</v>
      </c>
      <c r="J269" s="345" t="s">
        <v>844</v>
      </c>
      <c r="O269" s="326">
        <v>43002</v>
      </c>
      <c r="P269" s="328">
        <v>38</v>
      </c>
    </row>
    <row r="270" spans="1:16" x14ac:dyDescent="0.25">
      <c r="A270" t="str">
        <f t="shared" si="8"/>
        <v>00018</v>
      </c>
      <c r="B270" s="118" t="str">
        <f t="shared" si="9"/>
        <v>D54397-BRC00018</v>
      </c>
      <c r="C270" s="338">
        <v>7</v>
      </c>
      <c r="D270" s="339"/>
      <c r="E270" s="340"/>
      <c r="F270" s="341" t="s">
        <v>867</v>
      </c>
      <c r="G270" s="342" t="s">
        <v>866</v>
      </c>
      <c r="H270" s="343" t="s">
        <v>45</v>
      </c>
      <c r="I270" s="344" t="s">
        <v>868</v>
      </c>
      <c r="J270" s="345" t="s">
        <v>844</v>
      </c>
      <c r="O270" s="326">
        <v>43003</v>
      </c>
      <c r="P270" s="328">
        <v>39</v>
      </c>
    </row>
    <row r="271" spans="1:16" x14ac:dyDescent="0.25">
      <c r="A271" t="str">
        <f t="shared" si="8"/>
        <v>04073</v>
      </c>
      <c r="B271" s="118" t="str">
        <f t="shared" si="9"/>
        <v>D54395-BRC04073</v>
      </c>
      <c r="C271" s="338">
        <v>1</v>
      </c>
      <c r="D271" s="339"/>
      <c r="E271" s="340"/>
      <c r="F271" s="341" t="s">
        <v>870</v>
      </c>
      <c r="G271" s="342" t="s">
        <v>869</v>
      </c>
      <c r="H271" s="343" t="s">
        <v>45</v>
      </c>
      <c r="I271" s="344" t="s">
        <v>871</v>
      </c>
      <c r="J271" s="345" t="s">
        <v>47</v>
      </c>
      <c r="O271" s="326">
        <v>43004</v>
      </c>
      <c r="P271" s="328">
        <v>39</v>
      </c>
    </row>
    <row r="272" spans="1:16" x14ac:dyDescent="0.25">
      <c r="A272" t="str">
        <f t="shared" si="8"/>
        <v>19972</v>
      </c>
      <c r="B272" s="118" t="str">
        <f t="shared" si="9"/>
        <v>D54395-BRC19972</v>
      </c>
      <c r="C272" s="338">
        <v>7</v>
      </c>
      <c r="D272" s="339"/>
      <c r="E272" s="340"/>
      <c r="F272" s="341" t="s">
        <v>873</v>
      </c>
      <c r="G272" s="342" t="s">
        <v>872</v>
      </c>
      <c r="H272" s="343" t="s">
        <v>45</v>
      </c>
      <c r="I272" s="344" t="s">
        <v>874</v>
      </c>
      <c r="J272" s="345" t="s">
        <v>555</v>
      </c>
      <c r="O272" s="326">
        <v>43005</v>
      </c>
      <c r="P272" s="328">
        <v>39</v>
      </c>
    </row>
    <row r="273" spans="1:16" x14ac:dyDescent="0.25">
      <c r="A273" t="str">
        <f t="shared" si="8"/>
        <v>00011</v>
      </c>
      <c r="B273" s="118" t="str">
        <f t="shared" si="9"/>
        <v>D54328-BRC00011</v>
      </c>
      <c r="C273" s="338">
        <v>6</v>
      </c>
      <c r="D273" s="339"/>
      <c r="E273" s="340"/>
      <c r="F273" s="341" t="s">
        <v>876</v>
      </c>
      <c r="G273" s="342" t="s">
        <v>875</v>
      </c>
      <c r="H273" s="343" t="s">
        <v>45</v>
      </c>
      <c r="I273" s="344" t="s">
        <v>877</v>
      </c>
      <c r="J273" s="345" t="s">
        <v>878</v>
      </c>
      <c r="O273" s="326">
        <v>43006</v>
      </c>
      <c r="P273" s="328">
        <v>39</v>
      </c>
    </row>
    <row r="274" spans="1:16" x14ac:dyDescent="0.25">
      <c r="A274" t="str">
        <f t="shared" si="8"/>
        <v>00012</v>
      </c>
      <c r="B274" s="118" t="str">
        <f t="shared" si="9"/>
        <v>D54328-BRC00012</v>
      </c>
      <c r="C274" s="338">
        <v>6</v>
      </c>
      <c r="D274" s="339"/>
      <c r="E274" s="340"/>
      <c r="F274" s="341" t="s">
        <v>880</v>
      </c>
      <c r="G274" s="342" t="s">
        <v>879</v>
      </c>
      <c r="H274" s="343" t="s">
        <v>45</v>
      </c>
      <c r="I274" s="344" t="s">
        <v>881</v>
      </c>
      <c r="J274" s="345" t="s">
        <v>878</v>
      </c>
      <c r="O274" s="326">
        <v>43007</v>
      </c>
      <c r="P274" s="328">
        <v>39</v>
      </c>
    </row>
    <row r="275" spans="1:16" x14ac:dyDescent="0.25">
      <c r="A275" t="str">
        <f t="shared" si="8"/>
        <v>00013</v>
      </c>
      <c r="B275" s="118" t="str">
        <f t="shared" si="9"/>
        <v>D54328-BRC00013</v>
      </c>
      <c r="C275" s="338">
        <v>6</v>
      </c>
      <c r="D275" s="339"/>
      <c r="E275" s="340"/>
      <c r="F275" s="341" t="s">
        <v>883</v>
      </c>
      <c r="G275" s="342" t="s">
        <v>882</v>
      </c>
      <c r="H275" s="343" t="s">
        <v>45</v>
      </c>
      <c r="I275" s="344" t="s">
        <v>884</v>
      </c>
      <c r="J275" s="345" t="s">
        <v>878</v>
      </c>
      <c r="O275" s="326">
        <v>43008</v>
      </c>
      <c r="P275" s="328">
        <v>39</v>
      </c>
    </row>
    <row r="276" spans="1:16" x14ac:dyDescent="0.25">
      <c r="A276" t="str">
        <f t="shared" si="8"/>
        <v>19940</v>
      </c>
      <c r="B276" s="118" t="str">
        <f t="shared" si="9"/>
        <v>D54395-BRC19940</v>
      </c>
      <c r="C276" s="338">
        <v>1</v>
      </c>
      <c r="D276" s="339"/>
      <c r="E276" s="340"/>
      <c r="F276" s="341" t="s">
        <v>886</v>
      </c>
      <c r="G276" s="342" t="s">
        <v>885</v>
      </c>
      <c r="H276" s="343" t="s">
        <v>45</v>
      </c>
      <c r="I276" s="344" t="s">
        <v>887</v>
      </c>
      <c r="J276" s="345" t="s">
        <v>47</v>
      </c>
      <c r="O276" s="326">
        <v>43009</v>
      </c>
      <c r="P276" s="328">
        <v>39</v>
      </c>
    </row>
    <row r="277" spans="1:16" x14ac:dyDescent="0.25">
      <c r="A277" t="str">
        <f t="shared" si="8"/>
        <v>00279</v>
      </c>
      <c r="B277" s="118" t="str">
        <f t="shared" si="9"/>
        <v>D54329-BRC00279</v>
      </c>
      <c r="C277" s="338">
        <v>6</v>
      </c>
      <c r="D277" s="339"/>
      <c r="E277" s="340"/>
      <c r="F277" s="341" t="s">
        <v>889</v>
      </c>
      <c r="G277" s="342" t="s">
        <v>888</v>
      </c>
      <c r="H277" s="343" t="s">
        <v>45</v>
      </c>
      <c r="I277" s="344" t="s">
        <v>890</v>
      </c>
      <c r="J277" s="345" t="s">
        <v>891</v>
      </c>
      <c r="O277" s="326">
        <v>43010</v>
      </c>
      <c r="P277" s="328">
        <v>40</v>
      </c>
    </row>
    <row r="278" spans="1:16" x14ac:dyDescent="0.25">
      <c r="A278" t="str">
        <f t="shared" si="8"/>
        <v>00385</v>
      </c>
      <c r="B278" s="118" t="str">
        <f t="shared" si="9"/>
        <v>D54329-BRC00385</v>
      </c>
      <c r="C278" s="338">
        <v>6</v>
      </c>
      <c r="D278" s="339"/>
      <c r="E278" s="340"/>
      <c r="F278" s="341" t="s">
        <v>893</v>
      </c>
      <c r="G278" s="342" t="s">
        <v>892</v>
      </c>
      <c r="H278" s="343" t="s">
        <v>45</v>
      </c>
      <c r="I278" s="344" t="s">
        <v>894</v>
      </c>
      <c r="J278" s="345" t="s">
        <v>891</v>
      </c>
      <c r="O278" s="326">
        <v>43011</v>
      </c>
      <c r="P278" s="328">
        <v>40</v>
      </c>
    </row>
    <row r="279" spans="1:16" x14ac:dyDescent="0.25">
      <c r="A279" t="str">
        <f t="shared" si="8"/>
        <v>00505</v>
      </c>
      <c r="B279" s="118" t="str">
        <f t="shared" si="9"/>
        <v>D54329-BRC00505</v>
      </c>
      <c r="C279" s="338">
        <v>6</v>
      </c>
      <c r="D279" s="339"/>
      <c r="E279" s="340"/>
      <c r="F279" s="341" t="s">
        <v>896</v>
      </c>
      <c r="G279" s="342" t="s">
        <v>895</v>
      </c>
      <c r="H279" s="343" t="s">
        <v>45</v>
      </c>
      <c r="I279" s="344" t="s">
        <v>897</v>
      </c>
      <c r="J279" s="345" t="s">
        <v>891</v>
      </c>
      <c r="O279" s="326">
        <v>43012</v>
      </c>
      <c r="P279" s="328">
        <v>40</v>
      </c>
    </row>
    <row r="280" spans="1:16" x14ac:dyDescent="0.25">
      <c r="A280" t="str">
        <f t="shared" si="8"/>
        <v>00506</v>
      </c>
      <c r="B280" s="118" t="str">
        <f t="shared" si="9"/>
        <v>D54329-BRC00506</v>
      </c>
      <c r="C280" s="338">
        <v>6</v>
      </c>
      <c r="D280" s="339"/>
      <c r="E280" s="340"/>
      <c r="F280" s="341" t="s">
        <v>899</v>
      </c>
      <c r="G280" s="342" t="s">
        <v>898</v>
      </c>
      <c r="H280" s="343" t="s">
        <v>45</v>
      </c>
      <c r="I280" s="344" t="s">
        <v>900</v>
      </c>
      <c r="J280" s="345" t="s">
        <v>891</v>
      </c>
      <c r="O280" s="326">
        <v>43013</v>
      </c>
      <c r="P280" s="328">
        <v>40</v>
      </c>
    </row>
    <row r="281" spans="1:16" x14ac:dyDescent="0.25">
      <c r="A281" t="str">
        <f t="shared" si="8"/>
        <v>00513</v>
      </c>
      <c r="B281" s="118" t="str">
        <f t="shared" si="9"/>
        <v>D54329-BRC00513</v>
      </c>
      <c r="C281" s="338">
        <v>6</v>
      </c>
      <c r="D281" s="339"/>
      <c r="E281" s="340"/>
      <c r="F281" s="341" t="s">
        <v>902</v>
      </c>
      <c r="G281" s="342" t="s">
        <v>901</v>
      </c>
      <c r="H281" s="343" t="s">
        <v>45</v>
      </c>
      <c r="I281" s="344" t="s">
        <v>903</v>
      </c>
      <c r="J281" s="345" t="s">
        <v>891</v>
      </c>
      <c r="O281" s="326">
        <v>43014</v>
      </c>
      <c r="P281" s="328">
        <v>40</v>
      </c>
    </row>
    <row r="282" spans="1:16" x14ac:dyDescent="0.25">
      <c r="A282" t="str">
        <f t="shared" si="8"/>
        <v>00517</v>
      </c>
      <c r="B282" s="118" t="str">
        <f t="shared" si="9"/>
        <v>D54329-BRC00517</v>
      </c>
      <c r="C282" s="338">
        <v>6</v>
      </c>
      <c r="D282" s="339"/>
      <c r="E282" s="340"/>
      <c r="F282" s="341" t="s">
        <v>905</v>
      </c>
      <c r="G282" s="342" t="s">
        <v>904</v>
      </c>
      <c r="H282" s="343" t="s">
        <v>45</v>
      </c>
      <c r="I282" s="344" t="s">
        <v>906</v>
      </c>
      <c r="J282" s="345" t="s">
        <v>891</v>
      </c>
      <c r="O282" s="326">
        <v>43015</v>
      </c>
      <c r="P282" s="328">
        <v>40</v>
      </c>
    </row>
    <row r="283" spans="1:16" x14ac:dyDescent="0.25">
      <c r="A283" t="str">
        <f t="shared" si="8"/>
        <v>00546</v>
      </c>
      <c r="B283" s="118" t="str">
        <f t="shared" si="9"/>
        <v>D54329-BRC00546</v>
      </c>
      <c r="C283" s="338">
        <v>6</v>
      </c>
      <c r="D283" s="339"/>
      <c r="E283" s="340"/>
      <c r="F283" s="341" t="s">
        <v>908</v>
      </c>
      <c r="G283" s="342" t="s">
        <v>907</v>
      </c>
      <c r="H283" s="343" t="s">
        <v>45</v>
      </c>
      <c r="I283" s="344" t="s">
        <v>909</v>
      </c>
      <c r="J283" s="345" t="s">
        <v>891</v>
      </c>
      <c r="O283" s="326">
        <v>43016</v>
      </c>
      <c r="P283" s="328">
        <v>40</v>
      </c>
    </row>
    <row r="284" spans="1:16" x14ac:dyDescent="0.25">
      <c r="A284" t="str">
        <f t="shared" si="8"/>
        <v>00551</v>
      </c>
      <c r="B284" s="118" t="str">
        <f t="shared" si="9"/>
        <v>D54329-BRC00551</v>
      </c>
      <c r="C284" s="338">
        <v>6</v>
      </c>
      <c r="D284" s="339"/>
      <c r="E284" s="340"/>
      <c r="F284" s="341" t="s">
        <v>911</v>
      </c>
      <c r="G284" s="342" t="s">
        <v>910</v>
      </c>
      <c r="H284" s="343" t="s">
        <v>45</v>
      </c>
      <c r="I284" s="344" t="s">
        <v>912</v>
      </c>
      <c r="J284" s="345" t="s">
        <v>891</v>
      </c>
      <c r="O284" s="326">
        <v>43017</v>
      </c>
      <c r="P284" s="328">
        <v>41</v>
      </c>
    </row>
    <row r="285" spans="1:16" x14ac:dyDescent="0.25">
      <c r="A285" t="str">
        <f t="shared" si="8"/>
        <v>00556</v>
      </c>
      <c r="B285" s="118" t="str">
        <f t="shared" si="9"/>
        <v>D54329-BRC00556</v>
      </c>
      <c r="C285" s="338">
        <v>6</v>
      </c>
      <c r="D285" s="339"/>
      <c r="E285" s="340"/>
      <c r="F285" s="341" t="s">
        <v>914</v>
      </c>
      <c r="G285" s="342" t="s">
        <v>913</v>
      </c>
      <c r="H285" s="343" t="s">
        <v>45</v>
      </c>
      <c r="I285" s="344" t="s">
        <v>915</v>
      </c>
      <c r="J285" s="345" t="s">
        <v>891</v>
      </c>
      <c r="O285" s="326">
        <v>43018</v>
      </c>
      <c r="P285" s="328">
        <v>41</v>
      </c>
    </row>
    <row r="286" spans="1:16" x14ac:dyDescent="0.25">
      <c r="A286" t="str">
        <f t="shared" si="8"/>
        <v>00618</v>
      </c>
      <c r="B286" s="118" t="str">
        <f t="shared" si="9"/>
        <v>D54329-BRC00618</v>
      </c>
      <c r="C286" s="338">
        <v>6</v>
      </c>
      <c r="D286" s="339"/>
      <c r="E286" s="340"/>
      <c r="F286" s="341" t="s">
        <v>917</v>
      </c>
      <c r="G286" s="342" t="s">
        <v>916</v>
      </c>
      <c r="H286" s="343" t="s">
        <v>45</v>
      </c>
      <c r="I286" s="344" t="s">
        <v>918</v>
      </c>
      <c r="J286" s="345" t="s">
        <v>891</v>
      </c>
      <c r="O286" s="326">
        <v>43019</v>
      </c>
      <c r="P286" s="328">
        <v>41</v>
      </c>
    </row>
    <row r="287" spans="1:16" x14ac:dyDescent="0.25">
      <c r="A287" t="str">
        <f t="shared" si="8"/>
        <v>00659</v>
      </c>
      <c r="B287" s="118" t="str">
        <f t="shared" si="9"/>
        <v>D54329-BRC00659</v>
      </c>
      <c r="C287" s="338">
        <v>6</v>
      </c>
      <c r="D287" s="339"/>
      <c r="E287" s="340"/>
      <c r="F287" s="341" t="s">
        <v>920</v>
      </c>
      <c r="G287" s="342" t="s">
        <v>919</v>
      </c>
      <c r="H287" s="343" t="s">
        <v>45</v>
      </c>
      <c r="I287" s="344" t="s">
        <v>921</v>
      </c>
      <c r="J287" s="345" t="s">
        <v>891</v>
      </c>
      <c r="O287" s="326">
        <v>43020</v>
      </c>
      <c r="P287" s="328">
        <v>41</v>
      </c>
    </row>
    <row r="288" spans="1:16" x14ac:dyDescent="0.25">
      <c r="A288" t="str">
        <f t="shared" si="8"/>
        <v>00666</v>
      </c>
      <c r="B288" s="118" t="str">
        <f t="shared" si="9"/>
        <v>D54329-BRC00666</v>
      </c>
      <c r="C288" s="338">
        <v>6</v>
      </c>
      <c r="D288" s="339"/>
      <c r="E288" s="340"/>
      <c r="F288" s="341" t="s">
        <v>923</v>
      </c>
      <c r="G288" s="342" t="s">
        <v>922</v>
      </c>
      <c r="H288" s="343" t="s">
        <v>45</v>
      </c>
      <c r="I288" s="344" t="s">
        <v>924</v>
      </c>
      <c r="J288" s="345" t="s">
        <v>891</v>
      </c>
      <c r="O288" s="326">
        <v>43021</v>
      </c>
      <c r="P288" s="328">
        <v>41</v>
      </c>
    </row>
    <row r="289" spans="1:16" x14ac:dyDescent="0.25">
      <c r="A289" t="str">
        <f t="shared" si="8"/>
        <v>00707</v>
      </c>
      <c r="B289" s="118" t="str">
        <f t="shared" si="9"/>
        <v>D54329-BRC00707</v>
      </c>
      <c r="C289" s="338">
        <v>6</v>
      </c>
      <c r="D289" s="339"/>
      <c r="E289" s="340"/>
      <c r="F289" s="341" t="s">
        <v>926</v>
      </c>
      <c r="G289" s="342" t="s">
        <v>925</v>
      </c>
      <c r="H289" s="343" t="s">
        <v>45</v>
      </c>
      <c r="I289" s="344" t="s">
        <v>927</v>
      </c>
      <c r="J289" s="345" t="s">
        <v>891</v>
      </c>
      <c r="O289" s="326">
        <v>43022</v>
      </c>
      <c r="P289" s="328">
        <v>41</v>
      </c>
    </row>
    <row r="290" spans="1:16" x14ac:dyDescent="0.25">
      <c r="A290" t="str">
        <f t="shared" si="8"/>
        <v>00708</v>
      </c>
      <c r="B290" s="118" t="str">
        <f t="shared" si="9"/>
        <v>D54329-BRC00708</v>
      </c>
      <c r="C290" s="338">
        <v>6</v>
      </c>
      <c r="D290" s="339"/>
      <c r="E290" s="340"/>
      <c r="F290" s="341" t="s">
        <v>929</v>
      </c>
      <c r="G290" s="342" t="s">
        <v>928</v>
      </c>
      <c r="H290" s="343" t="s">
        <v>45</v>
      </c>
      <c r="I290" s="344" t="s">
        <v>930</v>
      </c>
      <c r="J290" s="345" t="s">
        <v>891</v>
      </c>
      <c r="O290" s="326">
        <v>43023</v>
      </c>
      <c r="P290" s="328">
        <v>41</v>
      </c>
    </row>
    <row r="291" spans="1:16" x14ac:dyDescent="0.25">
      <c r="A291" t="str">
        <f t="shared" si="8"/>
        <v>00722</v>
      </c>
      <c r="B291" s="118" t="str">
        <f t="shared" si="9"/>
        <v>D54329-BRC00722</v>
      </c>
      <c r="C291" s="338">
        <v>6</v>
      </c>
      <c r="D291" s="339"/>
      <c r="E291" s="340"/>
      <c r="F291" s="341" t="s">
        <v>932</v>
      </c>
      <c r="G291" s="342" t="s">
        <v>931</v>
      </c>
      <c r="H291" s="343" t="s">
        <v>45</v>
      </c>
      <c r="I291" s="344" t="s">
        <v>933</v>
      </c>
      <c r="J291" s="345" t="s">
        <v>891</v>
      </c>
      <c r="O291" s="326">
        <v>43024</v>
      </c>
      <c r="P291" s="328">
        <v>42</v>
      </c>
    </row>
    <row r="292" spans="1:16" x14ac:dyDescent="0.25">
      <c r="A292" t="str">
        <f t="shared" si="8"/>
        <v>00730</v>
      </c>
      <c r="B292" s="118" t="str">
        <f t="shared" si="9"/>
        <v>D54329-BRC00730</v>
      </c>
      <c r="C292" s="338">
        <v>6</v>
      </c>
      <c r="D292" s="339"/>
      <c r="E292" s="340"/>
      <c r="F292" s="341" t="s">
        <v>935</v>
      </c>
      <c r="G292" s="342" t="s">
        <v>934</v>
      </c>
      <c r="H292" s="343" t="s">
        <v>45</v>
      </c>
      <c r="I292" s="344" t="s">
        <v>936</v>
      </c>
      <c r="J292" s="345" t="s">
        <v>891</v>
      </c>
      <c r="O292" s="326">
        <v>43025</v>
      </c>
      <c r="P292" s="328">
        <v>42</v>
      </c>
    </row>
    <row r="293" spans="1:16" x14ac:dyDescent="0.25">
      <c r="A293" t="str">
        <f t="shared" si="8"/>
        <v>00773</v>
      </c>
      <c r="B293" s="118" t="str">
        <f t="shared" si="9"/>
        <v>D54329-BRC00773</v>
      </c>
      <c r="C293" s="338">
        <v>6</v>
      </c>
      <c r="D293" s="339"/>
      <c r="E293" s="340"/>
      <c r="F293" s="341" t="s">
        <v>938</v>
      </c>
      <c r="G293" s="342" t="s">
        <v>937</v>
      </c>
      <c r="H293" s="343" t="s">
        <v>45</v>
      </c>
      <c r="I293" s="344" t="s">
        <v>939</v>
      </c>
      <c r="J293" s="345" t="s">
        <v>891</v>
      </c>
      <c r="O293" s="326">
        <v>43026</v>
      </c>
      <c r="P293" s="328">
        <v>42</v>
      </c>
    </row>
    <row r="294" spans="1:16" x14ac:dyDescent="0.25">
      <c r="A294" t="str">
        <f t="shared" si="8"/>
        <v>00872</v>
      </c>
      <c r="B294" s="118" t="str">
        <f t="shared" si="9"/>
        <v>D54329-BRC00872</v>
      </c>
      <c r="C294" s="338">
        <v>6</v>
      </c>
      <c r="D294" s="339"/>
      <c r="E294" s="340"/>
      <c r="F294" s="341" t="s">
        <v>941</v>
      </c>
      <c r="G294" s="342" t="s">
        <v>940</v>
      </c>
      <c r="H294" s="343" t="s">
        <v>45</v>
      </c>
      <c r="I294" s="344" t="s">
        <v>942</v>
      </c>
      <c r="J294" s="345" t="s">
        <v>891</v>
      </c>
      <c r="O294" s="326">
        <v>43027</v>
      </c>
      <c r="P294" s="328">
        <v>42</v>
      </c>
    </row>
    <row r="295" spans="1:16" x14ac:dyDescent="0.25">
      <c r="A295" t="str">
        <f t="shared" si="8"/>
        <v>00888</v>
      </c>
      <c r="B295" s="118" t="str">
        <f t="shared" si="9"/>
        <v>D54329-BRC00888</v>
      </c>
      <c r="C295" s="338">
        <v>6</v>
      </c>
      <c r="D295" s="339"/>
      <c r="E295" s="340"/>
      <c r="F295" s="341" t="s">
        <v>944</v>
      </c>
      <c r="G295" s="342" t="s">
        <v>943</v>
      </c>
      <c r="H295" s="343" t="s">
        <v>45</v>
      </c>
      <c r="I295" s="344" t="s">
        <v>945</v>
      </c>
      <c r="J295" s="345" t="s">
        <v>891</v>
      </c>
      <c r="O295" s="326">
        <v>43028</v>
      </c>
      <c r="P295" s="328">
        <v>42</v>
      </c>
    </row>
    <row r="296" spans="1:16" x14ac:dyDescent="0.25">
      <c r="A296" t="str">
        <f t="shared" si="8"/>
        <v>00919</v>
      </c>
      <c r="B296" s="118" t="str">
        <f t="shared" si="9"/>
        <v>D54329-BRC00919</v>
      </c>
      <c r="C296" s="338">
        <v>6</v>
      </c>
      <c r="D296" s="339"/>
      <c r="E296" s="340"/>
      <c r="F296" s="341" t="s">
        <v>947</v>
      </c>
      <c r="G296" s="342" t="s">
        <v>946</v>
      </c>
      <c r="H296" s="343" t="s">
        <v>45</v>
      </c>
      <c r="I296" s="344" t="s">
        <v>948</v>
      </c>
      <c r="J296" s="345" t="s">
        <v>891</v>
      </c>
      <c r="O296" s="326">
        <v>43029</v>
      </c>
      <c r="P296" s="328">
        <v>42</v>
      </c>
    </row>
    <row r="297" spans="1:16" x14ac:dyDescent="0.25">
      <c r="A297" t="str">
        <f t="shared" si="8"/>
        <v>00944</v>
      </c>
      <c r="B297" s="118" t="str">
        <f t="shared" si="9"/>
        <v>D54329-BRC00944</v>
      </c>
      <c r="C297" s="338">
        <v>6</v>
      </c>
      <c r="D297" s="339"/>
      <c r="E297" s="340"/>
      <c r="F297" s="341" t="s">
        <v>950</v>
      </c>
      <c r="G297" s="342" t="s">
        <v>949</v>
      </c>
      <c r="H297" s="343" t="s">
        <v>45</v>
      </c>
      <c r="I297" s="344" t="s">
        <v>951</v>
      </c>
      <c r="J297" s="345" t="s">
        <v>891</v>
      </c>
      <c r="O297" s="326">
        <v>43030</v>
      </c>
      <c r="P297" s="328">
        <v>42</v>
      </c>
    </row>
    <row r="298" spans="1:16" x14ac:dyDescent="0.25">
      <c r="A298" t="str">
        <f t="shared" si="8"/>
        <v>00952</v>
      </c>
      <c r="B298" s="118" t="str">
        <f t="shared" si="9"/>
        <v>D54329-BRC00952</v>
      </c>
      <c r="C298" s="338">
        <v>6</v>
      </c>
      <c r="D298" s="339"/>
      <c r="E298" s="340"/>
      <c r="F298" s="341" t="s">
        <v>953</v>
      </c>
      <c r="G298" s="342" t="s">
        <v>952</v>
      </c>
      <c r="H298" s="343" t="s">
        <v>45</v>
      </c>
      <c r="I298" s="344" t="s">
        <v>954</v>
      </c>
      <c r="J298" s="345" t="s">
        <v>891</v>
      </c>
      <c r="O298" s="326">
        <v>43031</v>
      </c>
      <c r="P298" s="328">
        <v>43</v>
      </c>
    </row>
    <row r="299" spans="1:16" x14ac:dyDescent="0.25">
      <c r="A299" t="str">
        <f t="shared" si="8"/>
        <v>00975</v>
      </c>
      <c r="B299" s="118" t="str">
        <f t="shared" si="9"/>
        <v>D54329-BRC00975</v>
      </c>
      <c r="C299" s="338">
        <v>6</v>
      </c>
      <c r="D299" s="339"/>
      <c r="E299" s="340"/>
      <c r="F299" s="341" t="s">
        <v>956</v>
      </c>
      <c r="G299" s="342" t="s">
        <v>955</v>
      </c>
      <c r="H299" s="343" t="s">
        <v>45</v>
      </c>
      <c r="I299" s="344" t="s">
        <v>957</v>
      </c>
      <c r="J299" s="345" t="s">
        <v>891</v>
      </c>
      <c r="O299" s="326">
        <v>43032</v>
      </c>
      <c r="P299" s="328">
        <v>43</v>
      </c>
    </row>
    <row r="300" spans="1:16" x14ac:dyDescent="0.25">
      <c r="A300" t="str">
        <f t="shared" si="8"/>
        <v>00977</v>
      </c>
      <c r="B300" s="118" t="str">
        <f t="shared" si="9"/>
        <v>D54329-BRC00977</v>
      </c>
      <c r="C300" s="338">
        <v>6</v>
      </c>
      <c r="D300" s="339"/>
      <c r="E300" s="340"/>
      <c r="F300" s="341" t="s">
        <v>959</v>
      </c>
      <c r="G300" s="342" t="s">
        <v>958</v>
      </c>
      <c r="H300" s="343" t="s">
        <v>45</v>
      </c>
      <c r="I300" s="344" t="s">
        <v>960</v>
      </c>
      <c r="J300" s="345" t="s">
        <v>891</v>
      </c>
      <c r="O300" s="326">
        <v>43033</v>
      </c>
      <c r="P300" s="328">
        <v>43</v>
      </c>
    </row>
    <row r="301" spans="1:16" x14ac:dyDescent="0.25">
      <c r="A301" t="str">
        <f t="shared" si="8"/>
        <v>00979</v>
      </c>
      <c r="B301" s="118" t="str">
        <f t="shared" si="9"/>
        <v>D54329-BRC00979</v>
      </c>
      <c r="C301" s="338">
        <v>6</v>
      </c>
      <c r="D301" s="339"/>
      <c r="E301" s="340"/>
      <c r="F301" s="341" t="s">
        <v>962</v>
      </c>
      <c r="G301" s="342" t="s">
        <v>961</v>
      </c>
      <c r="H301" s="343" t="s">
        <v>45</v>
      </c>
      <c r="I301" s="344" t="s">
        <v>963</v>
      </c>
      <c r="J301" s="345" t="s">
        <v>891</v>
      </c>
      <c r="O301" s="326">
        <v>43034</v>
      </c>
      <c r="P301" s="328">
        <v>43</v>
      </c>
    </row>
    <row r="302" spans="1:16" x14ac:dyDescent="0.25">
      <c r="A302" t="str">
        <f t="shared" si="8"/>
        <v>00990</v>
      </c>
      <c r="B302" s="118" t="str">
        <f t="shared" si="9"/>
        <v>D54329-BRC00990</v>
      </c>
      <c r="C302" s="338">
        <v>6</v>
      </c>
      <c r="D302" s="339"/>
      <c r="E302" s="340"/>
      <c r="F302" s="341" t="s">
        <v>965</v>
      </c>
      <c r="G302" s="342" t="s">
        <v>964</v>
      </c>
      <c r="H302" s="343" t="s">
        <v>45</v>
      </c>
      <c r="I302" s="344" t="s">
        <v>966</v>
      </c>
      <c r="J302" s="345" t="s">
        <v>891</v>
      </c>
      <c r="O302" s="326">
        <v>43035</v>
      </c>
      <c r="P302" s="328">
        <v>43</v>
      </c>
    </row>
    <row r="303" spans="1:16" x14ac:dyDescent="0.25">
      <c r="A303" t="str">
        <f t="shared" si="8"/>
        <v>01005</v>
      </c>
      <c r="B303" s="118" t="str">
        <f t="shared" si="9"/>
        <v>D54329-BRC01005</v>
      </c>
      <c r="C303" s="338">
        <v>6</v>
      </c>
      <c r="D303" s="339"/>
      <c r="E303" s="340"/>
      <c r="F303" s="341" t="s">
        <v>968</v>
      </c>
      <c r="G303" s="342" t="s">
        <v>967</v>
      </c>
      <c r="H303" s="343" t="s">
        <v>45</v>
      </c>
      <c r="I303" s="344" t="s">
        <v>969</v>
      </c>
      <c r="J303" s="345" t="s">
        <v>891</v>
      </c>
      <c r="O303" s="326">
        <v>43036</v>
      </c>
      <c r="P303" s="328">
        <v>43</v>
      </c>
    </row>
    <row r="304" spans="1:16" x14ac:dyDescent="0.25">
      <c r="A304" t="str">
        <f t="shared" si="8"/>
        <v>01006</v>
      </c>
      <c r="B304" s="118" t="str">
        <f t="shared" si="9"/>
        <v>D54329-BRC01006</v>
      </c>
      <c r="C304" s="338">
        <v>6</v>
      </c>
      <c r="D304" s="339"/>
      <c r="E304" s="340"/>
      <c r="F304" s="341" t="s">
        <v>971</v>
      </c>
      <c r="G304" s="342" t="s">
        <v>970</v>
      </c>
      <c r="H304" s="343" t="s">
        <v>45</v>
      </c>
      <c r="I304" s="344" t="s">
        <v>972</v>
      </c>
      <c r="J304" s="345" t="s">
        <v>891</v>
      </c>
      <c r="O304" s="326">
        <v>43037</v>
      </c>
      <c r="P304" s="328">
        <v>43</v>
      </c>
    </row>
    <row r="305" spans="1:16" x14ac:dyDescent="0.25">
      <c r="A305" t="str">
        <f t="shared" si="8"/>
        <v>01014</v>
      </c>
      <c r="B305" s="118" t="str">
        <f t="shared" si="9"/>
        <v>D54329-BRC01014</v>
      </c>
      <c r="C305" s="338">
        <v>6</v>
      </c>
      <c r="D305" s="339"/>
      <c r="E305" s="340"/>
      <c r="F305" s="341" t="s">
        <v>974</v>
      </c>
      <c r="G305" s="342" t="s">
        <v>973</v>
      </c>
      <c r="H305" s="343" t="s">
        <v>45</v>
      </c>
      <c r="I305" s="344" t="s">
        <v>975</v>
      </c>
      <c r="J305" s="345" t="s">
        <v>891</v>
      </c>
      <c r="O305" s="326">
        <v>43038</v>
      </c>
      <c r="P305" s="328">
        <v>44</v>
      </c>
    </row>
    <row r="306" spans="1:16" x14ac:dyDescent="0.25">
      <c r="A306" t="str">
        <f t="shared" si="8"/>
        <v>01022</v>
      </c>
      <c r="B306" s="118" t="str">
        <f t="shared" si="9"/>
        <v>D54329-BRC01022</v>
      </c>
      <c r="C306" s="338">
        <v>6</v>
      </c>
      <c r="D306" s="339"/>
      <c r="E306" s="340"/>
      <c r="F306" s="341" t="s">
        <v>977</v>
      </c>
      <c r="G306" s="342" t="s">
        <v>976</v>
      </c>
      <c r="H306" s="343" t="s">
        <v>45</v>
      </c>
      <c r="I306" s="344" t="s">
        <v>978</v>
      </c>
      <c r="J306" s="345" t="s">
        <v>891</v>
      </c>
      <c r="O306" s="326">
        <v>43039</v>
      </c>
      <c r="P306" s="328">
        <v>44</v>
      </c>
    </row>
    <row r="307" spans="1:16" x14ac:dyDescent="0.25">
      <c r="A307" t="str">
        <f t="shared" si="8"/>
        <v>01039</v>
      </c>
      <c r="B307" s="118" t="str">
        <f t="shared" si="9"/>
        <v>D54329-BRC01039</v>
      </c>
      <c r="C307" s="338">
        <v>6</v>
      </c>
      <c r="D307" s="339"/>
      <c r="E307" s="340"/>
      <c r="F307" s="341" t="s">
        <v>980</v>
      </c>
      <c r="G307" s="342" t="s">
        <v>979</v>
      </c>
      <c r="H307" s="343" t="s">
        <v>45</v>
      </c>
      <c r="I307" s="344" t="s">
        <v>981</v>
      </c>
      <c r="J307" s="345" t="s">
        <v>891</v>
      </c>
      <c r="O307" s="326">
        <v>43040</v>
      </c>
      <c r="P307" s="328">
        <v>44</v>
      </c>
    </row>
    <row r="308" spans="1:16" x14ac:dyDescent="0.25">
      <c r="A308" t="str">
        <f t="shared" si="8"/>
        <v>01057</v>
      </c>
      <c r="B308" s="118" t="str">
        <f t="shared" si="9"/>
        <v>D54329-BRC01057</v>
      </c>
      <c r="C308" s="338">
        <v>6</v>
      </c>
      <c r="D308" s="339"/>
      <c r="E308" s="340"/>
      <c r="F308" s="341" t="s">
        <v>983</v>
      </c>
      <c r="G308" s="342" t="s">
        <v>982</v>
      </c>
      <c r="H308" s="343" t="s">
        <v>45</v>
      </c>
      <c r="I308" s="344" t="s">
        <v>984</v>
      </c>
      <c r="J308" s="345" t="s">
        <v>891</v>
      </c>
      <c r="O308" s="326">
        <v>43041</v>
      </c>
      <c r="P308" s="328">
        <v>44</v>
      </c>
    </row>
    <row r="309" spans="1:16" x14ac:dyDescent="0.25">
      <c r="A309" t="str">
        <f t="shared" si="8"/>
        <v>01058</v>
      </c>
      <c r="B309" s="118" t="str">
        <f t="shared" si="9"/>
        <v>D54329-BRC01058</v>
      </c>
      <c r="C309" s="338">
        <v>6</v>
      </c>
      <c r="D309" s="339"/>
      <c r="E309" s="340"/>
      <c r="F309" s="341" t="s">
        <v>986</v>
      </c>
      <c r="G309" s="342" t="s">
        <v>985</v>
      </c>
      <c r="H309" s="343" t="s">
        <v>45</v>
      </c>
      <c r="I309" s="344" t="s">
        <v>987</v>
      </c>
      <c r="J309" s="345" t="s">
        <v>891</v>
      </c>
      <c r="O309" s="326">
        <v>43042</v>
      </c>
      <c r="P309" s="328">
        <v>44</v>
      </c>
    </row>
    <row r="310" spans="1:16" x14ac:dyDescent="0.25">
      <c r="A310" t="str">
        <f t="shared" si="8"/>
        <v>01074</v>
      </c>
      <c r="B310" s="118" t="str">
        <f t="shared" si="9"/>
        <v>D54329-BRC01074</v>
      </c>
      <c r="C310" s="338">
        <v>6</v>
      </c>
      <c r="D310" s="339"/>
      <c r="E310" s="340"/>
      <c r="F310" s="341" t="s">
        <v>989</v>
      </c>
      <c r="G310" s="342" t="s">
        <v>988</v>
      </c>
      <c r="H310" s="343" t="s">
        <v>45</v>
      </c>
      <c r="I310" s="344" t="s">
        <v>990</v>
      </c>
      <c r="J310" s="345" t="s">
        <v>891</v>
      </c>
      <c r="O310" s="326">
        <v>43043</v>
      </c>
      <c r="P310" s="328">
        <v>44</v>
      </c>
    </row>
    <row r="311" spans="1:16" x14ac:dyDescent="0.25">
      <c r="A311" t="str">
        <f t="shared" si="8"/>
        <v>01079</v>
      </c>
      <c r="B311" s="118" t="str">
        <f t="shared" si="9"/>
        <v>D54329-BRC01079</v>
      </c>
      <c r="C311" s="338">
        <v>6</v>
      </c>
      <c r="D311" s="339"/>
      <c r="E311" s="340"/>
      <c r="F311" s="341" t="s">
        <v>992</v>
      </c>
      <c r="G311" s="342" t="s">
        <v>991</v>
      </c>
      <c r="H311" s="343" t="s">
        <v>45</v>
      </c>
      <c r="I311" s="344" t="s">
        <v>993</v>
      </c>
      <c r="J311" s="345" t="s">
        <v>891</v>
      </c>
      <c r="O311" s="326">
        <v>43044</v>
      </c>
      <c r="P311" s="328">
        <v>44</v>
      </c>
    </row>
    <row r="312" spans="1:16" x14ac:dyDescent="0.25">
      <c r="A312" t="str">
        <f t="shared" si="8"/>
        <v>01085</v>
      </c>
      <c r="B312" s="118" t="str">
        <f t="shared" si="9"/>
        <v>D54329-BRC01085</v>
      </c>
      <c r="C312" s="338">
        <v>6</v>
      </c>
      <c r="D312" s="339"/>
      <c r="E312" s="340"/>
      <c r="F312" s="341" t="s">
        <v>995</v>
      </c>
      <c r="G312" s="342" t="s">
        <v>994</v>
      </c>
      <c r="H312" s="343" t="s">
        <v>45</v>
      </c>
      <c r="I312" s="344" t="s">
        <v>996</v>
      </c>
      <c r="J312" s="345" t="s">
        <v>891</v>
      </c>
      <c r="O312" s="326">
        <v>43045</v>
      </c>
      <c r="P312" s="328">
        <v>45</v>
      </c>
    </row>
    <row r="313" spans="1:16" x14ac:dyDescent="0.25">
      <c r="A313" t="str">
        <f t="shared" si="8"/>
        <v>01086</v>
      </c>
      <c r="B313" s="118" t="str">
        <f t="shared" si="9"/>
        <v>D54329-BRC01086</v>
      </c>
      <c r="C313" s="338">
        <v>6</v>
      </c>
      <c r="D313" s="339"/>
      <c r="E313" s="340"/>
      <c r="F313" s="341" t="s">
        <v>998</v>
      </c>
      <c r="G313" s="342" t="s">
        <v>997</v>
      </c>
      <c r="H313" s="343" t="s">
        <v>45</v>
      </c>
      <c r="I313" s="344" t="s">
        <v>999</v>
      </c>
      <c r="J313" s="345" t="s">
        <v>891</v>
      </c>
      <c r="O313" s="326">
        <v>43046</v>
      </c>
      <c r="P313" s="328">
        <v>45</v>
      </c>
    </row>
    <row r="314" spans="1:16" x14ac:dyDescent="0.25">
      <c r="A314" t="str">
        <f t="shared" si="8"/>
        <v>01095</v>
      </c>
      <c r="B314" s="118" t="str">
        <f t="shared" si="9"/>
        <v>D54329-BRC01095</v>
      </c>
      <c r="C314" s="338">
        <v>6</v>
      </c>
      <c r="D314" s="339"/>
      <c r="E314" s="340"/>
      <c r="F314" s="341" t="s">
        <v>1001</v>
      </c>
      <c r="G314" s="342" t="s">
        <v>1000</v>
      </c>
      <c r="H314" s="343" t="s">
        <v>45</v>
      </c>
      <c r="I314" s="344" t="s">
        <v>1002</v>
      </c>
      <c r="J314" s="345" t="s">
        <v>891</v>
      </c>
      <c r="O314" s="326">
        <v>43047</v>
      </c>
      <c r="P314" s="328">
        <v>45</v>
      </c>
    </row>
    <row r="315" spans="1:16" x14ac:dyDescent="0.25">
      <c r="A315" t="str">
        <f t="shared" si="8"/>
        <v>01096</v>
      </c>
      <c r="B315" s="118" t="str">
        <f t="shared" si="9"/>
        <v>D54329-BRC01096</v>
      </c>
      <c r="C315" s="338">
        <v>6</v>
      </c>
      <c r="D315" s="339"/>
      <c r="E315" s="340"/>
      <c r="F315" s="341" t="s">
        <v>1004</v>
      </c>
      <c r="G315" s="342" t="s">
        <v>1003</v>
      </c>
      <c r="H315" s="343" t="s">
        <v>45</v>
      </c>
      <c r="I315" s="344" t="s">
        <v>1005</v>
      </c>
      <c r="J315" s="345" t="s">
        <v>891</v>
      </c>
      <c r="O315" s="326">
        <v>43048</v>
      </c>
      <c r="P315" s="328">
        <v>45</v>
      </c>
    </row>
    <row r="316" spans="1:16" x14ac:dyDescent="0.25">
      <c r="A316" t="str">
        <f t="shared" si="8"/>
        <v>01097</v>
      </c>
      <c r="B316" s="118" t="str">
        <f t="shared" si="9"/>
        <v>D54329-BRC01097</v>
      </c>
      <c r="C316" s="338">
        <v>6</v>
      </c>
      <c r="D316" s="339"/>
      <c r="E316" s="340"/>
      <c r="F316" s="341" t="s">
        <v>1007</v>
      </c>
      <c r="G316" s="342" t="s">
        <v>1006</v>
      </c>
      <c r="H316" s="343" t="s">
        <v>45</v>
      </c>
      <c r="I316" s="344" t="s">
        <v>1008</v>
      </c>
      <c r="J316" s="345" t="s">
        <v>891</v>
      </c>
      <c r="O316" s="326">
        <v>43049</v>
      </c>
      <c r="P316" s="328">
        <v>45</v>
      </c>
    </row>
    <row r="317" spans="1:16" x14ac:dyDescent="0.25">
      <c r="A317" t="str">
        <f t="shared" si="8"/>
        <v>01098</v>
      </c>
      <c r="B317" s="118" t="str">
        <f t="shared" si="9"/>
        <v>D54329-BRC01098</v>
      </c>
      <c r="C317" s="338">
        <v>6</v>
      </c>
      <c r="D317" s="339"/>
      <c r="E317" s="340"/>
      <c r="F317" s="341" t="s">
        <v>1010</v>
      </c>
      <c r="G317" s="342" t="s">
        <v>1009</v>
      </c>
      <c r="H317" s="343" t="s">
        <v>45</v>
      </c>
      <c r="I317" s="344" t="s">
        <v>1011</v>
      </c>
      <c r="J317" s="345" t="s">
        <v>891</v>
      </c>
      <c r="O317" s="326">
        <v>43050</v>
      </c>
      <c r="P317" s="328">
        <v>45</v>
      </c>
    </row>
    <row r="318" spans="1:16" x14ac:dyDescent="0.25">
      <c r="A318" t="str">
        <f t="shared" si="8"/>
        <v>01100</v>
      </c>
      <c r="B318" s="118" t="str">
        <f t="shared" si="9"/>
        <v>D54329-BRC01100</v>
      </c>
      <c r="C318" s="338">
        <v>6</v>
      </c>
      <c r="D318" s="339"/>
      <c r="E318" s="340"/>
      <c r="F318" s="341" t="s">
        <v>1013</v>
      </c>
      <c r="G318" s="342" t="s">
        <v>1012</v>
      </c>
      <c r="H318" s="343" t="s">
        <v>45</v>
      </c>
      <c r="I318" s="344" t="s">
        <v>1014</v>
      </c>
      <c r="J318" s="345" t="s">
        <v>891</v>
      </c>
      <c r="O318" s="326">
        <v>43051</v>
      </c>
      <c r="P318" s="328">
        <v>45</v>
      </c>
    </row>
    <row r="319" spans="1:16" x14ac:dyDescent="0.25">
      <c r="A319" t="str">
        <f t="shared" si="8"/>
        <v>01111</v>
      </c>
      <c r="B319" s="118" t="str">
        <f t="shared" si="9"/>
        <v>D54329-BRC01111</v>
      </c>
      <c r="C319" s="338">
        <v>6</v>
      </c>
      <c r="D319" s="339"/>
      <c r="E319" s="340"/>
      <c r="F319" s="341" t="s">
        <v>1016</v>
      </c>
      <c r="G319" s="342" t="s">
        <v>1015</v>
      </c>
      <c r="H319" s="343" t="s">
        <v>45</v>
      </c>
      <c r="I319" s="344" t="s">
        <v>1017</v>
      </c>
      <c r="J319" s="345" t="s">
        <v>891</v>
      </c>
      <c r="O319" s="326">
        <v>43052</v>
      </c>
      <c r="P319" s="328">
        <v>46</v>
      </c>
    </row>
    <row r="320" spans="1:16" x14ac:dyDescent="0.25">
      <c r="A320" t="str">
        <f t="shared" si="8"/>
        <v>01118</v>
      </c>
      <c r="B320" s="118" t="str">
        <f t="shared" si="9"/>
        <v>D54329-BRC01118</v>
      </c>
      <c r="C320" s="338">
        <v>6</v>
      </c>
      <c r="D320" s="339"/>
      <c r="E320" s="340"/>
      <c r="F320" s="341" t="s">
        <v>1019</v>
      </c>
      <c r="G320" s="342" t="s">
        <v>1018</v>
      </c>
      <c r="H320" s="343" t="s">
        <v>45</v>
      </c>
      <c r="I320" s="344" t="s">
        <v>1020</v>
      </c>
      <c r="J320" s="345" t="s">
        <v>891</v>
      </c>
      <c r="O320" s="326">
        <v>43053</v>
      </c>
      <c r="P320" s="328">
        <v>46</v>
      </c>
    </row>
    <row r="321" spans="1:16" x14ac:dyDescent="0.25">
      <c r="A321" t="str">
        <f t="shared" si="8"/>
        <v>01125</v>
      </c>
      <c r="B321" s="118" t="str">
        <f t="shared" si="9"/>
        <v>D54329-BRC01125</v>
      </c>
      <c r="C321" s="338">
        <v>6</v>
      </c>
      <c r="D321" s="339"/>
      <c r="E321" s="340"/>
      <c r="F321" s="341" t="s">
        <v>1022</v>
      </c>
      <c r="G321" s="342" t="s">
        <v>1021</v>
      </c>
      <c r="H321" s="343" t="s">
        <v>45</v>
      </c>
      <c r="I321" s="344" t="s">
        <v>1023</v>
      </c>
      <c r="J321" s="345" t="s">
        <v>891</v>
      </c>
      <c r="O321" s="326">
        <v>43054</v>
      </c>
      <c r="P321" s="328">
        <v>46</v>
      </c>
    </row>
    <row r="322" spans="1:16" x14ac:dyDescent="0.25">
      <c r="A322" t="str">
        <f t="shared" si="8"/>
        <v>01130</v>
      </c>
      <c r="B322" s="118" t="str">
        <f t="shared" si="9"/>
        <v>D54329-BRC01130</v>
      </c>
      <c r="C322" s="338">
        <v>6</v>
      </c>
      <c r="D322" s="339"/>
      <c r="E322" s="340"/>
      <c r="F322" s="341" t="s">
        <v>1025</v>
      </c>
      <c r="G322" s="342" t="s">
        <v>1024</v>
      </c>
      <c r="H322" s="343" t="s">
        <v>45</v>
      </c>
      <c r="I322" s="344" t="s">
        <v>1026</v>
      </c>
      <c r="J322" s="345" t="s">
        <v>891</v>
      </c>
      <c r="O322" s="326">
        <v>43055</v>
      </c>
      <c r="P322" s="328">
        <v>46</v>
      </c>
    </row>
    <row r="323" spans="1:16" x14ac:dyDescent="0.25">
      <c r="A323" t="str">
        <f t="shared" si="8"/>
        <v>01131</v>
      </c>
      <c r="B323" s="118" t="str">
        <f t="shared" si="9"/>
        <v>D54329-BRC01131</v>
      </c>
      <c r="C323" s="338">
        <v>6</v>
      </c>
      <c r="D323" s="339"/>
      <c r="E323" s="340"/>
      <c r="F323" s="341" t="s">
        <v>1028</v>
      </c>
      <c r="G323" s="342" t="s">
        <v>1027</v>
      </c>
      <c r="H323" s="343" t="s">
        <v>45</v>
      </c>
      <c r="I323" s="344" t="s">
        <v>1029</v>
      </c>
      <c r="J323" s="345" t="s">
        <v>891</v>
      </c>
      <c r="O323" s="326">
        <v>43056</v>
      </c>
      <c r="P323" s="328">
        <v>46</v>
      </c>
    </row>
    <row r="324" spans="1:16" x14ac:dyDescent="0.25">
      <c r="A324" t="str">
        <f t="shared" ref="A324:A387" si="10">RIGHT(G324,5)</f>
        <v>01136</v>
      </c>
      <c r="B324" s="118" t="str">
        <f t="shared" ref="B324:B387" si="11">G324</f>
        <v>D54329-BRC01136</v>
      </c>
      <c r="C324" s="338">
        <v>6</v>
      </c>
      <c r="D324" s="339"/>
      <c r="E324" s="340"/>
      <c r="F324" s="341" t="s">
        <v>1031</v>
      </c>
      <c r="G324" s="342" t="s">
        <v>1030</v>
      </c>
      <c r="H324" s="343" t="s">
        <v>45</v>
      </c>
      <c r="I324" s="344" t="s">
        <v>1032</v>
      </c>
      <c r="J324" s="345" t="s">
        <v>891</v>
      </c>
      <c r="O324" s="326">
        <v>43057</v>
      </c>
      <c r="P324" s="328">
        <v>46</v>
      </c>
    </row>
    <row r="325" spans="1:16" x14ac:dyDescent="0.25">
      <c r="A325" t="str">
        <f t="shared" si="10"/>
        <v>01141</v>
      </c>
      <c r="B325" s="118" t="str">
        <f t="shared" si="11"/>
        <v>D54329-BRC01141</v>
      </c>
      <c r="C325" s="338">
        <v>6</v>
      </c>
      <c r="D325" s="339"/>
      <c r="E325" s="340"/>
      <c r="F325" s="341" t="s">
        <v>1034</v>
      </c>
      <c r="G325" s="342" t="s">
        <v>1033</v>
      </c>
      <c r="H325" s="343" t="s">
        <v>45</v>
      </c>
      <c r="I325" s="344" t="s">
        <v>1035</v>
      </c>
      <c r="J325" s="345" t="s">
        <v>891</v>
      </c>
      <c r="O325" s="326">
        <v>43058</v>
      </c>
      <c r="P325" s="328">
        <v>46</v>
      </c>
    </row>
    <row r="326" spans="1:16" x14ac:dyDescent="0.25">
      <c r="A326" t="str">
        <f t="shared" si="10"/>
        <v>01144</v>
      </c>
      <c r="B326" s="118" t="str">
        <f t="shared" si="11"/>
        <v>D54329-BRC01144</v>
      </c>
      <c r="C326" s="338">
        <v>6</v>
      </c>
      <c r="D326" s="339"/>
      <c r="E326" s="340"/>
      <c r="F326" s="341" t="s">
        <v>1037</v>
      </c>
      <c r="G326" s="342" t="s">
        <v>1036</v>
      </c>
      <c r="H326" s="343" t="s">
        <v>45</v>
      </c>
      <c r="I326" s="344" t="s">
        <v>1038</v>
      </c>
      <c r="J326" s="345" t="s">
        <v>891</v>
      </c>
      <c r="O326" s="326">
        <v>43059</v>
      </c>
      <c r="P326" s="328">
        <v>47</v>
      </c>
    </row>
    <row r="327" spans="1:16" x14ac:dyDescent="0.25">
      <c r="A327" t="str">
        <f t="shared" si="10"/>
        <v>01155</v>
      </c>
      <c r="B327" s="118" t="str">
        <f t="shared" si="11"/>
        <v>D54329-BRC01155</v>
      </c>
      <c r="C327" s="338">
        <v>6</v>
      </c>
      <c r="D327" s="339"/>
      <c r="E327" s="340"/>
      <c r="F327" s="341" t="s">
        <v>1040</v>
      </c>
      <c r="G327" s="342" t="s">
        <v>1039</v>
      </c>
      <c r="H327" s="343" t="s">
        <v>45</v>
      </c>
      <c r="I327" s="344" t="s">
        <v>1041</v>
      </c>
      <c r="J327" s="345" t="s">
        <v>891</v>
      </c>
      <c r="O327" s="326">
        <v>43060</v>
      </c>
      <c r="P327" s="328">
        <v>47</v>
      </c>
    </row>
    <row r="328" spans="1:16" x14ac:dyDescent="0.25">
      <c r="A328" t="str">
        <f t="shared" si="10"/>
        <v>01159</v>
      </c>
      <c r="B328" s="118" t="str">
        <f t="shared" si="11"/>
        <v>D54329-BRC01159</v>
      </c>
      <c r="C328" s="338">
        <v>6</v>
      </c>
      <c r="D328" s="339"/>
      <c r="E328" s="340"/>
      <c r="F328" s="341" t="s">
        <v>1043</v>
      </c>
      <c r="G328" s="342" t="s">
        <v>1042</v>
      </c>
      <c r="H328" s="343" t="s">
        <v>45</v>
      </c>
      <c r="I328" s="344" t="s">
        <v>1044</v>
      </c>
      <c r="J328" s="345" t="s">
        <v>891</v>
      </c>
      <c r="O328" s="326">
        <v>43061</v>
      </c>
      <c r="P328" s="328">
        <v>47</v>
      </c>
    </row>
    <row r="329" spans="1:16" x14ac:dyDescent="0.25">
      <c r="A329" t="str">
        <f t="shared" si="10"/>
        <v>01169</v>
      </c>
      <c r="B329" s="118" t="str">
        <f t="shared" si="11"/>
        <v>D54329-BRC01169</v>
      </c>
      <c r="C329" s="338">
        <v>6</v>
      </c>
      <c r="D329" s="339"/>
      <c r="E329" s="340"/>
      <c r="F329" s="341" t="s">
        <v>1046</v>
      </c>
      <c r="G329" s="342" t="s">
        <v>1045</v>
      </c>
      <c r="H329" s="343" t="s">
        <v>45</v>
      </c>
      <c r="I329" s="344" t="s">
        <v>1047</v>
      </c>
      <c r="J329" s="345" t="s">
        <v>891</v>
      </c>
      <c r="O329" s="326">
        <v>43062</v>
      </c>
      <c r="P329" s="328">
        <v>47</v>
      </c>
    </row>
    <row r="330" spans="1:16" x14ac:dyDescent="0.25">
      <c r="A330" t="str">
        <f t="shared" si="10"/>
        <v>01172</v>
      </c>
      <c r="B330" s="118" t="str">
        <f t="shared" si="11"/>
        <v>D54329-BRC01172</v>
      </c>
      <c r="C330" s="338">
        <v>6</v>
      </c>
      <c r="D330" s="339"/>
      <c r="E330" s="340"/>
      <c r="F330" s="341" t="s">
        <v>1049</v>
      </c>
      <c r="G330" s="342" t="s">
        <v>1048</v>
      </c>
      <c r="H330" s="343" t="s">
        <v>45</v>
      </c>
      <c r="I330" s="344" t="s">
        <v>1050</v>
      </c>
      <c r="J330" s="345" t="s">
        <v>891</v>
      </c>
      <c r="O330" s="326">
        <v>43063</v>
      </c>
      <c r="P330" s="328">
        <v>47</v>
      </c>
    </row>
    <row r="331" spans="1:16" x14ac:dyDescent="0.25">
      <c r="A331" t="str">
        <f t="shared" si="10"/>
        <v>01191</v>
      </c>
      <c r="B331" s="118" t="str">
        <f t="shared" si="11"/>
        <v>D54329-BRC01191</v>
      </c>
      <c r="C331" s="338">
        <v>6</v>
      </c>
      <c r="D331" s="339"/>
      <c r="E331" s="340"/>
      <c r="F331" s="341" t="s">
        <v>1052</v>
      </c>
      <c r="G331" s="342" t="s">
        <v>1051</v>
      </c>
      <c r="H331" s="343" t="s">
        <v>45</v>
      </c>
      <c r="I331" s="344" t="s">
        <v>1053</v>
      </c>
      <c r="J331" s="345" t="s">
        <v>891</v>
      </c>
      <c r="O331" s="326">
        <v>43064</v>
      </c>
      <c r="P331" s="328">
        <v>47</v>
      </c>
    </row>
    <row r="332" spans="1:16" x14ac:dyDescent="0.25">
      <c r="A332" t="str">
        <f t="shared" si="10"/>
        <v>01255</v>
      </c>
      <c r="B332" s="118" t="str">
        <f t="shared" si="11"/>
        <v>D54329-BRC01255</v>
      </c>
      <c r="C332" s="338">
        <v>6</v>
      </c>
      <c r="D332" s="339"/>
      <c r="E332" s="340"/>
      <c r="F332" s="341" t="s">
        <v>1055</v>
      </c>
      <c r="G332" s="342" t="s">
        <v>1054</v>
      </c>
      <c r="H332" s="343" t="s">
        <v>45</v>
      </c>
      <c r="I332" s="344" t="s">
        <v>1056</v>
      </c>
      <c r="J332" s="345" t="s">
        <v>891</v>
      </c>
      <c r="O332" s="326">
        <v>43065</v>
      </c>
      <c r="P332" s="328">
        <v>47</v>
      </c>
    </row>
    <row r="333" spans="1:16" x14ac:dyDescent="0.25">
      <c r="A333" t="str">
        <f t="shared" si="10"/>
        <v>01795</v>
      </c>
      <c r="B333" s="118" t="str">
        <f t="shared" si="11"/>
        <v>D54329-BRC01795</v>
      </c>
      <c r="C333" s="338">
        <v>6</v>
      </c>
      <c r="D333" s="339"/>
      <c r="E333" s="340"/>
      <c r="F333" s="341" t="s">
        <v>1058</v>
      </c>
      <c r="G333" s="342" t="s">
        <v>1057</v>
      </c>
      <c r="H333" s="343" t="s">
        <v>45</v>
      </c>
      <c r="I333" s="344" t="s">
        <v>744</v>
      </c>
      <c r="J333" s="345" t="s">
        <v>891</v>
      </c>
      <c r="O333" s="326">
        <v>43066</v>
      </c>
      <c r="P333" s="328">
        <v>48</v>
      </c>
    </row>
    <row r="334" spans="1:16" x14ac:dyDescent="0.25">
      <c r="A334" t="str">
        <f t="shared" si="10"/>
        <v>02495</v>
      </c>
      <c r="B334" s="118" t="str">
        <f t="shared" si="11"/>
        <v>D54329-BRC02495</v>
      </c>
      <c r="C334" s="338">
        <v>6</v>
      </c>
      <c r="D334" s="339"/>
      <c r="E334" s="340"/>
      <c r="F334" s="341" t="s">
        <v>1060</v>
      </c>
      <c r="G334" s="342" t="s">
        <v>1059</v>
      </c>
      <c r="H334" s="343" t="s">
        <v>45</v>
      </c>
      <c r="I334" s="344" t="s">
        <v>1061</v>
      </c>
      <c r="J334" s="345" t="s">
        <v>891</v>
      </c>
      <c r="O334" s="326">
        <v>43067</v>
      </c>
      <c r="P334" s="328">
        <v>48</v>
      </c>
    </row>
    <row r="335" spans="1:16" x14ac:dyDescent="0.25">
      <c r="A335" t="str">
        <f t="shared" si="10"/>
        <v>00567</v>
      </c>
      <c r="B335" s="118" t="str">
        <f t="shared" si="11"/>
        <v>D54482-BRC00567</v>
      </c>
      <c r="C335" s="338">
        <v>7</v>
      </c>
      <c r="D335" s="339"/>
      <c r="E335" s="340"/>
      <c r="F335" s="341" t="s">
        <v>1063</v>
      </c>
      <c r="G335" s="342" t="s">
        <v>1062</v>
      </c>
      <c r="H335" s="343" t="s">
        <v>45</v>
      </c>
      <c r="I335" s="344" t="s">
        <v>1064</v>
      </c>
      <c r="J335" s="345" t="s">
        <v>425</v>
      </c>
      <c r="O335" s="326">
        <v>43068</v>
      </c>
      <c r="P335" s="328">
        <v>48</v>
      </c>
    </row>
    <row r="336" spans="1:16" x14ac:dyDescent="0.25">
      <c r="A336" t="str">
        <f t="shared" si="10"/>
        <v>00214</v>
      </c>
      <c r="B336" s="118" t="str">
        <f t="shared" si="11"/>
        <v>D54526-BRC00214</v>
      </c>
      <c r="C336" s="338">
        <v>9</v>
      </c>
      <c r="D336" s="339"/>
      <c r="E336" s="340"/>
      <c r="F336" s="341" t="s">
        <v>1066</v>
      </c>
      <c r="G336" s="342" t="s">
        <v>1065</v>
      </c>
      <c r="H336" s="343" t="s">
        <v>45</v>
      </c>
      <c r="I336" s="344" t="s">
        <v>1067</v>
      </c>
      <c r="J336" s="345" t="s">
        <v>435</v>
      </c>
      <c r="O336" s="326">
        <v>43069</v>
      </c>
      <c r="P336" s="328">
        <v>48</v>
      </c>
    </row>
    <row r="337" spans="1:16" x14ac:dyDescent="0.25">
      <c r="A337" t="str">
        <f t="shared" si="10"/>
        <v>00013</v>
      </c>
      <c r="B337" s="118" t="str">
        <f t="shared" si="11"/>
        <v>D54332-BRC00013</v>
      </c>
      <c r="C337" s="338">
        <v>11</v>
      </c>
      <c r="D337" s="339"/>
      <c r="E337" s="340"/>
      <c r="F337" s="341" t="s">
        <v>1069</v>
      </c>
      <c r="G337" s="342" t="s">
        <v>1068</v>
      </c>
      <c r="H337" s="343" t="s">
        <v>45</v>
      </c>
      <c r="I337" s="344" t="s">
        <v>1070</v>
      </c>
      <c r="J337" s="345" t="s">
        <v>1071</v>
      </c>
      <c r="O337" s="326">
        <v>43070</v>
      </c>
      <c r="P337" s="328">
        <v>48</v>
      </c>
    </row>
    <row r="338" spans="1:16" x14ac:dyDescent="0.25">
      <c r="A338" t="str">
        <f t="shared" si="10"/>
        <v>00017</v>
      </c>
      <c r="B338" s="118" t="str">
        <f t="shared" si="11"/>
        <v>D54332-BRC00017</v>
      </c>
      <c r="C338" s="338">
        <v>11</v>
      </c>
      <c r="D338" s="339"/>
      <c r="E338" s="340"/>
      <c r="F338" s="341" t="s">
        <v>1073</v>
      </c>
      <c r="G338" s="342" t="s">
        <v>1072</v>
      </c>
      <c r="H338" s="343" t="s">
        <v>45</v>
      </c>
      <c r="I338" s="344" t="s">
        <v>1074</v>
      </c>
      <c r="J338" s="345" t="s">
        <v>1071</v>
      </c>
      <c r="O338" s="326">
        <v>43071</v>
      </c>
      <c r="P338" s="328">
        <v>48</v>
      </c>
    </row>
    <row r="339" spans="1:16" x14ac:dyDescent="0.25">
      <c r="A339" t="str">
        <f t="shared" si="10"/>
        <v>00021</v>
      </c>
      <c r="B339" s="118" t="str">
        <f t="shared" si="11"/>
        <v>D54332-BRC00021</v>
      </c>
      <c r="C339" s="338">
        <v>11</v>
      </c>
      <c r="D339" s="339"/>
      <c r="E339" s="340"/>
      <c r="F339" s="341" t="s">
        <v>1076</v>
      </c>
      <c r="G339" s="342" t="s">
        <v>1075</v>
      </c>
      <c r="H339" s="343" t="s">
        <v>45</v>
      </c>
      <c r="I339" s="344" t="s">
        <v>1077</v>
      </c>
      <c r="J339" s="345" t="s">
        <v>1071</v>
      </c>
      <c r="O339" s="326">
        <v>43072</v>
      </c>
      <c r="P339" s="328">
        <v>48</v>
      </c>
    </row>
    <row r="340" spans="1:16" x14ac:dyDescent="0.25">
      <c r="A340" t="str">
        <f t="shared" si="10"/>
        <v>00023</v>
      </c>
      <c r="B340" s="118" t="str">
        <f t="shared" si="11"/>
        <v>D54332-BRC00023</v>
      </c>
      <c r="C340" s="338">
        <v>11</v>
      </c>
      <c r="D340" s="339"/>
      <c r="E340" s="340"/>
      <c r="F340" s="341" t="s">
        <v>1079</v>
      </c>
      <c r="G340" s="342" t="s">
        <v>1078</v>
      </c>
      <c r="H340" s="343" t="s">
        <v>45</v>
      </c>
      <c r="I340" s="344" t="s">
        <v>1080</v>
      </c>
      <c r="J340" s="345" t="s">
        <v>1071</v>
      </c>
      <c r="O340" s="326">
        <v>43073</v>
      </c>
      <c r="P340" s="328">
        <v>49</v>
      </c>
    </row>
    <row r="341" spans="1:16" x14ac:dyDescent="0.25">
      <c r="A341" t="str">
        <f t="shared" si="10"/>
        <v>00024</v>
      </c>
      <c r="B341" s="118" t="str">
        <f t="shared" si="11"/>
        <v>D54332-BRC00024</v>
      </c>
      <c r="C341" s="338">
        <v>11</v>
      </c>
      <c r="D341" s="339"/>
      <c r="E341" s="340"/>
      <c r="F341" s="341" t="s">
        <v>1082</v>
      </c>
      <c r="G341" s="342" t="s">
        <v>1081</v>
      </c>
      <c r="H341" s="343" t="s">
        <v>45</v>
      </c>
      <c r="I341" s="344" t="s">
        <v>1083</v>
      </c>
      <c r="J341" s="345" t="s">
        <v>1071</v>
      </c>
      <c r="O341" s="326">
        <v>43074</v>
      </c>
      <c r="P341" s="328">
        <v>49</v>
      </c>
    </row>
    <row r="342" spans="1:16" x14ac:dyDescent="0.25">
      <c r="A342" t="str">
        <f t="shared" si="10"/>
        <v>00026</v>
      </c>
      <c r="B342" s="118" t="str">
        <f t="shared" si="11"/>
        <v>D54332-BRC00026</v>
      </c>
      <c r="C342" s="338">
        <v>11</v>
      </c>
      <c r="D342" s="339"/>
      <c r="E342" s="340"/>
      <c r="F342" s="341" t="s">
        <v>1085</v>
      </c>
      <c r="G342" s="342" t="s">
        <v>1084</v>
      </c>
      <c r="H342" s="343" t="s">
        <v>45</v>
      </c>
      <c r="I342" s="344" t="s">
        <v>1086</v>
      </c>
      <c r="J342" s="345" t="s">
        <v>1071</v>
      </c>
      <c r="O342" s="326">
        <v>43075</v>
      </c>
      <c r="P342" s="328">
        <v>49</v>
      </c>
    </row>
    <row r="343" spans="1:16" x14ac:dyDescent="0.25">
      <c r="A343" t="str">
        <f t="shared" si="10"/>
        <v>00031</v>
      </c>
      <c r="B343" s="118" t="str">
        <f t="shared" si="11"/>
        <v>D54332-BRC00031</v>
      </c>
      <c r="C343" s="338">
        <v>11</v>
      </c>
      <c r="D343" s="339"/>
      <c r="E343" s="340"/>
      <c r="F343" s="341" t="s">
        <v>1088</v>
      </c>
      <c r="G343" s="342" t="s">
        <v>1087</v>
      </c>
      <c r="H343" s="343" t="s">
        <v>45</v>
      </c>
      <c r="I343" s="344" t="s">
        <v>1089</v>
      </c>
      <c r="J343" s="345" t="s">
        <v>1071</v>
      </c>
      <c r="O343" s="326">
        <v>43076</v>
      </c>
      <c r="P343" s="328">
        <v>49</v>
      </c>
    </row>
    <row r="344" spans="1:16" x14ac:dyDescent="0.25">
      <c r="A344" t="str">
        <f t="shared" si="10"/>
        <v>00043</v>
      </c>
      <c r="B344" s="118" t="str">
        <f t="shared" si="11"/>
        <v>D54332-BRC00043</v>
      </c>
      <c r="C344" s="338">
        <v>11</v>
      </c>
      <c r="D344" s="339"/>
      <c r="E344" s="340"/>
      <c r="F344" s="341" t="s">
        <v>1091</v>
      </c>
      <c r="G344" s="342" t="s">
        <v>1090</v>
      </c>
      <c r="H344" s="343" t="s">
        <v>45</v>
      </c>
      <c r="I344" s="344" t="s">
        <v>1092</v>
      </c>
      <c r="J344" s="345" t="s">
        <v>1071</v>
      </c>
      <c r="O344" s="326">
        <v>43077</v>
      </c>
      <c r="P344" s="328">
        <v>49</v>
      </c>
    </row>
    <row r="345" spans="1:16" x14ac:dyDescent="0.25">
      <c r="A345" t="str">
        <f t="shared" si="10"/>
        <v>00010</v>
      </c>
      <c r="B345" s="118" t="str">
        <f t="shared" si="11"/>
        <v>D54339-BRC00010</v>
      </c>
      <c r="C345" s="338">
        <v>10</v>
      </c>
      <c r="D345" s="339"/>
      <c r="E345" s="340"/>
      <c r="F345" s="341" t="s">
        <v>1094</v>
      </c>
      <c r="G345" s="342" t="s">
        <v>1093</v>
      </c>
      <c r="H345" s="343" t="s">
        <v>45</v>
      </c>
      <c r="I345" s="344" t="s">
        <v>1095</v>
      </c>
      <c r="J345" s="345" t="s">
        <v>108</v>
      </c>
      <c r="O345" s="326">
        <v>43078</v>
      </c>
      <c r="P345" s="328">
        <v>49</v>
      </c>
    </row>
    <row r="346" spans="1:16" x14ac:dyDescent="0.25">
      <c r="A346" t="str">
        <f t="shared" si="10"/>
        <v>00012</v>
      </c>
      <c r="B346" s="118" t="str">
        <f t="shared" si="11"/>
        <v>D54339-BRC00012</v>
      </c>
      <c r="C346" s="338">
        <v>10</v>
      </c>
      <c r="D346" s="339"/>
      <c r="E346" s="340"/>
      <c r="F346" s="341" t="s">
        <v>1097</v>
      </c>
      <c r="G346" s="342" t="s">
        <v>1096</v>
      </c>
      <c r="H346" s="343" t="s">
        <v>45</v>
      </c>
      <c r="I346" s="344" t="s">
        <v>1098</v>
      </c>
      <c r="J346" s="345" t="s">
        <v>108</v>
      </c>
      <c r="O346" s="326">
        <v>43079</v>
      </c>
      <c r="P346" s="328">
        <v>49</v>
      </c>
    </row>
    <row r="347" spans="1:16" x14ac:dyDescent="0.25">
      <c r="A347" t="str">
        <f t="shared" si="10"/>
        <v>00013</v>
      </c>
      <c r="B347" s="118" t="str">
        <f t="shared" si="11"/>
        <v>D54339-BRC00013</v>
      </c>
      <c r="C347" s="338">
        <v>10</v>
      </c>
      <c r="D347" s="339"/>
      <c r="E347" s="340"/>
      <c r="F347" s="341" t="s">
        <v>1100</v>
      </c>
      <c r="G347" s="342" t="s">
        <v>1099</v>
      </c>
      <c r="H347" s="343" t="s">
        <v>45</v>
      </c>
      <c r="I347" s="344" t="s">
        <v>1101</v>
      </c>
      <c r="J347" s="345" t="s">
        <v>108</v>
      </c>
      <c r="O347" s="326">
        <v>43080</v>
      </c>
      <c r="P347" s="328">
        <v>50</v>
      </c>
    </row>
    <row r="348" spans="1:16" x14ac:dyDescent="0.25">
      <c r="A348" t="str">
        <f t="shared" si="10"/>
        <v>00036</v>
      </c>
      <c r="B348" s="118" t="str">
        <f t="shared" si="11"/>
        <v>D54339-BRC00036</v>
      </c>
      <c r="C348" s="338">
        <v>10</v>
      </c>
      <c r="D348" s="339"/>
      <c r="E348" s="340"/>
      <c r="F348" s="341" t="s">
        <v>1103</v>
      </c>
      <c r="G348" s="342" t="s">
        <v>1102</v>
      </c>
      <c r="H348" s="343" t="s">
        <v>45</v>
      </c>
      <c r="I348" s="344" t="s">
        <v>1104</v>
      </c>
      <c r="J348" s="345" t="s">
        <v>108</v>
      </c>
      <c r="O348" s="326">
        <v>43081</v>
      </c>
      <c r="P348" s="328">
        <v>50</v>
      </c>
    </row>
    <row r="349" spans="1:16" x14ac:dyDescent="0.25">
      <c r="A349" t="str">
        <f t="shared" si="10"/>
        <v>00038</v>
      </c>
      <c r="B349" s="118" t="str">
        <f t="shared" si="11"/>
        <v>D54339-BRC00038</v>
      </c>
      <c r="C349" s="338">
        <v>10</v>
      </c>
      <c r="D349" s="339"/>
      <c r="E349" s="340"/>
      <c r="F349" s="341" t="s">
        <v>1106</v>
      </c>
      <c r="G349" s="342" t="s">
        <v>1105</v>
      </c>
      <c r="H349" s="343" t="s">
        <v>45</v>
      </c>
      <c r="I349" s="344" t="s">
        <v>1107</v>
      </c>
      <c r="J349" s="345" t="s">
        <v>108</v>
      </c>
      <c r="O349" s="326">
        <v>43082</v>
      </c>
      <c r="P349" s="328">
        <v>50</v>
      </c>
    </row>
    <row r="350" spans="1:16" x14ac:dyDescent="0.25">
      <c r="A350" t="str">
        <f t="shared" si="10"/>
        <v>00045</v>
      </c>
      <c r="B350" s="118" t="str">
        <f t="shared" si="11"/>
        <v>D54339-BRC00045</v>
      </c>
      <c r="C350" s="338">
        <v>10</v>
      </c>
      <c r="D350" s="339"/>
      <c r="E350" s="340"/>
      <c r="F350" s="341" t="s">
        <v>1109</v>
      </c>
      <c r="G350" s="342" t="s">
        <v>1108</v>
      </c>
      <c r="H350" s="343" t="s">
        <v>45</v>
      </c>
      <c r="I350" s="344" t="s">
        <v>1110</v>
      </c>
      <c r="J350" s="345" t="s">
        <v>108</v>
      </c>
      <c r="O350" s="326">
        <v>43083</v>
      </c>
      <c r="P350" s="328">
        <v>50</v>
      </c>
    </row>
    <row r="351" spans="1:16" x14ac:dyDescent="0.25">
      <c r="A351" t="str">
        <f t="shared" si="10"/>
        <v>00048</v>
      </c>
      <c r="B351" s="118" t="str">
        <f t="shared" si="11"/>
        <v>D54339-BRC00048</v>
      </c>
      <c r="C351" s="338">
        <v>10</v>
      </c>
      <c r="D351" s="339"/>
      <c r="E351" s="340"/>
      <c r="F351" s="341" t="s">
        <v>1112</v>
      </c>
      <c r="G351" s="342" t="s">
        <v>1111</v>
      </c>
      <c r="H351" s="343" t="s">
        <v>45</v>
      </c>
      <c r="I351" s="344" t="s">
        <v>1113</v>
      </c>
      <c r="J351" s="345" t="s">
        <v>108</v>
      </c>
      <c r="O351" s="326">
        <v>43084</v>
      </c>
      <c r="P351" s="328">
        <v>50</v>
      </c>
    </row>
    <row r="352" spans="1:16" x14ac:dyDescent="0.25">
      <c r="A352" t="str">
        <f t="shared" si="10"/>
        <v>00060</v>
      </c>
      <c r="B352" s="118" t="str">
        <f t="shared" si="11"/>
        <v>D54339-BRC00060</v>
      </c>
      <c r="C352" s="338">
        <v>10</v>
      </c>
      <c r="D352" s="339"/>
      <c r="E352" s="340"/>
      <c r="F352" s="341" t="s">
        <v>1115</v>
      </c>
      <c r="G352" s="342" t="s">
        <v>1114</v>
      </c>
      <c r="H352" s="343" t="s">
        <v>45</v>
      </c>
      <c r="I352" s="344" t="s">
        <v>1116</v>
      </c>
      <c r="J352" s="345" t="s">
        <v>108</v>
      </c>
      <c r="O352" s="326">
        <v>43085</v>
      </c>
      <c r="P352" s="328">
        <v>50</v>
      </c>
    </row>
    <row r="353" spans="1:16" x14ac:dyDescent="0.25">
      <c r="A353" t="str">
        <f t="shared" si="10"/>
        <v>00061</v>
      </c>
      <c r="B353" s="118" t="str">
        <f t="shared" si="11"/>
        <v>D54339-BRC00061</v>
      </c>
      <c r="C353" s="338">
        <v>10</v>
      </c>
      <c r="D353" s="339"/>
      <c r="E353" s="340"/>
      <c r="F353" s="341" t="s">
        <v>1118</v>
      </c>
      <c r="G353" s="342" t="s">
        <v>1117</v>
      </c>
      <c r="H353" s="343" t="s">
        <v>45</v>
      </c>
      <c r="I353" s="344" t="s">
        <v>392</v>
      </c>
      <c r="J353" s="345" t="s">
        <v>108</v>
      </c>
      <c r="O353" s="326">
        <v>43086</v>
      </c>
      <c r="P353" s="328">
        <v>50</v>
      </c>
    </row>
    <row r="354" spans="1:16" x14ac:dyDescent="0.25">
      <c r="A354" t="str">
        <f t="shared" si="10"/>
        <v>00066</v>
      </c>
      <c r="B354" s="118" t="str">
        <f t="shared" si="11"/>
        <v>D54339-BRC00066</v>
      </c>
      <c r="C354" s="338">
        <v>10</v>
      </c>
      <c r="D354" s="339"/>
      <c r="E354" s="340"/>
      <c r="F354" s="341" t="s">
        <v>1120</v>
      </c>
      <c r="G354" s="342" t="s">
        <v>1119</v>
      </c>
      <c r="H354" s="343" t="s">
        <v>45</v>
      </c>
      <c r="I354" s="344" t="s">
        <v>1121</v>
      </c>
      <c r="J354" s="345" t="s">
        <v>108</v>
      </c>
      <c r="O354" s="326">
        <v>43087</v>
      </c>
      <c r="P354" s="328">
        <v>51</v>
      </c>
    </row>
    <row r="355" spans="1:16" x14ac:dyDescent="0.25">
      <c r="A355" t="str">
        <f t="shared" si="10"/>
        <v>00068</v>
      </c>
      <c r="B355" s="118" t="str">
        <f t="shared" si="11"/>
        <v>D54339-BRC00068</v>
      </c>
      <c r="C355" s="338">
        <v>10</v>
      </c>
      <c r="D355" s="339"/>
      <c r="E355" s="340"/>
      <c r="F355" s="341" t="s">
        <v>1123</v>
      </c>
      <c r="G355" s="342" t="s">
        <v>1122</v>
      </c>
      <c r="H355" s="343" t="s">
        <v>45</v>
      </c>
      <c r="I355" s="344" t="s">
        <v>1124</v>
      </c>
      <c r="J355" s="345" t="s">
        <v>108</v>
      </c>
      <c r="O355" s="326">
        <v>43088</v>
      </c>
      <c r="P355" s="328">
        <v>51</v>
      </c>
    </row>
    <row r="356" spans="1:16" x14ac:dyDescent="0.25">
      <c r="A356" t="str">
        <f t="shared" si="10"/>
        <v>00094</v>
      </c>
      <c r="B356" s="118" t="str">
        <f t="shared" si="11"/>
        <v>D54339-BRC00094</v>
      </c>
      <c r="C356" s="338">
        <v>10</v>
      </c>
      <c r="D356" s="339"/>
      <c r="E356" s="340"/>
      <c r="F356" s="341" t="s">
        <v>1126</v>
      </c>
      <c r="G356" s="342" t="s">
        <v>1125</v>
      </c>
      <c r="H356" s="343" t="s">
        <v>45</v>
      </c>
      <c r="I356" s="344" t="s">
        <v>1127</v>
      </c>
      <c r="J356" s="345" t="s">
        <v>108</v>
      </c>
      <c r="O356" s="326">
        <v>43089</v>
      </c>
      <c r="P356" s="328">
        <v>51</v>
      </c>
    </row>
    <row r="357" spans="1:16" x14ac:dyDescent="0.25">
      <c r="A357" t="str">
        <f t="shared" si="10"/>
        <v>00095</v>
      </c>
      <c r="B357" s="118" t="str">
        <f t="shared" si="11"/>
        <v>D54339-BRC00095</v>
      </c>
      <c r="C357" s="338">
        <v>10</v>
      </c>
      <c r="D357" s="339"/>
      <c r="E357" s="340"/>
      <c r="F357" s="341" t="s">
        <v>1129</v>
      </c>
      <c r="G357" s="342" t="s">
        <v>1128</v>
      </c>
      <c r="H357" s="343" t="s">
        <v>45</v>
      </c>
      <c r="I357" s="344" t="s">
        <v>1130</v>
      </c>
      <c r="J357" s="345" t="s">
        <v>108</v>
      </c>
      <c r="O357" s="326">
        <v>43090</v>
      </c>
      <c r="P357" s="328">
        <v>51</v>
      </c>
    </row>
    <row r="358" spans="1:16" x14ac:dyDescent="0.25">
      <c r="A358" t="str">
        <f t="shared" si="10"/>
        <v>00098</v>
      </c>
      <c r="B358" s="118" t="str">
        <f t="shared" si="11"/>
        <v>D54339-BRC00098</v>
      </c>
      <c r="C358" s="338">
        <v>10</v>
      </c>
      <c r="D358" s="339"/>
      <c r="E358" s="340"/>
      <c r="F358" s="341" t="s">
        <v>1132</v>
      </c>
      <c r="G358" s="342" t="s">
        <v>1131</v>
      </c>
      <c r="H358" s="343" t="s">
        <v>45</v>
      </c>
      <c r="I358" s="344" t="s">
        <v>1133</v>
      </c>
      <c r="J358" s="345" t="s">
        <v>108</v>
      </c>
      <c r="O358" s="326">
        <v>43091</v>
      </c>
      <c r="P358" s="328">
        <v>51</v>
      </c>
    </row>
    <row r="359" spans="1:16" x14ac:dyDescent="0.25">
      <c r="A359" t="str">
        <f t="shared" si="10"/>
        <v>00101</v>
      </c>
      <c r="B359" s="118" t="str">
        <f t="shared" si="11"/>
        <v>D54339-BRC00101</v>
      </c>
      <c r="C359" s="338">
        <v>10</v>
      </c>
      <c r="D359" s="339"/>
      <c r="E359" s="340"/>
      <c r="F359" s="341" t="s">
        <v>1135</v>
      </c>
      <c r="G359" s="342" t="s">
        <v>1134</v>
      </c>
      <c r="H359" s="343" t="s">
        <v>45</v>
      </c>
      <c r="I359" s="344" t="s">
        <v>1136</v>
      </c>
      <c r="J359" s="345" t="s">
        <v>108</v>
      </c>
      <c r="O359" s="326">
        <v>43092</v>
      </c>
      <c r="P359" s="328">
        <v>51</v>
      </c>
    </row>
    <row r="360" spans="1:16" x14ac:dyDescent="0.25">
      <c r="A360" t="str">
        <f t="shared" si="10"/>
        <v>00115</v>
      </c>
      <c r="B360" s="118" t="str">
        <f t="shared" si="11"/>
        <v>D54339-BRC00115</v>
      </c>
      <c r="C360" s="338">
        <v>10</v>
      </c>
      <c r="D360" s="339"/>
      <c r="E360" s="340"/>
      <c r="F360" s="341" t="s">
        <v>1138</v>
      </c>
      <c r="G360" s="342" t="s">
        <v>1137</v>
      </c>
      <c r="H360" s="343" t="s">
        <v>45</v>
      </c>
      <c r="I360" s="344" t="s">
        <v>1139</v>
      </c>
      <c r="J360" s="345" t="s">
        <v>108</v>
      </c>
      <c r="O360" s="326">
        <v>43093</v>
      </c>
      <c r="P360" s="328">
        <v>51</v>
      </c>
    </row>
    <row r="361" spans="1:16" x14ac:dyDescent="0.25">
      <c r="A361" t="str">
        <f t="shared" si="10"/>
        <v>00116</v>
      </c>
      <c r="B361" s="118" t="str">
        <f t="shared" si="11"/>
        <v>D54339-BRC00116</v>
      </c>
      <c r="C361" s="338">
        <v>10</v>
      </c>
      <c r="D361" s="339"/>
      <c r="E361" s="340"/>
      <c r="F361" s="341" t="s">
        <v>1141</v>
      </c>
      <c r="G361" s="342" t="s">
        <v>1140</v>
      </c>
      <c r="H361" s="343" t="s">
        <v>45</v>
      </c>
      <c r="I361" s="344" t="s">
        <v>1142</v>
      </c>
      <c r="J361" s="345" t="s">
        <v>108</v>
      </c>
      <c r="O361" s="326">
        <v>43094</v>
      </c>
      <c r="P361" s="328">
        <v>52</v>
      </c>
    </row>
    <row r="362" spans="1:16" x14ac:dyDescent="0.25">
      <c r="A362" t="str">
        <f t="shared" si="10"/>
        <v>00117</v>
      </c>
      <c r="B362" s="118" t="str">
        <f t="shared" si="11"/>
        <v>D54339-BRC00117</v>
      </c>
      <c r="C362" s="338">
        <v>10</v>
      </c>
      <c r="D362" s="339"/>
      <c r="E362" s="340"/>
      <c r="F362" s="341" t="s">
        <v>1144</v>
      </c>
      <c r="G362" s="342" t="s">
        <v>1143</v>
      </c>
      <c r="H362" s="343" t="s">
        <v>45</v>
      </c>
      <c r="I362" s="344" t="s">
        <v>1145</v>
      </c>
      <c r="J362" s="345" t="s">
        <v>108</v>
      </c>
      <c r="O362" s="326">
        <v>43095</v>
      </c>
      <c r="P362" s="328">
        <v>52</v>
      </c>
    </row>
    <row r="363" spans="1:16" x14ac:dyDescent="0.25">
      <c r="A363" t="str">
        <f t="shared" si="10"/>
        <v>00122</v>
      </c>
      <c r="B363" s="118" t="str">
        <f t="shared" si="11"/>
        <v>D54339-BRC00122</v>
      </c>
      <c r="C363" s="338">
        <v>10</v>
      </c>
      <c r="D363" s="339"/>
      <c r="E363" s="340"/>
      <c r="F363" s="341" t="s">
        <v>1147</v>
      </c>
      <c r="G363" s="342" t="s">
        <v>1146</v>
      </c>
      <c r="H363" s="343" t="s">
        <v>45</v>
      </c>
      <c r="I363" s="344" t="s">
        <v>1148</v>
      </c>
      <c r="J363" s="345" t="s">
        <v>108</v>
      </c>
      <c r="O363" s="326">
        <v>43096</v>
      </c>
      <c r="P363" s="328">
        <v>52</v>
      </c>
    </row>
    <row r="364" spans="1:16" x14ac:dyDescent="0.25">
      <c r="A364" t="str">
        <f t="shared" si="10"/>
        <v>00139</v>
      </c>
      <c r="B364" s="118" t="str">
        <f t="shared" si="11"/>
        <v>D54339-BRC00139</v>
      </c>
      <c r="C364" s="338">
        <v>10</v>
      </c>
      <c r="D364" s="339"/>
      <c r="E364" s="340"/>
      <c r="F364" s="341" t="s">
        <v>1150</v>
      </c>
      <c r="G364" s="342" t="s">
        <v>1149</v>
      </c>
      <c r="H364" s="343" t="s">
        <v>45</v>
      </c>
      <c r="I364" s="344" t="s">
        <v>1151</v>
      </c>
      <c r="J364" s="345" t="s">
        <v>108</v>
      </c>
      <c r="O364" s="326">
        <v>43097</v>
      </c>
      <c r="P364" s="328">
        <v>52</v>
      </c>
    </row>
    <row r="365" spans="1:16" x14ac:dyDescent="0.25">
      <c r="A365" t="str">
        <f t="shared" si="10"/>
        <v>00140</v>
      </c>
      <c r="B365" s="118" t="str">
        <f t="shared" si="11"/>
        <v>D54339-BRC00140</v>
      </c>
      <c r="C365" s="338">
        <v>10</v>
      </c>
      <c r="D365" s="339"/>
      <c r="E365" s="340"/>
      <c r="F365" s="341" t="s">
        <v>1153</v>
      </c>
      <c r="G365" s="342" t="s">
        <v>1152</v>
      </c>
      <c r="H365" s="343" t="s">
        <v>45</v>
      </c>
      <c r="I365" s="344" t="s">
        <v>1154</v>
      </c>
      <c r="J365" s="345" t="s">
        <v>108</v>
      </c>
      <c r="O365" s="326">
        <v>43098</v>
      </c>
      <c r="P365" s="328">
        <v>52</v>
      </c>
    </row>
    <row r="366" spans="1:16" x14ac:dyDescent="0.25">
      <c r="A366" t="str">
        <f t="shared" si="10"/>
        <v>00141</v>
      </c>
      <c r="B366" s="118" t="str">
        <f t="shared" si="11"/>
        <v>D54339-BRC00141</v>
      </c>
      <c r="C366" s="338">
        <v>10</v>
      </c>
      <c r="D366" s="339"/>
      <c r="E366" s="340"/>
      <c r="F366" s="341" t="s">
        <v>1156</v>
      </c>
      <c r="G366" s="342" t="s">
        <v>1155</v>
      </c>
      <c r="H366" s="343" t="s">
        <v>45</v>
      </c>
      <c r="I366" s="344" t="s">
        <v>1157</v>
      </c>
      <c r="J366" s="345" t="s">
        <v>108</v>
      </c>
      <c r="O366" s="326">
        <v>43099</v>
      </c>
      <c r="P366" s="328">
        <v>52</v>
      </c>
    </row>
    <row r="367" spans="1:16" ht="15.75" thickBot="1" x14ac:dyDescent="0.3">
      <c r="A367" t="str">
        <f t="shared" si="10"/>
        <v>00151</v>
      </c>
      <c r="B367" s="118" t="str">
        <f t="shared" si="11"/>
        <v>D54339-BRC00151</v>
      </c>
      <c r="C367" s="338">
        <v>10</v>
      </c>
      <c r="D367" s="339"/>
      <c r="E367" s="340"/>
      <c r="F367" s="341" t="s">
        <v>1159</v>
      </c>
      <c r="G367" s="342" t="s">
        <v>1158</v>
      </c>
      <c r="H367" s="343" t="s">
        <v>45</v>
      </c>
      <c r="I367" s="344" t="s">
        <v>1160</v>
      </c>
      <c r="J367" s="345" t="s">
        <v>108</v>
      </c>
      <c r="O367" s="329">
        <v>43100</v>
      </c>
      <c r="P367" s="330">
        <v>52</v>
      </c>
    </row>
    <row r="368" spans="1:16" x14ac:dyDescent="0.25">
      <c r="A368" t="str">
        <f t="shared" si="10"/>
        <v>00157</v>
      </c>
      <c r="B368" s="118" t="str">
        <f t="shared" si="11"/>
        <v>D54339-BRC00157</v>
      </c>
      <c r="C368" s="338">
        <v>10</v>
      </c>
      <c r="D368" s="339"/>
      <c r="E368" s="340"/>
      <c r="F368" s="341" t="s">
        <v>1162</v>
      </c>
      <c r="G368" s="342" t="s">
        <v>1161</v>
      </c>
      <c r="H368" s="343" t="s">
        <v>45</v>
      </c>
      <c r="I368" s="344" t="s">
        <v>1163</v>
      </c>
      <c r="J368" s="345" t="s">
        <v>108</v>
      </c>
      <c r="O368" s="121"/>
    </row>
    <row r="369" spans="1:10" x14ac:dyDescent="0.25">
      <c r="A369" t="str">
        <f t="shared" si="10"/>
        <v>00162</v>
      </c>
      <c r="B369" s="118" t="str">
        <f t="shared" si="11"/>
        <v>D54339-BRC00162</v>
      </c>
      <c r="C369" s="338">
        <v>10</v>
      </c>
      <c r="D369" s="339"/>
      <c r="E369" s="340"/>
      <c r="F369" s="341" t="s">
        <v>1165</v>
      </c>
      <c r="G369" s="342" t="s">
        <v>1164</v>
      </c>
      <c r="H369" s="343" t="s">
        <v>45</v>
      </c>
      <c r="I369" s="344" t="s">
        <v>1166</v>
      </c>
      <c r="J369" s="345" t="s">
        <v>108</v>
      </c>
    </row>
    <row r="370" spans="1:10" x14ac:dyDescent="0.25">
      <c r="A370" t="str">
        <f t="shared" si="10"/>
        <v>00165</v>
      </c>
      <c r="B370" s="118" t="str">
        <f t="shared" si="11"/>
        <v>D54339-BRC00165</v>
      </c>
      <c r="C370" s="338">
        <v>10</v>
      </c>
      <c r="D370" s="339"/>
      <c r="E370" s="340"/>
      <c r="F370" s="341" t="s">
        <v>1168</v>
      </c>
      <c r="G370" s="342" t="s">
        <v>1167</v>
      </c>
      <c r="H370" s="343" t="s">
        <v>45</v>
      </c>
      <c r="I370" s="344" t="s">
        <v>1169</v>
      </c>
      <c r="J370" s="345" t="s">
        <v>108</v>
      </c>
    </row>
    <row r="371" spans="1:10" x14ac:dyDescent="0.25">
      <c r="A371" t="str">
        <f t="shared" si="10"/>
        <v>00171</v>
      </c>
      <c r="B371" s="118" t="str">
        <f t="shared" si="11"/>
        <v>D54339-BRC00171</v>
      </c>
      <c r="C371" s="338">
        <v>10</v>
      </c>
      <c r="D371" s="339"/>
      <c r="E371" s="340"/>
      <c r="F371" s="341" t="s">
        <v>1171</v>
      </c>
      <c r="G371" s="342" t="s">
        <v>1170</v>
      </c>
      <c r="H371" s="343" t="s">
        <v>45</v>
      </c>
      <c r="I371" s="344" t="s">
        <v>720</v>
      </c>
      <c r="J371" s="345" t="s">
        <v>108</v>
      </c>
    </row>
    <row r="372" spans="1:10" x14ac:dyDescent="0.25">
      <c r="A372" t="str">
        <f t="shared" si="10"/>
        <v>00177</v>
      </c>
      <c r="B372" s="118" t="str">
        <f t="shared" si="11"/>
        <v>D54339-BRC00177</v>
      </c>
      <c r="C372" s="338">
        <v>10</v>
      </c>
      <c r="D372" s="339"/>
      <c r="E372" s="340"/>
      <c r="F372" s="341" t="s">
        <v>1173</v>
      </c>
      <c r="G372" s="342" t="s">
        <v>1172</v>
      </c>
      <c r="H372" s="343" t="s">
        <v>45</v>
      </c>
      <c r="I372" s="344" t="s">
        <v>1174</v>
      </c>
      <c r="J372" s="345" t="s">
        <v>108</v>
      </c>
    </row>
    <row r="373" spans="1:10" x14ac:dyDescent="0.25">
      <c r="A373" t="str">
        <f t="shared" si="10"/>
        <v>00178</v>
      </c>
      <c r="B373" s="118" t="str">
        <f t="shared" si="11"/>
        <v>D54339-BRC00178</v>
      </c>
      <c r="C373" s="338">
        <v>10</v>
      </c>
      <c r="D373" s="339"/>
      <c r="E373" s="340"/>
      <c r="F373" s="341" t="s">
        <v>1176</v>
      </c>
      <c r="G373" s="342" t="s">
        <v>1175</v>
      </c>
      <c r="H373" s="343" t="s">
        <v>45</v>
      </c>
      <c r="I373" s="344" t="s">
        <v>1177</v>
      </c>
      <c r="J373" s="345" t="s">
        <v>108</v>
      </c>
    </row>
    <row r="374" spans="1:10" x14ac:dyDescent="0.25">
      <c r="A374" t="str">
        <f t="shared" si="10"/>
        <v>00193</v>
      </c>
      <c r="B374" s="118" t="str">
        <f t="shared" si="11"/>
        <v>D54339-BRC00193</v>
      </c>
      <c r="C374" s="338">
        <v>10</v>
      </c>
      <c r="D374" s="339"/>
      <c r="E374" s="340"/>
      <c r="F374" s="341" t="s">
        <v>1179</v>
      </c>
      <c r="G374" s="342" t="s">
        <v>1178</v>
      </c>
      <c r="H374" s="343" t="s">
        <v>45</v>
      </c>
      <c r="I374" s="344" t="s">
        <v>1180</v>
      </c>
      <c r="J374" s="345" t="s">
        <v>108</v>
      </c>
    </row>
    <row r="375" spans="1:10" x14ac:dyDescent="0.25">
      <c r="A375" t="str">
        <f t="shared" si="10"/>
        <v>00199</v>
      </c>
      <c r="B375" s="118" t="str">
        <f t="shared" si="11"/>
        <v>D54339-BRC00199</v>
      </c>
      <c r="C375" s="338">
        <v>10</v>
      </c>
      <c r="D375" s="339"/>
      <c r="E375" s="340"/>
      <c r="F375" s="341" t="s">
        <v>1182</v>
      </c>
      <c r="G375" s="342" t="s">
        <v>1181</v>
      </c>
      <c r="H375" s="343" t="s">
        <v>45</v>
      </c>
      <c r="I375" s="344" t="s">
        <v>1183</v>
      </c>
      <c r="J375" s="345" t="s">
        <v>108</v>
      </c>
    </row>
    <row r="376" spans="1:10" x14ac:dyDescent="0.25">
      <c r="A376" t="str">
        <f t="shared" si="10"/>
        <v>00200</v>
      </c>
      <c r="B376" s="118" t="str">
        <f t="shared" si="11"/>
        <v>D54339-BRC00200</v>
      </c>
      <c r="C376" s="338">
        <v>10</v>
      </c>
      <c r="D376" s="339"/>
      <c r="E376" s="340"/>
      <c r="F376" s="341" t="s">
        <v>1185</v>
      </c>
      <c r="G376" s="342" t="s">
        <v>1184</v>
      </c>
      <c r="H376" s="343" t="s">
        <v>45</v>
      </c>
      <c r="I376" s="344" t="s">
        <v>1186</v>
      </c>
      <c r="J376" s="345" t="s">
        <v>108</v>
      </c>
    </row>
    <row r="377" spans="1:10" x14ac:dyDescent="0.25">
      <c r="A377" t="str">
        <f t="shared" si="10"/>
        <v>00204</v>
      </c>
      <c r="B377" s="118" t="str">
        <f t="shared" si="11"/>
        <v>D54339-BRC00204</v>
      </c>
      <c r="C377" s="338">
        <v>10</v>
      </c>
      <c r="D377" s="339"/>
      <c r="E377" s="340"/>
      <c r="F377" s="341" t="s">
        <v>1188</v>
      </c>
      <c r="G377" s="342" t="s">
        <v>1187</v>
      </c>
      <c r="H377" s="343" t="s">
        <v>45</v>
      </c>
      <c r="I377" s="344" t="s">
        <v>1189</v>
      </c>
      <c r="J377" s="345" t="s">
        <v>108</v>
      </c>
    </row>
    <row r="378" spans="1:10" x14ac:dyDescent="0.25">
      <c r="A378" t="str">
        <f t="shared" si="10"/>
        <v>00205</v>
      </c>
      <c r="B378" s="118" t="str">
        <f t="shared" si="11"/>
        <v>D54339-BRC00205</v>
      </c>
      <c r="C378" s="338">
        <v>10</v>
      </c>
      <c r="D378" s="339"/>
      <c r="E378" s="340"/>
      <c r="F378" s="341" t="s">
        <v>1191</v>
      </c>
      <c r="G378" s="342" t="s">
        <v>1190</v>
      </c>
      <c r="H378" s="343" t="s">
        <v>45</v>
      </c>
      <c r="I378" s="344" t="s">
        <v>1192</v>
      </c>
      <c r="J378" s="345" t="s">
        <v>108</v>
      </c>
    </row>
    <row r="379" spans="1:10" x14ac:dyDescent="0.25">
      <c r="A379" t="str">
        <f t="shared" si="10"/>
        <v>00210</v>
      </c>
      <c r="B379" s="118" t="str">
        <f t="shared" si="11"/>
        <v>D54339-BRC00210</v>
      </c>
      <c r="C379" s="338">
        <v>10</v>
      </c>
      <c r="D379" s="339"/>
      <c r="E379" s="340"/>
      <c r="F379" s="341" t="s">
        <v>1194</v>
      </c>
      <c r="G379" s="342" t="s">
        <v>1193</v>
      </c>
      <c r="H379" s="343" t="s">
        <v>45</v>
      </c>
      <c r="I379" s="344" t="s">
        <v>1195</v>
      </c>
      <c r="J379" s="345" t="s">
        <v>108</v>
      </c>
    </row>
    <row r="380" spans="1:10" x14ac:dyDescent="0.25">
      <c r="A380" t="str">
        <f t="shared" si="10"/>
        <v>00212</v>
      </c>
      <c r="B380" s="118" t="str">
        <f t="shared" si="11"/>
        <v>D54339-BRC00212</v>
      </c>
      <c r="C380" s="338">
        <v>10</v>
      </c>
      <c r="D380" s="339"/>
      <c r="E380" s="340"/>
      <c r="F380" s="341" t="s">
        <v>1197</v>
      </c>
      <c r="G380" s="342" t="s">
        <v>1196</v>
      </c>
      <c r="H380" s="343" t="s">
        <v>45</v>
      </c>
      <c r="I380" s="344" t="s">
        <v>1198</v>
      </c>
      <c r="J380" s="345" t="s">
        <v>108</v>
      </c>
    </row>
    <row r="381" spans="1:10" x14ac:dyDescent="0.25">
      <c r="A381" t="str">
        <f t="shared" si="10"/>
        <v>00218</v>
      </c>
      <c r="B381" s="118" t="str">
        <f t="shared" si="11"/>
        <v>D54339-BRC00218</v>
      </c>
      <c r="C381" s="338">
        <v>10</v>
      </c>
      <c r="D381" s="339"/>
      <c r="E381" s="340"/>
      <c r="F381" s="341" t="s">
        <v>1200</v>
      </c>
      <c r="G381" s="342" t="s">
        <v>1199</v>
      </c>
      <c r="H381" s="343" t="s">
        <v>45</v>
      </c>
      <c r="I381" s="344" t="s">
        <v>1201</v>
      </c>
      <c r="J381" s="345" t="s">
        <v>108</v>
      </c>
    </row>
    <row r="382" spans="1:10" x14ac:dyDescent="0.25">
      <c r="A382" t="str">
        <f t="shared" si="10"/>
        <v>00219</v>
      </c>
      <c r="B382" s="118" t="str">
        <f t="shared" si="11"/>
        <v>D54339-BRC00219</v>
      </c>
      <c r="C382" s="338">
        <v>10</v>
      </c>
      <c r="D382" s="339"/>
      <c r="E382" s="340"/>
      <c r="F382" s="341" t="s">
        <v>1203</v>
      </c>
      <c r="G382" s="342" t="s">
        <v>1202</v>
      </c>
      <c r="H382" s="343" t="s">
        <v>45</v>
      </c>
      <c r="I382" s="344" t="s">
        <v>1204</v>
      </c>
      <c r="J382" s="345" t="s">
        <v>108</v>
      </c>
    </row>
    <row r="383" spans="1:10" x14ac:dyDescent="0.25">
      <c r="A383" t="str">
        <f t="shared" si="10"/>
        <v>00223</v>
      </c>
      <c r="B383" s="118" t="str">
        <f t="shared" si="11"/>
        <v>D54339-BRC00223</v>
      </c>
      <c r="C383" s="338">
        <v>10</v>
      </c>
      <c r="D383" s="339"/>
      <c r="E383" s="340"/>
      <c r="F383" s="341" t="s">
        <v>1206</v>
      </c>
      <c r="G383" s="342" t="s">
        <v>1205</v>
      </c>
      <c r="H383" s="343" t="s">
        <v>45</v>
      </c>
      <c r="I383" s="344" t="s">
        <v>1207</v>
      </c>
      <c r="J383" s="345" t="s">
        <v>108</v>
      </c>
    </row>
    <row r="384" spans="1:10" x14ac:dyDescent="0.25">
      <c r="A384" t="str">
        <f t="shared" si="10"/>
        <v>00228</v>
      </c>
      <c r="B384" s="118" t="str">
        <f t="shared" si="11"/>
        <v>D54339-BRC00228</v>
      </c>
      <c r="C384" s="338">
        <v>10</v>
      </c>
      <c r="D384" s="339"/>
      <c r="E384" s="340"/>
      <c r="F384" s="341" t="s">
        <v>1209</v>
      </c>
      <c r="G384" s="342" t="s">
        <v>1208</v>
      </c>
      <c r="H384" s="343" t="s">
        <v>45</v>
      </c>
      <c r="I384" s="344" t="s">
        <v>1210</v>
      </c>
      <c r="J384" s="345" t="s">
        <v>108</v>
      </c>
    </row>
    <row r="385" spans="1:10" x14ac:dyDescent="0.25">
      <c r="A385" t="str">
        <f t="shared" si="10"/>
        <v>00230</v>
      </c>
      <c r="B385" s="118" t="str">
        <f t="shared" si="11"/>
        <v>D54339-BRC00230</v>
      </c>
      <c r="C385" s="338">
        <v>10</v>
      </c>
      <c r="D385" s="339"/>
      <c r="E385" s="340"/>
      <c r="F385" s="341" t="s">
        <v>1212</v>
      </c>
      <c r="G385" s="342" t="s">
        <v>1211</v>
      </c>
      <c r="H385" s="343" t="s">
        <v>45</v>
      </c>
      <c r="I385" s="344" t="s">
        <v>1213</v>
      </c>
      <c r="J385" s="345" t="s">
        <v>108</v>
      </c>
    </row>
    <row r="386" spans="1:10" x14ac:dyDescent="0.25">
      <c r="A386" t="str">
        <f t="shared" si="10"/>
        <v>00239</v>
      </c>
      <c r="B386" s="118" t="str">
        <f t="shared" si="11"/>
        <v>D54339-BRC00239</v>
      </c>
      <c r="C386" s="338">
        <v>10</v>
      </c>
      <c r="D386" s="339"/>
      <c r="E386" s="340"/>
      <c r="F386" s="341" t="s">
        <v>1215</v>
      </c>
      <c r="G386" s="342" t="s">
        <v>1214</v>
      </c>
      <c r="H386" s="343" t="s">
        <v>45</v>
      </c>
      <c r="I386" s="344" t="s">
        <v>1216</v>
      </c>
      <c r="J386" s="345" t="s">
        <v>108</v>
      </c>
    </row>
    <row r="387" spans="1:10" x14ac:dyDescent="0.25">
      <c r="A387" t="str">
        <f t="shared" si="10"/>
        <v>00243</v>
      </c>
      <c r="B387" s="118" t="str">
        <f t="shared" si="11"/>
        <v>D54339-BRC00243</v>
      </c>
      <c r="C387" s="338">
        <v>10</v>
      </c>
      <c r="D387" s="339"/>
      <c r="E387" s="340"/>
      <c r="F387" s="341" t="s">
        <v>1218</v>
      </c>
      <c r="G387" s="342" t="s">
        <v>1217</v>
      </c>
      <c r="H387" s="343" t="s">
        <v>45</v>
      </c>
      <c r="I387" s="344" t="s">
        <v>945</v>
      </c>
      <c r="J387" s="345" t="s">
        <v>108</v>
      </c>
    </row>
    <row r="388" spans="1:10" x14ac:dyDescent="0.25">
      <c r="A388" t="str">
        <f t="shared" ref="A388:A451" si="12">RIGHT(G388,5)</f>
        <v>00247</v>
      </c>
      <c r="B388" s="118" t="str">
        <f t="shared" ref="B388:B451" si="13">G388</f>
        <v>D54339-BRC00247</v>
      </c>
      <c r="C388" s="338">
        <v>10</v>
      </c>
      <c r="D388" s="339"/>
      <c r="E388" s="340"/>
      <c r="F388" s="341" t="s">
        <v>1220</v>
      </c>
      <c r="G388" s="342" t="s">
        <v>1219</v>
      </c>
      <c r="H388" s="343" t="s">
        <v>45</v>
      </c>
      <c r="I388" s="344" t="s">
        <v>1221</v>
      </c>
      <c r="J388" s="345" t="s">
        <v>108</v>
      </c>
    </row>
    <row r="389" spans="1:10" x14ac:dyDescent="0.25">
      <c r="A389" t="str">
        <f t="shared" si="12"/>
        <v>00248</v>
      </c>
      <c r="B389" s="118" t="str">
        <f t="shared" si="13"/>
        <v>D54339-BRC00248</v>
      </c>
      <c r="C389" s="338">
        <v>10</v>
      </c>
      <c r="D389" s="339"/>
      <c r="E389" s="340"/>
      <c r="F389" s="341" t="s">
        <v>1223</v>
      </c>
      <c r="G389" s="342" t="s">
        <v>1222</v>
      </c>
      <c r="H389" s="343" t="s">
        <v>45</v>
      </c>
      <c r="I389" s="344" t="s">
        <v>1224</v>
      </c>
      <c r="J389" s="345" t="s">
        <v>108</v>
      </c>
    </row>
    <row r="390" spans="1:10" x14ac:dyDescent="0.25">
      <c r="A390" t="str">
        <f t="shared" si="12"/>
        <v>00075</v>
      </c>
      <c r="B390" s="118" t="str">
        <f t="shared" si="13"/>
        <v>D54339-BRC00075</v>
      </c>
      <c r="C390" s="338">
        <v>10</v>
      </c>
      <c r="D390" s="339"/>
      <c r="E390" s="340"/>
      <c r="F390" s="341" t="s">
        <v>1226</v>
      </c>
      <c r="G390" s="342" t="s">
        <v>1225</v>
      </c>
      <c r="H390" s="343" t="s">
        <v>45</v>
      </c>
      <c r="I390" s="344" t="s">
        <v>1227</v>
      </c>
      <c r="J390" s="345" t="s">
        <v>108</v>
      </c>
    </row>
    <row r="391" spans="1:10" x14ac:dyDescent="0.25">
      <c r="A391" t="str">
        <f t="shared" si="12"/>
        <v>00143</v>
      </c>
      <c r="B391" s="118" t="str">
        <f t="shared" si="13"/>
        <v>D54339-BRC00143</v>
      </c>
      <c r="C391" s="338">
        <v>10</v>
      </c>
      <c r="D391" s="339"/>
      <c r="E391" s="340"/>
      <c r="F391" s="341" t="s">
        <v>1229</v>
      </c>
      <c r="G391" s="342" t="s">
        <v>1228</v>
      </c>
      <c r="H391" s="343" t="s">
        <v>45</v>
      </c>
      <c r="I391" s="344" t="s">
        <v>1230</v>
      </c>
      <c r="J391" s="345" t="s">
        <v>108</v>
      </c>
    </row>
    <row r="392" spans="1:10" x14ac:dyDescent="0.25">
      <c r="A392" t="str">
        <f t="shared" si="12"/>
        <v>00013</v>
      </c>
      <c r="B392" s="118" t="str">
        <f t="shared" si="13"/>
        <v>D54357-BRC00013</v>
      </c>
      <c r="C392" s="338">
        <v>10</v>
      </c>
      <c r="D392" s="339"/>
      <c r="E392" s="340"/>
      <c r="F392" s="341" t="s">
        <v>1232</v>
      </c>
      <c r="G392" s="342" t="s">
        <v>1231</v>
      </c>
      <c r="H392" s="343" t="s">
        <v>45</v>
      </c>
      <c r="I392" s="344" t="s">
        <v>1233</v>
      </c>
      <c r="J392" s="345" t="s">
        <v>1234</v>
      </c>
    </row>
    <row r="393" spans="1:10" x14ac:dyDescent="0.25">
      <c r="A393" t="str">
        <f t="shared" si="12"/>
        <v>00014</v>
      </c>
      <c r="B393" s="118" t="str">
        <f t="shared" si="13"/>
        <v>D54357-BRC00014</v>
      </c>
      <c r="C393" s="338">
        <v>10</v>
      </c>
      <c r="D393" s="339"/>
      <c r="E393" s="340"/>
      <c r="F393" s="341" t="s">
        <v>1236</v>
      </c>
      <c r="G393" s="342" t="s">
        <v>1235</v>
      </c>
      <c r="H393" s="343" t="s">
        <v>45</v>
      </c>
      <c r="I393" s="344" t="s">
        <v>1237</v>
      </c>
      <c r="J393" s="345" t="s">
        <v>1234</v>
      </c>
    </row>
    <row r="394" spans="1:10" x14ac:dyDescent="0.25">
      <c r="A394" t="str">
        <f t="shared" si="12"/>
        <v>00015</v>
      </c>
      <c r="B394" s="118" t="str">
        <f t="shared" si="13"/>
        <v>D54357-BRC00015</v>
      </c>
      <c r="C394" s="338">
        <v>10</v>
      </c>
      <c r="D394" s="339"/>
      <c r="E394" s="340"/>
      <c r="F394" s="341" t="s">
        <v>1239</v>
      </c>
      <c r="G394" s="342" t="s">
        <v>1238</v>
      </c>
      <c r="H394" s="343" t="s">
        <v>45</v>
      </c>
      <c r="I394" s="344" t="s">
        <v>1240</v>
      </c>
      <c r="J394" s="345" t="s">
        <v>1234</v>
      </c>
    </row>
    <row r="395" spans="1:10" x14ac:dyDescent="0.25">
      <c r="A395" t="str">
        <f t="shared" si="12"/>
        <v>00016</v>
      </c>
      <c r="B395" s="118" t="str">
        <f t="shared" si="13"/>
        <v>D54357-BRC00016</v>
      </c>
      <c r="C395" s="338">
        <v>10</v>
      </c>
      <c r="D395" s="339"/>
      <c r="E395" s="340"/>
      <c r="F395" s="341" t="s">
        <v>1242</v>
      </c>
      <c r="G395" s="342" t="s">
        <v>1241</v>
      </c>
      <c r="H395" s="343" t="s">
        <v>45</v>
      </c>
      <c r="I395" s="344" t="s">
        <v>1243</v>
      </c>
      <c r="J395" s="345" t="s">
        <v>1234</v>
      </c>
    </row>
    <row r="396" spans="1:10" x14ac:dyDescent="0.25">
      <c r="A396" t="str">
        <f t="shared" si="12"/>
        <v>00017</v>
      </c>
      <c r="B396" s="118" t="str">
        <f t="shared" si="13"/>
        <v>D54357-BRC00017</v>
      </c>
      <c r="C396" s="338">
        <v>10</v>
      </c>
      <c r="D396" s="339"/>
      <c r="E396" s="340"/>
      <c r="F396" s="341" t="s">
        <v>1245</v>
      </c>
      <c r="G396" s="342" t="s">
        <v>1244</v>
      </c>
      <c r="H396" s="343" t="s">
        <v>45</v>
      </c>
      <c r="I396" s="344" t="s">
        <v>1246</v>
      </c>
      <c r="J396" s="345" t="s">
        <v>1234</v>
      </c>
    </row>
    <row r="397" spans="1:10" x14ac:dyDescent="0.25">
      <c r="A397" t="str">
        <f t="shared" si="12"/>
        <v>00019</v>
      </c>
      <c r="B397" s="118" t="str">
        <f t="shared" si="13"/>
        <v>D54357-BRC00019</v>
      </c>
      <c r="C397" s="338">
        <v>10</v>
      </c>
      <c r="D397" s="339"/>
      <c r="E397" s="340"/>
      <c r="F397" s="341" t="s">
        <v>1248</v>
      </c>
      <c r="G397" s="342" t="s">
        <v>1247</v>
      </c>
      <c r="H397" s="343" t="s">
        <v>45</v>
      </c>
      <c r="I397" s="344" t="s">
        <v>1249</v>
      </c>
      <c r="J397" s="345" t="s">
        <v>1234</v>
      </c>
    </row>
    <row r="398" spans="1:10" x14ac:dyDescent="0.25">
      <c r="A398" t="str">
        <f t="shared" si="12"/>
        <v>00020</v>
      </c>
      <c r="B398" s="118" t="str">
        <f t="shared" si="13"/>
        <v>D54357-BRC00020</v>
      </c>
      <c r="C398" s="338">
        <v>10</v>
      </c>
      <c r="D398" s="339"/>
      <c r="E398" s="340"/>
      <c r="F398" s="341" t="s">
        <v>1251</v>
      </c>
      <c r="G398" s="342" t="s">
        <v>1250</v>
      </c>
      <c r="H398" s="343" t="s">
        <v>45</v>
      </c>
      <c r="I398" s="344" t="s">
        <v>1252</v>
      </c>
      <c r="J398" s="345" t="s">
        <v>1234</v>
      </c>
    </row>
    <row r="399" spans="1:10" x14ac:dyDescent="0.25">
      <c r="A399" t="str">
        <f t="shared" si="12"/>
        <v>00021</v>
      </c>
      <c r="B399" s="118" t="str">
        <f t="shared" si="13"/>
        <v>D54357-BRC00021</v>
      </c>
      <c r="C399" s="338">
        <v>10</v>
      </c>
      <c r="D399" s="339"/>
      <c r="E399" s="340"/>
      <c r="F399" s="341" t="s">
        <v>1254</v>
      </c>
      <c r="G399" s="342" t="s">
        <v>1253</v>
      </c>
      <c r="H399" s="343" t="s">
        <v>45</v>
      </c>
      <c r="I399" s="344" t="s">
        <v>1255</v>
      </c>
      <c r="J399" s="345" t="s">
        <v>1234</v>
      </c>
    </row>
    <row r="400" spans="1:10" x14ac:dyDescent="0.25">
      <c r="A400" t="str">
        <f t="shared" si="12"/>
        <v>00023</v>
      </c>
      <c r="B400" s="118" t="str">
        <f t="shared" si="13"/>
        <v>D54357-BRC00023</v>
      </c>
      <c r="C400" s="338">
        <v>10</v>
      </c>
      <c r="D400" s="339"/>
      <c r="E400" s="340"/>
      <c r="F400" s="341" t="s">
        <v>1257</v>
      </c>
      <c r="G400" s="342" t="s">
        <v>1256</v>
      </c>
      <c r="H400" s="343" t="s">
        <v>45</v>
      </c>
      <c r="I400" s="344" t="s">
        <v>1258</v>
      </c>
      <c r="J400" s="345" t="s">
        <v>1234</v>
      </c>
    </row>
    <row r="401" spans="1:10" x14ac:dyDescent="0.25">
      <c r="A401" t="str">
        <f t="shared" si="12"/>
        <v>00026</v>
      </c>
      <c r="B401" s="118" t="str">
        <f t="shared" si="13"/>
        <v>D54357-BRC00026</v>
      </c>
      <c r="C401" s="338">
        <v>10</v>
      </c>
      <c r="D401" s="339"/>
      <c r="E401" s="340"/>
      <c r="F401" s="341" t="s">
        <v>1260</v>
      </c>
      <c r="G401" s="342" t="s">
        <v>1259</v>
      </c>
      <c r="H401" s="343" t="s">
        <v>45</v>
      </c>
      <c r="I401" s="344" t="s">
        <v>1261</v>
      </c>
      <c r="J401" s="345" t="s">
        <v>1234</v>
      </c>
    </row>
    <row r="402" spans="1:10" x14ac:dyDescent="0.25">
      <c r="A402" t="str">
        <f t="shared" si="12"/>
        <v>00034</v>
      </c>
      <c r="B402" s="118" t="str">
        <f t="shared" si="13"/>
        <v>D54357-BRC00034</v>
      </c>
      <c r="C402" s="338">
        <v>10</v>
      </c>
      <c r="D402" s="339"/>
      <c r="E402" s="340"/>
      <c r="F402" s="341" t="s">
        <v>1263</v>
      </c>
      <c r="G402" s="342" t="s">
        <v>1262</v>
      </c>
      <c r="H402" s="343" t="s">
        <v>45</v>
      </c>
      <c r="I402" s="344" t="s">
        <v>1264</v>
      </c>
      <c r="J402" s="345" t="s">
        <v>1234</v>
      </c>
    </row>
    <row r="403" spans="1:10" x14ac:dyDescent="0.25">
      <c r="A403" t="str">
        <f t="shared" si="12"/>
        <v>00036</v>
      </c>
      <c r="B403" s="118" t="str">
        <f t="shared" si="13"/>
        <v>D54357-BRC00036</v>
      </c>
      <c r="C403" s="338">
        <v>10</v>
      </c>
      <c r="D403" s="339"/>
      <c r="E403" s="340"/>
      <c r="F403" s="341" t="s">
        <v>1266</v>
      </c>
      <c r="G403" s="342" t="s">
        <v>1265</v>
      </c>
      <c r="H403" s="343" t="s">
        <v>45</v>
      </c>
      <c r="I403" s="344" t="s">
        <v>1267</v>
      </c>
      <c r="J403" s="345" t="s">
        <v>1234</v>
      </c>
    </row>
    <row r="404" spans="1:10" x14ac:dyDescent="0.25">
      <c r="A404" t="str">
        <f t="shared" si="12"/>
        <v>00040</v>
      </c>
      <c r="B404" s="118" t="str">
        <f t="shared" si="13"/>
        <v>D54357-BRC00040</v>
      </c>
      <c r="C404" s="338">
        <v>10</v>
      </c>
      <c r="D404" s="339"/>
      <c r="E404" s="340"/>
      <c r="F404" s="341" t="s">
        <v>1269</v>
      </c>
      <c r="G404" s="342" t="s">
        <v>1268</v>
      </c>
      <c r="H404" s="343" t="s">
        <v>45</v>
      </c>
      <c r="I404" s="344" t="s">
        <v>1270</v>
      </c>
      <c r="J404" s="345" t="s">
        <v>1234</v>
      </c>
    </row>
    <row r="405" spans="1:10" x14ac:dyDescent="0.25">
      <c r="A405" t="str">
        <f t="shared" si="12"/>
        <v>00042</v>
      </c>
      <c r="B405" s="118" t="str">
        <f t="shared" si="13"/>
        <v>D54357-BRC00042</v>
      </c>
      <c r="C405" s="338">
        <v>10</v>
      </c>
      <c r="D405" s="339"/>
      <c r="E405" s="340"/>
      <c r="F405" s="341" t="s">
        <v>1272</v>
      </c>
      <c r="G405" s="342" t="s">
        <v>1271</v>
      </c>
      <c r="H405" s="343" t="s">
        <v>45</v>
      </c>
      <c r="I405" s="344" t="s">
        <v>1273</v>
      </c>
      <c r="J405" s="345" t="s">
        <v>1234</v>
      </c>
    </row>
    <row r="406" spans="1:10" x14ac:dyDescent="0.25">
      <c r="A406" t="str">
        <f t="shared" si="12"/>
        <v>00043</v>
      </c>
      <c r="B406" s="118" t="str">
        <f t="shared" si="13"/>
        <v>D54357-BRC00043</v>
      </c>
      <c r="C406" s="338">
        <v>10</v>
      </c>
      <c r="D406" s="339"/>
      <c r="E406" s="340"/>
      <c r="F406" s="341" t="s">
        <v>1275</v>
      </c>
      <c r="G406" s="342" t="s">
        <v>1274</v>
      </c>
      <c r="H406" s="343" t="s">
        <v>45</v>
      </c>
      <c r="I406" s="344" t="s">
        <v>1276</v>
      </c>
      <c r="J406" s="345" t="s">
        <v>1234</v>
      </c>
    </row>
    <row r="407" spans="1:10" x14ac:dyDescent="0.25">
      <c r="A407" t="str">
        <f t="shared" si="12"/>
        <v>00044</v>
      </c>
      <c r="B407" s="118" t="str">
        <f t="shared" si="13"/>
        <v>D54357-BRC00044</v>
      </c>
      <c r="C407" s="338">
        <v>10</v>
      </c>
      <c r="D407" s="339"/>
      <c r="E407" s="340"/>
      <c r="F407" s="341" t="s">
        <v>1278</v>
      </c>
      <c r="G407" s="342" t="s">
        <v>1277</v>
      </c>
      <c r="H407" s="343" t="s">
        <v>45</v>
      </c>
      <c r="I407" s="344" t="s">
        <v>1279</v>
      </c>
      <c r="J407" s="345" t="s">
        <v>1234</v>
      </c>
    </row>
    <row r="408" spans="1:10" x14ac:dyDescent="0.25">
      <c r="A408" t="str">
        <f t="shared" si="12"/>
        <v>00045</v>
      </c>
      <c r="B408" s="118" t="str">
        <f t="shared" si="13"/>
        <v>D54357-BRC00045</v>
      </c>
      <c r="C408" s="338">
        <v>10</v>
      </c>
      <c r="D408" s="339"/>
      <c r="E408" s="340"/>
      <c r="F408" s="341" t="s">
        <v>1281</v>
      </c>
      <c r="G408" s="342" t="s">
        <v>1280</v>
      </c>
      <c r="H408" s="343" t="s">
        <v>45</v>
      </c>
      <c r="I408" s="344" t="s">
        <v>1282</v>
      </c>
      <c r="J408" s="345" t="s">
        <v>1234</v>
      </c>
    </row>
    <row r="409" spans="1:10" x14ac:dyDescent="0.25">
      <c r="A409" t="str">
        <f t="shared" si="12"/>
        <v>00060</v>
      </c>
      <c r="B409" s="118" t="str">
        <f t="shared" si="13"/>
        <v>D54357-BRC00060</v>
      </c>
      <c r="C409" s="338">
        <v>10</v>
      </c>
      <c r="D409" s="339"/>
      <c r="E409" s="340"/>
      <c r="F409" s="341" t="s">
        <v>1284</v>
      </c>
      <c r="G409" s="342" t="s">
        <v>1283</v>
      </c>
      <c r="H409" s="343" t="s">
        <v>45</v>
      </c>
      <c r="I409" s="344" t="s">
        <v>1285</v>
      </c>
      <c r="J409" s="345" t="s">
        <v>1234</v>
      </c>
    </row>
    <row r="410" spans="1:10" x14ac:dyDescent="0.25">
      <c r="A410" t="str">
        <f t="shared" si="12"/>
        <v>00065</v>
      </c>
      <c r="B410" s="118" t="str">
        <f t="shared" si="13"/>
        <v>D54357-BRC00065</v>
      </c>
      <c r="C410" s="338">
        <v>10</v>
      </c>
      <c r="D410" s="339"/>
      <c r="E410" s="340"/>
      <c r="F410" s="341" t="s">
        <v>1287</v>
      </c>
      <c r="G410" s="342" t="s">
        <v>1286</v>
      </c>
      <c r="H410" s="343" t="s">
        <v>45</v>
      </c>
      <c r="I410" s="344" t="s">
        <v>1288</v>
      </c>
      <c r="J410" s="345" t="s">
        <v>1234</v>
      </c>
    </row>
    <row r="411" spans="1:10" x14ac:dyDescent="0.25">
      <c r="A411" t="str">
        <f t="shared" si="12"/>
        <v>00066</v>
      </c>
      <c r="B411" s="118" t="str">
        <f t="shared" si="13"/>
        <v>D54357-BRC00066</v>
      </c>
      <c r="C411" s="338">
        <v>10</v>
      </c>
      <c r="D411" s="339"/>
      <c r="E411" s="340"/>
      <c r="F411" s="341" t="s">
        <v>1290</v>
      </c>
      <c r="G411" s="342" t="s">
        <v>1289</v>
      </c>
      <c r="H411" s="343" t="s">
        <v>45</v>
      </c>
      <c r="I411" s="344" t="s">
        <v>1291</v>
      </c>
      <c r="J411" s="345" t="s">
        <v>1234</v>
      </c>
    </row>
    <row r="412" spans="1:10" x14ac:dyDescent="0.25">
      <c r="A412" t="str">
        <f t="shared" si="12"/>
        <v>00101</v>
      </c>
      <c r="B412" s="118" t="str">
        <f t="shared" si="13"/>
        <v>D54357-BRC00101</v>
      </c>
      <c r="C412" s="338">
        <v>10</v>
      </c>
      <c r="D412" s="339"/>
      <c r="E412" s="340"/>
      <c r="F412" s="341" t="s">
        <v>1293</v>
      </c>
      <c r="G412" s="342" t="s">
        <v>1292</v>
      </c>
      <c r="H412" s="343" t="s">
        <v>45</v>
      </c>
      <c r="I412" s="344" t="s">
        <v>1294</v>
      </c>
      <c r="J412" s="345" t="s">
        <v>1234</v>
      </c>
    </row>
    <row r="413" spans="1:10" x14ac:dyDescent="0.25">
      <c r="A413" t="str">
        <f t="shared" si="12"/>
        <v>00103</v>
      </c>
      <c r="B413" s="118" t="str">
        <f t="shared" si="13"/>
        <v>D54357-BRC00103</v>
      </c>
      <c r="C413" s="338">
        <v>10</v>
      </c>
      <c r="D413" s="339"/>
      <c r="E413" s="340"/>
      <c r="F413" s="341" t="s">
        <v>1296</v>
      </c>
      <c r="G413" s="342" t="s">
        <v>1295</v>
      </c>
      <c r="H413" s="343" t="s">
        <v>45</v>
      </c>
      <c r="I413" s="344" t="s">
        <v>1297</v>
      </c>
      <c r="J413" s="345" t="s">
        <v>1234</v>
      </c>
    </row>
    <row r="414" spans="1:10" x14ac:dyDescent="0.25">
      <c r="A414" t="str">
        <f t="shared" si="12"/>
        <v>00105</v>
      </c>
      <c r="B414" s="118" t="str">
        <f t="shared" si="13"/>
        <v>D54357-BRC00105</v>
      </c>
      <c r="C414" s="338">
        <v>10</v>
      </c>
      <c r="D414" s="339"/>
      <c r="E414" s="340"/>
      <c r="F414" s="341" t="s">
        <v>1299</v>
      </c>
      <c r="G414" s="342" t="s">
        <v>1298</v>
      </c>
      <c r="H414" s="343" t="s">
        <v>45</v>
      </c>
      <c r="I414" s="344" t="s">
        <v>1300</v>
      </c>
      <c r="J414" s="345" t="s">
        <v>1234</v>
      </c>
    </row>
    <row r="415" spans="1:10" x14ac:dyDescent="0.25">
      <c r="A415" t="str">
        <f t="shared" si="12"/>
        <v>00106</v>
      </c>
      <c r="B415" s="118" t="str">
        <f t="shared" si="13"/>
        <v>D54357-BRC00106</v>
      </c>
      <c r="C415" s="338">
        <v>10</v>
      </c>
      <c r="D415" s="339"/>
      <c r="E415" s="340"/>
      <c r="F415" s="341" t="s">
        <v>1302</v>
      </c>
      <c r="G415" s="342" t="s">
        <v>1301</v>
      </c>
      <c r="H415" s="343" t="s">
        <v>45</v>
      </c>
      <c r="I415" s="344" t="s">
        <v>1303</v>
      </c>
      <c r="J415" s="345" t="s">
        <v>1234</v>
      </c>
    </row>
    <row r="416" spans="1:10" x14ac:dyDescent="0.25">
      <c r="A416" t="str">
        <f t="shared" si="12"/>
        <v>00108</v>
      </c>
      <c r="B416" s="118" t="str">
        <f t="shared" si="13"/>
        <v>D54357-BRC00108</v>
      </c>
      <c r="C416" s="338">
        <v>10</v>
      </c>
      <c r="D416" s="339"/>
      <c r="E416" s="340"/>
      <c r="F416" s="341" t="s">
        <v>1305</v>
      </c>
      <c r="G416" s="342" t="s">
        <v>1304</v>
      </c>
      <c r="H416" s="343" t="s">
        <v>45</v>
      </c>
      <c r="I416" s="344" t="s">
        <v>1306</v>
      </c>
      <c r="J416" s="345" t="s">
        <v>1234</v>
      </c>
    </row>
    <row r="417" spans="1:10" x14ac:dyDescent="0.25">
      <c r="A417" t="str">
        <f t="shared" si="12"/>
        <v>00110</v>
      </c>
      <c r="B417" s="118" t="str">
        <f t="shared" si="13"/>
        <v>D54357-BRC00110</v>
      </c>
      <c r="C417" s="338">
        <v>10</v>
      </c>
      <c r="D417" s="339"/>
      <c r="E417" s="340"/>
      <c r="F417" s="341" t="s">
        <v>1308</v>
      </c>
      <c r="G417" s="342" t="s">
        <v>1307</v>
      </c>
      <c r="H417" s="343" t="s">
        <v>45</v>
      </c>
      <c r="I417" s="344" t="s">
        <v>1309</v>
      </c>
      <c r="J417" s="345" t="s">
        <v>1234</v>
      </c>
    </row>
    <row r="418" spans="1:10" x14ac:dyDescent="0.25">
      <c r="A418" t="str">
        <f t="shared" si="12"/>
        <v>00111</v>
      </c>
      <c r="B418" s="118" t="str">
        <f t="shared" si="13"/>
        <v>D54357-BRC00111</v>
      </c>
      <c r="C418" s="338">
        <v>10</v>
      </c>
      <c r="D418" s="339"/>
      <c r="E418" s="340"/>
      <c r="F418" s="341" t="s">
        <v>1311</v>
      </c>
      <c r="G418" s="342" t="s">
        <v>1310</v>
      </c>
      <c r="H418" s="343" t="s">
        <v>45</v>
      </c>
      <c r="I418" s="344" t="s">
        <v>1312</v>
      </c>
      <c r="J418" s="345" t="s">
        <v>1234</v>
      </c>
    </row>
    <row r="419" spans="1:10" x14ac:dyDescent="0.25">
      <c r="A419" t="str">
        <f t="shared" si="12"/>
        <v>00114</v>
      </c>
      <c r="B419" s="118" t="str">
        <f t="shared" si="13"/>
        <v>D54357-BRC00114</v>
      </c>
      <c r="C419" s="338">
        <v>10</v>
      </c>
      <c r="D419" s="339"/>
      <c r="E419" s="340"/>
      <c r="F419" s="341" t="s">
        <v>1314</v>
      </c>
      <c r="G419" s="342" t="s">
        <v>1313</v>
      </c>
      <c r="H419" s="343" t="s">
        <v>45</v>
      </c>
      <c r="I419" s="344" t="s">
        <v>1315</v>
      </c>
      <c r="J419" s="345" t="s">
        <v>1234</v>
      </c>
    </row>
    <row r="420" spans="1:10" x14ac:dyDescent="0.25">
      <c r="A420" t="str">
        <f t="shared" si="12"/>
        <v>00115</v>
      </c>
      <c r="B420" s="118" t="str">
        <f t="shared" si="13"/>
        <v>D54357-BRC00115</v>
      </c>
      <c r="C420" s="338">
        <v>10</v>
      </c>
      <c r="D420" s="339"/>
      <c r="E420" s="340"/>
      <c r="F420" s="341" t="s">
        <v>1317</v>
      </c>
      <c r="G420" s="342" t="s">
        <v>1316</v>
      </c>
      <c r="H420" s="343" t="s">
        <v>45</v>
      </c>
      <c r="I420" s="344" t="s">
        <v>1318</v>
      </c>
      <c r="J420" s="345" t="s">
        <v>1234</v>
      </c>
    </row>
    <row r="421" spans="1:10" x14ac:dyDescent="0.25">
      <c r="A421" t="str">
        <f t="shared" si="12"/>
        <v>00116</v>
      </c>
      <c r="B421" s="118" t="str">
        <f t="shared" si="13"/>
        <v>D54357-BRC00116</v>
      </c>
      <c r="C421" s="338">
        <v>10</v>
      </c>
      <c r="D421" s="339"/>
      <c r="E421" s="340"/>
      <c r="F421" s="341" t="s">
        <v>1320</v>
      </c>
      <c r="G421" s="342" t="s">
        <v>1319</v>
      </c>
      <c r="H421" s="343" t="s">
        <v>45</v>
      </c>
      <c r="I421" s="344" t="s">
        <v>1321</v>
      </c>
      <c r="J421" s="345" t="s">
        <v>1234</v>
      </c>
    </row>
    <row r="422" spans="1:10" x14ac:dyDescent="0.25">
      <c r="A422" t="str">
        <f t="shared" si="12"/>
        <v>00118</v>
      </c>
      <c r="B422" s="118" t="str">
        <f t="shared" si="13"/>
        <v>D54357-BRC00118</v>
      </c>
      <c r="C422" s="338">
        <v>10</v>
      </c>
      <c r="D422" s="339"/>
      <c r="E422" s="340"/>
      <c r="F422" s="341" t="s">
        <v>1323</v>
      </c>
      <c r="G422" s="342" t="s">
        <v>1322</v>
      </c>
      <c r="H422" s="343" t="s">
        <v>45</v>
      </c>
      <c r="I422" s="344" t="s">
        <v>1324</v>
      </c>
      <c r="J422" s="345" t="s">
        <v>1234</v>
      </c>
    </row>
    <row r="423" spans="1:10" x14ac:dyDescent="0.25">
      <c r="A423" t="str">
        <f t="shared" si="12"/>
        <v>00120</v>
      </c>
      <c r="B423" s="118" t="str">
        <f t="shared" si="13"/>
        <v>D54357-BRC00120</v>
      </c>
      <c r="C423" s="338">
        <v>10</v>
      </c>
      <c r="D423" s="339"/>
      <c r="E423" s="340"/>
      <c r="F423" s="341" t="s">
        <v>1326</v>
      </c>
      <c r="G423" s="342" t="s">
        <v>1325</v>
      </c>
      <c r="H423" s="343" t="s">
        <v>45</v>
      </c>
      <c r="I423" s="344" t="s">
        <v>1327</v>
      </c>
      <c r="J423" s="345" t="s">
        <v>1234</v>
      </c>
    </row>
    <row r="424" spans="1:10" x14ac:dyDescent="0.25">
      <c r="A424" t="str">
        <f t="shared" si="12"/>
        <v>00138</v>
      </c>
      <c r="B424" s="118" t="str">
        <f t="shared" si="13"/>
        <v>D54357-BRC00138</v>
      </c>
      <c r="C424" s="338">
        <v>10</v>
      </c>
      <c r="D424" s="339"/>
      <c r="E424" s="340"/>
      <c r="F424" s="341" t="s">
        <v>1329</v>
      </c>
      <c r="G424" s="342" t="s">
        <v>1328</v>
      </c>
      <c r="H424" s="343" t="s">
        <v>45</v>
      </c>
      <c r="I424" s="344" t="s">
        <v>1330</v>
      </c>
      <c r="J424" s="345" t="s">
        <v>1234</v>
      </c>
    </row>
    <row r="425" spans="1:10" x14ac:dyDescent="0.25">
      <c r="A425" t="str">
        <f t="shared" si="12"/>
        <v>00145</v>
      </c>
      <c r="B425" s="118" t="str">
        <f t="shared" si="13"/>
        <v>D54357-BRC00145</v>
      </c>
      <c r="C425" s="338">
        <v>10</v>
      </c>
      <c r="D425" s="339"/>
      <c r="E425" s="340"/>
      <c r="F425" s="341" t="s">
        <v>1332</v>
      </c>
      <c r="G425" s="342" t="s">
        <v>1331</v>
      </c>
      <c r="H425" s="343" t="s">
        <v>45</v>
      </c>
      <c r="I425" s="344" t="s">
        <v>1333</v>
      </c>
      <c r="J425" s="345" t="s">
        <v>1234</v>
      </c>
    </row>
    <row r="426" spans="1:10" x14ac:dyDescent="0.25">
      <c r="A426" t="str">
        <f t="shared" si="12"/>
        <v>00147</v>
      </c>
      <c r="B426" s="118" t="str">
        <f t="shared" si="13"/>
        <v>D54357-BRC00147</v>
      </c>
      <c r="C426" s="338">
        <v>10</v>
      </c>
      <c r="D426" s="339"/>
      <c r="E426" s="340"/>
      <c r="F426" s="341" t="s">
        <v>1335</v>
      </c>
      <c r="G426" s="342" t="s">
        <v>1334</v>
      </c>
      <c r="H426" s="343" t="s">
        <v>45</v>
      </c>
      <c r="I426" s="344" t="s">
        <v>1336</v>
      </c>
      <c r="J426" s="345" t="s">
        <v>1234</v>
      </c>
    </row>
    <row r="427" spans="1:10" x14ac:dyDescent="0.25">
      <c r="A427" t="str">
        <f t="shared" si="12"/>
        <v>00149</v>
      </c>
      <c r="B427" s="118" t="str">
        <f t="shared" si="13"/>
        <v>D54357-BRC00149</v>
      </c>
      <c r="C427" s="338">
        <v>10</v>
      </c>
      <c r="D427" s="339"/>
      <c r="E427" s="340"/>
      <c r="F427" s="341" t="s">
        <v>1338</v>
      </c>
      <c r="G427" s="342" t="s">
        <v>1337</v>
      </c>
      <c r="H427" s="343" t="s">
        <v>45</v>
      </c>
      <c r="I427" s="344" t="s">
        <v>1339</v>
      </c>
      <c r="J427" s="345" t="s">
        <v>1234</v>
      </c>
    </row>
    <row r="428" spans="1:10" x14ac:dyDescent="0.25">
      <c r="A428" t="str">
        <f t="shared" si="12"/>
        <v>00151</v>
      </c>
      <c r="B428" s="118" t="str">
        <f t="shared" si="13"/>
        <v>D54357-BRC00151</v>
      </c>
      <c r="C428" s="338">
        <v>10</v>
      </c>
      <c r="D428" s="339"/>
      <c r="E428" s="340"/>
      <c r="F428" s="341" t="s">
        <v>1341</v>
      </c>
      <c r="G428" s="342" t="s">
        <v>1340</v>
      </c>
      <c r="H428" s="343" t="s">
        <v>45</v>
      </c>
      <c r="I428" s="344" t="s">
        <v>1342</v>
      </c>
      <c r="J428" s="345" t="s">
        <v>1234</v>
      </c>
    </row>
    <row r="429" spans="1:10" x14ac:dyDescent="0.25">
      <c r="A429" t="str">
        <f t="shared" si="12"/>
        <v>00153</v>
      </c>
      <c r="B429" s="118" t="str">
        <f t="shared" si="13"/>
        <v>D54357-BRC00153</v>
      </c>
      <c r="C429" s="338">
        <v>10</v>
      </c>
      <c r="D429" s="339"/>
      <c r="E429" s="340"/>
      <c r="F429" s="341" t="s">
        <v>1344</v>
      </c>
      <c r="G429" s="342" t="s">
        <v>1343</v>
      </c>
      <c r="H429" s="343" t="s">
        <v>45</v>
      </c>
      <c r="I429" s="344" t="s">
        <v>1345</v>
      </c>
      <c r="J429" s="345" t="s">
        <v>1234</v>
      </c>
    </row>
    <row r="430" spans="1:10" x14ac:dyDescent="0.25">
      <c r="A430" t="str">
        <f t="shared" si="12"/>
        <v>00154</v>
      </c>
      <c r="B430" s="118" t="str">
        <f t="shared" si="13"/>
        <v>D54357-BRC00154</v>
      </c>
      <c r="C430" s="338">
        <v>10</v>
      </c>
      <c r="D430" s="339"/>
      <c r="E430" s="340"/>
      <c r="F430" s="341" t="s">
        <v>1347</v>
      </c>
      <c r="G430" s="342" t="s">
        <v>1346</v>
      </c>
      <c r="H430" s="343" t="s">
        <v>45</v>
      </c>
      <c r="I430" s="344" t="s">
        <v>1348</v>
      </c>
      <c r="J430" s="345" t="s">
        <v>1234</v>
      </c>
    </row>
    <row r="431" spans="1:10" x14ac:dyDescent="0.25">
      <c r="A431" t="str">
        <f t="shared" si="12"/>
        <v>00160</v>
      </c>
      <c r="B431" s="118" t="str">
        <f t="shared" si="13"/>
        <v>D54357-BRC00160</v>
      </c>
      <c r="C431" s="338">
        <v>10</v>
      </c>
      <c r="D431" s="339"/>
      <c r="E431" s="340"/>
      <c r="F431" s="341" t="s">
        <v>1350</v>
      </c>
      <c r="G431" s="342" t="s">
        <v>1349</v>
      </c>
      <c r="H431" s="343" t="s">
        <v>45</v>
      </c>
      <c r="I431" s="344" t="s">
        <v>1351</v>
      </c>
      <c r="J431" s="345" t="s">
        <v>1234</v>
      </c>
    </row>
    <row r="432" spans="1:10" x14ac:dyDescent="0.25">
      <c r="A432" t="str">
        <f t="shared" si="12"/>
        <v>00165</v>
      </c>
      <c r="B432" s="118" t="str">
        <f t="shared" si="13"/>
        <v>D54357-BRC00165</v>
      </c>
      <c r="C432" s="338">
        <v>10</v>
      </c>
      <c r="D432" s="339"/>
      <c r="E432" s="340"/>
      <c r="F432" s="341" t="s">
        <v>1353</v>
      </c>
      <c r="G432" s="342" t="s">
        <v>1352</v>
      </c>
      <c r="H432" s="343" t="s">
        <v>45</v>
      </c>
      <c r="I432" s="344" t="s">
        <v>1354</v>
      </c>
      <c r="J432" s="345" t="s">
        <v>1234</v>
      </c>
    </row>
    <row r="433" spans="1:10" x14ac:dyDescent="0.25">
      <c r="A433" t="str">
        <f t="shared" si="12"/>
        <v>00167</v>
      </c>
      <c r="B433" s="118" t="str">
        <f t="shared" si="13"/>
        <v>D54357-BRC00167</v>
      </c>
      <c r="C433" s="338">
        <v>10</v>
      </c>
      <c r="D433" s="339"/>
      <c r="E433" s="340"/>
      <c r="F433" s="341" t="s">
        <v>1356</v>
      </c>
      <c r="G433" s="342" t="s">
        <v>1355</v>
      </c>
      <c r="H433" s="343" t="s">
        <v>45</v>
      </c>
      <c r="I433" s="344" t="s">
        <v>1357</v>
      </c>
      <c r="J433" s="345" t="s">
        <v>1234</v>
      </c>
    </row>
    <row r="434" spans="1:10" x14ac:dyDescent="0.25">
      <c r="A434" t="str">
        <f t="shared" si="12"/>
        <v>00169</v>
      </c>
      <c r="B434" s="118" t="str">
        <f t="shared" si="13"/>
        <v>D54357-BRC00169</v>
      </c>
      <c r="C434" s="338">
        <v>10</v>
      </c>
      <c r="D434" s="339"/>
      <c r="E434" s="340"/>
      <c r="F434" s="341" t="s">
        <v>1359</v>
      </c>
      <c r="G434" s="342" t="s">
        <v>1358</v>
      </c>
      <c r="H434" s="343" t="s">
        <v>45</v>
      </c>
      <c r="I434" s="344" t="s">
        <v>1360</v>
      </c>
      <c r="J434" s="345" t="s">
        <v>1234</v>
      </c>
    </row>
    <row r="435" spans="1:10" x14ac:dyDescent="0.25">
      <c r="A435" t="str">
        <f t="shared" si="12"/>
        <v>00170</v>
      </c>
      <c r="B435" s="118" t="str">
        <f t="shared" si="13"/>
        <v>D54357-BRC00170</v>
      </c>
      <c r="C435" s="338">
        <v>10</v>
      </c>
      <c r="D435" s="339"/>
      <c r="E435" s="340"/>
      <c r="F435" s="341" t="s">
        <v>1362</v>
      </c>
      <c r="G435" s="342" t="s">
        <v>1361</v>
      </c>
      <c r="H435" s="343" t="s">
        <v>45</v>
      </c>
      <c r="I435" s="344" t="s">
        <v>1363</v>
      </c>
      <c r="J435" s="345" t="s">
        <v>1234</v>
      </c>
    </row>
    <row r="436" spans="1:10" x14ac:dyDescent="0.25">
      <c r="A436" t="str">
        <f t="shared" si="12"/>
        <v>00172</v>
      </c>
      <c r="B436" s="118" t="str">
        <f t="shared" si="13"/>
        <v>D54357-BRC00172</v>
      </c>
      <c r="C436" s="338">
        <v>10</v>
      </c>
      <c r="D436" s="339"/>
      <c r="E436" s="340"/>
      <c r="F436" s="341" t="s">
        <v>1365</v>
      </c>
      <c r="G436" s="342" t="s">
        <v>1364</v>
      </c>
      <c r="H436" s="343" t="s">
        <v>45</v>
      </c>
      <c r="I436" s="344" t="s">
        <v>1366</v>
      </c>
      <c r="J436" s="345" t="s">
        <v>1234</v>
      </c>
    </row>
    <row r="437" spans="1:10" x14ac:dyDescent="0.25">
      <c r="A437" t="str">
        <f t="shared" si="12"/>
        <v>00174</v>
      </c>
      <c r="B437" s="118" t="str">
        <f t="shared" si="13"/>
        <v>D54357-BRC00174</v>
      </c>
      <c r="C437" s="338">
        <v>10</v>
      </c>
      <c r="D437" s="339"/>
      <c r="E437" s="340"/>
      <c r="F437" s="341" t="s">
        <v>1368</v>
      </c>
      <c r="G437" s="342" t="s">
        <v>1367</v>
      </c>
      <c r="H437" s="343" t="s">
        <v>45</v>
      </c>
      <c r="I437" s="344" t="s">
        <v>1369</v>
      </c>
      <c r="J437" s="345" t="s">
        <v>1234</v>
      </c>
    </row>
    <row r="438" spans="1:10" x14ac:dyDescent="0.25">
      <c r="A438" t="str">
        <f t="shared" si="12"/>
        <v>00176</v>
      </c>
      <c r="B438" s="118" t="str">
        <f t="shared" si="13"/>
        <v>D54357-BRC00176</v>
      </c>
      <c r="C438" s="338">
        <v>10</v>
      </c>
      <c r="D438" s="339"/>
      <c r="E438" s="340"/>
      <c r="F438" s="341" t="s">
        <v>1371</v>
      </c>
      <c r="G438" s="342" t="s">
        <v>1370</v>
      </c>
      <c r="H438" s="343" t="s">
        <v>45</v>
      </c>
      <c r="I438" s="344" t="s">
        <v>1372</v>
      </c>
      <c r="J438" s="345" t="s">
        <v>1234</v>
      </c>
    </row>
    <row r="439" spans="1:10" x14ac:dyDescent="0.25">
      <c r="A439" t="str">
        <f t="shared" si="12"/>
        <v>00181</v>
      </c>
      <c r="B439" s="118" t="str">
        <f t="shared" si="13"/>
        <v>D54357-BRC00181</v>
      </c>
      <c r="C439" s="338">
        <v>10</v>
      </c>
      <c r="D439" s="339"/>
      <c r="E439" s="340"/>
      <c r="F439" s="341" t="s">
        <v>1374</v>
      </c>
      <c r="G439" s="342" t="s">
        <v>1373</v>
      </c>
      <c r="H439" s="343" t="s">
        <v>45</v>
      </c>
      <c r="I439" s="344" t="s">
        <v>1375</v>
      </c>
      <c r="J439" s="345" t="s">
        <v>1234</v>
      </c>
    </row>
    <row r="440" spans="1:10" x14ac:dyDescent="0.25">
      <c r="A440" t="str">
        <f t="shared" si="12"/>
        <v>00186</v>
      </c>
      <c r="B440" s="118" t="str">
        <f t="shared" si="13"/>
        <v>D54357-BRC00186</v>
      </c>
      <c r="C440" s="338">
        <v>10</v>
      </c>
      <c r="D440" s="339"/>
      <c r="E440" s="340"/>
      <c r="F440" s="341" t="s">
        <v>1377</v>
      </c>
      <c r="G440" s="342" t="s">
        <v>1376</v>
      </c>
      <c r="H440" s="343" t="s">
        <v>45</v>
      </c>
      <c r="I440" s="344" t="s">
        <v>1378</v>
      </c>
      <c r="J440" s="345" t="s">
        <v>1234</v>
      </c>
    </row>
    <row r="441" spans="1:10" x14ac:dyDescent="0.25">
      <c r="A441" t="str">
        <f t="shared" si="12"/>
        <v>00188</v>
      </c>
      <c r="B441" s="118" t="str">
        <f t="shared" si="13"/>
        <v>D54357-BRC00188</v>
      </c>
      <c r="C441" s="338">
        <v>10</v>
      </c>
      <c r="D441" s="339"/>
      <c r="E441" s="340"/>
      <c r="F441" s="341" t="s">
        <v>1380</v>
      </c>
      <c r="G441" s="342" t="s">
        <v>1379</v>
      </c>
      <c r="H441" s="343" t="s">
        <v>45</v>
      </c>
      <c r="I441" s="344" t="s">
        <v>732</v>
      </c>
      <c r="J441" s="345" t="s">
        <v>1234</v>
      </c>
    </row>
    <row r="442" spans="1:10" x14ac:dyDescent="0.25">
      <c r="A442" t="str">
        <f t="shared" si="12"/>
        <v>00190</v>
      </c>
      <c r="B442" s="118" t="str">
        <f t="shared" si="13"/>
        <v>D54357-BRC00190</v>
      </c>
      <c r="C442" s="338">
        <v>10</v>
      </c>
      <c r="D442" s="339"/>
      <c r="E442" s="340"/>
      <c r="F442" s="341" t="s">
        <v>1382</v>
      </c>
      <c r="G442" s="342" t="s">
        <v>1381</v>
      </c>
      <c r="H442" s="343" t="s">
        <v>45</v>
      </c>
      <c r="I442" s="344" t="s">
        <v>1383</v>
      </c>
      <c r="J442" s="345" t="s">
        <v>1234</v>
      </c>
    </row>
    <row r="443" spans="1:10" x14ac:dyDescent="0.25">
      <c r="A443" t="str">
        <f t="shared" si="12"/>
        <v>00194</v>
      </c>
      <c r="B443" s="118" t="str">
        <f t="shared" si="13"/>
        <v>D54357-BRC00194</v>
      </c>
      <c r="C443" s="338">
        <v>10</v>
      </c>
      <c r="D443" s="339"/>
      <c r="E443" s="340"/>
      <c r="F443" s="341" t="s">
        <v>1385</v>
      </c>
      <c r="G443" s="342" t="s">
        <v>1384</v>
      </c>
      <c r="H443" s="343" t="s">
        <v>45</v>
      </c>
      <c r="I443" s="344" t="s">
        <v>1386</v>
      </c>
      <c r="J443" s="345" t="s">
        <v>1234</v>
      </c>
    </row>
    <row r="444" spans="1:10" x14ac:dyDescent="0.25">
      <c r="A444" t="str">
        <f t="shared" si="12"/>
        <v>00196</v>
      </c>
      <c r="B444" s="118" t="str">
        <f t="shared" si="13"/>
        <v>D54357-BRC00196</v>
      </c>
      <c r="C444" s="338">
        <v>10</v>
      </c>
      <c r="D444" s="339"/>
      <c r="E444" s="340"/>
      <c r="F444" s="341" t="s">
        <v>1388</v>
      </c>
      <c r="G444" s="342" t="s">
        <v>1387</v>
      </c>
      <c r="H444" s="343" t="s">
        <v>45</v>
      </c>
      <c r="I444" s="344" t="s">
        <v>1389</v>
      </c>
      <c r="J444" s="345" t="s">
        <v>1234</v>
      </c>
    </row>
    <row r="445" spans="1:10" x14ac:dyDescent="0.25">
      <c r="A445" t="str">
        <f t="shared" si="12"/>
        <v>00198</v>
      </c>
      <c r="B445" s="118" t="str">
        <f t="shared" si="13"/>
        <v>D54357-BRC00198</v>
      </c>
      <c r="C445" s="338">
        <v>10</v>
      </c>
      <c r="D445" s="339"/>
      <c r="E445" s="340"/>
      <c r="F445" s="341" t="s">
        <v>1391</v>
      </c>
      <c r="G445" s="342" t="s">
        <v>1390</v>
      </c>
      <c r="H445" s="343" t="s">
        <v>45</v>
      </c>
      <c r="I445" s="344" t="s">
        <v>1392</v>
      </c>
      <c r="J445" s="345" t="s">
        <v>1234</v>
      </c>
    </row>
    <row r="446" spans="1:10" x14ac:dyDescent="0.25">
      <c r="A446" t="str">
        <f t="shared" si="12"/>
        <v>00200</v>
      </c>
      <c r="B446" s="118" t="str">
        <f t="shared" si="13"/>
        <v>D54357-BRC00200</v>
      </c>
      <c r="C446" s="338">
        <v>10</v>
      </c>
      <c r="D446" s="339"/>
      <c r="E446" s="340"/>
      <c r="F446" s="341" t="s">
        <v>1394</v>
      </c>
      <c r="G446" s="342" t="s">
        <v>1393</v>
      </c>
      <c r="H446" s="343" t="s">
        <v>45</v>
      </c>
      <c r="I446" s="344" t="s">
        <v>1395</v>
      </c>
      <c r="J446" s="345" t="s">
        <v>1234</v>
      </c>
    </row>
    <row r="447" spans="1:10" x14ac:dyDescent="0.25">
      <c r="A447" t="str">
        <f t="shared" si="12"/>
        <v>00207</v>
      </c>
      <c r="B447" s="118" t="str">
        <f t="shared" si="13"/>
        <v>D54357-BRC00207</v>
      </c>
      <c r="C447" s="338">
        <v>10</v>
      </c>
      <c r="D447" s="339"/>
      <c r="E447" s="340"/>
      <c r="F447" s="341" t="s">
        <v>1397</v>
      </c>
      <c r="G447" s="342" t="s">
        <v>1396</v>
      </c>
      <c r="H447" s="343" t="s">
        <v>45</v>
      </c>
      <c r="I447" s="344" t="s">
        <v>1398</v>
      </c>
      <c r="J447" s="345" t="s">
        <v>1234</v>
      </c>
    </row>
    <row r="448" spans="1:10" x14ac:dyDescent="0.25">
      <c r="A448" t="str">
        <f t="shared" si="12"/>
        <v>00208</v>
      </c>
      <c r="B448" s="118" t="str">
        <f t="shared" si="13"/>
        <v>D54357-BRC00208</v>
      </c>
      <c r="C448" s="338">
        <v>10</v>
      </c>
      <c r="D448" s="339"/>
      <c r="E448" s="340"/>
      <c r="F448" s="341" t="s">
        <v>1400</v>
      </c>
      <c r="G448" s="342" t="s">
        <v>1399</v>
      </c>
      <c r="H448" s="343" t="s">
        <v>45</v>
      </c>
      <c r="I448" s="344" t="s">
        <v>1401</v>
      </c>
      <c r="J448" s="345" t="s">
        <v>1234</v>
      </c>
    </row>
    <row r="449" spans="1:10" x14ac:dyDescent="0.25">
      <c r="A449" t="str">
        <f t="shared" si="12"/>
        <v>00210</v>
      </c>
      <c r="B449" s="118" t="str">
        <f t="shared" si="13"/>
        <v>D54357-BRC00210</v>
      </c>
      <c r="C449" s="338">
        <v>10</v>
      </c>
      <c r="D449" s="339"/>
      <c r="E449" s="340"/>
      <c r="F449" s="341" t="s">
        <v>1403</v>
      </c>
      <c r="G449" s="342" t="s">
        <v>1402</v>
      </c>
      <c r="H449" s="343" t="s">
        <v>45</v>
      </c>
      <c r="I449" s="344" t="s">
        <v>1404</v>
      </c>
      <c r="J449" s="345" t="s">
        <v>1234</v>
      </c>
    </row>
    <row r="450" spans="1:10" x14ac:dyDescent="0.25">
      <c r="A450" t="str">
        <f t="shared" si="12"/>
        <v>00215</v>
      </c>
      <c r="B450" s="118" t="str">
        <f t="shared" si="13"/>
        <v>D54357-BRC00215</v>
      </c>
      <c r="C450" s="338">
        <v>10</v>
      </c>
      <c r="D450" s="339"/>
      <c r="E450" s="340"/>
      <c r="F450" s="341" t="s">
        <v>1406</v>
      </c>
      <c r="G450" s="342" t="s">
        <v>1405</v>
      </c>
      <c r="H450" s="343" t="s">
        <v>45</v>
      </c>
      <c r="I450" s="344" t="s">
        <v>1407</v>
      </c>
      <c r="J450" s="345" t="s">
        <v>1234</v>
      </c>
    </row>
    <row r="451" spans="1:10" x14ac:dyDescent="0.25">
      <c r="A451" t="str">
        <f t="shared" si="12"/>
        <v>00218</v>
      </c>
      <c r="B451" s="118" t="str">
        <f t="shared" si="13"/>
        <v>D54357-BRC00218</v>
      </c>
      <c r="C451" s="338">
        <v>10</v>
      </c>
      <c r="D451" s="339"/>
      <c r="E451" s="340"/>
      <c r="F451" s="341" t="s">
        <v>1409</v>
      </c>
      <c r="G451" s="342" t="s">
        <v>1408</v>
      </c>
      <c r="H451" s="343" t="s">
        <v>45</v>
      </c>
      <c r="I451" s="344" t="s">
        <v>1410</v>
      </c>
      <c r="J451" s="345" t="s">
        <v>1234</v>
      </c>
    </row>
    <row r="452" spans="1:10" x14ac:dyDescent="0.25">
      <c r="A452" t="str">
        <f t="shared" ref="A452:A515" si="14">RIGHT(G452,5)</f>
        <v>00219</v>
      </c>
      <c r="B452" s="118" t="str">
        <f t="shared" ref="B452:B515" si="15">G452</f>
        <v>D54357-BRC00219</v>
      </c>
      <c r="C452" s="338">
        <v>10</v>
      </c>
      <c r="D452" s="339"/>
      <c r="E452" s="340"/>
      <c r="F452" s="341" t="s">
        <v>1412</v>
      </c>
      <c r="G452" s="342" t="s">
        <v>1411</v>
      </c>
      <c r="H452" s="343" t="s">
        <v>45</v>
      </c>
      <c r="I452" s="344" t="s">
        <v>1413</v>
      </c>
      <c r="J452" s="345" t="s">
        <v>1234</v>
      </c>
    </row>
    <row r="453" spans="1:10" x14ac:dyDescent="0.25">
      <c r="A453" t="str">
        <f t="shared" si="14"/>
        <v>00221</v>
      </c>
      <c r="B453" s="118" t="str">
        <f t="shared" si="15"/>
        <v>D54357-BRC00221</v>
      </c>
      <c r="C453" s="338">
        <v>10</v>
      </c>
      <c r="D453" s="339"/>
      <c r="E453" s="340"/>
      <c r="F453" s="341" t="s">
        <v>1415</v>
      </c>
      <c r="G453" s="342" t="s">
        <v>1414</v>
      </c>
      <c r="H453" s="343" t="s">
        <v>45</v>
      </c>
      <c r="I453" s="344" t="s">
        <v>1416</v>
      </c>
      <c r="J453" s="345" t="s">
        <v>1234</v>
      </c>
    </row>
    <row r="454" spans="1:10" x14ac:dyDescent="0.25">
      <c r="A454" t="str">
        <f t="shared" si="14"/>
        <v>00230</v>
      </c>
      <c r="B454" s="118" t="str">
        <f t="shared" si="15"/>
        <v>D54357-BRC00230</v>
      </c>
      <c r="C454" s="338">
        <v>10</v>
      </c>
      <c r="D454" s="339"/>
      <c r="E454" s="340"/>
      <c r="F454" s="341" t="s">
        <v>1418</v>
      </c>
      <c r="G454" s="342" t="s">
        <v>1417</v>
      </c>
      <c r="H454" s="343" t="s">
        <v>45</v>
      </c>
      <c r="I454" s="344" t="s">
        <v>1419</v>
      </c>
      <c r="J454" s="345" t="s">
        <v>1234</v>
      </c>
    </row>
    <row r="455" spans="1:10" x14ac:dyDescent="0.25">
      <c r="A455" t="str">
        <f t="shared" si="14"/>
        <v>00238</v>
      </c>
      <c r="B455" s="118" t="str">
        <f t="shared" si="15"/>
        <v>D54357-BRC00238</v>
      </c>
      <c r="C455" s="338">
        <v>10</v>
      </c>
      <c r="D455" s="339"/>
      <c r="E455" s="340"/>
      <c r="F455" s="341" t="s">
        <v>1421</v>
      </c>
      <c r="G455" s="342" t="s">
        <v>1420</v>
      </c>
      <c r="H455" s="343" t="s">
        <v>45</v>
      </c>
      <c r="I455" s="344" t="s">
        <v>1422</v>
      </c>
      <c r="J455" s="345" t="s">
        <v>1234</v>
      </c>
    </row>
    <row r="456" spans="1:10" x14ac:dyDescent="0.25">
      <c r="A456" t="str">
        <f t="shared" si="14"/>
        <v>00239</v>
      </c>
      <c r="B456" s="118" t="str">
        <f t="shared" si="15"/>
        <v>D54357-BRC00239</v>
      </c>
      <c r="C456" s="338">
        <v>10</v>
      </c>
      <c r="D456" s="339"/>
      <c r="E456" s="340"/>
      <c r="F456" s="341" t="s">
        <v>1424</v>
      </c>
      <c r="G456" s="342" t="s">
        <v>1423</v>
      </c>
      <c r="H456" s="343" t="s">
        <v>45</v>
      </c>
      <c r="I456" s="344" t="s">
        <v>1425</v>
      </c>
      <c r="J456" s="345" t="s">
        <v>1234</v>
      </c>
    </row>
    <row r="457" spans="1:10" x14ac:dyDescent="0.25">
      <c r="A457" t="str">
        <f t="shared" si="14"/>
        <v>00263</v>
      </c>
      <c r="B457" s="118" t="str">
        <f t="shared" si="15"/>
        <v>D54357-BRC00263</v>
      </c>
      <c r="C457" s="338">
        <v>10</v>
      </c>
      <c r="D457" s="339"/>
      <c r="E457" s="340"/>
      <c r="F457" s="341" t="s">
        <v>1427</v>
      </c>
      <c r="G457" s="342" t="s">
        <v>1426</v>
      </c>
      <c r="H457" s="343" t="s">
        <v>45</v>
      </c>
      <c r="I457" s="344" t="s">
        <v>1428</v>
      </c>
      <c r="J457" s="345" t="s">
        <v>1234</v>
      </c>
    </row>
    <row r="458" spans="1:10" x14ac:dyDescent="0.25">
      <c r="A458" t="str">
        <f t="shared" si="14"/>
        <v>06252</v>
      </c>
      <c r="B458" s="118" t="str">
        <f t="shared" si="15"/>
        <v>D54395-BRC06252</v>
      </c>
      <c r="C458" s="338">
        <v>1</v>
      </c>
      <c r="D458" s="339"/>
      <c r="E458" s="340"/>
      <c r="F458" s="341" t="s">
        <v>1430</v>
      </c>
      <c r="G458" s="342" t="s">
        <v>1429</v>
      </c>
      <c r="H458" s="343" t="s">
        <v>45</v>
      </c>
      <c r="I458" s="344" t="s">
        <v>1431</v>
      </c>
      <c r="J458" s="345" t="s">
        <v>47</v>
      </c>
    </row>
    <row r="459" spans="1:10" x14ac:dyDescent="0.25">
      <c r="A459" t="str">
        <f t="shared" si="14"/>
        <v>00986</v>
      </c>
      <c r="B459" s="118" t="str">
        <f t="shared" si="15"/>
        <v>D54395-BRC00986</v>
      </c>
      <c r="C459" s="338">
        <v>1</v>
      </c>
      <c r="D459" s="339"/>
      <c r="E459" s="340"/>
      <c r="F459" s="341" t="s">
        <v>1433</v>
      </c>
      <c r="G459" s="342" t="s">
        <v>1432</v>
      </c>
      <c r="H459" s="343" t="s">
        <v>45</v>
      </c>
      <c r="I459" s="344" t="s">
        <v>1434</v>
      </c>
      <c r="J459" s="345" t="s">
        <v>47</v>
      </c>
    </row>
    <row r="460" spans="1:10" x14ac:dyDescent="0.25">
      <c r="A460" t="str">
        <f t="shared" si="14"/>
        <v>04517</v>
      </c>
      <c r="B460" s="118" t="str">
        <f t="shared" si="15"/>
        <v>D54395-BRC04517</v>
      </c>
      <c r="C460" s="338">
        <v>1</v>
      </c>
      <c r="D460" s="339"/>
      <c r="E460" s="340"/>
      <c r="F460" s="341" t="s">
        <v>1436</v>
      </c>
      <c r="G460" s="342" t="s">
        <v>1435</v>
      </c>
      <c r="H460" s="343" t="s">
        <v>45</v>
      </c>
      <c r="I460" s="344" t="s">
        <v>1437</v>
      </c>
      <c r="J460" s="345" t="s">
        <v>47</v>
      </c>
    </row>
    <row r="461" spans="1:10" x14ac:dyDescent="0.25">
      <c r="A461" t="str">
        <f t="shared" si="14"/>
        <v>04070</v>
      </c>
      <c r="B461" s="118" t="str">
        <f t="shared" si="15"/>
        <v>D54395-BRC04070</v>
      </c>
      <c r="C461" s="338">
        <v>1</v>
      </c>
      <c r="D461" s="339"/>
      <c r="E461" s="340"/>
      <c r="F461" s="341" t="s">
        <v>1439</v>
      </c>
      <c r="G461" s="342" t="s">
        <v>1438</v>
      </c>
      <c r="H461" s="343" t="s">
        <v>45</v>
      </c>
      <c r="I461" s="344" t="s">
        <v>1440</v>
      </c>
      <c r="J461" s="345" t="s">
        <v>47</v>
      </c>
    </row>
    <row r="462" spans="1:10" x14ac:dyDescent="0.25">
      <c r="A462" t="str">
        <f t="shared" si="14"/>
        <v>04071</v>
      </c>
      <c r="B462" s="118" t="str">
        <f t="shared" si="15"/>
        <v>D54395-BRC04071</v>
      </c>
      <c r="C462" s="338">
        <v>1</v>
      </c>
      <c r="D462" s="339"/>
      <c r="E462" s="340"/>
      <c r="F462" s="341" t="s">
        <v>1442</v>
      </c>
      <c r="G462" s="342" t="s">
        <v>1441</v>
      </c>
      <c r="H462" s="343" t="s">
        <v>45</v>
      </c>
      <c r="I462" s="344" t="s">
        <v>1443</v>
      </c>
      <c r="J462" s="345" t="s">
        <v>47</v>
      </c>
    </row>
    <row r="463" spans="1:10" x14ac:dyDescent="0.25">
      <c r="A463" t="str">
        <f t="shared" si="14"/>
        <v>04087</v>
      </c>
      <c r="B463" s="118" t="str">
        <f t="shared" si="15"/>
        <v>D54395-BRC04087</v>
      </c>
      <c r="C463" s="338">
        <v>1</v>
      </c>
      <c r="D463" s="339"/>
      <c r="E463" s="340"/>
      <c r="F463" s="341" t="s">
        <v>1445</v>
      </c>
      <c r="G463" s="342" t="s">
        <v>1444</v>
      </c>
      <c r="H463" s="343" t="s">
        <v>45</v>
      </c>
      <c r="I463" s="344" t="s">
        <v>1446</v>
      </c>
      <c r="J463" s="345" t="s">
        <v>47</v>
      </c>
    </row>
    <row r="464" spans="1:10" x14ac:dyDescent="0.25">
      <c r="A464" t="str">
        <f t="shared" si="14"/>
        <v>04089</v>
      </c>
      <c r="B464" s="118" t="str">
        <f t="shared" si="15"/>
        <v>D54395-BRC04089</v>
      </c>
      <c r="C464" s="338">
        <v>1</v>
      </c>
      <c r="D464" s="339"/>
      <c r="E464" s="340"/>
      <c r="F464" s="341" t="s">
        <v>1448</v>
      </c>
      <c r="G464" s="342" t="s">
        <v>1447</v>
      </c>
      <c r="H464" s="343" t="s">
        <v>45</v>
      </c>
      <c r="I464" s="344" t="s">
        <v>1449</v>
      </c>
      <c r="J464" s="345" t="s">
        <v>47</v>
      </c>
    </row>
    <row r="465" spans="1:10" x14ac:dyDescent="0.25">
      <c r="A465" t="str">
        <f t="shared" si="14"/>
        <v>04092</v>
      </c>
      <c r="B465" s="118" t="str">
        <f t="shared" si="15"/>
        <v>D54395-BRC04092</v>
      </c>
      <c r="C465" s="338">
        <v>1</v>
      </c>
      <c r="D465" s="339"/>
      <c r="E465" s="340"/>
      <c r="F465" s="341" t="s">
        <v>1451</v>
      </c>
      <c r="G465" s="342" t="s">
        <v>1450</v>
      </c>
      <c r="H465" s="343" t="s">
        <v>45</v>
      </c>
      <c r="I465" s="344" t="s">
        <v>1452</v>
      </c>
      <c r="J465" s="345" t="s">
        <v>47</v>
      </c>
    </row>
    <row r="466" spans="1:10" x14ac:dyDescent="0.25">
      <c r="A466" t="str">
        <f t="shared" si="14"/>
        <v>04094</v>
      </c>
      <c r="B466" s="118" t="str">
        <f t="shared" si="15"/>
        <v>D54395-BRC04094</v>
      </c>
      <c r="C466" s="338">
        <v>1</v>
      </c>
      <c r="D466" s="339"/>
      <c r="E466" s="340"/>
      <c r="F466" s="341" t="s">
        <v>1454</v>
      </c>
      <c r="G466" s="342" t="s">
        <v>1453</v>
      </c>
      <c r="H466" s="343" t="s">
        <v>45</v>
      </c>
      <c r="I466" s="344" t="s">
        <v>1455</v>
      </c>
      <c r="J466" s="345" t="s">
        <v>47</v>
      </c>
    </row>
    <row r="467" spans="1:10" x14ac:dyDescent="0.25">
      <c r="A467" t="str">
        <f t="shared" si="14"/>
        <v>04097</v>
      </c>
      <c r="B467" s="118" t="str">
        <f t="shared" si="15"/>
        <v>D54395-BRC04097</v>
      </c>
      <c r="C467" s="338">
        <v>1</v>
      </c>
      <c r="D467" s="339"/>
      <c r="E467" s="340"/>
      <c r="F467" s="341" t="s">
        <v>1457</v>
      </c>
      <c r="G467" s="342" t="s">
        <v>1456</v>
      </c>
      <c r="H467" s="343" t="s">
        <v>45</v>
      </c>
      <c r="I467" s="344" t="s">
        <v>1458</v>
      </c>
      <c r="J467" s="345" t="s">
        <v>47</v>
      </c>
    </row>
    <row r="468" spans="1:10" x14ac:dyDescent="0.25">
      <c r="A468" t="str">
        <f t="shared" si="14"/>
        <v>04098</v>
      </c>
      <c r="B468" s="118" t="str">
        <f t="shared" si="15"/>
        <v>D54395-BRC04098</v>
      </c>
      <c r="C468" s="338">
        <v>1</v>
      </c>
      <c r="D468" s="339"/>
      <c r="E468" s="340"/>
      <c r="F468" s="341" t="s">
        <v>1460</v>
      </c>
      <c r="G468" s="342" t="s">
        <v>1459</v>
      </c>
      <c r="H468" s="343" t="s">
        <v>45</v>
      </c>
      <c r="I468" s="344" t="s">
        <v>1461</v>
      </c>
      <c r="J468" s="345" t="s">
        <v>47</v>
      </c>
    </row>
    <row r="469" spans="1:10" x14ac:dyDescent="0.25">
      <c r="A469" t="str">
        <f t="shared" si="14"/>
        <v>04104</v>
      </c>
      <c r="B469" s="118" t="str">
        <f t="shared" si="15"/>
        <v>D54395-BRC04104</v>
      </c>
      <c r="C469" s="338">
        <v>1</v>
      </c>
      <c r="D469" s="339"/>
      <c r="E469" s="340"/>
      <c r="F469" s="341" t="s">
        <v>1463</v>
      </c>
      <c r="G469" s="342" t="s">
        <v>1462</v>
      </c>
      <c r="H469" s="343" t="s">
        <v>45</v>
      </c>
      <c r="I469" s="344" t="s">
        <v>1464</v>
      </c>
      <c r="J469" s="345" t="s">
        <v>47</v>
      </c>
    </row>
    <row r="470" spans="1:10" x14ac:dyDescent="0.25">
      <c r="A470" t="str">
        <f t="shared" si="14"/>
        <v>04106</v>
      </c>
      <c r="B470" s="118" t="str">
        <f t="shared" si="15"/>
        <v>D54395-BRC04106</v>
      </c>
      <c r="C470" s="338">
        <v>1</v>
      </c>
      <c r="D470" s="339"/>
      <c r="E470" s="340"/>
      <c r="F470" s="341" t="s">
        <v>1466</v>
      </c>
      <c r="G470" s="342" t="s">
        <v>1465</v>
      </c>
      <c r="H470" s="343" t="s">
        <v>45</v>
      </c>
      <c r="I470" s="344" t="s">
        <v>1467</v>
      </c>
      <c r="J470" s="345" t="s">
        <v>47</v>
      </c>
    </row>
    <row r="471" spans="1:10" x14ac:dyDescent="0.25">
      <c r="A471" t="str">
        <f t="shared" si="14"/>
        <v>04114</v>
      </c>
      <c r="B471" s="118" t="str">
        <f t="shared" si="15"/>
        <v>D54395-BRC04114</v>
      </c>
      <c r="C471" s="338">
        <v>1</v>
      </c>
      <c r="D471" s="339"/>
      <c r="E471" s="340"/>
      <c r="F471" s="341" t="s">
        <v>1469</v>
      </c>
      <c r="G471" s="342" t="s">
        <v>1468</v>
      </c>
      <c r="H471" s="343" t="s">
        <v>45</v>
      </c>
      <c r="I471" s="344" t="s">
        <v>1470</v>
      </c>
      <c r="J471" s="345" t="s">
        <v>47</v>
      </c>
    </row>
    <row r="472" spans="1:10" x14ac:dyDescent="0.25">
      <c r="A472" t="str">
        <f t="shared" si="14"/>
        <v>04116</v>
      </c>
      <c r="B472" s="118" t="str">
        <f t="shared" si="15"/>
        <v>D54395-BRC04116</v>
      </c>
      <c r="C472" s="338">
        <v>1</v>
      </c>
      <c r="D472" s="339"/>
      <c r="E472" s="340"/>
      <c r="F472" s="341" t="s">
        <v>1472</v>
      </c>
      <c r="G472" s="342" t="s">
        <v>1471</v>
      </c>
      <c r="H472" s="343" t="s">
        <v>45</v>
      </c>
      <c r="I472" s="344" t="s">
        <v>1473</v>
      </c>
      <c r="J472" s="345" t="s">
        <v>47</v>
      </c>
    </row>
    <row r="473" spans="1:10" x14ac:dyDescent="0.25">
      <c r="A473" t="str">
        <f t="shared" si="14"/>
        <v>04117</v>
      </c>
      <c r="B473" s="118" t="str">
        <f t="shared" si="15"/>
        <v>D54395-BRC04117</v>
      </c>
      <c r="C473" s="338">
        <v>1</v>
      </c>
      <c r="D473" s="339"/>
      <c r="E473" s="340"/>
      <c r="F473" s="341" t="s">
        <v>1475</v>
      </c>
      <c r="G473" s="342" t="s">
        <v>1474</v>
      </c>
      <c r="H473" s="343" t="s">
        <v>45</v>
      </c>
      <c r="I473" s="344" t="s">
        <v>1476</v>
      </c>
      <c r="J473" s="345" t="s">
        <v>47</v>
      </c>
    </row>
    <row r="474" spans="1:10" x14ac:dyDescent="0.25">
      <c r="A474" t="str">
        <f t="shared" si="14"/>
        <v>04118</v>
      </c>
      <c r="B474" s="118" t="str">
        <f t="shared" si="15"/>
        <v>D54395-BRC04118</v>
      </c>
      <c r="C474" s="338">
        <v>1</v>
      </c>
      <c r="D474" s="339"/>
      <c r="E474" s="340"/>
      <c r="F474" s="341" t="s">
        <v>1478</v>
      </c>
      <c r="G474" s="342" t="s">
        <v>1477</v>
      </c>
      <c r="H474" s="343" t="s">
        <v>45</v>
      </c>
      <c r="I474" s="344" t="s">
        <v>1479</v>
      </c>
      <c r="J474" s="345" t="s">
        <v>47</v>
      </c>
    </row>
    <row r="475" spans="1:10" x14ac:dyDescent="0.25">
      <c r="A475" t="str">
        <f t="shared" si="14"/>
        <v>04127</v>
      </c>
      <c r="B475" s="118" t="str">
        <f t="shared" si="15"/>
        <v>D54395-BRC04127</v>
      </c>
      <c r="C475" s="338">
        <v>1</v>
      </c>
      <c r="D475" s="339"/>
      <c r="E475" s="340"/>
      <c r="F475" s="341" t="s">
        <v>1481</v>
      </c>
      <c r="G475" s="342" t="s">
        <v>1480</v>
      </c>
      <c r="H475" s="343" t="s">
        <v>45</v>
      </c>
      <c r="I475" s="344" t="s">
        <v>1482</v>
      </c>
      <c r="J475" s="345" t="s">
        <v>47</v>
      </c>
    </row>
    <row r="476" spans="1:10" x14ac:dyDescent="0.25">
      <c r="A476" t="str">
        <f t="shared" si="14"/>
        <v>04129</v>
      </c>
      <c r="B476" s="118" t="str">
        <f t="shared" si="15"/>
        <v>D54395-BRC04129</v>
      </c>
      <c r="C476" s="338">
        <v>1</v>
      </c>
      <c r="D476" s="339"/>
      <c r="E476" s="340"/>
      <c r="F476" s="341" t="s">
        <v>1484</v>
      </c>
      <c r="G476" s="342" t="s">
        <v>1483</v>
      </c>
      <c r="H476" s="343" t="s">
        <v>45</v>
      </c>
      <c r="I476" s="344" t="s">
        <v>1485</v>
      </c>
      <c r="J476" s="345" t="s">
        <v>47</v>
      </c>
    </row>
    <row r="477" spans="1:10" x14ac:dyDescent="0.25">
      <c r="A477" t="str">
        <f t="shared" si="14"/>
        <v>04131</v>
      </c>
      <c r="B477" s="118" t="str">
        <f t="shared" si="15"/>
        <v>D54395-BRC04131</v>
      </c>
      <c r="C477" s="338">
        <v>1</v>
      </c>
      <c r="D477" s="339"/>
      <c r="E477" s="340"/>
      <c r="F477" s="341" t="s">
        <v>1487</v>
      </c>
      <c r="G477" s="342" t="s">
        <v>1486</v>
      </c>
      <c r="H477" s="343" t="s">
        <v>45</v>
      </c>
      <c r="I477" s="344" t="s">
        <v>1488</v>
      </c>
      <c r="J477" s="345" t="s">
        <v>47</v>
      </c>
    </row>
    <row r="478" spans="1:10" x14ac:dyDescent="0.25">
      <c r="A478" t="str">
        <f t="shared" si="14"/>
        <v>04132</v>
      </c>
      <c r="B478" s="118" t="str">
        <f t="shared" si="15"/>
        <v>D54395-BRC04132</v>
      </c>
      <c r="C478" s="338">
        <v>1</v>
      </c>
      <c r="D478" s="339"/>
      <c r="E478" s="340"/>
      <c r="F478" s="341" t="s">
        <v>1490</v>
      </c>
      <c r="G478" s="342" t="s">
        <v>1489</v>
      </c>
      <c r="H478" s="343" t="s">
        <v>45</v>
      </c>
      <c r="I478" s="344" t="s">
        <v>1491</v>
      </c>
      <c r="J478" s="345" t="s">
        <v>47</v>
      </c>
    </row>
    <row r="479" spans="1:10" x14ac:dyDescent="0.25">
      <c r="A479" t="str">
        <f t="shared" si="14"/>
        <v>04133</v>
      </c>
      <c r="B479" s="118" t="str">
        <f t="shared" si="15"/>
        <v>D54395-BRC04133</v>
      </c>
      <c r="C479" s="338">
        <v>1</v>
      </c>
      <c r="D479" s="339"/>
      <c r="E479" s="340"/>
      <c r="F479" s="341" t="s">
        <v>1493</v>
      </c>
      <c r="G479" s="342" t="s">
        <v>1492</v>
      </c>
      <c r="H479" s="343" t="s">
        <v>45</v>
      </c>
      <c r="I479" s="344" t="s">
        <v>1494</v>
      </c>
      <c r="J479" s="345" t="s">
        <v>47</v>
      </c>
    </row>
    <row r="480" spans="1:10" x14ac:dyDescent="0.25">
      <c r="A480" t="str">
        <f t="shared" si="14"/>
        <v>04134</v>
      </c>
      <c r="B480" s="118" t="str">
        <f t="shared" si="15"/>
        <v>D54395-BRC04134</v>
      </c>
      <c r="C480" s="338">
        <v>1</v>
      </c>
      <c r="D480" s="339"/>
      <c r="E480" s="340"/>
      <c r="F480" s="341" t="s">
        <v>1496</v>
      </c>
      <c r="G480" s="342" t="s">
        <v>1495</v>
      </c>
      <c r="H480" s="343" t="s">
        <v>45</v>
      </c>
      <c r="I480" s="344" t="s">
        <v>1497</v>
      </c>
      <c r="J480" s="345" t="s">
        <v>47</v>
      </c>
    </row>
    <row r="481" spans="1:10" x14ac:dyDescent="0.25">
      <c r="A481" t="str">
        <f t="shared" si="14"/>
        <v>04154</v>
      </c>
      <c r="B481" s="118" t="str">
        <f t="shared" si="15"/>
        <v>D54395-BRC04154</v>
      </c>
      <c r="C481" s="338">
        <v>1</v>
      </c>
      <c r="D481" s="339"/>
      <c r="E481" s="340"/>
      <c r="F481" s="341" t="s">
        <v>1499</v>
      </c>
      <c r="G481" s="342" t="s">
        <v>1498</v>
      </c>
      <c r="H481" s="343" t="s">
        <v>45</v>
      </c>
      <c r="I481" s="344" t="s">
        <v>1500</v>
      </c>
      <c r="J481" s="345" t="s">
        <v>47</v>
      </c>
    </row>
    <row r="482" spans="1:10" x14ac:dyDescent="0.25">
      <c r="A482" t="str">
        <f t="shared" si="14"/>
        <v>04155</v>
      </c>
      <c r="B482" s="118" t="str">
        <f t="shared" si="15"/>
        <v>D54395-BRC04155</v>
      </c>
      <c r="C482" s="338">
        <v>1</v>
      </c>
      <c r="D482" s="339"/>
      <c r="E482" s="340"/>
      <c r="F482" s="341" t="s">
        <v>1502</v>
      </c>
      <c r="G482" s="342" t="s">
        <v>1501</v>
      </c>
      <c r="H482" s="343" t="s">
        <v>45</v>
      </c>
      <c r="I482" s="344" t="s">
        <v>1500</v>
      </c>
      <c r="J482" s="345" t="s">
        <v>47</v>
      </c>
    </row>
    <row r="483" spans="1:10" x14ac:dyDescent="0.25">
      <c r="A483" t="str">
        <f t="shared" si="14"/>
        <v>04172</v>
      </c>
      <c r="B483" s="118" t="str">
        <f t="shared" si="15"/>
        <v>D54395-BRC04172</v>
      </c>
      <c r="C483" s="338">
        <v>1</v>
      </c>
      <c r="D483" s="339"/>
      <c r="E483" s="340"/>
      <c r="F483" s="341" t="s">
        <v>1504</v>
      </c>
      <c r="G483" s="342" t="s">
        <v>1503</v>
      </c>
      <c r="H483" s="343" t="s">
        <v>45</v>
      </c>
      <c r="I483" s="344" t="s">
        <v>1505</v>
      </c>
      <c r="J483" s="345" t="s">
        <v>47</v>
      </c>
    </row>
    <row r="484" spans="1:10" x14ac:dyDescent="0.25">
      <c r="A484" t="str">
        <f t="shared" si="14"/>
        <v>04217</v>
      </c>
      <c r="B484" s="118" t="str">
        <f t="shared" si="15"/>
        <v>D54395-BRC04217</v>
      </c>
      <c r="C484" s="338">
        <v>1</v>
      </c>
      <c r="D484" s="339"/>
      <c r="E484" s="340"/>
      <c r="F484" s="341" t="s">
        <v>1507</v>
      </c>
      <c r="G484" s="342" t="s">
        <v>1506</v>
      </c>
      <c r="H484" s="343" t="s">
        <v>45</v>
      </c>
      <c r="I484" s="344" t="s">
        <v>1508</v>
      </c>
      <c r="J484" s="345" t="s">
        <v>47</v>
      </c>
    </row>
    <row r="485" spans="1:10" x14ac:dyDescent="0.25">
      <c r="A485" t="str">
        <f t="shared" si="14"/>
        <v>04222</v>
      </c>
      <c r="B485" s="118" t="str">
        <f t="shared" si="15"/>
        <v>D54395-BRC04222</v>
      </c>
      <c r="C485" s="338">
        <v>1</v>
      </c>
      <c r="D485" s="339"/>
      <c r="E485" s="340"/>
      <c r="F485" s="341" t="s">
        <v>1510</v>
      </c>
      <c r="G485" s="342" t="s">
        <v>1509</v>
      </c>
      <c r="H485" s="343" t="s">
        <v>45</v>
      </c>
      <c r="I485" s="344" t="s">
        <v>1511</v>
      </c>
      <c r="J485" s="345" t="s">
        <v>47</v>
      </c>
    </row>
    <row r="486" spans="1:10" x14ac:dyDescent="0.25">
      <c r="A486" t="str">
        <f t="shared" si="14"/>
        <v>04229</v>
      </c>
      <c r="B486" s="118" t="str">
        <f t="shared" si="15"/>
        <v>D54395-BRC04229</v>
      </c>
      <c r="C486" s="338">
        <v>1</v>
      </c>
      <c r="D486" s="339"/>
      <c r="E486" s="340"/>
      <c r="F486" s="341" t="s">
        <v>1513</v>
      </c>
      <c r="G486" s="342" t="s">
        <v>1512</v>
      </c>
      <c r="H486" s="343" t="s">
        <v>45</v>
      </c>
      <c r="I486" s="344" t="s">
        <v>1514</v>
      </c>
      <c r="J486" s="345" t="s">
        <v>47</v>
      </c>
    </row>
    <row r="487" spans="1:10" x14ac:dyDescent="0.25">
      <c r="A487" t="str">
        <f t="shared" si="14"/>
        <v>04271</v>
      </c>
      <c r="B487" s="118" t="str">
        <f t="shared" si="15"/>
        <v>D54395-BRC04271</v>
      </c>
      <c r="C487" s="338">
        <v>1</v>
      </c>
      <c r="D487" s="339"/>
      <c r="E487" s="340"/>
      <c r="F487" s="341" t="s">
        <v>1516</v>
      </c>
      <c r="G487" s="342" t="s">
        <v>1515</v>
      </c>
      <c r="H487" s="343" t="s">
        <v>45</v>
      </c>
      <c r="I487" s="344" t="s">
        <v>1517</v>
      </c>
      <c r="J487" s="345" t="s">
        <v>47</v>
      </c>
    </row>
    <row r="488" spans="1:10" x14ac:dyDescent="0.25">
      <c r="A488" t="str">
        <f t="shared" si="14"/>
        <v>04282</v>
      </c>
      <c r="B488" s="118" t="str">
        <f t="shared" si="15"/>
        <v>D54395-BRC04282</v>
      </c>
      <c r="C488" s="338">
        <v>1</v>
      </c>
      <c r="D488" s="339"/>
      <c r="E488" s="340"/>
      <c r="F488" s="341" t="s">
        <v>1519</v>
      </c>
      <c r="G488" s="342" t="s">
        <v>1518</v>
      </c>
      <c r="H488" s="343" t="s">
        <v>45</v>
      </c>
      <c r="I488" s="344" t="s">
        <v>1520</v>
      </c>
      <c r="J488" s="345" t="s">
        <v>47</v>
      </c>
    </row>
    <row r="489" spans="1:10" x14ac:dyDescent="0.25">
      <c r="A489" t="str">
        <f t="shared" si="14"/>
        <v>04284</v>
      </c>
      <c r="B489" s="118" t="str">
        <f t="shared" si="15"/>
        <v>D54395-BRC04284</v>
      </c>
      <c r="C489" s="338">
        <v>1</v>
      </c>
      <c r="D489" s="339"/>
      <c r="E489" s="340"/>
      <c r="F489" s="341" t="s">
        <v>1522</v>
      </c>
      <c r="G489" s="342" t="s">
        <v>1521</v>
      </c>
      <c r="H489" s="343" t="s">
        <v>45</v>
      </c>
      <c r="I489" s="344" t="s">
        <v>1523</v>
      </c>
      <c r="J489" s="345" t="s">
        <v>47</v>
      </c>
    </row>
    <row r="490" spans="1:10" x14ac:dyDescent="0.25">
      <c r="A490" t="str">
        <f t="shared" si="14"/>
        <v>04305</v>
      </c>
      <c r="B490" s="118" t="str">
        <f t="shared" si="15"/>
        <v>D54395-BRC04305</v>
      </c>
      <c r="C490" s="338">
        <v>1</v>
      </c>
      <c r="D490" s="339"/>
      <c r="E490" s="340"/>
      <c r="F490" s="341" t="s">
        <v>1525</v>
      </c>
      <c r="G490" s="342" t="s">
        <v>1524</v>
      </c>
      <c r="H490" s="343" t="s">
        <v>45</v>
      </c>
      <c r="I490" s="344" t="s">
        <v>1526</v>
      </c>
      <c r="J490" s="345" t="s">
        <v>47</v>
      </c>
    </row>
    <row r="491" spans="1:10" x14ac:dyDescent="0.25">
      <c r="A491" t="str">
        <f t="shared" si="14"/>
        <v>04310</v>
      </c>
      <c r="B491" s="118" t="str">
        <f t="shared" si="15"/>
        <v>D54395-BRC04310</v>
      </c>
      <c r="C491" s="338">
        <v>1</v>
      </c>
      <c r="D491" s="339"/>
      <c r="E491" s="340"/>
      <c r="F491" s="341" t="s">
        <v>1528</v>
      </c>
      <c r="G491" s="342" t="s">
        <v>1527</v>
      </c>
      <c r="H491" s="343" t="s">
        <v>45</v>
      </c>
      <c r="I491" s="344" t="s">
        <v>1529</v>
      </c>
      <c r="J491" s="345" t="s">
        <v>47</v>
      </c>
    </row>
    <row r="492" spans="1:10" x14ac:dyDescent="0.25">
      <c r="A492" t="str">
        <f t="shared" si="14"/>
        <v>04329</v>
      </c>
      <c r="B492" s="118" t="str">
        <f t="shared" si="15"/>
        <v>D54395-BRC04329</v>
      </c>
      <c r="C492" s="338">
        <v>1</v>
      </c>
      <c r="D492" s="339"/>
      <c r="E492" s="340"/>
      <c r="F492" s="341" t="s">
        <v>1531</v>
      </c>
      <c r="G492" s="342" t="s">
        <v>1530</v>
      </c>
      <c r="H492" s="343" t="s">
        <v>45</v>
      </c>
      <c r="I492" s="344" t="s">
        <v>1532</v>
      </c>
      <c r="J492" s="345" t="s">
        <v>47</v>
      </c>
    </row>
    <row r="493" spans="1:10" x14ac:dyDescent="0.25">
      <c r="A493" t="str">
        <f t="shared" si="14"/>
        <v>04346</v>
      </c>
      <c r="B493" s="118" t="str">
        <f t="shared" si="15"/>
        <v>D54395-BRC04346</v>
      </c>
      <c r="C493" s="338">
        <v>1</v>
      </c>
      <c r="D493" s="339"/>
      <c r="E493" s="340"/>
      <c r="F493" s="341" t="s">
        <v>1534</v>
      </c>
      <c r="G493" s="342" t="s">
        <v>1533</v>
      </c>
      <c r="H493" s="343" t="s">
        <v>45</v>
      </c>
      <c r="I493" s="344" t="s">
        <v>1535</v>
      </c>
      <c r="J493" s="345" t="s">
        <v>47</v>
      </c>
    </row>
    <row r="494" spans="1:10" x14ac:dyDescent="0.25">
      <c r="A494" t="str">
        <f t="shared" si="14"/>
        <v>04347</v>
      </c>
      <c r="B494" s="118" t="str">
        <f t="shared" si="15"/>
        <v>D54395-BRC04347</v>
      </c>
      <c r="C494" s="338">
        <v>1</v>
      </c>
      <c r="D494" s="339"/>
      <c r="E494" s="340"/>
      <c r="F494" s="341" t="s">
        <v>1537</v>
      </c>
      <c r="G494" s="342" t="s">
        <v>1536</v>
      </c>
      <c r="H494" s="343" t="s">
        <v>45</v>
      </c>
      <c r="I494" s="344" t="s">
        <v>1538</v>
      </c>
      <c r="J494" s="345" t="s">
        <v>47</v>
      </c>
    </row>
    <row r="495" spans="1:10" x14ac:dyDescent="0.25">
      <c r="A495" t="str">
        <f t="shared" si="14"/>
        <v>04351</v>
      </c>
      <c r="B495" s="118" t="str">
        <f t="shared" si="15"/>
        <v>D54395-BRC04351</v>
      </c>
      <c r="C495" s="338">
        <v>1</v>
      </c>
      <c r="D495" s="339"/>
      <c r="E495" s="340"/>
      <c r="F495" s="341" t="s">
        <v>1540</v>
      </c>
      <c r="G495" s="342" t="s">
        <v>1539</v>
      </c>
      <c r="H495" s="343" t="s">
        <v>45</v>
      </c>
      <c r="I495" s="344" t="s">
        <v>1541</v>
      </c>
      <c r="J495" s="345" t="s">
        <v>47</v>
      </c>
    </row>
    <row r="496" spans="1:10" x14ac:dyDescent="0.25">
      <c r="A496" t="str">
        <f t="shared" si="14"/>
        <v>04352</v>
      </c>
      <c r="B496" s="118" t="str">
        <f t="shared" si="15"/>
        <v>D54395-BRC04352</v>
      </c>
      <c r="C496" s="338">
        <v>1</v>
      </c>
      <c r="D496" s="339"/>
      <c r="E496" s="340"/>
      <c r="F496" s="341" t="s">
        <v>1543</v>
      </c>
      <c r="G496" s="342" t="s">
        <v>1542</v>
      </c>
      <c r="H496" s="343" t="s">
        <v>45</v>
      </c>
      <c r="I496" s="344" t="s">
        <v>1544</v>
      </c>
      <c r="J496" s="345" t="s">
        <v>47</v>
      </c>
    </row>
    <row r="497" spans="1:10" x14ac:dyDescent="0.25">
      <c r="A497" t="str">
        <f t="shared" si="14"/>
        <v>04358</v>
      </c>
      <c r="B497" s="118" t="str">
        <f t="shared" si="15"/>
        <v>D54395-BRC04358</v>
      </c>
      <c r="C497" s="338">
        <v>1</v>
      </c>
      <c r="D497" s="339"/>
      <c r="E497" s="340"/>
      <c r="F497" s="341" t="s">
        <v>1546</v>
      </c>
      <c r="G497" s="342" t="s">
        <v>1545</v>
      </c>
      <c r="H497" s="343" t="s">
        <v>45</v>
      </c>
      <c r="I497" s="344" t="s">
        <v>1547</v>
      </c>
      <c r="J497" s="345" t="s">
        <v>47</v>
      </c>
    </row>
    <row r="498" spans="1:10" x14ac:dyDescent="0.25">
      <c r="A498" t="str">
        <f t="shared" si="14"/>
        <v>04362</v>
      </c>
      <c r="B498" s="118" t="str">
        <f t="shared" si="15"/>
        <v>D54395-BRC04362</v>
      </c>
      <c r="C498" s="338">
        <v>1</v>
      </c>
      <c r="D498" s="339"/>
      <c r="E498" s="340"/>
      <c r="F498" s="341" t="s">
        <v>1549</v>
      </c>
      <c r="G498" s="342" t="s">
        <v>1548</v>
      </c>
      <c r="H498" s="343" t="s">
        <v>45</v>
      </c>
      <c r="I498" s="344" t="s">
        <v>1550</v>
      </c>
      <c r="J498" s="345" t="s">
        <v>47</v>
      </c>
    </row>
    <row r="499" spans="1:10" x14ac:dyDescent="0.25">
      <c r="A499" t="str">
        <f t="shared" si="14"/>
        <v>04363</v>
      </c>
      <c r="B499" s="118" t="str">
        <f t="shared" si="15"/>
        <v>D54395-BRC04363</v>
      </c>
      <c r="C499" s="338">
        <v>1</v>
      </c>
      <c r="D499" s="339"/>
      <c r="E499" s="340"/>
      <c r="F499" s="341" t="s">
        <v>1552</v>
      </c>
      <c r="G499" s="342" t="s">
        <v>1551</v>
      </c>
      <c r="H499" s="343" t="s">
        <v>45</v>
      </c>
      <c r="I499" s="344" t="s">
        <v>1553</v>
      </c>
      <c r="J499" s="345" t="s">
        <v>47</v>
      </c>
    </row>
    <row r="500" spans="1:10" x14ac:dyDescent="0.25">
      <c r="A500" t="str">
        <f t="shared" si="14"/>
        <v>04366</v>
      </c>
      <c r="B500" s="118" t="str">
        <f t="shared" si="15"/>
        <v>D54395-BRC04366</v>
      </c>
      <c r="C500" s="338">
        <v>1</v>
      </c>
      <c r="D500" s="339"/>
      <c r="E500" s="340"/>
      <c r="F500" s="341" t="s">
        <v>1555</v>
      </c>
      <c r="G500" s="342" t="s">
        <v>1554</v>
      </c>
      <c r="H500" s="343" t="s">
        <v>45</v>
      </c>
      <c r="I500" s="344" t="s">
        <v>1556</v>
      </c>
      <c r="J500" s="345" t="s">
        <v>47</v>
      </c>
    </row>
    <row r="501" spans="1:10" x14ac:dyDescent="0.25">
      <c r="A501" t="str">
        <f t="shared" si="14"/>
        <v>04369</v>
      </c>
      <c r="B501" s="118" t="str">
        <f t="shared" si="15"/>
        <v>D54395-BRC04369</v>
      </c>
      <c r="C501" s="338">
        <v>1</v>
      </c>
      <c r="D501" s="339"/>
      <c r="E501" s="340"/>
      <c r="F501" s="341" t="s">
        <v>1558</v>
      </c>
      <c r="G501" s="342" t="s">
        <v>1557</v>
      </c>
      <c r="H501" s="343" t="s">
        <v>45</v>
      </c>
      <c r="I501" s="344" t="s">
        <v>1559</v>
      </c>
      <c r="J501" s="345" t="s">
        <v>47</v>
      </c>
    </row>
    <row r="502" spans="1:10" x14ac:dyDescent="0.25">
      <c r="A502" t="str">
        <f t="shared" si="14"/>
        <v>04372</v>
      </c>
      <c r="B502" s="118" t="str">
        <f t="shared" si="15"/>
        <v>D54395-BRC04372</v>
      </c>
      <c r="C502" s="338">
        <v>1</v>
      </c>
      <c r="D502" s="339"/>
      <c r="E502" s="340"/>
      <c r="F502" s="341" t="s">
        <v>1561</v>
      </c>
      <c r="G502" s="342" t="s">
        <v>1560</v>
      </c>
      <c r="H502" s="343" t="s">
        <v>45</v>
      </c>
      <c r="I502" s="344" t="s">
        <v>1562</v>
      </c>
      <c r="J502" s="345" t="s">
        <v>47</v>
      </c>
    </row>
    <row r="503" spans="1:10" x14ac:dyDescent="0.25">
      <c r="A503" t="str">
        <f t="shared" si="14"/>
        <v>04407</v>
      </c>
      <c r="B503" s="118" t="str">
        <f t="shared" si="15"/>
        <v>D54395-BRC04407</v>
      </c>
      <c r="C503" s="338">
        <v>1</v>
      </c>
      <c r="D503" s="339"/>
      <c r="E503" s="340"/>
      <c r="F503" s="341" t="s">
        <v>1564</v>
      </c>
      <c r="G503" s="342" t="s">
        <v>1563</v>
      </c>
      <c r="H503" s="343" t="s">
        <v>45</v>
      </c>
      <c r="I503" s="344" t="s">
        <v>1565</v>
      </c>
      <c r="J503" s="345" t="s">
        <v>47</v>
      </c>
    </row>
    <row r="504" spans="1:10" x14ac:dyDescent="0.25">
      <c r="A504" t="str">
        <f t="shared" si="14"/>
        <v>04412</v>
      </c>
      <c r="B504" s="118" t="str">
        <f t="shared" si="15"/>
        <v>D54395-BRC04412</v>
      </c>
      <c r="C504" s="338">
        <v>1</v>
      </c>
      <c r="D504" s="339"/>
      <c r="E504" s="340"/>
      <c r="F504" s="341" t="s">
        <v>1567</v>
      </c>
      <c r="G504" s="342" t="s">
        <v>1566</v>
      </c>
      <c r="H504" s="343" t="s">
        <v>45</v>
      </c>
      <c r="I504" s="344" t="s">
        <v>1568</v>
      </c>
      <c r="J504" s="345" t="s">
        <v>47</v>
      </c>
    </row>
    <row r="505" spans="1:10" x14ac:dyDescent="0.25">
      <c r="A505" t="str">
        <f t="shared" si="14"/>
        <v>04413</v>
      </c>
      <c r="B505" s="118" t="str">
        <f t="shared" si="15"/>
        <v>D54395-BRC04413</v>
      </c>
      <c r="C505" s="338">
        <v>1</v>
      </c>
      <c r="D505" s="339"/>
      <c r="E505" s="340"/>
      <c r="F505" s="341" t="s">
        <v>1570</v>
      </c>
      <c r="G505" s="342" t="s">
        <v>1569</v>
      </c>
      <c r="H505" s="343" t="s">
        <v>45</v>
      </c>
      <c r="I505" s="344" t="s">
        <v>1571</v>
      </c>
      <c r="J505" s="345" t="s">
        <v>47</v>
      </c>
    </row>
    <row r="506" spans="1:10" x14ac:dyDescent="0.25">
      <c r="A506" t="str">
        <f t="shared" si="14"/>
        <v>04414</v>
      </c>
      <c r="B506" s="118" t="str">
        <f t="shared" si="15"/>
        <v>D54395-BRC04414</v>
      </c>
      <c r="C506" s="338">
        <v>1</v>
      </c>
      <c r="D506" s="339"/>
      <c r="E506" s="340"/>
      <c r="F506" s="341" t="s">
        <v>1573</v>
      </c>
      <c r="G506" s="342" t="s">
        <v>1572</v>
      </c>
      <c r="H506" s="343" t="s">
        <v>45</v>
      </c>
      <c r="I506" s="344" t="s">
        <v>1574</v>
      </c>
      <c r="J506" s="345" t="s">
        <v>47</v>
      </c>
    </row>
    <row r="507" spans="1:10" x14ac:dyDescent="0.25">
      <c r="A507" t="str">
        <f t="shared" si="14"/>
        <v>04415</v>
      </c>
      <c r="B507" s="118" t="str">
        <f t="shared" si="15"/>
        <v>D54395-BRC04415</v>
      </c>
      <c r="C507" s="338">
        <v>1</v>
      </c>
      <c r="D507" s="339"/>
      <c r="E507" s="340"/>
      <c r="F507" s="341" t="s">
        <v>1576</v>
      </c>
      <c r="G507" s="342" t="s">
        <v>1575</v>
      </c>
      <c r="H507" s="343" t="s">
        <v>45</v>
      </c>
      <c r="I507" s="344" t="s">
        <v>1577</v>
      </c>
      <c r="J507" s="345" t="s">
        <v>47</v>
      </c>
    </row>
    <row r="508" spans="1:10" x14ac:dyDescent="0.25">
      <c r="A508" t="str">
        <f t="shared" si="14"/>
        <v>04420</v>
      </c>
      <c r="B508" s="118" t="str">
        <f t="shared" si="15"/>
        <v>D54395-BRC04420</v>
      </c>
      <c r="C508" s="338">
        <v>1</v>
      </c>
      <c r="D508" s="339"/>
      <c r="E508" s="340"/>
      <c r="F508" s="341" t="s">
        <v>1579</v>
      </c>
      <c r="G508" s="342" t="s">
        <v>1578</v>
      </c>
      <c r="H508" s="343" t="s">
        <v>45</v>
      </c>
      <c r="I508" s="344" t="s">
        <v>1580</v>
      </c>
      <c r="J508" s="345" t="s">
        <v>47</v>
      </c>
    </row>
    <row r="509" spans="1:10" x14ac:dyDescent="0.25">
      <c r="A509" t="str">
        <f t="shared" si="14"/>
        <v>04421</v>
      </c>
      <c r="B509" s="118" t="str">
        <f t="shared" si="15"/>
        <v>D54395-BRC04421</v>
      </c>
      <c r="C509" s="338">
        <v>1</v>
      </c>
      <c r="D509" s="339"/>
      <c r="E509" s="340"/>
      <c r="F509" s="341" t="s">
        <v>1582</v>
      </c>
      <c r="G509" s="342" t="s">
        <v>1581</v>
      </c>
      <c r="H509" s="343" t="s">
        <v>45</v>
      </c>
      <c r="I509" s="344" t="s">
        <v>1580</v>
      </c>
      <c r="J509" s="345" t="s">
        <v>47</v>
      </c>
    </row>
    <row r="510" spans="1:10" x14ac:dyDescent="0.25">
      <c r="A510" t="str">
        <f t="shared" si="14"/>
        <v>04424</v>
      </c>
      <c r="B510" s="118" t="str">
        <f t="shared" si="15"/>
        <v>D54395-BRC04424</v>
      </c>
      <c r="C510" s="338">
        <v>1</v>
      </c>
      <c r="D510" s="339"/>
      <c r="E510" s="340"/>
      <c r="F510" s="341" t="s">
        <v>1584</v>
      </c>
      <c r="G510" s="342" t="s">
        <v>1583</v>
      </c>
      <c r="H510" s="343" t="s">
        <v>45</v>
      </c>
      <c r="I510" s="344" t="s">
        <v>1585</v>
      </c>
      <c r="J510" s="345" t="s">
        <v>47</v>
      </c>
    </row>
    <row r="511" spans="1:10" x14ac:dyDescent="0.25">
      <c r="A511" t="str">
        <f t="shared" si="14"/>
        <v>04428</v>
      </c>
      <c r="B511" s="118" t="str">
        <f t="shared" si="15"/>
        <v>D54395-BRC04428</v>
      </c>
      <c r="C511" s="338">
        <v>1</v>
      </c>
      <c r="D511" s="339"/>
      <c r="E511" s="340"/>
      <c r="F511" s="341" t="s">
        <v>1587</v>
      </c>
      <c r="G511" s="342" t="s">
        <v>1586</v>
      </c>
      <c r="H511" s="343" t="s">
        <v>45</v>
      </c>
      <c r="I511" s="344" t="s">
        <v>1588</v>
      </c>
      <c r="J511" s="345" t="s">
        <v>47</v>
      </c>
    </row>
    <row r="512" spans="1:10" x14ac:dyDescent="0.25">
      <c r="A512" t="str">
        <f t="shared" si="14"/>
        <v>04430</v>
      </c>
      <c r="B512" s="118" t="str">
        <f t="shared" si="15"/>
        <v>D54395-BRC04430</v>
      </c>
      <c r="C512" s="338">
        <v>1</v>
      </c>
      <c r="D512" s="339"/>
      <c r="E512" s="340"/>
      <c r="F512" s="341" t="s">
        <v>1590</v>
      </c>
      <c r="G512" s="342" t="s">
        <v>1589</v>
      </c>
      <c r="H512" s="343" t="s">
        <v>45</v>
      </c>
      <c r="I512" s="344" t="s">
        <v>1591</v>
      </c>
      <c r="J512" s="345" t="s">
        <v>47</v>
      </c>
    </row>
    <row r="513" spans="1:10" x14ac:dyDescent="0.25">
      <c r="A513" t="str">
        <f t="shared" si="14"/>
        <v>04438</v>
      </c>
      <c r="B513" s="118" t="str">
        <f t="shared" si="15"/>
        <v>D54395-BRC04438</v>
      </c>
      <c r="C513" s="338">
        <v>1</v>
      </c>
      <c r="D513" s="339"/>
      <c r="E513" s="340"/>
      <c r="F513" s="341" t="s">
        <v>1593</v>
      </c>
      <c r="G513" s="342" t="s">
        <v>1592</v>
      </c>
      <c r="H513" s="343" t="s">
        <v>45</v>
      </c>
      <c r="I513" s="344" t="s">
        <v>1594</v>
      </c>
      <c r="J513" s="345" t="s">
        <v>47</v>
      </c>
    </row>
    <row r="514" spans="1:10" x14ac:dyDescent="0.25">
      <c r="A514" t="str">
        <f t="shared" si="14"/>
        <v>04479</v>
      </c>
      <c r="B514" s="118" t="str">
        <f t="shared" si="15"/>
        <v>D54395-BRC04479</v>
      </c>
      <c r="C514" s="338">
        <v>1</v>
      </c>
      <c r="D514" s="339"/>
      <c r="E514" s="340"/>
      <c r="F514" s="341" t="s">
        <v>1596</v>
      </c>
      <c r="G514" s="342" t="s">
        <v>1595</v>
      </c>
      <c r="H514" s="343" t="s">
        <v>45</v>
      </c>
      <c r="I514" s="344" t="s">
        <v>1597</v>
      </c>
      <c r="J514" s="345" t="s">
        <v>47</v>
      </c>
    </row>
    <row r="515" spans="1:10" x14ac:dyDescent="0.25">
      <c r="A515" t="str">
        <f t="shared" si="14"/>
        <v>04484</v>
      </c>
      <c r="B515" s="118" t="str">
        <f t="shared" si="15"/>
        <v>D54395-BRC04484</v>
      </c>
      <c r="C515" s="338">
        <v>1</v>
      </c>
      <c r="D515" s="339"/>
      <c r="E515" s="340"/>
      <c r="F515" s="341" t="s">
        <v>1599</v>
      </c>
      <c r="G515" s="342" t="s">
        <v>1598</v>
      </c>
      <c r="H515" s="343" t="s">
        <v>45</v>
      </c>
      <c r="I515" s="344" t="s">
        <v>1600</v>
      </c>
      <c r="J515" s="345" t="s">
        <v>47</v>
      </c>
    </row>
    <row r="516" spans="1:10" x14ac:dyDescent="0.25">
      <c r="A516" t="str">
        <f t="shared" ref="A516:A579" si="16">RIGHT(G516,5)</f>
        <v>04501</v>
      </c>
      <c r="B516" s="118" t="str">
        <f t="shared" ref="B516:B579" si="17">G516</f>
        <v>D54395-BRC04501</v>
      </c>
      <c r="C516" s="338">
        <v>1</v>
      </c>
      <c r="D516" s="339"/>
      <c r="E516" s="340"/>
      <c r="F516" s="341" t="s">
        <v>1602</v>
      </c>
      <c r="G516" s="342" t="s">
        <v>1601</v>
      </c>
      <c r="H516" s="343" t="s">
        <v>45</v>
      </c>
      <c r="I516" s="344" t="s">
        <v>1603</v>
      </c>
      <c r="J516" s="345" t="s">
        <v>47</v>
      </c>
    </row>
    <row r="517" spans="1:10" x14ac:dyDescent="0.25">
      <c r="A517" t="str">
        <f t="shared" si="16"/>
        <v>04504</v>
      </c>
      <c r="B517" s="118" t="str">
        <f t="shared" si="17"/>
        <v>D54395-BRC04504</v>
      </c>
      <c r="C517" s="338">
        <v>1</v>
      </c>
      <c r="D517" s="339"/>
      <c r="E517" s="340"/>
      <c r="F517" s="341" t="s">
        <v>1605</v>
      </c>
      <c r="G517" s="342" t="s">
        <v>1604</v>
      </c>
      <c r="H517" s="343" t="s">
        <v>45</v>
      </c>
      <c r="I517" s="344" t="s">
        <v>1606</v>
      </c>
      <c r="J517" s="345" t="s">
        <v>47</v>
      </c>
    </row>
    <row r="518" spans="1:10" x14ac:dyDescent="0.25">
      <c r="A518" t="str">
        <f t="shared" si="16"/>
        <v>04505</v>
      </c>
      <c r="B518" s="118" t="str">
        <f t="shared" si="17"/>
        <v>D54395-BRC04505</v>
      </c>
      <c r="C518" s="338">
        <v>1</v>
      </c>
      <c r="D518" s="339"/>
      <c r="E518" s="340"/>
      <c r="F518" s="341" t="s">
        <v>1608</v>
      </c>
      <c r="G518" s="342" t="s">
        <v>1607</v>
      </c>
      <c r="H518" s="343" t="s">
        <v>45</v>
      </c>
      <c r="I518" s="344" t="s">
        <v>1609</v>
      </c>
      <c r="J518" s="345" t="s">
        <v>47</v>
      </c>
    </row>
    <row r="519" spans="1:10" x14ac:dyDescent="0.25">
      <c r="A519" t="str">
        <f t="shared" si="16"/>
        <v>04514</v>
      </c>
      <c r="B519" s="118" t="str">
        <f t="shared" si="17"/>
        <v>D54395-BRC04514</v>
      </c>
      <c r="C519" s="338">
        <v>1</v>
      </c>
      <c r="D519" s="339"/>
      <c r="E519" s="340"/>
      <c r="F519" s="341" t="s">
        <v>1611</v>
      </c>
      <c r="G519" s="342" t="s">
        <v>1610</v>
      </c>
      <c r="H519" s="343" t="s">
        <v>45</v>
      </c>
      <c r="I519" s="344" t="s">
        <v>1612</v>
      </c>
      <c r="J519" s="345" t="s">
        <v>47</v>
      </c>
    </row>
    <row r="520" spans="1:10" x14ac:dyDescent="0.25">
      <c r="A520" t="str">
        <f t="shared" si="16"/>
        <v>04518</v>
      </c>
      <c r="B520" s="118" t="str">
        <f t="shared" si="17"/>
        <v>D54395-BRC04518</v>
      </c>
      <c r="C520" s="338">
        <v>1</v>
      </c>
      <c r="D520" s="339"/>
      <c r="E520" s="340"/>
      <c r="F520" s="341" t="s">
        <v>1614</v>
      </c>
      <c r="G520" s="342" t="s">
        <v>1613</v>
      </c>
      <c r="H520" s="343" t="s">
        <v>45</v>
      </c>
      <c r="I520" s="344" t="s">
        <v>1615</v>
      </c>
      <c r="J520" s="345" t="s">
        <v>47</v>
      </c>
    </row>
    <row r="521" spans="1:10" x14ac:dyDescent="0.25">
      <c r="A521" t="str">
        <f t="shared" si="16"/>
        <v>04524</v>
      </c>
      <c r="B521" s="118" t="str">
        <f t="shared" si="17"/>
        <v>D54395-BRC04524</v>
      </c>
      <c r="C521" s="338">
        <v>1</v>
      </c>
      <c r="D521" s="339"/>
      <c r="E521" s="340"/>
      <c r="F521" s="341" t="s">
        <v>1617</v>
      </c>
      <c r="G521" s="342" t="s">
        <v>1616</v>
      </c>
      <c r="H521" s="343" t="s">
        <v>45</v>
      </c>
      <c r="I521" s="344" t="s">
        <v>1618</v>
      </c>
      <c r="J521" s="345" t="s">
        <v>47</v>
      </c>
    </row>
    <row r="522" spans="1:10" x14ac:dyDescent="0.25">
      <c r="A522" t="str">
        <f t="shared" si="16"/>
        <v>04562</v>
      </c>
      <c r="B522" s="118" t="str">
        <f t="shared" si="17"/>
        <v>D54395-BRC04562</v>
      </c>
      <c r="C522" s="338">
        <v>1</v>
      </c>
      <c r="D522" s="339"/>
      <c r="E522" s="340"/>
      <c r="F522" s="341" t="s">
        <v>1620</v>
      </c>
      <c r="G522" s="342" t="s">
        <v>1619</v>
      </c>
      <c r="H522" s="343" t="s">
        <v>45</v>
      </c>
      <c r="I522" s="344" t="s">
        <v>1621</v>
      </c>
      <c r="J522" s="345" t="s">
        <v>47</v>
      </c>
    </row>
    <row r="523" spans="1:10" x14ac:dyDescent="0.25">
      <c r="A523" t="str">
        <f t="shared" si="16"/>
        <v>04564</v>
      </c>
      <c r="B523" s="118" t="str">
        <f t="shared" si="17"/>
        <v>D54395-BRC04564</v>
      </c>
      <c r="C523" s="338">
        <v>1</v>
      </c>
      <c r="D523" s="339"/>
      <c r="E523" s="340"/>
      <c r="F523" s="341" t="s">
        <v>1623</v>
      </c>
      <c r="G523" s="342" t="s">
        <v>1622</v>
      </c>
      <c r="H523" s="343" t="s">
        <v>45</v>
      </c>
      <c r="I523" s="344" t="s">
        <v>1624</v>
      </c>
      <c r="J523" s="345" t="s">
        <v>47</v>
      </c>
    </row>
    <row r="524" spans="1:10" x14ac:dyDescent="0.25">
      <c r="A524" t="str">
        <f t="shared" si="16"/>
        <v>04566</v>
      </c>
      <c r="B524" s="118" t="str">
        <f t="shared" si="17"/>
        <v>D54395-BRC04566</v>
      </c>
      <c r="C524" s="338">
        <v>1</v>
      </c>
      <c r="D524" s="339"/>
      <c r="E524" s="340"/>
      <c r="F524" s="341" t="s">
        <v>1626</v>
      </c>
      <c r="G524" s="342" t="s">
        <v>1625</v>
      </c>
      <c r="H524" s="343" t="s">
        <v>45</v>
      </c>
      <c r="I524" s="344" t="s">
        <v>1627</v>
      </c>
      <c r="J524" s="345" t="s">
        <v>47</v>
      </c>
    </row>
    <row r="525" spans="1:10" x14ac:dyDescent="0.25">
      <c r="A525" t="str">
        <f t="shared" si="16"/>
        <v>04568</v>
      </c>
      <c r="B525" s="118" t="str">
        <f t="shared" si="17"/>
        <v>D54395-BRC04568</v>
      </c>
      <c r="C525" s="338">
        <v>1</v>
      </c>
      <c r="D525" s="339"/>
      <c r="E525" s="340"/>
      <c r="F525" s="341" t="s">
        <v>1629</v>
      </c>
      <c r="G525" s="342" t="s">
        <v>1628</v>
      </c>
      <c r="H525" s="343" t="s">
        <v>45</v>
      </c>
      <c r="I525" s="344" t="s">
        <v>1630</v>
      </c>
      <c r="J525" s="345" t="s">
        <v>47</v>
      </c>
    </row>
    <row r="526" spans="1:10" x14ac:dyDescent="0.25">
      <c r="A526" t="str">
        <f t="shared" si="16"/>
        <v>04572</v>
      </c>
      <c r="B526" s="118" t="str">
        <f t="shared" si="17"/>
        <v>D54395-BRC04572</v>
      </c>
      <c r="C526" s="338">
        <v>1</v>
      </c>
      <c r="D526" s="339"/>
      <c r="E526" s="340"/>
      <c r="F526" s="341" t="s">
        <v>1632</v>
      </c>
      <c r="G526" s="342" t="s">
        <v>1631</v>
      </c>
      <c r="H526" s="343" t="s">
        <v>45</v>
      </c>
      <c r="I526" s="344" t="s">
        <v>1633</v>
      </c>
      <c r="J526" s="345" t="s">
        <v>47</v>
      </c>
    </row>
    <row r="527" spans="1:10" x14ac:dyDescent="0.25">
      <c r="A527" t="str">
        <f t="shared" si="16"/>
        <v>04575</v>
      </c>
      <c r="B527" s="118" t="str">
        <f t="shared" si="17"/>
        <v>D54395-BRC04575</v>
      </c>
      <c r="C527" s="338">
        <v>1</v>
      </c>
      <c r="D527" s="339"/>
      <c r="E527" s="340"/>
      <c r="F527" s="341" t="s">
        <v>1635</v>
      </c>
      <c r="G527" s="342" t="s">
        <v>1634</v>
      </c>
      <c r="H527" s="343" t="s">
        <v>45</v>
      </c>
      <c r="I527" s="344" t="s">
        <v>1636</v>
      </c>
      <c r="J527" s="345" t="s">
        <v>47</v>
      </c>
    </row>
    <row r="528" spans="1:10" x14ac:dyDescent="0.25">
      <c r="A528" t="str">
        <f t="shared" si="16"/>
        <v>04577</v>
      </c>
      <c r="B528" s="118" t="str">
        <f t="shared" si="17"/>
        <v>D54395-BRC04577</v>
      </c>
      <c r="C528" s="338">
        <v>1</v>
      </c>
      <c r="D528" s="339"/>
      <c r="E528" s="340"/>
      <c r="F528" s="341" t="s">
        <v>1638</v>
      </c>
      <c r="G528" s="342" t="s">
        <v>1637</v>
      </c>
      <c r="H528" s="343" t="s">
        <v>45</v>
      </c>
      <c r="I528" s="344" t="s">
        <v>1639</v>
      </c>
      <c r="J528" s="345" t="s">
        <v>47</v>
      </c>
    </row>
    <row r="529" spans="1:10" x14ac:dyDescent="0.25">
      <c r="A529" t="str">
        <f t="shared" si="16"/>
        <v>04579</v>
      </c>
      <c r="B529" s="118" t="str">
        <f t="shared" si="17"/>
        <v>D54395-BRC04579</v>
      </c>
      <c r="C529" s="338">
        <v>1</v>
      </c>
      <c r="D529" s="339"/>
      <c r="E529" s="340"/>
      <c r="F529" s="341" t="s">
        <v>1641</v>
      </c>
      <c r="G529" s="342" t="s">
        <v>1640</v>
      </c>
      <c r="H529" s="343" t="s">
        <v>45</v>
      </c>
      <c r="I529" s="344" t="s">
        <v>1642</v>
      </c>
      <c r="J529" s="345" t="s">
        <v>47</v>
      </c>
    </row>
    <row r="530" spans="1:10" x14ac:dyDescent="0.25">
      <c r="A530" t="str">
        <f t="shared" si="16"/>
        <v>04590</v>
      </c>
      <c r="B530" s="118" t="str">
        <f t="shared" si="17"/>
        <v>D54395-BRC04590</v>
      </c>
      <c r="C530" s="338">
        <v>1</v>
      </c>
      <c r="D530" s="339"/>
      <c r="E530" s="340"/>
      <c r="F530" s="341" t="s">
        <v>1644</v>
      </c>
      <c r="G530" s="342" t="s">
        <v>1643</v>
      </c>
      <c r="H530" s="343" t="s">
        <v>45</v>
      </c>
      <c r="I530" s="344" t="s">
        <v>1645</v>
      </c>
      <c r="J530" s="345" t="s">
        <v>47</v>
      </c>
    </row>
    <row r="531" spans="1:10" x14ac:dyDescent="0.25">
      <c r="A531" t="str">
        <f t="shared" si="16"/>
        <v>04600</v>
      </c>
      <c r="B531" s="118" t="str">
        <f t="shared" si="17"/>
        <v>D54395-BRC04600</v>
      </c>
      <c r="C531" s="338">
        <v>1</v>
      </c>
      <c r="D531" s="339"/>
      <c r="E531" s="340"/>
      <c r="F531" s="341" t="s">
        <v>1647</v>
      </c>
      <c r="G531" s="342" t="s">
        <v>1646</v>
      </c>
      <c r="H531" s="343" t="s">
        <v>45</v>
      </c>
      <c r="I531" s="344" t="s">
        <v>1648</v>
      </c>
      <c r="J531" s="345" t="s">
        <v>47</v>
      </c>
    </row>
    <row r="532" spans="1:10" x14ac:dyDescent="0.25">
      <c r="A532" t="str">
        <f t="shared" si="16"/>
        <v>02651</v>
      </c>
      <c r="B532" s="118" t="str">
        <f t="shared" si="17"/>
        <v>D54329-BRC02651</v>
      </c>
      <c r="C532" s="338">
        <v>6</v>
      </c>
      <c r="D532" s="339"/>
      <c r="E532" s="340"/>
      <c r="F532" s="341" t="s">
        <v>1650</v>
      </c>
      <c r="G532" s="342" t="s">
        <v>1649</v>
      </c>
      <c r="H532" s="343" t="s">
        <v>40</v>
      </c>
      <c r="I532" s="344" t="s">
        <v>1651</v>
      </c>
      <c r="J532" s="345" t="s">
        <v>891</v>
      </c>
    </row>
    <row r="533" spans="1:10" x14ac:dyDescent="0.25">
      <c r="A533" t="str">
        <f t="shared" si="16"/>
        <v>02652</v>
      </c>
      <c r="B533" s="118" t="str">
        <f t="shared" si="17"/>
        <v>D54329-BRC02652</v>
      </c>
      <c r="C533" s="338">
        <v>6</v>
      </c>
      <c r="D533" s="339"/>
      <c r="E533" s="340"/>
      <c r="F533" s="341" t="s">
        <v>1653</v>
      </c>
      <c r="G533" s="342" t="s">
        <v>1652</v>
      </c>
      <c r="H533" s="343" t="s">
        <v>40</v>
      </c>
      <c r="I533" s="344" t="s">
        <v>1654</v>
      </c>
      <c r="J533" s="345" t="s">
        <v>891</v>
      </c>
    </row>
    <row r="534" spans="1:10" x14ac:dyDescent="0.25">
      <c r="A534" t="str">
        <f t="shared" si="16"/>
        <v>00002</v>
      </c>
      <c r="B534" s="118" t="str">
        <f t="shared" si="17"/>
        <v>D54022-BRC00002</v>
      </c>
      <c r="C534" s="338">
        <v>11</v>
      </c>
      <c r="D534" s="339"/>
      <c r="E534" s="340"/>
      <c r="F534" s="341" t="s">
        <v>1656</v>
      </c>
      <c r="G534" s="342" t="s">
        <v>1655</v>
      </c>
      <c r="H534" s="343" t="s">
        <v>40</v>
      </c>
      <c r="I534" s="344" t="s">
        <v>1657</v>
      </c>
      <c r="J534" s="345" t="s">
        <v>1658</v>
      </c>
    </row>
    <row r="535" spans="1:10" x14ac:dyDescent="0.25">
      <c r="A535" t="str">
        <f t="shared" si="16"/>
        <v>00004</v>
      </c>
      <c r="B535" s="118" t="str">
        <f t="shared" si="17"/>
        <v>D54022-BRC00004</v>
      </c>
      <c r="C535" s="338">
        <v>13</v>
      </c>
      <c r="D535" s="339"/>
      <c r="E535" s="340"/>
      <c r="F535" s="341" t="s">
        <v>1660</v>
      </c>
      <c r="G535" s="342" t="s">
        <v>1659</v>
      </c>
      <c r="H535" s="343" t="s">
        <v>40</v>
      </c>
      <c r="I535" s="344" t="s">
        <v>1661</v>
      </c>
      <c r="J535" s="345" t="s">
        <v>1658</v>
      </c>
    </row>
    <row r="536" spans="1:10" x14ac:dyDescent="0.25">
      <c r="A536" t="str">
        <f t="shared" si="16"/>
        <v>00007</v>
      </c>
      <c r="B536" s="118" t="str">
        <f t="shared" si="17"/>
        <v>D54022-BRC00007</v>
      </c>
      <c r="C536" s="338">
        <v>13</v>
      </c>
      <c r="D536" s="339"/>
      <c r="E536" s="340"/>
      <c r="F536" s="341" t="s">
        <v>1663</v>
      </c>
      <c r="G536" s="342" t="s">
        <v>1662</v>
      </c>
      <c r="H536" s="343" t="s">
        <v>40</v>
      </c>
      <c r="I536" s="344" t="s">
        <v>1664</v>
      </c>
      <c r="J536" s="345" t="s">
        <v>1658</v>
      </c>
    </row>
    <row r="537" spans="1:10" x14ac:dyDescent="0.25">
      <c r="A537" t="str">
        <f t="shared" si="16"/>
        <v>00289</v>
      </c>
      <c r="B537" s="118" t="str">
        <f t="shared" si="17"/>
        <v>D54039-BRC00289</v>
      </c>
      <c r="C537" s="338">
        <v>6</v>
      </c>
      <c r="D537" s="339"/>
      <c r="E537" s="340"/>
      <c r="F537" s="341" t="s">
        <v>1666</v>
      </c>
      <c r="G537" s="342" t="s">
        <v>1665</v>
      </c>
      <c r="H537" s="343" t="s">
        <v>40</v>
      </c>
      <c r="I537" s="344" t="s">
        <v>1667</v>
      </c>
      <c r="J537" s="345" t="s">
        <v>1668</v>
      </c>
    </row>
    <row r="538" spans="1:10" x14ac:dyDescent="0.25">
      <c r="A538" t="str">
        <f t="shared" si="16"/>
        <v>00030</v>
      </c>
      <c r="B538" s="118" t="str">
        <f t="shared" si="17"/>
        <v>D54040-BRC00030</v>
      </c>
      <c r="C538" s="338">
        <v>6</v>
      </c>
      <c r="D538" s="339"/>
      <c r="E538" s="340"/>
      <c r="F538" s="341" t="s">
        <v>1670</v>
      </c>
      <c r="G538" s="342" t="s">
        <v>1669</v>
      </c>
      <c r="H538" s="343" t="s">
        <v>40</v>
      </c>
      <c r="I538" s="344" t="s">
        <v>1671</v>
      </c>
      <c r="J538" s="345" t="s">
        <v>1672</v>
      </c>
    </row>
    <row r="539" spans="1:10" x14ac:dyDescent="0.25">
      <c r="A539" t="str">
        <f t="shared" si="16"/>
        <v>00001</v>
      </c>
      <c r="B539" s="118" t="str">
        <f t="shared" si="17"/>
        <v>D54046-BRC00001</v>
      </c>
      <c r="C539" s="338">
        <v>7</v>
      </c>
      <c r="D539" s="339"/>
      <c r="E539" s="340"/>
      <c r="F539" s="341" t="s">
        <v>1674</v>
      </c>
      <c r="G539" s="342" t="s">
        <v>1673</v>
      </c>
      <c r="H539" s="343" t="s">
        <v>40</v>
      </c>
      <c r="I539" s="344" t="s">
        <v>1675</v>
      </c>
      <c r="J539" s="345" t="s">
        <v>1676</v>
      </c>
    </row>
    <row r="540" spans="1:10" x14ac:dyDescent="0.25">
      <c r="A540" t="str">
        <f t="shared" si="16"/>
        <v>00002</v>
      </c>
      <c r="B540" s="118" t="str">
        <f t="shared" si="17"/>
        <v>D54046-BRC00002</v>
      </c>
      <c r="C540" s="338">
        <v>7</v>
      </c>
      <c r="D540" s="339"/>
      <c r="E540" s="340"/>
      <c r="F540" s="341" t="s">
        <v>1678</v>
      </c>
      <c r="G540" s="342" t="s">
        <v>1677</v>
      </c>
      <c r="H540" s="343" t="s">
        <v>40</v>
      </c>
      <c r="I540" s="344" t="s">
        <v>1679</v>
      </c>
      <c r="J540" s="345" t="s">
        <v>1676</v>
      </c>
    </row>
    <row r="541" spans="1:10" x14ac:dyDescent="0.25">
      <c r="A541" t="str">
        <f t="shared" si="16"/>
        <v>00003</v>
      </c>
      <c r="B541" s="118" t="str">
        <f t="shared" si="17"/>
        <v>D54046-BRC00003</v>
      </c>
      <c r="C541" s="338">
        <v>7</v>
      </c>
      <c r="D541" s="339"/>
      <c r="E541" s="340"/>
      <c r="F541" s="341" t="s">
        <v>1681</v>
      </c>
      <c r="G541" s="342" t="s">
        <v>1680</v>
      </c>
      <c r="H541" s="343" t="s">
        <v>40</v>
      </c>
      <c r="I541" s="344" t="s">
        <v>1682</v>
      </c>
      <c r="J541" s="345" t="s">
        <v>1676</v>
      </c>
    </row>
    <row r="542" spans="1:10" x14ac:dyDescent="0.25">
      <c r="A542" t="str">
        <f t="shared" si="16"/>
        <v>00004</v>
      </c>
      <c r="B542" s="118" t="str">
        <f t="shared" si="17"/>
        <v>D54060-BRC00004</v>
      </c>
      <c r="C542" s="338">
        <v>9</v>
      </c>
      <c r="D542" s="339"/>
      <c r="E542" s="340"/>
      <c r="F542" s="341" t="s">
        <v>1684</v>
      </c>
      <c r="G542" s="342" t="s">
        <v>1683</v>
      </c>
      <c r="H542" s="343" t="s">
        <v>40</v>
      </c>
      <c r="I542" s="344" t="s">
        <v>1685</v>
      </c>
      <c r="J542" s="345" t="s">
        <v>1686</v>
      </c>
    </row>
    <row r="543" spans="1:10" x14ac:dyDescent="0.25">
      <c r="A543" t="str">
        <f t="shared" si="16"/>
        <v>00005</v>
      </c>
      <c r="B543" s="118" t="str">
        <f t="shared" si="17"/>
        <v>D54060-BRC00005</v>
      </c>
      <c r="C543" s="338">
        <v>9</v>
      </c>
      <c r="D543" s="339"/>
      <c r="E543" s="340"/>
      <c r="F543" s="341" t="s">
        <v>1688</v>
      </c>
      <c r="G543" s="342" t="s">
        <v>1687</v>
      </c>
      <c r="H543" s="343" t="s">
        <v>40</v>
      </c>
      <c r="I543" s="344" t="s">
        <v>1689</v>
      </c>
      <c r="J543" s="345" t="s">
        <v>1686</v>
      </c>
    </row>
    <row r="544" spans="1:10" x14ac:dyDescent="0.25">
      <c r="A544" t="str">
        <f t="shared" si="16"/>
        <v>00008</v>
      </c>
      <c r="B544" s="118" t="str">
        <f t="shared" si="17"/>
        <v>D54060-BRC00008</v>
      </c>
      <c r="C544" s="338">
        <v>9</v>
      </c>
      <c r="D544" s="339"/>
      <c r="E544" s="340"/>
      <c r="F544" s="341" t="s">
        <v>1691</v>
      </c>
      <c r="G544" s="342" t="s">
        <v>1690</v>
      </c>
      <c r="H544" s="343" t="s">
        <v>40</v>
      </c>
      <c r="I544" s="344" t="s">
        <v>1692</v>
      </c>
      <c r="J544" s="345" t="s">
        <v>1686</v>
      </c>
    </row>
    <row r="545" spans="1:10" x14ac:dyDescent="0.25">
      <c r="A545" t="str">
        <f t="shared" si="16"/>
        <v>00010</v>
      </c>
      <c r="B545" s="118" t="str">
        <f t="shared" si="17"/>
        <v>D54060-BRC00010</v>
      </c>
      <c r="C545" s="338">
        <v>9</v>
      </c>
      <c r="D545" s="339"/>
      <c r="E545" s="340"/>
      <c r="F545" s="341" t="s">
        <v>1694</v>
      </c>
      <c r="G545" s="342" t="s">
        <v>1693</v>
      </c>
      <c r="H545" s="343" t="s">
        <v>40</v>
      </c>
      <c r="I545" s="344" t="s">
        <v>1695</v>
      </c>
      <c r="J545" s="345" t="s">
        <v>1686</v>
      </c>
    </row>
    <row r="546" spans="1:10" x14ac:dyDescent="0.25">
      <c r="A546" t="str">
        <f t="shared" si="16"/>
        <v>00014</v>
      </c>
      <c r="B546" s="118" t="str">
        <f t="shared" si="17"/>
        <v>D54060-BRC00014</v>
      </c>
      <c r="C546" s="338">
        <v>9</v>
      </c>
      <c r="D546" s="339"/>
      <c r="E546" s="340"/>
      <c r="F546" s="341" t="s">
        <v>1697</v>
      </c>
      <c r="G546" s="342" t="s">
        <v>1696</v>
      </c>
      <c r="H546" s="343" t="s">
        <v>40</v>
      </c>
      <c r="I546" s="344" t="s">
        <v>1698</v>
      </c>
      <c r="J546" s="345" t="s">
        <v>1686</v>
      </c>
    </row>
    <row r="547" spans="1:10" x14ac:dyDescent="0.25">
      <c r="A547" t="str">
        <f t="shared" si="16"/>
        <v>00066</v>
      </c>
      <c r="B547" s="118" t="str">
        <f t="shared" si="17"/>
        <v>D54079-BRC00066</v>
      </c>
      <c r="C547" s="338">
        <v>11</v>
      </c>
      <c r="D547" s="339"/>
      <c r="E547" s="340"/>
      <c r="F547" s="341" t="s">
        <v>1700</v>
      </c>
      <c r="G547" s="342" t="s">
        <v>1699</v>
      </c>
      <c r="H547" s="343" t="s">
        <v>40</v>
      </c>
      <c r="I547" s="344" t="s">
        <v>1701</v>
      </c>
      <c r="J547" s="345" t="s">
        <v>1702</v>
      </c>
    </row>
    <row r="548" spans="1:10" x14ac:dyDescent="0.25">
      <c r="A548" t="str">
        <f t="shared" si="16"/>
        <v>00033</v>
      </c>
      <c r="B548" s="118" t="str">
        <f t="shared" si="17"/>
        <v>D54090-BRC00033</v>
      </c>
      <c r="C548" s="338">
        <v>9</v>
      </c>
      <c r="D548" s="339"/>
      <c r="E548" s="340"/>
      <c r="F548" s="341" t="s">
        <v>1704</v>
      </c>
      <c r="G548" s="342" t="s">
        <v>1703</v>
      </c>
      <c r="H548" s="343" t="s">
        <v>40</v>
      </c>
      <c r="I548" s="344" t="s">
        <v>1705</v>
      </c>
      <c r="J548" s="345" t="s">
        <v>1706</v>
      </c>
    </row>
    <row r="549" spans="1:10" x14ac:dyDescent="0.25">
      <c r="A549" t="str">
        <f t="shared" si="16"/>
        <v>00034</v>
      </c>
      <c r="B549" s="118" t="str">
        <f t="shared" si="17"/>
        <v>D54090-BRC00034</v>
      </c>
      <c r="C549" s="338">
        <v>9</v>
      </c>
      <c r="D549" s="339"/>
      <c r="E549" s="340"/>
      <c r="F549" s="341" t="s">
        <v>1708</v>
      </c>
      <c r="G549" s="342" t="s">
        <v>1707</v>
      </c>
      <c r="H549" s="343" t="s">
        <v>40</v>
      </c>
      <c r="I549" s="344" t="s">
        <v>1709</v>
      </c>
      <c r="J549" s="345" t="s">
        <v>1706</v>
      </c>
    </row>
    <row r="550" spans="1:10" x14ac:dyDescent="0.25">
      <c r="A550" t="str">
        <f t="shared" si="16"/>
        <v>00253</v>
      </c>
      <c r="B550" s="118" t="str">
        <f t="shared" si="17"/>
        <v>D54115-BRC00253</v>
      </c>
      <c r="C550" s="338">
        <v>9</v>
      </c>
      <c r="D550" s="339"/>
      <c r="E550" s="340"/>
      <c r="F550" s="341" t="s">
        <v>1711</v>
      </c>
      <c r="G550" s="342" t="s">
        <v>1710</v>
      </c>
      <c r="H550" s="343" t="s">
        <v>40</v>
      </c>
      <c r="I550" s="344" t="s">
        <v>1712</v>
      </c>
      <c r="J550" s="345" t="s">
        <v>150</v>
      </c>
    </row>
    <row r="551" spans="1:10" x14ac:dyDescent="0.25">
      <c r="A551" t="str">
        <f t="shared" si="16"/>
        <v>00328</v>
      </c>
      <c r="B551" s="118" t="str">
        <f t="shared" si="17"/>
        <v>D54115-BRC00328</v>
      </c>
      <c r="C551" s="338">
        <v>9</v>
      </c>
      <c r="D551" s="339"/>
      <c r="E551" s="340"/>
      <c r="F551" s="341" t="s">
        <v>1714</v>
      </c>
      <c r="G551" s="342" t="s">
        <v>1713</v>
      </c>
      <c r="H551" s="343" t="s">
        <v>40</v>
      </c>
      <c r="I551" s="344" t="s">
        <v>1715</v>
      </c>
      <c r="J551" s="345" t="s">
        <v>150</v>
      </c>
    </row>
    <row r="552" spans="1:10" x14ac:dyDescent="0.25">
      <c r="A552" t="str">
        <f t="shared" si="16"/>
        <v>00329</v>
      </c>
      <c r="B552" s="118" t="str">
        <f t="shared" si="17"/>
        <v>D54115-BRC00329</v>
      </c>
      <c r="C552" s="338">
        <v>9</v>
      </c>
      <c r="D552" s="339"/>
      <c r="E552" s="340"/>
      <c r="F552" s="341" t="s">
        <v>1717</v>
      </c>
      <c r="G552" s="342" t="s">
        <v>1716</v>
      </c>
      <c r="H552" s="343" t="s">
        <v>40</v>
      </c>
      <c r="I552" s="344" t="s">
        <v>1718</v>
      </c>
      <c r="J552" s="345" t="s">
        <v>150</v>
      </c>
    </row>
    <row r="553" spans="1:10" x14ac:dyDescent="0.25">
      <c r="A553" t="str">
        <f t="shared" si="16"/>
        <v>00001</v>
      </c>
      <c r="B553" s="118" t="str">
        <f t="shared" si="17"/>
        <v>D54122-BRC00001</v>
      </c>
      <c r="C553" s="338">
        <v>11</v>
      </c>
      <c r="D553" s="339"/>
      <c r="E553" s="340"/>
      <c r="F553" s="341" t="s">
        <v>1720</v>
      </c>
      <c r="G553" s="342" t="s">
        <v>1719</v>
      </c>
      <c r="H553" s="343" t="s">
        <v>40</v>
      </c>
      <c r="I553" s="344" t="s">
        <v>1721</v>
      </c>
      <c r="J553" s="345" t="s">
        <v>1722</v>
      </c>
    </row>
    <row r="554" spans="1:10" x14ac:dyDescent="0.25">
      <c r="A554" t="str">
        <f t="shared" si="16"/>
        <v>00004</v>
      </c>
      <c r="B554" s="118" t="str">
        <f t="shared" si="17"/>
        <v>D54135-BRC00004</v>
      </c>
      <c r="C554" s="338">
        <v>7</v>
      </c>
      <c r="D554" s="339"/>
      <c r="E554" s="340"/>
      <c r="F554" s="341" t="s">
        <v>1724</v>
      </c>
      <c r="G554" s="342" t="s">
        <v>1723</v>
      </c>
      <c r="H554" s="343" t="s">
        <v>40</v>
      </c>
      <c r="I554" s="344" t="s">
        <v>1725</v>
      </c>
      <c r="J554" s="345" t="s">
        <v>1726</v>
      </c>
    </row>
    <row r="555" spans="1:10" x14ac:dyDescent="0.25">
      <c r="A555" t="str">
        <f t="shared" si="16"/>
        <v>00024</v>
      </c>
      <c r="B555" s="118" t="str">
        <f t="shared" si="17"/>
        <v>D54135-BRC00024</v>
      </c>
      <c r="C555" s="338">
        <v>7</v>
      </c>
      <c r="D555" s="339"/>
      <c r="E555" s="340"/>
      <c r="F555" s="341" t="s">
        <v>1728</v>
      </c>
      <c r="G555" s="342" t="s">
        <v>1727</v>
      </c>
      <c r="H555" s="343" t="s">
        <v>40</v>
      </c>
      <c r="I555" s="344" t="s">
        <v>1729</v>
      </c>
      <c r="J555" s="345" t="s">
        <v>1726</v>
      </c>
    </row>
    <row r="556" spans="1:10" x14ac:dyDescent="0.25">
      <c r="A556" t="str">
        <f t="shared" si="16"/>
        <v>00025</v>
      </c>
      <c r="B556" s="118" t="str">
        <f t="shared" si="17"/>
        <v>D54135-BRC00025</v>
      </c>
      <c r="C556" s="338">
        <v>7</v>
      </c>
      <c r="D556" s="339"/>
      <c r="E556" s="340"/>
      <c r="F556" s="341" t="s">
        <v>1731</v>
      </c>
      <c r="G556" s="342" t="s">
        <v>1730</v>
      </c>
      <c r="H556" s="343" t="s">
        <v>40</v>
      </c>
      <c r="I556" s="344" t="s">
        <v>1732</v>
      </c>
      <c r="J556" s="345" t="s">
        <v>1726</v>
      </c>
    </row>
    <row r="557" spans="1:10" x14ac:dyDescent="0.25">
      <c r="A557" t="str">
        <f t="shared" si="16"/>
        <v>00046</v>
      </c>
      <c r="B557" s="118" t="str">
        <f t="shared" si="17"/>
        <v>D54150-BRC00046</v>
      </c>
      <c r="C557" s="338">
        <v>9</v>
      </c>
      <c r="D557" s="339"/>
      <c r="E557" s="340"/>
      <c r="F557" s="341" t="s">
        <v>1734</v>
      </c>
      <c r="G557" s="342" t="s">
        <v>1733</v>
      </c>
      <c r="H557" s="343" t="s">
        <v>40</v>
      </c>
      <c r="I557" s="344" t="s">
        <v>1735</v>
      </c>
      <c r="J557" s="345" t="s">
        <v>1736</v>
      </c>
    </row>
    <row r="558" spans="1:10" x14ac:dyDescent="0.25">
      <c r="A558" t="str">
        <f t="shared" si="16"/>
        <v>00002</v>
      </c>
      <c r="B558" s="118" t="str">
        <f t="shared" si="17"/>
        <v>D54157-BRC00002</v>
      </c>
      <c r="C558" s="338">
        <v>11</v>
      </c>
      <c r="D558" s="339"/>
      <c r="E558" s="340"/>
      <c r="F558" s="341" t="s">
        <v>1738</v>
      </c>
      <c r="G558" s="342" t="s">
        <v>1737</v>
      </c>
      <c r="H558" s="343" t="s">
        <v>40</v>
      </c>
      <c r="I558" s="344" t="s">
        <v>1739</v>
      </c>
      <c r="J558" s="345" t="s">
        <v>1740</v>
      </c>
    </row>
    <row r="559" spans="1:10" x14ac:dyDescent="0.25">
      <c r="A559" t="str">
        <f t="shared" si="16"/>
        <v>00003</v>
      </c>
      <c r="B559" s="118" t="str">
        <f t="shared" si="17"/>
        <v>D54157-BRC00003</v>
      </c>
      <c r="C559" s="338">
        <v>11</v>
      </c>
      <c r="D559" s="339"/>
      <c r="E559" s="340"/>
      <c r="F559" s="341" t="s">
        <v>1742</v>
      </c>
      <c r="G559" s="342" t="s">
        <v>1741</v>
      </c>
      <c r="H559" s="343" t="s">
        <v>40</v>
      </c>
      <c r="I559" s="344" t="s">
        <v>1743</v>
      </c>
      <c r="J559" s="345" t="s">
        <v>1740</v>
      </c>
    </row>
    <row r="560" spans="1:10" x14ac:dyDescent="0.25">
      <c r="A560" t="str">
        <f t="shared" si="16"/>
        <v>00004</v>
      </c>
      <c r="B560" s="118" t="str">
        <f t="shared" si="17"/>
        <v>D54157-BRC00004</v>
      </c>
      <c r="C560" s="338">
        <v>11</v>
      </c>
      <c r="D560" s="339"/>
      <c r="E560" s="340"/>
      <c r="F560" s="341" t="s">
        <v>1745</v>
      </c>
      <c r="G560" s="342" t="s">
        <v>1744</v>
      </c>
      <c r="H560" s="343" t="s">
        <v>40</v>
      </c>
      <c r="I560" s="344" t="s">
        <v>1746</v>
      </c>
      <c r="J560" s="345" t="s">
        <v>1740</v>
      </c>
    </row>
    <row r="561" spans="1:10" x14ac:dyDescent="0.25">
      <c r="A561" t="str">
        <f t="shared" si="16"/>
        <v>00005</v>
      </c>
      <c r="B561" s="118" t="str">
        <f t="shared" si="17"/>
        <v>D54157-BRC00005</v>
      </c>
      <c r="C561" s="338">
        <v>11</v>
      </c>
      <c r="D561" s="339"/>
      <c r="E561" s="340"/>
      <c r="F561" s="341" t="s">
        <v>1748</v>
      </c>
      <c r="G561" s="342" t="s">
        <v>1747</v>
      </c>
      <c r="H561" s="343" t="s">
        <v>40</v>
      </c>
      <c r="I561" s="344" t="s">
        <v>1749</v>
      </c>
      <c r="J561" s="345" t="s">
        <v>1740</v>
      </c>
    </row>
    <row r="562" spans="1:10" x14ac:dyDescent="0.25">
      <c r="A562" t="str">
        <f t="shared" si="16"/>
        <v>00006</v>
      </c>
      <c r="B562" s="118" t="str">
        <f t="shared" si="17"/>
        <v>D54157-BRC00006</v>
      </c>
      <c r="C562" s="338">
        <v>11</v>
      </c>
      <c r="D562" s="339"/>
      <c r="E562" s="340"/>
      <c r="F562" s="341" t="s">
        <v>1751</v>
      </c>
      <c r="G562" s="342" t="s">
        <v>1750</v>
      </c>
      <c r="H562" s="343" t="s">
        <v>40</v>
      </c>
      <c r="I562" s="344" t="s">
        <v>1752</v>
      </c>
      <c r="J562" s="345" t="s">
        <v>1740</v>
      </c>
    </row>
    <row r="563" spans="1:10" x14ac:dyDescent="0.25">
      <c r="A563" t="str">
        <f t="shared" si="16"/>
        <v>00008</v>
      </c>
      <c r="B563" s="118" t="str">
        <f t="shared" si="17"/>
        <v>D54157-BRC00008</v>
      </c>
      <c r="C563" s="338">
        <v>11</v>
      </c>
      <c r="D563" s="339"/>
      <c r="E563" s="340"/>
      <c r="F563" s="341" t="s">
        <v>1754</v>
      </c>
      <c r="G563" s="342" t="s">
        <v>1753</v>
      </c>
      <c r="H563" s="343" t="s">
        <v>40</v>
      </c>
      <c r="I563" s="344" t="s">
        <v>1755</v>
      </c>
      <c r="J563" s="345" t="s">
        <v>1740</v>
      </c>
    </row>
    <row r="564" spans="1:10" x14ac:dyDescent="0.25">
      <c r="A564" t="str">
        <f t="shared" si="16"/>
        <v>00011</v>
      </c>
      <c r="B564" s="118" t="str">
        <f t="shared" si="17"/>
        <v>D54157-BRC00011</v>
      </c>
      <c r="C564" s="338">
        <v>11</v>
      </c>
      <c r="D564" s="339"/>
      <c r="E564" s="340"/>
      <c r="F564" s="341" t="s">
        <v>1757</v>
      </c>
      <c r="G564" s="342" t="s">
        <v>1756</v>
      </c>
      <c r="H564" s="343" t="s">
        <v>40</v>
      </c>
      <c r="I564" s="344" t="s">
        <v>1758</v>
      </c>
      <c r="J564" s="345" t="s">
        <v>1740</v>
      </c>
    </row>
    <row r="565" spans="1:10" x14ac:dyDescent="0.25">
      <c r="A565" t="str">
        <f t="shared" si="16"/>
        <v>00012</v>
      </c>
      <c r="B565" s="118" t="str">
        <f t="shared" si="17"/>
        <v>D54157-BRC00012</v>
      </c>
      <c r="C565" s="338">
        <v>11</v>
      </c>
      <c r="D565" s="339"/>
      <c r="E565" s="340"/>
      <c r="F565" s="341" t="s">
        <v>1760</v>
      </c>
      <c r="G565" s="342" t="s">
        <v>1759</v>
      </c>
      <c r="H565" s="343" t="s">
        <v>40</v>
      </c>
      <c r="I565" s="344" t="s">
        <v>1761</v>
      </c>
      <c r="J565" s="345" t="s">
        <v>1740</v>
      </c>
    </row>
    <row r="566" spans="1:10" x14ac:dyDescent="0.25">
      <c r="A566" t="str">
        <f t="shared" si="16"/>
        <v>00024</v>
      </c>
      <c r="B566" s="118" t="str">
        <f t="shared" si="17"/>
        <v>D54157-BRC00024</v>
      </c>
      <c r="C566" s="338">
        <v>11</v>
      </c>
      <c r="D566" s="339"/>
      <c r="E566" s="340"/>
      <c r="F566" s="341" t="s">
        <v>1763</v>
      </c>
      <c r="G566" s="342" t="s">
        <v>1762</v>
      </c>
      <c r="H566" s="343" t="s">
        <v>40</v>
      </c>
      <c r="I566" s="344" t="s">
        <v>1764</v>
      </c>
      <c r="J566" s="345" t="s">
        <v>1740</v>
      </c>
    </row>
    <row r="567" spans="1:10" x14ac:dyDescent="0.25">
      <c r="A567" t="str">
        <f t="shared" si="16"/>
        <v>00025</v>
      </c>
      <c r="B567" s="118" t="str">
        <f t="shared" si="17"/>
        <v>D54157-BRC00025</v>
      </c>
      <c r="C567" s="338">
        <v>11</v>
      </c>
      <c r="D567" s="339"/>
      <c r="E567" s="340"/>
      <c r="F567" s="341" t="s">
        <v>1766</v>
      </c>
      <c r="G567" s="342" t="s">
        <v>1765</v>
      </c>
      <c r="H567" s="343" t="s">
        <v>40</v>
      </c>
      <c r="I567" s="344" t="s">
        <v>1767</v>
      </c>
      <c r="J567" s="345" t="s">
        <v>1740</v>
      </c>
    </row>
    <row r="568" spans="1:10" x14ac:dyDescent="0.25">
      <c r="A568" t="str">
        <f t="shared" si="16"/>
        <v>00027</v>
      </c>
      <c r="B568" s="118" t="str">
        <f t="shared" si="17"/>
        <v>D54157-BRC00027</v>
      </c>
      <c r="C568" s="338">
        <v>11</v>
      </c>
      <c r="D568" s="339"/>
      <c r="E568" s="340"/>
      <c r="F568" s="341" t="s">
        <v>1769</v>
      </c>
      <c r="G568" s="342" t="s">
        <v>1768</v>
      </c>
      <c r="H568" s="343" t="s">
        <v>40</v>
      </c>
      <c r="I568" s="344" t="s">
        <v>1770</v>
      </c>
      <c r="J568" s="345" t="s">
        <v>1740</v>
      </c>
    </row>
    <row r="569" spans="1:10" x14ac:dyDescent="0.25">
      <c r="A569" t="str">
        <f t="shared" si="16"/>
        <v>00028</v>
      </c>
      <c r="B569" s="118" t="str">
        <f t="shared" si="17"/>
        <v>D54157-BRC00028</v>
      </c>
      <c r="C569" s="338">
        <v>11</v>
      </c>
      <c r="D569" s="339"/>
      <c r="E569" s="340"/>
      <c r="F569" s="341" t="s">
        <v>1772</v>
      </c>
      <c r="G569" s="342" t="s">
        <v>1771</v>
      </c>
      <c r="H569" s="343" t="s">
        <v>40</v>
      </c>
      <c r="I569" s="344" t="s">
        <v>1773</v>
      </c>
      <c r="J569" s="345" t="s">
        <v>1740</v>
      </c>
    </row>
    <row r="570" spans="1:10" x14ac:dyDescent="0.25">
      <c r="A570" t="str">
        <f t="shared" si="16"/>
        <v>00037</v>
      </c>
      <c r="B570" s="118" t="str">
        <f t="shared" si="17"/>
        <v>D54157-BRC00037</v>
      </c>
      <c r="C570" s="338">
        <v>11</v>
      </c>
      <c r="D570" s="339"/>
      <c r="E570" s="340"/>
      <c r="F570" s="341" t="s">
        <v>1775</v>
      </c>
      <c r="G570" s="342" t="s">
        <v>1774</v>
      </c>
      <c r="H570" s="343" t="s">
        <v>40</v>
      </c>
      <c r="I570" s="344" t="s">
        <v>1776</v>
      </c>
      <c r="J570" s="345" t="s">
        <v>1740</v>
      </c>
    </row>
    <row r="571" spans="1:10" x14ac:dyDescent="0.25">
      <c r="A571" t="str">
        <f t="shared" si="16"/>
        <v>00049</v>
      </c>
      <c r="B571" s="118" t="str">
        <f t="shared" si="17"/>
        <v>D54157-BRC00049</v>
      </c>
      <c r="C571" s="338">
        <v>11</v>
      </c>
      <c r="D571" s="339"/>
      <c r="E571" s="340"/>
      <c r="F571" s="341" t="s">
        <v>1778</v>
      </c>
      <c r="G571" s="342" t="s">
        <v>1777</v>
      </c>
      <c r="H571" s="343" t="s">
        <v>40</v>
      </c>
      <c r="I571" s="344" t="s">
        <v>1779</v>
      </c>
      <c r="J571" s="345" t="s">
        <v>1740</v>
      </c>
    </row>
    <row r="572" spans="1:10" x14ac:dyDescent="0.25">
      <c r="A572" t="str">
        <f t="shared" si="16"/>
        <v>00050</v>
      </c>
      <c r="B572" s="118" t="str">
        <f t="shared" si="17"/>
        <v>D54157-BRC00050</v>
      </c>
      <c r="C572" s="338">
        <v>11</v>
      </c>
      <c r="D572" s="339"/>
      <c r="E572" s="340"/>
      <c r="F572" s="341" t="s">
        <v>1781</v>
      </c>
      <c r="G572" s="342" t="s">
        <v>1780</v>
      </c>
      <c r="H572" s="343" t="s">
        <v>40</v>
      </c>
      <c r="I572" s="344" t="s">
        <v>1782</v>
      </c>
      <c r="J572" s="345" t="s">
        <v>1740</v>
      </c>
    </row>
    <row r="573" spans="1:10" x14ac:dyDescent="0.25">
      <c r="A573" t="str">
        <f t="shared" si="16"/>
        <v>00051</v>
      </c>
      <c r="B573" s="118" t="str">
        <f t="shared" si="17"/>
        <v>D54157-BRC00051</v>
      </c>
      <c r="C573" s="338">
        <v>11</v>
      </c>
      <c r="D573" s="339"/>
      <c r="E573" s="340"/>
      <c r="F573" s="341" t="s">
        <v>1784</v>
      </c>
      <c r="G573" s="342" t="s">
        <v>1783</v>
      </c>
      <c r="H573" s="343" t="s">
        <v>40</v>
      </c>
      <c r="I573" s="344" t="s">
        <v>1785</v>
      </c>
      <c r="J573" s="345" t="s">
        <v>1740</v>
      </c>
    </row>
    <row r="574" spans="1:10" x14ac:dyDescent="0.25">
      <c r="A574" t="str">
        <f t="shared" si="16"/>
        <v>00056</v>
      </c>
      <c r="B574" s="118" t="str">
        <f t="shared" si="17"/>
        <v>D54157-BRC00056</v>
      </c>
      <c r="C574" s="338">
        <v>11</v>
      </c>
      <c r="D574" s="339"/>
      <c r="E574" s="340"/>
      <c r="F574" s="341" t="s">
        <v>1787</v>
      </c>
      <c r="G574" s="342" t="s">
        <v>1786</v>
      </c>
      <c r="H574" s="343" t="s">
        <v>40</v>
      </c>
      <c r="I574" s="344" t="s">
        <v>1788</v>
      </c>
      <c r="J574" s="345" t="s">
        <v>1740</v>
      </c>
    </row>
    <row r="575" spans="1:10" x14ac:dyDescent="0.25">
      <c r="A575" t="str">
        <f t="shared" si="16"/>
        <v>00057</v>
      </c>
      <c r="B575" s="118" t="str">
        <f t="shared" si="17"/>
        <v>D54157-BRC00057</v>
      </c>
      <c r="C575" s="338">
        <v>11</v>
      </c>
      <c r="D575" s="339"/>
      <c r="E575" s="340"/>
      <c r="F575" s="341" t="s">
        <v>1790</v>
      </c>
      <c r="G575" s="342" t="s">
        <v>1789</v>
      </c>
      <c r="H575" s="343" t="s">
        <v>40</v>
      </c>
      <c r="I575" s="344" t="s">
        <v>1791</v>
      </c>
      <c r="J575" s="345" t="s">
        <v>1740</v>
      </c>
    </row>
    <row r="576" spans="1:10" x14ac:dyDescent="0.25">
      <c r="A576" t="str">
        <f t="shared" si="16"/>
        <v>00058</v>
      </c>
      <c r="B576" s="118" t="str">
        <f t="shared" si="17"/>
        <v>D54157-BRC00058</v>
      </c>
      <c r="C576" s="338">
        <v>11</v>
      </c>
      <c r="D576" s="339"/>
      <c r="E576" s="340"/>
      <c r="F576" s="341" t="s">
        <v>1793</v>
      </c>
      <c r="G576" s="342" t="s">
        <v>1792</v>
      </c>
      <c r="H576" s="343" t="s">
        <v>40</v>
      </c>
      <c r="I576" s="344" t="s">
        <v>1794</v>
      </c>
      <c r="J576" s="345" t="s">
        <v>1740</v>
      </c>
    </row>
    <row r="577" spans="1:10" x14ac:dyDescent="0.25">
      <c r="A577" t="str">
        <f t="shared" si="16"/>
        <v>00059</v>
      </c>
      <c r="B577" s="118" t="str">
        <f t="shared" si="17"/>
        <v>D54157-BRC00059</v>
      </c>
      <c r="C577" s="338">
        <v>11</v>
      </c>
      <c r="D577" s="339"/>
      <c r="E577" s="340"/>
      <c r="F577" s="341" t="s">
        <v>1796</v>
      </c>
      <c r="G577" s="342" t="s">
        <v>1795</v>
      </c>
      <c r="H577" s="343" t="s">
        <v>40</v>
      </c>
      <c r="I577" s="344" t="s">
        <v>1797</v>
      </c>
      <c r="J577" s="345" t="s">
        <v>1740</v>
      </c>
    </row>
    <row r="578" spans="1:10" x14ac:dyDescent="0.25">
      <c r="A578" t="str">
        <f t="shared" si="16"/>
        <v>00060</v>
      </c>
      <c r="B578" s="118" t="str">
        <f t="shared" si="17"/>
        <v>D54157-BRC00060</v>
      </c>
      <c r="C578" s="338">
        <v>11</v>
      </c>
      <c r="D578" s="339"/>
      <c r="E578" s="340"/>
      <c r="F578" s="341" t="s">
        <v>1799</v>
      </c>
      <c r="G578" s="342" t="s">
        <v>1798</v>
      </c>
      <c r="H578" s="343" t="s">
        <v>40</v>
      </c>
      <c r="I578" s="344" t="s">
        <v>1800</v>
      </c>
      <c r="J578" s="345" t="s">
        <v>1740</v>
      </c>
    </row>
    <row r="579" spans="1:10" x14ac:dyDescent="0.25">
      <c r="A579" t="str">
        <f t="shared" si="16"/>
        <v>00061</v>
      </c>
      <c r="B579" s="118" t="str">
        <f t="shared" si="17"/>
        <v>D54157-BRC00061</v>
      </c>
      <c r="C579" s="338">
        <v>11</v>
      </c>
      <c r="D579" s="339"/>
      <c r="E579" s="340"/>
      <c r="F579" s="341" t="s">
        <v>1802</v>
      </c>
      <c r="G579" s="342" t="s">
        <v>1801</v>
      </c>
      <c r="H579" s="343" t="s">
        <v>40</v>
      </c>
      <c r="I579" s="344" t="s">
        <v>1803</v>
      </c>
      <c r="J579" s="345" t="s">
        <v>1740</v>
      </c>
    </row>
    <row r="580" spans="1:10" x14ac:dyDescent="0.25">
      <c r="A580" t="str">
        <f t="shared" ref="A580:A643" si="18">RIGHT(G580,5)</f>
        <v>00062</v>
      </c>
      <c r="B580" s="118" t="str">
        <f t="shared" ref="B580:B643" si="19">G580</f>
        <v>D54157-BRC00062</v>
      </c>
      <c r="C580" s="338">
        <v>11</v>
      </c>
      <c r="D580" s="339"/>
      <c r="E580" s="340"/>
      <c r="F580" s="341" t="s">
        <v>1805</v>
      </c>
      <c r="G580" s="342" t="s">
        <v>1804</v>
      </c>
      <c r="H580" s="343" t="s">
        <v>40</v>
      </c>
      <c r="I580" s="344" t="s">
        <v>1806</v>
      </c>
      <c r="J580" s="345" t="s">
        <v>1740</v>
      </c>
    </row>
    <row r="581" spans="1:10" x14ac:dyDescent="0.25">
      <c r="A581" t="str">
        <f t="shared" si="18"/>
        <v>00063</v>
      </c>
      <c r="B581" s="118" t="str">
        <f t="shared" si="19"/>
        <v>D54157-BRC00063</v>
      </c>
      <c r="C581" s="338">
        <v>11</v>
      </c>
      <c r="D581" s="339"/>
      <c r="E581" s="340"/>
      <c r="F581" s="341" t="s">
        <v>1808</v>
      </c>
      <c r="G581" s="342" t="s">
        <v>1807</v>
      </c>
      <c r="H581" s="343" t="s">
        <v>40</v>
      </c>
      <c r="I581" s="344" t="s">
        <v>1809</v>
      </c>
      <c r="J581" s="345" t="s">
        <v>1740</v>
      </c>
    </row>
    <row r="582" spans="1:10" x14ac:dyDescent="0.25">
      <c r="A582" t="str">
        <f t="shared" si="18"/>
        <v>00064</v>
      </c>
      <c r="B582" s="118" t="str">
        <f t="shared" si="19"/>
        <v>D54157-BRC00064</v>
      </c>
      <c r="C582" s="338">
        <v>11</v>
      </c>
      <c r="D582" s="339"/>
      <c r="E582" s="340"/>
      <c r="F582" s="341" t="s">
        <v>1811</v>
      </c>
      <c r="G582" s="342" t="s">
        <v>1810</v>
      </c>
      <c r="H582" s="343" t="s">
        <v>40</v>
      </c>
      <c r="I582" s="344" t="s">
        <v>1812</v>
      </c>
      <c r="J582" s="345" t="s">
        <v>1740</v>
      </c>
    </row>
    <row r="583" spans="1:10" x14ac:dyDescent="0.25">
      <c r="A583" t="str">
        <f t="shared" si="18"/>
        <v>00065</v>
      </c>
      <c r="B583" s="118" t="str">
        <f t="shared" si="19"/>
        <v>D54157-BRC00065</v>
      </c>
      <c r="C583" s="338">
        <v>11</v>
      </c>
      <c r="D583" s="339"/>
      <c r="E583" s="340"/>
      <c r="F583" s="341" t="s">
        <v>1814</v>
      </c>
      <c r="G583" s="342" t="s">
        <v>1813</v>
      </c>
      <c r="H583" s="343" t="s">
        <v>40</v>
      </c>
      <c r="I583" s="344" t="s">
        <v>1815</v>
      </c>
      <c r="J583" s="345" t="s">
        <v>1740</v>
      </c>
    </row>
    <row r="584" spans="1:10" x14ac:dyDescent="0.25">
      <c r="A584" t="str">
        <f t="shared" si="18"/>
        <v>00068</v>
      </c>
      <c r="B584" s="118" t="str">
        <f t="shared" si="19"/>
        <v>D54157-BRC00068</v>
      </c>
      <c r="C584" s="338">
        <v>11</v>
      </c>
      <c r="D584" s="339"/>
      <c r="E584" s="340"/>
      <c r="F584" s="341" t="s">
        <v>1817</v>
      </c>
      <c r="G584" s="342" t="s">
        <v>1816</v>
      </c>
      <c r="H584" s="343" t="s">
        <v>40</v>
      </c>
      <c r="I584" s="344" t="s">
        <v>208</v>
      </c>
      <c r="J584" s="345" t="s">
        <v>1740</v>
      </c>
    </row>
    <row r="585" spans="1:10" x14ac:dyDescent="0.25">
      <c r="A585" t="str">
        <f t="shared" si="18"/>
        <v>00073</v>
      </c>
      <c r="B585" s="118" t="str">
        <f t="shared" si="19"/>
        <v>D54157-BRC00073</v>
      </c>
      <c r="C585" s="338">
        <v>11</v>
      </c>
      <c r="D585" s="339"/>
      <c r="E585" s="340"/>
      <c r="F585" s="341" t="s">
        <v>1819</v>
      </c>
      <c r="G585" s="342" t="s">
        <v>1818</v>
      </c>
      <c r="H585" s="343" t="s">
        <v>40</v>
      </c>
      <c r="I585" s="344" t="s">
        <v>1820</v>
      </c>
      <c r="J585" s="345" t="s">
        <v>1740</v>
      </c>
    </row>
    <row r="586" spans="1:10" x14ac:dyDescent="0.25">
      <c r="A586" t="str">
        <f t="shared" si="18"/>
        <v>00074</v>
      </c>
      <c r="B586" s="118" t="str">
        <f t="shared" si="19"/>
        <v>D54157-BRC00074</v>
      </c>
      <c r="C586" s="338">
        <v>11</v>
      </c>
      <c r="D586" s="339"/>
      <c r="E586" s="340"/>
      <c r="F586" s="341" t="s">
        <v>1822</v>
      </c>
      <c r="G586" s="342" t="s">
        <v>1821</v>
      </c>
      <c r="H586" s="343" t="s">
        <v>40</v>
      </c>
      <c r="I586" s="344" t="s">
        <v>1823</v>
      </c>
      <c r="J586" s="345" t="s">
        <v>1740</v>
      </c>
    </row>
    <row r="587" spans="1:10" x14ac:dyDescent="0.25">
      <c r="A587" t="str">
        <f t="shared" si="18"/>
        <v>00078</v>
      </c>
      <c r="B587" s="118" t="str">
        <f t="shared" si="19"/>
        <v>D54157-BRC00078</v>
      </c>
      <c r="C587" s="338">
        <v>11</v>
      </c>
      <c r="D587" s="339"/>
      <c r="E587" s="340"/>
      <c r="F587" s="341" t="s">
        <v>1825</v>
      </c>
      <c r="G587" s="342" t="s">
        <v>1824</v>
      </c>
      <c r="H587" s="343" t="s">
        <v>40</v>
      </c>
      <c r="I587" s="344" t="s">
        <v>1826</v>
      </c>
      <c r="J587" s="345" t="s">
        <v>1740</v>
      </c>
    </row>
    <row r="588" spans="1:10" x14ac:dyDescent="0.25">
      <c r="A588" t="str">
        <f t="shared" si="18"/>
        <v>00089</v>
      </c>
      <c r="B588" s="118" t="str">
        <f t="shared" si="19"/>
        <v>D54157-BRC00089</v>
      </c>
      <c r="C588" s="338">
        <v>11</v>
      </c>
      <c r="D588" s="339"/>
      <c r="E588" s="340"/>
      <c r="F588" s="341" t="s">
        <v>1828</v>
      </c>
      <c r="G588" s="342" t="s">
        <v>1827</v>
      </c>
      <c r="H588" s="343" t="s">
        <v>40</v>
      </c>
      <c r="I588" s="344" t="s">
        <v>1829</v>
      </c>
      <c r="J588" s="345" t="s">
        <v>1740</v>
      </c>
    </row>
    <row r="589" spans="1:10" x14ac:dyDescent="0.25">
      <c r="A589" t="str">
        <f t="shared" si="18"/>
        <v>00090</v>
      </c>
      <c r="B589" s="118" t="str">
        <f t="shared" si="19"/>
        <v>D54157-BRC00090</v>
      </c>
      <c r="C589" s="338">
        <v>11</v>
      </c>
      <c r="D589" s="339"/>
      <c r="E589" s="340"/>
      <c r="F589" s="341" t="s">
        <v>1831</v>
      </c>
      <c r="G589" s="342" t="s">
        <v>1830</v>
      </c>
      <c r="H589" s="343" t="s">
        <v>40</v>
      </c>
      <c r="I589" s="344" t="s">
        <v>1832</v>
      </c>
      <c r="J589" s="345" t="s">
        <v>1740</v>
      </c>
    </row>
    <row r="590" spans="1:10" x14ac:dyDescent="0.25">
      <c r="A590" t="str">
        <f t="shared" si="18"/>
        <v>00099</v>
      </c>
      <c r="B590" s="118" t="str">
        <f t="shared" si="19"/>
        <v>D54157-BRC00099</v>
      </c>
      <c r="C590" s="338">
        <v>11</v>
      </c>
      <c r="D590" s="339"/>
      <c r="E590" s="340"/>
      <c r="F590" s="341" t="s">
        <v>1834</v>
      </c>
      <c r="G590" s="342" t="s">
        <v>1833</v>
      </c>
      <c r="H590" s="343" t="s">
        <v>40</v>
      </c>
      <c r="I590" s="344" t="s">
        <v>1835</v>
      </c>
      <c r="J590" s="345" t="s">
        <v>1740</v>
      </c>
    </row>
    <row r="591" spans="1:10" x14ac:dyDescent="0.25">
      <c r="A591" t="str">
        <f t="shared" si="18"/>
        <v>00100</v>
      </c>
      <c r="B591" s="118" t="str">
        <f t="shared" si="19"/>
        <v>D54157-BRC00100</v>
      </c>
      <c r="C591" s="338">
        <v>11</v>
      </c>
      <c r="D591" s="339"/>
      <c r="E591" s="340"/>
      <c r="F591" s="341" t="s">
        <v>1837</v>
      </c>
      <c r="G591" s="342" t="s">
        <v>1836</v>
      </c>
      <c r="H591" s="343" t="s">
        <v>40</v>
      </c>
      <c r="I591" s="344" t="s">
        <v>1838</v>
      </c>
      <c r="J591" s="345" t="s">
        <v>1740</v>
      </c>
    </row>
    <row r="592" spans="1:10" x14ac:dyDescent="0.25">
      <c r="A592" t="str">
        <f t="shared" si="18"/>
        <v>00102</v>
      </c>
      <c r="B592" s="118" t="str">
        <f t="shared" si="19"/>
        <v>D54157-BRC00102</v>
      </c>
      <c r="C592" s="338">
        <v>11</v>
      </c>
      <c r="D592" s="339"/>
      <c r="E592" s="340"/>
      <c r="F592" s="341" t="s">
        <v>1840</v>
      </c>
      <c r="G592" s="342" t="s">
        <v>1839</v>
      </c>
      <c r="H592" s="343" t="s">
        <v>40</v>
      </c>
      <c r="I592" s="344" t="s">
        <v>1841</v>
      </c>
      <c r="J592" s="345" t="s">
        <v>1740</v>
      </c>
    </row>
    <row r="593" spans="1:10" x14ac:dyDescent="0.25">
      <c r="A593" t="str">
        <f t="shared" si="18"/>
        <v>00103</v>
      </c>
      <c r="B593" s="118" t="str">
        <f t="shared" si="19"/>
        <v>D54157-BRC00103</v>
      </c>
      <c r="C593" s="338">
        <v>11</v>
      </c>
      <c r="D593" s="339"/>
      <c r="E593" s="340"/>
      <c r="F593" s="341" t="s">
        <v>1843</v>
      </c>
      <c r="G593" s="342" t="s">
        <v>1842</v>
      </c>
      <c r="H593" s="343" t="s">
        <v>40</v>
      </c>
      <c r="I593" s="344" t="s">
        <v>1844</v>
      </c>
      <c r="J593" s="345" t="s">
        <v>1740</v>
      </c>
    </row>
    <row r="594" spans="1:10" x14ac:dyDescent="0.25">
      <c r="A594" t="str">
        <f t="shared" si="18"/>
        <v>00109</v>
      </c>
      <c r="B594" s="118" t="str">
        <f t="shared" si="19"/>
        <v>D54157-BRC00109</v>
      </c>
      <c r="C594" s="338">
        <v>11</v>
      </c>
      <c r="D594" s="339"/>
      <c r="E594" s="340"/>
      <c r="F594" s="341" t="s">
        <v>1846</v>
      </c>
      <c r="G594" s="342" t="s">
        <v>1845</v>
      </c>
      <c r="H594" s="343" t="s">
        <v>40</v>
      </c>
      <c r="I594" s="344" t="s">
        <v>1847</v>
      </c>
      <c r="J594" s="345" t="s">
        <v>1740</v>
      </c>
    </row>
    <row r="595" spans="1:10" x14ac:dyDescent="0.25">
      <c r="A595" t="str">
        <f t="shared" si="18"/>
        <v>00111</v>
      </c>
      <c r="B595" s="118" t="str">
        <f t="shared" si="19"/>
        <v>D54157-BRC00111</v>
      </c>
      <c r="C595" s="338">
        <v>11</v>
      </c>
      <c r="D595" s="339"/>
      <c r="E595" s="340"/>
      <c r="F595" s="341" t="s">
        <v>1849</v>
      </c>
      <c r="G595" s="342" t="s">
        <v>1848</v>
      </c>
      <c r="H595" s="343" t="s">
        <v>40</v>
      </c>
      <c r="I595" s="344" t="s">
        <v>1850</v>
      </c>
      <c r="J595" s="345" t="s">
        <v>1740</v>
      </c>
    </row>
    <row r="596" spans="1:10" x14ac:dyDescent="0.25">
      <c r="A596" t="str">
        <f t="shared" si="18"/>
        <v>00112</v>
      </c>
      <c r="B596" s="118" t="str">
        <f t="shared" si="19"/>
        <v>D54157-BRC00112</v>
      </c>
      <c r="C596" s="338">
        <v>11</v>
      </c>
      <c r="D596" s="339"/>
      <c r="E596" s="340"/>
      <c r="F596" s="341" t="s">
        <v>1852</v>
      </c>
      <c r="G596" s="342" t="s">
        <v>1851</v>
      </c>
      <c r="H596" s="343" t="s">
        <v>40</v>
      </c>
      <c r="I596" s="344" t="s">
        <v>1850</v>
      </c>
      <c r="J596" s="345" t="s">
        <v>1740</v>
      </c>
    </row>
    <row r="597" spans="1:10" x14ac:dyDescent="0.25">
      <c r="A597" t="str">
        <f t="shared" si="18"/>
        <v>00113</v>
      </c>
      <c r="B597" s="118" t="str">
        <f t="shared" si="19"/>
        <v>D54157-BRC00113</v>
      </c>
      <c r="C597" s="338">
        <v>11</v>
      </c>
      <c r="D597" s="339"/>
      <c r="E597" s="340"/>
      <c r="F597" s="341" t="s">
        <v>1854</v>
      </c>
      <c r="G597" s="342" t="s">
        <v>1853</v>
      </c>
      <c r="H597" s="343" t="s">
        <v>40</v>
      </c>
      <c r="I597" s="344" t="s">
        <v>1850</v>
      </c>
      <c r="J597" s="345" t="s">
        <v>1740</v>
      </c>
    </row>
    <row r="598" spans="1:10" x14ac:dyDescent="0.25">
      <c r="A598" t="str">
        <f t="shared" si="18"/>
        <v>00114</v>
      </c>
      <c r="B598" s="118" t="str">
        <f t="shared" si="19"/>
        <v>D54157-BRC00114</v>
      </c>
      <c r="C598" s="338">
        <v>11</v>
      </c>
      <c r="D598" s="339"/>
      <c r="E598" s="340"/>
      <c r="F598" s="341" t="s">
        <v>1856</v>
      </c>
      <c r="G598" s="342" t="s">
        <v>1855</v>
      </c>
      <c r="H598" s="343" t="s">
        <v>40</v>
      </c>
      <c r="I598" s="344" t="s">
        <v>1850</v>
      </c>
      <c r="J598" s="345" t="s">
        <v>1740</v>
      </c>
    </row>
    <row r="599" spans="1:10" x14ac:dyDescent="0.25">
      <c r="A599" t="str">
        <f t="shared" si="18"/>
        <v>00115</v>
      </c>
      <c r="B599" s="118" t="str">
        <f t="shared" si="19"/>
        <v>D54157-BRC00115</v>
      </c>
      <c r="C599" s="338">
        <v>11</v>
      </c>
      <c r="D599" s="339"/>
      <c r="E599" s="340"/>
      <c r="F599" s="341" t="s">
        <v>1858</v>
      </c>
      <c r="G599" s="342" t="s">
        <v>1857</v>
      </c>
      <c r="H599" s="343" t="s">
        <v>40</v>
      </c>
      <c r="I599" s="344" t="s">
        <v>1850</v>
      </c>
      <c r="J599" s="345" t="s">
        <v>1740</v>
      </c>
    </row>
    <row r="600" spans="1:10" x14ac:dyDescent="0.25">
      <c r="A600" t="str">
        <f t="shared" si="18"/>
        <v>00116</v>
      </c>
      <c r="B600" s="118" t="str">
        <f t="shared" si="19"/>
        <v>D54157-BRC00116</v>
      </c>
      <c r="C600" s="338">
        <v>11</v>
      </c>
      <c r="D600" s="339"/>
      <c r="E600" s="340"/>
      <c r="F600" s="341" t="s">
        <v>1860</v>
      </c>
      <c r="G600" s="342" t="s">
        <v>1859</v>
      </c>
      <c r="H600" s="343" t="s">
        <v>40</v>
      </c>
      <c r="I600" s="344" t="s">
        <v>1850</v>
      </c>
      <c r="J600" s="345" t="s">
        <v>1740</v>
      </c>
    </row>
    <row r="601" spans="1:10" x14ac:dyDescent="0.25">
      <c r="A601" t="str">
        <f t="shared" si="18"/>
        <v>00117</v>
      </c>
      <c r="B601" s="118" t="str">
        <f t="shared" si="19"/>
        <v>D54157-BRC00117</v>
      </c>
      <c r="C601" s="338">
        <v>11</v>
      </c>
      <c r="D601" s="339"/>
      <c r="E601" s="340"/>
      <c r="F601" s="341" t="s">
        <v>1862</v>
      </c>
      <c r="G601" s="342" t="s">
        <v>1861</v>
      </c>
      <c r="H601" s="343" t="s">
        <v>40</v>
      </c>
      <c r="I601" s="344" t="s">
        <v>1850</v>
      </c>
      <c r="J601" s="345" t="s">
        <v>1740</v>
      </c>
    </row>
    <row r="602" spans="1:10" x14ac:dyDescent="0.25">
      <c r="A602" t="str">
        <f t="shared" si="18"/>
        <v>00118</v>
      </c>
      <c r="B602" s="118" t="str">
        <f t="shared" si="19"/>
        <v>D54157-BRC00118</v>
      </c>
      <c r="C602" s="338">
        <v>11</v>
      </c>
      <c r="D602" s="339"/>
      <c r="E602" s="340"/>
      <c r="F602" s="341" t="s">
        <v>1864</v>
      </c>
      <c r="G602" s="342" t="s">
        <v>1863</v>
      </c>
      <c r="H602" s="343" t="s">
        <v>40</v>
      </c>
      <c r="I602" s="344" t="s">
        <v>1850</v>
      </c>
      <c r="J602" s="345" t="s">
        <v>1740</v>
      </c>
    </row>
    <row r="603" spans="1:10" x14ac:dyDescent="0.25">
      <c r="A603" t="str">
        <f t="shared" si="18"/>
        <v>00119</v>
      </c>
      <c r="B603" s="118" t="str">
        <f t="shared" si="19"/>
        <v>D54157-BRC00119</v>
      </c>
      <c r="C603" s="338">
        <v>11</v>
      </c>
      <c r="D603" s="339"/>
      <c r="E603" s="340"/>
      <c r="F603" s="341" t="s">
        <v>1866</v>
      </c>
      <c r="G603" s="342" t="s">
        <v>1865</v>
      </c>
      <c r="H603" s="343" t="s">
        <v>40</v>
      </c>
      <c r="I603" s="344" t="s">
        <v>1850</v>
      </c>
      <c r="J603" s="345" t="s">
        <v>1740</v>
      </c>
    </row>
    <row r="604" spans="1:10" x14ac:dyDescent="0.25">
      <c r="A604" t="str">
        <f t="shared" si="18"/>
        <v>00120</v>
      </c>
      <c r="B604" s="118" t="str">
        <f t="shared" si="19"/>
        <v>D54157-BRC00120</v>
      </c>
      <c r="C604" s="338">
        <v>11</v>
      </c>
      <c r="D604" s="339"/>
      <c r="E604" s="340"/>
      <c r="F604" s="341" t="s">
        <v>1868</v>
      </c>
      <c r="G604" s="342" t="s">
        <v>1867</v>
      </c>
      <c r="H604" s="343" t="s">
        <v>40</v>
      </c>
      <c r="I604" s="344" t="s">
        <v>1869</v>
      </c>
      <c r="J604" s="345" t="s">
        <v>1740</v>
      </c>
    </row>
    <row r="605" spans="1:10" x14ac:dyDescent="0.25">
      <c r="A605" t="str">
        <f t="shared" si="18"/>
        <v>00121</v>
      </c>
      <c r="B605" s="118" t="str">
        <f t="shared" si="19"/>
        <v>D54157-BRC00121</v>
      </c>
      <c r="C605" s="338">
        <v>11</v>
      </c>
      <c r="D605" s="339"/>
      <c r="E605" s="340"/>
      <c r="F605" s="341" t="s">
        <v>1871</v>
      </c>
      <c r="G605" s="342" t="s">
        <v>1870</v>
      </c>
      <c r="H605" s="343" t="s">
        <v>40</v>
      </c>
      <c r="I605" s="344" t="s">
        <v>1872</v>
      </c>
      <c r="J605" s="345" t="s">
        <v>1740</v>
      </c>
    </row>
    <row r="606" spans="1:10" x14ac:dyDescent="0.25">
      <c r="A606" t="str">
        <f t="shared" si="18"/>
        <v>00233</v>
      </c>
      <c r="B606" s="118" t="str">
        <f t="shared" si="19"/>
        <v>D54159-BRC00233</v>
      </c>
      <c r="C606" s="338">
        <v>7</v>
      </c>
      <c r="D606" s="339"/>
      <c r="E606" s="340"/>
      <c r="F606" s="341" t="s">
        <v>1874</v>
      </c>
      <c r="G606" s="342" t="s">
        <v>1873</v>
      </c>
      <c r="H606" s="343" t="s">
        <v>40</v>
      </c>
      <c r="I606" s="344" t="s">
        <v>1875</v>
      </c>
      <c r="J606" s="345" t="s">
        <v>115</v>
      </c>
    </row>
    <row r="607" spans="1:10" x14ac:dyDescent="0.25">
      <c r="A607" t="str">
        <f t="shared" si="18"/>
        <v>00234</v>
      </c>
      <c r="B607" s="118" t="str">
        <f t="shared" si="19"/>
        <v>D54159-BRC00234</v>
      </c>
      <c r="C607" s="338">
        <v>7</v>
      </c>
      <c r="D607" s="339"/>
      <c r="E607" s="340"/>
      <c r="F607" s="341" t="s">
        <v>1877</v>
      </c>
      <c r="G607" s="342" t="s">
        <v>1876</v>
      </c>
      <c r="H607" s="343" t="s">
        <v>40</v>
      </c>
      <c r="I607" s="344" t="s">
        <v>1878</v>
      </c>
      <c r="J607" s="345" t="s">
        <v>115</v>
      </c>
    </row>
    <row r="608" spans="1:10" x14ac:dyDescent="0.25">
      <c r="A608" t="str">
        <f t="shared" si="18"/>
        <v>00247</v>
      </c>
      <c r="B608" s="118" t="str">
        <f t="shared" si="19"/>
        <v>D54159-BRC00247</v>
      </c>
      <c r="C608" s="338">
        <v>7</v>
      </c>
      <c r="D608" s="339"/>
      <c r="E608" s="340"/>
      <c r="F608" s="341" t="s">
        <v>1880</v>
      </c>
      <c r="G608" s="342" t="s">
        <v>1879</v>
      </c>
      <c r="H608" s="343" t="s">
        <v>40</v>
      </c>
      <c r="I608" s="344" t="s">
        <v>1881</v>
      </c>
      <c r="J608" s="345" t="s">
        <v>115</v>
      </c>
    </row>
    <row r="609" spans="1:10" x14ac:dyDescent="0.25">
      <c r="A609" t="str">
        <f t="shared" si="18"/>
        <v>00007</v>
      </c>
      <c r="B609" s="118" t="str">
        <f t="shared" si="19"/>
        <v>D54167-BRC00007</v>
      </c>
      <c r="C609" s="338">
        <v>10</v>
      </c>
      <c r="D609" s="339"/>
      <c r="E609" s="340"/>
      <c r="F609" s="341" t="s">
        <v>1883</v>
      </c>
      <c r="G609" s="342" t="s">
        <v>1882</v>
      </c>
      <c r="H609" s="343" t="s">
        <v>40</v>
      </c>
      <c r="I609" s="344" t="s">
        <v>1884</v>
      </c>
      <c r="J609" s="345" t="s">
        <v>1885</v>
      </c>
    </row>
    <row r="610" spans="1:10" x14ac:dyDescent="0.25">
      <c r="A610" t="str">
        <f t="shared" si="18"/>
        <v>00049</v>
      </c>
      <c r="B610" s="118" t="str">
        <f t="shared" si="19"/>
        <v>D54167-BRC00049</v>
      </c>
      <c r="C610" s="338">
        <v>10</v>
      </c>
      <c r="D610" s="339"/>
      <c r="E610" s="340"/>
      <c r="F610" s="341" t="s">
        <v>1887</v>
      </c>
      <c r="G610" s="342" t="s">
        <v>1886</v>
      </c>
      <c r="H610" s="343" t="s">
        <v>40</v>
      </c>
      <c r="I610" s="344" t="s">
        <v>1888</v>
      </c>
      <c r="J610" s="345" t="s">
        <v>1885</v>
      </c>
    </row>
    <row r="611" spans="1:10" x14ac:dyDescent="0.25">
      <c r="A611" t="str">
        <f t="shared" si="18"/>
        <v>00007</v>
      </c>
      <c r="B611" s="118" t="str">
        <f t="shared" si="19"/>
        <v>D54174-BRC00007</v>
      </c>
      <c r="C611" s="338">
        <v>10</v>
      </c>
      <c r="D611" s="339"/>
      <c r="E611" s="340"/>
      <c r="F611" s="341" t="s">
        <v>1890</v>
      </c>
      <c r="G611" s="342" t="s">
        <v>1889</v>
      </c>
      <c r="H611" s="343" t="s">
        <v>40</v>
      </c>
      <c r="I611" s="344" t="s">
        <v>1891</v>
      </c>
      <c r="J611" s="345" t="s">
        <v>1892</v>
      </c>
    </row>
    <row r="612" spans="1:10" x14ac:dyDescent="0.25">
      <c r="A612" t="str">
        <f t="shared" si="18"/>
        <v>00038</v>
      </c>
      <c r="B612" s="118" t="str">
        <f t="shared" si="19"/>
        <v>D54174-BRC00038</v>
      </c>
      <c r="C612" s="338">
        <v>10</v>
      </c>
      <c r="D612" s="339"/>
      <c r="E612" s="340"/>
      <c r="F612" s="341" t="s">
        <v>1894</v>
      </c>
      <c r="G612" s="342" t="s">
        <v>1893</v>
      </c>
      <c r="H612" s="343" t="s">
        <v>40</v>
      </c>
      <c r="I612" s="344" t="s">
        <v>1895</v>
      </c>
      <c r="J612" s="345" t="s">
        <v>1892</v>
      </c>
    </row>
    <row r="613" spans="1:10" x14ac:dyDescent="0.25">
      <c r="A613" t="str">
        <f t="shared" si="18"/>
        <v>00022</v>
      </c>
      <c r="B613" s="118" t="str">
        <f t="shared" si="19"/>
        <v>D54176-BRC00022</v>
      </c>
      <c r="C613" s="338">
        <v>7</v>
      </c>
      <c r="D613" s="339"/>
      <c r="E613" s="340"/>
      <c r="F613" s="341" t="s">
        <v>1897</v>
      </c>
      <c r="G613" s="342" t="s">
        <v>1896</v>
      </c>
      <c r="H613" s="343" t="s">
        <v>40</v>
      </c>
      <c r="I613" s="344" t="s">
        <v>1898</v>
      </c>
      <c r="J613" s="345" t="s">
        <v>1899</v>
      </c>
    </row>
    <row r="614" spans="1:10" x14ac:dyDescent="0.25">
      <c r="A614" t="str">
        <f t="shared" si="18"/>
        <v>00290</v>
      </c>
      <c r="B614" s="118" t="str">
        <f t="shared" si="19"/>
        <v>D54184-BRC00290</v>
      </c>
      <c r="C614" s="338">
        <v>9</v>
      </c>
      <c r="D614" s="339"/>
      <c r="E614" s="340"/>
      <c r="F614" s="341" t="s">
        <v>1901</v>
      </c>
      <c r="G614" s="342" t="s">
        <v>1900</v>
      </c>
      <c r="H614" s="343" t="s">
        <v>40</v>
      </c>
      <c r="I614" s="344" t="s">
        <v>1902</v>
      </c>
      <c r="J614" s="345" t="s">
        <v>122</v>
      </c>
    </row>
    <row r="615" spans="1:10" x14ac:dyDescent="0.25">
      <c r="A615" t="str">
        <f t="shared" si="18"/>
        <v>00291</v>
      </c>
      <c r="B615" s="118" t="str">
        <f t="shared" si="19"/>
        <v>D54184-BRC00291</v>
      </c>
      <c r="C615" s="338">
        <v>9</v>
      </c>
      <c r="D615" s="339"/>
      <c r="E615" s="340"/>
      <c r="F615" s="341" t="s">
        <v>1904</v>
      </c>
      <c r="G615" s="342" t="s">
        <v>1903</v>
      </c>
      <c r="H615" s="343" t="s">
        <v>40</v>
      </c>
      <c r="I615" s="344" t="s">
        <v>1905</v>
      </c>
      <c r="J615" s="345" t="s">
        <v>122</v>
      </c>
    </row>
    <row r="616" spans="1:10" x14ac:dyDescent="0.25">
      <c r="A616" t="str">
        <f t="shared" si="18"/>
        <v>00292</v>
      </c>
      <c r="B616" s="118" t="str">
        <f t="shared" si="19"/>
        <v>D54184-BRC00292</v>
      </c>
      <c r="C616" s="338">
        <v>9</v>
      </c>
      <c r="D616" s="339"/>
      <c r="E616" s="340"/>
      <c r="F616" s="341" t="s">
        <v>1907</v>
      </c>
      <c r="G616" s="342" t="s">
        <v>1906</v>
      </c>
      <c r="H616" s="343" t="s">
        <v>40</v>
      </c>
      <c r="I616" s="344" t="s">
        <v>1908</v>
      </c>
      <c r="J616" s="345" t="s">
        <v>122</v>
      </c>
    </row>
    <row r="617" spans="1:10" x14ac:dyDescent="0.25">
      <c r="A617" t="str">
        <f t="shared" si="18"/>
        <v>00293</v>
      </c>
      <c r="B617" s="118" t="str">
        <f t="shared" si="19"/>
        <v>D54184-BRC00293</v>
      </c>
      <c r="C617" s="338">
        <v>9</v>
      </c>
      <c r="D617" s="339"/>
      <c r="E617" s="340"/>
      <c r="F617" s="341" t="s">
        <v>1910</v>
      </c>
      <c r="G617" s="342" t="s">
        <v>1909</v>
      </c>
      <c r="H617" s="343" t="s">
        <v>40</v>
      </c>
      <c r="I617" s="344" t="s">
        <v>1911</v>
      </c>
      <c r="J617" s="345" t="s">
        <v>122</v>
      </c>
    </row>
    <row r="618" spans="1:10" x14ac:dyDescent="0.25">
      <c r="A618" t="str">
        <f t="shared" si="18"/>
        <v>19527</v>
      </c>
      <c r="B618" s="118" t="str">
        <f t="shared" si="19"/>
        <v>D54395-BRC19527</v>
      </c>
      <c r="C618" s="338">
        <v>1</v>
      </c>
      <c r="D618" s="339"/>
      <c r="E618" s="340"/>
      <c r="F618" s="341" t="s">
        <v>1913</v>
      </c>
      <c r="G618" s="342" t="s">
        <v>1912</v>
      </c>
      <c r="H618" s="343" t="s">
        <v>40</v>
      </c>
      <c r="I618" s="344" t="s">
        <v>1914</v>
      </c>
      <c r="J618" s="345" t="s">
        <v>47</v>
      </c>
    </row>
    <row r="619" spans="1:10" x14ac:dyDescent="0.25">
      <c r="A619" t="str">
        <f t="shared" si="18"/>
        <v>00036</v>
      </c>
      <c r="B619" s="118" t="str">
        <f t="shared" si="19"/>
        <v>D54205-BRC00036</v>
      </c>
      <c r="C619" s="338">
        <v>10</v>
      </c>
      <c r="D619" s="339"/>
      <c r="E619" s="340"/>
      <c r="F619" s="341" t="s">
        <v>1916</v>
      </c>
      <c r="G619" s="342" t="s">
        <v>1915</v>
      </c>
      <c r="H619" s="343" t="s">
        <v>40</v>
      </c>
      <c r="I619" s="344" t="s">
        <v>1917</v>
      </c>
      <c r="J619" s="345" t="s">
        <v>1918</v>
      </c>
    </row>
    <row r="620" spans="1:10" x14ac:dyDescent="0.25">
      <c r="A620" t="str">
        <f t="shared" si="18"/>
        <v>00039</v>
      </c>
      <c r="B620" s="118" t="str">
        <f t="shared" si="19"/>
        <v>D54205-BRC00039</v>
      </c>
      <c r="C620" s="338">
        <v>10</v>
      </c>
      <c r="D620" s="339"/>
      <c r="E620" s="340"/>
      <c r="F620" s="341" t="s">
        <v>1920</v>
      </c>
      <c r="G620" s="342" t="s">
        <v>1919</v>
      </c>
      <c r="H620" s="343" t="s">
        <v>40</v>
      </c>
      <c r="I620" s="344" t="s">
        <v>1921</v>
      </c>
      <c r="J620" s="345" t="s">
        <v>1918</v>
      </c>
    </row>
    <row r="621" spans="1:10" x14ac:dyDescent="0.25">
      <c r="A621" t="str">
        <f t="shared" si="18"/>
        <v>00064</v>
      </c>
      <c r="B621" s="118" t="str">
        <f t="shared" si="19"/>
        <v>D54205-BRC00064</v>
      </c>
      <c r="C621" s="338">
        <v>10</v>
      </c>
      <c r="D621" s="339"/>
      <c r="E621" s="340"/>
      <c r="F621" s="341" t="s">
        <v>1923</v>
      </c>
      <c r="G621" s="342" t="s">
        <v>1922</v>
      </c>
      <c r="H621" s="343" t="s">
        <v>40</v>
      </c>
      <c r="I621" s="344" t="s">
        <v>1924</v>
      </c>
      <c r="J621" s="345" t="s">
        <v>1918</v>
      </c>
    </row>
    <row r="622" spans="1:10" x14ac:dyDescent="0.25">
      <c r="A622" t="str">
        <f t="shared" si="18"/>
        <v>00016</v>
      </c>
      <c r="B622" s="118" t="str">
        <f t="shared" si="19"/>
        <v>D54232-BRC00016</v>
      </c>
      <c r="C622" s="338">
        <v>10</v>
      </c>
      <c r="D622" s="339"/>
      <c r="E622" s="340"/>
      <c r="F622" s="341" t="s">
        <v>1926</v>
      </c>
      <c r="G622" s="342" t="s">
        <v>1925</v>
      </c>
      <c r="H622" s="343" t="s">
        <v>40</v>
      </c>
      <c r="I622" s="344" t="s">
        <v>1927</v>
      </c>
      <c r="J622" s="345" t="s">
        <v>1928</v>
      </c>
    </row>
    <row r="623" spans="1:10" x14ac:dyDescent="0.25">
      <c r="A623" t="str">
        <f t="shared" si="18"/>
        <v>00017</v>
      </c>
      <c r="B623" s="118" t="str">
        <f t="shared" si="19"/>
        <v>D54232-BRC00017</v>
      </c>
      <c r="C623" s="338">
        <v>10</v>
      </c>
      <c r="D623" s="339"/>
      <c r="E623" s="340"/>
      <c r="F623" s="341" t="s">
        <v>1930</v>
      </c>
      <c r="G623" s="342" t="s">
        <v>1929</v>
      </c>
      <c r="H623" s="343" t="s">
        <v>40</v>
      </c>
      <c r="I623" s="344" t="s">
        <v>1931</v>
      </c>
      <c r="J623" s="345" t="s">
        <v>1928</v>
      </c>
    </row>
    <row r="624" spans="1:10" x14ac:dyDescent="0.25">
      <c r="A624" t="str">
        <f t="shared" si="18"/>
        <v>00001</v>
      </c>
      <c r="B624" s="118" t="str">
        <f t="shared" si="19"/>
        <v>D54272-BRC00001</v>
      </c>
      <c r="C624" s="338">
        <v>11</v>
      </c>
      <c r="D624" s="339"/>
      <c r="E624" s="340"/>
      <c r="F624" s="341" t="s">
        <v>1933</v>
      </c>
      <c r="G624" s="342" t="s">
        <v>1932</v>
      </c>
      <c r="H624" s="343" t="s">
        <v>40</v>
      </c>
      <c r="I624" s="344" t="s">
        <v>1934</v>
      </c>
      <c r="J624" s="345" t="s">
        <v>1935</v>
      </c>
    </row>
    <row r="625" spans="1:10" x14ac:dyDescent="0.25">
      <c r="A625" t="str">
        <f t="shared" si="18"/>
        <v>00017</v>
      </c>
      <c r="B625" s="118" t="str">
        <f t="shared" si="19"/>
        <v>D54462-BRC00017</v>
      </c>
      <c r="C625" s="338">
        <v>6</v>
      </c>
      <c r="D625" s="339"/>
      <c r="E625" s="340"/>
      <c r="F625" s="341" t="s">
        <v>1937</v>
      </c>
      <c r="G625" s="342" t="s">
        <v>1936</v>
      </c>
      <c r="H625" s="343" t="s">
        <v>40</v>
      </c>
      <c r="I625" s="344" t="s">
        <v>1938</v>
      </c>
      <c r="J625" s="345" t="s">
        <v>616</v>
      </c>
    </row>
    <row r="626" spans="1:10" x14ac:dyDescent="0.25">
      <c r="A626" t="str">
        <f t="shared" si="18"/>
        <v>00006</v>
      </c>
      <c r="B626" s="118" t="str">
        <f t="shared" si="19"/>
        <v>D54462-BRC00006</v>
      </c>
      <c r="C626" s="338">
        <v>6</v>
      </c>
      <c r="D626" s="339"/>
      <c r="E626" s="340"/>
      <c r="F626" s="341" t="s">
        <v>1940</v>
      </c>
      <c r="G626" s="342" t="s">
        <v>1939</v>
      </c>
      <c r="H626" s="343" t="s">
        <v>40</v>
      </c>
      <c r="I626" s="344" t="s">
        <v>1941</v>
      </c>
      <c r="J626" s="345" t="s">
        <v>616</v>
      </c>
    </row>
    <row r="627" spans="1:10" x14ac:dyDescent="0.25">
      <c r="A627" t="str">
        <f t="shared" si="18"/>
        <v>00016</v>
      </c>
      <c r="B627" s="118" t="str">
        <f t="shared" si="19"/>
        <v>D54279-BRC00016</v>
      </c>
      <c r="C627" s="338">
        <v>11</v>
      </c>
      <c r="D627" s="339"/>
      <c r="E627" s="340"/>
      <c r="F627" s="341" t="s">
        <v>1943</v>
      </c>
      <c r="G627" s="342" t="s">
        <v>1942</v>
      </c>
      <c r="H627" s="343" t="s">
        <v>40</v>
      </c>
      <c r="I627" s="344" t="s">
        <v>1944</v>
      </c>
      <c r="J627" s="345" t="s">
        <v>1945</v>
      </c>
    </row>
    <row r="628" spans="1:10" x14ac:dyDescent="0.25">
      <c r="A628" t="str">
        <f t="shared" si="18"/>
        <v>00396</v>
      </c>
      <c r="B628" s="118" t="str">
        <f t="shared" si="19"/>
        <v>D54431-BRC00396</v>
      </c>
      <c r="C628" s="338">
        <v>12</v>
      </c>
      <c r="D628" s="339"/>
      <c r="E628" s="340"/>
      <c r="F628" s="341" t="s">
        <v>1947</v>
      </c>
      <c r="G628" s="342" t="s">
        <v>1946</v>
      </c>
      <c r="H628" s="343" t="s">
        <v>40</v>
      </c>
      <c r="I628" s="344" t="s">
        <v>1948</v>
      </c>
      <c r="J628" s="345" t="s">
        <v>778</v>
      </c>
    </row>
    <row r="629" spans="1:10" x14ac:dyDescent="0.25">
      <c r="A629" t="str">
        <f t="shared" si="18"/>
        <v>00394</v>
      </c>
      <c r="B629" s="118" t="str">
        <f t="shared" si="19"/>
        <v>D54431-BRC00394</v>
      </c>
      <c r="C629" s="338">
        <v>12</v>
      </c>
      <c r="D629" s="339"/>
      <c r="E629" s="340"/>
      <c r="F629" s="341" t="s">
        <v>1950</v>
      </c>
      <c r="G629" s="342" t="s">
        <v>1949</v>
      </c>
      <c r="H629" s="343" t="s">
        <v>40</v>
      </c>
      <c r="I629" s="344" t="s">
        <v>1951</v>
      </c>
      <c r="J629" s="345" t="s">
        <v>778</v>
      </c>
    </row>
    <row r="630" spans="1:10" x14ac:dyDescent="0.25">
      <c r="A630" t="str">
        <f t="shared" si="18"/>
        <v>00018</v>
      </c>
      <c r="B630" s="118" t="str">
        <f t="shared" si="19"/>
        <v>D54305-BRC00018</v>
      </c>
      <c r="C630" s="338">
        <v>6</v>
      </c>
      <c r="D630" s="339"/>
      <c r="E630" s="340"/>
      <c r="F630" s="341" t="s">
        <v>1953</v>
      </c>
      <c r="G630" s="342" t="s">
        <v>1952</v>
      </c>
      <c r="H630" s="343" t="s">
        <v>40</v>
      </c>
      <c r="I630" s="344" t="s">
        <v>1954</v>
      </c>
      <c r="J630" s="345" t="s">
        <v>1955</v>
      </c>
    </row>
    <row r="631" spans="1:10" x14ac:dyDescent="0.25">
      <c r="A631" t="str">
        <f t="shared" si="18"/>
        <v>00112</v>
      </c>
      <c r="B631" s="118" t="str">
        <f t="shared" si="19"/>
        <v>D54318-BRC00112</v>
      </c>
      <c r="C631" s="338">
        <v>11</v>
      </c>
      <c r="D631" s="339"/>
      <c r="E631" s="340"/>
      <c r="F631" s="341" t="s">
        <v>1957</v>
      </c>
      <c r="G631" s="342" t="s">
        <v>1956</v>
      </c>
      <c r="H631" s="343" t="s">
        <v>40</v>
      </c>
      <c r="I631" s="344" t="s">
        <v>1958</v>
      </c>
      <c r="J631" s="345" t="s">
        <v>1959</v>
      </c>
    </row>
    <row r="632" spans="1:10" x14ac:dyDescent="0.25">
      <c r="A632" t="str">
        <f t="shared" si="18"/>
        <v>00004</v>
      </c>
      <c r="B632" s="118" t="str">
        <f t="shared" si="19"/>
        <v>D54318-BRC00004</v>
      </c>
      <c r="C632" s="338">
        <v>11</v>
      </c>
      <c r="D632" s="339"/>
      <c r="E632" s="340"/>
      <c r="F632" s="341" t="s">
        <v>1961</v>
      </c>
      <c r="G632" s="342" t="s">
        <v>1960</v>
      </c>
      <c r="H632" s="343" t="s">
        <v>40</v>
      </c>
      <c r="I632" s="344" t="s">
        <v>1962</v>
      </c>
      <c r="J632" s="345" t="s">
        <v>1959</v>
      </c>
    </row>
    <row r="633" spans="1:10" x14ac:dyDescent="0.25">
      <c r="A633" t="str">
        <f t="shared" si="18"/>
        <v>00006</v>
      </c>
      <c r="B633" s="118" t="str">
        <f t="shared" si="19"/>
        <v>D54318-BRC00006</v>
      </c>
      <c r="C633" s="338">
        <v>11</v>
      </c>
      <c r="D633" s="339"/>
      <c r="E633" s="340"/>
      <c r="F633" s="341" t="s">
        <v>1964</v>
      </c>
      <c r="G633" s="342" t="s">
        <v>1963</v>
      </c>
      <c r="H633" s="343" t="s">
        <v>40</v>
      </c>
      <c r="I633" s="344" t="s">
        <v>1934</v>
      </c>
      <c r="J633" s="345" t="s">
        <v>1959</v>
      </c>
    </row>
    <row r="634" spans="1:10" x14ac:dyDescent="0.25">
      <c r="A634" t="str">
        <f t="shared" si="18"/>
        <v>00016</v>
      </c>
      <c r="B634" s="118" t="str">
        <f t="shared" si="19"/>
        <v>D54318-BRC00016</v>
      </c>
      <c r="C634" s="338">
        <v>11</v>
      </c>
      <c r="D634" s="339"/>
      <c r="E634" s="340"/>
      <c r="F634" s="341" t="s">
        <v>1966</v>
      </c>
      <c r="G634" s="342" t="s">
        <v>1965</v>
      </c>
      <c r="H634" s="343" t="s">
        <v>40</v>
      </c>
      <c r="I634" s="344" t="s">
        <v>1967</v>
      </c>
      <c r="J634" s="345" t="s">
        <v>1959</v>
      </c>
    </row>
    <row r="635" spans="1:10" x14ac:dyDescent="0.25">
      <c r="A635" t="str">
        <f t="shared" si="18"/>
        <v>00017</v>
      </c>
      <c r="B635" s="118" t="str">
        <f t="shared" si="19"/>
        <v>D54318-BRC00017</v>
      </c>
      <c r="C635" s="338">
        <v>11</v>
      </c>
      <c r="D635" s="339"/>
      <c r="E635" s="340"/>
      <c r="F635" s="341" t="s">
        <v>1969</v>
      </c>
      <c r="G635" s="342" t="s">
        <v>1968</v>
      </c>
      <c r="H635" s="343" t="s">
        <v>40</v>
      </c>
      <c r="I635" s="344" t="s">
        <v>1970</v>
      </c>
      <c r="J635" s="345" t="s">
        <v>1959</v>
      </c>
    </row>
    <row r="636" spans="1:10" x14ac:dyDescent="0.25">
      <c r="A636" t="str">
        <f t="shared" si="18"/>
        <v>00018</v>
      </c>
      <c r="B636" s="118" t="str">
        <f t="shared" si="19"/>
        <v>D54318-BRC00018</v>
      </c>
      <c r="C636" s="338">
        <v>11</v>
      </c>
      <c r="D636" s="339"/>
      <c r="E636" s="340"/>
      <c r="F636" s="341" t="s">
        <v>1972</v>
      </c>
      <c r="G636" s="342" t="s">
        <v>1971</v>
      </c>
      <c r="H636" s="343" t="s">
        <v>40</v>
      </c>
      <c r="I636" s="344" t="s">
        <v>1973</v>
      </c>
      <c r="J636" s="345" t="s">
        <v>1959</v>
      </c>
    </row>
    <row r="637" spans="1:10" x14ac:dyDescent="0.25">
      <c r="A637" t="str">
        <f t="shared" si="18"/>
        <v>00019</v>
      </c>
      <c r="B637" s="118" t="str">
        <f t="shared" si="19"/>
        <v>D54318-BRC00019</v>
      </c>
      <c r="C637" s="338">
        <v>11</v>
      </c>
      <c r="D637" s="339"/>
      <c r="E637" s="340"/>
      <c r="F637" s="341" t="s">
        <v>1975</v>
      </c>
      <c r="G637" s="342" t="s">
        <v>1974</v>
      </c>
      <c r="H637" s="343" t="s">
        <v>40</v>
      </c>
      <c r="I637" s="344" t="s">
        <v>1976</v>
      </c>
      <c r="J637" s="345" t="s">
        <v>1959</v>
      </c>
    </row>
    <row r="638" spans="1:10" x14ac:dyDescent="0.25">
      <c r="A638" t="str">
        <f t="shared" si="18"/>
        <v>00020</v>
      </c>
      <c r="B638" s="118" t="str">
        <f t="shared" si="19"/>
        <v>D54318-BRC00020</v>
      </c>
      <c r="C638" s="338">
        <v>11</v>
      </c>
      <c r="D638" s="339"/>
      <c r="E638" s="340"/>
      <c r="F638" s="341" t="s">
        <v>1978</v>
      </c>
      <c r="G638" s="342" t="s">
        <v>1977</v>
      </c>
      <c r="H638" s="343" t="s">
        <v>40</v>
      </c>
      <c r="I638" s="344" t="s">
        <v>1979</v>
      </c>
      <c r="J638" s="345" t="s">
        <v>1959</v>
      </c>
    </row>
    <row r="639" spans="1:10" x14ac:dyDescent="0.25">
      <c r="A639" t="str">
        <f t="shared" si="18"/>
        <v>00021</v>
      </c>
      <c r="B639" s="118" t="str">
        <f t="shared" si="19"/>
        <v>D54318-BRC00021</v>
      </c>
      <c r="C639" s="338">
        <v>11</v>
      </c>
      <c r="D639" s="339"/>
      <c r="E639" s="340"/>
      <c r="F639" s="341" t="s">
        <v>1981</v>
      </c>
      <c r="G639" s="342" t="s">
        <v>1980</v>
      </c>
      <c r="H639" s="343" t="s">
        <v>40</v>
      </c>
      <c r="I639" s="344" t="s">
        <v>1982</v>
      </c>
      <c r="J639" s="345" t="s">
        <v>1959</v>
      </c>
    </row>
    <row r="640" spans="1:10" x14ac:dyDescent="0.25">
      <c r="A640" t="str">
        <f t="shared" si="18"/>
        <v>00022</v>
      </c>
      <c r="B640" s="118" t="str">
        <f t="shared" si="19"/>
        <v>D54318-BRC00022</v>
      </c>
      <c r="C640" s="338">
        <v>11</v>
      </c>
      <c r="D640" s="339"/>
      <c r="E640" s="340"/>
      <c r="F640" s="341" t="s">
        <v>1984</v>
      </c>
      <c r="G640" s="342" t="s">
        <v>1983</v>
      </c>
      <c r="H640" s="343" t="s">
        <v>40</v>
      </c>
      <c r="I640" s="344" t="s">
        <v>1985</v>
      </c>
      <c r="J640" s="345" t="s">
        <v>1959</v>
      </c>
    </row>
    <row r="641" spans="1:10" x14ac:dyDescent="0.25">
      <c r="A641" t="str">
        <f t="shared" si="18"/>
        <v>00024</v>
      </c>
      <c r="B641" s="118" t="str">
        <f t="shared" si="19"/>
        <v>D54318-BRC00024</v>
      </c>
      <c r="C641" s="338">
        <v>11</v>
      </c>
      <c r="D641" s="339"/>
      <c r="E641" s="340"/>
      <c r="F641" s="341" t="s">
        <v>1987</v>
      </c>
      <c r="G641" s="342" t="s">
        <v>1986</v>
      </c>
      <c r="H641" s="343" t="s">
        <v>40</v>
      </c>
      <c r="I641" s="344" t="s">
        <v>1988</v>
      </c>
      <c r="J641" s="345" t="s">
        <v>1959</v>
      </c>
    </row>
    <row r="642" spans="1:10" x14ac:dyDescent="0.25">
      <c r="A642" t="str">
        <f t="shared" si="18"/>
        <v>00025</v>
      </c>
      <c r="B642" s="118" t="str">
        <f t="shared" si="19"/>
        <v>D54318-BRC00025</v>
      </c>
      <c r="C642" s="338">
        <v>11</v>
      </c>
      <c r="D642" s="339"/>
      <c r="E642" s="340"/>
      <c r="F642" s="341" t="s">
        <v>1990</v>
      </c>
      <c r="G642" s="342" t="s">
        <v>1989</v>
      </c>
      <c r="H642" s="343" t="s">
        <v>40</v>
      </c>
      <c r="I642" s="344" t="s">
        <v>1991</v>
      </c>
      <c r="J642" s="345" t="s">
        <v>1959</v>
      </c>
    </row>
    <row r="643" spans="1:10" x14ac:dyDescent="0.25">
      <c r="A643" t="str">
        <f t="shared" si="18"/>
        <v>00026</v>
      </c>
      <c r="B643" s="118" t="str">
        <f t="shared" si="19"/>
        <v>D54318-BRC00026</v>
      </c>
      <c r="C643" s="338">
        <v>11</v>
      </c>
      <c r="D643" s="339"/>
      <c r="E643" s="340"/>
      <c r="F643" s="341" t="s">
        <v>1993</v>
      </c>
      <c r="G643" s="342" t="s">
        <v>1992</v>
      </c>
      <c r="H643" s="343" t="s">
        <v>40</v>
      </c>
      <c r="I643" s="344" t="s">
        <v>1994</v>
      </c>
      <c r="J643" s="345" t="s">
        <v>1959</v>
      </c>
    </row>
    <row r="644" spans="1:10" x14ac:dyDescent="0.25">
      <c r="A644" t="str">
        <f t="shared" ref="A644:A707" si="20">RIGHT(G644,5)</f>
        <v>00029</v>
      </c>
      <c r="B644" s="118" t="str">
        <f t="shared" ref="B644:B707" si="21">G644</f>
        <v>D54318-BRC00029</v>
      </c>
      <c r="C644" s="338">
        <v>11</v>
      </c>
      <c r="D644" s="339"/>
      <c r="E644" s="340"/>
      <c r="F644" s="341" t="s">
        <v>1996</v>
      </c>
      <c r="G644" s="342" t="s">
        <v>1995</v>
      </c>
      <c r="H644" s="343" t="s">
        <v>40</v>
      </c>
      <c r="I644" s="344" t="s">
        <v>1997</v>
      </c>
      <c r="J644" s="345" t="s">
        <v>1959</v>
      </c>
    </row>
    <row r="645" spans="1:10" x14ac:dyDescent="0.25">
      <c r="A645" t="str">
        <f t="shared" si="20"/>
        <v>00038</v>
      </c>
      <c r="B645" s="118" t="str">
        <f t="shared" si="21"/>
        <v>D54318-BRC00038</v>
      </c>
      <c r="C645" s="338">
        <v>11</v>
      </c>
      <c r="D645" s="339"/>
      <c r="E645" s="340"/>
      <c r="F645" s="341" t="s">
        <v>1999</v>
      </c>
      <c r="G645" s="342" t="s">
        <v>1998</v>
      </c>
      <c r="H645" s="343" t="s">
        <v>40</v>
      </c>
      <c r="I645" s="344" t="s">
        <v>2000</v>
      </c>
      <c r="J645" s="345" t="s">
        <v>1959</v>
      </c>
    </row>
    <row r="646" spans="1:10" x14ac:dyDescent="0.25">
      <c r="A646" t="str">
        <f t="shared" si="20"/>
        <v>00041</v>
      </c>
      <c r="B646" s="118" t="str">
        <f t="shared" si="21"/>
        <v>D54318-BRC00041</v>
      </c>
      <c r="C646" s="338">
        <v>11</v>
      </c>
      <c r="D646" s="339"/>
      <c r="E646" s="340"/>
      <c r="F646" s="341" t="s">
        <v>2002</v>
      </c>
      <c r="G646" s="342" t="s">
        <v>2001</v>
      </c>
      <c r="H646" s="343" t="s">
        <v>40</v>
      </c>
      <c r="I646" s="344" t="s">
        <v>2003</v>
      </c>
      <c r="J646" s="345" t="s">
        <v>1959</v>
      </c>
    </row>
    <row r="647" spans="1:10" x14ac:dyDescent="0.25">
      <c r="A647" t="str">
        <f t="shared" si="20"/>
        <v>00042</v>
      </c>
      <c r="B647" s="118" t="str">
        <f t="shared" si="21"/>
        <v>D54318-BRC00042</v>
      </c>
      <c r="C647" s="338">
        <v>11</v>
      </c>
      <c r="D647" s="339"/>
      <c r="E647" s="340"/>
      <c r="F647" s="341" t="s">
        <v>2005</v>
      </c>
      <c r="G647" s="342" t="s">
        <v>2004</v>
      </c>
      <c r="H647" s="343" t="s">
        <v>40</v>
      </c>
      <c r="I647" s="344" t="s">
        <v>2006</v>
      </c>
      <c r="J647" s="345" t="s">
        <v>1959</v>
      </c>
    </row>
    <row r="648" spans="1:10" x14ac:dyDescent="0.25">
      <c r="A648" t="str">
        <f t="shared" si="20"/>
        <v>00045</v>
      </c>
      <c r="B648" s="118" t="str">
        <f t="shared" si="21"/>
        <v>D54318-BRC00045</v>
      </c>
      <c r="C648" s="338">
        <v>11</v>
      </c>
      <c r="D648" s="339"/>
      <c r="E648" s="340"/>
      <c r="F648" s="341" t="s">
        <v>2008</v>
      </c>
      <c r="G648" s="342" t="s">
        <v>2007</v>
      </c>
      <c r="H648" s="343" t="s">
        <v>40</v>
      </c>
      <c r="I648" s="344" t="s">
        <v>2009</v>
      </c>
      <c r="J648" s="345" t="s">
        <v>1959</v>
      </c>
    </row>
    <row r="649" spans="1:10" x14ac:dyDescent="0.25">
      <c r="A649" t="str">
        <f t="shared" si="20"/>
        <v>00052</v>
      </c>
      <c r="B649" s="118" t="str">
        <f t="shared" si="21"/>
        <v>D54318-BRC00052</v>
      </c>
      <c r="C649" s="338">
        <v>11</v>
      </c>
      <c r="D649" s="339"/>
      <c r="E649" s="340"/>
      <c r="F649" s="341" t="s">
        <v>2011</v>
      </c>
      <c r="G649" s="342" t="s">
        <v>2010</v>
      </c>
      <c r="H649" s="343" t="s">
        <v>40</v>
      </c>
      <c r="I649" s="344" t="s">
        <v>2012</v>
      </c>
      <c r="J649" s="345" t="s">
        <v>1959</v>
      </c>
    </row>
    <row r="650" spans="1:10" x14ac:dyDescent="0.25">
      <c r="A650" t="str">
        <f t="shared" si="20"/>
        <v>00053</v>
      </c>
      <c r="B650" s="118" t="str">
        <f t="shared" si="21"/>
        <v>D54318-BRC00053</v>
      </c>
      <c r="C650" s="338">
        <v>11</v>
      </c>
      <c r="D650" s="339"/>
      <c r="E650" s="340"/>
      <c r="F650" s="341" t="s">
        <v>2014</v>
      </c>
      <c r="G650" s="342" t="s">
        <v>2013</v>
      </c>
      <c r="H650" s="343" t="s">
        <v>40</v>
      </c>
      <c r="I650" s="344" t="s">
        <v>2015</v>
      </c>
      <c r="J650" s="345" t="s">
        <v>1959</v>
      </c>
    </row>
    <row r="651" spans="1:10" x14ac:dyDescent="0.25">
      <c r="A651" t="str">
        <f t="shared" si="20"/>
        <v>00055</v>
      </c>
      <c r="B651" s="118" t="str">
        <f t="shared" si="21"/>
        <v>D54318-BRC00055</v>
      </c>
      <c r="C651" s="338">
        <v>11</v>
      </c>
      <c r="D651" s="339"/>
      <c r="E651" s="340"/>
      <c r="F651" s="341" t="s">
        <v>2017</v>
      </c>
      <c r="G651" s="342" t="s">
        <v>2016</v>
      </c>
      <c r="H651" s="343" t="s">
        <v>40</v>
      </c>
      <c r="I651" s="344" t="s">
        <v>2018</v>
      </c>
      <c r="J651" s="345" t="s">
        <v>1959</v>
      </c>
    </row>
    <row r="652" spans="1:10" x14ac:dyDescent="0.25">
      <c r="A652" t="str">
        <f t="shared" si="20"/>
        <v>00059</v>
      </c>
      <c r="B652" s="118" t="str">
        <f t="shared" si="21"/>
        <v>D54318-BRC00059</v>
      </c>
      <c r="C652" s="338">
        <v>11</v>
      </c>
      <c r="D652" s="339"/>
      <c r="E652" s="340"/>
      <c r="F652" s="341" t="s">
        <v>2020</v>
      </c>
      <c r="G652" s="342" t="s">
        <v>2019</v>
      </c>
      <c r="H652" s="343" t="s">
        <v>40</v>
      </c>
      <c r="I652" s="344" t="s">
        <v>2021</v>
      </c>
      <c r="J652" s="345" t="s">
        <v>1959</v>
      </c>
    </row>
    <row r="653" spans="1:10" x14ac:dyDescent="0.25">
      <c r="A653" t="str">
        <f t="shared" si="20"/>
        <v>00061</v>
      </c>
      <c r="B653" s="118" t="str">
        <f t="shared" si="21"/>
        <v>D54318-BRC00061</v>
      </c>
      <c r="C653" s="338">
        <v>11</v>
      </c>
      <c r="D653" s="339"/>
      <c r="E653" s="340"/>
      <c r="F653" s="341" t="s">
        <v>2023</v>
      </c>
      <c r="G653" s="342" t="s">
        <v>2022</v>
      </c>
      <c r="H653" s="343" t="s">
        <v>40</v>
      </c>
      <c r="I653" s="344" t="s">
        <v>2024</v>
      </c>
      <c r="J653" s="345" t="s">
        <v>1959</v>
      </c>
    </row>
    <row r="654" spans="1:10" x14ac:dyDescent="0.25">
      <c r="A654" t="str">
        <f t="shared" si="20"/>
        <v>00063</v>
      </c>
      <c r="B654" s="118" t="str">
        <f t="shared" si="21"/>
        <v>D54318-BRC00063</v>
      </c>
      <c r="C654" s="338">
        <v>11</v>
      </c>
      <c r="D654" s="339"/>
      <c r="E654" s="340"/>
      <c r="F654" s="341" t="s">
        <v>2026</v>
      </c>
      <c r="G654" s="342" t="s">
        <v>2025</v>
      </c>
      <c r="H654" s="343" t="s">
        <v>40</v>
      </c>
      <c r="I654" s="344" t="s">
        <v>2027</v>
      </c>
      <c r="J654" s="345" t="s">
        <v>1959</v>
      </c>
    </row>
    <row r="655" spans="1:10" x14ac:dyDescent="0.25">
      <c r="A655" t="str">
        <f t="shared" si="20"/>
        <v>00065</v>
      </c>
      <c r="B655" s="118" t="str">
        <f t="shared" si="21"/>
        <v>D54318-BRC00065</v>
      </c>
      <c r="C655" s="338">
        <v>11</v>
      </c>
      <c r="D655" s="339"/>
      <c r="E655" s="340"/>
      <c r="F655" s="341" t="s">
        <v>2029</v>
      </c>
      <c r="G655" s="342" t="s">
        <v>2028</v>
      </c>
      <c r="H655" s="343" t="s">
        <v>40</v>
      </c>
      <c r="I655" s="344" t="s">
        <v>2030</v>
      </c>
      <c r="J655" s="345" t="s">
        <v>1959</v>
      </c>
    </row>
    <row r="656" spans="1:10" x14ac:dyDescent="0.25">
      <c r="A656" t="str">
        <f t="shared" si="20"/>
        <v>00072</v>
      </c>
      <c r="B656" s="118" t="str">
        <f t="shared" si="21"/>
        <v>D54318-BRC00072</v>
      </c>
      <c r="C656" s="338">
        <v>11</v>
      </c>
      <c r="D656" s="339"/>
      <c r="E656" s="340"/>
      <c r="F656" s="341" t="s">
        <v>2032</v>
      </c>
      <c r="G656" s="342" t="s">
        <v>2031</v>
      </c>
      <c r="H656" s="343" t="s">
        <v>40</v>
      </c>
      <c r="I656" s="344" t="s">
        <v>2033</v>
      </c>
      <c r="J656" s="345" t="s">
        <v>1959</v>
      </c>
    </row>
    <row r="657" spans="1:10" x14ac:dyDescent="0.25">
      <c r="A657" t="str">
        <f t="shared" si="20"/>
        <v>00083</v>
      </c>
      <c r="B657" s="118" t="str">
        <f t="shared" si="21"/>
        <v>D54318-BRC00083</v>
      </c>
      <c r="C657" s="338">
        <v>11</v>
      </c>
      <c r="D657" s="339"/>
      <c r="E657" s="340"/>
      <c r="F657" s="341" t="s">
        <v>2035</v>
      </c>
      <c r="G657" s="342" t="s">
        <v>2034</v>
      </c>
      <c r="H657" s="343" t="s">
        <v>40</v>
      </c>
      <c r="I657" s="344" t="s">
        <v>2036</v>
      </c>
      <c r="J657" s="345" t="s">
        <v>1959</v>
      </c>
    </row>
    <row r="658" spans="1:10" x14ac:dyDescent="0.25">
      <c r="A658" t="str">
        <f t="shared" si="20"/>
        <v>00089</v>
      </c>
      <c r="B658" s="118" t="str">
        <f t="shared" si="21"/>
        <v>D54318-BRC00089</v>
      </c>
      <c r="C658" s="338">
        <v>11</v>
      </c>
      <c r="D658" s="339"/>
      <c r="E658" s="340"/>
      <c r="F658" s="341" t="s">
        <v>2038</v>
      </c>
      <c r="G658" s="342" t="s">
        <v>2037</v>
      </c>
      <c r="H658" s="343" t="s">
        <v>40</v>
      </c>
      <c r="I658" s="344" t="s">
        <v>2039</v>
      </c>
      <c r="J658" s="345" t="s">
        <v>1959</v>
      </c>
    </row>
    <row r="659" spans="1:10" x14ac:dyDescent="0.25">
      <c r="A659" t="str">
        <f t="shared" si="20"/>
        <v>00090</v>
      </c>
      <c r="B659" s="118" t="str">
        <f t="shared" si="21"/>
        <v>D54318-BRC00090</v>
      </c>
      <c r="C659" s="338">
        <v>11</v>
      </c>
      <c r="D659" s="339"/>
      <c r="E659" s="340"/>
      <c r="F659" s="341" t="s">
        <v>2041</v>
      </c>
      <c r="G659" s="342" t="s">
        <v>2040</v>
      </c>
      <c r="H659" s="343" t="s">
        <v>40</v>
      </c>
      <c r="I659" s="344" t="s">
        <v>2042</v>
      </c>
      <c r="J659" s="345" t="s">
        <v>1959</v>
      </c>
    </row>
    <row r="660" spans="1:10" x14ac:dyDescent="0.25">
      <c r="A660" t="str">
        <f t="shared" si="20"/>
        <v>00091</v>
      </c>
      <c r="B660" s="118" t="str">
        <f t="shared" si="21"/>
        <v>D54318-BRC00091</v>
      </c>
      <c r="C660" s="338">
        <v>11</v>
      </c>
      <c r="D660" s="339"/>
      <c r="E660" s="340"/>
      <c r="F660" s="341" t="s">
        <v>2044</v>
      </c>
      <c r="G660" s="342" t="s">
        <v>2043</v>
      </c>
      <c r="H660" s="343" t="s">
        <v>40</v>
      </c>
      <c r="I660" s="344" t="s">
        <v>2045</v>
      </c>
      <c r="J660" s="345" t="s">
        <v>1959</v>
      </c>
    </row>
    <row r="661" spans="1:10" x14ac:dyDescent="0.25">
      <c r="A661" t="str">
        <f t="shared" si="20"/>
        <v>00092</v>
      </c>
      <c r="B661" s="118" t="str">
        <f t="shared" si="21"/>
        <v>D54318-BRC00092</v>
      </c>
      <c r="C661" s="338">
        <v>11</v>
      </c>
      <c r="D661" s="339"/>
      <c r="E661" s="340"/>
      <c r="F661" s="341" t="s">
        <v>2047</v>
      </c>
      <c r="G661" s="342" t="s">
        <v>2046</v>
      </c>
      <c r="H661" s="343" t="s">
        <v>40</v>
      </c>
      <c r="I661" s="344" t="s">
        <v>2048</v>
      </c>
      <c r="J661" s="345" t="s">
        <v>1959</v>
      </c>
    </row>
    <row r="662" spans="1:10" x14ac:dyDescent="0.25">
      <c r="A662" t="str">
        <f t="shared" si="20"/>
        <v>00093</v>
      </c>
      <c r="B662" s="118" t="str">
        <f t="shared" si="21"/>
        <v>D54318-BRC00093</v>
      </c>
      <c r="C662" s="338">
        <v>11</v>
      </c>
      <c r="D662" s="339"/>
      <c r="E662" s="340"/>
      <c r="F662" s="341" t="s">
        <v>2050</v>
      </c>
      <c r="G662" s="342" t="s">
        <v>2049</v>
      </c>
      <c r="H662" s="343" t="s">
        <v>40</v>
      </c>
      <c r="I662" s="344" t="s">
        <v>2051</v>
      </c>
      <c r="J662" s="345" t="s">
        <v>1959</v>
      </c>
    </row>
    <row r="663" spans="1:10" x14ac:dyDescent="0.25">
      <c r="A663" t="str">
        <f t="shared" si="20"/>
        <v>00094</v>
      </c>
      <c r="B663" s="118" t="str">
        <f t="shared" si="21"/>
        <v>D54318-BRC00094</v>
      </c>
      <c r="C663" s="338">
        <v>11</v>
      </c>
      <c r="D663" s="339"/>
      <c r="E663" s="340"/>
      <c r="F663" s="341" t="s">
        <v>2053</v>
      </c>
      <c r="G663" s="342" t="s">
        <v>2052</v>
      </c>
      <c r="H663" s="343" t="s">
        <v>40</v>
      </c>
      <c r="I663" s="344" t="s">
        <v>2054</v>
      </c>
      <c r="J663" s="345" t="s">
        <v>1959</v>
      </c>
    </row>
    <row r="664" spans="1:10" x14ac:dyDescent="0.25">
      <c r="A664" t="str">
        <f t="shared" si="20"/>
        <v>00095</v>
      </c>
      <c r="B664" s="118" t="str">
        <f t="shared" si="21"/>
        <v>D54318-BRC00095</v>
      </c>
      <c r="C664" s="338">
        <v>11</v>
      </c>
      <c r="D664" s="339"/>
      <c r="E664" s="340"/>
      <c r="F664" s="341" t="s">
        <v>2056</v>
      </c>
      <c r="G664" s="342" t="s">
        <v>2055</v>
      </c>
      <c r="H664" s="343" t="s">
        <v>40</v>
      </c>
      <c r="I664" s="344" t="s">
        <v>2057</v>
      </c>
      <c r="J664" s="345" t="s">
        <v>1959</v>
      </c>
    </row>
    <row r="665" spans="1:10" x14ac:dyDescent="0.25">
      <c r="A665" t="str">
        <f t="shared" si="20"/>
        <v>00096</v>
      </c>
      <c r="B665" s="118" t="str">
        <f t="shared" si="21"/>
        <v>D54318-BRC00096</v>
      </c>
      <c r="C665" s="338">
        <v>11</v>
      </c>
      <c r="D665" s="339"/>
      <c r="E665" s="340"/>
      <c r="F665" s="341" t="s">
        <v>2059</v>
      </c>
      <c r="G665" s="342" t="s">
        <v>2058</v>
      </c>
      <c r="H665" s="343" t="s">
        <v>40</v>
      </c>
      <c r="I665" s="344" t="s">
        <v>2060</v>
      </c>
      <c r="J665" s="345" t="s">
        <v>1959</v>
      </c>
    </row>
    <row r="666" spans="1:10" x14ac:dyDescent="0.25">
      <c r="A666" t="str">
        <f t="shared" si="20"/>
        <v>00097</v>
      </c>
      <c r="B666" s="118" t="str">
        <f t="shared" si="21"/>
        <v>D54318-BRC00097</v>
      </c>
      <c r="C666" s="338">
        <v>11</v>
      </c>
      <c r="D666" s="339"/>
      <c r="E666" s="340"/>
      <c r="F666" s="341" t="s">
        <v>2062</v>
      </c>
      <c r="G666" s="342" t="s">
        <v>2061</v>
      </c>
      <c r="H666" s="343" t="s">
        <v>40</v>
      </c>
      <c r="I666" s="344" t="s">
        <v>2063</v>
      </c>
      <c r="J666" s="345" t="s">
        <v>1959</v>
      </c>
    </row>
    <row r="667" spans="1:10" x14ac:dyDescent="0.25">
      <c r="A667" t="str">
        <f t="shared" si="20"/>
        <v>00098</v>
      </c>
      <c r="B667" s="118" t="str">
        <f t="shared" si="21"/>
        <v>D54318-BRC00098</v>
      </c>
      <c r="C667" s="338">
        <v>11</v>
      </c>
      <c r="D667" s="339"/>
      <c r="E667" s="340"/>
      <c r="F667" s="341" t="s">
        <v>2065</v>
      </c>
      <c r="G667" s="342" t="s">
        <v>2064</v>
      </c>
      <c r="H667" s="343" t="s">
        <v>40</v>
      </c>
      <c r="I667" s="344" t="s">
        <v>2066</v>
      </c>
      <c r="J667" s="345" t="s">
        <v>1959</v>
      </c>
    </row>
    <row r="668" spans="1:10" x14ac:dyDescent="0.25">
      <c r="A668" t="str">
        <f t="shared" si="20"/>
        <v>00099</v>
      </c>
      <c r="B668" s="118" t="str">
        <f t="shared" si="21"/>
        <v>D54318-BRC00099</v>
      </c>
      <c r="C668" s="338">
        <v>11</v>
      </c>
      <c r="D668" s="339"/>
      <c r="E668" s="340"/>
      <c r="F668" s="341" t="s">
        <v>2068</v>
      </c>
      <c r="G668" s="342" t="s">
        <v>2067</v>
      </c>
      <c r="H668" s="343" t="s">
        <v>40</v>
      </c>
      <c r="I668" s="344" t="s">
        <v>2069</v>
      </c>
      <c r="J668" s="345" t="s">
        <v>1959</v>
      </c>
    </row>
    <row r="669" spans="1:10" x14ac:dyDescent="0.25">
      <c r="A669" t="str">
        <f t="shared" si="20"/>
        <v>00100</v>
      </c>
      <c r="B669" s="118" t="str">
        <f t="shared" si="21"/>
        <v>D54318-BRC00100</v>
      </c>
      <c r="C669" s="338">
        <v>11</v>
      </c>
      <c r="D669" s="339"/>
      <c r="E669" s="340"/>
      <c r="F669" s="341" t="s">
        <v>2071</v>
      </c>
      <c r="G669" s="342" t="s">
        <v>2070</v>
      </c>
      <c r="H669" s="343" t="s">
        <v>40</v>
      </c>
      <c r="I669" s="344" t="s">
        <v>2072</v>
      </c>
      <c r="J669" s="345" t="s">
        <v>1959</v>
      </c>
    </row>
    <row r="670" spans="1:10" x14ac:dyDescent="0.25">
      <c r="A670" t="str">
        <f t="shared" si="20"/>
        <v>00101</v>
      </c>
      <c r="B670" s="118" t="str">
        <f t="shared" si="21"/>
        <v>D54318-BRC00101</v>
      </c>
      <c r="C670" s="338">
        <v>11</v>
      </c>
      <c r="D670" s="339"/>
      <c r="E670" s="340"/>
      <c r="F670" s="341" t="s">
        <v>2074</v>
      </c>
      <c r="G670" s="342" t="s">
        <v>2073</v>
      </c>
      <c r="H670" s="343" t="s">
        <v>40</v>
      </c>
      <c r="I670" s="344" t="s">
        <v>2075</v>
      </c>
      <c r="J670" s="345" t="s">
        <v>1959</v>
      </c>
    </row>
    <row r="671" spans="1:10" x14ac:dyDescent="0.25">
      <c r="A671" t="str">
        <f t="shared" si="20"/>
        <v>00102</v>
      </c>
      <c r="B671" s="118" t="str">
        <f t="shared" si="21"/>
        <v>D54318-BRC00102</v>
      </c>
      <c r="C671" s="338">
        <v>11</v>
      </c>
      <c r="D671" s="339"/>
      <c r="E671" s="340"/>
      <c r="F671" s="341" t="s">
        <v>2077</v>
      </c>
      <c r="G671" s="342" t="s">
        <v>2076</v>
      </c>
      <c r="H671" s="343" t="s">
        <v>40</v>
      </c>
      <c r="I671" s="344" t="s">
        <v>2078</v>
      </c>
      <c r="J671" s="345" t="s">
        <v>1959</v>
      </c>
    </row>
    <row r="672" spans="1:10" x14ac:dyDescent="0.25">
      <c r="A672" t="str">
        <f t="shared" si="20"/>
        <v>00111</v>
      </c>
      <c r="B672" s="118" t="str">
        <f t="shared" si="21"/>
        <v>D54318-BRC00111</v>
      </c>
      <c r="C672" s="338">
        <v>11</v>
      </c>
      <c r="D672" s="339"/>
      <c r="E672" s="340"/>
      <c r="F672" s="341" t="s">
        <v>2080</v>
      </c>
      <c r="G672" s="342" t="s">
        <v>2079</v>
      </c>
      <c r="H672" s="343" t="s">
        <v>40</v>
      </c>
      <c r="I672" s="344" t="s">
        <v>2081</v>
      </c>
      <c r="J672" s="345" t="s">
        <v>1959</v>
      </c>
    </row>
    <row r="673" spans="1:10" x14ac:dyDescent="0.25">
      <c r="A673" t="str">
        <f t="shared" si="20"/>
        <v>00185</v>
      </c>
      <c r="B673" s="118" t="str">
        <f t="shared" si="21"/>
        <v>D54430-BRC00185</v>
      </c>
      <c r="C673" s="338">
        <v>9</v>
      </c>
      <c r="D673" s="339"/>
      <c r="E673" s="340"/>
      <c r="F673" s="341" t="s">
        <v>2083</v>
      </c>
      <c r="G673" s="342" t="s">
        <v>2082</v>
      </c>
      <c r="H673" s="343" t="s">
        <v>40</v>
      </c>
      <c r="I673" s="344" t="s">
        <v>2084</v>
      </c>
      <c r="J673" s="345" t="s">
        <v>68</v>
      </c>
    </row>
    <row r="674" spans="1:10" x14ac:dyDescent="0.25">
      <c r="A674" t="str">
        <f t="shared" si="20"/>
        <v>00066</v>
      </c>
      <c r="B674" s="118" t="str">
        <f t="shared" si="21"/>
        <v>D54430-BRC00066</v>
      </c>
      <c r="C674" s="338">
        <v>9</v>
      </c>
      <c r="D674" s="339"/>
      <c r="E674" s="340"/>
      <c r="F674" s="341" t="s">
        <v>2086</v>
      </c>
      <c r="G674" s="342" t="s">
        <v>2085</v>
      </c>
      <c r="H674" s="343" t="s">
        <v>40</v>
      </c>
      <c r="I674" s="344" t="s">
        <v>2087</v>
      </c>
      <c r="J674" s="345" t="s">
        <v>68</v>
      </c>
    </row>
    <row r="675" spans="1:10" x14ac:dyDescent="0.25">
      <c r="A675" t="str">
        <f t="shared" si="20"/>
        <v>00062</v>
      </c>
      <c r="B675" s="118" t="str">
        <f t="shared" si="21"/>
        <v>D54430-BRC00062</v>
      </c>
      <c r="C675" s="338">
        <v>9</v>
      </c>
      <c r="D675" s="339"/>
      <c r="E675" s="340"/>
      <c r="F675" s="341" t="s">
        <v>2089</v>
      </c>
      <c r="G675" s="342" t="s">
        <v>2088</v>
      </c>
      <c r="H675" s="343" t="s">
        <v>40</v>
      </c>
      <c r="I675" s="344" t="s">
        <v>2090</v>
      </c>
      <c r="J675" s="345" t="s">
        <v>68</v>
      </c>
    </row>
    <row r="676" spans="1:10" x14ac:dyDescent="0.25">
      <c r="A676" t="str">
        <f t="shared" si="20"/>
        <v>00134</v>
      </c>
      <c r="B676" s="118" t="str">
        <f t="shared" si="21"/>
        <v>D54397-BRC00134</v>
      </c>
      <c r="C676" s="338">
        <v>7</v>
      </c>
      <c r="D676" s="339"/>
      <c r="E676" s="340"/>
      <c r="F676" s="341" t="s">
        <v>2092</v>
      </c>
      <c r="G676" s="342" t="s">
        <v>2091</v>
      </c>
      <c r="H676" s="343" t="s">
        <v>40</v>
      </c>
      <c r="I676" s="344" t="s">
        <v>2093</v>
      </c>
      <c r="J676" s="345" t="s">
        <v>844</v>
      </c>
    </row>
    <row r="677" spans="1:10" x14ac:dyDescent="0.25">
      <c r="A677" t="str">
        <f t="shared" si="20"/>
        <v>00127</v>
      </c>
      <c r="B677" s="118" t="str">
        <f t="shared" si="21"/>
        <v>D54397-BRC00127</v>
      </c>
      <c r="C677" s="338">
        <v>7</v>
      </c>
      <c r="D677" s="339"/>
      <c r="E677" s="340"/>
      <c r="F677" s="341" t="s">
        <v>2095</v>
      </c>
      <c r="G677" s="342" t="s">
        <v>2094</v>
      </c>
      <c r="H677" s="343" t="s">
        <v>40</v>
      </c>
      <c r="I677" s="344" t="s">
        <v>2096</v>
      </c>
      <c r="J677" s="345" t="s">
        <v>844</v>
      </c>
    </row>
    <row r="678" spans="1:10" x14ac:dyDescent="0.25">
      <c r="A678" t="str">
        <f t="shared" si="20"/>
        <v>00082</v>
      </c>
      <c r="B678" s="118" t="str">
        <f t="shared" si="21"/>
        <v>D54397-BRC00082</v>
      </c>
      <c r="C678" s="338">
        <v>7</v>
      </c>
      <c r="D678" s="339"/>
      <c r="E678" s="340"/>
      <c r="F678" s="341" t="s">
        <v>2098</v>
      </c>
      <c r="G678" s="342" t="s">
        <v>2097</v>
      </c>
      <c r="H678" s="343" t="s">
        <v>40</v>
      </c>
      <c r="I678" s="344" t="s">
        <v>2099</v>
      </c>
      <c r="J678" s="345" t="s">
        <v>844</v>
      </c>
    </row>
    <row r="679" spans="1:10" x14ac:dyDescent="0.25">
      <c r="A679" t="str">
        <f t="shared" si="20"/>
        <v>00058</v>
      </c>
      <c r="B679" s="118" t="str">
        <f t="shared" si="21"/>
        <v>D54397-BRC00058</v>
      </c>
      <c r="C679" s="338">
        <v>7</v>
      </c>
      <c r="D679" s="339"/>
      <c r="E679" s="340"/>
      <c r="F679" s="341" t="s">
        <v>2101</v>
      </c>
      <c r="G679" s="342" t="s">
        <v>2100</v>
      </c>
      <c r="H679" s="343" t="s">
        <v>40</v>
      </c>
      <c r="I679" s="344" t="s">
        <v>2102</v>
      </c>
      <c r="J679" s="345" t="s">
        <v>844</v>
      </c>
    </row>
    <row r="680" spans="1:10" x14ac:dyDescent="0.25">
      <c r="A680" t="str">
        <f t="shared" si="20"/>
        <v>02616</v>
      </c>
      <c r="B680" s="118" t="str">
        <f t="shared" si="21"/>
        <v>D54329-BRC02616</v>
      </c>
      <c r="C680" s="338">
        <v>6</v>
      </c>
      <c r="D680" s="339"/>
      <c r="E680" s="340"/>
      <c r="F680" s="341" t="s">
        <v>2104</v>
      </c>
      <c r="G680" s="342" t="s">
        <v>2103</v>
      </c>
      <c r="H680" s="343" t="s">
        <v>40</v>
      </c>
      <c r="I680" s="344" t="s">
        <v>2105</v>
      </c>
      <c r="J680" s="345" t="s">
        <v>891</v>
      </c>
    </row>
    <row r="681" spans="1:10" x14ac:dyDescent="0.25">
      <c r="A681" t="str">
        <f t="shared" si="20"/>
        <v>02618</v>
      </c>
      <c r="B681" s="118" t="str">
        <f t="shared" si="21"/>
        <v>D54329-BRC02618</v>
      </c>
      <c r="C681" s="338">
        <v>6</v>
      </c>
      <c r="D681" s="339"/>
      <c r="E681" s="340"/>
      <c r="F681" s="341" t="s">
        <v>2107</v>
      </c>
      <c r="G681" s="342" t="s">
        <v>2106</v>
      </c>
      <c r="H681" s="343" t="s">
        <v>40</v>
      </c>
      <c r="I681" s="344" t="s">
        <v>2108</v>
      </c>
      <c r="J681" s="345" t="s">
        <v>891</v>
      </c>
    </row>
    <row r="682" spans="1:10" x14ac:dyDescent="0.25">
      <c r="A682" t="str">
        <f t="shared" si="20"/>
        <v>02619</v>
      </c>
      <c r="B682" s="118" t="str">
        <f t="shared" si="21"/>
        <v>D54329-BRC02619</v>
      </c>
      <c r="C682" s="338">
        <v>6</v>
      </c>
      <c r="D682" s="339"/>
      <c r="E682" s="340"/>
      <c r="F682" s="341" t="s">
        <v>2110</v>
      </c>
      <c r="G682" s="342" t="s">
        <v>2109</v>
      </c>
      <c r="H682" s="343" t="s">
        <v>40</v>
      </c>
      <c r="I682" s="344" t="s">
        <v>2111</v>
      </c>
      <c r="J682" s="345" t="s">
        <v>891</v>
      </c>
    </row>
    <row r="683" spans="1:10" x14ac:dyDescent="0.25">
      <c r="A683" t="str">
        <f t="shared" si="20"/>
        <v>00186</v>
      </c>
      <c r="B683" s="118" t="str">
        <f t="shared" si="21"/>
        <v>D54430-BRC00186</v>
      </c>
      <c r="C683" s="338">
        <v>9</v>
      </c>
      <c r="D683" s="339"/>
      <c r="E683" s="340"/>
      <c r="F683" s="341" t="s">
        <v>2113</v>
      </c>
      <c r="G683" s="342" t="s">
        <v>2112</v>
      </c>
      <c r="H683" s="343" t="s">
        <v>40</v>
      </c>
      <c r="I683" s="344" t="s">
        <v>2114</v>
      </c>
      <c r="J683" s="345" t="s">
        <v>68</v>
      </c>
    </row>
    <row r="684" spans="1:10" x14ac:dyDescent="0.25">
      <c r="A684" t="str">
        <f t="shared" si="20"/>
        <v>00187</v>
      </c>
      <c r="B684" s="118" t="str">
        <f t="shared" si="21"/>
        <v>D54430-BRC00187</v>
      </c>
      <c r="C684" s="338">
        <v>9</v>
      </c>
      <c r="D684" s="339"/>
      <c r="E684" s="340"/>
      <c r="F684" s="341" t="s">
        <v>2116</v>
      </c>
      <c r="G684" s="342" t="s">
        <v>2115</v>
      </c>
      <c r="H684" s="343" t="s">
        <v>40</v>
      </c>
      <c r="I684" s="344" t="s">
        <v>2117</v>
      </c>
      <c r="J684" s="345" t="s">
        <v>68</v>
      </c>
    </row>
    <row r="685" spans="1:10" x14ac:dyDescent="0.25">
      <c r="A685" t="str">
        <f t="shared" si="20"/>
        <v>00287</v>
      </c>
      <c r="B685" s="118" t="str">
        <f t="shared" si="21"/>
        <v>D54339-BRC00287</v>
      </c>
      <c r="C685" s="338">
        <v>10</v>
      </c>
      <c r="D685" s="339"/>
      <c r="E685" s="340"/>
      <c r="F685" s="341" t="s">
        <v>2119</v>
      </c>
      <c r="G685" s="342" t="s">
        <v>2118</v>
      </c>
      <c r="H685" s="343" t="s">
        <v>40</v>
      </c>
      <c r="I685" s="344" t="s">
        <v>2120</v>
      </c>
      <c r="J685" s="345" t="s">
        <v>108</v>
      </c>
    </row>
    <row r="686" spans="1:10" x14ac:dyDescent="0.25">
      <c r="A686" t="str">
        <f t="shared" si="20"/>
        <v>00002</v>
      </c>
      <c r="B686" s="118" t="str">
        <f t="shared" si="21"/>
        <v>D54351-BRC00002</v>
      </c>
      <c r="C686" s="338">
        <v>11</v>
      </c>
      <c r="D686" s="339"/>
      <c r="E686" s="340"/>
      <c r="F686" s="341" t="s">
        <v>2122</v>
      </c>
      <c r="G686" s="342" t="s">
        <v>2121</v>
      </c>
      <c r="H686" s="343" t="s">
        <v>40</v>
      </c>
      <c r="I686" s="344" t="s">
        <v>2123</v>
      </c>
      <c r="J686" s="345" t="s">
        <v>2124</v>
      </c>
    </row>
    <row r="687" spans="1:10" x14ac:dyDescent="0.25">
      <c r="A687" t="str">
        <f t="shared" si="20"/>
        <v>00011</v>
      </c>
      <c r="B687" s="118" t="str">
        <f t="shared" si="21"/>
        <v>D54351-BRC00011</v>
      </c>
      <c r="C687" s="338">
        <v>11</v>
      </c>
      <c r="D687" s="339"/>
      <c r="E687" s="340"/>
      <c r="F687" s="341" t="s">
        <v>2126</v>
      </c>
      <c r="G687" s="342" t="s">
        <v>2125</v>
      </c>
      <c r="H687" s="343" t="s">
        <v>40</v>
      </c>
      <c r="I687" s="344" t="s">
        <v>2127</v>
      </c>
      <c r="J687" s="345" t="s">
        <v>2124</v>
      </c>
    </row>
    <row r="688" spans="1:10" x14ac:dyDescent="0.25">
      <c r="A688" t="str">
        <f t="shared" si="20"/>
        <v>00016</v>
      </c>
      <c r="B688" s="118" t="str">
        <f t="shared" si="21"/>
        <v>D54351-BRC00016</v>
      </c>
      <c r="C688" s="338">
        <v>11</v>
      </c>
      <c r="D688" s="339"/>
      <c r="E688" s="340"/>
      <c r="F688" s="341" t="s">
        <v>2129</v>
      </c>
      <c r="G688" s="342" t="s">
        <v>2128</v>
      </c>
      <c r="H688" s="343" t="s">
        <v>40</v>
      </c>
      <c r="I688" s="344" t="s">
        <v>2130</v>
      </c>
      <c r="J688" s="345" t="s">
        <v>2124</v>
      </c>
    </row>
    <row r="689" spans="1:10" x14ac:dyDescent="0.25">
      <c r="A689" t="str">
        <f t="shared" si="20"/>
        <v>00027</v>
      </c>
      <c r="B689" s="118" t="str">
        <f t="shared" si="21"/>
        <v>D54351-BRC00027</v>
      </c>
      <c r="C689" s="338">
        <v>11</v>
      </c>
      <c r="D689" s="339"/>
      <c r="E689" s="340"/>
      <c r="F689" s="341" t="s">
        <v>2132</v>
      </c>
      <c r="G689" s="342" t="s">
        <v>2131</v>
      </c>
      <c r="H689" s="343" t="s">
        <v>40</v>
      </c>
      <c r="I689" s="344" t="s">
        <v>2133</v>
      </c>
      <c r="J689" s="345" t="s">
        <v>2124</v>
      </c>
    </row>
    <row r="690" spans="1:10" x14ac:dyDescent="0.25">
      <c r="A690" t="str">
        <f t="shared" si="20"/>
        <v>19646</v>
      </c>
      <c r="B690" s="118" t="str">
        <f t="shared" si="21"/>
        <v>D54395-BRC19646</v>
      </c>
      <c r="C690" s="338">
        <v>1</v>
      </c>
      <c r="D690" s="339"/>
      <c r="E690" s="340"/>
      <c r="F690" s="341" t="s">
        <v>2135</v>
      </c>
      <c r="G690" s="342" t="s">
        <v>2134</v>
      </c>
      <c r="H690" s="343" t="s">
        <v>40</v>
      </c>
      <c r="I690" s="344" t="s">
        <v>2136</v>
      </c>
      <c r="J690" s="345" t="s">
        <v>47</v>
      </c>
    </row>
    <row r="691" spans="1:10" x14ac:dyDescent="0.25">
      <c r="A691" t="str">
        <f t="shared" si="20"/>
        <v>19625</v>
      </c>
      <c r="B691" s="118" t="str">
        <f t="shared" si="21"/>
        <v>D54395-BRC19625</v>
      </c>
      <c r="C691" s="338">
        <v>1</v>
      </c>
      <c r="D691" s="339"/>
      <c r="E691" s="340"/>
      <c r="F691" s="341" t="s">
        <v>2138</v>
      </c>
      <c r="G691" s="342" t="s">
        <v>2137</v>
      </c>
      <c r="H691" s="343" t="s">
        <v>40</v>
      </c>
      <c r="I691" s="344" t="s">
        <v>2139</v>
      </c>
      <c r="J691" s="345" t="s">
        <v>47</v>
      </c>
    </row>
    <row r="692" spans="1:10" x14ac:dyDescent="0.25">
      <c r="A692" t="str">
        <f t="shared" si="20"/>
        <v>19622</v>
      </c>
      <c r="B692" s="118" t="str">
        <f t="shared" si="21"/>
        <v>D54395-BRC19622</v>
      </c>
      <c r="C692" s="338">
        <v>1</v>
      </c>
      <c r="D692" s="339"/>
      <c r="E692" s="340"/>
      <c r="F692" s="341" t="s">
        <v>2141</v>
      </c>
      <c r="G692" s="342" t="s">
        <v>2140</v>
      </c>
      <c r="H692" s="343" t="s">
        <v>40</v>
      </c>
      <c r="I692" s="344" t="s">
        <v>2142</v>
      </c>
      <c r="J692" s="345" t="s">
        <v>47</v>
      </c>
    </row>
    <row r="693" spans="1:10" x14ac:dyDescent="0.25">
      <c r="A693" t="str">
        <f t="shared" si="20"/>
        <v>00001</v>
      </c>
      <c r="B693" s="118" t="str">
        <f t="shared" si="21"/>
        <v>D54369-BRC00001</v>
      </c>
      <c r="C693" s="338">
        <v>9</v>
      </c>
      <c r="D693" s="339"/>
      <c r="E693" s="340"/>
      <c r="F693" s="341" t="s">
        <v>2144</v>
      </c>
      <c r="G693" s="342" t="s">
        <v>2143</v>
      </c>
      <c r="H693" s="343" t="s">
        <v>40</v>
      </c>
      <c r="I693" s="344" t="s">
        <v>2145</v>
      </c>
      <c r="J693" s="345" t="s">
        <v>2146</v>
      </c>
    </row>
    <row r="694" spans="1:10" x14ac:dyDescent="0.25">
      <c r="A694" t="str">
        <f t="shared" si="20"/>
        <v>00010</v>
      </c>
      <c r="B694" s="118" t="str">
        <f t="shared" si="21"/>
        <v>D54375-BRC00010</v>
      </c>
      <c r="C694" s="338">
        <v>11</v>
      </c>
      <c r="D694" s="339"/>
      <c r="E694" s="340"/>
      <c r="F694" s="341" t="s">
        <v>2148</v>
      </c>
      <c r="G694" s="342" t="s">
        <v>2147</v>
      </c>
      <c r="H694" s="343" t="s">
        <v>40</v>
      </c>
      <c r="I694" s="344" t="s">
        <v>2149</v>
      </c>
      <c r="J694" s="345" t="s">
        <v>2150</v>
      </c>
    </row>
    <row r="695" spans="1:10" x14ac:dyDescent="0.25">
      <c r="A695" t="str">
        <f t="shared" si="20"/>
        <v>00011</v>
      </c>
      <c r="B695" s="118" t="str">
        <f t="shared" si="21"/>
        <v>D54375-BRC00011</v>
      </c>
      <c r="C695" s="338">
        <v>11</v>
      </c>
      <c r="D695" s="339"/>
      <c r="E695" s="340"/>
      <c r="F695" s="341" t="s">
        <v>2152</v>
      </c>
      <c r="G695" s="342" t="s">
        <v>2151</v>
      </c>
      <c r="H695" s="343" t="s">
        <v>40</v>
      </c>
      <c r="I695" s="344" t="s">
        <v>2153</v>
      </c>
      <c r="J695" s="345" t="s">
        <v>2150</v>
      </c>
    </row>
    <row r="696" spans="1:10" x14ac:dyDescent="0.25">
      <c r="A696" t="str">
        <f t="shared" si="20"/>
        <v>19621</v>
      </c>
      <c r="B696" s="118" t="str">
        <f t="shared" si="21"/>
        <v>D54395-BRC19621</v>
      </c>
      <c r="C696" s="338">
        <v>1</v>
      </c>
      <c r="D696" s="339"/>
      <c r="E696" s="340"/>
      <c r="F696" s="341" t="s">
        <v>2155</v>
      </c>
      <c r="G696" s="342" t="s">
        <v>2154</v>
      </c>
      <c r="H696" s="343" t="s">
        <v>40</v>
      </c>
      <c r="I696" s="344" t="s">
        <v>2156</v>
      </c>
      <c r="J696" s="345" t="s">
        <v>47</v>
      </c>
    </row>
    <row r="697" spans="1:10" x14ac:dyDescent="0.25">
      <c r="A697" t="str">
        <f t="shared" si="20"/>
        <v>19594</v>
      </c>
      <c r="B697" s="118" t="str">
        <f t="shared" si="21"/>
        <v>D54395-BRC19594</v>
      </c>
      <c r="C697" s="338">
        <v>1</v>
      </c>
      <c r="D697" s="339"/>
      <c r="E697" s="340"/>
      <c r="F697" s="341" t="s">
        <v>2158</v>
      </c>
      <c r="G697" s="342" t="s">
        <v>2157</v>
      </c>
      <c r="H697" s="343" t="s">
        <v>40</v>
      </c>
      <c r="I697" s="344" t="s">
        <v>2159</v>
      </c>
      <c r="J697" s="345" t="s">
        <v>47</v>
      </c>
    </row>
    <row r="698" spans="1:10" x14ac:dyDescent="0.25">
      <c r="A698" t="str">
        <f t="shared" si="20"/>
        <v>19519</v>
      </c>
      <c r="B698" s="118" t="str">
        <f t="shared" si="21"/>
        <v>D54395-BRC19519</v>
      </c>
      <c r="C698" s="338">
        <v>1</v>
      </c>
      <c r="D698" s="339"/>
      <c r="E698" s="340"/>
      <c r="F698" s="341" t="s">
        <v>2161</v>
      </c>
      <c r="G698" s="342" t="s">
        <v>2160</v>
      </c>
      <c r="H698" s="343" t="s">
        <v>40</v>
      </c>
      <c r="I698" s="344" t="s">
        <v>2162</v>
      </c>
      <c r="J698" s="345" t="s">
        <v>47</v>
      </c>
    </row>
    <row r="699" spans="1:10" x14ac:dyDescent="0.25">
      <c r="A699" t="str">
        <f t="shared" si="20"/>
        <v>06506</v>
      </c>
      <c r="B699" s="118" t="str">
        <f t="shared" si="21"/>
        <v>D54395-BRC06506</v>
      </c>
      <c r="C699" s="338">
        <v>1</v>
      </c>
      <c r="D699" s="339"/>
      <c r="E699" s="340"/>
      <c r="F699" s="341" t="s">
        <v>2164</v>
      </c>
      <c r="G699" s="342" t="s">
        <v>2163</v>
      </c>
      <c r="H699" s="343" t="s">
        <v>40</v>
      </c>
      <c r="I699" s="344" t="s">
        <v>2165</v>
      </c>
      <c r="J699" s="345" t="s">
        <v>47</v>
      </c>
    </row>
    <row r="700" spans="1:10" x14ac:dyDescent="0.25">
      <c r="A700" t="str">
        <f t="shared" si="20"/>
        <v>06571</v>
      </c>
      <c r="B700" s="118" t="str">
        <f t="shared" si="21"/>
        <v>D54395-BRC06571</v>
      </c>
      <c r="C700" s="338">
        <v>1</v>
      </c>
      <c r="D700" s="339"/>
      <c r="E700" s="340"/>
      <c r="F700" s="341" t="s">
        <v>2167</v>
      </c>
      <c r="G700" s="342" t="s">
        <v>2166</v>
      </c>
      <c r="H700" s="343" t="s">
        <v>40</v>
      </c>
      <c r="I700" s="344" t="s">
        <v>2168</v>
      </c>
      <c r="J700" s="345" t="s">
        <v>47</v>
      </c>
    </row>
    <row r="701" spans="1:10" x14ac:dyDescent="0.25">
      <c r="A701" t="str">
        <f t="shared" si="20"/>
        <v>06451</v>
      </c>
      <c r="B701" s="118" t="str">
        <f t="shared" si="21"/>
        <v>D54395-BRC06451</v>
      </c>
      <c r="C701" s="338">
        <v>1</v>
      </c>
      <c r="D701" s="339"/>
      <c r="E701" s="340"/>
      <c r="F701" s="341" t="s">
        <v>2170</v>
      </c>
      <c r="G701" s="342" t="s">
        <v>2169</v>
      </c>
      <c r="H701" s="343" t="s">
        <v>40</v>
      </c>
      <c r="I701" s="344" t="s">
        <v>2171</v>
      </c>
      <c r="J701" s="345" t="s">
        <v>47</v>
      </c>
    </row>
    <row r="702" spans="1:10" x14ac:dyDescent="0.25">
      <c r="A702" t="str">
        <f t="shared" si="20"/>
        <v>06448</v>
      </c>
      <c r="B702" s="118" t="str">
        <f t="shared" si="21"/>
        <v>D54395-BRC06448</v>
      </c>
      <c r="C702" s="338">
        <v>1</v>
      </c>
      <c r="D702" s="339"/>
      <c r="E702" s="340"/>
      <c r="F702" s="341" t="s">
        <v>2173</v>
      </c>
      <c r="G702" s="342" t="s">
        <v>2172</v>
      </c>
      <c r="H702" s="343" t="s">
        <v>40</v>
      </c>
      <c r="I702" s="344" t="s">
        <v>2174</v>
      </c>
      <c r="J702" s="345" t="s">
        <v>47</v>
      </c>
    </row>
    <row r="703" spans="1:10" x14ac:dyDescent="0.25">
      <c r="A703" t="str">
        <f t="shared" si="20"/>
        <v>06434</v>
      </c>
      <c r="B703" s="118" t="str">
        <f t="shared" si="21"/>
        <v>D54395-BRC06434</v>
      </c>
      <c r="C703" s="338">
        <v>1</v>
      </c>
      <c r="D703" s="339"/>
      <c r="E703" s="340"/>
      <c r="F703" s="341" t="s">
        <v>2176</v>
      </c>
      <c r="G703" s="342" t="s">
        <v>2175</v>
      </c>
      <c r="H703" s="343" t="s">
        <v>40</v>
      </c>
      <c r="I703" s="344" t="s">
        <v>2177</v>
      </c>
      <c r="J703" s="345" t="s">
        <v>47</v>
      </c>
    </row>
    <row r="704" spans="1:10" x14ac:dyDescent="0.25">
      <c r="A704" t="str">
        <f t="shared" si="20"/>
        <v>06415</v>
      </c>
      <c r="B704" s="118" t="str">
        <f t="shared" si="21"/>
        <v>D54395-BRC06415</v>
      </c>
      <c r="C704" s="338">
        <v>1</v>
      </c>
      <c r="D704" s="339"/>
      <c r="E704" s="340"/>
      <c r="F704" s="341" t="s">
        <v>2179</v>
      </c>
      <c r="G704" s="342" t="s">
        <v>2178</v>
      </c>
      <c r="H704" s="343" t="s">
        <v>40</v>
      </c>
      <c r="I704" s="344" t="s">
        <v>2180</v>
      </c>
      <c r="J704" s="345" t="s">
        <v>47</v>
      </c>
    </row>
    <row r="705" spans="1:10" x14ac:dyDescent="0.25">
      <c r="A705" t="str">
        <f t="shared" si="20"/>
        <v>06253</v>
      </c>
      <c r="B705" s="118" t="str">
        <f t="shared" si="21"/>
        <v>D54395-BRC06253</v>
      </c>
      <c r="C705" s="338">
        <v>1</v>
      </c>
      <c r="D705" s="339"/>
      <c r="E705" s="340"/>
      <c r="F705" s="341" t="s">
        <v>2182</v>
      </c>
      <c r="G705" s="342" t="s">
        <v>2181</v>
      </c>
      <c r="H705" s="343" t="s">
        <v>40</v>
      </c>
      <c r="I705" s="344" t="s">
        <v>2183</v>
      </c>
      <c r="J705" s="345" t="s">
        <v>47</v>
      </c>
    </row>
    <row r="706" spans="1:10" x14ac:dyDescent="0.25">
      <c r="A706" t="str">
        <f t="shared" si="20"/>
        <v>06160</v>
      </c>
      <c r="B706" s="118" t="str">
        <f t="shared" si="21"/>
        <v>D54395-BRC06160</v>
      </c>
      <c r="C706" s="338">
        <v>1</v>
      </c>
      <c r="D706" s="339"/>
      <c r="E706" s="340"/>
      <c r="F706" s="341" t="s">
        <v>2185</v>
      </c>
      <c r="G706" s="342" t="s">
        <v>2184</v>
      </c>
      <c r="H706" s="343" t="s">
        <v>40</v>
      </c>
      <c r="I706" s="344" t="s">
        <v>2186</v>
      </c>
      <c r="J706" s="345" t="s">
        <v>47</v>
      </c>
    </row>
    <row r="707" spans="1:10" x14ac:dyDescent="0.25">
      <c r="A707" t="str">
        <f t="shared" si="20"/>
        <v>06057</v>
      </c>
      <c r="B707" s="118" t="str">
        <f t="shared" si="21"/>
        <v>D54395-BRC06057</v>
      </c>
      <c r="C707" s="338">
        <v>1</v>
      </c>
      <c r="D707" s="339"/>
      <c r="E707" s="340"/>
      <c r="F707" s="341" t="s">
        <v>2188</v>
      </c>
      <c r="G707" s="342" t="s">
        <v>2187</v>
      </c>
      <c r="H707" s="343" t="s">
        <v>40</v>
      </c>
      <c r="I707" s="344" t="s">
        <v>2189</v>
      </c>
      <c r="J707" s="345" t="s">
        <v>47</v>
      </c>
    </row>
    <row r="708" spans="1:10" x14ac:dyDescent="0.25">
      <c r="A708" t="str">
        <f t="shared" ref="A708:A771" si="22">RIGHT(G708,5)</f>
        <v>06034</v>
      </c>
      <c r="B708" s="118" t="str">
        <f t="shared" ref="B708:B771" si="23">G708</f>
        <v>D54395-BRC06034</v>
      </c>
      <c r="C708" s="338">
        <v>1</v>
      </c>
      <c r="D708" s="339"/>
      <c r="E708" s="340"/>
      <c r="F708" s="341" t="s">
        <v>2191</v>
      </c>
      <c r="G708" s="342" t="s">
        <v>2190</v>
      </c>
      <c r="H708" s="343" t="s">
        <v>40</v>
      </c>
      <c r="I708" s="344" t="s">
        <v>2192</v>
      </c>
      <c r="J708" s="345" t="s">
        <v>47</v>
      </c>
    </row>
    <row r="709" spans="1:10" x14ac:dyDescent="0.25">
      <c r="A709" t="str">
        <f t="shared" si="22"/>
        <v>05837</v>
      </c>
      <c r="B709" s="118" t="str">
        <f t="shared" si="23"/>
        <v>D54395-BRC05837</v>
      </c>
      <c r="C709" s="338">
        <v>1</v>
      </c>
      <c r="D709" s="339"/>
      <c r="E709" s="340"/>
      <c r="F709" s="341" t="s">
        <v>2194</v>
      </c>
      <c r="G709" s="342" t="s">
        <v>2193</v>
      </c>
      <c r="H709" s="343" t="s">
        <v>40</v>
      </c>
      <c r="I709" s="344" t="s">
        <v>2195</v>
      </c>
      <c r="J709" s="345" t="s">
        <v>47</v>
      </c>
    </row>
    <row r="710" spans="1:10" x14ac:dyDescent="0.25">
      <c r="A710" t="str">
        <f t="shared" si="22"/>
        <v>05824</v>
      </c>
      <c r="B710" s="118" t="str">
        <f t="shared" si="23"/>
        <v>D54395-BRC05824</v>
      </c>
      <c r="C710" s="338">
        <v>1</v>
      </c>
      <c r="D710" s="339"/>
      <c r="E710" s="340"/>
      <c r="F710" s="341" t="s">
        <v>2197</v>
      </c>
      <c r="G710" s="342" t="s">
        <v>2196</v>
      </c>
      <c r="H710" s="343" t="s">
        <v>40</v>
      </c>
      <c r="I710" s="344" t="s">
        <v>2198</v>
      </c>
      <c r="J710" s="345" t="s">
        <v>47</v>
      </c>
    </row>
    <row r="711" spans="1:10" x14ac:dyDescent="0.25">
      <c r="A711" t="str">
        <f t="shared" si="22"/>
        <v>05793</v>
      </c>
      <c r="B711" s="118" t="str">
        <f t="shared" si="23"/>
        <v>D54395-BRC05793</v>
      </c>
      <c r="C711" s="338">
        <v>1</v>
      </c>
      <c r="D711" s="339"/>
      <c r="E711" s="340"/>
      <c r="F711" s="341" t="s">
        <v>2200</v>
      </c>
      <c r="G711" s="342" t="s">
        <v>2199</v>
      </c>
      <c r="H711" s="343" t="s">
        <v>40</v>
      </c>
      <c r="I711" s="344" t="s">
        <v>2201</v>
      </c>
      <c r="J711" s="345" t="s">
        <v>47</v>
      </c>
    </row>
    <row r="712" spans="1:10" x14ac:dyDescent="0.25">
      <c r="A712" t="str">
        <f t="shared" si="22"/>
        <v>05789</v>
      </c>
      <c r="B712" s="118" t="str">
        <f t="shared" si="23"/>
        <v>D54395-BRC05789</v>
      </c>
      <c r="C712" s="338">
        <v>1</v>
      </c>
      <c r="D712" s="339"/>
      <c r="E712" s="340"/>
      <c r="F712" s="341" t="s">
        <v>2203</v>
      </c>
      <c r="G712" s="342" t="s">
        <v>2202</v>
      </c>
      <c r="H712" s="343" t="s">
        <v>40</v>
      </c>
      <c r="I712" s="344" t="s">
        <v>2204</v>
      </c>
      <c r="J712" s="345" t="s">
        <v>47</v>
      </c>
    </row>
    <row r="713" spans="1:10" x14ac:dyDescent="0.25">
      <c r="A713" t="str">
        <f t="shared" si="22"/>
        <v>05751</v>
      </c>
      <c r="B713" s="118" t="str">
        <f t="shared" si="23"/>
        <v>D54395-BRC05751</v>
      </c>
      <c r="C713" s="338">
        <v>1</v>
      </c>
      <c r="D713" s="339"/>
      <c r="E713" s="340"/>
      <c r="F713" s="341" t="s">
        <v>2206</v>
      </c>
      <c r="G713" s="342" t="s">
        <v>2205</v>
      </c>
      <c r="H713" s="343" t="s">
        <v>40</v>
      </c>
      <c r="I713" s="344" t="s">
        <v>2207</v>
      </c>
      <c r="J713" s="345" t="s">
        <v>47</v>
      </c>
    </row>
    <row r="714" spans="1:10" x14ac:dyDescent="0.25">
      <c r="A714" t="str">
        <f t="shared" si="22"/>
        <v>02113</v>
      </c>
      <c r="B714" s="118" t="str">
        <f t="shared" si="23"/>
        <v>D54395-BRC02113</v>
      </c>
      <c r="C714" s="338">
        <v>1</v>
      </c>
      <c r="D714" s="339"/>
      <c r="E714" s="340"/>
      <c r="F714" s="341" t="s">
        <v>2209</v>
      </c>
      <c r="G714" s="342" t="s">
        <v>2208</v>
      </c>
      <c r="H714" s="343" t="s">
        <v>40</v>
      </c>
      <c r="I714" s="344" t="s">
        <v>2210</v>
      </c>
      <c r="J714" s="345" t="s">
        <v>47</v>
      </c>
    </row>
    <row r="715" spans="1:10" x14ac:dyDescent="0.25">
      <c r="A715" t="str">
        <f t="shared" si="22"/>
        <v>02127</v>
      </c>
      <c r="B715" s="118" t="str">
        <f t="shared" si="23"/>
        <v>D54395-BRC02127</v>
      </c>
      <c r="C715" s="338">
        <v>1</v>
      </c>
      <c r="D715" s="339"/>
      <c r="E715" s="340"/>
      <c r="F715" s="341" t="s">
        <v>2212</v>
      </c>
      <c r="G715" s="342" t="s">
        <v>2211</v>
      </c>
      <c r="H715" s="343" t="s">
        <v>40</v>
      </c>
      <c r="I715" s="344" t="s">
        <v>2213</v>
      </c>
      <c r="J715" s="345" t="s">
        <v>47</v>
      </c>
    </row>
    <row r="716" spans="1:10" x14ac:dyDescent="0.25">
      <c r="A716" t="str">
        <f t="shared" si="22"/>
        <v>02154</v>
      </c>
      <c r="B716" s="118" t="str">
        <f t="shared" si="23"/>
        <v>D54395-BRC02154</v>
      </c>
      <c r="C716" s="338">
        <v>1</v>
      </c>
      <c r="D716" s="339"/>
      <c r="E716" s="340"/>
      <c r="F716" s="341" t="s">
        <v>2215</v>
      </c>
      <c r="G716" s="342" t="s">
        <v>2214</v>
      </c>
      <c r="H716" s="343" t="s">
        <v>40</v>
      </c>
      <c r="I716" s="344" t="s">
        <v>2216</v>
      </c>
      <c r="J716" s="345" t="s">
        <v>47</v>
      </c>
    </row>
    <row r="717" spans="1:10" x14ac:dyDescent="0.25">
      <c r="A717" t="str">
        <f t="shared" si="22"/>
        <v>02163</v>
      </c>
      <c r="B717" s="118" t="str">
        <f t="shared" si="23"/>
        <v>D54395-BRC02163</v>
      </c>
      <c r="C717" s="338">
        <v>1</v>
      </c>
      <c r="D717" s="339"/>
      <c r="E717" s="340"/>
      <c r="F717" s="341" t="s">
        <v>2218</v>
      </c>
      <c r="G717" s="342" t="s">
        <v>2217</v>
      </c>
      <c r="H717" s="343" t="s">
        <v>40</v>
      </c>
      <c r="I717" s="344" t="s">
        <v>2219</v>
      </c>
      <c r="J717" s="345" t="s">
        <v>47</v>
      </c>
    </row>
    <row r="718" spans="1:10" x14ac:dyDescent="0.25">
      <c r="A718" t="str">
        <f t="shared" si="22"/>
        <v>05733</v>
      </c>
      <c r="B718" s="118" t="str">
        <f t="shared" si="23"/>
        <v>D54395-BRC05733</v>
      </c>
      <c r="C718" s="338">
        <v>1</v>
      </c>
      <c r="D718" s="339"/>
      <c r="E718" s="340"/>
      <c r="F718" s="341" t="s">
        <v>2221</v>
      </c>
      <c r="G718" s="342" t="s">
        <v>2220</v>
      </c>
      <c r="H718" s="343" t="s">
        <v>40</v>
      </c>
      <c r="I718" s="344" t="s">
        <v>2222</v>
      </c>
      <c r="J718" s="345" t="s">
        <v>47</v>
      </c>
    </row>
    <row r="719" spans="1:10" x14ac:dyDescent="0.25">
      <c r="A719" t="str">
        <f t="shared" si="22"/>
        <v>05649</v>
      </c>
      <c r="B719" s="118" t="str">
        <f t="shared" si="23"/>
        <v>D54395-BRC05649</v>
      </c>
      <c r="C719" s="338">
        <v>1</v>
      </c>
      <c r="D719" s="339"/>
      <c r="E719" s="340"/>
      <c r="F719" s="341" t="s">
        <v>2224</v>
      </c>
      <c r="G719" s="342" t="s">
        <v>2223</v>
      </c>
      <c r="H719" s="343" t="s">
        <v>40</v>
      </c>
      <c r="I719" s="344" t="s">
        <v>2225</v>
      </c>
      <c r="J719" s="345" t="s">
        <v>47</v>
      </c>
    </row>
    <row r="720" spans="1:10" x14ac:dyDescent="0.25">
      <c r="A720" t="str">
        <f t="shared" si="22"/>
        <v>02231</v>
      </c>
      <c r="B720" s="118" t="str">
        <f t="shared" si="23"/>
        <v>D54395-BRC02231</v>
      </c>
      <c r="C720" s="338">
        <v>1</v>
      </c>
      <c r="D720" s="339"/>
      <c r="E720" s="340"/>
      <c r="F720" s="341" t="s">
        <v>2227</v>
      </c>
      <c r="G720" s="342" t="s">
        <v>2226</v>
      </c>
      <c r="H720" s="343" t="s">
        <v>40</v>
      </c>
      <c r="I720" s="344" t="s">
        <v>2228</v>
      </c>
      <c r="J720" s="345" t="s">
        <v>47</v>
      </c>
    </row>
    <row r="721" spans="1:10" x14ac:dyDescent="0.25">
      <c r="A721" t="str">
        <f t="shared" si="22"/>
        <v>02235</v>
      </c>
      <c r="B721" s="118" t="str">
        <f t="shared" si="23"/>
        <v>D54395-BRC02235</v>
      </c>
      <c r="C721" s="338">
        <v>1</v>
      </c>
      <c r="D721" s="339"/>
      <c r="E721" s="340"/>
      <c r="F721" s="341" t="s">
        <v>2230</v>
      </c>
      <c r="G721" s="342" t="s">
        <v>2229</v>
      </c>
      <c r="H721" s="343" t="s">
        <v>40</v>
      </c>
      <c r="I721" s="344" t="s">
        <v>2231</v>
      </c>
      <c r="J721" s="345" t="s">
        <v>47</v>
      </c>
    </row>
    <row r="722" spans="1:10" x14ac:dyDescent="0.25">
      <c r="A722" t="str">
        <f t="shared" si="22"/>
        <v>02239</v>
      </c>
      <c r="B722" s="118" t="str">
        <f t="shared" si="23"/>
        <v>D54395-BRC02239</v>
      </c>
      <c r="C722" s="338">
        <v>1</v>
      </c>
      <c r="D722" s="339"/>
      <c r="E722" s="340"/>
      <c r="F722" s="341" t="s">
        <v>2233</v>
      </c>
      <c r="G722" s="342" t="s">
        <v>2232</v>
      </c>
      <c r="H722" s="343" t="s">
        <v>40</v>
      </c>
      <c r="I722" s="344" t="s">
        <v>2234</v>
      </c>
      <c r="J722" s="345" t="s">
        <v>47</v>
      </c>
    </row>
    <row r="723" spans="1:10" x14ac:dyDescent="0.25">
      <c r="A723" t="str">
        <f t="shared" si="22"/>
        <v>05640</v>
      </c>
      <c r="B723" s="118" t="str">
        <f t="shared" si="23"/>
        <v>D54395-BRC05640</v>
      </c>
      <c r="C723" s="338">
        <v>1</v>
      </c>
      <c r="D723" s="339"/>
      <c r="E723" s="340"/>
      <c r="F723" s="341" t="s">
        <v>2236</v>
      </c>
      <c r="G723" s="342" t="s">
        <v>2235</v>
      </c>
      <c r="H723" s="343" t="s">
        <v>40</v>
      </c>
      <c r="I723" s="344" t="s">
        <v>2237</v>
      </c>
      <c r="J723" s="345" t="s">
        <v>47</v>
      </c>
    </row>
    <row r="724" spans="1:10" x14ac:dyDescent="0.25">
      <c r="A724" t="str">
        <f t="shared" si="22"/>
        <v>02323</v>
      </c>
      <c r="B724" s="118" t="str">
        <f t="shared" si="23"/>
        <v>D54395-BRC02323</v>
      </c>
      <c r="C724" s="338">
        <v>1</v>
      </c>
      <c r="D724" s="339"/>
      <c r="E724" s="340"/>
      <c r="F724" s="341" t="s">
        <v>2239</v>
      </c>
      <c r="G724" s="342" t="s">
        <v>2238</v>
      </c>
      <c r="H724" s="343" t="s">
        <v>40</v>
      </c>
      <c r="I724" s="344" t="s">
        <v>2240</v>
      </c>
      <c r="J724" s="345" t="s">
        <v>47</v>
      </c>
    </row>
    <row r="725" spans="1:10" x14ac:dyDescent="0.25">
      <c r="A725" t="str">
        <f t="shared" si="22"/>
        <v>05602</v>
      </c>
      <c r="B725" s="118" t="str">
        <f t="shared" si="23"/>
        <v>D54395-BRC05602</v>
      </c>
      <c r="C725" s="338">
        <v>1</v>
      </c>
      <c r="D725" s="339"/>
      <c r="E725" s="340"/>
      <c r="F725" s="341" t="s">
        <v>2242</v>
      </c>
      <c r="G725" s="342" t="s">
        <v>2241</v>
      </c>
      <c r="H725" s="343" t="s">
        <v>40</v>
      </c>
      <c r="I725" s="344" t="s">
        <v>2243</v>
      </c>
      <c r="J725" s="345" t="s">
        <v>47</v>
      </c>
    </row>
    <row r="726" spans="1:10" x14ac:dyDescent="0.25">
      <c r="A726" t="str">
        <f t="shared" si="22"/>
        <v>05502</v>
      </c>
      <c r="B726" s="118" t="str">
        <f t="shared" si="23"/>
        <v>D54395-BRC05502</v>
      </c>
      <c r="C726" s="338">
        <v>1</v>
      </c>
      <c r="D726" s="339"/>
      <c r="E726" s="340"/>
      <c r="F726" s="341" t="s">
        <v>2245</v>
      </c>
      <c r="G726" s="342" t="s">
        <v>2244</v>
      </c>
      <c r="H726" s="343" t="s">
        <v>40</v>
      </c>
      <c r="I726" s="344" t="s">
        <v>2246</v>
      </c>
      <c r="J726" s="345" t="s">
        <v>47</v>
      </c>
    </row>
    <row r="727" spans="1:10" x14ac:dyDescent="0.25">
      <c r="A727" t="str">
        <f t="shared" si="22"/>
        <v>02387</v>
      </c>
      <c r="B727" s="118" t="str">
        <f t="shared" si="23"/>
        <v>D54395-BRC02387</v>
      </c>
      <c r="C727" s="338">
        <v>1</v>
      </c>
      <c r="D727" s="339"/>
      <c r="E727" s="340"/>
      <c r="F727" s="341" t="s">
        <v>2248</v>
      </c>
      <c r="G727" s="342" t="s">
        <v>2247</v>
      </c>
      <c r="H727" s="343" t="s">
        <v>40</v>
      </c>
      <c r="I727" s="344" t="s">
        <v>2249</v>
      </c>
      <c r="J727" s="345" t="s">
        <v>47</v>
      </c>
    </row>
    <row r="728" spans="1:10" x14ac:dyDescent="0.25">
      <c r="A728" t="str">
        <f t="shared" si="22"/>
        <v>02391</v>
      </c>
      <c r="B728" s="118" t="str">
        <f t="shared" si="23"/>
        <v>D54395-BRC02391</v>
      </c>
      <c r="C728" s="338">
        <v>1</v>
      </c>
      <c r="D728" s="339"/>
      <c r="E728" s="340"/>
      <c r="F728" s="341" t="s">
        <v>2251</v>
      </c>
      <c r="G728" s="342" t="s">
        <v>2250</v>
      </c>
      <c r="H728" s="343" t="s">
        <v>40</v>
      </c>
      <c r="I728" s="344" t="s">
        <v>2252</v>
      </c>
      <c r="J728" s="345" t="s">
        <v>47</v>
      </c>
    </row>
    <row r="729" spans="1:10" x14ac:dyDescent="0.25">
      <c r="A729" t="str">
        <f t="shared" si="22"/>
        <v>02392</v>
      </c>
      <c r="B729" s="118" t="str">
        <f t="shared" si="23"/>
        <v>D54395-BRC02392</v>
      </c>
      <c r="C729" s="338">
        <v>1</v>
      </c>
      <c r="D729" s="339"/>
      <c r="E729" s="340"/>
      <c r="F729" s="341" t="s">
        <v>2254</v>
      </c>
      <c r="G729" s="342" t="s">
        <v>2253</v>
      </c>
      <c r="H729" s="343" t="s">
        <v>40</v>
      </c>
      <c r="I729" s="344" t="s">
        <v>2255</v>
      </c>
      <c r="J729" s="345" t="s">
        <v>47</v>
      </c>
    </row>
    <row r="730" spans="1:10" x14ac:dyDescent="0.25">
      <c r="A730" t="str">
        <f t="shared" si="22"/>
        <v>02393</v>
      </c>
      <c r="B730" s="118" t="str">
        <f t="shared" si="23"/>
        <v>D54395-BRC02393</v>
      </c>
      <c r="C730" s="338">
        <v>1</v>
      </c>
      <c r="D730" s="339"/>
      <c r="E730" s="340"/>
      <c r="F730" s="341" t="s">
        <v>2257</v>
      </c>
      <c r="G730" s="342" t="s">
        <v>2256</v>
      </c>
      <c r="H730" s="343" t="s">
        <v>40</v>
      </c>
      <c r="I730" s="344" t="s">
        <v>2258</v>
      </c>
      <c r="J730" s="345" t="s">
        <v>47</v>
      </c>
    </row>
    <row r="731" spans="1:10" x14ac:dyDescent="0.25">
      <c r="A731" t="str">
        <f t="shared" si="22"/>
        <v>02397</v>
      </c>
      <c r="B731" s="118" t="str">
        <f t="shared" si="23"/>
        <v>D54395-BRC02397</v>
      </c>
      <c r="C731" s="338">
        <v>1</v>
      </c>
      <c r="D731" s="339"/>
      <c r="E731" s="340"/>
      <c r="F731" s="341" t="s">
        <v>2260</v>
      </c>
      <c r="G731" s="342" t="s">
        <v>2259</v>
      </c>
      <c r="H731" s="343" t="s">
        <v>40</v>
      </c>
      <c r="I731" s="344" t="s">
        <v>2261</v>
      </c>
      <c r="J731" s="345" t="s">
        <v>47</v>
      </c>
    </row>
    <row r="732" spans="1:10" x14ac:dyDescent="0.25">
      <c r="A732" t="str">
        <f t="shared" si="22"/>
        <v>02410</v>
      </c>
      <c r="B732" s="118" t="str">
        <f t="shared" si="23"/>
        <v>D54395-BRC02410</v>
      </c>
      <c r="C732" s="338">
        <v>1</v>
      </c>
      <c r="D732" s="339"/>
      <c r="E732" s="340"/>
      <c r="F732" s="341" t="s">
        <v>2263</v>
      </c>
      <c r="G732" s="342" t="s">
        <v>2262</v>
      </c>
      <c r="H732" s="343" t="s">
        <v>40</v>
      </c>
      <c r="I732" s="344" t="s">
        <v>2264</v>
      </c>
      <c r="J732" s="345" t="s">
        <v>47</v>
      </c>
    </row>
    <row r="733" spans="1:10" x14ac:dyDescent="0.25">
      <c r="A733" t="str">
        <f t="shared" si="22"/>
        <v>02415</v>
      </c>
      <c r="B733" s="118" t="str">
        <f t="shared" si="23"/>
        <v>D54395-BRC02415</v>
      </c>
      <c r="C733" s="338">
        <v>1</v>
      </c>
      <c r="D733" s="339"/>
      <c r="E733" s="340"/>
      <c r="F733" s="341" t="s">
        <v>2266</v>
      </c>
      <c r="G733" s="342" t="s">
        <v>2265</v>
      </c>
      <c r="H733" s="343" t="s">
        <v>40</v>
      </c>
      <c r="I733" s="344" t="s">
        <v>2267</v>
      </c>
      <c r="J733" s="345" t="s">
        <v>47</v>
      </c>
    </row>
    <row r="734" spans="1:10" x14ac:dyDescent="0.25">
      <c r="A734" t="str">
        <f t="shared" si="22"/>
        <v>02429</v>
      </c>
      <c r="B734" s="118" t="str">
        <f t="shared" si="23"/>
        <v>D54395-BRC02429</v>
      </c>
      <c r="C734" s="338">
        <v>1</v>
      </c>
      <c r="D734" s="339"/>
      <c r="E734" s="340"/>
      <c r="F734" s="341" t="s">
        <v>2269</v>
      </c>
      <c r="G734" s="342" t="s">
        <v>2268</v>
      </c>
      <c r="H734" s="343" t="s">
        <v>40</v>
      </c>
      <c r="I734" s="344" t="s">
        <v>2270</v>
      </c>
      <c r="J734" s="345" t="s">
        <v>47</v>
      </c>
    </row>
    <row r="735" spans="1:10" x14ac:dyDescent="0.25">
      <c r="A735" t="str">
        <f t="shared" si="22"/>
        <v>02467</v>
      </c>
      <c r="B735" s="118" t="str">
        <f t="shared" si="23"/>
        <v>D54395-BRC02467</v>
      </c>
      <c r="C735" s="338">
        <v>1</v>
      </c>
      <c r="D735" s="339"/>
      <c r="E735" s="340"/>
      <c r="F735" s="341" t="s">
        <v>2272</v>
      </c>
      <c r="G735" s="342" t="s">
        <v>2271</v>
      </c>
      <c r="H735" s="343" t="s">
        <v>40</v>
      </c>
      <c r="I735" s="344" t="s">
        <v>2273</v>
      </c>
      <c r="J735" s="345" t="s">
        <v>47</v>
      </c>
    </row>
    <row r="736" spans="1:10" x14ac:dyDescent="0.25">
      <c r="A736" t="str">
        <f t="shared" si="22"/>
        <v>02469</v>
      </c>
      <c r="B736" s="118" t="str">
        <f t="shared" si="23"/>
        <v>D54395-BRC02469</v>
      </c>
      <c r="C736" s="338">
        <v>1</v>
      </c>
      <c r="D736" s="339"/>
      <c r="E736" s="340"/>
      <c r="F736" s="341" t="s">
        <v>2275</v>
      </c>
      <c r="G736" s="342" t="s">
        <v>2274</v>
      </c>
      <c r="H736" s="343" t="s">
        <v>40</v>
      </c>
      <c r="I736" s="344" t="s">
        <v>2276</v>
      </c>
      <c r="J736" s="345" t="s">
        <v>47</v>
      </c>
    </row>
    <row r="737" spans="1:10" x14ac:dyDescent="0.25">
      <c r="A737" t="str">
        <f t="shared" si="22"/>
        <v>02470</v>
      </c>
      <c r="B737" s="118" t="str">
        <f t="shared" si="23"/>
        <v>D54395-BRC02470</v>
      </c>
      <c r="C737" s="338">
        <v>1</v>
      </c>
      <c r="D737" s="339"/>
      <c r="E737" s="340"/>
      <c r="F737" s="341" t="s">
        <v>2278</v>
      </c>
      <c r="G737" s="342" t="s">
        <v>2277</v>
      </c>
      <c r="H737" s="343" t="s">
        <v>40</v>
      </c>
      <c r="I737" s="344" t="s">
        <v>2279</v>
      </c>
      <c r="J737" s="345" t="s">
        <v>47</v>
      </c>
    </row>
    <row r="738" spans="1:10" x14ac:dyDescent="0.25">
      <c r="A738" t="str">
        <f t="shared" si="22"/>
        <v>02475</v>
      </c>
      <c r="B738" s="118" t="str">
        <f t="shared" si="23"/>
        <v>D54395-BRC02475</v>
      </c>
      <c r="C738" s="338">
        <v>1</v>
      </c>
      <c r="D738" s="339"/>
      <c r="E738" s="340"/>
      <c r="F738" s="341" t="s">
        <v>2281</v>
      </c>
      <c r="G738" s="342" t="s">
        <v>2280</v>
      </c>
      <c r="H738" s="343" t="s">
        <v>40</v>
      </c>
      <c r="I738" s="344" t="s">
        <v>2282</v>
      </c>
      <c r="J738" s="345" t="s">
        <v>47</v>
      </c>
    </row>
    <row r="739" spans="1:10" x14ac:dyDescent="0.25">
      <c r="A739" t="str">
        <f t="shared" si="22"/>
        <v>02476</v>
      </c>
      <c r="B739" s="118" t="str">
        <f t="shared" si="23"/>
        <v>D54395-BRC02476</v>
      </c>
      <c r="C739" s="338">
        <v>1</v>
      </c>
      <c r="D739" s="339"/>
      <c r="E739" s="340"/>
      <c r="F739" s="341" t="s">
        <v>2284</v>
      </c>
      <c r="G739" s="342" t="s">
        <v>2283</v>
      </c>
      <c r="H739" s="343" t="s">
        <v>40</v>
      </c>
      <c r="I739" s="344" t="s">
        <v>2285</v>
      </c>
      <c r="J739" s="345" t="s">
        <v>47</v>
      </c>
    </row>
    <row r="740" spans="1:10" x14ac:dyDescent="0.25">
      <c r="A740" t="str">
        <f t="shared" si="22"/>
        <v>02483</v>
      </c>
      <c r="B740" s="118" t="str">
        <f t="shared" si="23"/>
        <v>D54395-BRC02483</v>
      </c>
      <c r="C740" s="338">
        <v>1</v>
      </c>
      <c r="D740" s="339"/>
      <c r="E740" s="340"/>
      <c r="F740" s="341" t="s">
        <v>2287</v>
      </c>
      <c r="G740" s="342" t="s">
        <v>2286</v>
      </c>
      <c r="H740" s="343" t="s">
        <v>40</v>
      </c>
      <c r="I740" s="344" t="s">
        <v>2288</v>
      </c>
      <c r="J740" s="345" t="s">
        <v>47</v>
      </c>
    </row>
    <row r="741" spans="1:10" x14ac:dyDescent="0.25">
      <c r="A741" t="str">
        <f t="shared" si="22"/>
        <v>02514</v>
      </c>
      <c r="B741" s="118" t="str">
        <f t="shared" si="23"/>
        <v>D54395-BRC02514</v>
      </c>
      <c r="C741" s="338">
        <v>1</v>
      </c>
      <c r="D741" s="339"/>
      <c r="E741" s="340"/>
      <c r="F741" s="341" t="s">
        <v>2290</v>
      </c>
      <c r="G741" s="342" t="s">
        <v>2289</v>
      </c>
      <c r="H741" s="343" t="s">
        <v>40</v>
      </c>
      <c r="I741" s="344" t="s">
        <v>2291</v>
      </c>
      <c r="J741" s="345" t="s">
        <v>47</v>
      </c>
    </row>
    <row r="742" spans="1:10" x14ac:dyDescent="0.25">
      <c r="A742" t="str">
        <f t="shared" si="22"/>
        <v>02527</v>
      </c>
      <c r="B742" s="118" t="str">
        <f t="shared" si="23"/>
        <v>D54395-BRC02527</v>
      </c>
      <c r="C742" s="338">
        <v>1</v>
      </c>
      <c r="D742" s="339"/>
      <c r="E742" s="340"/>
      <c r="F742" s="341" t="s">
        <v>2293</v>
      </c>
      <c r="G742" s="342" t="s">
        <v>2292</v>
      </c>
      <c r="H742" s="343" t="s">
        <v>40</v>
      </c>
      <c r="I742" s="344" t="s">
        <v>2294</v>
      </c>
      <c r="J742" s="345" t="s">
        <v>47</v>
      </c>
    </row>
    <row r="743" spans="1:10" x14ac:dyDescent="0.25">
      <c r="A743" t="str">
        <f t="shared" si="22"/>
        <v>02543</v>
      </c>
      <c r="B743" s="118" t="str">
        <f t="shared" si="23"/>
        <v>D54395-BRC02543</v>
      </c>
      <c r="C743" s="338">
        <v>1</v>
      </c>
      <c r="D743" s="339"/>
      <c r="E743" s="340"/>
      <c r="F743" s="341" t="s">
        <v>2296</v>
      </c>
      <c r="G743" s="342" t="s">
        <v>2295</v>
      </c>
      <c r="H743" s="343" t="s">
        <v>40</v>
      </c>
      <c r="I743" s="344" t="s">
        <v>2297</v>
      </c>
      <c r="J743" s="345" t="s">
        <v>47</v>
      </c>
    </row>
    <row r="744" spans="1:10" x14ac:dyDescent="0.25">
      <c r="A744" t="str">
        <f t="shared" si="22"/>
        <v>02590</v>
      </c>
      <c r="B744" s="118" t="str">
        <f t="shared" si="23"/>
        <v>D54395-BRC02590</v>
      </c>
      <c r="C744" s="338">
        <v>1</v>
      </c>
      <c r="D744" s="339"/>
      <c r="E744" s="340"/>
      <c r="F744" s="341" t="s">
        <v>2299</v>
      </c>
      <c r="G744" s="342" t="s">
        <v>2298</v>
      </c>
      <c r="H744" s="343" t="s">
        <v>40</v>
      </c>
      <c r="I744" s="344" t="s">
        <v>2300</v>
      </c>
      <c r="J744" s="345" t="s">
        <v>47</v>
      </c>
    </row>
    <row r="745" spans="1:10" x14ac:dyDescent="0.25">
      <c r="A745" t="str">
        <f t="shared" si="22"/>
        <v>02600</v>
      </c>
      <c r="B745" s="118" t="str">
        <f t="shared" si="23"/>
        <v>D54395-BRC02600</v>
      </c>
      <c r="C745" s="338">
        <v>1</v>
      </c>
      <c r="D745" s="339"/>
      <c r="E745" s="340"/>
      <c r="F745" s="341" t="s">
        <v>2302</v>
      </c>
      <c r="G745" s="342" t="s">
        <v>2301</v>
      </c>
      <c r="H745" s="343" t="s">
        <v>40</v>
      </c>
      <c r="I745" s="344" t="s">
        <v>2303</v>
      </c>
      <c r="J745" s="345" t="s">
        <v>47</v>
      </c>
    </row>
    <row r="746" spans="1:10" x14ac:dyDescent="0.25">
      <c r="A746" t="str">
        <f t="shared" si="22"/>
        <v>02602</v>
      </c>
      <c r="B746" s="118" t="str">
        <f t="shared" si="23"/>
        <v>D54395-BRC02602</v>
      </c>
      <c r="C746" s="338">
        <v>1</v>
      </c>
      <c r="D746" s="339"/>
      <c r="E746" s="340"/>
      <c r="F746" s="341" t="s">
        <v>2305</v>
      </c>
      <c r="G746" s="342" t="s">
        <v>2304</v>
      </c>
      <c r="H746" s="343" t="s">
        <v>40</v>
      </c>
      <c r="I746" s="344" t="s">
        <v>2306</v>
      </c>
      <c r="J746" s="345" t="s">
        <v>47</v>
      </c>
    </row>
    <row r="747" spans="1:10" x14ac:dyDescent="0.25">
      <c r="A747" t="str">
        <f t="shared" si="22"/>
        <v>02609</v>
      </c>
      <c r="B747" s="118" t="str">
        <f t="shared" si="23"/>
        <v>D54395-BRC02609</v>
      </c>
      <c r="C747" s="338">
        <v>1</v>
      </c>
      <c r="D747" s="339"/>
      <c r="E747" s="340"/>
      <c r="F747" s="341" t="s">
        <v>2308</v>
      </c>
      <c r="G747" s="342" t="s">
        <v>2307</v>
      </c>
      <c r="H747" s="343" t="s">
        <v>40</v>
      </c>
      <c r="I747" s="344" t="s">
        <v>2309</v>
      </c>
      <c r="J747" s="345" t="s">
        <v>47</v>
      </c>
    </row>
    <row r="748" spans="1:10" x14ac:dyDescent="0.25">
      <c r="A748" t="str">
        <f t="shared" si="22"/>
        <v>05457</v>
      </c>
      <c r="B748" s="118" t="str">
        <f t="shared" si="23"/>
        <v>D54395-BRC05457</v>
      </c>
      <c r="C748" s="338">
        <v>1</v>
      </c>
      <c r="D748" s="339"/>
      <c r="E748" s="340"/>
      <c r="F748" s="341" t="s">
        <v>2311</v>
      </c>
      <c r="G748" s="342" t="s">
        <v>2310</v>
      </c>
      <c r="H748" s="343" t="s">
        <v>40</v>
      </c>
      <c r="I748" s="344" t="s">
        <v>2312</v>
      </c>
      <c r="J748" s="345" t="s">
        <v>47</v>
      </c>
    </row>
    <row r="749" spans="1:10" x14ac:dyDescent="0.25">
      <c r="A749" t="str">
        <f t="shared" si="22"/>
        <v>02626</v>
      </c>
      <c r="B749" s="118" t="str">
        <f t="shared" si="23"/>
        <v>D54395-BRC02626</v>
      </c>
      <c r="C749" s="338">
        <v>1</v>
      </c>
      <c r="D749" s="339"/>
      <c r="E749" s="340"/>
      <c r="F749" s="341" t="s">
        <v>2314</v>
      </c>
      <c r="G749" s="342" t="s">
        <v>2313</v>
      </c>
      <c r="H749" s="343" t="s">
        <v>40</v>
      </c>
      <c r="I749" s="344" t="s">
        <v>2315</v>
      </c>
      <c r="J749" s="345" t="s">
        <v>47</v>
      </c>
    </row>
    <row r="750" spans="1:10" x14ac:dyDescent="0.25">
      <c r="A750" t="str">
        <f t="shared" si="22"/>
        <v>02627</v>
      </c>
      <c r="B750" s="118" t="str">
        <f t="shared" si="23"/>
        <v>D54395-BRC02627</v>
      </c>
      <c r="C750" s="338">
        <v>1</v>
      </c>
      <c r="D750" s="339"/>
      <c r="E750" s="340"/>
      <c r="F750" s="341" t="s">
        <v>2317</v>
      </c>
      <c r="G750" s="342" t="s">
        <v>2316</v>
      </c>
      <c r="H750" s="343" t="s">
        <v>40</v>
      </c>
      <c r="I750" s="344" t="s">
        <v>211</v>
      </c>
      <c r="J750" s="345" t="s">
        <v>47</v>
      </c>
    </row>
    <row r="751" spans="1:10" x14ac:dyDescent="0.25">
      <c r="A751" t="str">
        <f t="shared" si="22"/>
        <v>02635</v>
      </c>
      <c r="B751" s="118" t="str">
        <f t="shared" si="23"/>
        <v>D54395-BRC02635</v>
      </c>
      <c r="C751" s="338">
        <v>1</v>
      </c>
      <c r="D751" s="339"/>
      <c r="E751" s="340"/>
      <c r="F751" s="341" t="s">
        <v>2319</v>
      </c>
      <c r="G751" s="342" t="s">
        <v>2318</v>
      </c>
      <c r="H751" s="343" t="s">
        <v>40</v>
      </c>
      <c r="I751" s="344" t="s">
        <v>2320</v>
      </c>
      <c r="J751" s="345" t="s">
        <v>47</v>
      </c>
    </row>
    <row r="752" spans="1:10" x14ac:dyDescent="0.25">
      <c r="A752" t="str">
        <f t="shared" si="22"/>
        <v>02638</v>
      </c>
      <c r="B752" s="118" t="str">
        <f t="shared" si="23"/>
        <v>D54395-BRC02638</v>
      </c>
      <c r="C752" s="338">
        <v>1</v>
      </c>
      <c r="D752" s="339"/>
      <c r="E752" s="340"/>
      <c r="F752" s="341" t="s">
        <v>2322</v>
      </c>
      <c r="G752" s="342" t="s">
        <v>2321</v>
      </c>
      <c r="H752" s="343" t="s">
        <v>40</v>
      </c>
      <c r="I752" s="344" t="s">
        <v>2323</v>
      </c>
      <c r="J752" s="345" t="s">
        <v>47</v>
      </c>
    </row>
    <row r="753" spans="1:10" x14ac:dyDescent="0.25">
      <c r="A753" t="str">
        <f t="shared" si="22"/>
        <v>02645</v>
      </c>
      <c r="B753" s="118" t="str">
        <f t="shared" si="23"/>
        <v>D54395-BRC02645</v>
      </c>
      <c r="C753" s="338">
        <v>1</v>
      </c>
      <c r="D753" s="339"/>
      <c r="E753" s="340"/>
      <c r="F753" s="341" t="s">
        <v>2325</v>
      </c>
      <c r="G753" s="342" t="s">
        <v>2324</v>
      </c>
      <c r="H753" s="343" t="s">
        <v>40</v>
      </c>
      <c r="I753" s="344" t="s">
        <v>2326</v>
      </c>
      <c r="J753" s="345" t="s">
        <v>47</v>
      </c>
    </row>
    <row r="754" spans="1:10" x14ac:dyDescent="0.25">
      <c r="A754" t="str">
        <f t="shared" si="22"/>
        <v>02648</v>
      </c>
      <c r="B754" s="118" t="str">
        <f t="shared" si="23"/>
        <v>D54395-BRC02648</v>
      </c>
      <c r="C754" s="338">
        <v>1</v>
      </c>
      <c r="D754" s="339"/>
      <c r="E754" s="340"/>
      <c r="F754" s="341" t="s">
        <v>2328</v>
      </c>
      <c r="G754" s="342" t="s">
        <v>2327</v>
      </c>
      <c r="H754" s="343" t="s">
        <v>40</v>
      </c>
      <c r="I754" s="344" t="s">
        <v>2329</v>
      </c>
      <c r="J754" s="345" t="s">
        <v>47</v>
      </c>
    </row>
    <row r="755" spans="1:10" x14ac:dyDescent="0.25">
      <c r="A755" t="str">
        <f t="shared" si="22"/>
        <v>02665</v>
      </c>
      <c r="B755" s="118" t="str">
        <f t="shared" si="23"/>
        <v>D54395-BRC02665</v>
      </c>
      <c r="C755" s="338">
        <v>1</v>
      </c>
      <c r="D755" s="339"/>
      <c r="E755" s="340"/>
      <c r="F755" s="341" t="s">
        <v>2331</v>
      </c>
      <c r="G755" s="342" t="s">
        <v>2330</v>
      </c>
      <c r="H755" s="343" t="s">
        <v>40</v>
      </c>
      <c r="I755" s="344" t="s">
        <v>2332</v>
      </c>
      <c r="J755" s="345" t="s">
        <v>47</v>
      </c>
    </row>
    <row r="756" spans="1:10" x14ac:dyDescent="0.25">
      <c r="A756" t="str">
        <f t="shared" si="22"/>
        <v>02671</v>
      </c>
      <c r="B756" s="118" t="str">
        <f t="shared" si="23"/>
        <v>D54395-BRC02671</v>
      </c>
      <c r="C756" s="338">
        <v>1</v>
      </c>
      <c r="D756" s="339"/>
      <c r="E756" s="340"/>
      <c r="F756" s="341" t="s">
        <v>2334</v>
      </c>
      <c r="G756" s="342" t="s">
        <v>2333</v>
      </c>
      <c r="H756" s="343" t="s">
        <v>40</v>
      </c>
      <c r="I756" s="344" t="s">
        <v>2335</v>
      </c>
      <c r="J756" s="345" t="s">
        <v>47</v>
      </c>
    </row>
    <row r="757" spans="1:10" x14ac:dyDescent="0.25">
      <c r="A757" t="str">
        <f t="shared" si="22"/>
        <v>02676</v>
      </c>
      <c r="B757" s="118" t="str">
        <f t="shared" si="23"/>
        <v>D54395-BRC02676</v>
      </c>
      <c r="C757" s="338">
        <v>1</v>
      </c>
      <c r="D757" s="339"/>
      <c r="E757" s="340"/>
      <c r="F757" s="341" t="s">
        <v>2337</v>
      </c>
      <c r="G757" s="342" t="s">
        <v>2336</v>
      </c>
      <c r="H757" s="343" t="s">
        <v>40</v>
      </c>
      <c r="I757" s="344" t="s">
        <v>2338</v>
      </c>
      <c r="J757" s="345" t="s">
        <v>47</v>
      </c>
    </row>
    <row r="758" spans="1:10" x14ac:dyDescent="0.25">
      <c r="A758" t="str">
        <f t="shared" si="22"/>
        <v>02679</v>
      </c>
      <c r="B758" s="118" t="str">
        <f t="shared" si="23"/>
        <v>D54395-BRC02679</v>
      </c>
      <c r="C758" s="338">
        <v>1</v>
      </c>
      <c r="D758" s="339"/>
      <c r="E758" s="340"/>
      <c r="F758" s="341" t="s">
        <v>2340</v>
      </c>
      <c r="G758" s="342" t="s">
        <v>2339</v>
      </c>
      <c r="H758" s="343" t="s">
        <v>40</v>
      </c>
      <c r="I758" s="344" t="s">
        <v>2341</v>
      </c>
      <c r="J758" s="345" t="s">
        <v>47</v>
      </c>
    </row>
    <row r="759" spans="1:10" x14ac:dyDescent="0.25">
      <c r="A759" t="str">
        <f t="shared" si="22"/>
        <v>02683</v>
      </c>
      <c r="B759" s="118" t="str">
        <f t="shared" si="23"/>
        <v>D54395-BRC02683</v>
      </c>
      <c r="C759" s="338">
        <v>1</v>
      </c>
      <c r="D759" s="339"/>
      <c r="E759" s="340"/>
      <c r="F759" s="341" t="s">
        <v>2343</v>
      </c>
      <c r="G759" s="342" t="s">
        <v>2342</v>
      </c>
      <c r="H759" s="343" t="s">
        <v>40</v>
      </c>
      <c r="I759" s="344" t="s">
        <v>2344</v>
      </c>
      <c r="J759" s="345" t="s">
        <v>47</v>
      </c>
    </row>
    <row r="760" spans="1:10" x14ac:dyDescent="0.25">
      <c r="A760" t="str">
        <f t="shared" si="22"/>
        <v>02732</v>
      </c>
      <c r="B760" s="118" t="str">
        <f t="shared" si="23"/>
        <v>D54395-BRC02732</v>
      </c>
      <c r="C760" s="338">
        <v>1</v>
      </c>
      <c r="D760" s="339"/>
      <c r="E760" s="340"/>
      <c r="F760" s="341" t="s">
        <v>2346</v>
      </c>
      <c r="G760" s="342" t="s">
        <v>2345</v>
      </c>
      <c r="H760" s="343" t="s">
        <v>40</v>
      </c>
      <c r="I760" s="344" t="s">
        <v>2347</v>
      </c>
      <c r="J760" s="345" t="s">
        <v>47</v>
      </c>
    </row>
    <row r="761" spans="1:10" x14ac:dyDescent="0.25">
      <c r="A761" t="str">
        <f t="shared" si="22"/>
        <v>02734</v>
      </c>
      <c r="B761" s="118" t="str">
        <f t="shared" si="23"/>
        <v>D54395-BRC02734</v>
      </c>
      <c r="C761" s="338">
        <v>2</v>
      </c>
      <c r="D761" s="339"/>
      <c r="E761" s="340"/>
      <c r="F761" s="341" t="s">
        <v>2349</v>
      </c>
      <c r="G761" s="342" t="s">
        <v>2348</v>
      </c>
      <c r="H761" s="343" t="s">
        <v>40</v>
      </c>
      <c r="I761" s="344" t="s">
        <v>2350</v>
      </c>
      <c r="J761" s="345" t="s">
        <v>47</v>
      </c>
    </row>
    <row r="762" spans="1:10" x14ac:dyDescent="0.25">
      <c r="A762" t="str">
        <f t="shared" si="22"/>
        <v>02744</v>
      </c>
      <c r="B762" s="118" t="str">
        <f t="shared" si="23"/>
        <v>D54395-BRC02744</v>
      </c>
      <c r="C762" s="338">
        <v>2</v>
      </c>
      <c r="D762" s="339"/>
      <c r="E762" s="340"/>
      <c r="F762" s="341" t="s">
        <v>2352</v>
      </c>
      <c r="G762" s="342" t="s">
        <v>2351</v>
      </c>
      <c r="H762" s="343" t="s">
        <v>40</v>
      </c>
      <c r="I762" s="344" t="s">
        <v>2353</v>
      </c>
      <c r="J762" s="345" t="s">
        <v>47</v>
      </c>
    </row>
    <row r="763" spans="1:10" x14ac:dyDescent="0.25">
      <c r="A763" t="str">
        <f t="shared" si="22"/>
        <v>02747</v>
      </c>
      <c r="B763" s="118" t="str">
        <f t="shared" si="23"/>
        <v>D54395-BRC02747</v>
      </c>
      <c r="C763" s="338">
        <v>2</v>
      </c>
      <c r="D763" s="339"/>
      <c r="E763" s="340"/>
      <c r="F763" s="341" t="s">
        <v>2355</v>
      </c>
      <c r="G763" s="342" t="s">
        <v>2354</v>
      </c>
      <c r="H763" s="343" t="s">
        <v>40</v>
      </c>
      <c r="I763" s="344" t="s">
        <v>2356</v>
      </c>
      <c r="J763" s="345" t="s">
        <v>47</v>
      </c>
    </row>
    <row r="764" spans="1:10" x14ac:dyDescent="0.25">
      <c r="A764" t="str">
        <f t="shared" si="22"/>
        <v>02762</v>
      </c>
      <c r="B764" s="118" t="str">
        <f t="shared" si="23"/>
        <v>D54395-BRC02762</v>
      </c>
      <c r="C764" s="338">
        <v>2</v>
      </c>
      <c r="D764" s="339"/>
      <c r="E764" s="340"/>
      <c r="F764" s="341" t="s">
        <v>2358</v>
      </c>
      <c r="G764" s="342" t="s">
        <v>2357</v>
      </c>
      <c r="H764" s="343" t="s">
        <v>40</v>
      </c>
      <c r="I764" s="344" t="s">
        <v>2359</v>
      </c>
      <c r="J764" s="345" t="s">
        <v>47</v>
      </c>
    </row>
    <row r="765" spans="1:10" x14ac:dyDescent="0.25">
      <c r="A765" t="str">
        <f t="shared" si="22"/>
        <v>02789</v>
      </c>
      <c r="B765" s="118" t="str">
        <f t="shared" si="23"/>
        <v>D54395-BRC02789</v>
      </c>
      <c r="C765" s="338">
        <v>2</v>
      </c>
      <c r="D765" s="339"/>
      <c r="E765" s="340"/>
      <c r="F765" s="341" t="s">
        <v>2361</v>
      </c>
      <c r="G765" s="342" t="s">
        <v>2360</v>
      </c>
      <c r="H765" s="343" t="s">
        <v>40</v>
      </c>
      <c r="I765" s="344" t="s">
        <v>2362</v>
      </c>
      <c r="J765" s="345" t="s">
        <v>47</v>
      </c>
    </row>
    <row r="766" spans="1:10" x14ac:dyDescent="0.25">
      <c r="A766" t="str">
        <f t="shared" si="22"/>
        <v>02793</v>
      </c>
      <c r="B766" s="118" t="str">
        <f t="shared" si="23"/>
        <v>D54395-BRC02793</v>
      </c>
      <c r="C766" s="338">
        <v>2</v>
      </c>
      <c r="D766" s="339"/>
      <c r="E766" s="340"/>
      <c r="F766" s="341" t="s">
        <v>2364</v>
      </c>
      <c r="G766" s="342" t="s">
        <v>2363</v>
      </c>
      <c r="H766" s="343" t="s">
        <v>40</v>
      </c>
      <c r="I766" s="344" t="s">
        <v>2365</v>
      </c>
      <c r="J766" s="345" t="s">
        <v>47</v>
      </c>
    </row>
    <row r="767" spans="1:10" x14ac:dyDescent="0.25">
      <c r="A767" t="str">
        <f t="shared" si="22"/>
        <v>02815</v>
      </c>
      <c r="B767" s="118" t="str">
        <f t="shared" si="23"/>
        <v>D54395-BRC02815</v>
      </c>
      <c r="C767" s="338">
        <v>2</v>
      </c>
      <c r="D767" s="339"/>
      <c r="E767" s="340"/>
      <c r="F767" s="341" t="s">
        <v>2367</v>
      </c>
      <c r="G767" s="342" t="s">
        <v>2366</v>
      </c>
      <c r="H767" s="343" t="s">
        <v>40</v>
      </c>
      <c r="I767" s="344" t="s">
        <v>2368</v>
      </c>
      <c r="J767" s="345" t="s">
        <v>47</v>
      </c>
    </row>
    <row r="768" spans="1:10" x14ac:dyDescent="0.25">
      <c r="A768" t="str">
        <f t="shared" si="22"/>
        <v>02816</v>
      </c>
      <c r="B768" s="118" t="str">
        <f t="shared" si="23"/>
        <v>D54395-BRC02816</v>
      </c>
      <c r="C768" s="338">
        <v>2</v>
      </c>
      <c r="D768" s="339"/>
      <c r="E768" s="340"/>
      <c r="F768" s="341" t="s">
        <v>2370</v>
      </c>
      <c r="G768" s="342" t="s">
        <v>2369</v>
      </c>
      <c r="H768" s="343" t="s">
        <v>40</v>
      </c>
      <c r="I768" s="344" t="s">
        <v>2371</v>
      </c>
      <c r="J768" s="345" t="s">
        <v>47</v>
      </c>
    </row>
    <row r="769" spans="1:10" x14ac:dyDescent="0.25">
      <c r="A769" t="str">
        <f t="shared" si="22"/>
        <v>02817</v>
      </c>
      <c r="B769" s="118" t="str">
        <f t="shared" si="23"/>
        <v>D54395-BRC02817</v>
      </c>
      <c r="C769" s="338">
        <v>2</v>
      </c>
      <c r="D769" s="339"/>
      <c r="E769" s="340"/>
      <c r="F769" s="341" t="s">
        <v>2373</v>
      </c>
      <c r="G769" s="342" t="s">
        <v>2372</v>
      </c>
      <c r="H769" s="343" t="s">
        <v>40</v>
      </c>
      <c r="I769" s="344" t="s">
        <v>2374</v>
      </c>
      <c r="J769" s="345" t="s">
        <v>47</v>
      </c>
    </row>
    <row r="770" spans="1:10" x14ac:dyDescent="0.25">
      <c r="A770" t="str">
        <f t="shared" si="22"/>
        <v>02874</v>
      </c>
      <c r="B770" s="118" t="str">
        <f t="shared" si="23"/>
        <v>D54395-BRC02874</v>
      </c>
      <c r="C770" s="338">
        <v>2</v>
      </c>
      <c r="D770" s="339"/>
      <c r="E770" s="340"/>
      <c r="F770" s="341" t="s">
        <v>2376</v>
      </c>
      <c r="G770" s="342" t="s">
        <v>2375</v>
      </c>
      <c r="H770" s="343" t="s">
        <v>40</v>
      </c>
      <c r="I770" s="344" t="s">
        <v>2377</v>
      </c>
      <c r="J770" s="345" t="s">
        <v>47</v>
      </c>
    </row>
    <row r="771" spans="1:10" x14ac:dyDescent="0.25">
      <c r="A771" t="str">
        <f t="shared" si="22"/>
        <v>02877</v>
      </c>
      <c r="B771" s="118" t="str">
        <f t="shared" si="23"/>
        <v>D54395-BRC02877</v>
      </c>
      <c r="C771" s="338">
        <v>2</v>
      </c>
      <c r="D771" s="339"/>
      <c r="E771" s="340"/>
      <c r="F771" s="341" t="s">
        <v>2379</v>
      </c>
      <c r="G771" s="342" t="s">
        <v>2378</v>
      </c>
      <c r="H771" s="343" t="s">
        <v>40</v>
      </c>
      <c r="I771" s="344" t="s">
        <v>2380</v>
      </c>
      <c r="J771" s="345" t="s">
        <v>47</v>
      </c>
    </row>
    <row r="772" spans="1:10" x14ac:dyDescent="0.25">
      <c r="A772" t="str">
        <f t="shared" ref="A772:A835" si="24">RIGHT(G772,5)</f>
        <v>02878</v>
      </c>
      <c r="B772" s="118" t="str">
        <f t="shared" ref="B772:B835" si="25">G772</f>
        <v>D54395-BRC02878</v>
      </c>
      <c r="C772" s="338">
        <v>2</v>
      </c>
      <c r="D772" s="339"/>
      <c r="E772" s="340"/>
      <c r="F772" s="341" t="s">
        <v>2382</v>
      </c>
      <c r="G772" s="342" t="s">
        <v>2381</v>
      </c>
      <c r="H772" s="343" t="s">
        <v>40</v>
      </c>
      <c r="I772" s="344" t="s">
        <v>2383</v>
      </c>
      <c r="J772" s="345" t="s">
        <v>47</v>
      </c>
    </row>
    <row r="773" spans="1:10" x14ac:dyDescent="0.25">
      <c r="A773" t="str">
        <f t="shared" si="24"/>
        <v>02880</v>
      </c>
      <c r="B773" s="118" t="str">
        <f t="shared" si="25"/>
        <v>D54395-BRC02880</v>
      </c>
      <c r="C773" s="338">
        <v>2</v>
      </c>
      <c r="D773" s="339"/>
      <c r="E773" s="340"/>
      <c r="F773" s="341" t="s">
        <v>2385</v>
      </c>
      <c r="G773" s="342" t="s">
        <v>2384</v>
      </c>
      <c r="H773" s="343" t="s">
        <v>40</v>
      </c>
      <c r="I773" s="344" t="s">
        <v>2386</v>
      </c>
      <c r="J773" s="345" t="s">
        <v>47</v>
      </c>
    </row>
    <row r="774" spans="1:10" x14ac:dyDescent="0.25">
      <c r="A774" t="str">
        <f t="shared" si="24"/>
        <v>05455</v>
      </c>
      <c r="B774" s="118" t="str">
        <f t="shared" si="25"/>
        <v>D54395-BRC05455</v>
      </c>
      <c r="C774" s="338">
        <v>2</v>
      </c>
      <c r="D774" s="339"/>
      <c r="E774" s="340"/>
      <c r="F774" s="341" t="s">
        <v>2388</v>
      </c>
      <c r="G774" s="342" t="s">
        <v>2387</v>
      </c>
      <c r="H774" s="343" t="s">
        <v>40</v>
      </c>
      <c r="I774" s="344" t="s">
        <v>2389</v>
      </c>
      <c r="J774" s="345" t="s">
        <v>47</v>
      </c>
    </row>
    <row r="775" spans="1:10" x14ac:dyDescent="0.25">
      <c r="A775" t="str">
        <f t="shared" si="24"/>
        <v>05453</v>
      </c>
      <c r="B775" s="118" t="str">
        <f t="shared" si="25"/>
        <v>D54395-BRC05453</v>
      </c>
      <c r="C775" s="338">
        <v>2</v>
      </c>
      <c r="D775" s="339"/>
      <c r="E775" s="340"/>
      <c r="F775" s="341" t="s">
        <v>2391</v>
      </c>
      <c r="G775" s="342" t="s">
        <v>2390</v>
      </c>
      <c r="H775" s="343" t="s">
        <v>40</v>
      </c>
      <c r="I775" s="344" t="s">
        <v>2392</v>
      </c>
      <c r="J775" s="345" t="s">
        <v>47</v>
      </c>
    </row>
    <row r="776" spans="1:10" x14ac:dyDescent="0.25">
      <c r="A776" t="str">
        <f t="shared" si="24"/>
        <v>02933</v>
      </c>
      <c r="B776" s="118" t="str">
        <f t="shared" si="25"/>
        <v>D54395-BRC02933</v>
      </c>
      <c r="C776" s="338">
        <v>2</v>
      </c>
      <c r="D776" s="339"/>
      <c r="E776" s="340"/>
      <c r="F776" s="341" t="s">
        <v>2394</v>
      </c>
      <c r="G776" s="342" t="s">
        <v>2393</v>
      </c>
      <c r="H776" s="343" t="s">
        <v>40</v>
      </c>
      <c r="I776" s="344" t="s">
        <v>2395</v>
      </c>
      <c r="J776" s="345" t="s">
        <v>47</v>
      </c>
    </row>
    <row r="777" spans="1:10" x14ac:dyDescent="0.25">
      <c r="A777" t="str">
        <f t="shared" si="24"/>
        <v>02977</v>
      </c>
      <c r="B777" s="118" t="str">
        <f t="shared" si="25"/>
        <v>D54395-BRC02977</v>
      </c>
      <c r="C777" s="338">
        <v>2</v>
      </c>
      <c r="D777" s="339"/>
      <c r="E777" s="340"/>
      <c r="F777" s="341" t="s">
        <v>2397</v>
      </c>
      <c r="G777" s="342" t="s">
        <v>2396</v>
      </c>
      <c r="H777" s="343" t="s">
        <v>40</v>
      </c>
      <c r="I777" s="344" t="s">
        <v>2398</v>
      </c>
      <c r="J777" s="345" t="s">
        <v>47</v>
      </c>
    </row>
    <row r="778" spans="1:10" x14ac:dyDescent="0.25">
      <c r="A778" t="str">
        <f t="shared" si="24"/>
        <v>02985</v>
      </c>
      <c r="B778" s="118" t="str">
        <f t="shared" si="25"/>
        <v>D54395-BRC02985</v>
      </c>
      <c r="C778" s="338">
        <v>2</v>
      </c>
      <c r="D778" s="339"/>
      <c r="E778" s="340"/>
      <c r="F778" s="341" t="s">
        <v>2400</v>
      </c>
      <c r="G778" s="342" t="s">
        <v>2399</v>
      </c>
      <c r="H778" s="343" t="s">
        <v>40</v>
      </c>
      <c r="I778" s="344" t="s">
        <v>2401</v>
      </c>
      <c r="J778" s="345" t="s">
        <v>47</v>
      </c>
    </row>
    <row r="779" spans="1:10" x14ac:dyDescent="0.25">
      <c r="A779" t="str">
        <f t="shared" si="24"/>
        <v>03014</v>
      </c>
      <c r="B779" s="118" t="str">
        <f t="shared" si="25"/>
        <v>D54395-BRC03014</v>
      </c>
      <c r="C779" s="338">
        <v>2</v>
      </c>
      <c r="D779" s="339"/>
      <c r="E779" s="340"/>
      <c r="F779" s="341" t="s">
        <v>2403</v>
      </c>
      <c r="G779" s="342" t="s">
        <v>2402</v>
      </c>
      <c r="H779" s="343" t="s">
        <v>40</v>
      </c>
      <c r="I779" s="344" t="s">
        <v>2404</v>
      </c>
      <c r="J779" s="345" t="s">
        <v>47</v>
      </c>
    </row>
    <row r="780" spans="1:10" x14ac:dyDescent="0.25">
      <c r="A780" t="str">
        <f t="shared" si="24"/>
        <v>03015</v>
      </c>
      <c r="B780" s="118" t="str">
        <f t="shared" si="25"/>
        <v>D54395-BRC03015</v>
      </c>
      <c r="C780" s="338">
        <v>2</v>
      </c>
      <c r="D780" s="339"/>
      <c r="E780" s="340"/>
      <c r="F780" s="341" t="s">
        <v>2406</v>
      </c>
      <c r="G780" s="342" t="s">
        <v>2405</v>
      </c>
      <c r="H780" s="343" t="s">
        <v>40</v>
      </c>
      <c r="I780" s="344" t="s">
        <v>2407</v>
      </c>
      <c r="J780" s="345" t="s">
        <v>47</v>
      </c>
    </row>
    <row r="781" spans="1:10" x14ac:dyDescent="0.25">
      <c r="A781" t="str">
        <f t="shared" si="24"/>
        <v>03018</v>
      </c>
      <c r="B781" s="118" t="str">
        <f t="shared" si="25"/>
        <v>D54395-BRC03018</v>
      </c>
      <c r="C781" s="338">
        <v>2</v>
      </c>
      <c r="D781" s="339"/>
      <c r="E781" s="340"/>
      <c r="F781" s="341" t="s">
        <v>2409</v>
      </c>
      <c r="G781" s="342" t="s">
        <v>2408</v>
      </c>
      <c r="H781" s="343" t="s">
        <v>40</v>
      </c>
      <c r="I781" s="344" t="s">
        <v>2410</v>
      </c>
      <c r="J781" s="345" t="s">
        <v>47</v>
      </c>
    </row>
    <row r="782" spans="1:10" x14ac:dyDescent="0.25">
      <c r="A782" t="str">
        <f t="shared" si="24"/>
        <v>03019</v>
      </c>
      <c r="B782" s="118" t="str">
        <f t="shared" si="25"/>
        <v>D54395-BRC03019</v>
      </c>
      <c r="C782" s="338">
        <v>2</v>
      </c>
      <c r="D782" s="339"/>
      <c r="E782" s="340"/>
      <c r="F782" s="341" t="s">
        <v>2412</v>
      </c>
      <c r="G782" s="342" t="s">
        <v>2411</v>
      </c>
      <c r="H782" s="343" t="s">
        <v>40</v>
      </c>
      <c r="I782" s="344" t="s">
        <v>2413</v>
      </c>
      <c r="J782" s="345" t="s">
        <v>47</v>
      </c>
    </row>
    <row r="783" spans="1:10" x14ac:dyDescent="0.25">
      <c r="A783" t="str">
        <f t="shared" si="24"/>
        <v>03023</v>
      </c>
      <c r="B783" s="118" t="str">
        <f t="shared" si="25"/>
        <v>D54395-BRC03023</v>
      </c>
      <c r="C783" s="338">
        <v>2</v>
      </c>
      <c r="D783" s="339"/>
      <c r="E783" s="340"/>
      <c r="F783" s="341" t="s">
        <v>2415</v>
      </c>
      <c r="G783" s="342" t="s">
        <v>2414</v>
      </c>
      <c r="H783" s="343" t="s">
        <v>40</v>
      </c>
      <c r="I783" s="344" t="s">
        <v>2416</v>
      </c>
      <c r="J783" s="345" t="s">
        <v>47</v>
      </c>
    </row>
    <row r="784" spans="1:10" x14ac:dyDescent="0.25">
      <c r="A784" t="str">
        <f t="shared" si="24"/>
        <v>03097</v>
      </c>
      <c r="B784" s="118" t="str">
        <f t="shared" si="25"/>
        <v>D54395-BRC03097</v>
      </c>
      <c r="C784" s="338">
        <v>2</v>
      </c>
      <c r="D784" s="339"/>
      <c r="E784" s="340"/>
      <c r="F784" s="341" t="s">
        <v>2418</v>
      </c>
      <c r="G784" s="342" t="s">
        <v>2417</v>
      </c>
      <c r="H784" s="343" t="s">
        <v>40</v>
      </c>
      <c r="I784" s="344" t="s">
        <v>2419</v>
      </c>
      <c r="J784" s="345" t="s">
        <v>47</v>
      </c>
    </row>
    <row r="785" spans="1:10" x14ac:dyDescent="0.25">
      <c r="A785" t="str">
        <f t="shared" si="24"/>
        <v>03098</v>
      </c>
      <c r="B785" s="118" t="str">
        <f t="shared" si="25"/>
        <v>D54395-BRC03098</v>
      </c>
      <c r="C785" s="338">
        <v>2</v>
      </c>
      <c r="D785" s="339"/>
      <c r="E785" s="340"/>
      <c r="F785" s="341" t="s">
        <v>2421</v>
      </c>
      <c r="G785" s="342" t="s">
        <v>2420</v>
      </c>
      <c r="H785" s="343" t="s">
        <v>40</v>
      </c>
      <c r="I785" s="344" t="s">
        <v>2422</v>
      </c>
      <c r="J785" s="345" t="s">
        <v>47</v>
      </c>
    </row>
    <row r="786" spans="1:10" x14ac:dyDescent="0.25">
      <c r="A786" t="str">
        <f t="shared" si="24"/>
        <v>03100</v>
      </c>
      <c r="B786" s="118" t="str">
        <f t="shared" si="25"/>
        <v>D54395-BRC03100</v>
      </c>
      <c r="C786" s="338">
        <v>2</v>
      </c>
      <c r="D786" s="339"/>
      <c r="E786" s="340"/>
      <c r="F786" s="341" t="s">
        <v>2424</v>
      </c>
      <c r="G786" s="342" t="s">
        <v>2423</v>
      </c>
      <c r="H786" s="343" t="s">
        <v>40</v>
      </c>
      <c r="I786" s="344" t="s">
        <v>2425</v>
      </c>
      <c r="J786" s="345" t="s">
        <v>47</v>
      </c>
    </row>
    <row r="787" spans="1:10" x14ac:dyDescent="0.25">
      <c r="A787" t="str">
        <f t="shared" si="24"/>
        <v>03106</v>
      </c>
      <c r="B787" s="118" t="str">
        <f t="shared" si="25"/>
        <v>D54395-BRC03106</v>
      </c>
      <c r="C787" s="338">
        <v>2</v>
      </c>
      <c r="D787" s="339"/>
      <c r="E787" s="340"/>
      <c r="F787" s="341" t="s">
        <v>2427</v>
      </c>
      <c r="G787" s="342" t="s">
        <v>2426</v>
      </c>
      <c r="H787" s="343" t="s">
        <v>40</v>
      </c>
      <c r="I787" s="344" t="s">
        <v>2428</v>
      </c>
      <c r="J787" s="345" t="s">
        <v>47</v>
      </c>
    </row>
    <row r="788" spans="1:10" x14ac:dyDescent="0.25">
      <c r="A788" t="str">
        <f t="shared" si="24"/>
        <v>05397</v>
      </c>
      <c r="B788" s="118" t="str">
        <f t="shared" si="25"/>
        <v>D54395-BRC05397</v>
      </c>
      <c r="C788" s="338">
        <v>2</v>
      </c>
      <c r="D788" s="339"/>
      <c r="E788" s="340"/>
      <c r="F788" s="341" t="s">
        <v>2430</v>
      </c>
      <c r="G788" s="342" t="s">
        <v>2429</v>
      </c>
      <c r="H788" s="343" t="s">
        <v>40</v>
      </c>
      <c r="I788" s="344" t="s">
        <v>2431</v>
      </c>
      <c r="J788" s="345" t="s">
        <v>47</v>
      </c>
    </row>
    <row r="789" spans="1:10" x14ac:dyDescent="0.25">
      <c r="A789" t="str">
        <f t="shared" si="24"/>
        <v>03112</v>
      </c>
      <c r="B789" s="118" t="str">
        <f t="shared" si="25"/>
        <v>D54395-BRC03112</v>
      </c>
      <c r="C789" s="338">
        <v>2</v>
      </c>
      <c r="D789" s="339"/>
      <c r="E789" s="340"/>
      <c r="F789" s="341" t="s">
        <v>2433</v>
      </c>
      <c r="G789" s="342" t="s">
        <v>2432</v>
      </c>
      <c r="H789" s="343" t="s">
        <v>40</v>
      </c>
      <c r="I789" s="344" t="s">
        <v>2434</v>
      </c>
      <c r="J789" s="345" t="s">
        <v>47</v>
      </c>
    </row>
    <row r="790" spans="1:10" x14ac:dyDescent="0.25">
      <c r="A790" t="str">
        <f t="shared" si="24"/>
        <v>03144</v>
      </c>
      <c r="B790" s="118" t="str">
        <f t="shared" si="25"/>
        <v>D54395-BRC03144</v>
      </c>
      <c r="C790" s="338">
        <v>2</v>
      </c>
      <c r="D790" s="339"/>
      <c r="E790" s="340"/>
      <c r="F790" s="341" t="s">
        <v>2436</v>
      </c>
      <c r="G790" s="342" t="s">
        <v>2435</v>
      </c>
      <c r="H790" s="343" t="s">
        <v>40</v>
      </c>
      <c r="I790" s="344" t="s">
        <v>2437</v>
      </c>
      <c r="J790" s="345" t="s">
        <v>47</v>
      </c>
    </row>
    <row r="791" spans="1:10" x14ac:dyDescent="0.25">
      <c r="A791" t="str">
        <f t="shared" si="24"/>
        <v>03158</v>
      </c>
      <c r="B791" s="118" t="str">
        <f t="shared" si="25"/>
        <v>D54395-BRC03158</v>
      </c>
      <c r="C791" s="338">
        <v>2</v>
      </c>
      <c r="D791" s="339"/>
      <c r="E791" s="340"/>
      <c r="F791" s="341" t="s">
        <v>2439</v>
      </c>
      <c r="G791" s="342" t="s">
        <v>2438</v>
      </c>
      <c r="H791" s="343" t="s">
        <v>40</v>
      </c>
      <c r="I791" s="344" t="s">
        <v>2440</v>
      </c>
      <c r="J791" s="345" t="s">
        <v>47</v>
      </c>
    </row>
    <row r="792" spans="1:10" x14ac:dyDescent="0.25">
      <c r="A792" t="str">
        <f t="shared" si="24"/>
        <v>03163</v>
      </c>
      <c r="B792" s="118" t="str">
        <f t="shared" si="25"/>
        <v>D54395-BRC03163</v>
      </c>
      <c r="C792" s="338">
        <v>2</v>
      </c>
      <c r="D792" s="339"/>
      <c r="E792" s="340"/>
      <c r="F792" s="341" t="s">
        <v>2442</v>
      </c>
      <c r="G792" s="342" t="s">
        <v>2441</v>
      </c>
      <c r="H792" s="343" t="s">
        <v>40</v>
      </c>
      <c r="I792" s="344" t="s">
        <v>2443</v>
      </c>
      <c r="J792" s="345" t="s">
        <v>47</v>
      </c>
    </row>
    <row r="793" spans="1:10" x14ac:dyDescent="0.25">
      <c r="A793" t="str">
        <f t="shared" si="24"/>
        <v>03172</v>
      </c>
      <c r="B793" s="118" t="str">
        <f t="shared" si="25"/>
        <v>D54395-BRC03172</v>
      </c>
      <c r="C793" s="338">
        <v>2</v>
      </c>
      <c r="D793" s="339"/>
      <c r="E793" s="340"/>
      <c r="F793" s="341" t="s">
        <v>2445</v>
      </c>
      <c r="G793" s="342" t="s">
        <v>2444</v>
      </c>
      <c r="H793" s="343" t="s">
        <v>40</v>
      </c>
      <c r="I793" s="344" t="s">
        <v>2446</v>
      </c>
      <c r="J793" s="345" t="s">
        <v>47</v>
      </c>
    </row>
    <row r="794" spans="1:10" x14ac:dyDescent="0.25">
      <c r="A794" t="str">
        <f t="shared" si="24"/>
        <v>03225</v>
      </c>
      <c r="B794" s="118" t="str">
        <f t="shared" si="25"/>
        <v>D54395-BRC03225</v>
      </c>
      <c r="C794" s="338">
        <v>2</v>
      </c>
      <c r="D794" s="339"/>
      <c r="E794" s="340"/>
      <c r="F794" s="341" t="s">
        <v>2448</v>
      </c>
      <c r="G794" s="342" t="s">
        <v>2447</v>
      </c>
      <c r="H794" s="343" t="s">
        <v>40</v>
      </c>
      <c r="I794" s="344" t="s">
        <v>2449</v>
      </c>
      <c r="J794" s="345" t="s">
        <v>47</v>
      </c>
    </row>
    <row r="795" spans="1:10" x14ac:dyDescent="0.25">
      <c r="A795" t="str">
        <f t="shared" si="24"/>
        <v>03227</v>
      </c>
      <c r="B795" s="118" t="str">
        <f t="shared" si="25"/>
        <v>D54395-BRC03227</v>
      </c>
      <c r="C795" s="338">
        <v>2</v>
      </c>
      <c r="D795" s="339"/>
      <c r="E795" s="340"/>
      <c r="F795" s="341" t="s">
        <v>2451</v>
      </c>
      <c r="G795" s="342" t="s">
        <v>2450</v>
      </c>
      <c r="H795" s="343" t="s">
        <v>40</v>
      </c>
      <c r="I795" s="344" t="s">
        <v>2452</v>
      </c>
      <c r="J795" s="345" t="s">
        <v>47</v>
      </c>
    </row>
    <row r="796" spans="1:10" x14ac:dyDescent="0.25">
      <c r="A796" t="str">
        <f t="shared" si="24"/>
        <v>03236</v>
      </c>
      <c r="B796" s="118" t="str">
        <f t="shared" si="25"/>
        <v>D54395-BRC03236</v>
      </c>
      <c r="C796" s="338">
        <v>2</v>
      </c>
      <c r="D796" s="339"/>
      <c r="E796" s="340"/>
      <c r="F796" s="341" t="s">
        <v>2454</v>
      </c>
      <c r="G796" s="342" t="s">
        <v>2453</v>
      </c>
      <c r="H796" s="343" t="s">
        <v>40</v>
      </c>
      <c r="I796" s="344" t="s">
        <v>2455</v>
      </c>
      <c r="J796" s="345" t="s">
        <v>47</v>
      </c>
    </row>
    <row r="797" spans="1:10" x14ac:dyDescent="0.25">
      <c r="A797" t="str">
        <f t="shared" si="24"/>
        <v>03237</v>
      </c>
      <c r="B797" s="118" t="str">
        <f t="shared" si="25"/>
        <v>D54395-BRC03237</v>
      </c>
      <c r="C797" s="338">
        <v>2</v>
      </c>
      <c r="D797" s="339"/>
      <c r="E797" s="340"/>
      <c r="F797" s="341" t="s">
        <v>2457</v>
      </c>
      <c r="G797" s="342" t="s">
        <v>2456</v>
      </c>
      <c r="H797" s="343" t="s">
        <v>40</v>
      </c>
      <c r="I797" s="344" t="s">
        <v>2458</v>
      </c>
      <c r="J797" s="345" t="s">
        <v>47</v>
      </c>
    </row>
    <row r="798" spans="1:10" x14ac:dyDescent="0.25">
      <c r="A798" t="str">
        <f t="shared" si="24"/>
        <v>03238</v>
      </c>
      <c r="B798" s="118" t="str">
        <f t="shared" si="25"/>
        <v>D54395-BRC03238</v>
      </c>
      <c r="C798" s="338">
        <v>2</v>
      </c>
      <c r="D798" s="339"/>
      <c r="E798" s="340"/>
      <c r="F798" s="341" t="s">
        <v>2460</v>
      </c>
      <c r="G798" s="342" t="s">
        <v>2459</v>
      </c>
      <c r="H798" s="343" t="s">
        <v>40</v>
      </c>
      <c r="I798" s="344" t="s">
        <v>2461</v>
      </c>
      <c r="J798" s="345" t="s">
        <v>47</v>
      </c>
    </row>
    <row r="799" spans="1:10" x14ac:dyDescent="0.25">
      <c r="A799" t="str">
        <f t="shared" si="24"/>
        <v>03288</v>
      </c>
      <c r="B799" s="118" t="str">
        <f t="shared" si="25"/>
        <v>D54395-BRC03288</v>
      </c>
      <c r="C799" s="338">
        <v>2</v>
      </c>
      <c r="D799" s="339"/>
      <c r="E799" s="340"/>
      <c r="F799" s="341" t="s">
        <v>2463</v>
      </c>
      <c r="G799" s="342" t="s">
        <v>2462</v>
      </c>
      <c r="H799" s="343" t="s">
        <v>40</v>
      </c>
      <c r="I799" s="344" t="s">
        <v>2464</v>
      </c>
      <c r="J799" s="345" t="s">
        <v>47</v>
      </c>
    </row>
    <row r="800" spans="1:10" x14ac:dyDescent="0.25">
      <c r="A800" t="str">
        <f t="shared" si="24"/>
        <v>03290</v>
      </c>
      <c r="B800" s="118" t="str">
        <f t="shared" si="25"/>
        <v>D54395-BRC03290</v>
      </c>
      <c r="C800" s="338">
        <v>2</v>
      </c>
      <c r="D800" s="339"/>
      <c r="E800" s="340"/>
      <c r="F800" s="341" t="s">
        <v>2466</v>
      </c>
      <c r="G800" s="342" t="s">
        <v>2465</v>
      </c>
      <c r="H800" s="343" t="s">
        <v>40</v>
      </c>
      <c r="I800" s="344" t="s">
        <v>2467</v>
      </c>
      <c r="J800" s="345" t="s">
        <v>47</v>
      </c>
    </row>
    <row r="801" spans="1:10" x14ac:dyDescent="0.25">
      <c r="A801" t="str">
        <f t="shared" si="24"/>
        <v>03357</v>
      </c>
      <c r="B801" s="118" t="str">
        <f t="shared" si="25"/>
        <v>D54395-BRC03357</v>
      </c>
      <c r="C801" s="338">
        <v>2</v>
      </c>
      <c r="D801" s="339"/>
      <c r="E801" s="340"/>
      <c r="F801" s="341" t="s">
        <v>2469</v>
      </c>
      <c r="G801" s="342" t="s">
        <v>2468</v>
      </c>
      <c r="H801" s="343" t="s">
        <v>40</v>
      </c>
      <c r="I801" s="344" t="s">
        <v>2470</v>
      </c>
      <c r="J801" s="345" t="s">
        <v>47</v>
      </c>
    </row>
    <row r="802" spans="1:10" x14ac:dyDescent="0.25">
      <c r="A802" t="str">
        <f t="shared" si="24"/>
        <v>03373</v>
      </c>
      <c r="B802" s="118" t="str">
        <f t="shared" si="25"/>
        <v>D54395-BRC03373</v>
      </c>
      <c r="C802" s="338">
        <v>2</v>
      </c>
      <c r="D802" s="339"/>
      <c r="E802" s="340"/>
      <c r="F802" s="341" t="s">
        <v>2472</v>
      </c>
      <c r="G802" s="342" t="s">
        <v>2471</v>
      </c>
      <c r="H802" s="343" t="s">
        <v>40</v>
      </c>
      <c r="I802" s="344" t="s">
        <v>2473</v>
      </c>
      <c r="J802" s="345" t="s">
        <v>47</v>
      </c>
    </row>
    <row r="803" spans="1:10" x14ac:dyDescent="0.25">
      <c r="A803" t="str">
        <f t="shared" si="24"/>
        <v>03375</v>
      </c>
      <c r="B803" s="118" t="str">
        <f t="shared" si="25"/>
        <v>D54395-BRC03375</v>
      </c>
      <c r="C803" s="338">
        <v>2</v>
      </c>
      <c r="D803" s="339"/>
      <c r="E803" s="340"/>
      <c r="F803" s="341" t="s">
        <v>2475</v>
      </c>
      <c r="G803" s="342" t="s">
        <v>2474</v>
      </c>
      <c r="H803" s="343" t="s">
        <v>40</v>
      </c>
      <c r="I803" s="344" t="s">
        <v>2476</v>
      </c>
      <c r="J803" s="345" t="s">
        <v>47</v>
      </c>
    </row>
    <row r="804" spans="1:10" x14ac:dyDescent="0.25">
      <c r="A804" t="str">
        <f t="shared" si="24"/>
        <v>03382</v>
      </c>
      <c r="B804" s="118" t="str">
        <f t="shared" si="25"/>
        <v>D54395-BRC03382</v>
      </c>
      <c r="C804" s="338">
        <v>2</v>
      </c>
      <c r="D804" s="339"/>
      <c r="E804" s="340"/>
      <c r="F804" s="341" t="s">
        <v>2478</v>
      </c>
      <c r="G804" s="342" t="s">
        <v>2477</v>
      </c>
      <c r="H804" s="343" t="s">
        <v>40</v>
      </c>
      <c r="I804" s="344" t="s">
        <v>2479</v>
      </c>
      <c r="J804" s="345" t="s">
        <v>47</v>
      </c>
    </row>
    <row r="805" spans="1:10" x14ac:dyDescent="0.25">
      <c r="A805" t="str">
        <f t="shared" si="24"/>
        <v>03384</v>
      </c>
      <c r="B805" s="118" t="str">
        <f t="shared" si="25"/>
        <v>D54395-BRC03384</v>
      </c>
      <c r="C805" s="338">
        <v>2</v>
      </c>
      <c r="D805" s="339"/>
      <c r="E805" s="340"/>
      <c r="F805" s="341" t="s">
        <v>2481</v>
      </c>
      <c r="G805" s="342" t="s">
        <v>2480</v>
      </c>
      <c r="H805" s="343" t="s">
        <v>40</v>
      </c>
      <c r="I805" s="344" t="s">
        <v>2482</v>
      </c>
      <c r="J805" s="345" t="s">
        <v>47</v>
      </c>
    </row>
    <row r="806" spans="1:10" x14ac:dyDescent="0.25">
      <c r="A806" t="str">
        <f t="shared" si="24"/>
        <v>03385</v>
      </c>
      <c r="B806" s="118" t="str">
        <f t="shared" si="25"/>
        <v>D54395-BRC03385</v>
      </c>
      <c r="C806" s="338">
        <v>2</v>
      </c>
      <c r="D806" s="339"/>
      <c r="E806" s="340"/>
      <c r="F806" s="341" t="s">
        <v>2484</v>
      </c>
      <c r="G806" s="342" t="s">
        <v>2483</v>
      </c>
      <c r="H806" s="343" t="s">
        <v>40</v>
      </c>
      <c r="I806" s="344" t="s">
        <v>2485</v>
      </c>
      <c r="J806" s="345" t="s">
        <v>47</v>
      </c>
    </row>
    <row r="807" spans="1:10" x14ac:dyDescent="0.25">
      <c r="A807" t="str">
        <f t="shared" si="24"/>
        <v>03394</v>
      </c>
      <c r="B807" s="118" t="str">
        <f t="shared" si="25"/>
        <v>D54395-BRC03394</v>
      </c>
      <c r="C807" s="338">
        <v>2</v>
      </c>
      <c r="D807" s="339"/>
      <c r="E807" s="340"/>
      <c r="F807" s="341" t="s">
        <v>2487</v>
      </c>
      <c r="G807" s="342" t="s">
        <v>2486</v>
      </c>
      <c r="H807" s="343" t="s">
        <v>40</v>
      </c>
      <c r="I807" s="344" t="s">
        <v>2488</v>
      </c>
      <c r="J807" s="345" t="s">
        <v>47</v>
      </c>
    </row>
    <row r="808" spans="1:10" x14ac:dyDescent="0.25">
      <c r="A808" t="str">
        <f t="shared" si="24"/>
        <v>03398</v>
      </c>
      <c r="B808" s="118" t="str">
        <f t="shared" si="25"/>
        <v>D54395-BRC03398</v>
      </c>
      <c r="C808" s="338">
        <v>2</v>
      </c>
      <c r="D808" s="339"/>
      <c r="E808" s="340"/>
      <c r="F808" s="341" t="s">
        <v>2490</v>
      </c>
      <c r="G808" s="342" t="s">
        <v>2489</v>
      </c>
      <c r="H808" s="343" t="s">
        <v>40</v>
      </c>
      <c r="I808" s="344" t="s">
        <v>2491</v>
      </c>
      <c r="J808" s="345" t="s">
        <v>47</v>
      </c>
    </row>
    <row r="809" spans="1:10" x14ac:dyDescent="0.25">
      <c r="A809" t="str">
        <f t="shared" si="24"/>
        <v>03400</v>
      </c>
      <c r="B809" s="118" t="str">
        <f t="shared" si="25"/>
        <v>D54395-BRC03400</v>
      </c>
      <c r="C809" s="338">
        <v>2</v>
      </c>
      <c r="D809" s="339"/>
      <c r="E809" s="340"/>
      <c r="F809" s="341" t="s">
        <v>2493</v>
      </c>
      <c r="G809" s="342" t="s">
        <v>2492</v>
      </c>
      <c r="H809" s="343" t="s">
        <v>40</v>
      </c>
      <c r="I809" s="344" t="s">
        <v>2494</v>
      </c>
      <c r="J809" s="345" t="s">
        <v>47</v>
      </c>
    </row>
    <row r="810" spans="1:10" x14ac:dyDescent="0.25">
      <c r="A810" t="str">
        <f t="shared" si="24"/>
        <v>03402</v>
      </c>
      <c r="B810" s="118" t="str">
        <f t="shared" si="25"/>
        <v>D54395-BRC03402</v>
      </c>
      <c r="C810" s="338">
        <v>2</v>
      </c>
      <c r="D810" s="339"/>
      <c r="E810" s="340"/>
      <c r="F810" s="341" t="s">
        <v>2496</v>
      </c>
      <c r="G810" s="342" t="s">
        <v>2495</v>
      </c>
      <c r="H810" s="343" t="s">
        <v>40</v>
      </c>
      <c r="I810" s="344" t="s">
        <v>2497</v>
      </c>
      <c r="J810" s="345" t="s">
        <v>47</v>
      </c>
    </row>
    <row r="811" spans="1:10" x14ac:dyDescent="0.25">
      <c r="A811" t="str">
        <f t="shared" si="24"/>
        <v>03403</v>
      </c>
      <c r="B811" s="118" t="str">
        <f t="shared" si="25"/>
        <v>D54395-BRC03403</v>
      </c>
      <c r="C811" s="338">
        <v>2</v>
      </c>
      <c r="D811" s="339"/>
      <c r="E811" s="340"/>
      <c r="F811" s="341" t="s">
        <v>2499</v>
      </c>
      <c r="G811" s="342" t="s">
        <v>2498</v>
      </c>
      <c r="H811" s="343" t="s">
        <v>40</v>
      </c>
      <c r="I811" s="344" t="s">
        <v>2500</v>
      </c>
      <c r="J811" s="345" t="s">
        <v>47</v>
      </c>
    </row>
    <row r="812" spans="1:10" x14ac:dyDescent="0.25">
      <c r="A812" t="str">
        <f t="shared" si="24"/>
        <v>03427</v>
      </c>
      <c r="B812" s="118" t="str">
        <f t="shared" si="25"/>
        <v>D54395-BRC03427</v>
      </c>
      <c r="C812" s="338">
        <v>2</v>
      </c>
      <c r="D812" s="339"/>
      <c r="E812" s="340"/>
      <c r="F812" s="341" t="s">
        <v>2502</v>
      </c>
      <c r="G812" s="342" t="s">
        <v>2501</v>
      </c>
      <c r="H812" s="343" t="s">
        <v>40</v>
      </c>
      <c r="I812" s="344" t="s">
        <v>2503</v>
      </c>
      <c r="J812" s="345" t="s">
        <v>47</v>
      </c>
    </row>
    <row r="813" spans="1:10" x14ac:dyDescent="0.25">
      <c r="A813" t="str">
        <f t="shared" si="24"/>
        <v>03437</v>
      </c>
      <c r="B813" s="118" t="str">
        <f t="shared" si="25"/>
        <v>D54395-BRC03437</v>
      </c>
      <c r="C813" s="338">
        <v>2</v>
      </c>
      <c r="D813" s="339"/>
      <c r="E813" s="340"/>
      <c r="F813" s="341" t="s">
        <v>2505</v>
      </c>
      <c r="G813" s="342" t="s">
        <v>2504</v>
      </c>
      <c r="H813" s="343" t="s">
        <v>40</v>
      </c>
      <c r="I813" s="344" t="s">
        <v>2506</v>
      </c>
      <c r="J813" s="345" t="s">
        <v>47</v>
      </c>
    </row>
    <row r="814" spans="1:10" x14ac:dyDescent="0.25">
      <c r="A814" t="str">
        <f t="shared" si="24"/>
        <v>03480</v>
      </c>
      <c r="B814" s="118" t="str">
        <f t="shared" si="25"/>
        <v>D54395-BRC03480</v>
      </c>
      <c r="C814" s="338">
        <v>2</v>
      </c>
      <c r="D814" s="339"/>
      <c r="E814" s="340"/>
      <c r="F814" s="341" t="s">
        <v>2508</v>
      </c>
      <c r="G814" s="342" t="s">
        <v>2507</v>
      </c>
      <c r="H814" s="343" t="s">
        <v>40</v>
      </c>
      <c r="I814" s="344" t="s">
        <v>2509</v>
      </c>
      <c r="J814" s="345" t="s">
        <v>47</v>
      </c>
    </row>
    <row r="815" spans="1:10" x14ac:dyDescent="0.25">
      <c r="A815" t="str">
        <f t="shared" si="24"/>
        <v>03483</v>
      </c>
      <c r="B815" s="118" t="str">
        <f t="shared" si="25"/>
        <v>D54395-BRC03483</v>
      </c>
      <c r="C815" s="338">
        <v>2</v>
      </c>
      <c r="D815" s="339"/>
      <c r="E815" s="340"/>
      <c r="F815" s="341" t="s">
        <v>2511</v>
      </c>
      <c r="G815" s="342" t="s">
        <v>2510</v>
      </c>
      <c r="H815" s="343" t="s">
        <v>40</v>
      </c>
      <c r="I815" s="344" t="s">
        <v>2512</v>
      </c>
      <c r="J815" s="345" t="s">
        <v>47</v>
      </c>
    </row>
    <row r="816" spans="1:10" x14ac:dyDescent="0.25">
      <c r="A816" t="str">
        <f t="shared" si="24"/>
        <v>03491</v>
      </c>
      <c r="B816" s="118" t="str">
        <f t="shared" si="25"/>
        <v>D54395-BRC03491</v>
      </c>
      <c r="C816" s="338">
        <v>2</v>
      </c>
      <c r="D816" s="339"/>
      <c r="E816" s="340"/>
      <c r="F816" s="341" t="s">
        <v>2514</v>
      </c>
      <c r="G816" s="342" t="s">
        <v>2513</v>
      </c>
      <c r="H816" s="343" t="s">
        <v>40</v>
      </c>
      <c r="I816" s="344" t="s">
        <v>2515</v>
      </c>
      <c r="J816" s="345" t="s">
        <v>47</v>
      </c>
    </row>
    <row r="817" spans="1:10" x14ac:dyDescent="0.25">
      <c r="A817" t="str">
        <f t="shared" si="24"/>
        <v>05392</v>
      </c>
      <c r="B817" s="118" t="str">
        <f t="shared" si="25"/>
        <v>D54395-BRC05392</v>
      </c>
      <c r="C817" s="338">
        <v>2</v>
      </c>
      <c r="D817" s="339"/>
      <c r="E817" s="340"/>
      <c r="F817" s="341" t="s">
        <v>2517</v>
      </c>
      <c r="G817" s="342" t="s">
        <v>2516</v>
      </c>
      <c r="H817" s="343" t="s">
        <v>40</v>
      </c>
      <c r="I817" s="344" t="s">
        <v>2518</v>
      </c>
      <c r="J817" s="345" t="s">
        <v>47</v>
      </c>
    </row>
    <row r="818" spans="1:10" x14ac:dyDescent="0.25">
      <c r="A818" t="str">
        <f t="shared" si="24"/>
        <v>05382</v>
      </c>
      <c r="B818" s="118" t="str">
        <f t="shared" si="25"/>
        <v>D54395-BRC05382</v>
      </c>
      <c r="C818" s="338">
        <v>2</v>
      </c>
      <c r="D818" s="339"/>
      <c r="E818" s="340"/>
      <c r="F818" s="341" t="s">
        <v>2520</v>
      </c>
      <c r="G818" s="342" t="s">
        <v>2519</v>
      </c>
      <c r="H818" s="343" t="s">
        <v>40</v>
      </c>
      <c r="I818" s="344" t="s">
        <v>2521</v>
      </c>
      <c r="J818" s="345" t="s">
        <v>47</v>
      </c>
    </row>
    <row r="819" spans="1:10" x14ac:dyDescent="0.25">
      <c r="A819" t="str">
        <f t="shared" si="24"/>
        <v>05377</v>
      </c>
      <c r="B819" s="118" t="str">
        <f t="shared" si="25"/>
        <v>D54395-BRC05377</v>
      </c>
      <c r="C819" s="338">
        <v>2</v>
      </c>
      <c r="D819" s="339"/>
      <c r="E819" s="340"/>
      <c r="F819" s="341" t="s">
        <v>2523</v>
      </c>
      <c r="G819" s="342" t="s">
        <v>2522</v>
      </c>
      <c r="H819" s="343" t="s">
        <v>40</v>
      </c>
      <c r="I819" s="344" t="s">
        <v>2524</v>
      </c>
      <c r="J819" s="345" t="s">
        <v>47</v>
      </c>
    </row>
    <row r="820" spans="1:10" x14ac:dyDescent="0.25">
      <c r="A820" t="str">
        <f t="shared" si="24"/>
        <v>03734</v>
      </c>
      <c r="B820" s="118" t="str">
        <f t="shared" si="25"/>
        <v>D54395-BRC03734</v>
      </c>
      <c r="C820" s="338">
        <v>2</v>
      </c>
      <c r="D820" s="339"/>
      <c r="E820" s="340"/>
      <c r="F820" s="341" t="s">
        <v>2526</v>
      </c>
      <c r="G820" s="342" t="s">
        <v>2525</v>
      </c>
      <c r="H820" s="343" t="s">
        <v>40</v>
      </c>
      <c r="I820" s="344" t="s">
        <v>2527</v>
      </c>
      <c r="J820" s="345" t="s">
        <v>47</v>
      </c>
    </row>
    <row r="821" spans="1:10" x14ac:dyDescent="0.25">
      <c r="A821" t="str">
        <f t="shared" si="24"/>
        <v>03736</v>
      </c>
      <c r="B821" s="118" t="str">
        <f t="shared" si="25"/>
        <v>D54395-BRC03736</v>
      </c>
      <c r="C821" s="338">
        <v>2</v>
      </c>
      <c r="D821" s="339"/>
      <c r="E821" s="340"/>
      <c r="F821" s="341" t="s">
        <v>2529</v>
      </c>
      <c r="G821" s="342" t="s">
        <v>2528</v>
      </c>
      <c r="H821" s="343" t="s">
        <v>40</v>
      </c>
      <c r="I821" s="344" t="s">
        <v>2530</v>
      </c>
      <c r="J821" s="345" t="s">
        <v>47</v>
      </c>
    </row>
    <row r="822" spans="1:10" x14ac:dyDescent="0.25">
      <c r="A822" t="str">
        <f t="shared" si="24"/>
        <v>03842</v>
      </c>
      <c r="B822" s="118" t="str">
        <f t="shared" si="25"/>
        <v>D54395-BRC03842</v>
      </c>
      <c r="C822" s="338">
        <v>2</v>
      </c>
      <c r="D822" s="339"/>
      <c r="E822" s="340"/>
      <c r="F822" s="341" t="s">
        <v>2532</v>
      </c>
      <c r="G822" s="342" t="s">
        <v>2531</v>
      </c>
      <c r="H822" s="343" t="s">
        <v>40</v>
      </c>
      <c r="I822" s="344" t="s">
        <v>2533</v>
      </c>
      <c r="J822" s="345" t="s">
        <v>47</v>
      </c>
    </row>
    <row r="823" spans="1:10" x14ac:dyDescent="0.25">
      <c r="A823" t="str">
        <f t="shared" si="24"/>
        <v>03843</v>
      </c>
      <c r="B823" s="118" t="str">
        <f t="shared" si="25"/>
        <v>D54395-BRC03843</v>
      </c>
      <c r="C823" s="338">
        <v>2</v>
      </c>
      <c r="D823" s="339"/>
      <c r="E823" s="340"/>
      <c r="F823" s="341" t="s">
        <v>2535</v>
      </c>
      <c r="G823" s="342" t="s">
        <v>2534</v>
      </c>
      <c r="H823" s="343" t="s">
        <v>40</v>
      </c>
      <c r="I823" s="344" t="s">
        <v>2536</v>
      </c>
      <c r="J823" s="345" t="s">
        <v>47</v>
      </c>
    </row>
    <row r="824" spans="1:10" x14ac:dyDescent="0.25">
      <c r="A824" t="str">
        <f t="shared" si="24"/>
        <v>03849</v>
      </c>
      <c r="B824" s="118" t="str">
        <f t="shared" si="25"/>
        <v>D54395-BRC03849</v>
      </c>
      <c r="C824" s="338">
        <v>2</v>
      </c>
      <c r="D824" s="339"/>
      <c r="E824" s="340"/>
      <c r="F824" s="341" t="s">
        <v>2538</v>
      </c>
      <c r="G824" s="342" t="s">
        <v>2537</v>
      </c>
      <c r="H824" s="343" t="s">
        <v>40</v>
      </c>
      <c r="I824" s="344" t="s">
        <v>2539</v>
      </c>
      <c r="J824" s="345" t="s">
        <v>47</v>
      </c>
    </row>
    <row r="825" spans="1:10" x14ac:dyDescent="0.25">
      <c r="A825" t="str">
        <f t="shared" si="24"/>
        <v>03850</v>
      </c>
      <c r="B825" s="118" t="str">
        <f t="shared" si="25"/>
        <v>D54395-BRC03850</v>
      </c>
      <c r="C825" s="338">
        <v>2</v>
      </c>
      <c r="D825" s="339"/>
      <c r="E825" s="340"/>
      <c r="F825" s="341" t="s">
        <v>2541</v>
      </c>
      <c r="G825" s="342" t="s">
        <v>2540</v>
      </c>
      <c r="H825" s="343" t="s">
        <v>40</v>
      </c>
      <c r="I825" s="344" t="s">
        <v>2542</v>
      </c>
      <c r="J825" s="345" t="s">
        <v>47</v>
      </c>
    </row>
    <row r="826" spans="1:10" x14ac:dyDescent="0.25">
      <c r="A826" t="str">
        <f t="shared" si="24"/>
        <v>03851</v>
      </c>
      <c r="B826" s="118" t="str">
        <f t="shared" si="25"/>
        <v>D54395-BRC03851</v>
      </c>
      <c r="C826" s="338">
        <v>2</v>
      </c>
      <c r="D826" s="339"/>
      <c r="E826" s="340"/>
      <c r="F826" s="341" t="s">
        <v>2544</v>
      </c>
      <c r="G826" s="342" t="s">
        <v>2543</v>
      </c>
      <c r="H826" s="343" t="s">
        <v>40</v>
      </c>
      <c r="I826" s="344" t="s">
        <v>2545</v>
      </c>
      <c r="J826" s="345" t="s">
        <v>47</v>
      </c>
    </row>
    <row r="827" spans="1:10" x14ac:dyDescent="0.25">
      <c r="A827" t="str">
        <f t="shared" si="24"/>
        <v>03862</v>
      </c>
      <c r="B827" s="118" t="str">
        <f t="shared" si="25"/>
        <v>D54395-BRC03862</v>
      </c>
      <c r="C827" s="338">
        <v>2</v>
      </c>
      <c r="D827" s="339"/>
      <c r="E827" s="340"/>
      <c r="F827" s="341" t="s">
        <v>2547</v>
      </c>
      <c r="G827" s="342" t="s">
        <v>2546</v>
      </c>
      <c r="H827" s="343" t="s">
        <v>40</v>
      </c>
      <c r="I827" s="344" t="s">
        <v>2548</v>
      </c>
      <c r="J827" s="345" t="s">
        <v>47</v>
      </c>
    </row>
    <row r="828" spans="1:10" x14ac:dyDescent="0.25">
      <c r="A828" t="str">
        <f t="shared" si="24"/>
        <v>03865</v>
      </c>
      <c r="B828" s="118" t="str">
        <f t="shared" si="25"/>
        <v>D54395-BRC03865</v>
      </c>
      <c r="C828" s="338">
        <v>2</v>
      </c>
      <c r="D828" s="339"/>
      <c r="E828" s="340"/>
      <c r="F828" s="341" t="s">
        <v>2550</v>
      </c>
      <c r="G828" s="342" t="s">
        <v>2549</v>
      </c>
      <c r="H828" s="343" t="s">
        <v>40</v>
      </c>
      <c r="I828" s="344" t="s">
        <v>2551</v>
      </c>
      <c r="J828" s="345" t="s">
        <v>47</v>
      </c>
    </row>
    <row r="829" spans="1:10" x14ac:dyDescent="0.25">
      <c r="A829" t="str">
        <f t="shared" si="24"/>
        <v>03904</v>
      </c>
      <c r="B829" s="118" t="str">
        <f t="shared" si="25"/>
        <v>D54395-BRC03904</v>
      </c>
      <c r="C829" s="338">
        <v>2</v>
      </c>
      <c r="D829" s="339"/>
      <c r="E829" s="340"/>
      <c r="F829" s="341" t="s">
        <v>2553</v>
      </c>
      <c r="G829" s="342" t="s">
        <v>2552</v>
      </c>
      <c r="H829" s="343" t="s">
        <v>40</v>
      </c>
      <c r="I829" s="344" t="s">
        <v>2554</v>
      </c>
      <c r="J829" s="345" t="s">
        <v>47</v>
      </c>
    </row>
    <row r="830" spans="1:10" x14ac:dyDescent="0.25">
      <c r="A830" t="str">
        <f t="shared" si="24"/>
        <v>03915</v>
      </c>
      <c r="B830" s="118" t="str">
        <f t="shared" si="25"/>
        <v>D54395-BRC03915</v>
      </c>
      <c r="C830" s="338">
        <v>2</v>
      </c>
      <c r="D830" s="339"/>
      <c r="E830" s="340"/>
      <c r="F830" s="341" t="s">
        <v>2556</v>
      </c>
      <c r="G830" s="342" t="s">
        <v>2555</v>
      </c>
      <c r="H830" s="343" t="s">
        <v>40</v>
      </c>
      <c r="I830" s="344" t="s">
        <v>2557</v>
      </c>
      <c r="J830" s="345" t="s">
        <v>47</v>
      </c>
    </row>
    <row r="831" spans="1:10" x14ac:dyDescent="0.25">
      <c r="A831" t="str">
        <f t="shared" si="24"/>
        <v>03916</v>
      </c>
      <c r="B831" s="118" t="str">
        <f t="shared" si="25"/>
        <v>D54395-BRC03916</v>
      </c>
      <c r="C831" s="338">
        <v>2</v>
      </c>
      <c r="D831" s="339"/>
      <c r="E831" s="340"/>
      <c r="F831" s="341" t="s">
        <v>2559</v>
      </c>
      <c r="G831" s="342" t="s">
        <v>2558</v>
      </c>
      <c r="H831" s="343" t="s">
        <v>40</v>
      </c>
      <c r="I831" s="344" t="s">
        <v>2560</v>
      </c>
      <c r="J831" s="345" t="s">
        <v>47</v>
      </c>
    </row>
    <row r="832" spans="1:10" x14ac:dyDescent="0.25">
      <c r="A832" t="str">
        <f t="shared" si="24"/>
        <v>03917</v>
      </c>
      <c r="B832" s="118" t="str">
        <f t="shared" si="25"/>
        <v>D54395-BRC03917</v>
      </c>
      <c r="C832" s="338">
        <v>2</v>
      </c>
      <c r="D832" s="339"/>
      <c r="E832" s="340"/>
      <c r="F832" s="341" t="s">
        <v>2562</v>
      </c>
      <c r="G832" s="342" t="s">
        <v>2561</v>
      </c>
      <c r="H832" s="343" t="s">
        <v>40</v>
      </c>
      <c r="I832" s="344" t="s">
        <v>2563</v>
      </c>
      <c r="J832" s="345" t="s">
        <v>47</v>
      </c>
    </row>
    <row r="833" spans="1:10" x14ac:dyDescent="0.25">
      <c r="A833" t="str">
        <f t="shared" si="24"/>
        <v>03921</v>
      </c>
      <c r="B833" s="118" t="str">
        <f t="shared" si="25"/>
        <v>D54395-BRC03921</v>
      </c>
      <c r="C833" s="338">
        <v>2</v>
      </c>
      <c r="D833" s="339"/>
      <c r="E833" s="340"/>
      <c r="F833" s="341" t="s">
        <v>2565</v>
      </c>
      <c r="G833" s="342" t="s">
        <v>2564</v>
      </c>
      <c r="H833" s="343" t="s">
        <v>40</v>
      </c>
      <c r="I833" s="344" t="s">
        <v>2566</v>
      </c>
      <c r="J833" s="345" t="s">
        <v>47</v>
      </c>
    </row>
    <row r="834" spans="1:10" x14ac:dyDescent="0.25">
      <c r="A834" t="str">
        <f t="shared" si="24"/>
        <v>03924</v>
      </c>
      <c r="B834" s="118" t="str">
        <f t="shared" si="25"/>
        <v>D54395-BRC03924</v>
      </c>
      <c r="C834" s="338">
        <v>2</v>
      </c>
      <c r="D834" s="339"/>
      <c r="E834" s="340"/>
      <c r="F834" s="341" t="s">
        <v>2568</v>
      </c>
      <c r="G834" s="342" t="s">
        <v>2567</v>
      </c>
      <c r="H834" s="343" t="s">
        <v>40</v>
      </c>
      <c r="I834" s="344" t="s">
        <v>2569</v>
      </c>
      <c r="J834" s="345" t="s">
        <v>47</v>
      </c>
    </row>
    <row r="835" spans="1:10" x14ac:dyDescent="0.25">
      <c r="A835" t="str">
        <f t="shared" si="24"/>
        <v>03926</v>
      </c>
      <c r="B835" s="118" t="str">
        <f t="shared" si="25"/>
        <v>D54395-BRC03926</v>
      </c>
      <c r="C835" s="338">
        <v>2</v>
      </c>
      <c r="D835" s="339"/>
      <c r="E835" s="340"/>
      <c r="F835" s="341" t="s">
        <v>2571</v>
      </c>
      <c r="G835" s="342" t="s">
        <v>2570</v>
      </c>
      <c r="H835" s="343" t="s">
        <v>40</v>
      </c>
      <c r="I835" s="344" t="s">
        <v>2572</v>
      </c>
      <c r="J835" s="345" t="s">
        <v>47</v>
      </c>
    </row>
    <row r="836" spans="1:10" x14ac:dyDescent="0.25">
      <c r="A836" t="str">
        <f t="shared" ref="A836:A899" si="26">RIGHT(G836,5)</f>
        <v>05376</v>
      </c>
      <c r="B836" s="118" t="str">
        <f t="shared" ref="B836:B899" si="27">G836</f>
        <v>D54395-BRC05376</v>
      </c>
      <c r="C836" s="338">
        <v>2</v>
      </c>
      <c r="D836" s="339"/>
      <c r="E836" s="340"/>
      <c r="F836" s="341" t="s">
        <v>2574</v>
      </c>
      <c r="G836" s="342" t="s">
        <v>2573</v>
      </c>
      <c r="H836" s="343" t="s">
        <v>40</v>
      </c>
      <c r="I836" s="344" t="s">
        <v>2575</v>
      </c>
      <c r="J836" s="345" t="s">
        <v>47</v>
      </c>
    </row>
    <row r="837" spans="1:10" x14ac:dyDescent="0.25">
      <c r="A837" t="str">
        <f t="shared" si="26"/>
        <v>04024</v>
      </c>
      <c r="B837" s="118" t="str">
        <f t="shared" si="27"/>
        <v>D54395-BRC04024</v>
      </c>
      <c r="C837" s="338">
        <v>2</v>
      </c>
      <c r="D837" s="339"/>
      <c r="E837" s="340"/>
      <c r="F837" s="341" t="s">
        <v>2577</v>
      </c>
      <c r="G837" s="342" t="s">
        <v>2576</v>
      </c>
      <c r="H837" s="343" t="s">
        <v>40</v>
      </c>
      <c r="I837" s="344" t="s">
        <v>2578</v>
      </c>
      <c r="J837" s="345" t="s">
        <v>47</v>
      </c>
    </row>
    <row r="838" spans="1:10" x14ac:dyDescent="0.25">
      <c r="A838" t="str">
        <f t="shared" si="26"/>
        <v>04030</v>
      </c>
      <c r="B838" s="118" t="str">
        <f t="shared" si="27"/>
        <v>D54395-BRC04030</v>
      </c>
      <c r="C838" s="338">
        <v>2</v>
      </c>
      <c r="D838" s="339"/>
      <c r="E838" s="340"/>
      <c r="F838" s="341" t="s">
        <v>2580</v>
      </c>
      <c r="G838" s="342" t="s">
        <v>2579</v>
      </c>
      <c r="H838" s="343" t="s">
        <v>40</v>
      </c>
      <c r="I838" s="344" t="s">
        <v>2581</v>
      </c>
      <c r="J838" s="345" t="s">
        <v>47</v>
      </c>
    </row>
    <row r="839" spans="1:10" x14ac:dyDescent="0.25">
      <c r="A839" t="str">
        <f t="shared" si="26"/>
        <v>04032</v>
      </c>
      <c r="B839" s="118" t="str">
        <f t="shared" si="27"/>
        <v>D54395-BRC04032</v>
      </c>
      <c r="C839" s="338">
        <v>2</v>
      </c>
      <c r="D839" s="339"/>
      <c r="E839" s="340"/>
      <c r="F839" s="341" t="s">
        <v>2583</v>
      </c>
      <c r="G839" s="342" t="s">
        <v>2582</v>
      </c>
      <c r="H839" s="343" t="s">
        <v>40</v>
      </c>
      <c r="I839" s="344" t="s">
        <v>2584</v>
      </c>
      <c r="J839" s="345" t="s">
        <v>47</v>
      </c>
    </row>
    <row r="840" spans="1:10" x14ac:dyDescent="0.25">
      <c r="A840" t="str">
        <f t="shared" si="26"/>
        <v>04033</v>
      </c>
      <c r="B840" s="118" t="str">
        <f t="shared" si="27"/>
        <v>D54395-BRC04033</v>
      </c>
      <c r="C840" s="338">
        <v>2</v>
      </c>
      <c r="D840" s="339"/>
      <c r="E840" s="340"/>
      <c r="F840" s="341" t="s">
        <v>2586</v>
      </c>
      <c r="G840" s="342" t="s">
        <v>2585</v>
      </c>
      <c r="H840" s="343" t="s">
        <v>40</v>
      </c>
      <c r="I840" s="344" t="s">
        <v>2587</v>
      </c>
      <c r="J840" s="345" t="s">
        <v>47</v>
      </c>
    </row>
    <row r="841" spans="1:10" x14ac:dyDescent="0.25">
      <c r="A841" t="str">
        <f t="shared" si="26"/>
        <v>04035</v>
      </c>
      <c r="B841" s="118" t="str">
        <f t="shared" si="27"/>
        <v>D54395-BRC04035</v>
      </c>
      <c r="C841" s="338">
        <v>2</v>
      </c>
      <c r="D841" s="339"/>
      <c r="E841" s="340"/>
      <c r="F841" s="341" t="s">
        <v>2589</v>
      </c>
      <c r="G841" s="342" t="s">
        <v>2588</v>
      </c>
      <c r="H841" s="343" t="s">
        <v>40</v>
      </c>
      <c r="I841" s="344" t="s">
        <v>2590</v>
      </c>
      <c r="J841" s="345" t="s">
        <v>47</v>
      </c>
    </row>
    <row r="842" spans="1:10" x14ac:dyDescent="0.25">
      <c r="A842" t="str">
        <f t="shared" si="26"/>
        <v>04038</v>
      </c>
      <c r="B842" s="118" t="str">
        <f t="shared" si="27"/>
        <v>D54395-BRC04038</v>
      </c>
      <c r="C842" s="338">
        <v>2</v>
      </c>
      <c r="D842" s="339"/>
      <c r="E842" s="340"/>
      <c r="F842" s="341" t="s">
        <v>2592</v>
      </c>
      <c r="G842" s="342" t="s">
        <v>2591</v>
      </c>
      <c r="H842" s="343" t="s">
        <v>40</v>
      </c>
      <c r="I842" s="344" t="s">
        <v>2593</v>
      </c>
      <c r="J842" s="345" t="s">
        <v>47</v>
      </c>
    </row>
    <row r="843" spans="1:10" x14ac:dyDescent="0.25">
      <c r="A843" t="str">
        <f t="shared" si="26"/>
        <v>04042</v>
      </c>
      <c r="B843" s="118" t="str">
        <f t="shared" si="27"/>
        <v>D54395-BRC04042</v>
      </c>
      <c r="C843" s="338">
        <v>2</v>
      </c>
      <c r="D843" s="339"/>
      <c r="E843" s="340"/>
      <c r="F843" s="341" t="s">
        <v>2595</v>
      </c>
      <c r="G843" s="342" t="s">
        <v>2594</v>
      </c>
      <c r="H843" s="343" t="s">
        <v>40</v>
      </c>
      <c r="I843" s="344" t="s">
        <v>2596</v>
      </c>
      <c r="J843" s="345" t="s">
        <v>47</v>
      </c>
    </row>
    <row r="844" spans="1:10" x14ac:dyDescent="0.25">
      <c r="A844" t="str">
        <f t="shared" si="26"/>
        <v>04088</v>
      </c>
      <c r="B844" s="118" t="str">
        <f t="shared" si="27"/>
        <v>D54395-BRC04088</v>
      </c>
      <c r="C844" s="338">
        <v>2</v>
      </c>
      <c r="D844" s="339"/>
      <c r="E844" s="340"/>
      <c r="F844" s="341" t="s">
        <v>2598</v>
      </c>
      <c r="G844" s="342" t="s">
        <v>2597</v>
      </c>
      <c r="H844" s="343" t="s">
        <v>40</v>
      </c>
      <c r="I844" s="344" t="s">
        <v>2599</v>
      </c>
      <c r="J844" s="345" t="s">
        <v>47</v>
      </c>
    </row>
    <row r="845" spans="1:10" x14ac:dyDescent="0.25">
      <c r="A845" t="str">
        <f t="shared" si="26"/>
        <v>04090</v>
      </c>
      <c r="B845" s="118" t="str">
        <f t="shared" si="27"/>
        <v>D54395-BRC04090</v>
      </c>
      <c r="C845" s="338">
        <v>2</v>
      </c>
      <c r="D845" s="339"/>
      <c r="E845" s="340"/>
      <c r="F845" s="341" t="s">
        <v>2601</v>
      </c>
      <c r="G845" s="342" t="s">
        <v>2600</v>
      </c>
      <c r="H845" s="343" t="s">
        <v>40</v>
      </c>
      <c r="I845" s="344" t="s">
        <v>2602</v>
      </c>
      <c r="J845" s="345" t="s">
        <v>47</v>
      </c>
    </row>
    <row r="846" spans="1:10" x14ac:dyDescent="0.25">
      <c r="A846" t="str">
        <f t="shared" si="26"/>
        <v>04091</v>
      </c>
      <c r="B846" s="118" t="str">
        <f t="shared" si="27"/>
        <v>D54395-BRC04091</v>
      </c>
      <c r="C846" s="338">
        <v>2</v>
      </c>
      <c r="D846" s="339"/>
      <c r="E846" s="340"/>
      <c r="F846" s="341" t="s">
        <v>2604</v>
      </c>
      <c r="G846" s="342" t="s">
        <v>2603</v>
      </c>
      <c r="H846" s="343" t="s">
        <v>40</v>
      </c>
      <c r="I846" s="344" t="s">
        <v>2605</v>
      </c>
      <c r="J846" s="345" t="s">
        <v>47</v>
      </c>
    </row>
    <row r="847" spans="1:10" x14ac:dyDescent="0.25">
      <c r="A847" t="str">
        <f t="shared" si="26"/>
        <v>04102</v>
      </c>
      <c r="B847" s="118" t="str">
        <f t="shared" si="27"/>
        <v>D54395-BRC04102</v>
      </c>
      <c r="C847" s="338">
        <v>2</v>
      </c>
      <c r="D847" s="339"/>
      <c r="E847" s="340"/>
      <c r="F847" s="341" t="s">
        <v>2607</v>
      </c>
      <c r="G847" s="342" t="s">
        <v>2606</v>
      </c>
      <c r="H847" s="343" t="s">
        <v>40</v>
      </c>
      <c r="I847" s="344" t="s">
        <v>2608</v>
      </c>
      <c r="J847" s="345" t="s">
        <v>47</v>
      </c>
    </row>
    <row r="848" spans="1:10" x14ac:dyDescent="0.25">
      <c r="A848" t="str">
        <f t="shared" si="26"/>
        <v>04183</v>
      </c>
      <c r="B848" s="118" t="str">
        <f t="shared" si="27"/>
        <v>D54395-BRC04183</v>
      </c>
      <c r="C848" s="338">
        <v>2</v>
      </c>
      <c r="D848" s="339"/>
      <c r="E848" s="340"/>
      <c r="F848" s="341" t="s">
        <v>2610</v>
      </c>
      <c r="G848" s="342" t="s">
        <v>2609</v>
      </c>
      <c r="H848" s="343" t="s">
        <v>40</v>
      </c>
      <c r="I848" s="344" t="s">
        <v>2611</v>
      </c>
      <c r="J848" s="345" t="s">
        <v>47</v>
      </c>
    </row>
    <row r="849" spans="1:10" x14ac:dyDescent="0.25">
      <c r="A849" t="str">
        <f t="shared" si="26"/>
        <v>04197</v>
      </c>
      <c r="B849" s="118" t="str">
        <f t="shared" si="27"/>
        <v>D54395-BRC04197</v>
      </c>
      <c r="C849" s="338">
        <v>2</v>
      </c>
      <c r="D849" s="339"/>
      <c r="E849" s="340"/>
      <c r="F849" s="341" t="s">
        <v>2613</v>
      </c>
      <c r="G849" s="342" t="s">
        <v>2612</v>
      </c>
      <c r="H849" s="343" t="s">
        <v>40</v>
      </c>
      <c r="I849" s="344" t="s">
        <v>2614</v>
      </c>
      <c r="J849" s="345" t="s">
        <v>47</v>
      </c>
    </row>
    <row r="850" spans="1:10" x14ac:dyDescent="0.25">
      <c r="A850" t="str">
        <f t="shared" si="26"/>
        <v>04227</v>
      </c>
      <c r="B850" s="118" t="str">
        <f t="shared" si="27"/>
        <v>D54395-BRC04227</v>
      </c>
      <c r="C850" s="338">
        <v>2</v>
      </c>
      <c r="D850" s="339"/>
      <c r="E850" s="340"/>
      <c r="F850" s="341" t="s">
        <v>2616</v>
      </c>
      <c r="G850" s="342" t="s">
        <v>2615</v>
      </c>
      <c r="H850" s="343" t="s">
        <v>40</v>
      </c>
      <c r="I850" s="344" t="s">
        <v>2617</v>
      </c>
      <c r="J850" s="345" t="s">
        <v>47</v>
      </c>
    </row>
    <row r="851" spans="1:10" x14ac:dyDescent="0.25">
      <c r="A851" t="str">
        <f t="shared" si="26"/>
        <v>04238</v>
      </c>
      <c r="B851" s="118" t="str">
        <f t="shared" si="27"/>
        <v>D54395-BRC04238</v>
      </c>
      <c r="C851" s="338">
        <v>2</v>
      </c>
      <c r="D851" s="339"/>
      <c r="E851" s="340"/>
      <c r="F851" s="341" t="s">
        <v>2619</v>
      </c>
      <c r="G851" s="342" t="s">
        <v>2618</v>
      </c>
      <c r="H851" s="343" t="s">
        <v>40</v>
      </c>
      <c r="I851" s="344" t="s">
        <v>2620</v>
      </c>
      <c r="J851" s="345" t="s">
        <v>47</v>
      </c>
    </row>
    <row r="852" spans="1:10" x14ac:dyDescent="0.25">
      <c r="A852" t="str">
        <f t="shared" si="26"/>
        <v>04239</v>
      </c>
      <c r="B852" s="118" t="str">
        <f t="shared" si="27"/>
        <v>D54395-BRC04239</v>
      </c>
      <c r="C852" s="338">
        <v>2</v>
      </c>
      <c r="D852" s="339"/>
      <c r="E852" s="340"/>
      <c r="F852" s="341" t="s">
        <v>2622</v>
      </c>
      <c r="G852" s="342" t="s">
        <v>2621</v>
      </c>
      <c r="H852" s="343" t="s">
        <v>40</v>
      </c>
      <c r="I852" s="344" t="s">
        <v>2623</v>
      </c>
      <c r="J852" s="345" t="s">
        <v>47</v>
      </c>
    </row>
    <row r="853" spans="1:10" x14ac:dyDescent="0.25">
      <c r="A853" t="str">
        <f t="shared" si="26"/>
        <v>04240</v>
      </c>
      <c r="B853" s="118" t="str">
        <f t="shared" si="27"/>
        <v>D54395-BRC04240</v>
      </c>
      <c r="C853" s="338">
        <v>2</v>
      </c>
      <c r="D853" s="339"/>
      <c r="E853" s="340"/>
      <c r="F853" s="341" t="s">
        <v>2625</v>
      </c>
      <c r="G853" s="342" t="s">
        <v>2624</v>
      </c>
      <c r="H853" s="343" t="s">
        <v>40</v>
      </c>
      <c r="I853" s="344" t="s">
        <v>2626</v>
      </c>
      <c r="J853" s="345" t="s">
        <v>47</v>
      </c>
    </row>
    <row r="854" spans="1:10" x14ac:dyDescent="0.25">
      <c r="A854" t="str">
        <f t="shared" si="26"/>
        <v>04241</v>
      </c>
      <c r="B854" s="118" t="str">
        <f t="shared" si="27"/>
        <v>D54395-BRC04241</v>
      </c>
      <c r="C854" s="338">
        <v>2</v>
      </c>
      <c r="D854" s="339"/>
      <c r="E854" s="340"/>
      <c r="F854" s="341" t="s">
        <v>2628</v>
      </c>
      <c r="G854" s="342" t="s">
        <v>2627</v>
      </c>
      <c r="H854" s="343" t="s">
        <v>40</v>
      </c>
      <c r="I854" s="344" t="s">
        <v>2629</v>
      </c>
      <c r="J854" s="345" t="s">
        <v>47</v>
      </c>
    </row>
    <row r="855" spans="1:10" x14ac:dyDescent="0.25">
      <c r="A855" t="str">
        <f t="shared" si="26"/>
        <v>04258</v>
      </c>
      <c r="B855" s="118" t="str">
        <f t="shared" si="27"/>
        <v>D54395-BRC04258</v>
      </c>
      <c r="C855" s="338">
        <v>2</v>
      </c>
      <c r="D855" s="339"/>
      <c r="E855" s="340"/>
      <c r="F855" s="341" t="s">
        <v>2631</v>
      </c>
      <c r="G855" s="342" t="s">
        <v>2630</v>
      </c>
      <c r="H855" s="343" t="s">
        <v>40</v>
      </c>
      <c r="I855" s="344" t="s">
        <v>2632</v>
      </c>
      <c r="J855" s="345" t="s">
        <v>47</v>
      </c>
    </row>
    <row r="856" spans="1:10" x14ac:dyDescent="0.25">
      <c r="A856" t="str">
        <f t="shared" si="26"/>
        <v>04266</v>
      </c>
      <c r="B856" s="118" t="str">
        <f t="shared" si="27"/>
        <v>D54395-BRC04266</v>
      </c>
      <c r="C856" s="338">
        <v>2</v>
      </c>
      <c r="D856" s="339"/>
      <c r="E856" s="340"/>
      <c r="F856" s="341" t="s">
        <v>2634</v>
      </c>
      <c r="G856" s="342" t="s">
        <v>2633</v>
      </c>
      <c r="H856" s="343" t="s">
        <v>40</v>
      </c>
      <c r="I856" s="344" t="s">
        <v>2635</v>
      </c>
      <c r="J856" s="345" t="s">
        <v>47</v>
      </c>
    </row>
    <row r="857" spans="1:10" x14ac:dyDescent="0.25">
      <c r="A857" t="str">
        <f t="shared" si="26"/>
        <v>04267</v>
      </c>
      <c r="B857" s="118" t="str">
        <f t="shared" si="27"/>
        <v>D54395-BRC04267</v>
      </c>
      <c r="C857" s="338">
        <v>2</v>
      </c>
      <c r="D857" s="339"/>
      <c r="E857" s="340"/>
      <c r="F857" s="341" t="s">
        <v>2637</v>
      </c>
      <c r="G857" s="342" t="s">
        <v>2636</v>
      </c>
      <c r="H857" s="343" t="s">
        <v>40</v>
      </c>
      <c r="I857" s="344" t="s">
        <v>2638</v>
      </c>
      <c r="J857" s="345" t="s">
        <v>47</v>
      </c>
    </row>
    <row r="858" spans="1:10" x14ac:dyDescent="0.25">
      <c r="A858" t="str">
        <f t="shared" si="26"/>
        <v>04318</v>
      </c>
      <c r="B858" s="118" t="str">
        <f t="shared" si="27"/>
        <v>D54395-BRC04318</v>
      </c>
      <c r="C858" s="338">
        <v>2</v>
      </c>
      <c r="D858" s="339"/>
      <c r="E858" s="340"/>
      <c r="F858" s="341" t="s">
        <v>2640</v>
      </c>
      <c r="G858" s="342" t="s">
        <v>2639</v>
      </c>
      <c r="H858" s="343" t="s">
        <v>40</v>
      </c>
      <c r="I858" s="344" t="s">
        <v>2641</v>
      </c>
      <c r="J858" s="345" t="s">
        <v>47</v>
      </c>
    </row>
    <row r="859" spans="1:10" x14ac:dyDescent="0.25">
      <c r="A859" t="str">
        <f t="shared" si="26"/>
        <v>04319</v>
      </c>
      <c r="B859" s="118" t="str">
        <f t="shared" si="27"/>
        <v>D54395-BRC04319</v>
      </c>
      <c r="C859" s="338">
        <v>2</v>
      </c>
      <c r="D859" s="339"/>
      <c r="E859" s="340"/>
      <c r="F859" s="341" t="s">
        <v>2643</v>
      </c>
      <c r="G859" s="342" t="s">
        <v>2642</v>
      </c>
      <c r="H859" s="343" t="s">
        <v>40</v>
      </c>
      <c r="I859" s="344" t="s">
        <v>2644</v>
      </c>
      <c r="J859" s="345" t="s">
        <v>47</v>
      </c>
    </row>
    <row r="860" spans="1:10" x14ac:dyDescent="0.25">
      <c r="A860" t="str">
        <f t="shared" si="26"/>
        <v>04403</v>
      </c>
      <c r="B860" s="118" t="str">
        <f t="shared" si="27"/>
        <v>D54395-BRC04403</v>
      </c>
      <c r="C860" s="338">
        <v>2</v>
      </c>
      <c r="D860" s="339"/>
      <c r="E860" s="340"/>
      <c r="F860" s="341" t="s">
        <v>2646</v>
      </c>
      <c r="G860" s="342" t="s">
        <v>2645</v>
      </c>
      <c r="H860" s="343" t="s">
        <v>40</v>
      </c>
      <c r="I860" s="344" t="s">
        <v>2647</v>
      </c>
      <c r="J860" s="345" t="s">
        <v>47</v>
      </c>
    </row>
    <row r="861" spans="1:10" x14ac:dyDescent="0.25">
      <c r="A861" t="str">
        <f t="shared" si="26"/>
        <v>04404</v>
      </c>
      <c r="B861" s="118" t="str">
        <f t="shared" si="27"/>
        <v>D54395-BRC04404</v>
      </c>
      <c r="C861" s="338">
        <v>2</v>
      </c>
      <c r="D861" s="339"/>
      <c r="E861" s="340"/>
      <c r="F861" s="341" t="s">
        <v>2649</v>
      </c>
      <c r="G861" s="342" t="s">
        <v>2648</v>
      </c>
      <c r="H861" s="343" t="s">
        <v>40</v>
      </c>
      <c r="I861" s="344" t="s">
        <v>2650</v>
      </c>
      <c r="J861" s="345" t="s">
        <v>47</v>
      </c>
    </row>
    <row r="862" spans="1:10" x14ac:dyDescent="0.25">
      <c r="A862" t="str">
        <f t="shared" si="26"/>
        <v>04405</v>
      </c>
      <c r="B862" s="118" t="str">
        <f t="shared" si="27"/>
        <v>D54395-BRC04405</v>
      </c>
      <c r="C862" s="338">
        <v>2</v>
      </c>
      <c r="D862" s="339"/>
      <c r="E862" s="340"/>
      <c r="F862" s="341" t="s">
        <v>2652</v>
      </c>
      <c r="G862" s="342" t="s">
        <v>2651</v>
      </c>
      <c r="H862" s="343" t="s">
        <v>40</v>
      </c>
      <c r="I862" s="344" t="s">
        <v>2653</v>
      </c>
      <c r="J862" s="345" t="s">
        <v>47</v>
      </c>
    </row>
    <row r="863" spans="1:10" x14ac:dyDescent="0.25">
      <c r="A863" t="str">
        <f t="shared" si="26"/>
        <v>04410</v>
      </c>
      <c r="B863" s="118" t="str">
        <f t="shared" si="27"/>
        <v>D54395-BRC04410</v>
      </c>
      <c r="C863" s="338">
        <v>2</v>
      </c>
      <c r="D863" s="339"/>
      <c r="E863" s="340"/>
      <c r="F863" s="341" t="s">
        <v>2655</v>
      </c>
      <c r="G863" s="342" t="s">
        <v>2654</v>
      </c>
      <c r="H863" s="343" t="s">
        <v>40</v>
      </c>
      <c r="I863" s="344" t="s">
        <v>2656</v>
      </c>
      <c r="J863" s="345" t="s">
        <v>47</v>
      </c>
    </row>
    <row r="864" spans="1:10" x14ac:dyDescent="0.25">
      <c r="A864" t="str">
        <f t="shared" si="26"/>
        <v>04425</v>
      </c>
      <c r="B864" s="118" t="str">
        <f t="shared" si="27"/>
        <v>D54395-BRC04425</v>
      </c>
      <c r="C864" s="338">
        <v>2</v>
      </c>
      <c r="D864" s="339"/>
      <c r="E864" s="340"/>
      <c r="F864" s="341" t="s">
        <v>2658</v>
      </c>
      <c r="G864" s="342" t="s">
        <v>2657</v>
      </c>
      <c r="H864" s="343" t="s">
        <v>40</v>
      </c>
      <c r="I864" s="344" t="s">
        <v>2659</v>
      </c>
      <c r="J864" s="345" t="s">
        <v>47</v>
      </c>
    </row>
    <row r="865" spans="1:10" x14ac:dyDescent="0.25">
      <c r="A865" t="str">
        <f t="shared" si="26"/>
        <v>04444</v>
      </c>
      <c r="B865" s="118" t="str">
        <f t="shared" si="27"/>
        <v>D54395-BRC04444</v>
      </c>
      <c r="C865" s="338">
        <v>2</v>
      </c>
      <c r="D865" s="339"/>
      <c r="E865" s="340"/>
      <c r="F865" s="341" t="s">
        <v>2661</v>
      </c>
      <c r="G865" s="342" t="s">
        <v>2660</v>
      </c>
      <c r="H865" s="343" t="s">
        <v>40</v>
      </c>
      <c r="I865" s="344" t="s">
        <v>2662</v>
      </c>
      <c r="J865" s="345" t="s">
        <v>47</v>
      </c>
    </row>
    <row r="866" spans="1:10" x14ac:dyDescent="0.25">
      <c r="A866" t="str">
        <f t="shared" si="26"/>
        <v>04468</v>
      </c>
      <c r="B866" s="118" t="str">
        <f t="shared" si="27"/>
        <v>D54395-BRC04468</v>
      </c>
      <c r="C866" s="338">
        <v>2</v>
      </c>
      <c r="D866" s="339"/>
      <c r="E866" s="340"/>
      <c r="F866" s="341" t="s">
        <v>2664</v>
      </c>
      <c r="G866" s="342" t="s">
        <v>2663</v>
      </c>
      <c r="H866" s="343" t="s">
        <v>40</v>
      </c>
      <c r="I866" s="344" t="s">
        <v>2665</v>
      </c>
      <c r="J866" s="345" t="s">
        <v>47</v>
      </c>
    </row>
    <row r="867" spans="1:10" x14ac:dyDescent="0.25">
      <c r="A867" t="str">
        <f t="shared" si="26"/>
        <v>04469</v>
      </c>
      <c r="B867" s="118" t="str">
        <f t="shared" si="27"/>
        <v>D54395-BRC04469</v>
      </c>
      <c r="C867" s="338">
        <v>2</v>
      </c>
      <c r="D867" s="339"/>
      <c r="E867" s="340"/>
      <c r="F867" s="341" t="s">
        <v>2667</v>
      </c>
      <c r="G867" s="342" t="s">
        <v>2666</v>
      </c>
      <c r="H867" s="343" t="s">
        <v>40</v>
      </c>
      <c r="I867" s="344" t="s">
        <v>2668</v>
      </c>
      <c r="J867" s="345" t="s">
        <v>47</v>
      </c>
    </row>
    <row r="868" spans="1:10" x14ac:dyDescent="0.25">
      <c r="A868" t="str">
        <f t="shared" si="26"/>
        <v>04470</v>
      </c>
      <c r="B868" s="118" t="str">
        <f t="shared" si="27"/>
        <v>D54395-BRC04470</v>
      </c>
      <c r="C868" s="338">
        <v>2</v>
      </c>
      <c r="D868" s="339"/>
      <c r="E868" s="340"/>
      <c r="F868" s="341" t="s">
        <v>2670</v>
      </c>
      <c r="G868" s="342" t="s">
        <v>2669</v>
      </c>
      <c r="H868" s="343" t="s">
        <v>40</v>
      </c>
      <c r="I868" s="344" t="s">
        <v>2671</v>
      </c>
      <c r="J868" s="345" t="s">
        <v>47</v>
      </c>
    </row>
    <row r="869" spans="1:10" x14ac:dyDescent="0.25">
      <c r="A869" t="str">
        <f t="shared" si="26"/>
        <v>04471</v>
      </c>
      <c r="B869" s="118" t="str">
        <f t="shared" si="27"/>
        <v>D54395-BRC04471</v>
      </c>
      <c r="C869" s="338">
        <v>2</v>
      </c>
      <c r="D869" s="339"/>
      <c r="E869" s="340"/>
      <c r="F869" s="341" t="s">
        <v>2673</v>
      </c>
      <c r="G869" s="342" t="s">
        <v>2672</v>
      </c>
      <c r="H869" s="343" t="s">
        <v>40</v>
      </c>
      <c r="I869" s="344" t="s">
        <v>2674</v>
      </c>
      <c r="J869" s="345" t="s">
        <v>47</v>
      </c>
    </row>
    <row r="870" spans="1:10" x14ac:dyDescent="0.25">
      <c r="A870" t="str">
        <f t="shared" si="26"/>
        <v>04472</v>
      </c>
      <c r="B870" s="118" t="str">
        <f t="shared" si="27"/>
        <v>D54395-BRC04472</v>
      </c>
      <c r="C870" s="338">
        <v>2</v>
      </c>
      <c r="D870" s="339"/>
      <c r="E870" s="340"/>
      <c r="F870" s="341" t="s">
        <v>2676</v>
      </c>
      <c r="G870" s="342" t="s">
        <v>2675</v>
      </c>
      <c r="H870" s="343" t="s">
        <v>40</v>
      </c>
      <c r="I870" s="344" t="s">
        <v>2677</v>
      </c>
      <c r="J870" s="345" t="s">
        <v>47</v>
      </c>
    </row>
    <row r="871" spans="1:10" x14ac:dyDescent="0.25">
      <c r="A871" t="str">
        <f t="shared" si="26"/>
        <v>04474</v>
      </c>
      <c r="B871" s="118" t="str">
        <f t="shared" si="27"/>
        <v>D54395-BRC04474</v>
      </c>
      <c r="C871" s="338">
        <v>2</v>
      </c>
      <c r="D871" s="339"/>
      <c r="E871" s="340"/>
      <c r="F871" s="341" t="s">
        <v>2679</v>
      </c>
      <c r="G871" s="342" t="s">
        <v>2678</v>
      </c>
      <c r="H871" s="343" t="s">
        <v>40</v>
      </c>
      <c r="I871" s="344" t="s">
        <v>2680</v>
      </c>
      <c r="J871" s="345" t="s">
        <v>47</v>
      </c>
    </row>
    <row r="872" spans="1:10" x14ac:dyDescent="0.25">
      <c r="A872" t="str">
        <f t="shared" si="26"/>
        <v>04476</v>
      </c>
      <c r="B872" s="118" t="str">
        <f t="shared" si="27"/>
        <v>D54395-BRC04476</v>
      </c>
      <c r="C872" s="338">
        <v>2</v>
      </c>
      <c r="D872" s="339"/>
      <c r="E872" s="340"/>
      <c r="F872" s="341" t="s">
        <v>2682</v>
      </c>
      <c r="G872" s="342" t="s">
        <v>2681</v>
      </c>
      <c r="H872" s="343" t="s">
        <v>40</v>
      </c>
      <c r="I872" s="344" t="s">
        <v>2683</v>
      </c>
      <c r="J872" s="345" t="s">
        <v>47</v>
      </c>
    </row>
    <row r="873" spans="1:10" x14ac:dyDescent="0.25">
      <c r="A873" t="str">
        <f t="shared" si="26"/>
        <v>04480</v>
      </c>
      <c r="B873" s="118" t="str">
        <f t="shared" si="27"/>
        <v>D54395-BRC04480</v>
      </c>
      <c r="C873" s="338">
        <v>2</v>
      </c>
      <c r="D873" s="339"/>
      <c r="E873" s="340"/>
      <c r="F873" s="341" t="s">
        <v>2685</v>
      </c>
      <c r="G873" s="342" t="s">
        <v>2684</v>
      </c>
      <c r="H873" s="343" t="s">
        <v>40</v>
      </c>
      <c r="I873" s="344" t="s">
        <v>2686</v>
      </c>
      <c r="J873" s="345" t="s">
        <v>47</v>
      </c>
    </row>
    <row r="874" spans="1:10" x14ac:dyDescent="0.25">
      <c r="A874" t="str">
        <f t="shared" si="26"/>
        <v>04485</v>
      </c>
      <c r="B874" s="118" t="str">
        <f t="shared" si="27"/>
        <v>D54395-BRC04485</v>
      </c>
      <c r="C874" s="338">
        <v>2</v>
      </c>
      <c r="D874" s="339"/>
      <c r="E874" s="340"/>
      <c r="F874" s="341" t="s">
        <v>2688</v>
      </c>
      <c r="G874" s="342" t="s">
        <v>2687</v>
      </c>
      <c r="H874" s="343" t="s">
        <v>40</v>
      </c>
      <c r="I874" s="344" t="s">
        <v>2689</v>
      </c>
      <c r="J874" s="345" t="s">
        <v>47</v>
      </c>
    </row>
    <row r="875" spans="1:10" x14ac:dyDescent="0.25">
      <c r="A875" t="str">
        <f t="shared" si="26"/>
        <v>04492</v>
      </c>
      <c r="B875" s="118" t="str">
        <f t="shared" si="27"/>
        <v>D54395-BRC04492</v>
      </c>
      <c r="C875" s="338">
        <v>2</v>
      </c>
      <c r="D875" s="339"/>
      <c r="E875" s="340"/>
      <c r="F875" s="341" t="s">
        <v>2691</v>
      </c>
      <c r="G875" s="342" t="s">
        <v>2690</v>
      </c>
      <c r="H875" s="343" t="s">
        <v>40</v>
      </c>
      <c r="I875" s="344" t="s">
        <v>2692</v>
      </c>
      <c r="J875" s="345" t="s">
        <v>47</v>
      </c>
    </row>
    <row r="876" spans="1:10" x14ac:dyDescent="0.25">
      <c r="A876" t="str">
        <f t="shared" si="26"/>
        <v>04503</v>
      </c>
      <c r="B876" s="118" t="str">
        <f t="shared" si="27"/>
        <v>D54395-BRC04503</v>
      </c>
      <c r="C876" s="338">
        <v>2</v>
      </c>
      <c r="D876" s="339"/>
      <c r="E876" s="340"/>
      <c r="F876" s="341" t="s">
        <v>2694</v>
      </c>
      <c r="G876" s="342" t="s">
        <v>2693</v>
      </c>
      <c r="H876" s="343" t="s">
        <v>40</v>
      </c>
      <c r="I876" s="344" t="s">
        <v>2695</v>
      </c>
      <c r="J876" s="345" t="s">
        <v>47</v>
      </c>
    </row>
    <row r="877" spans="1:10" x14ac:dyDescent="0.25">
      <c r="A877" t="str">
        <f t="shared" si="26"/>
        <v>04506</v>
      </c>
      <c r="B877" s="118" t="str">
        <f t="shared" si="27"/>
        <v>D54395-BRC04506</v>
      </c>
      <c r="C877" s="338">
        <v>2</v>
      </c>
      <c r="D877" s="339"/>
      <c r="E877" s="340"/>
      <c r="F877" s="341" t="s">
        <v>2697</v>
      </c>
      <c r="G877" s="342" t="s">
        <v>2696</v>
      </c>
      <c r="H877" s="343" t="s">
        <v>40</v>
      </c>
      <c r="I877" s="344" t="s">
        <v>2698</v>
      </c>
      <c r="J877" s="345" t="s">
        <v>47</v>
      </c>
    </row>
    <row r="878" spans="1:10" x14ac:dyDescent="0.25">
      <c r="A878" t="str">
        <f t="shared" si="26"/>
        <v>04510</v>
      </c>
      <c r="B878" s="118" t="str">
        <f t="shared" si="27"/>
        <v>D54395-BRC04510</v>
      </c>
      <c r="C878" s="338">
        <v>2</v>
      </c>
      <c r="D878" s="339"/>
      <c r="E878" s="340"/>
      <c r="F878" s="341" t="s">
        <v>2700</v>
      </c>
      <c r="G878" s="342" t="s">
        <v>2699</v>
      </c>
      <c r="H878" s="343" t="s">
        <v>40</v>
      </c>
      <c r="I878" s="344" t="s">
        <v>2701</v>
      </c>
      <c r="J878" s="345" t="s">
        <v>47</v>
      </c>
    </row>
    <row r="879" spans="1:10" x14ac:dyDescent="0.25">
      <c r="A879" t="str">
        <f t="shared" si="26"/>
        <v>04512</v>
      </c>
      <c r="B879" s="118" t="str">
        <f t="shared" si="27"/>
        <v>D54395-BRC04512</v>
      </c>
      <c r="C879" s="338">
        <v>2</v>
      </c>
      <c r="D879" s="339"/>
      <c r="E879" s="340"/>
      <c r="F879" s="341" t="s">
        <v>2703</v>
      </c>
      <c r="G879" s="342" t="s">
        <v>2702</v>
      </c>
      <c r="H879" s="343" t="s">
        <v>40</v>
      </c>
      <c r="I879" s="344" t="s">
        <v>2704</v>
      </c>
      <c r="J879" s="345" t="s">
        <v>47</v>
      </c>
    </row>
    <row r="880" spans="1:10" x14ac:dyDescent="0.25">
      <c r="A880" t="str">
        <f t="shared" si="26"/>
        <v>04519</v>
      </c>
      <c r="B880" s="118" t="str">
        <f t="shared" si="27"/>
        <v>D54395-BRC04519</v>
      </c>
      <c r="C880" s="338">
        <v>2</v>
      </c>
      <c r="D880" s="339"/>
      <c r="E880" s="340"/>
      <c r="F880" s="341" t="s">
        <v>2706</v>
      </c>
      <c r="G880" s="342" t="s">
        <v>2705</v>
      </c>
      <c r="H880" s="343" t="s">
        <v>40</v>
      </c>
      <c r="I880" s="344" t="s">
        <v>2707</v>
      </c>
      <c r="J880" s="345" t="s">
        <v>47</v>
      </c>
    </row>
    <row r="881" spans="1:10" x14ac:dyDescent="0.25">
      <c r="A881" t="str">
        <f t="shared" si="26"/>
        <v>04520</v>
      </c>
      <c r="B881" s="118" t="str">
        <f t="shared" si="27"/>
        <v>D54395-BRC04520</v>
      </c>
      <c r="C881" s="338">
        <v>2</v>
      </c>
      <c r="D881" s="339"/>
      <c r="E881" s="340"/>
      <c r="F881" s="341" t="s">
        <v>2709</v>
      </c>
      <c r="G881" s="342" t="s">
        <v>2708</v>
      </c>
      <c r="H881" s="343" t="s">
        <v>40</v>
      </c>
      <c r="I881" s="344" t="s">
        <v>2710</v>
      </c>
      <c r="J881" s="345" t="s">
        <v>47</v>
      </c>
    </row>
    <row r="882" spans="1:10" x14ac:dyDescent="0.25">
      <c r="A882" t="str">
        <f t="shared" si="26"/>
        <v>04529</v>
      </c>
      <c r="B882" s="118" t="str">
        <f t="shared" si="27"/>
        <v>D54395-BRC04529</v>
      </c>
      <c r="C882" s="338">
        <v>2</v>
      </c>
      <c r="D882" s="339"/>
      <c r="E882" s="340"/>
      <c r="F882" s="341" t="s">
        <v>2712</v>
      </c>
      <c r="G882" s="342" t="s">
        <v>2711</v>
      </c>
      <c r="H882" s="343" t="s">
        <v>40</v>
      </c>
      <c r="I882" s="344" t="s">
        <v>2713</v>
      </c>
      <c r="J882" s="345" t="s">
        <v>47</v>
      </c>
    </row>
    <row r="883" spans="1:10" x14ac:dyDescent="0.25">
      <c r="A883" t="str">
        <f t="shared" si="26"/>
        <v>04531</v>
      </c>
      <c r="B883" s="118" t="str">
        <f t="shared" si="27"/>
        <v>D54395-BRC04531</v>
      </c>
      <c r="C883" s="338">
        <v>2</v>
      </c>
      <c r="D883" s="339"/>
      <c r="E883" s="340"/>
      <c r="F883" s="341" t="s">
        <v>2715</v>
      </c>
      <c r="G883" s="342" t="s">
        <v>2714</v>
      </c>
      <c r="H883" s="343" t="s">
        <v>40</v>
      </c>
      <c r="I883" s="344" t="s">
        <v>2716</v>
      </c>
      <c r="J883" s="345" t="s">
        <v>47</v>
      </c>
    </row>
    <row r="884" spans="1:10" x14ac:dyDescent="0.25">
      <c r="A884" t="str">
        <f t="shared" si="26"/>
        <v>04543</v>
      </c>
      <c r="B884" s="118" t="str">
        <f t="shared" si="27"/>
        <v>D54395-BRC04543</v>
      </c>
      <c r="C884" s="338">
        <v>2</v>
      </c>
      <c r="D884" s="339"/>
      <c r="E884" s="340"/>
      <c r="F884" s="341" t="s">
        <v>2718</v>
      </c>
      <c r="G884" s="342" t="s">
        <v>2717</v>
      </c>
      <c r="H884" s="343" t="s">
        <v>40</v>
      </c>
      <c r="I884" s="344" t="s">
        <v>2719</v>
      </c>
      <c r="J884" s="345" t="s">
        <v>47</v>
      </c>
    </row>
    <row r="885" spans="1:10" x14ac:dyDescent="0.25">
      <c r="A885" t="str">
        <f t="shared" si="26"/>
        <v>04544</v>
      </c>
      <c r="B885" s="118" t="str">
        <f t="shared" si="27"/>
        <v>D54395-BRC04544</v>
      </c>
      <c r="C885" s="338">
        <v>2</v>
      </c>
      <c r="D885" s="339"/>
      <c r="E885" s="340"/>
      <c r="F885" s="341" t="s">
        <v>2721</v>
      </c>
      <c r="G885" s="342" t="s">
        <v>2720</v>
      </c>
      <c r="H885" s="343" t="s">
        <v>40</v>
      </c>
      <c r="I885" s="344" t="s">
        <v>2722</v>
      </c>
      <c r="J885" s="345" t="s">
        <v>47</v>
      </c>
    </row>
    <row r="886" spans="1:10" x14ac:dyDescent="0.25">
      <c r="A886" t="str">
        <f t="shared" si="26"/>
        <v>04550</v>
      </c>
      <c r="B886" s="118" t="str">
        <f t="shared" si="27"/>
        <v>D54395-BRC04550</v>
      </c>
      <c r="C886" s="338">
        <v>2</v>
      </c>
      <c r="D886" s="339"/>
      <c r="E886" s="340"/>
      <c r="F886" s="341" t="s">
        <v>2724</v>
      </c>
      <c r="G886" s="342" t="s">
        <v>2723</v>
      </c>
      <c r="H886" s="343" t="s">
        <v>40</v>
      </c>
      <c r="I886" s="344" t="s">
        <v>2725</v>
      </c>
      <c r="J886" s="345" t="s">
        <v>47</v>
      </c>
    </row>
    <row r="887" spans="1:10" x14ac:dyDescent="0.25">
      <c r="A887" t="str">
        <f t="shared" si="26"/>
        <v>04565</v>
      </c>
      <c r="B887" s="118" t="str">
        <f t="shared" si="27"/>
        <v>D54395-BRC04565</v>
      </c>
      <c r="C887" s="338">
        <v>2</v>
      </c>
      <c r="D887" s="339"/>
      <c r="E887" s="340"/>
      <c r="F887" s="341" t="s">
        <v>2727</v>
      </c>
      <c r="G887" s="342" t="s">
        <v>2726</v>
      </c>
      <c r="H887" s="343" t="s">
        <v>40</v>
      </c>
      <c r="I887" s="344" t="s">
        <v>2728</v>
      </c>
      <c r="J887" s="345" t="s">
        <v>47</v>
      </c>
    </row>
    <row r="888" spans="1:10" x14ac:dyDescent="0.25">
      <c r="A888" t="str">
        <f t="shared" si="26"/>
        <v>04570</v>
      </c>
      <c r="B888" s="118" t="str">
        <f t="shared" si="27"/>
        <v>D54395-BRC04570</v>
      </c>
      <c r="C888" s="338">
        <v>2</v>
      </c>
      <c r="D888" s="339"/>
      <c r="E888" s="340"/>
      <c r="F888" s="341" t="s">
        <v>2730</v>
      </c>
      <c r="G888" s="342" t="s">
        <v>2729</v>
      </c>
      <c r="H888" s="343" t="s">
        <v>40</v>
      </c>
      <c r="I888" s="344" t="s">
        <v>2731</v>
      </c>
      <c r="J888" s="345" t="s">
        <v>47</v>
      </c>
    </row>
    <row r="889" spans="1:10" x14ac:dyDescent="0.25">
      <c r="A889" t="str">
        <f t="shared" si="26"/>
        <v>04599</v>
      </c>
      <c r="B889" s="118" t="str">
        <f t="shared" si="27"/>
        <v>D54395-BRC04599</v>
      </c>
      <c r="C889" s="338">
        <v>2</v>
      </c>
      <c r="D889" s="339"/>
      <c r="E889" s="340"/>
      <c r="F889" s="341" t="s">
        <v>2733</v>
      </c>
      <c r="G889" s="342" t="s">
        <v>2732</v>
      </c>
      <c r="H889" s="343" t="s">
        <v>40</v>
      </c>
      <c r="I889" s="344" t="s">
        <v>2734</v>
      </c>
      <c r="J889" s="345" t="s">
        <v>47</v>
      </c>
    </row>
    <row r="890" spans="1:10" x14ac:dyDescent="0.25">
      <c r="A890" t="str">
        <f t="shared" si="26"/>
        <v>04609</v>
      </c>
      <c r="B890" s="118" t="str">
        <f t="shared" si="27"/>
        <v>D54395-BRC04609</v>
      </c>
      <c r="C890" s="338">
        <v>2</v>
      </c>
      <c r="D890" s="339"/>
      <c r="E890" s="340"/>
      <c r="F890" s="341" t="s">
        <v>2736</v>
      </c>
      <c r="G890" s="342" t="s">
        <v>2735</v>
      </c>
      <c r="H890" s="343" t="s">
        <v>40</v>
      </c>
      <c r="I890" s="344" t="s">
        <v>2737</v>
      </c>
      <c r="J890" s="345" t="s">
        <v>47</v>
      </c>
    </row>
    <row r="891" spans="1:10" x14ac:dyDescent="0.25">
      <c r="A891" t="str">
        <f t="shared" si="26"/>
        <v>04613</v>
      </c>
      <c r="B891" s="118" t="str">
        <f t="shared" si="27"/>
        <v>D54395-BRC04613</v>
      </c>
      <c r="C891" s="338">
        <v>2</v>
      </c>
      <c r="D891" s="339"/>
      <c r="E891" s="340"/>
      <c r="F891" s="341" t="s">
        <v>2739</v>
      </c>
      <c r="G891" s="342" t="s">
        <v>2738</v>
      </c>
      <c r="H891" s="343" t="s">
        <v>40</v>
      </c>
      <c r="I891" s="344" t="s">
        <v>2740</v>
      </c>
      <c r="J891" s="345" t="s">
        <v>47</v>
      </c>
    </row>
    <row r="892" spans="1:10" x14ac:dyDescent="0.25">
      <c r="A892" t="str">
        <f t="shared" si="26"/>
        <v>04655</v>
      </c>
      <c r="B892" s="118" t="str">
        <f t="shared" si="27"/>
        <v>D54395-BRC04655</v>
      </c>
      <c r="C892" s="338">
        <v>2</v>
      </c>
      <c r="D892" s="339"/>
      <c r="E892" s="340"/>
      <c r="F892" s="341" t="s">
        <v>2742</v>
      </c>
      <c r="G892" s="342" t="s">
        <v>2741</v>
      </c>
      <c r="H892" s="343" t="s">
        <v>40</v>
      </c>
      <c r="I892" s="344" t="s">
        <v>2743</v>
      </c>
      <c r="J892" s="345" t="s">
        <v>47</v>
      </c>
    </row>
    <row r="893" spans="1:10" x14ac:dyDescent="0.25">
      <c r="A893" t="str">
        <f t="shared" si="26"/>
        <v>04659</v>
      </c>
      <c r="B893" s="118" t="str">
        <f t="shared" si="27"/>
        <v>D54395-BRC04659</v>
      </c>
      <c r="C893" s="338">
        <v>2</v>
      </c>
      <c r="D893" s="339"/>
      <c r="E893" s="340"/>
      <c r="F893" s="341" t="s">
        <v>2745</v>
      </c>
      <c r="G893" s="342" t="s">
        <v>2744</v>
      </c>
      <c r="H893" s="343" t="s">
        <v>40</v>
      </c>
      <c r="I893" s="344" t="s">
        <v>2746</v>
      </c>
      <c r="J893" s="345" t="s">
        <v>47</v>
      </c>
    </row>
    <row r="894" spans="1:10" x14ac:dyDescent="0.25">
      <c r="A894" t="str">
        <f t="shared" si="26"/>
        <v>04670</v>
      </c>
      <c r="B894" s="118" t="str">
        <f t="shared" si="27"/>
        <v>D54395-BRC04670</v>
      </c>
      <c r="C894" s="338">
        <v>2</v>
      </c>
      <c r="D894" s="339"/>
      <c r="E894" s="340"/>
      <c r="F894" s="341" t="s">
        <v>2748</v>
      </c>
      <c r="G894" s="342" t="s">
        <v>2747</v>
      </c>
      <c r="H894" s="343" t="s">
        <v>40</v>
      </c>
      <c r="I894" s="344" t="s">
        <v>2749</v>
      </c>
      <c r="J894" s="345" t="s">
        <v>47</v>
      </c>
    </row>
    <row r="895" spans="1:10" x14ac:dyDescent="0.25">
      <c r="A895" t="str">
        <f t="shared" si="26"/>
        <v>04671</v>
      </c>
      <c r="B895" s="118" t="str">
        <f t="shared" si="27"/>
        <v>D54395-BRC04671</v>
      </c>
      <c r="C895" s="338">
        <v>2</v>
      </c>
      <c r="D895" s="339"/>
      <c r="E895" s="340"/>
      <c r="F895" s="341" t="s">
        <v>2751</v>
      </c>
      <c r="G895" s="342" t="s">
        <v>2750</v>
      </c>
      <c r="H895" s="343" t="s">
        <v>40</v>
      </c>
      <c r="I895" s="344" t="s">
        <v>2752</v>
      </c>
      <c r="J895" s="345" t="s">
        <v>47</v>
      </c>
    </row>
    <row r="896" spans="1:10" x14ac:dyDescent="0.25">
      <c r="A896" t="str">
        <f t="shared" si="26"/>
        <v>04672</v>
      </c>
      <c r="B896" s="118" t="str">
        <f t="shared" si="27"/>
        <v>D54395-BRC04672</v>
      </c>
      <c r="C896" s="338">
        <v>2</v>
      </c>
      <c r="D896" s="339"/>
      <c r="E896" s="340"/>
      <c r="F896" s="341" t="s">
        <v>2754</v>
      </c>
      <c r="G896" s="342" t="s">
        <v>2753</v>
      </c>
      <c r="H896" s="343" t="s">
        <v>40</v>
      </c>
      <c r="I896" s="344" t="s">
        <v>2755</v>
      </c>
      <c r="J896" s="345" t="s">
        <v>47</v>
      </c>
    </row>
    <row r="897" spans="1:10" x14ac:dyDescent="0.25">
      <c r="A897" t="str">
        <f t="shared" si="26"/>
        <v>04673</v>
      </c>
      <c r="B897" s="118" t="str">
        <f t="shared" si="27"/>
        <v>D54395-BRC04673</v>
      </c>
      <c r="C897" s="338">
        <v>2</v>
      </c>
      <c r="D897" s="339"/>
      <c r="E897" s="340"/>
      <c r="F897" s="341" t="s">
        <v>2757</v>
      </c>
      <c r="G897" s="342" t="s">
        <v>2756</v>
      </c>
      <c r="H897" s="343" t="s">
        <v>40</v>
      </c>
      <c r="I897" s="344" t="s">
        <v>2758</v>
      </c>
      <c r="J897" s="345" t="s">
        <v>47</v>
      </c>
    </row>
    <row r="898" spans="1:10" x14ac:dyDescent="0.25">
      <c r="A898" t="str">
        <f t="shared" si="26"/>
        <v>04674</v>
      </c>
      <c r="B898" s="118" t="str">
        <f t="shared" si="27"/>
        <v>D54395-BRC04674</v>
      </c>
      <c r="C898" s="338">
        <v>2</v>
      </c>
      <c r="D898" s="339"/>
      <c r="E898" s="340"/>
      <c r="F898" s="341" t="s">
        <v>2760</v>
      </c>
      <c r="G898" s="342" t="s">
        <v>2759</v>
      </c>
      <c r="H898" s="343" t="s">
        <v>40</v>
      </c>
      <c r="I898" s="344" t="s">
        <v>2761</v>
      </c>
      <c r="J898" s="345" t="s">
        <v>47</v>
      </c>
    </row>
    <row r="899" spans="1:10" x14ac:dyDescent="0.25">
      <c r="A899" t="str">
        <f t="shared" si="26"/>
        <v>04683</v>
      </c>
      <c r="B899" s="118" t="str">
        <f t="shared" si="27"/>
        <v>D54395-BRC04683</v>
      </c>
      <c r="C899" s="338">
        <v>2</v>
      </c>
      <c r="D899" s="339"/>
      <c r="E899" s="340"/>
      <c r="F899" s="341" t="s">
        <v>2763</v>
      </c>
      <c r="G899" s="342" t="s">
        <v>2762</v>
      </c>
      <c r="H899" s="343" t="s">
        <v>40</v>
      </c>
      <c r="I899" s="344" t="s">
        <v>2764</v>
      </c>
      <c r="J899" s="345" t="s">
        <v>47</v>
      </c>
    </row>
    <row r="900" spans="1:10" x14ac:dyDescent="0.25">
      <c r="A900" t="str">
        <f t="shared" ref="A900:A963" si="28">RIGHT(G900,5)</f>
        <v>04686</v>
      </c>
      <c r="B900" s="118" t="str">
        <f t="shared" ref="B900:B963" si="29">G900</f>
        <v>D54395-BRC04686</v>
      </c>
      <c r="C900" s="338">
        <v>2</v>
      </c>
      <c r="D900" s="339"/>
      <c r="E900" s="340"/>
      <c r="F900" s="341" t="s">
        <v>2766</v>
      </c>
      <c r="G900" s="342" t="s">
        <v>2765</v>
      </c>
      <c r="H900" s="343" t="s">
        <v>40</v>
      </c>
      <c r="I900" s="344" t="s">
        <v>2767</v>
      </c>
      <c r="J900" s="345" t="s">
        <v>47</v>
      </c>
    </row>
    <row r="901" spans="1:10" x14ac:dyDescent="0.25">
      <c r="A901" t="str">
        <f t="shared" si="28"/>
        <v>04687</v>
      </c>
      <c r="B901" s="118" t="str">
        <f t="shared" si="29"/>
        <v>D54395-BRC04687</v>
      </c>
      <c r="C901" s="338">
        <v>2</v>
      </c>
      <c r="D901" s="339"/>
      <c r="E901" s="340"/>
      <c r="F901" s="341" t="s">
        <v>2769</v>
      </c>
      <c r="G901" s="342" t="s">
        <v>2768</v>
      </c>
      <c r="H901" s="343" t="s">
        <v>40</v>
      </c>
      <c r="I901" s="344" t="s">
        <v>2770</v>
      </c>
      <c r="J901" s="345" t="s">
        <v>47</v>
      </c>
    </row>
    <row r="902" spans="1:10" x14ac:dyDescent="0.25">
      <c r="A902" t="str">
        <f t="shared" si="28"/>
        <v>04694</v>
      </c>
      <c r="B902" s="118" t="str">
        <f t="shared" si="29"/>
        <v>D54395-BRC04694</v>
      </c>
      <c r="C902" s="338">
        <v>2</v>
      </c>
      <c r="D902" s="339"/>
      <c r="E902" s="340"/>
      <c r="F902" s="341" t="s">
        <v>2772</v>
      </c>
      <c r="G902" s="342" t="s">
        <v>2771</v>
      </c>
      <c r="H902" s="343" t="s">
        <v>40</v>
      </c>
      <c r="I902" s="344" t="s">
        <v>2773</v>
      </c>
      <c r="J902" s="345" t="s">
        <v>47</v>
      </c>
    </row>
    <row r="903" spans="1:10" x14ac:dyDescent="0.25">
      <c r="A903" t="str">
        <f t="shared" si="28"/>
        <v>04699</v>
      </c>
      <c r="B903" s="118" t="str">
        <f t="shared" si="29"/>
        <v>D54395-BRC04699</v>
      </c>
      <c r="C903" s="338">
        <v>2</v>
      </c>
      <c r="D903" s="339"/>
      <c r="E903" s="340"/>
      <c r="F903" s="341" t="s">
        <v>2775</v>
      </c>
      <c r="G903" s="342" t="s">
        <v>2774</v>
      </c>
      <c r="H903" s="343" t="s">
        <v>40</v>
      </c>
      <c r="I903" s="344" t="s">
        <v>2776</v>
      </c>
      <c r="J903" s="345" t="s">
        <v>47</v>
      </c>
    </row>
    <row r="904" spans="1:10" x14ac:dyDescent="0.25">
      <c r="A904" t="str">
        <f t="shared" si="28"/>
        <v>04719</v>
      </c>
      <c r="B904" s="118" t="str">
        <f t="shared" si="29"/>
        <v>D54395-BRC04719</v>
      </c>
      <c r="C904" s="338">
        <v>2</v>
      </c>
      <c r="D904" s="339"/>
      <c r="E904" s="340"/>
      <c r="F904" s="341" t="s">
        <v>2778</v>
      </c>
      <c r="G904" s="342" t="s">
        <v>2777</v>
      </c>
      <c r="H904" s="343" t="s">
        <v>40</v>
      </c>
      <c r="I904" s="344" t="s">
        <v>2779</v>
      </c>
      <c r="J904" s="345" t="s">
        <v>47</v>
      </c>
    </row>
    <row r="905" spans="1:10" x14ac:dyDescent="0.25">
      <c r="A905" t="str">
        <f t="shared" si="28"/>
        <v>04809</v>
      </c>
      <c r="B905" s="118" t="str">
        <f t="shared" si="29"/>
        <v>D54395-BRC04809</v>
      </c>
      <c r="C905" s="338">
        <v>2</v>
      </c>
      <c r="D905" s="339"/>
      <c r="E905" s="340"/>
      <c r="F905" s="341" t="s">
        <v>2781</v>
      </c>
      <c r="G905" s="342" t="s">
        <v>2780</v>
      </c>
      <c r="H905" s="343" t="s">
        <v>40</v>
      </c>
      <c r="I905" s="344" t="s">
        <v>2782</v>
      </c>
      <c r="J905" s="345" t="s">
        <v>47</v>
      </c>
    </row>
    <row r="906" spans="1:10" x14ac:dyDescent="0.25">
      <c r="A906" t="str">
        <f t="shared" si="28"/>
        <v>04810</v>
      </c>
      <c r="B906" s="118" t="str">
        <f t="shared" si="29"/>
        <v>D54395-BRC04810</v>
      </c>
      <c r="C906" s="338">
        <v>2</v>
      </c>
      <c r="D906" s="339"/>
      <c r="E906" s="340"/>
      <c r="F906" s="341" t="s">
        <v>2784</v>
      </c>
      <c r="G906" s="342" t="s">
        <v>2783</v>
      </c>
      <c r="H906" s="343" t="s">
        <v>40</v>
      </c>
      <c r="I906" s="344" t="s">
        <v>2785</v>
      </c>
      <c r="J906" s="345" t="s">
        <v>47</v>
      </c>
    </row>
    <row r="907" spans="1:10" x14ac:dyDescent="0.25">
      <c r="A907" t="str">
        <f t="shared" si="28"/>
        <v>04813</v>
      </c>
      <c r="B907" s="118" t="str">
        <f t="shared" si="29"/>
        <v>D54395-BRC04813</v>
      </c>
      <c r="C907" s="338">
        <v>2</v>
      </c>
      <c r="D907" s="339"/>
      <c r="E907" s="340"/>
      <c r="F907" s="341" t="s">
        <v>2787</v>
      </c>
      <c r="G907" s="342" t="s">
        <v>2786</v>
      </c>
      <c r="H907" s="343" t="s">
        <v>40</v>
      </c>
      <c r="I907" s="344" t="s">
        <v>2788</v>
      </c>
      <c r="J907" s="345" t="s">
        <v>47</v>
      </c>
    </row>
    <row r="908" spans="1:10" x14ac:dyDescent="0.25">
      <c r="A908" t="str">
        <f t="shared" si="28"/>
        <v>04816</v>
      </c>
      <c r="B908" s="118" t="str">
        <f t="shared" si="29"/>
        <v>D54395-BRC04816</v>
      </c>
      <c r="C908" s="338">
        <v>2</v>
      </c>
      <c r="D908" s="339"/>
      <c r="E908" s="340"/>
      <c r="F908" s="341" t="s">
        <v>2790</v>
      </c>
      <c r="G908" s="342" t="s">
        <v>2789</v>
      </c>
      <c r="H908" s="343" t="s">
        <v>40</v>
      </c>
      <c r="I908" s="344" t="s">
        <v>2791</v>
      </c>
      <c r="J908" s="345" t="s">
        <v>47</v>
      </c>
    </row>
    <row r="909" spans="1:10" x14ac:dyDescent="0.25">
      <c r="A909" t="str">
        <f t="shared" si="28"/>
        <v>04829</v>
      </c>
      <c r="B909" s="118" t="str">
        <f t="shared" si="29"/>
        <v>D54395-BRC04829</v>
      </c>
      <c r="C909" s="338">
        <v>2</v>
      </c>
      <c r="D909" s="339"/>
      <c r="E909" s="340"/>
      <c r="F909" s="341" t="s">
        <v>2793</v>
      </c>
      <c r="G909" s="342" t="s">
        <v>2792</v>
      </c>
      <c r="H909" s="343" t="s">
        <v>40</v>
      </c>
      <c r="I909" s="344" t="s">
        <v>2794</v>
      </c>
      <c r="J909" s="345" t="s">
        <v>47</v>
      </c>
    </row>
    <row r="910" spans="1:10" x14ac:dyDescent="0.25">
      <c r="A910" t="str">
        <f t="shared" si="28"/>
        <v>04845</v>
      </c>
      <c r="B910" s="118" t="str">
        <f t="shared" si="29"/>
        <v>D54395-BRC04845</v>
      </c>
      <c r="C910" s="338">
        <v>2</v>
      </c>
      <c r="D910" s="339"/>
      <c r="E910" s="340"/>
      <c r="F910" s="341" t="s">
        <v>2796</v>
      </c>
      <c r="G910" s="342" t="s">
        <v>2795</v>
      </c>
      <c r="H910" s="343" t="s">
        <v>40</v>
      </c>
      <c r="I910" s="344" t="s">
        <v>2797</v>
      </c>
      <c r="J910" s="345" t="s">
        <v>47</v>
      </c>
    </row>
    <row r="911" spans="1:10" x14ac:dyDescent="0.25">
      <c r="A911" t="str">
        <f t="shared" si="28"/>
        <v>04846</v>
      </c>
      <c r="B911" s="118" t="str">
        <f t="shared" si="29"/>
        <v>D54395-BRC04846</v>
      </c>
      <c r="C911" s="338">
        <v>3</v>
      </c>
      <c r="D911" s="339"/>
      <c r="E911" s="340"/>
      <c r="F911" s="341" t="s">
        <v>2799</v>
      </c>
      <c r="G911" s="342" t="s">
        <v>2798</v>
      </c>
      <c r="H911" s="343" t="s">
        <v>40</v>
      </c>
      <c r="I911" s="344" t="s">
        <v>2800</v>
      </c>
      <c r="J911" s="345" t="s">
        <v>47</v>
      </c>
    </row>
    <row r="912" spans="1:10" x14ac:dyDescent="0.25">
      <c r="A912" t="str">
        <f t="shared" si="28"/>
        <v>04849</v>
      </c>
      <c r="B912" s="118" t="str">
        <f t="shared" si="29"/>
        <v>D54395-BRC04849</v>
      </c>
      <c r="C912" s="338">
        <v>3</v>
      </c>
      <c r="D912" s="339"/>
      <c r="E912" s="340"/>
      <c r="F912" s="341" t="s">
        <v>2802</v>
      </c>
      <c r="G912" s="342" t="s">
        <v>2801</v>
      </c>
      <c r="H912" s="343" t="s">
        <v>40</v>
      </c>
      <c r="I912" s="344" t="s">
        <v>2803</v>
      </c>
      <c r="J912" s="345" t="s">
        <v>47</v>
      </c>
    </row>
    <row r="913" spans="1:10" x14ac:dyDescent="0.25">
      <c r="A913" t="str">
        <f t="shared" si="28"/>
        <v>04895</v>
      </c>
      <c r="B913" s="118" t="str">
        <f t="shared" si="29"/>
        <v>D54395-BRC04895</v>
      </c>
      <c r="C913" s="338">
        <v>3</v>
      </c>
      <c r="D913" s="339"/>
      <c r="E913" s="340"/>
      <c r="F913" s="341" t="s">
        <v>2805</v>
      </c>
      <c r="G913" s="342" t="s">
        <v>2804</v>
      </c>
      <c r="H913" s="343" t="s">
        <v>40</v>
      </c>
      <c r="I913" s="344" t="s">
        <v>2806</v>
      </c>
      <c r="J913" s="345" t="s">
        <v>47</v>
      </c>
    </row>
    <row r="914" spans="1:10" x14ac:dyDescent="0.25">
      <c r="A914" t="str">
        <f t="shared" si="28"/>
        <v>04909</v>
      </c>
      <c r="B914" s="118" t="str">
        <f t="shared" si="29"/>
        <v>D54395-BRC04909</v>
      </c>
      <c r="C914" s="338">
        <v>3</v>
      </c>
      <c r="D914" s="339"/>
      <c r="E914" s="340"/>
      <c r="F914" s="341" t="s">
        <v>2808</v>
      </c>
      <c r="G914" s="342" t="s">
        <v>2807</v>
      </c>
      <c r="H914" s="343" t="s">
        <v>40</v>
      </c>
      <c r="I914" s="344" t="s">
        <v>2809</v>
      </c>
      <c r="J914" s="345" t="s">
        <v>47</v>
      </c>
    </row>
    <row r="915" spans="1:10" x14ac:dyDescent="0.25">
      <c r="A915" t="str">
        <f t="shared" si="28"/>
        <v>04925</v>
      </c>
      <c r="B915" s="118" t="str">
        <f t="shared" si="29"/>
        <v>D54395-BRC04925</v>
      </c>
      <c r="C915" s="338">
        <v>3</v>
      </c>
      <c r="D915" s="339"/>
      <c r="E915" s="340"/>
      <c r="F915" s="341" t="s">
        <v>2811</v>
      </c>
      <c r="G915" s="342" t="s">
        <v>2810</v>
      </c>
      <c r="H915" s="343" t="s">
        <v>40</v>
      </c>
      <c r="I915" s="344" t="s">
        <v>2812</v>
      </c>
      <c r="J915" s="345" t="s">
        <v>47</v>
      </c>
    </row>
    <row r="916" spans="1:10" x14ac:dyDescent="0.25">
      <c r="A916" t="str">
        <f t="shared" si="28"/>
        <v>04948</v>
      </c>
      <c r="B916" s="118" t="str">
        <f t="shared" si="29"/>
        <v>D54395-BRC04948</v>
      </c>
      <c r="C916" s="338">
        <v>3</v>
      </c>
      <c r="D916" s="339"/>
      <c r="E916" s="340"/>
      <c r="F916" s="341" t="s">
        <v>2814</v>
      </c>
      <c r="G916" s="342" t="s">
        <v>2813</v>
      </c>
      <c r="H916" s="343" t="s">
        <v>40</v>
      </c>
      <c r="I916" s="344" t="s">
        <v>2815</v>
      </c>
      <c r="J916" s="345" t="s">
        <v>47</v>
      </c>
    </row>
    <row r="917" spans="1:10" x14ac:dyDescent="0.25">
      <c r="A917" t="str">
        <f t="shared" si="28"/>
        <v>04971</v>
      </c>
      <c r="B917" s="118" t="str">
        <f t="shared" si="29"/>
        <v>D54395-BRC04971</v>
      </c>
      <c r="C917" s="338">
        <v>3</v>
      </c>
      <c r="D917" s="339"/>
      <c r="E917" s="340"/>
      <c r="F917" s="341" t="s">
        <v>2817</v>
      </c>
      <c r="G917" s="342" t="s">
        <v>2816</v>
      </c>
      <c r="H917" s="343" t="s">
        <v>40</v>
      </c>
      <c r="I917" s="344" t="s">
        <v>2818</v>
      </c>
      <c r="J917" s="345" t="s">
        <v>47</v>
      </c>
    </row>
    <row r="918" spans="1:10" x14ac:dyDescent="0.25">
      <c r="A918" t="str">
        <f t="shared" si="28"/>
        <v>04972</v>
      </c>
      <c r="B918" s="118" t="str">
        <f t="shared" si="29"/>
        <v>D54395-BRC04972</v>
      </c>
      <c r="C918" s="338">
        <v>3</v>
      </c>
      <c r="D918" s="339"/>
      <c r="E918" s="340"/>
      <c r="F918" s="341" t="s">
        <v>2820</v>
      </c>
      <c r="G918" s="342" t="s">
        <v>2819</v>
      </c>
      <c r="H918" s="343" t="s">
        <v>40</v>
      </c>
      <c r="I918" s="344" t="s">
        <v>2821</v>
      </c>
      <c r="J918" s="345" t="s">
        <v>47</v>
      </c>
    </row>
    <row r="919" spans="1:10" x14ac:dyDescent="0.25">
      <c r="A919" t="str">
        <f t="shared" si="28"/>
        <v>04994</v>
      </c>
      <c r="B919" s="118" t="str">
        <f t="shared" si="29"/>
        <v>D54395-BRC04994</v>
      </c>
      <c r="C919" s="338">
        <v>3</v>
      </c>
      <c r="D919" s="339"/>
      <c r="E919" s="340"/>
      <c r="F919" s="341" t="s">
        <v>2823</v>
      </c>
      <c r="G919" s="342" t="s">
        <v>2822</v>
      </c>
      <c r="H919" s="343" t="s">
        <v>40</v>
      </c>
      <c r="I919" s="344" t="s">
        <v>2824</v>
      </c>
      <c r="J919" s="345" t="s">
        <v>47</v>
      </c>
    </row>
    <row r="920" spans="1:10" x14ac:dyDescent="0.25">
      <c r="A920" t="str">
        <f t="shared" si="28"/>
        <v>04996</v>
      </c>
      <c r="B920" s="118" t="str">
        <f t="shared" si="29"/>
        <v>D54395-BRC04996</v>
      </c>
      <c r="C920" s="338">
        <v>3</v>
      </c>
      <c r="D920" s="339"/>
      <c r="E920" s="340"/>
      <c r="F920" s="341" t="s">
        <v>2826</v>
      </c>
      <c r="G920" s="342" t="s">
        <v>2825</v>
      </c>
      <c r="H920" s="343" t="s">
        <v>40</v>
      </c>
      <c r="I920" s="344" t="s">
        <v>2827</v>
      </c>
      <c r="J920" s="345" t="s">
        <v>47</v>
      </c>
    </row>
    <row r="921" spans="1:10" x14ac:dyDescent="0.25">
      <c r="A921" t="str">
        <f t="shared" si="28"/>
        <v>04997</v>
      </c>
      <c r="B921" s="118" t="str">
        <f t="shared" si="29"/>
        <v>D54395-BRC04997</v>
      </c>
      <c r="C921" s="338">
        <v>3</v>
      </c>
      <c r="D921" s="339"/>
      <c r="E921" s="340"/>
      <c r="F921" s="341" t="s">
        <v>2829</v>
      </c>
      <c r="G921" s="342" t="s">
        <v>2828</v>
      </c>
      <c r="H921" s="343" t="s">
        <v>40</v>
      </c>
      <c r="I921" s="344" t="s">
        <v>2830</v>
      </c>
      <c r="J921" s="345" t="s">
        <v>47</v>
      </c>
    </row>
    <row r="922" spans="1:10" x14ac:dyDescent="0.25">
      <c r="A922" t="str">
        <f t="shared" si="28"/>
        <v>05019</v>
      </c>
      <c r="B922" s="118" t="str">
        <f t="shared" si="29"/>
        <v>D54395-BRC05019</v>
      </c>
      <c r="C922" s="338">
        <v>3</v>
      </c>
      <c r="D922" s="339"/>
      <c r="E922" s="340"/>
      <c r="F922" s="341" t="s">
        <v>2832</v>
      </c>
      <c r="G922" s="342" t="s">
        <v>2831</v>
      </c>
      <c r="H922" s="343" t="s">
        <v>40</v>
      </c>
      <c r="I922" s="344" t="s">
        <v>2833</v>
      </c>
      <c r="J922" s="345" t="s">
        <v>47</v>
      </c>
    </row>
    <row r="923" spans="1:10" x14ac:dyDescent="0.25">
      <c r="A923" t="str">
        <f t="shared" si="28"/>
        <v>05023</v>
      </c>
      <c r="B923" s="118" t="str">
        <f t="shared" si="29"/>
        <v>D54395-BRC05023</v>
      </c>
      <c r="C923" s="338">
        <v>3</v>
      </c>
      <c r="D923" s="339"/>
      <c r="E923" s="340"/>
      <c r="F923" s="341" t="s">
        <v>2835</v>
      </c>
      <c r="G923" s="342" t="s">
        <v>2834</v>
      </c>
      <c r="H923" s="343" t="s">
        <v>40</v>
      </c>
      <c r="I923" s="344" t="s">
        <v>2836</v>
      </c>
      <c r="J923" s="345" t="s">
        <v>47</v>
      </c>
    </row>
    <row r="924" spans="1:10" x14ac:dyDescent="0.25">
      <c r="A924" t="str">
        <f t="shared" si="28"/>
        <v>05066</v>
      </c>
      <c r="B924" s="118" t="str">
        <f t="shared" si="29"/>
        <v>D54395-BRC05066</v>
      </c>
      <c r="C924" s="338">
        <v>3</v>
      </c>
      <c r="D924" s="339"/>
      <c r="E924" s="340"/>
      <c r="F924" s="341" t="s">
        <v>2838</v>
      </c>
      <c r="G924" s="342" t="s">
        <v>2837</v>
      </c>
      <c r="H924" s="343" t="s">
        <v>40</v>
      </c>
      <c r="I924" s="344" t="s">
        <v>2839</v>
      </c>
      <c r="J924" s="345" t="s">
        <v>47</v>
      </c>
    </row>
    <row r="925" spans="1:10" x14ac:dyDescent="0.25">
      <c r="A925" t="str">
        <f t="shared" si="28"/>
        <v>05072</v>
      </c>
      <c r="B925" s="118" t="str">
        <f t="shared" si="29"/>
        <v>D54395-BRC05072</v>
      </c>
      <c r="C925" s="338">
        <v>3</v>
      </c>
      <c r="D925" s="339"/>
      <c r="E925" s="340"/>
      <c r="F925" s="341" t="s">
        <v>2841</v>
      </c>
      <c r="G925" s="342" t="s">
        <v>2840</v>
      </c>
      <c r="H925" s="343" t="s">
        <v>40</v>
      </c>
      <c r="I925" s="344" t="s">
        <v>2842</v>
      </c>
      <c r="J925" s="345" t="s">
        <v>47</v>
      </c>
    </row>
    <row r="926" spans="1:10" x14ac:dyDescent="0.25">
      <c r="A926" t="str">
        <f t="shared" si="28"/>
        <v>05073</v>
      </c>
      <c r="B926" s="118" t="str">
        <f t="shared" si="29"/>
        <v>D54395-BRC05073</v>
      </c>
      <c r="C926" s="338">
        <v>3</v>
      </c>
      <c r="D926" s="339"/>
      <c r="E926" s="340"/>
      <c r="F926" s="341" t="s">
        <v>2844</v>
      </c>
      <c r="G926" s="342" t="s">
        <v>2843</v>
      </c>
      <c r="H926" s="343" t="s">
        <v>40</v>
      </c>
      <c r="I926" s="344" t="s">
        <v>2845</v>
      </c>
      <c r="J926" s="345" t="s">
        <v>47</v>
      </c>
    </row>
    <row r="927" spans="1:10" x14ac:dyDescent="0.25">
      <c r="A927" t="str">
        <f t="shared" si="28"/>
        <v>05074</v>
      </c>
      <c r="B927" s="118" t="str">
        <f t="shared" si="29"/>
        <v>D54395-BRC05074</v>
      </c>
      <c r="C927" s="338">
        <v>3</v>
      </c>
      <c r="D927" s="339"/>
      <c r="E927" s="340"/>
      <c r="F927" s="341" t="s">
        <v>2847</v>
      </c>
      <c r="G927" s="342" t="s">
        <v>2846</v>
      </c>
      <c r="H927" s="343" t="s">
        <v>40</v>
      </c>
      <c r="I927" s="344" t="s">
        <v>2848</v>
      </c>
      <c r="J927" s="345" t="s">
        <v>47</v>
      </c>
    </row>
    <row r="928" spans="1:10" x14ac:dyDescent="0.25">
      <c r="A928" t="str">
        <f t="shared" si="28"/>
        <v>05076</v>
      </c>
      <c r="B928" s="118" t="str">
        <f t="shared" si="29"/>
        <v>D54395-BRC05076</v>
      </c>
      <c r="C928" s="338">
        <v>3</v>
      </c>
      <c r="D928" s="339"/>
      <c r="E928" s="340"/>
      <c r="F928" s="341" t="s">
        <v>2850</v>
      </c>
      <c r="G928" s="342" t="s">
        <v>2849</v>
      </c>
      <c r="H928" s="343" t="s">
        <v>40</v>
      </c>
      <c r="I928" s="344" t="s">
        <v>2851</v>
      </c>
      <c r="J928" s="345" t="s">
        <v>47</v>
      </c>
    </row>
    <row r="929" spans="1:10" x14ac:dyDescent="0.25">
      <c r="A929" t="str">
        <f t="shared" si="28"/>
        <v>05082</v>
      </c>
      <c r="B929" s="118" t="str">
        <f t="shared" si="29"/>
        <v>D54395-BRC05082</v>
      </c>
      <c r="C929" s="338">
        <v>3</v>
      </c>
      <c r="D929" s="339"/>
      <c r="E929" s="340"/>
      <c r="F929" s="341" t="s">
        <v>2853</v>
      </c>
      <c r="G929" s="342" t="s">
        <v>2852</v>
      </c>
      <c r="H929" s="343" t="s">
        <v>40</v>
      </c>
      <c r="I929" s="344" t="s">
        <v>2854</v>
      </c>
      <c r="J929" s="345" t="s">
        <v>47</v>
      </c>
    </row>
    <row r="930" spans="1:10" x14ac:dyDescent="0.25">
      <c r="A930" t="str">
        <f t="shared" si="28"/>
        <v>05084</v>
      </c>
      <c r="B930" s="118" t="str">
        <f t="shared" si="29"/>
        <v>D54395-BRC05084</v>
      </c>
      <c r="C930" s="338">
        <v>3</v>
      </c>
      <c r="D930" s="339"/>
      <c r="E930" s="340"/>
      <c r="F930" s="341" t="s">
        <v>2856</v>
      </c>
      <c r="G930" s="342" t="s">
        <v>2855</v>
      </c>
      <c r="H930" s="343" t="s">
        <v>40</v>
      </c>
      <c r="I930" s="344" t="s">
        <v>2857</v>
      </c>
      <c r="J930" s="345" t="s">
        <v>47</v>
      </c>
    </row>
    <row r="931" spans="1:10" x14ac:dyDescent="0.25">
      <c r="A931" t="str">
        <f t="shared" si="28"/>
        <v>05087</v>
      </c>
      <c r="B931" s="118" t="str">
        <f t="shared" si="29"/>
        <v>D54395-BRC05087</v>
      </c>
      <c r="C931" s="338">
        <v>3</v>
      </c>
      <c r="D931" s="339"/>
      <c r="E931" s="340"/>
      <c r="F931" s="341" t="s">
        <v>2859</v>
      </c>
      <c r="G931" s="342" t="s">
        <v>2858</v>
      </c>
      <c r="H931" s="343" t="s">
        <v>40</v>
      </c>
      <c r="I931" s="344" t="s">
        <v>2860</v>
      </c>
      <c r="J931" s="345" t="s">
        <v>47</v>
      </c>
    </row>
    <row r="932" spans="1:10" x14ac:dyDescent="0.25">
      <c r="A932" t="str">
        <f t="shared" si="28"/>
        <v>05123</v>
      </c>
      <c r="B932" s="118" t="str">
        <f t="shared" si="29"/>
        <v>D54395-BRC05123</v>
      </c>
      <c r="C932" s="338">
        <v>3</v>
      </c>
      <c r="D932" s="339"/>
      <c r="E932" s="340"/>
      <c r="F932" s="341" t="s">
        <v>2862</v>
      </c>
      <c r="G932" s="342" t="s">
        <v>2861</v>
      </c>
      <c r="H932" s="343" t="s">
        <v>40</v>
      </c>
      <c r="I932" s="344" t="s">
        <v>2863</v>
      </c>
      <c r="J932" s="345" t="s">
        <v>47</v>
      </c>
    </row>
    <row r="933" spans="1:10" x14ac:dyDescent="0.25">
      <c r="A933" t="str">
        <f t="shared" si="28"/>
        <v>05128</v>
      </c>
      <c r="B933" s="118" t="str">
        <f t="shared" si="29"/>
        <v>D54395-BRC05128</v>
      </c>
      <c r="C933" s="338">
        <v>3</v>
      </c>
      <c r="D933" s="339"/>
      <c r="E933" s="340"/>
      <c r="F933" s="341" t="s">
        <v>2865</v>
      </c>
      <c r="G933" s="342" t="s">
        <v>2864</v>
      </c>
      <c r="H933" s="343" t="s">
        <v>40</v>
      </c>
      <c r="I933" s="344" t="s">
        <v>2866</v>
      </c>
      <c r="J933" s="345" t="s">
        <v>47</v>
      </c>
    </row>
    <row r="934" spans="1:10" x14ac:dyDescent="0.25">
      <c r="A934" t="str">
        <f t="shared" si="28"/>
        <v>05141</v>
      </c>
      <c r="B934" s="118" t="str">
        <f t="shared" si="29"/>
        <v>D54395-BRC05141</v>
      </c>
      <c r="C934" s="338">
        <v>3</v>
      </c>
      <c r="D934" s="339"/>
      <c r="E934" s="340"/>
      <c r="F934" s="341" t="s">
        <v>2868</v>
      </c>
      <c r="G934" s="342" t="s">
        <v>2867</v>
      </c>
      <c r="H934" s="343" t="s">
        <v>40</v>
      </c>
      <c r="I934" s="344" t="s">
        <v>2869</v>
      </c>
      <c r="J934" s="345" t="s">
        <v>47</v>
      </c>
    </row>
    <row r="935" spans="1:10" x14ac:dyDescent="0.25">
      <c r="A935" t="str">
        <f t="shared" si="28"/>
        <v>05146</v>
      </c>
      <c r="B935" s="118" t="str">
        <f t="shared" si="29"/>
        <v>D54395-BRC05146</v>
      </c>
      <c r="C935" s="338">
        <v>3</v>
      </c>
      <c r="D935" s="339"/>
      <c r="E935" s="340"/>
      <c r="F935" s="341" t="s">
        <v>2871</v>
      </c>
      <c r="G935" s="342" t="s">
        <v>2870</v>
      </c>
      <c r="H935" s="343" t="s">
        <v>40</v>
      </c>
      <c r="I935" s="344" t="s">
        <v>2872</v>
      </c>
      <c r="J935" s="345" t="s">
        <v>47</v>
      </c>
    </row>
    <row r="936" spans="1:10" x14ac:dyDescent="0.25">
      <c r="A936" t="str">
        <f t="shared" si="28"/>
        <v>05147</v>
      </c>
      <c r="B936" s="118" t="str">
        <f t="shared" si="29"/>
        <v>D54395-BRC05147</v>
      </c>
      <c r="C936" s="338">
        <v>3</v>
      </c>
      <c r="D936" s="339"/>
      <c r="E936" s="340"/>
      <c r="F936" s="341" t="s">
        <v>2874</v>
      </c>
      <c r="G936" s="342" t="s">
        <v>2873</v>
      </c>
      <c r="H936" s="343" t="s">
        <v>40</v>
      </c>
      <c r="I936" s="344" t="s">
        <v>2875</v>
      </c>
      <c r="J936" s="345" t="s">
        <v>47</v>
      </c>
    </row>
    <row r="937" spans="1:10" x14ac:dyDescent="0.25">
      <c r="A937" t="str">
        <f t="shared" si="28"/>
        <v>05152</v>
      </c>
      <c r="B937" s="118" t="str">
        <f t="shared" si="29"/>
        <v>D54395-BRC05152</v>
      </c>
      <c r="C937" s="338">
        <v>3</v>
      </c>
      <c r="D937" s="339"/>
      <c r="E937" s="340"/>
      <c r="F937" s="341" t="s">
        <v>2877</v>
      </c>
      <c r="G937" s="342" t="s">
        <v>2876</v>
      </c>
      <c r="H937" s="343" t="s">
        <v>40</v>
      </c>
      <c r="I937" s="344" t="s">
        <v>2878</v>
      </c>
      <c r="J937" s="345" t="s">
        <v>47</v>
      </c>
    </row>
    <row r="938" spans="1:10" x14ac:dyDescent="0.25">
      <c r="A938" t="str">
        <f t="shared" si="28"/>
        <v>05157</v>
      </c>
      <c r="B938" s="118" t="str">
        <f t="shared" si="29"/>
        <v>D54395-BRC05157</v>
      </c>
      <c r="C938" s="338">
        <v>3</v>
      </c>
      <c r="D938" s="339"/>
      <c r="E938" s="340"/>
      <c r="F938" s="341" t="s">
        <v>2880</v>
      </c>
      <c r="G938" s="342" t="s">
        <v>2879</v>
      </c>
      <c r="H938" s="343" t="s">
        <v>40</v>
      </c>
      <c r="I938" s="344" t="s">
        <v>2881</v>
      </c>
      <c r="J938" s="345" t="s">
        <v>47</v>
      </c>
    </row>
    <row r="939" spans="1:10" x14ac:dyDescent="0.25">
      <c r="A939" t="str">
        <f t="shared" si="28"/>
        <v>05227</v>
      </c>
      <c r="B939" s="118" t="str">
        <f t="shared" si="29"/>
        <v>D54395-BRC05227</v>
      </c>
      <c r="C939" s="338">
        <v>3</v>
      </c>
      <c r="D939" s="339"/>
      <c r="E939" s="340"/>
      <c r="F939" s="341" t="s">
        <v>2883</v>
      </c>
      <c r="G939" s="342" t="s">
        <v>2882</v>
      </c>
      <c r="H939" s="343" t="s">
        <v>40</v>
      </c>
      <c r="I939" s="344" t="s">
        <v>2884</v>
      </c>
      <c r="J939" s="345" t="s">
        <v>47</v>
      </c>
    </row>
    <row r="940" spans="1:10" x14ac:dyDescent="0.25">
      <c r="A940" t="str">
        <f t="shared" si="28"/>
        <v>05231</v>
      </c>
      <c r="B940" s="118" t="str">
        <f t="shared" si="29"/>
        <v>D54395-BRC05231</v>
      </c>
      <c r="C940" s="338">
        <v>3</v>
      </c>
      <c r="D940" s="339"/>
      <c r="E940" s="340"/>
      <c r="F940" s="341" t="s">
        <v>2886</v>
      </c>
      <c r="G940" s="342" t="s">
        <v>2885</v>
      </c>
      <c r="H940" s="343" t="s">
        <v>40</v>
      </c>
      <c r="I940" s="344" t="s">
        <v>2887</v>
      </c>
      <c r="J940" s="345" t="s">
        <v>47</v>
      </c>
    </row>
    <row r="941" spans="1:10" x14ac:dyDescent="0.25">
      <c r="A941" t="str">
        <f t="shared" si="28"/>
        <v>05234</v>
      </c>
      <c r="B941" s="118" t="str">
        <f t="shared" si="29"/>
        <v>D54395-BRC05234</v>
      </c>
      <c r="C941" s="338">
        <v>3</v>
      </c>
      <c r="D941" s="339"/>
      <c r="E941" s="340"/>
      <c r="F941" s="341" t="s">
        <v>2889</v>
      </c>
      <c r="G941" s="342" t="s">
        <v>2888</v>
      </c>
      <c r="H941" s="343" t="s">
        <v>40</v>
      </c>
      <c r="I941" s="344" t="s">
        <v>2890</v>
      </c>
      <c r="J941" s="345" t="s">
        <v>47</v>
      </c>
    </row>
    <row r="942" spans="1:10" x14ac:dyDescent="0.25">
      <c r="A942" t="str">
        <f t="shared" si="28"/>
        <v>05273</v>
      </c>
      <c r="B942" s="118" t="str">
        <f t="shared" si="29"/>
        <v>D54395-BRC05273</v>
      </c>
      <c r="C942" s="338">
        <v>3</v>
      </c>
      <c r="D942" s="339"/>
      <c r="E942" s="340"/>
      <c r="F942" s="341" t="s">
        <v>2892</v>
      </c>
      <c r="G942" s="342" t="s">
        <v>2891</v>
      </c>
      <c r="H942" s="343" t="s">
        <v>40</v>
      </c>
      <c r="I942" s="344" t="s">
        <v>2893</v>
      </c>
      <c r="J942" s="345" t="s">
        <v>47</v>
      </c>
    </row>
    <row r="943" spans="1:10" x14ac:dyDescent="0.25">
      <c r="A943" t="str">
        <f t="shared" si="28"/>
        <v>05293</v>
      </c>
      <c r="B943" s="118" t="str">
        <f t="shared" si="29"/>
        <v>D54395-BRC05293</v>
      </c>
      <c r="C943" s="338">
        <v>3</v>
      </c>
      <c r="D943" s="339"/>
      <c r="E943" s="340"/>
      <c r="F943" s="341" t="s">
        <v>2895</v>
      </c>
      <c r="G943" s="342" t="s">
        <v>2894</v>
      </c>
      <c r="H943" s="343" t="s">
        <v>40</v>
      </c>
      <c r="I943" s="344" t="s">
        <v>2896</v>
      </c>
      <c r="J943" s="345" t="s">
        <v>47</v>
      </c>
    </row>
    <row r="944" spans="1:10" x14ac:dyDescent="0.25">
      <c r="A944" t="str">
        <f t="shared" si="28"/>
        <v>00149</v>
      </c>
      <c r="B944" s="118" t="str">
        <f t="shared" si="29"/>
        <v>D54397-BRC00149</v>
      </c>
      <c r="C944" s="338">
        <v>7</v>
      </c>
      <c r="D944" s="339"/>
      <c r="E944" s="340"/>
      <c r="F944" s="341" t="s">
        <v>2898</v>
      </c>
      <c r="G944" s="342" t="s">
        <v>2897</v>
      </c>
      <c r="H944" s="343" t="s">
        <v>45</v>
      </c>
      <c r="I944" s="344" t="s">
        <v>2899</v>
      </c>
      <c r="J944" s="345" t="s">
        <v>844</v>
      </c>
    </row>
    <row r="945" spans="1:10" x14ac:dyDescent="0.25">
      <c r="A945" t="str">
        <f t="shared" si="28"/>
        <v>00067</v>
      </c>
      <c r="B945" s="118" t="str">
        <f t="shared" si="29"/>
        <v>D54528-BRC00067</v>
      </c>
      <c r="C945" s="338">
        <v>11</v>
      </c>
      <c r="D945" s="339"/>
      <c r="E945" s="340"/>
      <c r="F945" s="341" t="s">
        <v>2901</v>
      </c>
      <c r="G945" s="342" t="s">
        <v>2900</v>
      </c>
      <c r="H945" s="343" t="s">
        <v>45</v>
      </c>
      <c r="I945" s="344" t="s">
        <v>2902</v>
      </c>
      <c r="J945" s="345" t="s">
        <v>311</v>
      </c>
    </row>
    <row r="946" spans="1:10" x14ac:dyDescent="0.25">
      <c r="A946" t="str">
        <f t="shared" si="28"/>
        <v>00087</v>
      </c>
      <c r="B946" s="118" t="str">
        <f t="shared" si="29"/>
        <v>D54482-BRC00087</v>
      </c>
      <c r="C946" s="338">
        <v>7</v>
      </c>
      <c r="D946" s="339"/>
      <c r="E946" s="340"/>
      <c r="F946" s="341" t="s">
        <v>2904</v>
      </c>
      <c r="G946" s="342" t="s">
        <v>2903</v>
      </c>
      <c r="H946" s="343" t="s">
        <v>45</v>
      </c>
      <c r="I946" s="344" t="s">
        <v>2905</v>
      </c>
      <c r="J946" s="345" t="s">
        <v>425</v>
      </c>
    </row>
    <row r="947" spans="1:10" x14ac:dyDescent="0.25">
      <c r="A947" t="str">
        <f t="shared" si="28"/>
        <v>00057</v>
      </c>
      <c r="B947" s="118" t="str">
        <f t="shared" si="29"/>
        <v>D54431-BRC00057</v>
      </c>
      <c r="C947" s="338">
        <v>12</v>
      </c>
      <c r="D947" s="339"/>
      <c r="E947" s="340"/>
      <c r="F947" s="341" t="s">
        <v>2907</v>
      </c>
      <c r="G947" s="342" t="s">
        <v>2906</v>
      </c>
      <c r="H947" s="343" t="s">
        <v>45</v>
      </c>
      <c r="I947" s="344" t="s">
        <v>2908</v>
      </c>
      <c r="J947" s="345" t="s">
        <v>778</v>
      </c>
    </row>
    <row r="948" spans="1:10" x14ac:dyDescent="0.25">
      <c r="A948" t="str">
        <f t="shared" si="28"/>
        <v>00047</v>
      </c>
      <c r="B948" s="118" t="str">
        <f t="shared" si="29"/>
        <v>D54431-BRC00047</v>
      </c>
      <c r="C948" s="338">
        <v>12</v>
      </c>
      <c r="D948" s="339"/>
      <c r="E948" s="340"/>
      <c r="F948" s="341" t="s">
        <v>2910</v>
      </c>
      <c r="G948" s="342" t="s">
        <v>2909</v>
      </c>
      <c r="H948" s="343" t="s">
        <v>45</v>
      </c>
      <c r="I948" s="344" t="s">
        <v>2911</v>
      </c>
      <c r="J948" s="345" t="s">
        <v>778</v>
      </c>
    </row>
    <row r="949" spans="1:10" x14ac:dyDescent="0.25">
      <c r="A949" t="str">
        <f t="shared" si="28"/>
        <v>00038</v>
      </c>
      <c r="B949" s="118" t="str">
        <f t="shared" si="29"/>
        <v>D54431-BRC00038</v>
      </c>
      <c r="C949" s="338">
        <v>12</v>
      </c>
      <c r="D949" s="339"/>
      <c r="E949" s="340"/>
      <c r="F949" s="341" t="s">
        <v>2913</v>
      </c>
      <c r="G949" s="342" t="s">
        <v>2912</v>
      </c>
      <c r="H949" s="343" t="s">
        <v>45</v>
      </c>
      <c r="I949" s="344" t="s">
        <v>2914</v>
      </c>
      <c r="J949" s="345" t="s">
        <v>778</v>
      </c>
    </row>
    <row r="950" spans="1:10" x14ac:dyDescent="0.25">
      <c r="A950" t="str">
        <f t="shared" si="28"/>
        <v>00034</v>
      </c>
      <c r="B950" s="118" t="str">
        <f t="shared" si="29"/>
        <v>D54431-BRC00034</v>
      </c>
      <c r="C950" s="338">
        <v>12</v>
      </c>
      <c r="D950" s="339"/>
      <c r="E950" s="340"/>
      <c r="F950" s="341" t="s">
        <v>2916</v>
      </c>
      <c r="G950" s="342" t="s">
        <v>2915</v>
      </c>
      <c r="H950" s="343" t="s">
        <v>45</v>
      </c>
      <c r="I950" s="344" t="s">
        <v>2917</v>
      </c>
      <c r="J950" s="345" t="s">
        <v>778</v>
      </c>
    </row>
    <row r="951" spans="1:10" x14ac:dyDescent="0.25">
      <c r="A951" t="str">
        <f t="shared" si="28"/>
        <v>00033</v>
      </c>
      <c r="B951" s="118" t="str">
        <f t="shared" si="29"/>
        <v>D54431-BRC00033</v>
      </c>
      <c r="C951" s="338">
        <v>12</v>
      </c>
      <c r="D951" s="339"/>
      <c r="E951" s="340"/>
      <c r="F951" s="341" t="s">
        <v>2919</v>
      </c>
      <c r="G951" s="342" t="s">
        <v>2918</v>
      </c>
      <c r="H951" s="343" t="s">
        <v>45</v>
      </c>
      <c r="I951" s="344" t="s">
        <v>2920</v>
      </c>
      <c r="J951" s="345" t="s">
        <v>778</v>
      </c>
    </row>
    <row r="952" spans="1:10" x14ac:dyDescent="0.25">
      <c r="A952" t="str">
        <f t="shared" si="28"/>
        <v>00032</v>
      </c>
      <c r="B952" s="118" t="str">
        <f t="shared" si="29"/>
        <v>D54431-BRC00032</v>
      </c>
      <c r="C952" s="338">
        <v>12</v>
      </c>
      <c r="D952" s="339"/>
      <c r="E952" s="340"/>
      <c r="F952" s="341" t="s">
        <v>2922</v>
      </c>
      <c r="G952" s="342" t="s">
        <v>2921</v>
      </c>
      <c r="H952" s="343" t="s">
        <v>45</v>
      </c>
      <c r="I952" s="344" t="s">
        <v>2923</v>
      </c>
      <c r="J952" s="345" t="s">
        <v>778</v>
      </c>
    </row>
    <row r="953" spans="1:10" x14ac:dyDescent="0.25">
      <c r="A953" t="str">
        <f t="shared" si="28"/>
        <v>00031</v>
      </c>
      <c r="B953" s="118" t="str">
        <f t="shared" si="29"/>
        <v>D54431-BRC00031</v>
      </c>
      <c r="C953" s="338">
        <v>12</v>
      </c>
      <c r="D953" s="339"/>
      <c r="E953" s="340"/>
      <c r="F953" s="341" t="s">
        <v>2925</v>
      </c>
      <c r="G953" s="342" t="s">
        <v>2924</v>
      </c>
      <c r="H953" s="343" t="s">
        <v>45</v>
      </c>
      <c r="I953" s="344" t="s">
        <v>2926</v>
      </c>
      <c r="J953" s="345" t="s">
        <v>778</v>
      </c>
    </row>
    <row r="954" spans="1:10" x14ac:dyDescent="0.25">
      <c r="A954" t="str">
        <f t="shared" si="28"/>
        <v>00030</v>
      </c>
      <c r="B954" s="118" t="str">
        <f t="shared" si="29"/>
        <v>D54431-BRC00030</v>
      </c>
      <c r="C954" s="338">
        <v>12</v>
      </c>
      <c r="D954" s="339"/>
      <c r="E954" s="340"/>
      <c r="F954" s="341" t="s">
        <v>2928</v>
      </c>
      <c r="G954" s="342" t="s">
        <v>2927</v>
      </c>
      <c r="H954" s="343" t="s">
        <v>45</v>
      </c>
      <c r="I954" s="344" t="s">
        <v>2929</v>
      </c>
      <c r="J954" s="345" t="s">
        <v>778</v>
      </c>
    </row>
    <row r="955" spans="1:10" x14ac:dyDescent="0.25">
      <c r="A955" t="str">
        <f t="shared" si="28"/>
        <v>00029</v>
      </c>
      <c r="B955" s="118" t="str">
        <f t="shared" si="29"/>
        <v>D54431-BRC00029</v>
      </c>
      <c r="C955" s="338">
        <v>12</v>
      </c>
      <c r="D955" s="339"/>
      <c r="E955" s="340"/>
      <c r="F955" s="341" t="s">
        <v>2931</v>
      </c>
      <c r="G955" s="342" t="s">
        <v>2930</v>
      </c>
      <c r="H955" s="343" t="s">
        <v>45</v>
      </c>
      <c r="I955" s="344" t="s">
        <v>2932</v>
      </c>
      <c r="J955" s="345" t="s">
        <v>778</v>
      </c>
    </row>
    <row r="956" spans="1:10" x14ac:dyDescent="0.25">
      <c r="A956" t="str">
        <f t="shared" si="28"/>
        <v>00027</v>
      </c>
      <c r="B956" s="118" t="str">
        <f t="shared" si="29"/>
        <v>D54431-BRC00027</v>
      </c>
      <c r="C956" s="338">
        <v>12</v>
      </c>
      <c r="D956" s="339"/>
      <c r="E956" s="340"/>
      <c r="F956" s="341" t="s">
        <v>2934</v>
      </c>
      <c r="G956" s="342" t="s">
        <v>2933</v>
      </c>
      <c r="H956" s="343" t="s">
        <v>45</v>
      </c>
      <c r="I956" s="344" t="s">
        <v>2935</v>
      </c>
      <c r="J956" s="345" t="s">
        <v>778</v>
      </c>
    </row>
    <row r="957" spans="1:10" x14ac:dyDescent="0.25">
      <c r="A957" t="str">
        <f t="shared" si="28"/>
        <v>00023</v>
      </c>
      <c r="B957" s="118" t="str">
        <f t="shared" si="29"/>
        <v>D54431-BRC00023</v>
      </c>
      <c r="C957" s="338">
        <v>12</v>
      </c>
      <c r="D957" s="339"/>
      <c r="E957" s="340"/>
      <c r="F957" s="341" t="s">
        <v>2937</v>
      </c>
      <c r="G957" s="342" t="s">
        <v>2936</v>
      </c>
      <c r="H957" s="343" t="s">
        <v>45</v>
      </c>
      <c r="I957" s="344" t="s">
        <v>2938</v>
      </c>
      <c r="J957" s="345" t="s">
        <v>778</v>
      </c>
    </row>
    <row r="958" spans="1:10" x14ac:dyDescent="0.25">
      <c r="A958" t="str">
        <f t="shared" si="28"/>
        <v>00018</v>
      </c>
      <c r="B958" s="118" t="str">
        <f t="shared" si="29"/>
        <v>D54431-BRC00018</v>
      </c>
      <c r="C958" s="338">
        <v>12</v>
      </c>
      <c r="D958" s="339"/>
      <c r="E958" s="340"/>
      <c r="F958" s="341" t="s">
        <v>2940</v>
      </c>
      <c r="G958" s="342" t="s">
        <v>2939</v>
      </c>
      <c r="H958" s="343" t="s">
        <v>45</v>
      </c>
      <c r="I958" s="344" t="s">
        <v>2941</v>
      </c>
      <c r="J958" s="345" t="s">
        <v>778</v>
      </c>
    </row>
    <row r="959" spans="1:10" x14ac:dyDescent="0.25">
      <c r="A959" t="str">
        <f t="shared" si="28"/>
        <v>00015</v>
      </c>
      <c r="B959" s="118" t="str">
        <f t="shared" si="29"/>
        <v>D54431-BRC00015</v>
      </c>
      <c r="C959" s="338">
        <v>12</v>
      </c>
      <c r="D959" s="339"/>
      <c r="E959" s="340"/>
      <c r="F959" s="341" t="s">
        <v>2943</v>
      </c>
      <c r="G959" s="342" t="s">
        <v>2942</v>
      </c>
      <c r="H959" s="343" t="s">
        <v>45</v>
      </c>
      <c r="I959" s="344" t="s">
        <v>2944</v>
      </c>
      <c r="J959" s="345" t="s">
        <v>778</v>
      </c>
    </row>
    <row r="960" spans="1:10" x14ac:dyDescent="0.25">
      <c r="A960" t="str">
        <f t="shared" si="28"/>
        <v>00012</v>
      </c>
      <c r="B960" s="118" t="str">
        <f t="shared" si="29"/>
        <v>D54431-BRC00012</v>
      </c>
      <c r="C960" s="338">
        <v>12</v>
      </c>
      <c r="D960" s="339"/>
      <c r="E960" s="340"/>
      <c r="F960" s="341" t="s">
        <v>2946</v>
      </c>
      <c r="G960" s="342" t="s">
        <v>2945</v>
      </c>
      <c r="H960" s="343" t="s">
        <v>45</v>
      </c>
      <c r="I960" s="344" t="s">
        <v>2947</v>
      </c>
      <c r="J960" s="345" t="s">
        <v>778</v>
      </c>
    </row>
    <row r="961" spans="1:10" x14ac:dyDescent="0.25">
      <c r="A961" t="str">
        <f t="shared" si="28"/>
        <v>00095</v>
      </c>
      <c r="B961" s="118" t="str">
        <f t="shared" si="29"/>
        <v>D54430-BRC00095</v>
      </c>
      <c r="C961" s="338">
        <v>9</v>
      </c>
      <c r="D961" s="339"/>
      <c r="E961" s="340"/>
      <c r="F961" s="341" t="s">
        <v>2949</v>
      </c>
      <c r="G961" s="342" t="s">
        <v>2948</v>
      </c>
      <c r="H961" s="343" t="s">
        <v>45</v>
      </c>
      <c r="I961" s="344" t="s">
        <v>2950</v>
      </c>
      <c r="J961" s="345" t="s">
        <v>68</v>
      </c>
    </row>
    <row r="962" spans="1:10" x14ac:dyDescent="0.25">
      <c r="A962" t="str">
        <f t="shared" si="28"/>
        <v>00057</v>
      </c>
      <c r="B962" s="118" t="str">
        <f t="shared" si="29"/>
        <v>D54430-BRC00057</v>
      </c>
      <c r="C962" s="338">
        <v>9</v>
      </c>
      <c r="D962" s="339"/>
      <c r="E962" s="340"/>
      <c r="F962" s="341" t="s">
        <v>2952</v>
      </c>
      <c r="G962" s="342" t="s">
        <v>2951</v>
      </c>
      <c r="H962" s="343" t="s">
        <v>45</v>
      </c>
      <c r="I962" s="344" t="s">
        <v>2953</v>
      </c>
      <c r="J962" s="345" t="s">
        <v>68</v>
      </c>
    </row>
    <row r="963" spans="1:10" x14ac:dyDescent="0.25">
      <c r="A963" t="str">
        <f t="shared" si="28"/>
        <v>00056</v>
      </c>
      <c r="B963" s="118" t="str">
        <f t="shared" si="29"/>
        <v>D54430-BRC00056</v>
      </c>
      <c r="C963" s="338">
        <v>9</v>
      </c>
      <c r="D963" s="339"/>
      <c r="E963" s="340"/>
      <c r="F963" s="341" t="s">
        <v>2955</v>
      </c>
      <c r="G963" s="342" t="s">
        <v>2954</v>
      </c>
      <c r="H963" s="343" t="s">
        <v>45</v>
      </c>
      <c r="I963" s="344" t="s">
        <v>2956</v>
      </c>
      <c r="J963" s="345" t="s">
        <v>68</v>
      </c>
    </row>
    <row r="964" spans="1:10" x14ac:dyDescent="0.25">
      <c r="A964" t="str">
        <f t="shared" ref="A964:A1027" si="30">RIGHT(G964,5)</f>
        <v>00165</v>
      </c>
      <c r="B964" s="118" t="str">
        <f t="shared" ref="B964:B1027" si="31">G964</f>
        <v>D54415-BRC00165</v>
      </c>
      <c r="C964" s="338">
        <v>12</v>
      </c>
      <c r="D964" s="339"/>
      <c r="E964" s="340"/>
      <c r="F964" s="341" t="s">
        <v>2958</v>
      </c>
      <c r="G964" s="342" t="s">
        <v>2957</v>
      </c>
      <c r="H964" s="343" t="s">
        <v>45</v>
      </c>
      <c r="I964" s="344" t="s">
        <v>2959</v>
      </c>
      <c r="J964" s="345" t="s">
        <v>2960</v>
      </c>
    </row>
    <row r="965" spans="1:10" x14ac:dyDescent="0.25">
      <c r="A965" t="str">
        <f t="shared" si="30"/>
        <v>00149</v>
      </c>
      <c r="B965" s="118" t="str">
        <f t="shared" si="31"/>
        <v>D54415-BRC00149</v>
      </c>
      <c r="C965" s="338">
        <v>12</v>
      </c>
      <c r="D965" s="339"/>
      <c r="E965" s="340"/>
      <c r="F965" s="341" t="s">
        <v>2962</v>
      </c>
      <c r="G965" s="342" t="s">
        <v>2961</v>
      </c>
      <c r="H965" s="343" t="s">
        <v>45</v>
      </c>
      <c r="I965" s="344" t="s">
        <v>2963</v>
      </c>
      <c r="J965" s="345" t="s">
        <v>2960</v>
      </c>
    </row>
    <row r="966" spans="1:10" x14ac:dyDescent="0.25">
      <c r="A966" t="str">
        <f t="shared" si="30"/>
        <v>00139</v>
      </c>
      <c r="B966" s="118" t="str">
        <f t="shared" si="31"/>
        <v>D54415-BRC00139</v>
      </c>
      <c r="C966" s="338">
        <v>12</v>
      </c>
      <c r="D966" s="339"/>
      <c r="E966" s="340"/>
      <c r="F966" s="341" t="s">
        <v>2965</v>
      </c>
      <c r="G966" s="342" t="s">
        <v>2964</v>
      </c>
      <c r="H966" s="343" t="s">
        <v>45</v>
      </c>
      <c r="I966" s="344" t="s">
        <v>2966</v>
      </c>
      <c r="J966" s="345" t="s">
        <v>2960</v>
      </c>
    </row>
    <row r="967" spans="1:10" x14ac:dyDescent="0.25">
      <c r="A967" t="str">
        <f t="shared" si="30"/>
        <v>00137</v>
      </c>
      <c r="B967" s="118" t="str">
        <f t="shared" si="31"/>
        <v>D54415-BRC00137</v>
      </c>
      <c r="C967" s="338">
        <v>12</v>
      </c>
      <c r="D967" s="339"/>
      <c r="E967" s="340"/>
      <c r="F967" s="341" t="s">
        <v>2968</v>
      </c>
      <c r="G967" s="342" t="s">
        <v>2967</v>
      </c>
      <c r="H967" s="343" t="s">
        <v>45</v>
      </c>
      <c r="I967" s="344" t="s">
        <v>2969</v>
      </c>
      <c r="J967" s="345" t="s">
        <v>2960</v>
      </c>
    </row>
    <row r="968" spans="1:10" x14ac:dyDescent="0.25">
      <c r="A968" t="str">
        <f t="shared" si="30"/>
        <v>00124</v>
      </c>
      <c r="B968" s="118" t="str">
        <f t="shared" si="31"/>
        <v>D54415-BRC00124</v>
      </c>
      <c r="C968" s="338">
        <v>12</v>
      </c>
      <c r="D968" s="339"/>
      <c r="E968" s="340"/>
      <c r="F968" s="341" t="s">
        <v>2971</v>
      </c>
      <c r="G968" s="342" t="s">
        <v>2970</v>
      </c>
      <c r="H968" s="343" t="s">
        <v>45</v>
      </c>
      <c r="I968" s="344" t="s">
        <v>2972</v>
      </c>
      <c r="J968" s="345" t="s">
        <v>2960</v>
      </c>
    </row>
    <row r="969" spans="1:10" x14ac:dyDescent="0.25">
      <c r="A969" t="str">
        <f t="shared" si="30"/>
        <v>00121</v>
      </c>
      <c r="B969" s="118" t="str">
        <f t="shared" si="31"/>
        <v>D54415-BRC00121</v>
      </c>
      <c r="C969" s="338">
        <v>12</v>
      </c>
      <c r="D969" s="339"/>
      <c r="E969" s="340"/>
      <c r="F969" s="341" t="s">
        <v>2974</v>
      </c>
      <c r="G969" s="342" t="s">
        <v>2973</v>
      </c>
      <c r="H969" s="343" t="s">
        <v>45</v>
      </c>
      <c r="I969" s="344" t="s">
        <v>2975</v>
      </c>
      <c r="J969" s="345" t="s">
        <v>2960</v>
      </c>
    </row>
    <row r="970" spans="1:10" x14ac:dyDescent="0.25">
      <c r="A970" t="str">
        <f t="shared" si="30"/>
        <v>00120</v>
      </c>
      <c r="B970" s="118" t="str">
        <f t="shared" si="31"/>
        <v>D54415-BRC00120</v>
      </c>
      <c r="C970" s="338">
        <v>12</v>
      </c>
      <c r="D970" s="339"/>
      <c r="E970" s="340"/>
      <c r="F970" s="341" t="s">
        <v>2977</v>
      </c>
      <c r="G970" s="342" t="s">
        <v>2976</v>
      </c>
      <c r="H970" s="343" t="s">
        <v>45</v>
      </c>
      <c r="I970" s="344" t="s">
        <v>2978</v>
      </c>
      <c r="J970" s="345" t="s">
        <v>2960</v>
      </c>
    </row>
    <row r="971" spans="1:10" x14ac:dyDescent="0.25">
      <c r="A971" t="str">
        <f t="shared" si="30"/>
        <v>00111</v>
      </c>
      <c r="B971" s="118" t="str">
        <f t="shared" si="31"/>
        <v>D54415-BRC00111</v>
      </c>
      <c r="C971" s="338">
        <v>12</v>
      </c>
      <c r="D971" s="339"/>
      <c r="E971" s="340"/>
      <c r="F971" s="341" t="s">
        <v>2980</v>
      </c>
      <c r="G971" s="342" t="s">
        <v>2979</v>
      </c>
      <c r="H971" s="343" t="s">
        <v>45</v>
      </c>
      <c r="I971" s="344" t="s">
        <v>2981</v>
      </c>
      <c r="J971" s="345" t="s">
        <v>2960</v>
      </c>
    </row>
    <row r="972" spans="1:10" x14ac:dyDescent="0.25">
      <c r="A972" t="str">
        <f t="shared" si="30"/>
        <v>00110</v>
      </c>
      <c r="B972" s="118" t="str">
        <f t="shared" si="31"/>
        <v>D54415-BRC00110</v>
      </c>
      <c r="C972" s="338">
        <v>12</v>
      </c>
      <c r="D972" s="339"/>
      <c r="E972" s="340"/>
      <c r="F972" s="341" t="s">
        <v>2983</v>
      </c>
      <c r="G972" s="342" t="s">
        <v>2982</v>
      </c>
      <c r="H972" s="343" t="s">
        <v>45</v>
      </c>
      <c r="I972" s="344" t="s">
        <v>2984</v>
      </c>
      <c r="J972" s="345" t="s">
        <v>2960</v>
      </c>
    </row>
    <row r="973" spans="1:10" x14ac:dyDescent="0.25">
      <c r="A973" t="str">
        <f t="shared" si="30"/>
        <v>00107</v>
      </c>
      <c r="B973" s="118" t="str">
        <f t="shared" si="31"/>
        <v>D54415-BRC00107</v>
      </c>
      <c r="C973" s="338">
        <v>12</v>
      </c>
      <c r="D973" s="339"/>
      <c r="E973" s="340"/>
      <c r="F973" s="341" t="s">
        <v>2986</v>
      </c>
      <c r="G973" s="342" t="s">
        <v>2985</v>
      </c>
      <c r="H973" s="343" t="s">
        <v>45</v>
      </c>
      <c r="I973" s="344" t="s">
        <v>2987</v>
      </c>
      <c r="J973" s="345" t="s">
        <v>2960</v>
      </c>
    </row>
    <row r="974" spans="1:10" x14ac:dyDescent="0.25">
      <c r="A974" t="str">
        <f t="shared" si="30"/>
        <v>00105</v>
      </c>
      <c r="B974" s="118" t="str">
        <f t="shared" si="31"/>
        <v>D54415-BRC00105</v>
      </c>
      <c r="C974" s="338">
        <v>12</v>
      </c>
      <c r="D974" s="339"/>
      <c r="E974" s="340"/>
      <c r="F974" s="341" t="s">
        <v>2989</v>
      </c>
      <c r="G974" s="342" t="s">
        <v>2988</v>
      </c>
      <c r="H974" s="343" t="s">
        <v>45</v>
      </c>
      <c r="I974" s="344" t="s">
        <v>2990</v>
      </c>
      <c r="J974" s="345" t="s">
        <v>2960</v>
      </c>
    </row>
    <row r="975" spans="1:10" x14ac:dyDescent="0.25">
      <c r="A975" t="str">
        <f t="shared" si="30"/>
        <v>00104</v>
      </c>
      <c r="B975" s="118" t="str">
        <f t="shared" si="31"/>
        <v>D54415-BRC00104</v>
      </c>
      <c r="C975" s="338">
        <v>12</v>
      </c>
      <c r="D975" s="339"/>
      <c r="E975" s="340"/>
      <c r="F975" s="341" t="s">
        <v>2992</v>
      </c>
      <c r="G975" s="342" t="s">
        <v>2991</v>
      </c>
      <c r="H975" s="343" t="s">
        <v>45</v>
      </c>
      <c r="I975" s="344" t="s">
        <v>2993</v>
      </c>
      <c r="J975" s="345" t="s">
        <v>2960</v>
      </c>
    </row>
    <row r="976" spans="1:10" x14ac:dyDescent="0.25">
      <c r="A976" t="str">
        <f t="shared" si="30"/>
        <v>00102</v>
      </c>
      <c r="B976" s="118" t="str">
        <f t="shared" si="31"/>
        <v>D54415-BRC00102</v>
      </c>
      <c r="C976" s="338">
        <v>12</v>
      </c>
      <c r="D976" s="339"/>
      <c r="E976" s="340"/>
      <c r="F976" s="341" t="s">
        <v>2995</v>
      </c>
      <c r="G976" s="342" t="s">
        <v>2994</v>
      </c>
      <c r="H976" s="343" t="s">
        <v>45</v>
      </c>
      <c r="I976" s="344" t="s">
        <v>2996</v>
      </c>
      <c r="J976" s="345" t="s">
        <v>2960</v>
      </c>
    </row>
    <row r="977" spans="1:10" x14ac:dyDescent="0.25">
      <c r="A977" t="str">
        <f t="shared" si="30"/>
        <v>00099</v>
      </c>
      <c r="B977" s="118" t="str">
        <f t="shared" si="31"/>
        <v>D54415-BRC00099</v>
      </c>
      <c r="C977" s="338">
        <v>12</v>
      </c>
      <c r="D977" s="339"/>
      <c r="E977" s="340"/>
      <c r="F977" s="341" t="s">
        <v>2998</v>
      </c>
      <c r="G977" s="342" t="s">
        <v>2997</v>
      </c>
      <c r="H977" s="343" t="s">
        <v>45</v>
      </c>
      <c r="I977" s="344" t="s">
        <v>2999</v>
      </c>
      <c r="J977" s="345" t="s">
        <v>2960</v>
      </c>
    </row>
    <row r="978" spans="1:10" x14ac:dyDescent="0.25">
      <c r="A978" t="str">
        <f t="shared" si="30"/>
        <v>00093</v>
      </c>
      <c r="B978" s="118" t="str">
        <f t="shared" si="31"/>
        <v>D54415-BRC00093</v>
      </c>
      <c r="C978" s="338">
        <v>12</v>
      </c>
      <c r="D978" s="339"/>
      <c r="E978" s="340"/>
      <c r="F978" s="341" t="s">
        <v>3001</v>
      </c>
      <c r="G978" s="342" t="s">
        <v>3000</v>
      </c>
      <c r="H978" s="343" t="s">
        <v>45</v>
      </c>
      <c r="I978" s="344" t="s">
        <v>3002</v>
      </c>
      <c r="J978" s="345" t="s">
        <v>2960</v>
      </c>
    </row>
    <row r="979" spans="1:10" x14ac:dyDescent="0.25">
      <c r="A979" t="str">
        <f t="shared" si="30"/>
        <v>00088</v>
      </c>
      <c r="B979" s="118" t="str">
        <f t="shared" si="31"/>
        <v>D54415-BRC00088</v>
      </c>
      <c r="C979" s="338">
        <v>12</v>
      </c>
      <c r="D979" s="339"/>
      <c r="E979" s="340"/>
      <c r="F979" s="341" t="s">
        <v>3004</v>
      </c>
      <c r="G979" s="342" t="s">
        <v>3003</v>
      </c>
      <c r="H979" s="343" t="s">
        <v>45</v>
      </c>
      <c r="I979" s="344" t="s">
        <v>3005</v>
      </c>
      <c r="J979" s="345" t="s">
        <v>2960</v>
      </c>
    </row>
    <row r="980" spans="1:10" x14ac:dyDescent="0.25">
      <c r="A980" t="str">
        <f t="shared" si="30"/>
        <v>00082</v>
      </c>
      <c r="B980" s="118" t="str">
        <f t="shared" si="31"/>
        <v>D54415-BRC00082</v>
      </c>
      <c r="C980" s="338">
        <v>12</v>
      </c>
      <c r="D980" s="339"/>
      <c r="E980" s="340"/>
      <c r="F980" s="341" t="s">
        <v>3007</v>
      </c>
      <c r="G980" s="342" t="s">
        <v>3006</v>
      </c>
      <c r="H980" s="343" t="s">
        <v>45</v>
      </c>
      <c r="I980" s="344" t="s">
        <v>3008</v>
      </c>
      <c r="J980" s="345" t="s">
        <v>2960</v>
      </c>
    </row>
    <row r="981" spans="1:10" x14ac:dyDescent="0.25">
      <c r="A981" t="str">
        <f t="shared" si="30"/>
        <v>00081</v>
      </c>
      <c r="B981" s="118" t="str">
        <f t="shared" si="31"/>
        <v>D54415-BRC00081</v>
      </c>
      <c r="C981" s="338">
        <v>12</v>
      </c>
      <c r="D981" s="339"/>
      <c r="E981" s="340"/>
      <c r="F981" s="341" t="s">
        <v>3010</v>
      </c>
      <c r="G981" s="342" t="s">
        <v>3009</v>
      </c>
      <c r="H981" s="343" t="s">
        <v>45</v>
      </c>
      <c r="I981" s="344" t="s">
        <v>3011</v>
      </c>
      <c r="J981" s="345" t="s">
        <v>2960</v>
      </c>
    </row>
    <row r="982" spans="1:10" x14ac:dyDescent="0.25">
      <c r="A982" t="str">
        <f t="shared" si="30"/>
        <v>00079</v>
      </c>
      <c r="B982" s="118" t="str">
        <f t="shared" si="31"/>
        <v>D54415-BRC00079</v>
      </c>
      <c r="C982" s="338">
        <v>12</v>
      </c>
      <c r="D982" s="339"/>
      <c r="E982" s="340"/>
      <c r="F982" s="341" t="s">
        <v>3013</v>
      </c>
      <c r="G982" s="342" t="s">
        <v>3012</v>
      </c>
      <c r="H982" s="343" t="s">
        <v>45</v>
      </c>
      <c r="I982" s="344" t="s">
        <v>3014</v>
      </c>
      <c r="J982" s="345" t="s">
        <v>2960</v>
      </c>
    </row>
    <row r="983" spans="1:10" x14ac:dyDescent="0.25">
      <c r="A983" t="str">
        <f t="shared" si="30"/>
        <v>00072</v>
      </c>
      <c r="B983" s="118" t="str">
        <f t="shared" si="31"/>
        <v>D54415-BRC00072</v>
      </c>
      <c r="C983" s="338">
        <v>10</v>
      </c>
      <c r="D983" s="339"/>
      <c r="E983" s="340"/>
      <c r="F983" s="341" t="s">
        <v>3016</v>
      </c>
      <c r="G983" s="342" t="s">
        <v>3015</v>
      </c>
      <c r="H983" s="343" t="s">
        <v>45</v>
      </c>
      <c r="I983" s="344" t="s">
        <v>3017</v>
      </c>
      <c r="J983" s="345" t="s">
        <v>2960</v>
      </c>
    </row>
    <row r="984" spans="1:10" x14ac:dyDescent="0.25">
      <c r="A984" t="str">
        <f t="shared" si="30"/>
        <v>00071</v>
      </c>
      <c r="B984" s="118" t="str">
        <f t="shared" si="31"/>
        <v>D54415-BRC00071</v>
      </c>
      <c r="C984" s="338">
        <v>13</v>
      </c>
      <c r="D984" s="339"/>
      <c r="E984" s="340"/>
      <c r="F984" s="341" t="s">
        <v>3019</v>
      </c>
      <c r="G984" s="342" t="s">
        <v>3018</v>
      </c>
      <c r="H984" s="343" t="s">
        <v>45</v>
      </c>
      <c r="I984" s="344" t="s">
        <v>3020</v>
      </c>
      <c r="J984" s="345" t="s">
        <v>2960</v>
      </c>
    </row>
    <row r="985" spans="1:10" x14ac:dyDescent="0.25">
      <c r="A985" t="str">
        <f t="shared" si="30"/>
        <v>00068</v>
      </c>
      <c r="B985" s="118" t="str">
        <f t="shared" si="31"/>
        <v>D54415-BRC00068</v>
      </c>
      <c r="C985" s="338">
        <v>13</v>
      </c>
      <c r="D985" s="339"/>
      <c r="E985" s="340"/>
      <c r="F985" s="341" t="s">
        <v>3022</v>
      </c>
      <c r="G985" s="342" t="s">
        <v>3021</v>
      </c>
      <c r="H985" s="343" t="s">
        <v>45</v>
      </c>
      <c r="I985" s="344" t="s">
        <v>3023</v>
      </c>
      <c r="J985" s="345" t="s">
        <v>2960</v>
      </c>
    </row>
    <row r="986" spans="1:10" x14ac:dyDescent="0.25">
      <c r="A986" t="str">
        <f t="shared" si="30"/>
        <v>00055</v>
      </c>
      <c r="B986" s="118" t="str">
        <f t="shared" si="31"/>
        <v>D54415-BRC00055</v>
      </c>
      <c r="C986" s="338">
        <v>13</v>
      </c>
      <c r="D986" s="339"/>
      <c r="E986" s="340"/>
      <c r="F986" s="341" t="s">
        <v>3025</v>
      </c>
      <c r="G986" s="342" t="s">
        <v>3024</v>
      </c>
      <c r="H986" s="343" t="s">
        <v>45</v>
      </c>
      <c r="I986" s="344" t="s">
        <v>3026</v>
      </c>
      <c r="J986" s="345" t="s">
        <v>2960</v>
      </c>
    </row>
    <row r="987" spans="1:10" x14ac:dyDescent="0.25">
      <c r="A987" t="str">
        <f t="shared" si="30"/>
        <v>00029</v>
      </c>
      <c r="B987" s="118" t="str">
        <f t="shared" si="31"/>
        <v>D54415-BRC00029</v>
      </c>
      <c r="C987" s="338">
        <v>13</v>
      </c>
      <c r="D987" s="339"/>
      <c r="E987" s="340"/>
      <c r="F987" s="341" t="s">
        <v>3028</v>
      </c>
      <c r="G987" s="342" t="s">
        <v>3027</v>
      </c>
      <c r="H987" s="343" t="s">
        <v>45</v>
      </c>
      <c r="I987" s="344" t="s">
        <v>3029</v>
      </c>
      <c r="J987" s="345" t="s">
        <v>2960</v>
      </c>
    </row>
    <row r="988" spans="1:10" x14ac:dyDescent="0.25">
      <c r="A988" t="str">
        <f t="shared" si="30"/>
        <v>00015</v>
      </c>
      <c r="B988" s="118" t="str">
        <f t="shared" si="31"/>
        <v>D54415-BRC00015</v>
      </c>
      <c r="C988" s="338">
        <v>13</v>
      </c>
      <c r="D988" s="339"/>
      <c r="E988" s="340"/>
      <c r="F988" s="341" t="s">
        <v>3031</v>
      </c>
      <c r="G988" s="342" t="s">
        <v>3030</v>
      </c>
      <c r="H988" s="343" t="s">
        <v>45</v>
      </c>
      <c r="I988" s="344" t="s">
        <v>3032</v>
      </c>
      <c r="J988" s="345" t="s">
        <v>2960</v>
      </c>
    </row>
    <row r="989" spans="1:10" x14ac:dyDescent="0.25">
      <c r="A989" t="str">
        <f t="shared" si="30"/>
        <v>00013</v>
      </c>
      <c r="B989" s="118" t="str">
        <f t="shared" si="31"/>
        <v>D54415-BRC00013</v>
      </c>
      <c r="C989" s="338">
        <v>13</v>
      </c>
      <c r="D989" s="339"/>
      <c r="E989" s="340"/>
      <c r="F989" s="341" t="s">
        <v>3034</v>
      </c>
      <c r="G989" s="342" t="s">
        <v>3033</v>
      </c>
      <c r="H989" s="343" t="s">
        <v>45</v>
      </c>
      <c r="I989" s="344" t="s">
        <v>3035</v>
      </c>
      <c r="J989" s="345" t="s">
        <v>2960</v>
      </c>
    </row>
    <row r="990" spans="1:10" x14ac:dyDescent="0.25">
      <c r="A990" t="str">
        <f t="shared" si="30"/>
        <v>00012</v>
      </c>
      <c r="B990" s="118" t="str">
        <f t="shared" si="31"/>
        <v>D54415-BRC00012</v>
      </c>
      <c r="C990" s="338">
        <v>13</v>
      </c>
      <c r="D990" s="339"/>
      <c r="E990" s="340"/>
      <c r="F990" s="341" t="s">
        <v>3037</v>
      </c>
      <c r="G990" s="342" t="s">
        <v>3036</v>
      </c>
      <c r="H990" s="343" t="s">
        <v>45</v>
      </c>
      <c r="I990" s="344" t="s">
        <v>3038</v>
      </c>
      <c r="J990" s="345" t="s">
        <v>2960</v>
      </c>
    </row>
    <row r="991" spans="1:10" x14ac:dyDescent="0.25">
      <c r="A991" t="str">
        <f t="shared" si="30"/>
        <v>00004</v>
      </c>
      <c r="B991" s="118" t="str">
        <f t="shared" si="31"/>
        <v>D54415-BRC00004</v>
      </c>
      <c r="C991" s="338">
        <v>13</v>
      </c>
      <c r="D991" s="339"/>
      <c r="E991" s="340"/>
      <c r="F991" s="341" t="s">
        <v>3040</v>
      </c>
      <c r="G991" s="342" t="s">
        <v>3039</v>
      </c>
      <c r="H991" s="343" t="s">
        <v>45</v>
      </c>
      <c r="I991" s="344" t="s">
        <v>3041</v>
      </c>
      <c r="J991" s="345" t="s">
        <v>2960</v>
      </c>
    </row>
    <row r="992" spans="1:10" x14ac:dyDescent="0.25">
      <c r="A992" t="str">
        <f t="shared" si="30"/>
        <v>00020</v>
      </c>
      <c r="B992" s="118" t="str">
        <f t="shared" si="31"/>
        <v>D54403-BRC00020</v>
      </c>
      <c r="C992" s="338">
        <v>11</v>
      </c>
      <c r="D992" s="339"/>
      <c r="E992" s="340"/>
      <c r="F992" s="341" t="s">
        <v>3043</v>
      </c>
      <c r="G992" s="342" t="s">
        <v>3042</v>
      </c>
      <c r="H992" s="343" t="s">
        <v>45</v>
      </c>
      <c r="I992" s="344" t="s">
        <v>3044</v>
      </c>
      <c r="J992" s="345" t="s">
        <v>3045</v>
      </c>
    </row>
    <row r="993" spans="1:10" x14ac:dyDescent="0.25">
      <c r="A993" t="str">
        <f t="shared" si="30"/>
        <v>00019</v>
      </c>
      <c r="B993" s="118" t="str">
        <f t="shared" si="31"/>
        <v>D54403-BRC00019</v>
      </c>
      <c r="C993" s="338">
        <v>11</v>
      </c>
      <c r="D993" s="339"/>
      <c r="E993" s="340"/>
      <c r="F993" s="341" t="s">
        <v>3047</v>
      </c>
      <c r="G993" s="342" t="s">
        <v>3046</v>
      </c>
      <c r="H993" s="343" t="s">
        <v>45</v>
      </c>
      <c r="I993" s="344" t="s">
        <v>3048</v>
      </c>
      <c r="J993" s="345" t="s">
        <v>3045</v>
      </c>
    </row>
    <row r="994" spans="1:10" x14ac:dyDescent="0.25">
      <c r="A994" t="str">
        <f t="shared" si="30"/>
        <v>00016</v>
      </c>
      <c r="B994" s="118" t="str">
        <f t="shared" si="31"/>
        <v>D54403-BRC00016</v>
      </c>
      <c r="C994" s="338">
        <v>11</v>
      </c>
      <c r="D994" s="339"/>
      <c r="E994" s="340"/>
      <c r="F994" s="341" t="s">
        <v>3050</v>
      </c>
      <c r="G994" s="342" t="s">
        <v>3049</v>
      </c>
      <c r="H994" s="343" t="s">
        <v>45</v>
      </c>
      <c r="I994" s="344" t="s">
        <v>3051</v>
      </c>
      <c r="J994" s="345" t="s">
        <v>3045</v>
      </c>
    </row>
    <row r="995" spans="1:10" x14ac:dyDescent="0.25">
      <c r="A995" t="str">
        <f t="shared" si="30"/>
        <v>00005</v>
      </c>
      <c r="B995" s="118" t="str">
        <f t="shared" si="31"/>
        <v>D54403-BRC00005</v>
      </c>
      <c r="C995" s="338">
        <v>11</v>
      </c>
      <c r="D995" s="339"/>
      <c r="E995" s="340"/>
      <c r="F995" s="341" t="s">
        <v>3053</v>
      </c>
      <c r="G995" s="342" t="s">
        <v>3052</v>
      </c>
      <c r="H995" s="343" t="s">
        <v>45</v>
      </c>
      <c r="I995" s="344" t="s">
        <v>3054</v>
      </c>
      <c r="J995" s="345" t="s">
        <v>3045</v>
      </c>
    </row>
    <row r="996" spans="1:10" x14ac:dyDescent="0.25">
      <c r="A996" t="str">
        <f t="shared" si="30"/>
        <v>00003</v>
      </c>
      <c r="B996" s="118" t="str">
        <f t="shared" si="31"/>
        <v>D54403-BRC00003</v>
      </c>
      <c r="C996" s="338">
        <v>11</v>
      </c>
      <c r="D996" s="339"/>
      <c r="E996" s="340"/>
      <c r="F996" s="341" t="s">
        <v>3056</v>
      </c>
      <c r="G996" s="342" t="s">
        <v>3055</v>
      </c>
      <c r="H996" s="343" t="s">
        <v>45</v>
      </c>
      <c r="I996" s="344" t="s">
        <v>3057</v>
      </c>
      <c r="J996" s="345" t="s">
        <v>3045</v>
      </c>
    </row>
    <row r="997" spans="1:10" x14ac:dyDescent="0.25">
      <c r="A997" t="str">
        <f t="shared" si="30"/>
        <v>28037</v>
      </c>
      <c r="B997" s="118" t="str">
        <f t="shared" si="31"/>
        <v>D54395-BRC28037</v>
      </c>
      <c r="C997" s="338">
        <v>3</v>
      </c>
      <c r="D997" s="339"/>
      <c r="E997" s="340"/>
      <c r="F997" s="341" t="s">
        <v>3059</v>
      </c>
      <c r="G997" s="342" t="s">
        <v>3058</v>
      </c>
      <c r="H997" s="343" t="s">
        <v>45</v>
      </c>
      <c r="I997" s="344" t="s">
        <v>3060</v>
      </c>
      <c r="J997" s="345" t="s">
        <v>47</v>
      </c>
    </row>
    <row r="998" spans="1:10" x14ac:dyDescent="0.25">
      <c r="A998" t="str">
        <f t="shared" si="30"/>
        <v>28015</v>
      </c>
      <c r="B998" s="118" t="str">
        <f t="shared" si="31"/>
        <v>D54395-BRC28015</v>
      </c>
      <c r="C998" s="338">
        <v>3</v>
      </c>
      <c r="D998" s="339"/>
      <c r="E998" s="340"/>
      <c r="F998" s="341" t="s">
        <v>3062</v>
      </c>
      <c r="G998" s="342" t="s">
        <v>3061</v>
      </c>
      <c r="H998" s="343" t="s">
        <v>45</v>
      </c>
      <c r="I998" s="344" t="s">
        <v>3063</v>
      </c>
      <c r="J998" s="345" t="s">
        <v>47</v>
      </c>
    </row>
    <row r="999" spans="1:10" x14ac:dyDescent="0.25">
      <c r="A999" t="str">
        <f t="shared" si="30"/>
        <v>28014</v>
      </c>
      <c r="B999" s="118" t="str">
        <f t="shared" si="31"/>
        <v>D54395-BRC28014</v>
      </c>
      <c r="C999" s="338">
        <v>3</v>
      </c>
      <c r="D999" s="339"/>
      <c r="E999" s="340"/>
      <c r="F999" s="341" t="s">
        <v>3065</v>
      </c>
      <c r="G999" s="342" t="s">
        <v>3064</v>
      </c>
      <c r="H999" s="343" t="s">
        <v>45</v>
      </c>
      <c r="I999" s="344" t="s">
        <v>3066</v>
      </c>
      <c r="J999" s="345" t="s">
        <v>47</v>
      </c>
    </row>
    <row r="1000" spans="1:10" x14ac:dyDescent="0.25">
      <c r="A1000" t="str">
        <f t="shared" si="30"/>
        <v>28013</v>
      </c>
      <c r="B1000" s="118" t="str">
        <f t="shared" si="31"/>
        <v>D54395-BRC28013</v>
      </c>
      <c r="C1000" s="338">
        <v>3</v>
      </c>
      <c r="D1000" s="339"/>
      <c r="E1000" s="340"/>
      <c r="F1000" s="341" t="s">
        <v>3068</v>
      </c>
      <c r="G1000" s="342" t="s">
        <v>3067</v>
      </c>
      <c r="H1000" s="343" t="s">
        <v>45</v>
      </c>
      <c r="I1000" s="344" t="s">
        <v>3069</v>
      </c>
      <c r="J1000" s="345" t="s">
        <v>47</v>
      </c>
    </row>
    <row r="1001" spans="1:10" x14ac:dyDescent="0.25">
      <c r="A1001" t="str">
        <f t="shared" si="30"/>
        <v>28012</v>
      </c>
      <c r="B1001" s="118" t="str">
        <f t="shared" si="31"/>
        <v>D54395-BRC28012</v>
      </c>
      <c r="C1001" s="338">
        <v>3</v>
      </c>
      <c r="D1001" s="339"/>
      <c r="E1001" s="340"/>
      <c r="F1001" s="341" t="s">
        <v>3071</v>
      </c>
      <c r="G1001" s="342" t="s">
        <v>3070</v>
      </c>
      <c r="H1001" s="343" t="s">
        <v>45</v>
      </c>
      <c r="I1001" s="344" t="s">
        <v>3072</v>
      </c>
      <c r="J1001" s="345" t="s">
        <v>47</v>
      </c>
    </row>
    <row r="1002" spans="1:10" x14ac:dyDescent="0.25">
      <c r="A1002" t="str">
        <f t="shared" si="30"/>
        <v>28011</v>
      </c>
      <c r="B1002" s="118" t="str">
        <f t="shared" si="31"/>
        <v>D54395-BRC28011</v>
      </c>
      <c r="C1002" s="338">
        <v>3</v>
      </c>
      <c r="D1002" s="339"/>
      <c r="E1002" s="340"/>
      <c r="F1002" s="341" t="s">
        <v>3074</v>
      </c>
      <c r="G1002" s="342" t="s">
        <v>3073</v>
      </c>
      <c r="H1002" s="343" t="s">
        <v>45</v>
      </c>
      <c r="I1002" s="344" t="s">
        <v>3075</v>
      </c>
      <c r="J1002" s="345" t="s">
        <v>47</v>
      </c>
    </row>
    <row r="1003" spans="1:10" x14ac:dyDescent="0.25">
      <c r="A1003" t="str">
        <f t="shared" si="30"/>
        <v>28010</v>
      </c>
      <c r="B1003" s="118" t="str">
        <f t="shared" si="31"/>
        <v>D54395-BRC28010</v>
      </c>
      <c r="C1003" s="338">
        <v>3</v>
      </c>
      <c r="D1003" s="339"/>
      <c r="E1003" s="340"/>
      <c r="F1003" s="341" t="s">
        <v>3077</v>
      </c>
      <c r="G1003" s="342" t="s">
        <v>3076</v>
      </c>
      <c r="H1003" s="343" t="s">
        <v>45</v>
      </c>
      <c r="I1003" s="344" t="s">
        <v>3078</v>
      </c>
      <c r="J1003" s="345" t="s">
        <v>47</v>
      </c>
    </row>
    <row r="1004" spans="1:10" x14ac:dyDescent="0.25">
      <c r="A1004" t="str">
        <f t="shared" si="30"/>
        <v>28009</v>
      </c>
      <c r="B1004" s="118" t="str">
        <f t="shared" si="31"/>
        <v>D54395-BRC28009</v>
      </c>
      <c r="C1004" s="338">
        <v>3</v>
      </c>
      <c r="D1004" s="339"/>
      <c r="E1004" s="340"/>
      <c r="F1004" s="341" t="s">
        <v>3080</v>
      </c>
      <c r="G1004" s="342" t="s">
        <v>3079</v>
      </c>
      <c r="H1004" s="343" t="s">
        <v>45</v>
      </c>
      <c r="I1004" s="344" t="s">
        <v>3081</v>
      </c>
      <c r="J1004" s="345" t="s">
        <v>47</v>
      </c>
    </row>
    <row r="1005" spans="1:10" x14ac:dyDescent="0.25">
      <c r="A1005" t="str">
        <f t="shared" si="30"/>
        <v>28008</v>
      </c>
      <c r="B1005" s="118" t="str">
        <f t="shared" si="31"/>
        <v>D54395-BRC28008</v>
      </c>
      <c r="C1005" s="338">
        <v>3</v>
      </c>
      <c r="D1005" s="339"/>
      <c r="E1005" s="340"/>
      <c r="F1005" s="341" t="s">
        <v>3083</v>
      </c>
      <c r="G1005" s="342" t="s">
        <v>3082</v>
      </c>
      <c r="H1005" s="343" t="s">
        <v>45</v>
      </c>
      <c r="I1005" s="344" t="s">
        <v>3084</v>
      </c>
      <c r="J1005" s="345" t="s">
        <v>47</v>
      </c>
    </row>
    <row r="1006" spans="1:10" x14ac:dyDescent="0.25">
      <c r="A1006" t="str">
        <f t="shared" si="30"/>
        <v>28005</v>
      </c>
      <c r="B1006" s="118" t="str">
        <f t="shared" si="31"/>
        <v>D54395-BRC28005</v>
      </c>
      <c r="C1006" s="338">
        <v>3</v>
      </c>
      <c r="D1006" s="339"/>
      <c r="E1006" s="340"/>
      <c r="F1006" s="341" t="s">
        <v>3086</v>
      </c>
      <c r="G1006" s="342" t="s">
        <v>3085</v>
      </c>
      <c r="H1006" s="343" t="s">
        <v>45</v>
      </c>
      <c r="I1006" s="344" t="s">
        <v>3087</v>
      </c>
      <c r="J1006" s="345" t="s">
        <v>47</v>
      </c>
    </row>
    <row r="1007" spans="1:10" x14ac:dyDescent="0.25">
      <c r="A1007" t="str">
        <f t="shared" si="30"/>
        <v>20031</v>
      </c>
      <c r="B1007" s="118" t="str">
        <f t="shared" si="31"/>
        <v>D54395-BRC20031</v>
      </c>
      <c r="C1007" s="338">
        <v>3</v>
      </c>
      <c r="D1007" s="339"/>
      <c r="E1007" s="340"/>
      <c r="F1007" s="341" t="s">
        <v>3089</v>
      </c>
      <c r="G1007" s="342" t="s">
        <v>3088</v>
      </c>
      <c r="H1007" s="343" t="s">
        <v>45</v>
      </c>
      <c r="I1007" s="344" t="s">
        <v>3090</v>
      </c>
      <c r="J1007" s="345" t="s">
        <v>47</v>
      </c>
    </row>
    <row r="1008" spans="1:10" x14ac:dyDescent="0.25">
      <c r="A1008" t="str">
        <f t="shared" si="30"/>
        <v>20013</v>
      </c>
      <c r="B1008" s="118" t="str">
        <f t="shared" si="31"/>
        <v>D54395-BRC20013</v>
      </c>
      <c r="C1008" s="338">
        <v>3</v>
      </c>
      <c r="D1008" s="339"/>
      <c r="E1008" s="340"/>
      <c r="F1008" s="341" t="s">
        <v>3092</v>
      </c>
      <c r="G1008" s="342" t="s">
        <v>3091</v>
      </c>
      <c r="H1008" s="343" t="s">
        <v>45</v>
      </c>
      <c r="I1008" s="344" t="s">
        <v>3093</v>
      </c>
      <c r="J1008" s="345" t="s">
        <v>47</v>
      </c>
    </row>
    <row r="1009" spans="1:10" x14ac:dyDescent="0.25">
      <c r="A1009" t="str">
        <f t="shared" si="30"/>
        <v>20012</v>
      </c>
      <c r="B1009" s="118" t="str">
        <f t="shared" si="31"/>
        <v>D54395-BRC20012</v>
      </c>
      <c r="C1009" s="338">
        <v>3</v>
      </c>
      <c r="D1009" s="339"/>
      <c r="E1009" s="340"/>
      <c r="F1009" s="341" t="s">
        <v>3095</v>
      </c>
      <c r="G1009" s="342" t="s">
        <v>3094</v>
      </c>
      <c r="H1009" s="343" t="s">
        <v>45</v>
      </c>
      <c r="I1009" s="344" t="s">
        <v>3096</v>
      </c>
      <c r="J1009" s="345" t="s">
        <v>47</v>
      </c>
    </row>
    <row r="1010" spans="1:10" x14ac:dyDescent="0.25">
      <c r="A1010" t="str">
        <f t="shared" si="30"/>
        <v>20010</v>
      </c>
      <c r="B1010" s="118" t="str">
        <f t="shared" si="31"/>
        <v>D54395-BRC20010</v>
      </c>
      <c r="C1010" s="338">
        <v>3</v>
      </c>
      <c r="D1010" s="339"/>
      <c r="E1010" s="340"/>
      <c r="F1010" s="341" t="s">
        <v>3098</v>
      </c>
      <c r="G1010" s="342" t="s">
        <v>3097</v>
      </c>
      <c r="H1010" s="343" t="s">
        <v>45</v>
      </c>
      <c r="I1010" s="344" t="s">
        <v>3099</v>
      </c>
      <c r="J1010" s="345" t="s">
        <v>47</v>
      </c>
    </row>
    <row r="1011" spans="1:10" x14ac:dyDescent="0.25">
      <c r="A1011" t="str">
        <f t="shared" si="30"/>
        <v>20009</v>
      </c>
      <c r="B1011" s="118" t="str">
        <f t="shared" si="31"/>
        <v>D54395-BRC20009</v>
      </c>
      <c r="C1011" s="338">
        <v>3</v>
      </c>
      <c r="D1011" s="339"/>
      <c r="E1011" s="340"/>
      <c r="F1011" s="341" t="s">
        <v>3101</v>
      </c>
      <c r="G1011" s="342" t="s">
        <v>3100</v>
      </c>
      <c r="H1011" s="343" t="s">
        <v>45</v>
      </c>
      <c r="I1011" s="344" t="s">
        <v>3102</v>
      </c>
      <c r="J1011" s="345" t="s">
        <v>47</v>
      </c>
    </row>
    <row r="1012" spans="1:10" x14ac:dyDescent="0.25">
      <c r="A1012" t="str">
        <f t="shared" si="30"/>
        <v>20008</v>
      </c>
      <c r="B1012" s="118" t="str">
        <f t="shared" si="31"/>
        <v>D54395-BRC20008</v>
      </c>
      <c r="C1012" s="338">
        <v>3</v>
      </c>
      <c r="D1012" s="339"/>
      <c r="E1012" s="340"/>
      <c r="F1012" s="341" t="s">
        <v>3104</v>
      </c>
      <c r="G1012" s="342" t="s">
        <v>3103</v>
      </c>
      <c r="H1012" s="343" t="s">
        <v>45</v>
      </c>
      <c r="I1012" s="344" t="s">
        <v>3105</v>
      </c>
      <c r="J1012" s="345" t="s">
        <v>47</v>
      </c>
    </row>
    <row r="1013" spans="1:10" x14ac:dyDescent="0.25">
      <c r="A1013" t="str">
        <f t="shared" si="30"/>
        <v>20007</v>
      </c>
      <c r="B1013" s="118" t="str">
        <f t="shared" si="31"/>
        <v>D54395-BRC20007</v>
      </c>
      <c r="C1013" s="338">
        <v>3</v>
      </c>
      <c r="D1013" s="339"/>
      <c r="E1013" s="340"/>
      <c r="F1013" s="341" t="s">
        <v>3107</v>
      </c>
      <c r="G1013" s="342" t="s">
        <v>3106</v>
      </c>
      <c r="H1013" s="343" t="s">
        <v>45</v>
      </c>
      <c r="I1013" s="344" t="s">
        <v>3108</v>
      </c>
      <c r="J1013" s="345" t="s">
        <v>47</v>
      </c>
    </row>
    <row r="1014" spans="1:10" x14ac:dyDescent="0.25">
      <c r="A1014" t="str">
        <f t="shared" si="30"/>
        <v>28676</v>
      </c>
      <c r="B1014" s="118" t="str">
        <f t="shared" si="31"/>
        <v>D54395-BRC28676</v>
      </c>
      <c r="C1014" s="338">
        <v>3</v>
      </c>
      <c r="D1014" s="339"/>
      <c r="E1014" s="340"/>
      <c r="F1014" s="341" t="s">
        <v>3110</v>
      </c>
      <c r="G1014" s="342" t="s">
        <v>3109</v>
      </c>
      <c r="H1014" s="343" t="s">
        <v>45</v>
      </c>
      <c r="I1014" s="344" t="s">
        <v>3111</v>
      </c>
      <c r="J1014" s="345" t="s">
        <v>47</v>
      </c>
    </row>
    <row r="1015" spans="1:10" x14ac:dyDescent="0.25">
      <c r="A1015" t="str">
        <f t="shared" si="30"/>
        <v>19992</v>
      </c>
      <c r="B1015" s="118" t="str">
        <f t="shared" si="31"/>
        <v>D54395-BRC19992</v>
      </c>
      <c r="C1015" s="338">
        <v>3</v>
      </c>
      <c r="D1015" s="339"/>
      <c r="E1015" s="340"/>
      <c r="F1015" s="341" t="s">
        <v>3113</v>
      </c>
      <c r="G1015" s="342" t="s">
        <v>3112</v>
      </c>
      <c r="H1015" s="343" t="s">
        <v>45</v>
      </c>
      <c r="I1015" s="344" t="s">
        <v>3114</v>
      </c>
      <c r="J1015" s="345" t="s">
        <v>47</v>
      </c>
    </row>
    <row r="1016" spans="1:10" x14ac:dyDescent="0.25">
      <c r="A1016" t="str">
        <f t="shared" si="30"/>
        <v>19987</v>
      </c>
      <c r="B1016" s="118" t="str">
        <f t="shared" si="31"/>
        <v>D54395-BRC19987</v>
      </c>
      <c r="C1016" s="338">
        <v>3</v>
      </c>
      <c r="D1016" s="339"/>
      <c r="E1016" s="340"/>
      <c r="F1016" s="341" t="s">
        <v>3116</v>
      </c>
      <c r="G1016" s="342" t="s">
        <v>3115</v>
      </c>
      <c r="H1016" s="343" t="s">
        <v>45</v>
      </c>
      <c r="I1016" s="344" t="s">
        <v>3117</v>
      </c>
      <c r="J1016" s="345" t="s">
        <v>47</v>
      </c>
    </row>
    <row r="1017" spans="1:10" x14ac:dyDescent="0.25">
      <c r="A1017" t="str">
        <f t="shared" si="30"/>
        <v>19984</v>
      </c>
      <c r="B1017" s="118" t="str">
        <f t="shared" si="31"/>
        <v>D54395-BRC19984</v>
      </c>
      <c r="C1017" s="338">
        <v>3</v>
      </c>
      <c r="D1017" s="339"/>
      <c r="E1017" s="340"/>
      <c r="F1017" s="341" t="s">
        <v>3119</v>
      </c>
      <c r="G1017" s="342" t="s">
        <v>3118</v>
      </c>
      <c r="H1017" s="343" t="s">
        <v>45</v>
      </c>
      <c r="I1017" s="344" t="s">
        <v>3120</v>
      </c>
      <c r="J1017" s="345" t="s">
        <v>47</v>
      </c>
    </row>
    <row r="1018" spans="1:10" x14ac:dyDescent="0.25">
      <c r="A1018" t="str">
        <f t="shared" si="30"/>
        <v>19966</v>
      </c>
      <c r="B1018" s="118" t="str">
        <f t="shared" si="31"/>
        <v>D54395-BRC19966</v>
      </c>
      <c r="C1018" s="338">
        <v>3</v>
      </c>
      <c r="D1018" s="339"/>
      <c r="E1018" s="340"/>
      <c r="F1018" s="341" t="s">
        <v>3122</v>
      </c>
      <c r="G1018" s="342" t="s">
        <v>3121</v>
      </c>
      <c r="H1018" s="343" t="s">
        <v>45</v>
      </c>
      <c r="I1018" s="344" t="s">
        <v>3123</v>
      </c>
      <c r="J1018" s="345" t="s">
        <v>47</v>
      </c>
    </row>
    <row r="1019" spans="1:10" x14ac:dyDescent="0.25">
      <c r="A1019" t="str">
        <f t="shared" si="30"/>
        <v>28133</v>
      </c>
      <c r="B1019" s="118" t="str">
        <f t="shared" si="31"/>
        <v>D54395-BRC28133</v>
      </c>
      <c r="C1019" s="338">
        <v>3</v>
      </c>
      <c r="D1019" s="339"/>
      <c r="E1019" s="340"/>
      <c r="F1019" s="341" t="s">
        <v>3125</v>
      </c>
      <c r="G1019" s="342" t="s">
        <v>3124</v>
      </c>
      <c r="H1019" s="343" t="s">
        <v>45</v>
      </c>
      <c r="I1019" s="344" t="s">
        <v>3126</v>
      </c>
      <c r="J1019" s="345" t="s">
        <v>47</v>
      </c>
    </row>
    <row r="1020" spans="1:10" x14ac:dyDescent="0.25">
      <c r="A1020" t="str">
        <f t="shared" si="30"/>
        <v>28132</v>
      </c>
      <c r="B1020" s="118" t="str">
        <f t="shared" si="31"/>
        <v>D54395-BRC28132</v>
      </c>
      <c r="C1020" s="338">
        <v>3</v>
      </c>
      <c r="D1020" s="339"/>
      <c r="E1020" s="340"/>
      <c r="F1020" s="341" t="s">
        <v>3128</v>
      </c>
      <c r="G1020" s="342" t="s">
        <v>3127</v>
      </c>
      <c r="H1020" s="343" t="s">
        <v>45</v>
      </c>
      <c r="I1020" s="344" t="s">
        <v>3129</v>
      </c>
      <c r="J1020" s="345" t="s">
        <v>47</v>
      </c>
    </row>
    <row r="1021" spans="1:10" x14ac:dyDescent="0.25">
      <c r="A1021" t="str">
        <f t="shared" si="30"/>
        <v>28131</v>
      </c>
      <c r="B1021" s="118" t="str">
        <f t="shared" si="31"/>
        <v>D54395-BRC28131</v>
      </c>
      <c r="C1021" s="338">
        <v>3</v>
      </c>
      <c r="D1021" s="339"/>
      <c r="E1021" s="340"/>
      <c r="F1021" s="341" t="s">
        <v>3131</v>
      </c>
      <c r="G1021" s="342" t="s">
        <v>3130</v>
      </c>
      <c r="H1021" s="343" t="s">
        <v>45</v>
      </c>
      <c r="I1021" s="344" t="s">
        <v>3132</v>
      </c>
      <c r="J1021" s="345" t="s">
        <v>47</v>
      </c>
    </row>
    <row r="1022" spans="1:10" x14ac:dyDescent="0.25">
      <c r="A1022" t="str">
        <f t="shared" si="30"/>
        <v>28130</v>
      </c>
      <c r="B1022" s="118" t="str">
        <f t="shared" si="31"/>
        <v>D54395-BRC28130</v>
      </c>
      <c r="C1022" s="338">
        <v>3</v>
      </c>
      <c r="D1022" s="339"/>
      <c r="E1022" s="340"/>
      <c r="F1022" s="341" t="s">
        <v>3134</v>
      </c>
      <c r="G1022" s="342" t="s">
        <v>3133</v>
      </c>
      <c r="H1022" s="343" t="s">
        <v>45</v>
      </c>
      <c r="I1022" s="344" t="s">
        <v>3135</v>
      </c>
      <c r="J1022" s="345" t="s">
        <v>47</v>
      </c>
    </row>
    <row r="1023" spans="1:10" x14ac:dyDescent="0.25">
      <c r="A1023" t="str">
        <f t="shared" si="30"/>
        <v>28128</v>
      </c>
      <c r="B1023" s="118" t="str">
        <f t="shared" si="31"/>
        <v>D54395-BRC28128</v>
      </c>
      <c r="C1023" s="338">
        <v>3</v>
      </c>
      <c r="D1023" s="339"/>
      <c r="E1023" s="340"/>
      <c r="F1023" s="341" t="s">
        <v>3137</v>
      </c>
      <c r="G1023" s="342" t="s">
        <v>3136</v>
      </c>
      <c r="H1023" s="343" t="s">
        <v>45</v>
      </c>
      <c r="I1023" s="344" t="s">
        <v>3138</v>
      </c>
      <c r="J1023" s="345" t="s">
        <v>47</v>
      </c>
    </row>
    <row r="1024" spans="1:10" x14ac:dyDescent="0.25">
      <c r="A1024" t="str">
        <f t="shared" si="30"/>
        <v>28124</v>
      </c>
      <c r="B1024" s="118" t="str">
        <f t="shared" si="31"/>
        <v>D54395-BRC28124</v>
      </c>
      <c r="C1024" s="338">
        <v>3</v>
      </c>
      <c r="D1024" s="339"/>
      <c r="E1024" s="340"/>
      <c r="F1024" s="341" t="s">
        <v>3140</v>
      </c>
      <c r="G1024" s="342" t="s">
        <v>3139</v>
      </c>
      <c r="H1024" s="343" t="s">
        <v>45</v>
      </c>
      <c r="I1024" s="344" t="s">
        <v>3111</v>
      </c>
      <c r="J1024" s="345" t="s">
        <v>47</v>
      </c>
    </row>
    <row r="1025" spans="1:10" x14ac:dyDescent="0.25">
      <c r="A1025" t="str">
        <f t="shared" si="30"/>
        <v>28123</v>
      </c>
      <c r="B1025" s="118" t="str">
        <f t="shared" si="31"/>
        <v>D54395-BRC28123</v>
      </c>
      <c r="C1025" s="338">
        <v>3</v>
      </c>
      <c r="D1025" s="339"/>
      <c r="E1025" s="340"/>
      <c r="F1025" s="341" t="s">
        <v>3142</v>
      </c>
      <c r="G1025" s="342" t="s">
        <v>3141</v>
      </c>
      <c r="H1025" s="343" t="s">
        <v>45</v>
      </c>
      <c r="I1025" s="344" t="s">
        <v>3143</v>
      </c>
      <c r="J1025" s="345" t="s">
        <v>47</v>
      </c>
    </row>
    <row r="1026" spans="1:10" x14ac:dyDescent="0.25">
      <c r="A1026" t="str">
        <f t="shared" si="30"/>
        <v>28121</v>
      </c>
      <c r="B1026" s="118" t="str">
        <f t="shared" si="31"/>
        <v>D54395-BRC28121</v>
      </c>
      <c r="C1026" s="338">
        <v>3</v>
      </c>
      <c r="D1026" s="339"/>
      <c r="E1026" s="340"/>
      <c r="F1026" s="341" t="s">
        <v>3145</v>
      </c>
      <c r="G1026" s="342" t="s">
        <v>3144</v>
      </c>
      <c r="H1026" s="343" t="s">
        <v>45</v>
      </c>
      <c r="I1026" s="344" t="s">
        <v>3146</v>
      </c>
      <c r="J1026" s="345" t="s">
        <v>47</v>
      </c>
    </row>
    <row r="1027" spans="1:10" x14ac:dyDescent="0.25">
      <c r="A1027" t="str">
        <f t="shared" si="30"/>
        <v>28119</v>
      </c>
      <c r="B1027" s="118" t="str">
        <f t="shared" si="31"/>
        <v>D54395-BRC28119</v>
      </c>
      <c r="C1027" s="338">
        <v>3</v>
      </c>
      <c r="D1027" s="339"/>
      <c r="E1027" s="340"/>
      <c r="F1027" s="341" t="s">
        <v>3148</v>
      </c>
      <c r="G1027" s="342" t="s">
        <v>3147</v>
      </c>
      <c r="H1027" s="343" t="s">
        <v>45</v>
      </c>
      <c r="I1027" s="344" t="s">
        <v>3149</v>
      </c>
      <c r="J1027" s="345" t="s">
        <v>47</v>
      </c>
    </row>
    <row r="1028" spans="1:10" x14ac:dyDescent="0.25">
      <c r="A1028" t="str">
        <f t="shared" ref="A1028:A1091" si="32">RIGHT(G1028,5)</f>
        <v>28118</v>
      </c>
      <c r="B1028" s="118" t="str">
        <f t="shared" ref="B1028:B1091" si="33">G1028</f>
        <v>D54395-BRC28118</v>
      </c>
      <c r="C1028" s="338">
        <v>3</v>
      </c>
      <c r="D1028" s="339"/>
      <c r="E1028" s="340"/>
      <c r="F1028" s="341" t="s">
        <v>3151</v>
      </c>
      <c r="G1028" s="342" t="s">
        <v>3150</v>
      </c>
      <c r="H1028" s="343" t="s">
        <v>45</v>
      </c>
      <c r="I1028" s="344" t="s">
        <v>3152</v>
      </c>
      <c r="J1028" s="345" t="s">
        <v>47</v>
      </c>
    </row>
    <row r="1029" spans="1:10" x14ac:dyDescent="0.25">
      <c r="A1029" t="str">
        <f t="shared" si="32"/>
        <v>28110</v>
      </c>
      <c r="B1029" s="118" t="str">
        <f t="shared" si="33"/>
        <v>D54395-BRC28110</v>
      </c>
      <c r="C1029" s="338">
        <v>3</v>
      </c>
      <c r="D1029" s="339"/>
      <c r="E1029" s="340"/>
      <c r="F1029" s="341" t="s">
        <v>3154</v>
      </c>
      <c r="G1029" s="342" t="s">
        <v>3153</v>
      </c>
      <c r="H1029" s="343" t="s">
        <v>45</v>
      </c>
      <c r="I1029" s="344" t="s">
        <v>3155</v>
      </c>
      <c r="J1029" s="345" t="s">
        <v>47</v>
      </c>
    </row>
    <row r="1030" spans="1:10" x14ac:dyDescent="0.25">
      <c r="A1030" t="str">
        <f t="shared" si="32"/>
        <v>28109</v>
      </c>
      <c r="B1030" s="118" t="str">
        <f t="shared" si="33"/>
        <v>D54395-BRC28109</v>
      </c>
      <c r="C1030" s="338">
        <v>3</v>
      </c>
      <c r="D1030" s="339"/>
      <c r="E1030" s="340"/>
      <c r="F1030" s="341" t="s">
        <v>3157</v>
      </c>
      <c r="G1030" s="342" t="s">
        <v>3156</v>
      </c>
      <c r="H1030" s="343" t="s">
        <v>45</v>
      </c>
      <c r="I1030" s="344" t="s">
        <v>3158</v>
      </c>
      <c r="J1030" s="345" t="s">
        <v>47</v>
      </c>
    </row>
    <row r="1031" spans="1:10" x14ac:dyDescent="0.25">
      <c r="A1031" t="str">
        <f t="shared" si="32"/>
        <v>28107</v>
      </c>
      <c r="B1031" s="118" t="str">
        <f t="shared" si="33"/>
        <v>D54395-BRC28107</v>
      </c>
      <c r="C1031" s="338">
        <v>3</v>
      </c>
      <c r="D1031" s="339"/>
      <c r="E1031" s="340"/>
      <c r="F1031" s="341" t="s">
        <v>3160</v>
      </c>
      <c r="G1031" s="342" t="s">
        <v>3159</v>
      </c>
      <c r="H1031" s="343" t="s">
        <v>45</v>
      </c>
      <c r="I1031" s="344" t="s">
        <v>3161</v>
      </c>
      <c r="J1031" s="345" t="s">
        <v>47</v>
      </c>
    </row>
    <row r="1032" spans="1:10" x14ac:dyDescent="0.25">
      <c r="A1032" t="str">
        <f t="shared" si="32"/>
        <v>28103</v>
      </c>
      <c r="B1032" s="118" t="str">
        <f t="shared" si="33"/>
        <v>D54395-BRC28103</v>
      </c>
      <c r="C1032" s="338">
        <v>3</v>
      </c>
      <c r="D1032" s="339"/>
      <c r="E1032" s="340"/>
      <c r="F1032" s="341" t="s">
        <v>3163</v>
      </c>
      <c r="G1032" s="342" t="s">
        <v>3162</v>
      </c>
      <c r="H1032" s="343" t="s">
        <v>45</v>
      </c>
      <c r="I1032" s="344" t="s">
        <v>1378</v>
      </c>
      <c r="J1032" s="345" t="s">
        <v>47</v>
      </c>
    </row>
    <row r="1033" spans="1:10" x14ac:dyDescent="0.25">
      <c r="A1033" t="str">
        <f t="shared" si="32"/>
        <v>28102</v>
      </c>
      <c r="B1033" s="118" t="str">
        <f t="shared" si="33"/>
        <v>D54395-BRC28102</v>
      </c>
      <c r="C1033" s="338">
        <v>3</v>
      </c>
      <c r="D1033" s="339"/>
      <c r="E1033" s="340"/>
      <c r="F1033" s="341" t="s">
        <v>3165</v>
      </c>
      <c r="G1033" s="342" t="s">
        <v>3164</v>
      </c>
      <c r="H1033" s="343" t="s">
        <v>45</v>
      </c>
      <c r="I1033" s="344" t="s">
        <v>3166</v>
      </c>
      <c r="J1033" s="345" t="s">
        <v>47</v>
      </c>
    </row>
    <row r="1034" spans="1:10" x14ac:dyDescent="0.25">
      <c r="A1034" t="str">
        <f t="shared" si="32"/>
        <v>28099</v>
      </c>
      <c r="B1034" s="118" t="str">
        <f t="shared" si="33"/>
        <v>D54395-BRC28099</v>
      </c>
      <c r="C1034" s="338">
        <v>3</v>
      </c>
      <c r="D1034" s="339"/>
      <c r="E1034" s="340"/>
      <c r="F1034" s="341" t="s">
        <v>3168</v>
      </c>
      <c r="G1034" s="342" t="s">
        <v>3167</v>
      </c>
      <c r="H1034" s="343" t="s">
        <v>45</v>
      </c>
      <c r="I1034" s="344" t="s">
        <v>3169</v>
      </c>
      <c r="J1034" s="345" t="s">
        <v>47</v>
      </c>
    </row>
    <row r="1035" spans="1:10" x14ac:dyDescent="0.25">
      <c r="A1035" t="str">
        <f t="shared" si="32"/>
        <v>28096</v>
      </c>
      <c r="B1035" s="118" t="str">
        <f t="shared" si="33"/>
        <v>D54395-BRC28096</v>
      </c>
      <c r="C1035" s="338">
        <v>3</v>
      </c>
      <c r="D1035" s="339"/>
      <c r="E1035" s="340"/>
      <c r="F1035" s="341" t="s">
        <v>3171</v>
      </c>
      <c r="G1035" s="342" t="s">
        <v>3170</v>
      </c>
      <c r="H1035" s="343" t="s">
        <v>45</v>
      </c>
      <c r="I1035" s="344" t="s">
        <v>3172</v>
      </c>
      <c r="J1035" s="345" t="s">
        <v>47</v>
      </c>
    </row>
    <row r="1036" spans="1:10" x14ac:dyDescent="0.25">
      <c r="A1036" t="str">
        <f t="shared" si="32"/>
        <v>28094</v>
      </c>
      <c r="B1036" s="118" t="str">
        <f t="shared" si="33"/>
        <v>D54395-BRC28094</v>
      </c>
      <c r="C1036" s="338">
        <v>3</v>
      </c>
      <c r="D1036" s="339"/>
      <c r="E1036" s="340"/>
      <c r="F1036" s="341" t="s">
        <v>3174</v>
      </c>
      <c r="G1036" s="342" t="s">
        <v>3173</v>
      </c>
      <c r="H1036" s="343" t="s">
        <v>45</v>
      </c>
      <c r="I1036" s="344" t="s">
        <v>3175</v>
      </c>
      <c r="J1036" s="345" t="s">
        <v>47</v>
      </c>
    </row>
    <row r="1037" spans="1:10" x14ac:dyDescent="0.25">
      <c r="A1037" t="str">
        <f t="shared" si="32"/>
        <v>28092</v>
      </c>
      <c r="B1037" s="118" t="str">
        <f t="shared" si="33"/>
        <v>D54395-BRC28092</v>
      </c>
      <c r="C1037" s="338">
        <v>3</v>
      </c>
      <c r="D1037" s="339"/>
      <c r="E1037" s="340"/>
      <c r="F1037" s="341" t="s">
        <v>3177</v>
      </c>
      <c r="G1037" s="342" t="s">
        <v>3176</v>
      </c>
      <c r="H1037" s="343" t="s">
        <v>45</v>
      </c>
      <c r="I1037" s="344" t="s">
        <v>3178</v>
      </c>
      <c r="J1037" s="345" t="s">
        <v>47</v>
      </c>
    </row>
    <row r="1038" spans="1:10" x14ac:dyDescent="0.25">
      <c r="A1038" t="str">
        <f t="shared" si="32"/>
        <v>28091</v>
      </c>
      <c r="B1038" s="118" t="str">
        <f t="shared" si="33"/>
        <v>D54395-BRC28091</v>
      </c>
      <c r="C1038" s="338">
        <v>3</v>
      </c>
      <c r="D1038" s="339"/>
      <c r="E1038" s="340"/>
      <c r="F1038" s="341" t="s">
        <v>3180</v>
      </c>
      <c r="G1038" s="342" t="s">
        <v>3179</v>
      </c>
      <c r="H1038" s="343" t="s">
        <v>45</v>
      </c>
      <c r="I1038" s="344" t="s">
        <v>3181</v>
      </c>
      <c r="J1038" s="345" t="s">
        <v>47</v>
      </c>
    </row>
    <row r="1039" spans="1:10" x14ac:dyDescent="0.25">
      <c r="A1039" t="str">
        <f t="shared" si="32"/>
        <v>28090</v>
      </c>
      <c r="B1039" s="118" t="str">
        <f t="shared" si="33"/>
        <v>D54395-BRC28090</v>
      </c>
      <c r="C1039" s="338">
        <v>3</v>
      </c>
      <c r="D1039" s="339"/>
      <c r="E1039" s="340"/>
      <c r="F1039" s="341" t="s">
        <v>3183</v>
      </c>
      <c r="G1039" s="342" t="s">
        <v>3182</v>
      </c>
      <c r="H1039" s="343" t="s">
        <v>45</v>
      </c>
      <c r="I1039" s="344" t="s">
        <v>3184</v>
      </c>
      <c r="J1039" s="345" t="s">
        <v>47</v>
      </c>
    </row>
    <row r="1040" spans="1:10" x14ac:dyDescent="0.25">
      <c r="A1040" t="str">
        <f t="shared" si="32"/>
        <v>28089</v>
      </c>
      <c r="B1040" s="118" t="str">
        <f t="shared" si="33"/>
        <v>D54395-BRC28089</v>
      </c>
      <c r="C1040" s="338">
        <v>3</v>
      </c>
      <c r="D1040" s="339"/>
      <c r="E1040" s="340"/>
      <c r="F1040" s="341" t="s">
        <v>3186</v>
      </c>
      <c r="G1040" s="342" t="s">
        <v>3185</v>
      </c>
      <c r="H1040" s="343" t="s">
        <v>45</v>
      </c>
      <c r="I1040" s="344" t="s">
        <v>3187</v>
      </c>
      <c r="J1040" s="345" t="s">
        <v>47</v>
      </c>
    </row>
    <row r="1041" spans="1:10" x14ac:dyDescent="0.25">
      <c r="A1041" t="str">
        <f t="shared" si="32"/>
        <v>28082</v>
      </c>
      <c r="B1041" s="118" t="str">
        <f t="shared" si="33"/>
        <v>D54395-BRC28082</v>
      </c>
      <c r="C1041" s="338">
        <v>3</v>
      </c>
      <c r="D1041" s="339"/>
      <c r="E1041" s="340"/>
      <c r="F1041" s="341" t="s">
        <v>3189</v>
      </c>
      <c r="G1041" s="342" t="s">
        <v>3188</v>
      </c>
      <c r="H1041" s="343" t="s">
        <v>45</v>
      </c>
      <c r="I1041" s="344" t="s">
        <v>3190</v>
      </c>
      <c r="J1041" s="345" t="s">
        <v>47</v>
      </c>
    </row>
    <row r="1042" spans="1:10" x14ac:dyDescent="0.25">
      <c r="A1042" t="str">
        <f t="shared" si="32"/>
        <v>28081</v>
      </c>
      <c r="B1042" s="118" t="str">
        <f t="shared" si="33"/>
        <v>D54395-BRC28081</v>
      </c>
      <c r="C1042" s="338">
        <v>3</v>
      </c>
      <c r="D1042" s="339"/>
      <c r="E1042" s="340"/>
      <c r="F1042" s="341" t="s">
        <v>3192</v>
      </c>
      <c r="G1042" s="342" t="s">
        <v>3191</v>
      </c>
      <c r="H1042" s="343" t="s">
        <v>45</v>
      </c>
      <c r="I1042" s="344" t="s">
        <v>3193</v>
      </c>
      <c r="J1042" s="345" t="s">
        <v>47</v>
      </c>
    </row>
    <row r="1043" spans="1:10" x14ac:dyDescent="0.25">
      <c r="A1043" t="str">
        <f t="shared" si="32"/>
        <v>28077</v>
      </c>
      <c r="B1043" s="118" t="str">
        <f t="shared" si="33"/>
        <v>D54395-BRC28077</v>
      </c>
      <c r="C1043" s="338">
        <v>3</v>
      </c>
      <c r="D1043" s="339"/>
      <c r="E1043" s="340"/>
      <c r="F1043" s="341" t="s">
        <v>3195</v>
      </c>
      <c r="G1043" s="342" t="s">
        <v>3194</v>
      </c>
      <c r="H1043" s="343" t="s">
        <v>45</v>
      </c>
      <c r="I1043" s="344" t="s">
        <v>3196</v>
      </c>
      <c r="J1043" s="345" t="s">
        <v>47</v>
      </c>
    </row>
    <row r="1044" spans="1:10" x14ac:dyDescent="0.25">
      <c r="A1044" t="str">
        <f t="shared" si="32"/>
        <v>28074</v>
      </c>
      <c r="B1044" s="118" t="str">
        <f t="shared" si="33"/>
        <v>D54395-BRC28074</v>
      </c>
      <c r="C1044" s="338">
        <v>3</v>
      </c>
      <c r="D1044" s="339"/>
      <c r="E1044" s="340"/>
      <c r="F1044" s="341" t="s">
        <v>3198</v>
      </c>
      <c r="G1044" s="342" t="s">
        <v>3197</v>
      </c>
      <c r="H1044" s="343" t="s">
        <v>45</v>
      </c>
      <c r="I1044" s="344" t="s">
        <v>3199</v>
      </c>
      <c r="J1044" s="345" t="s">
        <v>47</v>
      </c>
    </row>
    <row r="1045" spans="1:10" x14ac:dyDescent="0.25">
      <c r="A1045" t="str">
        <f t="shared" si="32"/>
        <v>28043</v>
      </c>
      <c r="B1045" s="118" t="str">
        <f t="shared" si="33"/>
        <v>D54395-BRC28043</v>
      </c>
      <c r="C1045" s="338">
        <v>12</v>
      </c>
      <c r="D1045" s="339"/>
      <c r="E1045" s="340"/>
      <c r="F1045" s="341" t="s">
        <v>3201</v>
      </c>
      <c r="G1045" s="342" t="s">
        <v>3200</v>
      </c>
      <c r="H1045" s="343" t="s">
        <v>45</v>
      </c>
      <c r="I1045" s="344" t="s">
        <v>3202</v>
      </c>
      <c r="J1045" s="345" t="s">
        <v>778</v>
      </c>
    </row>
    <row r="1046" spans="1:10" x14ac:dyDescent="0.25">
      <c r="A1046" t="str">
        <f t="shared" si="32"/>
        <v>19975</v>
      </c>
      <c r="B1046" s="118" t="str">
        <f t="shared" si="33"/>
        <v>D54395-BRC19975</v>
      </c>
      <c r="C1046" s="338">
        <v>3</v>
      </c>
      <c r="D1046" s="339"/>
      <c r="E1046" s="340"/>
      <c r="F1046" s="341" t="s">
        <v>3204</v>
      </c>
      <c r="G1046" s="342" t="s">
        <v>3203</v>
      </c>
      <c r="H1046" s="343" t="s">
        <v>45</v>
      </c>
      <c r="I1046" s="344" t="s">
        <v>3205</v>
      </c>
      <c r="J1046" s="345" t="s">
        <v>47</v>
      </c>
    </row>
    <row r="1047" spans="1:10" x14ac:dyDescent="0.25">
      <c r="A1047" t="str">
        <f t="shared" si="32"/>
        <v>19907</v>
      </c>
      <c r="B1047" s="118" t="str">
        <f t="shared" si="33"/>
        <v>D54395-BRC19907</v>
      </c>
      <c r="C1047" s="338">
        <v>3</v>
      </c>
      <c r="D1047" s="339"/>
      <c r="E1047" s="340"/>
      <c r="F1047" s="341" t="s">
        <v>3207</v>
      </c>
      <c r="G1047" s="342" t="s">
        <v>3206</v>
      </c>
      <c r="H1047" s="343" t="s">
        <v>45</v>
      </c>
      <c r="I1047" s="344" t="s">
        <v>3208</v>
      </c>
      <c r="J1047" s="345" t="s">
        <v>47</v>
      </c>
    </row>
    <row r="1048" spans="1:10" x14ac:dyDescent="0.25">
      <c r="A1048" t="str">
        <f t="shared" si="32"/>
        <v>19670</v>
      </c>
      <c r="B1048" s="118" t="str">
        <f t="shared" si="33"/>
        <v>D54395-BRC19670</v>
      </c>
      <c r="C1048" s="338">
        <v>3</v>
      </c>
      <c r="D1048" s="339"/>
      <c r="E1048" s="340"/>
      <c r="F1048" s="341" t="s">
        <v>3210</v>
      </c>
      <c r="G1048" s="342" t="s">
        <v>3209</v>
      </c>
      <c r="H1048" s="343" t="s">
        <v>45</v>
      </c>
      <c r="I1048" s="344" t="s">
        <v>3211</v>
      </c>
      <c r="J1048" s="345" t="s">
        <v>47</v>
      </c>
    </row>
    <row r="1049" spans="1:10" x14ac:dyDescent="0.25">
      <c r="A1049" t="str">
        <f t="shared" si="32"/>
        <v>19669</v>
      </c>
      <c r="B1049" s="118" t="str">
        <f t="shared" si="33"/>
        <v>D54395-BRC19669</v>
      </c>
      <c r="C1049" s="338">
        <v>3</v>
      </c>
      <c r="D1049" s="339"/>
      <c r="E1049" s="340"/>
      <c r="F1049" s="341" t="s">
        <v>3213</v>
      </c>
      <c r="G1049" s="342" t="s">
        <v>3212</v>
      </c>
      <c r="H1049" s="343" t="s">
        <v>45</v>
      </c>
      <c r="I1049" s="344" t="s">
        <v>3214</v>
      </c>
      <c r="J1049" s="345" t="s">
        <v>47</v>
      </c>
    </row>
    <row r="1050" spans="1:10" x14ac:dyDescent="0.25">
      <c r="A1050" t="str">
        <f t="shared" si="32"/>
        <v>19668</v>
      </c>
      <c r="B1050" s="118" t="str">
        <f t="shared" si="33"/>
        <v>D54395-BRC19668</v>
      </c>
      <c r="C1050" s="338">
        <v>3</v>
      </c>
      <c r="D1050" s="339"/>
      <c r="E1050" s="340"/>
      <c r="F1050" s="341" t="s">
        <v>3216</v>
      </c>
      <c r="G1050" s="342" t="s">
        <v>3215</v>
      </c>
      <c r="H1050" s="343" t="s">
        <v>45</v>
      </c>
      <c r="I1050" s="344" t="s">
        <v>3217</v>
      </c>
      <c r="J1050" s="345" t="s">
        <v>47</v>
      </c>
    </row>
    <row r="1051" spans="1:10" x14ac:dyDescent="0.25">
      <c r="A1051" t="str">
        <f t="shared" si="32"/>
        <v>19869</v>
      </c>
      <c r="B1051" s="118" t="str">
        <f t="shared" si="33"/>
        <v>D54395-BRC19869</v>
      </c>
      <c r="C1051" s="338">
        <v>3</v>
      </c>
      <c r="D1051" s="339"/>
      <c r="E1051" s="340"/>
      <c r="F1051" s="341" t="s">
        <v>3219</v>
      </c>
      <c r="G1051" s="342" t="s">
        <v>3218</v>
      </c>
      <c r="H1051" s="343" t="s">
        <v>45</v>
      </c>
      <c r="I1051" s="344" t="s">
        <v>3220</v>
      </c>
      <c r="J1051" s="345" t="s">
        <v>47</v>
      </c>
    </row>
    <row r="1052" spans="1:10" x14ac:dyDescent="0.25">
      <c r="A1052" t="str">
        <f t="shared" si="32"/>
        <v>19868</v>
      </c>
      <c r="B1052" s="118" t="str">
        <f t="shared" si="33"/>
        <v>D54395-BRC19868</v>
      </c>
      <c r="C1052" s="338">
        <v>3</v>
      </c>
      <c r="D1052" s="339"/>
      <c r="E1052" s="340"/>
      <c r="F1052" s="341" t="s">
        <v>3222</v>
      </c>
      <c r="G1052" s="342" t="s">
        <v>3221</v>
      </c>
      <c r="H1052" s="343" t="s">
        <v>45</v>
      </c>
      <c r="I1052" s="344" t="s">
        <v>3223</v>
      </c>
      <c r="J1052" s="345" t="s">
        <v>47</v>
      </c>
    </row>
    <row r="1053" spans="1:10" x14ac:dyDescent="0.25">
      <c r="A1053" t="str">
        <f t="shared" si="32"/>
        <v>19867</v>
      </c>
      <c r="B1053" s="118" t="str">
        <f t="shared" si="33"/>
        <v>D54395-BRC19867</v>
      </c>
      <c r="C1053" s="338">
        <v>3</v>
      </c>
      <c r="D1053" s="339"/>
      <c r="E1053" s="340"/>
      <c r="F1053" s="341" t="s">
        <v>3225</v>
      </c>
      <c r="G1053" s="342" t="s">
        <v>3224</v>
      </c>
      <c r="H1053" s="343" t="s">
        <v>45</v>
      </c>
      <c r="I1053" s="344" t="s">
        <v>3226</v>
      </c>
      <c r="J1053" s="345" t="s">
        <v>47</v>
      </c>
    </row>
    <row r="1054" spans="1:10" x14ac:dyDescent="0.25">
      <c r="A1054" t="str">
        <f t="shared" si="32"/>
        <v>19866</v>
      </c>
      <c r="B1054" s="118" t="str">
        <f t="shared" si="33"/>
        <v>D54395-BRC19866</v>
      </c>
      <c r="C1054" s="338">
        <v>3</v>
      </c>
      <c r="D1054" s="339"/>
      <c r="E1054" s="340"/>
      <c r="F1054" s="341" t="s">
        <v>3228</v>
      </c>
      <c r="G1054" s="342" t="s">
        <v>3227</v>
      </c>
      <c r="H1054" s="343" t="s">
        <v>45</v>
      </c>
      <c r="I1054" s="344" t="s">
        <v>3229</v>
      </c>
      <c r="J1054" s="345" t="s">
        <v>47</v>
      </c>
    </row>
    <row r="1055" spans="1:10" x14ac:dyDescent="0.25">
      <c r="A1055" t="str">
        <f t="shared" si="32"/>
        <v>00757</v>
      </c>
      <c r="B1055" s="118" t="str">
        <f t="shared" si="33"/>
        <v>D54329-BRC00757</v>
      </c>
      <c r="C1055" s="338">
        <v>6</v>
      </c>
      <c r="D1055" s="339"/>
      <c r="E1055" s="340"/>
      <c r="F1055" s="341" t="s">
        <v>3231</v>
      </c>
      <c r="G1055" s="342" t="s">
        <v>3230</v>
      </c>
      <c r="H1055" s="343" t="s">
        <v>45</v>
      </c>
      <c r="I1055" s="344" t="s">
        <v>3232</v>
      </c>
      <c r="J1055" s="345" t="s">
        <v>891</v>
      </c>
    </row>
    <row r="1056" spans="1:10" x14ac:dyDescent="0.25">
      <c r="A1056" t="str">
        <f t="shared" si="32"/>
        <v>00758</v>
      </c>
      <c r="B1056" s="118" t="str">
        <f t="shared" si="33"/>
        <v>D54329-BRC00758</v>
      </c>
      <c r="C1056" s="338">
        <v>6</v>
      </c>
      <c r="D1056" s="339"/>
      <c r="E1056" s="340"/>
      <c r="F1056" s="341" t="s">
        <v>3234</v>
      </c>
      <c r="G1056" s="342" t="s">
        <v>3233</v>
      </c>
      <c r="H1056" s="343" t="s">
        <v>45</v>
      </c>
      <c r="I1056" s="344" t="s">
        <v>3235</v>
      </c>
      <c r="J1056" s="345" t="s">
        <v>891</v>
      </c>
    </row>
    <row r="1057" spans="1:10" x14ac:dyDescent="0.25">
      <c r="A1057" t="str">
        <f t="shared" si="32"/>
        <v>00759</v>
      </c>
      <c r="B1057" s="118" t="str">
        <f t="shared" si="33"/>
        <v>D54329-BRC00759</v>
      </c>
      <c r="C1057" s="338">
        <v>6</v>
      </c>
      <c r="D1057" s="339"/>
      <c r="E1057" s="340"/>
      <c r="F1057" s="341" t="s">
        <v>3237</v>
      </c>
      <c r="G1057" s="342" t="s">
        <v>3236</v>
      </c>
      <c r="H1057" s="343" t="s">
        <v>45</v>
      </c>
      <c r="I1057" s="344" t="s">
        <v>3238</v>
      </c>
      <c r="J1057" s="345" t="s">
        <v>891</v>
      </c>
    </row>
    <row r="1058" spans="1:10" x14ac:dyDescent="0.25">
      <c r="A1058" t="str">
        <f t="shared" si="32"/>
        <v>00766</v>
      </c>
      <c r="B1058" s="118" t="str">
        <f t="shared" si="33"/>
        <v>D54329-BRC00766</v>
      </c>
      <c r="C1058" s="338">
        <v>6</v>
      </c>
      <c r="D1058" s="339"/>
      <c r="E1058" s="340"/>
      <c r="F1058" s="341" t="s">
        <v>3240</v>
      </c>
      <c r="G1058" s="342" t="s">
        <v>3239</v>
      </c>
      <c r="H1058" s="343" t="s">
        <v>45</v>
      </c>
      <c r="I1058" s="344" t="s">
        <v>3241</v>
      </c>
      <c r="J1058" s="345" t="s">
        <v>891</v>
      </c>
    </row>
    <row r="1059" spans="1:10" x14ac:dyDescent="0.25">
      <c r="A1059" t="str">
        <f t="shared" si="32"/>
        <v>19865</v>
      </c>
      <c r="B1059" s="118" t="str">
        <f t="shared" si="33"/>
        <v>D54395-BRC19865</v>
      </c>
      <c r="C1059" s="338">
        <v>3</v>
      </c>
      <c r="D1059" s="339"/>
      <c r="E1059" s="340"/>
      <c r="F1059" s="341" t="s">
        <v>3243</v>
      </c>
      <c r="G1059" s="342" t="s">
        <v>3242</v>
      </c>
      <c r="H1059" s="343" t="s">
        <v>45</v>
      </c>
      <c r="I1059" s="344" t="s">
        <v>3244</v>
      </c>
      <c r="J1059" s="345" t="s">
        <v>47</v>
      </c>
    </row>
    <row r="1060" spans="1:10" x14ac:dyDescent="0.25">
      <c r="A1060" t="str">
        <f t="shared" si="32"/>
        <v>19864</v>
      </c>
      <c r="B1060" s="118" t="str">
        <f t="shared" si="33"/>
        <v>D54395-BRC19864</v>
      </c>
      <c r="C1060" s="338">
        <v>3</v>
      </c>
      <c r="D1060" s="339"/>
      <c r="E1060" s="340"/>
      <c r="F1060" s="341" t="s">
        <v>3246</v>
      </c>
      <c r="G1060" s="342" t="s">
        <v>3245</v>
      </c>
      <c r="H1060" s="343" t="s">
        <v>45</v>
      </c>
      <c r="I1060" s="344" t="s">
        <v>3247</v>
      </c>
      <c r="J1060" s="345" t="s">
        <v>47</v>
      </c>
    </row>
    <row r="1061" spans="1:10" x14ac:dyDescent="0.25">
      <c r="A1061" t="str">
        <f t="shared" si="32"/>
        <v>00771</v>
      </c>
      <c r="B1061" s="118" t="str">
        <f t="shared" si="33"/>
        <v>D54329-BRC00771</v>
      </c>
      <c r="C1061" s="338">
        <v>6</v>
      </c>
      <c r="D1061" s="339"/>
      <c r="E1061" s="340"/>
      <c r="F1061" s="341" t="s">
        <v>3249</v>
      </c>
      <c r="G1061" s="342" t="s">
        <v>3248</v>
      </c>
      <c r="H1061" s="343" t="s">
        <v>45</v>
      </c>
      <c r="I1061" s="344" t="s">
        <v>3250</v>
      </c>
      <c r="J1061" s="345" t="s">
        <v>891</v>
      </c>
    </row>
    <row r="1062" spans="1:10" x14ac:dyDescent="0.25">
      <c r="A1062" t="str">
        <f t="shared" si="32"/>
        <v>19863</v>
      </c>
      <c r="B1062" s="118" t="str">
        <f t="shared" si="33"/>
        <v>D54395-BRC19863</v>
      </c>
      <c r="C1062" s="338">
        <v>3</v>
      </c>
      <c r="D1062" s="339"/>
      <c r="E1062" s="340"/>
      <c r="F1062" s="341" t="s">
        <v>3252</v>
      </c>
      <c r="G1062" s="342" t="s">
        <v>3251</v>
      </c>
      <c r="H1062" s="343" t="s">
        <v>45</v>
      </c>
      <c r="I1062" s="344" t="s">
        <v>3253</v>
      </c>
      <c r="J1062" s="345" t="s">
        <v>47</v>
      </c>
    </row>
    <row r="1063" spans="1:10" x14ac:dyDescent="0.25">
      <c r="A1063" t="str">
        <f t="shared" si="32"/>
        <v>19755</v>
      </c>
      <c r="B1063" s="118" t="str">
        <f t="shared" si="33"/>
        <v>D54395-BRC19755</v>
      </c>
      <c r="C1063" s="338">
        <v>3</v>
      </c>
      <c r="D1063" s="339"/>
      <c r="E1063" s="340"/>
      <c r="F1063" s="341" t="s">
        <v>3255</v>
      </c>
      <c r="G1063" s="342" t="s">
        <v>3254</v>
      </c>
      <c r="H1063" s="343" t="s">
        <v>45</v>
      </c>
      <c r="I1063" s="344" t="s">
        <v>3256</v>
      </c>
      <c r="J1063" s="345" t="s">
        <v>47</v>
      </c>
    </row>
    <row r="1064" spans="1:10" x14ac:dyDescent="0.25">
      <c r="A1064" t="str">
        <f t="shared" si="32"/>
        <v>00779</v>
      </c>
      <c r="B1064" s="118" t="str">
        <f t="shared" si="33"/>
        <v>D54329-BRC00779</v>
      </c>
      <c r="C1064" s="338">
        <v>6</v>
      </c>
      <c r="D1064" s="339"/>
      <c r="E1064" s="340"/>
      <c r="F1064" s="341" t="s">
        <v>3258</v>
      </c>
      <c r="G1064" s="342" t="s">
        <v>3257</v>
      </c>
      <c r="H1064" s="343" t="s">
        <v>45</v>
      </c>
      <c r="I1064" s="344" t="s">
        <v>3259</v>
      </c>
      <c r="J1064" s="345" t="s">
        <v>891</v>
      </c>
    </row>
    <row r="1065" spans="1:10" x14ac:dyDescent="0.25">
      <c r="A1065" t="str">
        <f t="shared" si="32"/>
        <v>00784</v>
      </c>
      <c r="B1065" s="118" t="str">
        <f t="shared" si="33"/>
        <v>D54329-BRC00784</v>
      </c>
      <c r="C1065" s="338">
        <v>6</v>
      </c>
      <c r="D1065" s="339"/>
      <c r="E1065" s="340"/>
      <c r="F1065" s="341" t="s">
        <v>3261</v>
      </c>
      <c r="G1065" s="342" t="s">
        <v>3260</v>
      </c>
      <c r="H1065" s="343" t="s">
        <v>45</v>
      </c>
      <c r="I1065" s="344" t="s">
        <v>3262</v>
      </c>
      <c r="J1065" s="345" t="s">
        <v>891</v>
      </c>
    </row>
    <row r="1066" spans="1:10" x14ac:dyDescent="0.25">
      <c r="A1066" t="str">
        <f t="shared" si="32"/>
        <v>00787</v>
      </c>
      <c r="B1066" s="118" t="str">
        <f t="shared" si="33"/>
        <v>D54329-BRC00787</v>
      </c>
      <c r="C1066" s="338">
        <v>6</v>
      </c>
      <c r="D1066" s="339"/>
      <c r="E1066" s="340"/>
      <c r="F1066" s="341" t="s">
        <v>3264</v>
      </c>
      <c r="G1066" s="342" t="s">
        <v>3263</v>
      </c>
      <c r="H1066" s="343" t="s">
        <v>45</v>
      </c>
      <c r="I1066" s="344" t="s">
        <v>3265</v>
      </c>
      <c r="J1066" s="345" t="s">
        <v>891</v>
      </c>
    </row>
    <row r="1067" spans="1:10" x14ac:dyDescent="0.25">
      <c r="A1067" t="str">
        <f t="shared" si="32"/>
        <v>00788</v>
      </c>
      <c r="B1067" s="118" t="str">
        <f t="shared" si="33"/>
        <v>D54329-BRC00788</v>
      </c>
      <c r="C1067" s="338">
        <v>6</v>
      </c>
      <c r="D1067" s="339"/>
      <c r="E1067" s="340"/>
      <c r="F1067" s="341" t="s">
        <v>3267</v>
      </c>
      <c r="G1067" s="342" t="s">
        <v>3266</v>
      </c>
      <c r="H1067" s="343" t="s">
        <v>45</v>
      </c>
      <c r="I1067" s="344" t="s">
        <v>3268</v>
      </c>
      <c r="J1067" s="345" t="s">
        <v>891</v>
      </c>
    </row>
    <row r="1068" spans="1:10" x14ac:dyDescent="0.25">
      <c r="A1068" t="str">
        <f t="shared" si="32"/>
        <v>00789</v>
      </c>
      <c r="B1068" s="118" t="str">
        <f t="shared" si="33"/>
        <v>D54329-BRC00789</v>
      </c>
      <c r="C1068" s="338">
        <v>6</v>
      </c>
      <c r="D1068" s="339"/>
      <c r="E1068" s="340"/>
      <c r="F1068" s="341" t="s">
        <v>3270</v>
      </c>
      <c r="G1068" s="342" t="s">
        <v>3269</v>
      </c>
      <c r="H1068" s="343" t="s">
        <v>45</v>
      </c>
      <c r="I1068" s="344" t="s">
        <v>3271</v>
      </c>
      <c r="J1068" s="345" t="s">
        <v>891</v>
      </c>
    </row>
    <row r="1069" spans="1:10" x14ac:dyDescent="0.25">
      <c r="A1069" t="str">
        <f t="shared" si="32"/>
        <v>00790</v>
      </c>
      <c r="B1069" s="118" t="str">
        <f t="shared" si="33"/>
        <v>D54329-BRC00790</v>
      </c>
      <c r="C1069" s="338">
        <v>6</v>
      </c>
      <c r="D1069" s="339"/>
      <c r="E1069" s="340"/>
      <c r="F1069" s="341" t="s">
        <v>3273</v>
      </c>
      <c r="G1069" s="342" t="s">
        <v>3272</v>
      </c>
      <c r="H1069" s="343" t="s">
        <v>45</v>
      </c>
      <c r="I1069" s="344" t="s">
        <v>3274</v>
      </c>
      <c r="J1069" s="345" t="s">
        <v>891</v>
      </c>
    </row>
    <row r="1070" spans="1:10" x14ac:dyDescent="0.25">
      <c r="A1070" t="str">
        <f t="shared" si="32"/>
        <v>00791</v>
      </c>
      <c r="B1070" s="118" t="str">
        <f t="shared" si="33"/>
        <v>D54329-BRC00791</v>
      </c>
      <c r="C1070" s="338">
        <v>6</v>
      </c>
      <c r="D1070" s="339"/>
      <c r="E1070" s="340"/>
      <c r="F1070" s="341" t="s">
        <v>3276</v>
      </c>
      <c r="G1070" s="342" t="s">
        <v>3275</v>
      </c>
      <c r="H1070" s="343" t="s">
        <v>45</v>
      </c>
      <c r="I1070" s="344" t="s">
        <v>3277</v>
      </c>
      <c r="J1070" s="345" t="s">
        <v>891</v>
      </c>
    </row>
    <row r="1071" spans="1:10" x14ac:dyDescent="0.25">
      <c r="A1071" t="str">
        <f t="shared" si="32"/>
        <v>00792</v>
      </c>
      <c r="B1071" s="118" t="str">
        <f t="shared" si="33"/>
        <v>D54329-BRC00792</v>
      </c>
      <c r="C1071" s="338">
        <v>6</v>
      </c>
      <c r="D1071" s="339"/>
      <c r="E1071" s="340"/>
      <c r="F1071" s="341" t="s">
        <v>3279</v>
      </c>
      <c r="G1071" s="342" t="s">
        <v>3278</v>
      </c>
      <c r="H1071" s="343" t="s">
        <v>45</v>
      </c>
      <c r="I1071" s="344" t="s">
        <v>3280</v>
      </c>
      <c r="J1071" s="345" t="s">
        <v>891</v>
      </c>
    </row>
    <row r="1072" spans="1:10" x14ac:dyDescent="0.25">
      <c r="A1072" t="str">
        <f t="shared" si="32"/>
        <v>00793</v>
      </c>
      <c r="B1072" s="118" t="str">
        <f t="shared" si="33"/>
        <v>D54329-BRC00793</v>
      </c>
      <c r="C1072" s="338">
        <v>6</v>
      </c>
      <c r="D1072" s="339"/>
      <c r="E1072" s="340"/>
      <c r="F1072" s="341" t="s">
        <v>3282</v>
      </c>
      <c r="G1072" s="342" t="s">
        <v>3281</v>
      </c>
      <c r="H1072" s="343" t="s">
        <v>45</v>
      </c>
      <c r="I1072" s="344" t="s">
        <v>3283</v>
      </c>
      <c r="J1072" s="345" t="s">
        <v>891</v>
      </c>
    </row>
    <row r="1073" spans="1:10" x14ac:dyDescent="0.25">
      <c r="A1073" t="str">
        <f t="shared" si="32"/>
        <v>19747</v>
      </c>
      <c r="B1073" s="118" t="str">
        <f t="shared" si="33"/>
        <v>D54395-BRC19747</v>
      </c>
      <c r="C1073" s="338">
        <v>3</v>
      </c>
      <c r="D1073" s="339"/>
      <c r="E1073" s="340"/>
      <c r="F1073" s="341" t="s">
        <v>3285</v>
      </c>
      <c r="G1073" s="342" t="s">
        <v>3284</v>
      </c>
      <c r="H1073" s="343" t="s">
        <v>45</v>
      </c>
      <c r="I1073" s="344" t="s">
        <v>3286</v>
      </c>
      <c r="J1073" s="345" t="s">
        <v>47</v>
      </c>
    </row>
    <row r="1074" spans="1:10" x14ac:dyDescent="0.25">
      <c r="A1074" t="str">
        <f t="shared" si="32"/>
        <v>19744</v>
      </c>
      <c r="B1074" s="118" t="str">
        <f t="shared" si="33"/>
        <v>D54395-BRC19744</v>
      </c>
      <c r="C1074" s="338">
        <v>3</v>
      </c>
      <c r="D1074" s="339"/>
      <c r="E1074" s="340"/>
      <c r="F1074" s="341" t="s">
        <v>3288</v>
      </c>
      <c r="G1074" s="342" t="s">
        <v>3287</v>
      </c>
      <c r="H1074" s="343" t="s">
        <v>45</v>
      </c>
      <c r="I1074" s="344" t="s">
        <v>3289</v>
      </c>
      <c r="J1074" s="345" t="s">
        <v>47</v>
      </c>
    </row>
    <row r="1075" spans="1:10" x14ac:dyDescent="0.25">
      <c r="A1075" t="str">
        <f t="shared" si="32"/>
        <v>00811</v>
      </c>
      <c r="B1075" s="118" t="str">
        <f t="shared" si="33"/>
        <v>D54329-BRC00811</v>
      </c>
      <c r="C1075" s="338">
        <v>6</v>
      </c>
      <c r="D1075" s="339"/>
      <c r="E1075" s="340"/>
      <c r="F1075" s="341" t="s">
        <v>3291</v>
      </c>
      <c r="G1075" s="342" t="s">
        <v>3290</v>
      </c>
      <c r="H1075" s="343" t="s">
        <v>45</v>
      </c>
      <c r="I1075" s="344" t="s">
        <v>3292</v>
      </c>
      <c r="J1075" s="345" t="s">
        <v>891</v>
      </c>
    </row>
    <row r="1076" spans="1:10" x14ac:dyDescent="0.25">
      <c r="A1076" t="str">
        <f t="shared" si="32"/>
        <v>00822</v>
      </c>
      <c r="B1076" s="118" t="str">
        <f t="shared" si="33"/>
        <v>D54329-BRC00822</v>
      </c>
      <c r="C1076" s="338">
        <v>6</v>
      </c>
      <c r="D1076" s="339"/>
      <c r="E1076" s="340"/>
      <c r="F1076" s="341" t="s">
        <v>3294</v>
      </c>
      <c r="G1076" s="342" t="s">
        <v>3293</v>
      </c>
      <c r="H1076" s="343" t="s">
        <v>45</v>
      </c>
      <c r="I1076" s="344" t="s">
        <v>3295</v>
      </c>
      <c r="J1076" s="345" t="s">
        <v>891</v>
      </c>
    </row>
    <row r="1077" spans="1:10" x14ac:dyDescent="0.25">
      <c r="A1077" t="str">
        <f t="shared" si="32"/>
        <v>00823</v>
      </c>
      <c r="B1077" s="118" t="str">
        <f t="shared" si="33"/>
        <v>D54329-BRC00823</v>
      </c>
      <c r="C1077" s="338">
        <v>6</v>
      </c>
      <c r="D1077" s="339"/>
      <c r="E1077" s="340"/>
      <c r="F1077" s="341" t="s">
        <v>3297</v>
      </c>
      <c r="G1077" s="342" t="s">
        <v>3296</v>
      </c>
      <c r="H1077" s="343" t="s">
        <v>45</v>
      </c>
      <c r="I1077" s="344" t="s">
        <v>3298</v>
      </c>
      <c r="J1077" s="345" t="s">
        <v>891</v>
      </c>
    </row>
    <row r="1078" spans="1:10" x14ac:dyDescent="0.25">
      <c r="A1078" t="str">
        <f t="shared" si="32"/>
        <v>00830</v>
      </c>
      <c r="B1078" s="118" t="str">
        <f t="shared" si="33"/>
        <v>D54329-BRC00830</v>
      </c>
      <c r="C1078" s="338">
        <v>6</v>
      </c>
      <c r="D1078" s="339"/>
      <c r="E1078" s="340"/>
      <c r="F1078" s="341" t="s">
        <v>3300</v>
      </c>
      <c r="G1078" s="342" t="s">
        <v>3299</v>
      </c>
      <c r="H1078" s="343" t="s">
        <v>45</v>
      </c>
      <c r="I1078" s="344" t="s">
        <v>3301</v>
      </c>
      <c r="J1078" s="345" t="s">
        <v>891</v>
      </c>
    </row>
    <row r="1079" spans="1:10" x14ac:dyDescent="0.25">
      <c r="A1079" t="str">
        <f t="shared" si="32"/>
        <v>00831</v>
      </c>
      <c r="B1079" s="118" t="str">
        <f t="shared" si="33"/>
        <v>D54329-BRC00831</v>
      </c>
      <c r="C1079" s="338">
        <v>6</v>
      </c>
      <c r="D1079" s="339"/>
      <c r="E1079" s="340"/>
      <c r="F1079" s="341" t="s">
        <v>3303</v>
      </c>
      <c r="G1079" s="342" t="s">
        <v>3302</v>
      </c>
      <c r="H1079" s="343" t="s">
        <v>45</v>
      </c>
      <c r="I1079" s="344" t="s">
        <v>3304</v>
      </c>
      <c r="J1079" s="345" t="s">
        <v>891</v>
      </c>
    </row>
    <row r="1080" spans="1:10" x14ac:dyDescent="0.25">
      <c r="A1080" t="str">
        <f t="shared" si="32"/>
        <v>00837</v>
      </c>
      <c r="B1080" s="118" t="str">
        <f t="shared" si="33"/>
        <v>D54329-BRC00837</v>
      </c>
      <c r="C1080" s="338">
        <v>6</v>
      </c>
      <c r="D1080" s="339"/>
      <c r="E1080" s="340"/>
      <c r="F1080" s="341" t="s">
        <v>3306</v>
      </c>
      <c r="G1080" s="342" t="s">
        <v>3305</v>
      </c>
      <c r="H1080" s="343" t="s">
        <v>45</v>
      </c>
      <c r="I1080" s="344" t="s">
        <v>3307</v>
      </c>
      <c r="J1080" s="345" t="s">
        <v>891</v>
      </c>
    </row>
    <row r="1081" spans="1:10" x14ac:dyDescent="0.25">
      <c r="A1081" t="str">
        <f t="shared" si="32"/>
        <v>00838</v>
      </c>
      <c r="B1081" s="118" t="str">
        <f t="shared" si="33"/>
        <v>D54329-BRC00838</v>
      </c>
      <c r="C1081" s="338">
        <v>6</v>
      </c>
      <c r="D1081" s="339"/>
      <c r="E1081" s="340"/>
      <c r="F1081" s="341" t="s">
        <v>3309</v>
      </c>
      <c r="G1081" s="342" t="s">
        <v>3308</v>
      </c>
      <c r="H1081" s="343" t="s">
        <v>45</v>
      </c>
      <c r="I1081" s="344" t="s">
        <v>3310</v>
      </c>
      <c r="J1081" s="345" t="s">
        <v>891</v>
      </c>
    </row>
    <row r="1082" spans="1:10" x14ac:dyDescent="0.25">
      <c r="A1082" t="str">
        <f t="shared" si="32"/>
        <v>00840</v>
      </c>
      <c r="B1082" s="118" t="str">
        <f t="shared" si="33"/>
        <v>D54329-BRC00840</v>
      </c>
      <c r="C1082" s="338">
        <v>6</v>
      </c>
      <c r="D1082" s="339"/>
      <c r="E1082" s="340"/>
      <c r="F1082" s="341" t="s">
        <v>3312</v>
      </c>
      <c r="G1082" s="342" t="s">
        <v>3311</v>
      </c>
      <c r="H1082" s="343" t="s">
        <v>45</v>
      </c>
      <c r="I1082" s="344" t="s">
        <v>3313</v>
      </c>
      <c r="J1082" s="345" t="s">
        <v>891</v>
      </c>
    </row>
    <row r="1083" spans="1:10" x14ac:dyDescent="0.25">
      <c r="A1083" t="str">
        <f t="shared" si="32"/>
        <v>00842</v>
      </c>
      <c r="B1083" s="118" t="str">
        <f t="shared" si="33"/>
        <v>D54329-BRC00842</v>
      </c>
      <c r="C1083" s="338">
        <v>6</v>
      </c>
      <c r="D1083" s="339"/>
      <c r="E1083" s="340"/>
      <c r="F1083" s="341" t="s">
        <v>3315</v>
      </c>
      <c r="G1083" s="342" t="s">
        <v>3314</v>
      </c>
      <c r="H1083" s="343" t="s">
        <v>45</v>
      </c>
      <c r="I1083" s="344" t="s">
        <v>3316</v>
      </c>
      <c r="J1083" s="345" t="s">
        <v>891</v>
      </c>
    </row>
    <row r="1084" spans="1:10" x14ac:dyDescent="0.25">
      <c r="A1084" t="str">
        <f t="shared" si="32"/>
        <v>00843</v>
      </c>
      <c r="B1084" s="118" t="str">
        <f t="shared" si="33"/>
        <v>D54329-BRC00843</v>
      </c>
      <c r="C1084" s="338">
        <v>6</v>
      </c>
      <c r="D1084" s="339"/>
      <c r="E1084" s="340"/>
      <c r="F1084" s="341" t="s">
        <v>3318</v>
      </c>
      <c r="G1084" s="342" t="s">
        <v>3317</v>
      </c>
      <c r="H1084" s="343" t="s">
        <v>45</v>
      </c>
      <c r="I1084" s="344" t="s">
        <v>3319</v>
      </c>
      <c r="J1084" s="345" t="s">
        <v>891</v>
      </c>
    </row>
    <row r="1085" spans="1:10" x14ac:dyDescent="0.25">
      <c r="A1085" t="str">
        <f t="shared" si="32"/>
        <v>19840</v>
      </c>
      <c r="B1085" s="118" t="str">
        <f t="shared" si="33"/>
        <v>D54395-BRC19840</v>
      </c>
      <c r="C1085" s="338">
        <v>3</v>
      </c>
      <c r="D1085" s="339"/>
      <c r="E1085" s="340"/>
      <c r="F1085" s="341" t="s">
        <v>3321</v>
      </c>
      <c r="G1085" s="342" t="s">
        <v>3320</v>
      </c>
      <c r="H1085" s="343" t="s">
        <v>45</v>
      </c>
      <c r="I1085" s="344" t="s">
        <v>3322</v>
      </c>
      <c r="J1085" s="345" t="s">
        <v>47</v>
      </c>
    </row>
    <row r="1086" spans="1:10" x14ac:dyDescent="0.25">
      <c r="A1086" t="str">
        <f t="shared" si="32"/>
        <v>19839</v>
      </c>
      <c r="B1086" s="118" t="str">
        <f t="shared" si="33"/>
        <v>D54395-BRC19839</v>
      </c>
      <c r="C1086" s="338">
        <v>3</v>
      </c>
      <c r="D1086" s="339"/>
      <c r="E1086" s="340"/>
      <c r="F1086" s="341" t="s">
        <v>3324</v>
      </c>
      <c r="G1086" s="342" t="s">
        <v>3323</v>
      </c>
      <c r="H1086" s="343" t="s">
        <v>45</v>
      </c>
      <c r="I1086" s="344" t="s">
        <v>3325</v>
      </c>
      <c r="J1086" s="345" t="s">
        <v>47</v>
      </c>
    </row>
    <row r="1087" spans="1:10" x14ac:dyDescent="0.25">
      <c r="A1087" t="str">
        <f t="shared" si="32"/>
        <v>00848</v>
      </c>
      <c r="B1087" s="118" t="str">
        <f t="shared" si="33"/>
        <v>D54329-BRC00848</v>
      </c>
      <c r="C1087" s="338">
        <v>6</v>
      </c>
      <c r="D1087" s="339"/>
      <c r="E1087" s="340"/>
      <c r="F1087" s="341" t="s">
        <v>3327</v>
      </c>
      <c r="G1087" s="342" t="s">
        <v>3326</v>
      </c>
      <c r="H1087" s="343" t="s">
        <v>45</v>
      </c>
      <c r="I1087" s="344" t="s">
        <v>3328</v>
      </c>
      <c r="J1087" s="345" t="s">
        <v>891</v>
      </c>
    </row>
    <row r="1088" spans="1:10" x14ac:dyDescent="0.25">
      <c r="A1088" t="str">
        <f t="shared" si="32"/>
        <v>00859</v>
      </c>
      <c r="B1088" s="118" t="str">
        <f t="shared" si="33"/>
        <v>D54329-BRC00859</v>
      </c>
      <c r="C1088" s="338">
        <v>6</v>
      </c>
      <c r="D1088" s="339"/>
      <c r="E1088" s="340"/>
      <c r="F1088" s="341" t="s">
        <v>3330</v>
      </c>
      <c r="G1088" s="342" t="s">
        <v>3329</v>
      </c>
      <c r="H1088" s="343" t="s">
        <v>45</v>
      </c>
      <c r="I1088" s="344" t="s">
        <v>3331</v>
      </c>
      <c r="J1088" s="345" t="s">
        <v>891</v>
      </c>
    </row>
    <row r="1089" spans="1:10" x14ac:dyDescent="0.25">
      <c r="A1089" t="str">
        <f t="shared" si="32"/>
        <v>00880</v>
      </c>
      <c r="B1089" s="118" t="str">
        <f t="shared" si="33"/>
        <v>D54329-BRC00880</v>
      </c>
      <c r="C1089" s="338">
        <v>6</v>
      </c>
      <c r="D1089" s="339"/>
      <c r="E1089" s="340"/>
      <c r="F1089" s="341" t="s">
        <v>3333</v>
      </c>
      <c r="G1089" s="342" t="s">
        <v>3332</v>
      </c>
      <c r="H1089" s="343" t="s">
        <v>45</v>
      </c>
      <c r="I1089" s="344" t="s">
        <v>3334</v>
      </c>
      <c r="J1089" s="345" t="s">
        <v>891</v>
      </c>
    </row>
    <row r="1090" spans="1:10" x14ac:dyDescent="0.25">
      <c r="A1090" t="str">
        <f t="shared" si="32"/>
        <v>00901</v>
      </c>
      <c r="B1090" s="118" t="str">
        <f t="shared" si="33"/>
        <v>D54329-BRC00901</v>
      </c>
      <c r="C1090" s="338">
        <v>6</v>
      </c>
      <c r="D1090" s="339"/>
      <c r="E1090" s="340"/>
      <c r="F1090" s="341" t="s">
        <v>3336</v>
      </c>
      <c r="G1090" s="342" t="s">
        <v>3335</v>
      </c>
      <c r="H1090" s="343" t="s">
        <v>45</v>
      </c>
      <c r="I1090" s="344" t="s">
        <v>3337</v>
      </c>
      <c r="J1090" s="345" t="s">
        <v>891</v>
      </c>
    </row>
    <row r="1091" spans="1:10" x14ac:dyDescent="0.25">
      <c r="A1091" t="str">
        <f t="shared" si="32"/>
        <v>00905</v>
      </c>
      <c r="B1091" s="118" t="str">
        <f t="shared" si="33"/>
        <v>D54329-BRC00905</v>
      </c>
      <c r="C1091" s="338">
        <v>6</v>
      </c>
      <c r="D1091" s="339"/>
      <c r="E1091" s="340"/>
      <c r="F1091" s="341" t="s">
        <v>3339</v>
      </c>
      <c r="G1091" s="342" t="s">
        <v>3338</v>
      </c>
      <c r="H1091" s="343" t="s">
        <v>45</v>
      </c>
      <c r="I1091" s="344" t="s">
        <v>3340</v>
      </c>
      <c r="J1091" s="345" t="s">
        <v>891</v>
      </c>
    </row>
    <row r="1092" spans="1:10" x14ac:dyDescent="0.25">
      <c r="A1092" t="str">
        <f t="shared" ref="A1092:A1155" si="34">RIGHT(G1092,5)</f>
        <v>19716</v>
      </c>
      <c r="B1092" s="118" t="str">
        <f t="shared" ref="B1092:B1155" si="35">G1092</f>
        <v>D54395-BRC19716</v>
      </c>
      <c r="C1092" s="338">
        <v>3</v>
      </c>
      <c r="D1092" s="339"/>
      <c r="E1092" s="340"/>
      <c r="F1092" s="341" t="s">
        <v>3342</v>
      </c>
      <c r="G1092" s="342" t="s">
        <v>3341</v>
      </c>
      <c r="H1092" s="343" t="s">
        <v>45</v>
      </c>
      <c r="I1092" s="344" t="s">
        <v>3343</v>
      </c>
      <c r="J1092" s="345" t="s">
        <v>47</v>
      </c>
    </row>
    <row r="1093" spans="1:10" x14ac:dyDescent="0.25">
      <c r="A1093" t="str">
        <f t="shared" si="34"/>
        <v>19710</v>
      </c>
      <c r="B1093" s="118" t="str">
        <f t="shared" si="35"/>
        <v>D54395-BRC19710</v>
      </c>
      <c r="C1093" s="338">
        <v>3</v>
      </c>
      <c r="D1093" s="339"/>
      <c r="E1093" s="340"/>
      <c r="F1093" s="341" t="s">
        <v>3345</v>
      </c>
      <c r="G1093" s="342" t="s">
        <v>3344</v>
      </c>
      <c r="H1093" s="343" t="s">
        <v>45</v>
      </c>
      <c r="I1093" s="344" t="s">
        <v>3346</v>
      </c>
      <c r="J1093" s="345" t="s">
        <v>47</v>
      </c>
    </row>
    <row r="1094" spans="1:10" x14ac:dyDescent="0.25">
      <c r="A1094" t="str">
        <f t="shared" si="34"/>
        <v>19803</v>
      </c>
      <c r="B1094" s="118" t="str">
        <f t="shared" si="35"/>
        <v>D54395-BRC19803</v>
      </c>
      <c r="C1094" s="338">
        <v>3</v>
      </c>
      <c r="D1094" s="339"/>
      <c r="E1094" s="340"/>
      <c r="F1094" s="341" t="s">
        <v>3348</v>
      </c>
      <c r="G1094" s="342" t="s">
        <v>3347</v>
      </c>
      <c r="H1094" s="343" t="s">
        <v>45</v>
      </c>
      <c r="I1094" s="344" t="s">
        <v>3349</v>
      </c>
      <c r="J1094" s="345" t="s">
        <v>47</v>
      </c>
    </row>
    <row r="1095" spans="1:10" x14ac:dyDescent="0.25">
      <c r="A1095" t="str">
        <f t="shared" si="34"/>
        <v>19802</v>
      </c>
      <c r="B1095" s="118" t="str">
        <f t="shared" si="35"/>
        <v>D54395-BRC19802</v>
      </c>
      <c r="C1095" s="338">
        <v>3</v>
      </c>
      <c r="D1095" s="339"/>
      <c r="E1095" s="340"/>
      <c r="F1095" s="341" t="s">
        <v>3351</v>
      </c>
      <c r="G1095" s="342" t="s">
        <v>3350</v>
      </c>
      <c r="H1095" s="343" t="s">
        <v>45</v>
      </c>
      <c r="I1095" s="344" t="s">
        <v>2746</v>
      </c>
      <c r="J1095" s="345" t="s">
        <v>47</v>
      </c>
    </row>
    <row r="1096" spans="1:10" x14ac:dyDescent="0.25">
      <c r="A1096" t="str">
        <f t="shared" si="34"/>
        <v>19801</v>
      </c>
      <c r="B1096" s="118" t="str">
        <f t="shared" si="35"/>
        <v>D54395-BRC19801</v>
      </c>
      <c r="C1096" s="338">
        <v>3</v>
      </c>
      <c r="D1096" s="339"/>
      <c r="E1096" s="340"/>
      <c r="F1096" s="341" t="s">
        <v>3353</v>
      </c>
      <c r="G1096" s="342" t="s">
        <v>3352</v>
      </c>
      <c r="H1096" s="343" t="s">
        <v>45</v>
      </c>
      <c r="I1096" s="344" t="s">
        <v>3354</v>
      </c>
      <c r="J1096" s="345" t="s">
        <v>47</v>
      </c>
    </row>
    <row r="1097" spans="1:10" x14ac:dyDescent="0.25">
      <c r="A1097" t="str">
        <f t="shared" si="34"/>
        <v>00152</v>
      </c>
      <c r="B1097" s="118" t="str">
        <f t="shared" si="35"/>
        <v>D54415-BRC00152</v>
      </c>
      <c r="C1097" s="338">
        <v>13</v>
      </c>
      <c r="D1097" s="339"/>
      <c r="E1097" s="340"/>
      <c r="F1097" s="341" t="s">
        <v>3356</v>
      </c>
      <c r="G1097" s="342" t="s">
        <v>3355</v>
      </c>
      <c r="H1097" s="343" t="s">
        <v>45</v>
      </c>
      <c r="I1097" s="344" t="s">
        <v>3357</v>
      </c>
      <c r="J1097" s="345" t="s">
        <v>2960</v>
      </c>
    </row>
    <row r="1098" spans="1:10" x14ac:dyDescent="0.25">
      <c r="A1098" t="str">
        <f t="shared" si="34"/>
        <v>00153</v>
      </c>
      <c r="B1098" s="118" t="str">
        <f t="shared" si="35"/>
        <v>D54415-BRC00153</v>
      </c>
      <c r="C1098" s="338">
        <v>13</v>
      </c>
      <c r="D1098" s="339"/>
      <c r="E1098" s="340"/>
      <c r="F1098" s="341" t="s">
        <v>3359</v>
      </c>
      <c r="G1098" s="342" t="s">
        <v>3358</v>
      </c>
      <c r="H1098" s="343" t="s">
        <v>45</v>
      </c>
      <c r="I1098" s="344" t="s">
        <v>3360</v>
      </c>
      <c r="J1098" s="345" t="s">
        <v>2960</v>
      </c>
    </row>
    <row r="1099" spans="1:10" x14ac:dyDescent="0.25">
      <c r="A1099" t="str">
        <f t="shared" si="34"/>
        <v>19800</v>
      </c>
      <c r="B1099" s="118" t="str">
        <f t="shared" si="35"/>
        <v>D54395-BRC19800</v>
      </c>
      <c r="C1099" s="338">
        <v>3</v>
      </c>
      <c r="D1099" s="339"/>
      <c r="E1099" s="340"/>
      <c r="F1099" s="341" t="s">
        <v>3362</v>
      </c>
      <c r="G1099" s="342" t="s">
        <v>3361</v>
      </c>
      <c r="H1099" s="343" t="s">
        <v>45</v>
      </c>
      <c r="I1099" s="344" t="s">
        <v>3363</v>
      </c>
      <c r="J1099" s="345" t="s">
        <v>47</v>
      </c>
    </row>
    <row r="1100" spans="1:10" x14ac:dyDescent="0.25">
      <c r="A1100" t="str">
        <f t="shared" si="34"/>
        <v>19799</v>
      </c>
      <c r="B1100" s="118" t="str">
        <f t="shared" si="35"/>
        <v>D54395-BRC19799</v>
      </c>
      <c r="C1100" s="338">
        <v>3</v>
      </c>
      <c r="D1100" s="339"/>
      <c r="E1100" s="340"/>
      <c r="F1100" s="341" t="s">
        <v>3365</v>
      </c>
      <c r="G1100" s="342" t="s">
        <v>3364</v>
      </c>
      <c r="H1100" s="343" t="s">
        <v>45</v>
      </c>
      <c r="I1100" s="344" t="s">
        <v>2746</v>
      </c>
      <c r="J1100" s="345" t="s">
        <v>47</v>
      </c>
    </row>
    <row r="1101" spans="1:10" x14ac:dyDescent="0.25">
      <c r="A1101" t="str">
        <f t="shared" si="34"/>
        <v>00158</v>
      </c>
      <c r="B1101" s="118" t="str">
        <f t="shared" si="35"/>
        <v>D54415-BRC00158</v>
      </c>
      <c r="C1101" s="338">
        <v>13</v>
      </c>
      <c r="D1101" s="339"/>
      <c r="E1101" s="340"/>
      <c r="F1101" s="341" t="s">
        <v>3367</v>
      </c>
      <c r="G1101" s="342" t="s">
        <v>3366</v>
      </c>
      <c r="H1101" s="343" t="s">
        <v>45</v>
      </c>
      <c r="I1101" s="344" t="s">
        <v>3368</v>
      </c>
      <c r="J1101" s="345" t="s">
        <v>2960</v>
      </c>
    </row>
    <row r="1102" spans="1:10" x14ac:dyDescent="0.25">
      <c r="A1102" t="str">
        <f t="shared" si="34"/>
        <v>00159</v>
      </c>
      <c r="B1102" s="118" t="str">
        <f t="shared" si="35"/>
        <v>D54415-BRC00159</v>
      </c>
      <c r="C1102" s="338">
        <v>13</v>
      </c>
      <c r="D1102" s="339"/>
      <c r="E1102" s="340"/>
      <c r="F1102" s="341" t="s">
        <v>3370</v>
      </c>
      <c r="G1102" s="342" t="s">
        <v>3369</v>
      </c>
      <c r="H1102" s="343" t="s">
        <v>45</v>
      </c>
      <c r="I1102" s="344" t="s">
        <v>3371</v>
      </c>
      <c r="J1102" s="345" t="s">
        <v>2960</v>
      </c>
    </row>
    <row r="1103" spans="1:10" x14ac:dyDescent="0.25">
      <c r="A1103" t="str">
        <f t="shared" si="34"/>
        <v>00161</v>
      </c>
      <c r="B1103" s="118" t="str">
        <f t="shared" si="35"/>
        <v>D54415-BRC00161</v>
      </c>
      <c r="C1103" s="338">
        <v>13</v>
      </c>
      <c r="D1103" s="339"/>
      <c r="E1103" s="340"/>
      <c r="F1103" s="341" t="s">
        <v>3373</v>
      </c>
      <c r="G1103" s="342" t="s">
        <v>3372</v>
      </c>
      <c r="H1103" s="343" t="s">
        <v>45</v>
      </c>
      <c r="I1103" s="344" t="s">
        <v>3374</v>
      </c>
      <c r="J1103" s="345" t="s">
        <v>2960</v>
      </c>
    </row>
    <row r="1104" spans="1:10" x14ac:dyDescent="0.25">
      <c r="A1104" t="str">
        <f t="shared" si="34"/>
        <v>00162</v>
      </c>
      <c r="B1104" s="118" t="str">
        <f t="shared" si="35"/>
        <v>D54415-BRC00162</v>
      </c>
      <c r="C1104" s="338">
        <v>13</v>
      </c>
      <c r="D1104" s="339"/>
      <c r="E1104" s="340"/>
      <c r="F1104" s="341" t="s">
        <v>3376</v>
      </c>
      <c r="G1104" s="342" t="s">
        <v>3375</v>
      </c>
      <c r="H1104" s="343" t="s">
        <v>45</v>
      </c>
      <c r="I1104" s="344" t="s">
        <v>3377</v>
      </c>
      <c r="J1104" s="345" t="s">
        <v>2960</v>
      </c>
    </row>
    <row r="1105" spans="1:10" x14ac:dyDescent="0.25">
      <c r="A1105" t="str">
        <f t="shared" si="34"/>
        <v>00163</v>
      </c>
      <c r="B1105" s="118" t="str">
        <f t="shared" si="35"/>
        <v>D54415-BRC00163</v>
      </c>
      <c r="C1105" s="338">
        <v>13</v>
      </c>
      <c r="D1105" s="339"/>
      <c r="E1105" s="340"/>
      <c r="F1105" s="341" t="s">
        <v>3379</v>
      </c>
      <c r="G1105" s="342" t="s">
        <v>3378</v>
      </c>
      <c r="H1105" s="343" t="s">
        <v>45</v>
      </c>
      <c r="I1105" s="344" t="s">
        <v>3380</v>
      </c>
      <c r="J1105" s="345" t="s">
        <v>2960</v>
      </c>
    </row>
    <row r="1106" spans="1:10" x14ac:dyDescent="0.25">
      <c r="A1106" t="str">
        <f t="shared" si="34"/>
        <v>00274</v>
      </c>
      <c r="B1106" s="118" t="str">
        <f t="shared" si="35"/>
        <v>D54357-BRC00274</v>
      </c>
      <c r="C1106" s="338">
        <v>10</v>
      </c>
      <c r="D1106" s="339"/>
      <c r="E1106" s="340"/>
      <c r="F1106" s="341" t="s">
        <v>3382</v>
      </c>
      <c r="G1106" s="342" t="s">
        <v>3381</v>
      </c>
      <c r="H1106" s="343" t="s">
        <v>45</v>
      </c>
      <c r="I1106" s="344" t="s">
        <v>3383</v>
      </c>
      <c r="J1106" s="345" t="s">
        <v>1234</v>
      </c>
    </row>
    <row r="1107" spans="1:10" x14ac:dyDescent="0.25">
      <c r="A1107" t="str">
        <f t="shared" si="34"/>
        <v>00190</v>
      </c>
      <c r="B1107" s="118" t="str">
        <f t="shared" si="35"/>
        <v>D54339-BRC00190</v>
      </c>
      <c r="C1107" s="338">
        <v>10</v>
      </c>
      <c r="D1107" s="339"/>
      <c r="E1107" s="340"/>
      <c r="F1107" s="341" t="s">
        <v>3385</v>
      </c>
      <c r="G1107" s="342" t="s">
        <v>3384</v>
      </c>
      <c r="H1107" s="343" t="s">
        <v>45</v>
      </c>
      <c r="I1107" s="344" t="s">
        <v>3386</v>
      </c>
      <c r="J1107" s="345" t="s">
        <v>108</v>
      </c>
    </row>
    <row r="1108" spans="1:10" x14ac:dyDescent="0.25">
      <c r="A1108" t="str">
        <f t="shared" si="34"/>
        <v>00192</v>
      </c>
      <c r="B1108" s="118" t="str">
        <f t="shared" si="35"/>
        <v>D54339-BRC00192</v>
      </c>
      <c r="C1108" s="338">
        <v>10</v>
      </c>
      <c r="D1108" s="339"/>
      <c r="E1108" s="340"/>
      <c r="F1108" s="341" t="s">
        <v>3388</v>
      </c>
      <c r="G1108" s="342" t="s">
        <v>3387</v>
      </c>
      <c r="H1108" s="343" t="s">
        <v>45</v>
      </c>
      <c r="I1108" s="344" t="s">
        <v>3389</v>
      </c>
      <c r="J1108" s="345" t="s">
        <v>108</v>
      </c>
    </row>
    <row r="1109" spans="1:10" x14ac:dyDescent="0.25">
      <c r="A1109" t="str">
        <f t="shared" si="34"/>
        <v>00195</v>
      </c>
      <c r="B1109" s="118" t="str">
        <f t="shared" si="35"/>
        <v>D54339-BRC00195</v>
      </c>
      <c r="C1109" s="338">
        <v>10</v>
      </c>
      <c r="D1109" s="339"/>
      <c r="E1109" s="340"/>
      <c r="F1109" s="341" t="s">
        <v>3391</v>
      </c>
      <c r="G1109" s="342" t="s">
        <v>3390</v>
      </c>
      <c r="H1109" s="343" t="s">
        <v>45</v>
      </c>
      <c r="I1109" s="344" t="s">
        <v>3392</v>
      </c>
      <c r="J1109" s="345" t="s">
        <v>108</v>
      </c>
    </row>
    <row r="1110" spans="1:10" x14ac:dyDescent="0.25">
      <c r="A1110" t="str">
        <f t="shared" si="34"/>
        <v>00201</v>
      </c>
      <c r="B1110" s="118" t="str">
        <f t="shared" si="35"/>
        <v>D54339-BRC00201</v>
      </c>
      <c r="C1110" s="338">
        <v>10</v>
      </c>
      <c r="D1110" s="339"/>
      <c r="E1110" s="340"/>
      <c r="F1110" s="341" t="s">
        <v>3394</v>
      </c>
      <c r="G1110" s="342" t="s">
        <v>3393</v>
      </c>
      <c r="H1110" s="343" t="s">
        <v>45</v>
      </c>
      <c r="I1110" s="344" t="s">
        <v>3395</v>
      </c>
      <c r="J1110" s="345" t="s">
        <v>108</v>
      </c>
    </row>
    <row r="1111" spans="1:10" x14ac:dyDescent="0.25">
      <c r="A1111" t="str">
        <f t="shared" si="34"/>
        <v>00208</v>
      </c>
      <c r="B1111" s="118" t="str">
        <f t="shared" si="35"/>
        <v>D54339-BRC00208</v>
      </c>
      <c r="C1111" s="338">
        <v>10</v>
      </c>
      <c r="D1111" s="339"/>
      <c r="E1111" s="340"/>
      <c r="F1111" s="341" t="s">
        <v>3397</v>
      </c>
      <c r="G1111" s="342" t="s">
        <v>3396</v>
      </c>
      <c r="H1111" s="343" t="s">
        <v>45</v>
      </c>
      <c r="I1111" s="344" t="s">
        <v>3398</v>
      </c>
      <c r="J1111" s="345" t="s">
        <v>108</v>
      </c>
    </row>
    <row r="1112" spans="1:10" x14ac:dyDescent="0.25">
      <c r="A1112" t="str">
        <f t="shared" si="34"/>
        <v>00224</v>
      </c>
      <c r="B1112" s="118" t="str">
        <f t="shared" si="35"/>
        <v>D54339-BRC00224</v>
      </c>
      <c r="C1112" s="338">
        <v>10</v>
      </c>
      <c r="D1112" s="339"/>
      <c r="E1112" s="340"/>
      <c r="F1112" s="341" t="s">
        <v>3400</v>
      </c>
      <c r="G1112" s="342" t="s">
        <v>3399</v>
      </c>
      <c r="H1112" s="343" t="s">
        <v>45</v>
      </c>
      <c r="I1112" s="344" t="s">
        <v>3401</v>
      </c>
      <c r="J1112" s="345" t="s">
        <v>108</v>
      </c>
    </row>
    <row r="1113" spans="1:10" x14ac:dyDescent="0.25">
      <c r="A1113" t="str">
        <f t="shared" si="34"/>
        <v>00227</v>
      </c>
      <c r="B1113" s="118" t="str">
        <f t="shared" si="35"/>
        <v>D54339-BRC00227</v>
      </c>
      <c r="C1113" s="338">
        <v>10</v>
      </c>
      <c r="D1113" s="339"/>
      <c r="E1113" s="340"/>
      <c r="F1113" s="341" t="s">
        <v>3403</v>
      </c>
      <c r="G1113" s="342" t="s">
        <v>3402</v>
      </c>
      <c r="H1113" s="343" t="s">
        <v>45</v>
      </c>
      <c r="I1113" s="344" t="s">
        <v>3404</v>
      </c>
      <c r="J1113" s="345" t="s">
        <v>108</v>
      </c>
    </row>
    <row r="1114" spans="1:10" x14ac:dyDescent="0.25">
      <c r="A1114" t="str">
        <f t="shared" si="34"/>
        <v>00233</v>
      </c>
      <c r="B1114" s="118" t="str">
        <f t="shared" si="35"/>
        <v>D54339-BRC00233</v>
      </c>
      <c r="C1114" s="338">
        <v>10</v>
      </c>
      <c r="D1114" s="339"/>
      <c r="E1114" s="340"/>
      <c r="F1114" s="341" t="s">
        <v>3406</v>
      </c>
      <c r="G1114" s="342" t="s">
        <v>3405</v>
      </c>
      <c r="H1114" s="343" t="s">
        <v>45</v>
      </c>
      <c r="I1114" s="344" t="s">
        <v>3407</v>
      </c>
      <c r="J1114" s="345" t="s">
        <v>108</v>
      </c>
    </row>
    <row r="1115" spans="1:10" x14ac:dyDescent="0.25">
      <c r="A1115" t="str">
        <f t="shared" si="34"/>
        <v>19798</v>
      </c>
      <c r="B1115" s="118" t="str">
        <f t="shared" si="35"/>
        <v>D54395-BRC19798</v>
      </c>
      <c r="C1115" s="338">
        <v>3</v>
      </c>
      <c r="D1115" s="339"/>
      <c r="E1115" s="340"/>
      <c r="F1115" s="341" t="s">
        <v>3409</v>
      </c>
      <c r="G1115" s="342" t="s">
        <v>3408</v>
      </c>
      <c r="H1115" s="343" t="s">
        <v>45</v>
      </c>
      <c r="I1115" s="344" t="s">
        <v>2746</v>
      </c>
      <c r="J1115" s="345" t="s">
        <v>47</v>
      </c>
    </row>
    <row r="1116" spans="1:10" x14ac:dyDescent="0.25">
      <c r="A1116" t="str">
        <f t="shared" si="34"/>
        <v>19797</v>
      </c>
      <c r="B1116" s="118" t="str">
        <f t="shared" si="35"/>
        <v>D54395-BRC19797</v>
      </c>
      <c r="C1116" s="338">
        <v>3</v>
      </c>
      <c r="D1116" s="339"/>
      <c r="E1116" s="340"/>
      <c r="F1116" s="341" t="s">
        <v>3411</v>
      </c>
      <c r="G1116" s="342" t="s">
        <v>3410</v>
      </c>
      <c r="H1116" s="343" t="s">
        <v>45</v>
      </c>
      <c r="I1116" s="344" t="s">
        <v>2746</v>
      </c>
      <c r="J1116" s="345" t="s">
        <v>47</v>
      </c>
    </row>
    <row r="1117" spans="1:10" x14ac:dyDescent="0.25">
      <c r="A1117" t="str">
        <f t="shared" si="34"/>
        <v>00246</v>
      </c>
      <c r="B1117" s="118" t="str">
        <f t="shared" si="35"/>
        <v>D54339-BRC00246</v>
      </c>
      <c r="C1117" s="338">
        <v>10</v>
      </c>
      <c r="D1117" s="339"/>
      <c r="E1117" s="340"/>
      <c r="F1117" s="341" t="s">
        <v>3413</v>
      </c>
      <c r="G1117" s="342" t="s">
        <v>3412</v>
      </c>
      <c r="H1117" s="343" t="s">
        <v>45</v>
      </c>
      <c r="I1117" s="344" t="s">
        <v>3414</v>
      </c>
      <c r="J1117" s="345" t="s">
        <v>108</v>
      </c>
    </row>
    <row r="1118" spans="1:10" x14ac:dyDescent="0.25">
      <c r="A1118" t="str">
        <f t="shared" si="34"/>
        <v>19796</v>
      </c>
      <c r="B1118" s="118" t="str">
        <f t="shared" si="35"/>
        <v>D54395-BRC19796</v>
      </c>
      <c r="C1118" s="338">
        <v>3</v>
      </c>
      <c r="D1118" s="339"/>
      <c r="E1118" s="340"/>
      <c r="F1118" s="341" t="s">
        <v>3416</v>
      </c>
      <c r="G1118" s="342" t="s">
        <v>3415</v>
      </c>
      <c r="H1118" s="343" t="s">
        <v>45</v>
      </c>
      <c r="I1118" s="344" t="s">
        <v>3417</v>
      </c>
      <c r="J1118" s="345" t="s">
        <v>47</v>
      </c>
    </row>
    <row r="1119" spans="1:10" x14ac:dyDescent="0.25">
      <c r="A1119" t="str">
        <f t="shared" si="34"/>
        <v>19781</v>
      </c>
      <c r="B1119" s="118" t="str">
        <f t="shared" si="35"/>
        <v>D54395-BRC19781</v>
      </c>
      <c r="C1119" s="338">
        <v>3</v>
      </c>
      <c r="D1119" s="339"/>
      <c r="E1119" s="340"/>
      <c r="F1119" s="341" t="s">
        <v>3419</v>
      </c>
      <c r="G1119" s="342" t="s">
        <v>3418</v>
      </c>
      <c r="H1119" s="343" t="s">
        <v>45</v>
      </c>
      <c r="I1119" s="344" t="s">
        <v>3420</v>
      </c>
      <c r="J1119" s="345" t="s">
        <v>47</v>
      </c>
    </row>
    <row r="1120" spans="1:10" x14ac:dyDescent="0.25">
      <c r="A1120" t="str">
        <f t="shared" si="34"/>
        <v>00273</v>
      </c>
      <c r="B1120" s="118" t="str">
        <f t="shared" si="35"/>
        <v>D54339-BRC00273</v>
      </c>
      <c r="C1120" s="338">
        <v>10</v>
      </c>
      <c r="D1120" s="339"/>
      <c r="E1120" s="340"/>
      <c r="F1120" s="341" t="s">
        <v>3422</v>
      </c>
      <c r="G1120" s="342" t="s">
        <v>3421</v>
      </c>
      <c r="H1120" s="343" t="s">
        <v>45</v>
      </c>
      <c r="I1120" s="344" t="s">
        <v>3423</v>
      </c>
      <c r="J1120" s="345" t="s">
        <v>108</v>
      </c>
    </row>
    <row r="1121" spans="1:10" x14ac:dyDescent="0.25">
      <c r="A1121" t="str">
        <f t="shared" si="34"/>
        <v>19965</v>
      </c>
      <c r="B1121" s="118" t="str">
        <f t="shared" si="35"/>
        <v>D54395-BRC19965</v>
      </c>
      <c r="C1121" s="338">
        <v>3</v>
      </c>
      <c r="D1121" s="339"/>
      <c r="E1121" s="340"/>
      <c r="F1121" s="341" t="s">
        <v>3425</v>
      </c>
      <c r="G1121" s="342" t="s">
        <v>3424</v>
      </c>
      <c r="H1121" s="343" t="s">
        <v>45</v>
      </c>
      <c r="I1121" s="344" t="s">
        <v>3426</v>
      </c>
      <c r="J1121" s="345" t="s">
        <v>47</v>
      </c>
    </row>
    <row r="1122" spans="1:10" x14ac:dyDescent="0.25">
      <c r="A1122" t="str">
        <f t="shared" si="34"/>
        <v>00005</v>
      </c>
      <c r="B1122" s="118" t="str">
        <f t="shared" si="35"/>
        <v>D54357-BRC00005</v>
      </c>
      <c r="C1122" s="338">
        <v>10</v>
      </c>
      <c r="D1122" s="339"/>
      <c r="E1122" s="340"/>
      <c r="F1122" s="341" t="s">
        <v>3428</v>
      </c>
      <c r="G1122" s="342" t="s">
        <v>3427</v>
      </c>
      <c r="H1122" s="343" t="s">
        <v>45</v>
      </c>
      <c r="I1122" s="344" t="s">
        <v>3429</v>
      </c>
      <c r="J1122" s="345" t="s">
        <v>1234</v>
      </c>
    </row>
    <row r="1123" spans="1:10" x14ac:dyDescent="0.25">
      <c r="A1123" t="str">
        <f t="shared" si="34"/>
        <v>00008</v>
      </c>
      <c r="B1123" s="118" t="str">
        <f t="shared" si="35"/>
        <v>D54357-BRC00008</v>
      </c>
      <c r="C1123" s="338">
        <v>10</v>
      </c>
      <c r="D1123" s="339"/>
      <c r="E1123" s="340"/>
      <c r="F1123" s="341" t="s">
        <v>3431</v>
      </c>
      <c r="G1123" s="342" t="s">
        <v>3430</v>
      </c>
      <c r="H1123" s="343" t="s">
        <v>45</v>
      </c>
      <c r="I1123" s="344" t="s">
        <v>3432</v>
      </c>
      <c r="J1123" s="345" t="s">
        <v>1234</v>
      </c>
    </row>
    <row r="1124" spans="1:10" x14ac:dyDescent="0.25">
      <c r="A1124" t="str">
        <f t="shared" si="34"/>
        <v>00012</v>
      </c>
      <c r="B1124" s="118" t="str">
        <f t="shared" si="35"/>
        <v>D54357-BRC00012</v>
      </c>
      <c r="C1124" s="338">
        <v>10</v>
      </c>
      <c r="D1124" s="339"/>
      <c r="E1124" s="340"/>
      <c r="F1124" s="341" t="s">
        <v>3434</v>
      </c>
      <c r="G1124" s="342" t="s">
        <v>3433</v>
      </c>
      <c r="H1124" s="343" t="s">
        <v>45</v>
      </c>
      <c r="I1124" s="344" t="s">
        <v>3435</v>
      </c>
      <c r="J1124" s="345" t="s">
        <v>1234</v>
      </c>
    </row>
    <row r="1125" spans="1:10" x14ac:dyDescent="0.25">
      <c r="A1125" t="str">
        <f t="shared" si="34"/>
        <v>00025</v>
      </c>
      <c r="B1125" s="118" t="str">
        <f t="shared" si="35"/>
        <v>D54357-BRC00025</v>
      </c>
      <c r="C1125" s="338">
        <v>10</v>
      </c>
      <c r="D1125" s="339"/>
      <c r="E1125" s="340"/>
      <c r="F1125" s="341" t="s">
        <v>3437</v>
      </c>
      <c r="G1125" s="342" t="s">
        <v>3436</v>
      </c>
      <c r="H1125" s="343" t="s">
        <v>45</v>
      </c>
      <c r="I1125" s="344" t="s">
        <v>3438</v>
      </c>
      <c r="J1125" s="345" t="s">
        <v>1234</v>
      </c>
    </row>
    <row r="1126" spans="1:10" x14ac:dyDescent="0.25">
      <c r="A1126" t="str">
        <f t="shared" si="34"/>
        <v>00053</v>
      </c>
      <c r="B1126" s="118" t="str">
        <f t="shared" si="35"/>
        <v>D54357-BRC00053</v>
      </c>
      <c r="C1126" s="338">
        <v>10</v>
      </c>
      <c r="D1126" s="339"/>
      <c r="E1126" s="340"/>
      <c r="F1126" s="341" t="s">
        <v>3440</v>
      </c>
      <c r="G1126" s="342" t="s">
        <v>3439</v>
      </c>
      <c r="H1126" s="343" t="s">
        <v>45</v>
      </c>
      <c r="I1126" s="344" t="s">
        <v>3441</v>
      </c>
      <c r="J1126" s="345" t="s">
        <v>1234</v>
      </c>
    </row>
    <row r="1127" spans="1:10" x14ac:dyDescent="0.25">
      <c r="A1127" t="str">
        <f t="shared" si="34"/>
        <v>00057</v>
      </c>
      <c r="B1127" s="118" t="str">
        <f t="shared" si="35"/>
        <v>D54357-BRC00057</v>
      </c>
      <c r="C1127" s="338">
        <v>10</v>
      </c>
      <c r="D1127" s="339"/>
      <c r="E1127" s="340"/>
      <c r="F1127" s="341" t="s">
        <v>3443</v>
      </c>
      <c r="G1127" s="342" t="s">
        <v>3442</v>
      </c>
      <c r="H1127" s="343" t="s">
        <v>45</v>
      </c>
      <c r="I1127" s="344" t="s">
        <v>3444</v>
      </c>
      <c r="J1127" s="345" t="s">
        <v>1234</v>
      </c>
    </row>
    <row r="1128" spans="1:10" x14ac:dyDescent="0.25">
      <c r="A1128" t="str">
        <f t="shared" si="34"/>
        <v>00069</v>
      </c>
      <c r="B1128" s="118" t="str">
        <f t="shared" si="35"/>
        <v>D54357-BRC00069</v>
      </c>
      <c r="C1128" s="338">
        <v>10</v>
      </c>
      <c r="D1128" s="339"/>
      <c r="E1128" s="340"/>
      <c r="F1128" s="341" t="s">
        <v>3446</v>
      </c>
      <c r="G1128" s="342" t="s">
        <v>3445</v>
      </c>
      <c r="H1128" s="343" t="s">
        <v>45</v>
      </c>
      <c r="I1128" s="344" t="s">
        <v>3447</v>
      </c>
      <c r="J1128" s="345" t="s">
        <v>1234</v>
      </c>
    </row>
    <row r="1129" spans="1:10" x14ac:dyDescent="0.25">
      <c r="A1129" t="str">
        <f t="shared" si="34"/>
        <v>00070</v>
      </c>
      <c r="B1129" s="118" t="str">
        <f t="shared" si="35"/>
        <v>D54357-BRC00070</v>
      </c>
      <c r="C1129" s="338">
        <v>10</v>
      </c>
      <c r="D1129" s="339"/>
      <c r="E1129" s="340"/>
      <c r="F1129" s="341" t="s">
        <v>3449</v>
      </c>
      <c r="G1129" s="342" t="s">
        <v>3448</v>
      </c>
      <c r="H1129" s="343" t="s">
        <v>45</v>
      </c>
      <c r="I1129" s="344" t="s">
        <v>3447</v>
      </c>
      <c r="J1129" s="345" t="s">
        <v>1234</v>
      </c>
    </row>
    <row r="1130" spans="1:10" x14ac:dyDescent="0.25">
      <c r="A1130" t="str">
        <f t="shared" si="34"/>
        <v>00071</v>
      </c>
      <c r="B1130" s="118" t="str">
        <f t="shared" si="35"/>
        <v>D54357-BRC00071</v>
      </c>
      <c r="C1130" s="338">
        <v>10</v>
      </c>
      <c r="D1130" s="339"/>
      <c r="E1130" s="340"/>
      <c r="F1130" s="341" t="s">
        <v>3451</v>
      </c>
      <c r="G1130" s="342" t="s">
        <v>3450</v>
      </c>
      <c r="H1130" s="343" t="s">
        <v>45</v>
      </c>
      <c r="I1130" s="344" t="s">
        <v>3447</v>
      </c>
      <c r="J1130" s="345" t="s">
        <v>1234</v>
      </c>
    </row>
    <row r="1131" spans="1:10" x14ac:dyDescent="0.25">
      <c r="A1131" t="str">
        <f t="shared" si="34"/>
        <v>19667</v>
      </c>
      <c r="B1131" s="118" t="str">
        <f t="shared" si="35"/>
        <v>D54395-BRC19667</v>
      </c>
      <c r="C1131" s="338">
        <v>3</v>
      </c>
      <c r="D1131" s="339"/>
      <c r="E1131" s="340"/>
      <c r="F1131" s="341" t="s">
        <v>3453</v>
      </c>
      <c r="G1131" s="342" t="s">
        <v>3452</v>
      </c>
      <c r="H1131" s="343" t="s">
        <v>45</v>
      </c>
      <c r="I1131" s="344" t="s">
        <v>3454</v>
      </c>
      <c r="J1131" s="345" t="s">
        <v>47</v>
      </c>
    </row>
    <row r="1132" spans="1:10" x14ac:dyDescent="0.25">
      <c r="A1132" t="str">
        <f t="shared" si="34"/>
        <v>19666</v>
      </c>
      <c r="B1132" s="118" t="str">
        <f t="shared" si="35"/>
        <v>D54395-BRC19666</v>
      </c>
      <c r="C1132" s="338">
        <v>3</v>
      </c>
      <c r="D1132" s="339"/>
      <c r="E1132" s="340"/>
      <c r="F1132" s="341" t="s">
        <v>3456</v>
      </c>
      <c r="G1132" s="342" t="s">
        <v>3455</v>
      </c>
      <c r="H1132" s="343" t="s">
        <v>45</v>
      </c>
      <c r="I1132" s="344" t="s">
        <v>3457</v>
      </c>
      <c r="J1132" s="345" t="s">
        <v>47</v>
      </c>
    </row>
    <row r="1133" spans="1:10" x14ac:dyDescent="0.25">
      <c r="A1133" t="str">
        <f t="shared" si="34"/>
        <v>00139</v>
      </c>
      <c r="B1133" s="118" t="str">
        <f t="shared" si="35"/>
        <v>D54357-BRC00139</v>
      </c>
      <c r="C1133" s="338">
        <v>10</v>
      </c>
      <c r="D1133" s="339"/>
      <c r="E1133" s="340"/>
      <c r="F1133" s="341" t="s">
        <v>3459</v>
      </c>
      <c r="G1133" s="342" t="s">
        <v>3458</v>
      </c>
      <c r="H1133" s="343" t="s">
        <v>45</v>
      </c>
      <c r="I1133" s="344" t="s">
        <v>3460</v>
      </c>
      <c r="J1133" s="345" t="s">
        <v>1234</v>
      </c>
    </row>
    <row r="1134" spans="1:10" x14ac:dyDescent="0.25">
      <c r="A1134" t="str">
        <f t="shared" si="34"/>
        <v>19665</v>
      </c>
      <c r="B1134" s="118" t="str">
        <f t="shared" si="35"/>
        <v>D54395-BRC19665</v>
      </c>
      <c r="C1134" s="338">
        <v>3</v>
      </c>
      <c r="D1134" s="339"/>
      <c r="E1134" s="340"/>
      <c r="F1134" s="341" t="s">
        <v>3462</v>
      </c>
      <c r="G1134" s="342" t="s">
        <v>3461</v>
      </c>
      <c r="H1134" s="343" t="s">
        <v>45</v>
      </c>
      <c r="I1134" s="344" t="s">
        <v>3463</v>
      </c>
      <c r="J1134" s="345" t="s">
        <v>47</v>
      </c>
    </row>
    <row r="1135" spans="1:10" x14ac:dyDescent="0.25">
      <c r="A1135" t="str">
        <f t="shared" si="34"/>
        <v>19664</v>
      </c>
      <c r="B1135" s="118" t="str">
        <f t="shared" si="35"/>
        <v>D54395-BRC19664</v>
      </c>
      <c r="C1135" s="338">
        <v>3</v>
      </c>
      <c r="D1135" s="339"/>
      <c r="E1135" s="340"/>
      <c r="F1135" s="341" t="s">
        <v>3465</v>
      </c>
      <c r="G1135" s="342" t="s">
        <v>3464</v>
      </c>
      <c r="H1135" s="343" t="s">
        <v>45</v>
      </c>
      <c r="I1135" s="344" t="s">
        <v>3466</v>
      </c>
      <c r="J1135" s="345" t="s">
        <v>47</v>
      </c>
    </row>
    <row r="1136" spans="1:10" x14ac:dyDescent="0.25">
      <c r="A1136" t="str">
        <f t="shared" si="34"/>
        <v>19663</v>
      </c>
      <c r="B1136" s="118" t="str">
        <f t="shared" si="35"/>
        <v>D54395-BRC19663</v>
      </c>
      <c r="C1136" s="338">
        <v>3</v>
      </c>
      <c r="D1136" s="339"/>
      <c r="E1136" s="340"/>
      <c r="F1136" s="341" t="s">
        <v>3468</v>
      </c>
      <c r="G1136" s="342" t="s">
        <v>3467</v>
      </c>
      <c r="H1136" s="343" t="s">
        <v>45</v>
      </c>
      <c r="I1136" s="344" t="s">
        <v>3469</v>
      </c>
      <c r="J1136" s="345" t="s">
        <v>47</v>
      </c>
    </row>
    <row r="1137" spans="1:10" x14ac:dyDescent="0.25">
      <c r="A1137" t="str">
        <f t="shared" si="34"/>
        <v>19662</v>
      </c>
      <c r="B1137" s="118" t="str">
        <f t="shared" si="35"/>
        <v>D54395-BRC19662</v>
      </c>
      <c r="C1137" s="338">
        <v>3</v>
      </c>
      <c r="D1137" s="339"/>
      <c r="E1137" s="340"/>
      <c r="F1137" s="341" t="s">
        <v>3471</v>
      </c>
      <c r="G1137" s="342" t="s">
        <v>3470</v>
      </c>
      <c r="H1137" s="343" t="s">
        <v>45</v>
      </c>
      <c r="I1137" s="344" t="s">
        <v>3472</v>
      </c>
      <c r="J1137" s="345" t="s">
        <v>47</v>
      </c>
    </row>
    <row r="1138" spans="1:10" x14ac:dyDescent="0.25">
      <c r="A1138" t="str">
        <f t="shared" si="34"/>
        <v>19661</v>
      </c>
      <c r="B1138" s="118" t="str">
        <f t="shared" si="35"/>
        <v>D54395-BRC19661</v>
      </c>
      <c r="C1138" s="338">
        <v>3</v>
      </c>
      <c r="D1138" s="339"/>
      <c r="E1138" s="340"/>
      <c r="F1138" s="341" t="s">
        <v>3474</v>
      </c>
      <c r="G1138" s="342" t="s">
        <v>3473</v>
      </c>
      <c r="H1138" s="343" t="s">
        <v>45</v>
      </c>
      <c r="I1138" s="344" t="s">
        <v>3475</v>
      </c>
      <c r="J1138" s="345" t="s">
        <v>47</v>
      </c>
    </row>
    <row r="1139" spans="1:10" x14ac:dyDescent="0.25">
      <c r="A1139" t="str">
        <f t="shared" si="34"/>
        <v>19660</v>
      </c>
      <c r="B1139" s="118" t="str">
        <f t="shared" si="35"/>
        <v>D54395-BRC19660</v>
      </c>
      <c r="C1139" s="338">
        <v>3</v>
      </c>
      <c r="D1139" s="339"/>
      <c r="E1139" s="340"/>
      <c r="F1139" s="341" t="s">
        <v>3477</v>
      </c>
      <c r="G1139" s="342" t="s">
        <v>3476</v>
      </c>
      <c r="H1139" s="343" t="s">
        <v>45</v>
      </c>
      <c r="I1139" s="344" t="s">
        <v>3478</v>
      </c>
      <c r="J1139" s="345" t="s">
        <v>47</v>
      </c>
    </row>
    <row r="1140" spans="1:10" x14ac:dyDescent="0.25">
      <c r="A1140" t="str">
        <f t="shared" si="34"/>
        <v>00227</v>
      </c>
      <c r="B1140" s="118" t="str">
        <f t="shared" si="35"/>
        <v>D54357-BRC00227</v>
      </c>
      <c r="C1140" s="338">
        <v>10</v>
      </c>
      <c r="D1140" s="339"/>
      <c r="E1140" s="340"/>
      <c r="F1140" s="341" t="s">
        <v>3480</v>
      </c>
      <c r="G1140" s="342" t="s">
        <v>3479</v>
      </c>
      <c r="H1140" s="343" t="s">
        <v>45</v>
      </c>
      <c r="I1140" s="344" t="s">
        <v>3481</v>
      </c>
      <c r="J1140" s="345" t="s">
        <v>1234</v>
      </c>
    </row>
    <row r="1141" spans="1:10" x14ac:dyDescent="0.25">
      <c r="A1141" t="str">
        <f t="shared" si="34"/>
        <v>00236</v>
      </c>
      <c r="B1141" s="118" t="str">
        <f t="shared" si="35"/>
        <v>D54357-BRC00236</v>
      </c>
      <c r="C1141" s="338">
        <v>10</v>
      </c>
      <c r="D1141" s="339"/>
      <c r="E1141" s="340"/>
      <c r="F1141" s="341" t="s">
        <v>3483</v>
      </c>
      <c r="G1141" s="342" t="s">
        <v>3482</v>
      </c>
      <c r="H1141" s="343" t="s">
        <v>45</v>
      </c>
      <c r="I1141" s="344" t="s">
        <v>3484</v>
      </c>
      <c r="J1141" s="345" t="s">
        <v>1234</v>
      </c>
    </row>
    <row r="1142" spans="1:10" x14ac:dyDescent="0.25">
      <c r="A1142" t="str">
        <f t="shared" si="34"/>
        <v>00240</v>
      </c>
      <c r="B1142" s="118" t="str">
        <f t="shared" si="35"/>
        <v>D54357-BRC00240</v>
      </c>
      <c r="C1142" s="338">
        <v>10</v>
      </c>
      <c r="D1142" s="339"/>
      <c r="E1142" s="340"/>
      <c r="F1142" s="341" t="s">
        <v>3486</v>
      </c>
      <c r="G1142" s="342" t="s">
        <v>3485</v>
      </c>
      <c r="H1142" s="343" t="s">
        <v>45</v>
      </c>
      <c r="I1142" s="344" t="s">
        <v>3487</v>
      </c>
      <c r="J1142" s="345" t="s">
        <v>1234</v>
      </c>
    </row>
    <row r="1143" spans="1:10" x14ac:dyDescent="0.25">
      <c r="A1143" t="str">
        <f t="shared" si="34"/>
        <v>00256</v>
      </c>
      <c r="B1143" s="118" t="str">
        <f t="shared" si="35"/>
        <v>D54357-BRC00256</v>
      </c>
      <c r="C1143" s="338">
        <v>10</v>
      </c>
      <c r="D1143" s="339"/>
      <c r="E1143" s="340"/>
      <c r="F1143" s="341" t="s">
        <v>3489</v>
      </c>
      <c r="G1143" s="342" t="s">
        <v>3488</v>
      </c>
      <c r="H1143" s="343" t="s">
        <v>45</v>
      </c>
      <c r="I1143" s="344" t="s">
        <v>1166</v>
      </c>
      <c r="J1143" s="345" t="s">
        <v>1234</v>
      </c>
    </row>
    <row r="1144" spans="1:10" x14ac:dyDescent="0.25">
      <c r="A1144" t="str">
        <f t="shared" si="34"/>
        <v>19613</v>
      </c>
      <c r="B1144" s="118" t="str">
        <f t="shared" si="35"/>
        <v>D54395-BRC19613</v>
      </c>
      <c r="C1144" s="338">
        <v>3</v>
      </c>
      <c r="D1144" s="339"/>
      <c r="E1144" s="340"/>
      <c r="F1144" s="341" t="s">
        <v>3491</v>
      </c>
      <c r="G1144" s="342" t="s">
        <v>3490</v>
      </c>
      <c r="H1144" s="343" t="s">
        <v>45</v>
      </c>
      <c r="I1144" s="344" t="s">
        <v>3492</v>
      </c>
      <c r="J1144" s="345" t="s">
        <v>47</v>
      </c>
    </row>
    <row r="1145" spans="1:10" x14ac:dyDescent="0.25">
      <c r="A1145" t="str">
        <f t="shared" si="34"/>
        <v>19612</v>
      </c>
      <c r="B1145" s="118" t="str">
        <f t="shared" si="35"/>
        <v>D54395-BRC19612</v>
      </c>
      <c r="C1145" s="338">
        <v>3</v>
      </c>
      <c r="D1145" s="339"/>
      <c r="E1145" s="340"/>
      <c r="F1145" s="341" t="s">
        <v>3494</v>
      </c>
      <c r="G1145" s="342" t="s">
        <v>3493</v>
      </c>
      <c r="H1145" s="343" t="s">
        <v>45</v>
      </c>
      <c r="I1145" s="344" t="s">
        <v>3495</v>
      </c>
      <c r="J1145" s="345" t="s">
        <v>47</v>
      </c>
    </row>
    <row r="1146" spans="1:10" x14ac:dyDescent="0.25">
      <c r="A1146" t="str">
        <f t="shared" si="34"/>
        <v>19589</v>
      </c>
      <c r="B1146" s="118" t="str">
        <f t="shared" si="35"/>
        <v>D54395-BRC19589</v>
      </c>
      <c r="C1146" s="338">
        <v>3</v>
      </c>
      <c r="D1146" s="339"/>
      <c r="E1146" s="340"/>
      <c r="F1146" s="341" t="s">
        <v>3497</v>
      </c>
      <c r="G1146" s="342" t="s">
        <v>3496</v>
      </c>
      <c r="H1146" s="343" t="s">
        <v>45</v>
      </c>
      <c r="I1146" s="344" t="s">
        <v>3498</v>
      </c>
      <c r="J1146" s="345" t="s">
        <v>47</v>
      </c>
    </row>
    <row r="1147" spans="1:10" x14ac:dyDescent="0.25">
      <c r="A1147" t="str">
        <f t="shared" si="34"/>
        <v>19550</v>
      </c>
      <c r="B1147" s="118" t="str">
        <f t="shared" si="35"/>
        <v>D54395-BRC19550</v>
      </c>
      <c r="C1147" s="338">
        <v>3</v>
      </c>
      <c r="D1147" s="339"/>
      <c r="E1147" s="340"/>
      <c r="F1147" s="341" t="s">
        <v>3500</v>
      </c>
      <c r="G1147" s="342" t="s">
        <v>3499</v>
      </c>
      <c r="H1147" s="343" t="s">
        <v>45</v>
      </c>
      <c r="I1147" s="344" t="s">
        <v>3501</v>
      </c>
      <c r="J1147" s="345" t="s">
        <v>47</v>
      </c>
    </row>
    <row r="1148" spans="1:10" x14ac:dyDescent="0.25">
      <c r="A1148" t="str">
        <f t="shared" si="34"/>
        <v>06503</v>
      </c>
      <c r="B1148" s="118" t="str">
        <f t="shared" si="35"/>
        <v>D54395-BRC06503</v>
      </c>
      <c r="C1148" s="338">
        <v>3</v>
      </c>
      <c r="D1148" s="339"/>
      <c r="E1148" s="340"/>
      <c r="F1148" s="341" t="s">
        <v>3503</v>
      </c>
      <c r="G1148" s="342" t="s">
        <v>3502</v>
      </c>
      <c r="H1148" s="343" t="s">
        <v>45</v>
      </c>
      <c r="I1148" s="344" t="s">
        <v>3504</v>
      </c>
      <c r="J1148" s="345" t="s">
        <v>47</v>
      </c>
    </row>
    <row r="1149" spans="1:10" x14ac:dyDescent="0.25">
      <c r="A1149" t="str">
        <f t="shared" si="34"/>
        <v>06373</v>
      </c>
      <c r="B1149" s="118" t="str">
        <f t="shared" si="35"/>
        <v>D54395-BRC06373</v>
      </c>
      <c r="C1149" s="338">
        <v>3</v>
      </c>
      <c r="D1149" s="339"/>
      <c r="E1149" s="340"/>
      <c r="F1149" s="341" t="s">
        <v>3506</v>
      </c>
      <c r="G1149" s="342" t="s">
        <v>3505</v>
      </c>
      <c r="H1149" s="343" t="s">
        <v>45</v>
      </c>
      <c r="I1149" s="344" t="s">
        <v>3507</v>
      </c>
      <c r="J1149" s="345" t="s">
        <v>47</v>
      </c>
    </row>
    <row r="1150" spans="1:10" x14ac:dyDescent="0.25">
      <c r="A1150" t="str">
        <f t="shared" si="34"/>
        <v>06362</v>
      </c>
      <c r="B1150" s="118" t="str">
        <f t="shared" si="35"/>
        <v>D54395-BRC06362</v>
      </c>
      <c r="C1150" s="338">
        <v>3</v>
      </c>
      <c r="D1150" s="339"/>
      <c r="E1150" s="340"/>
      <c r="F1150" s="341" t="s">
        <v>3509</v>
      </c>
      <c r="G1150" s="342" t="s">
        <v>3508</v>
      </c>
      <c r="H1150" s="343" t="s">
        <v>45</v>
      </c>
      <c r="I1150" s="344" t="s">
        <v>3510</v>
      </c>
      <c r="J1150" s="345" t="s">
        <v>47</v>
      </c>
    </row>
    <row r="1151" spans="1:10" x14ac:dyDescent="0.25">
      <c r="A1151" t="str">
        <f t="shared" si="34"/>
        <v>06335</v>
      </c>
      <c r="B1151" s="118" t="str">
        <f t="shared" si="35"/>
        <v>D54395-BRC06335</v>
      </c>
      <c r="C1151" s="338">
        <v>3</v>
      </c>
      <c r="D1151" s="339"/>
      <c r="E1151" s="340"/>
      <c r="F1151" s="341" t="s">
        <v>3512</v>
      </c>
      <c r="G1151" s="342" t="s">
        <v>3511</v>
      </c>
      <c r="H1151" s="343" t="s">
        <v>45</v>
      </c>
      <c r="I1151" s="344" t="s">
        <v>3513</v>
      </c>
      <c r="J1151" s="345" t="s">
        <v>47</v>
      </c>
    </row>
    <row r="1152" spans="1:10" x14ac:dyDescent="0.25">
      <c r="A1152" t="str">
        <f t="shared" si="34"/>
        <v>06225</v>
      </c>
      <c r="B1152" s="118" t="str">
        <f t="shared" si="35"/>
        <v>D54395-BRC06225</v>
      </c>
      <c r="C1152" s="338">
        <v>3</v>
      </c>
      <c r="D1152" s="339"/>
      <c r="E1152" s="340"/>
      <c r="F1152" s="341" t="s">
        <v>3515</v>
      </c>
      <c r="G1152" s="342" t="s">
        <v>3514</v>
      </c>
      <c r="H1152" s="343" t="s">
        <v>45</v>
      </c>
      <c r="I1152" s="344" t="s">
        <v>3516</v>
      </c>
      <c r="J1152" s="345" t="s">
        <v>47</v>
      </c>
    </row>
    <row r="1153" spans="1:10" x14ac:dyDescent="0.25">
      <c r="A1153" t="str">
        <f t="shared" si="34"/>
        <v>06089</v>
      </c>
      <c r="B1153" s="118" t="str">
        <f t="shared" si="35"/>
        <v>D54395-BRC06089</v>
      </c>
      <c r="C1153" s="338">
        <v>3</v>
      </c>
      <c r="D1153" s="339"/>
      <c r="E1153" s="340"/>
      <c r="F1153" s="341" t="s">
        <v>3518</v>
      </c>
      <c r="G1153" s="342" t="s">
        <v>3517</v>
      </c>
      <c r="H1153" s="343" t="s">
        <v>45</v>
      </c>
      <c r="I1153" s="344" t="s">
        <v>3519</v>
      </c>
      <c r="J1153" s="345" t="s">
        <v>47</v>
      </c>
    </row>
    <row r="1154" spans="1:10" x14ac:dyDescent="0.25">
      <c r="A1154" t="str">
        <f t="shared" si="34"/>
        <v>06088</v>
      </c>
      <c r="B1154" s="118" t="str">
        <f t="shared" si="35"/>
        <v>D54395-BRC06088</v>
      </c>
      <c r="C1154" s="338">
        <v>3</v>
      </c>
      <c r="D1154" s="339"/>
      <c r="E1154" s="340"/>
      <c r="F1154" s="341" t="s">
        <v>3521</v>
      </c>
      <c r="G1154" s="342" t="s">
        <v>3520</v>
      </c>
      <c r="H1154" s="343" t="s">
        <v>45</v>
      </c>
      <c r="I1154" s="344" t="s">
        <v>3522</v>
      </c>
      <c r="J1154" s="345" t="s">
        <v>47</v>
      </c>
    </row>
    <row r="1155" spans="1:10" x14ac:dyDescent="0.25">
      <c r="A1155" t="str">
        <f t="shared" si="34"/>
        <v>05916</v>
      </c>
      <c r="B1155" s="118" t="str">
        <f t="shared" si="35"/>
        <v>D54395-BRC05916</v>
      </c>
      <c r="C1155" s="338">
        <v>3</v>
      </c>
      <c r="D1155" s="339"/>
      <c r="E1155" s="340"/>
      <c r="F1155" s="341" t="s">
        <v>3524</v>
      </c>
      <c r="G1155" s="342" t="s">
        <v>3523</v>
      </c>
      <c r="H1155" s="343" t="s">
        <v>45</v>
      </c>
      <c r="I1155" s="344" t="s">
        <v>3525</v>
      </c>
      <c r="J1155" s="345" t="s">
        <v>47</v>
      </c>
    </row>
    <row r="1156" spans="1:10" x14ac:dyDescent="0.25">
      <c r="A1156" t="str">
        <f t="shared" ref="A1156:A1219" si="36">RIGHT(G1156,5)</f>
        <v>05908</v>
      </c>
      <c r="B1156" s="118" t="str">
        <f t="shared" ref="B1156:B1219" si="37">G1156</f>
        <v>D54395-BRC05908</v>
      </c>
      <c r="C1156" s="338">
        <v>3</v>
      </c>
      <c r="D1156" s="339"/>
      <c r="E1156" s="340"/>
      <c r="F1156" s="341" t="s">
        <v>3527</v>
      </c>
      <c r="G1156" s="342" t="s">
        <v>3526</v>
      </c>
      <c r="H1156" s="343" t="s">
        <v>45</v>
      </c>
      <c r="I1156" s="344" t="s">
        <v>3528</v>
      </c>
      <c r="J1156" s="345" t="s">
        <v>47</v>
      </c>
    </row>
    <row r="1157" spans="1:10" x14ac:dyDescent="0.25">
      <c r="A1157" t="str">
        <f t="shared" si="36"/>
        <v>05907</v>
      </c>
      <c r="B1157" s="118" t="str">
        <f t="shared" si="37"/>
        <v>D54395-BRC05907</v>
      </c>
      <c r="C1157" s="338">
        <v>3</v>
      </c>
      <c r="D1157" s="339"/>
      <c r="E1157" s="340"/>
      <c r="F1157" s="341" t="s">
        <v>3530</v>
      </c>
      <c r="G1157" s="342" t="s">
        <v>3529</v>
      </c>
      <c r="H1157" s="343" t="s">
        <v>45</v>
      </c>
      <c r="I1157" s="344" t="s">
        <v>3531</v>
      </c>
      <c r="J1157" s="345" t="s">
        <v>47</v>
      </c>
    </row>
    <row r="1158" spans="1:10" x14ac:dyDescent="0.25">
      <c r="A1158" t="str">
        <f t="shared" si="36"/>
        <v>05902</v>
      </c>
      <c r="B1158" s="118" t="str">
        <f t="shared" si="37"/>
        <v>D54395-BRC05902</v>
      </c>
      <c r="C1158" s="338">
        <v>3</v>
      </c>
      <c r="D1158" s="339"/>
      <c r="E1158" s="340"/>
      <c r="F1158" s="341" t="s">
        <v>3533</v>
      </c>
      <c r="G1158" s="342" t="s">
        <v>3532</v>
      </c>
      <c r="H1158" s="343" t="s">
        <v>45</v>
      </c>
      <c r="I1158" s="344" t="s">
        <v>3534</v>
      </c>
      <c r="J1158" s="345" t="s">
        <v>47</v>
      </c>
    </row>
    <row r="1159" spans="1:10" x14ac:dyDescent="0.25">
      <c r="A1159" t="str">
        <f t="shared" si="36"/>
        <v>05901</v>
      </c>
      <c r="B1159" s="118" t="str">
        <f t="shared" si="37"/>
        <v>D54395-BRC05901</v>
      </c>
      <c r="C1159" s="338">
        <v>3</v>
      </c>
      <c r="D1159" s="339"/>
      <c r="E1159" s="340"/>
      <c r="F1159" s="341" t="s">
        <v>3536</v>
      </c>
      <c r="G1159" s="342" t="s">
        <v>3535</v>
      </c>
      <c r="H1159" s="343" t="s">
        <v>45</v>
      </c>
      <c r="I1159" s="344" t="s">
        <v>3537</v>
      </c>
      <c r="J1159" s="345" t="s">
        <v>47</v>
      </c>
    </row>
    <row r="1160" spans="1:10" x14ac:dyDescent="0.25">
      <c r="A1160" t="str">
        <f t="shared" si="36"/>
        <v>05900</v>
      </c>
      <c r="B1160" s="118" t="str">
        <f t="shared" si="37"/>
        <v>D54395-BRC05900</v>
      </c>
      <c r="C1160" s="338">
        <v>3</v>
      </c>
      <c r="D1160" s="339"/>
      <c r="E1160" s="340"/>
      <c r="F1160" s="341" t="s">
        <v>3539</v>
      </c>
      <c r="G1160" s="342" t="s">
        <v>3538</v>
      </c>
      <c r="H1160" s="343" t="s">
        <v>45</v>
      </c>
      <c r="I1160" s="344" t="s">
        <v>3540</v>
      </c>
      <c r="J1160" s="345" t="s">
        <v>47</v>
      </c>
    </row>
    <row r="1161" spans="1:10" x14ac:dyDescent="0.25">
      <c r="A1161" t="str">
        <f t="shared" si="36"/>
        <v>05896</v>
      </c>
      <c r="B1161" s="118" t="str">
        <f t="shared" si="37"/>
        <v>D54395-BRC05896</v>
      </c>
      <c r="C1161" s="338">
        <v>3</v>
      </c>
      <c r="D1161" s="339"/>
      <c r="E1161" s="340"/>
      <c r="F1161" s="341" t="s">
        <v>3542</v>
      </c>
      <c r="G1161" s="342" t="s">
        <v>3541</v>
      </c>
      <c r="H1161" s="343" t="s">
        <v>45</v>
      </c>
      <c r="I1161" s="344" t="s">
        <v>3543</v>
      </c>
      <c r="J1161" s="345" t="s">
        <v>47</v>
      </c>
    </row>
    <row r="1162" spans="1:10" x14ac:dyDescent="0.25">
      <c r="A1162" t="str">
        <f t="shared" si="36"/>
        <v>05888</v>
      </c>
      <c r="B1162" s="118" t="str">
        <f t="shared" si="37"/>
        <v>D54395-BRC05888</v>
      </c>
      <c r="C1162" s="338">
        <v>3</v>
      </c>
      <c r="D1162" s="339"/>
      <c r="E1162" s="340"/>
      <c r="F1162" s="341" t="s">
        <v>3545</v>
      </c>
      <c r="G1162" s="342" t="s">
        <v>3544</v>
      </c>
      <c r="H1162" s="343" t="s">
        <v>45</v>
      </c>
      <c r="I1162" s="344" t="s">
        <v>3546</v>
      </c>
      <c r="J1162" s="345" t="s">
        <v>47</v>
      </c>
    </row>
    <row r="1163" spans="1:10" x14ac:dyDescent="0.25">
      <c r="A1163" t="str">
        <f t="shared" si="36"/>
        <v>05869</v>
      </c>
      <c r="B1163" s="118" t="str">
        <f t="shared" si="37"/>
        <v>D54395-BRC05869</v>
      </c>
      <c r="C1163" s="338">
        <v>3</v>
      </c>
      <c r="D1163" s="339"/>
      <c r="E1163" s="340"/>
      <c r="F1163" s="341" t="s">
        <v>3548</v>
      </c>
      <c r="G1163" s="342" t="s">
        <v>3547</v>
      </c>
      <c r="H1163" s="343" t="s">
        <v>45</v>
      </c>
      <c r="I1163" s="344" t="s">
        <v>3549</v>
      </c>
      <c r="J1163" s="345" t="s">
        <v>47</v>
      </c>
    </row>
    <row r="1164" spans="1:10" x14ac:dyDescent="0.25">
      <c r="A1164" t="str">
        <f t="shared" si="36"/>
        <v>05809</v>
      </c>
      <c r="B1164" s="118" t="str">
        <f t="shared" si="37"/>
        <v>D54395-BRC05809</v>
      </c>
      <c r="C1164" s="338">
        <v>3</v>
      </c>
      <c r="D1164" s="339"/>
      <c r="E1164" s="340"/>
      <c r="F1164" s="341" t="s">
        <v>3551</v>
      </c>
      <c r="G1164" s="342" t="s">
        <v>3550</v>
      </c>
      <c r="H1164" s="343" t="s">
        <v>45</v>
      </c>
      <c r="I1164" s="344" t="s">
        <v>3552</v>
      </c>
      <c r="J1164" s="345" t="s">
        <v>47</v>
      </c>
    </row>
    <row r="1165" spans="1:10" x14ac:dyDescent="0.25">
      <c r="A1165" t="str">
        <f t="shared" si="36"/>
        <v>00998</v>
      </c>
      <c r="B1165" s="118" t="str">
        <f t="shared" si="37"/>
        <v>D54395-BRC00998</v>
      </c>
      <c r="C1165" s="338">
        <v>3</v>
      </c>
      <c r="D1165" s="339"/>
      <c r="E1165" s="340"/>
      <c r="F1165" s="341" t="s">
        <v>3554</v>
      </c>
      <c r="G1165" s="342" t="s">
        <v>3553</v>
      </c>
      <c r="H1165" s="343" t="s">
        <v>45</v>
      </c>
      <c r="I1165" s="344" t="s">
        <v>3555</v>
      </c>
      <c r="J1165" s="345" t="s">
        <v>47</v>
      </c>
    </row>
    <row r="1166" spans="1:10" x14ac:dyDescent="0.25">
      <c r="A1166" t="str">
        <f t="shared" si="36"/>
        <v>00999</v>
      </c>
      <c r="B1166" s="118" t="str">
        <f t="shared" si="37"/>
        <v>D54395-BRC00999</v>
      </c>
      <c r="C1166" s="338">
        <v>3</v>
      </c>
      <c r="D1166" s="339"/>
      <c r="E1166" s="340"/>
      <c r="F1166" s="341" t="s">
        <v>3557</v>
      </c>
      <c r="G1166" s="342" t="s">
        <v>3556</v>
      </c>
      <c r="H1166" s="343" t="s">
        <v>45</v>
      </c>
      <c r="I1166" s="344" t="s">
        <v>3558</v>
      </c>
      <c r="J1166" s="345" t="s">
        <v>47</v>
      </c>
    </row>
    <row r="1167" spans="1:10" x14ac:dyDescent="0.25">
      <c r="A1167" t="str">
        <f t="shared" si="36"/>
        <v>01000</v>
      </c>
      <c r="B1167" s="118" t="str">
        <f t="shared" si="37"/>
        <v>D54395-BRC01000</v>
      </c>
      <c r="C1167" s="338">
        <v>3</v>
      </c>
      <c r="D1167" s="339"/>
      <c r="E1167" s="340"/>
      <c r="F1167" s="341" t="s">
        <v>3560</v>
      </c>
      <c r="G1167" s="342" t="s">
        <v>3559</v>
      </c>
      <c r="H1167" s="343" t="s">
        <v>45</v>
      </c>
      <c r="I1167" s="344" t="s">
        <v>3561</v>
      </c>
      <c r="J1167" s="345" t="s">
        <v>47</v>
      </c>
    </row>
    <row r="1168" spans="1:10" x14ac:dyDescent="0.25">
      <c r="A1168" t="str">
        <f t="shared" si="36"/>
        <v>01001</v>
      </c>
      <c r="B1168" s="118" t="str">
        <f t="shared" si="37"/>
        <v>D54395-BRC01001</v>
      </c>
      <c r="C1168" s="338">
        <v>3</v>
      </c>
      <c r="D1168" s="339"/>
      <c r="E1168" s="340"/>
      <c r="F1168" s="341" t="s">
        <v>3563</v>
      </c>
      <c r="G1168" s="342" t="s">
        <v>3562</v>
      </c>
      <c r="H1168" s="343" t="s">
        <v>45</v>
      </c>
      <c r="I1168" s="344" t="s">
        <v>3564</v>
      </c>
      <c r="J1168" s="345" t="s">
        <v>47</v>
      </c>
    </row>
    <row r="1169" spans="1:10" x14ac:dyDescent="0.25">
      <c r="A1169" t="str">
        <f t="shared" si="36"/>
        <v>01033</v>
      </c>
      <c r="B1169" s="118" t="str">
        <f t="shared" si="37"/>
        <v>D54395-BRC01033</v>
      </c>
      <c r="C1169" s="338">
        <v>3</v>
      </c>
      <c r="D1169" s="339"/>
      <c r="E1169" s="340"/>
      <c r="F1169" s="341" t="s">
        <v>3566</v>
      </c>
      <c r="G1169" s="342" t="s">
        <v>3565</v>
      </c>
      <c r="H1169" s="343" t="s">
        <v>45</v>
      </c>
      <c r="I1169" s="344" t="s">
        <v>3567</v>
      </c>
      <c r="J1169" s="345" t="s">
        <v>47</v>
      </c>
    </row>
    <row r="1170" spans="1:10" x14ac:dyDescent="0.25">
      <c r="A1170" t="str">
        <f t="shared" si="36"/>
        <v>05803</v>
      </c>
      <c r="B1170" s="118" t="str">
        <f t="shared" si="37"/>
        <v>D54395-BRC05803</v>
      </c>
      <c r="C1170" s="338">
        <v>3</v>
      </c>
      <c r="D1170" s="339"/>
      <c r="E1170" s="340"/>
      <c r="F1170" s="341" t="s">
        <v>3569</v>
      </c>
      <c r="G1170" s="342" t="s">
        <v>3568</v>
      </c>
      <c r="H1170" s="343" t="s">
        <v>45</v>
      </c>
      <c r="I1170" s="344" t="s">
        <v>3570</v>
      </c>
      <c r="J1170" s="345" t="s">
        <v>47</v>
      </c>
    </row>
    <row r="1171" spans="1:10" x14ac:dyDescent="0.25">
      <c r="A1171" t="str">
        <f t="shared" si="36"/>
        <v>05799</v>
      </c>
      <c r="B1171" s="118" t="str">
        <f t="shared" si="37"/>
        <v>D54395-BRC05799</v>
      </c>
      <c r="C1171" s="338">
        <v>3</v>
      </c>
      <c r="D1171" s="339"/>
      <c r="E1171" s="340"/>
      <c r="F1171" s="341" t="s">
        <v>3572</v>
      </c>
      <c r="G1171" s="342" t="s">
        <v>3571</v>
      </c>
      <c r="H1171" s="343" t="s">
        <v>45</v>
      </c>
      <c r="I1171" s="344" t="s">
        <v>3573</v>
      </c>
      <c r="J1171" s="345" t="s">
        <v>47</v>
      </c>
    </row>
    <row r="1172" spans="1:10" x14ac:dyDescent="0.25">
      <c r="A1172" t="str">
        <f t="shared" si="36"/>
        <v>01126</v>
      </c>
      <c r="B1172" s="118" t="str">
        <f t="shared" si="37"/>
        <v>D54395-BRC01126</v>
      </c>
      <c r="C1172" s="338">
        <v>3</v>
      </c>
      <c r="D1172" s="339"/>
      <c r="E1172" s="340"/>
      <c r="F1172" s="341" t="s">
        <v>3575</v>
      </c>
      <c r="G1172" s="342" t="s">
        <v>3574</v>
      </c>
      <c r="H1172" s="343" t="s">
        <v>45</v>
      </c>
      <c r="I1172" s="344" t="s">
        <v>3576</v>
      </c>
      <c r="J1172" s="345" t="s">
        <v>47</v>
      </c>
    </row>
    <row r="1173" spans="1:10" x14ac:dyDescent="0.25">
      <c r="A1173" t="str">
        <f t="shared" si="36"/>
        <v>01213</v>
      </c>
      <c r="B1173" s="118" t="str">
        <f t="shared" si="37"/>
        <v>D54395-BRC01213</v>
      </c>
      <c r="C1173" s="338">
        <v>3</v>
      </c>
      <c r="D1173" s="339"/>
      <c r="E1173" s="340"/>
      <c r="F1173" s="341" t="s">
        <v>3578</v>
      </c>
      <c r="G1173" s="342" t="s">
        <v>3577</v>
      </c>
      <c r="H1173" s="343" t="s">
        <v>45</v>
      </c>
      <c r="I1173" s="344" t="s">
        <v>3579</v>
      </c>
      <c r="J1173" s="345" t="s">
        <v>47</v>
      </c>
    </row>
    <row r="1174" spans="1:10" x14ac:dyDescent="0.25">
      <c r="A1174" t="str">
        <f t="shared" si="36"/>
        <v>01285</v>
      </c>
      <c r="B1174" s="118" t="str">
        <f t="shared" si="37"/>
        <v>D54395-BRC01285</v>
      </c>
      <c r="C1174" s="338">
        <v>3</v>
      </c>
      <c r="D1174" s="339"/>
      <c r="E1174" s="340"/>
      <c r="F1174" s="341" t="s">
        <v>3581</v>
      </c>
      <c r="G1174" s="342" t="s">
        <v>3580</v>
      </c>
      <c r="H1174" s="343" t="s">
        <v>45</v>
      </c>
      <c r="I1174" s="344" t="s">
        <v>3582</v>
      </c>
      <c r="J1174" s="345" t="s">
        <v>47</v>
      </c>
    </row>
    <row r="1175" spans="1:10" x14ac:dyDescent="0.25">
      <c r="A1175" t="str">
        <f t="shared" si="36"/>
        <v>01303</v>
      </c>
      <c r="B1175" s="118" t="str">
        <f t="shared" si="37"/>
        <v>D54395-BRC01303</v>
      </c>
      <c r="C1175" s="338">
        <v>3</v>
      </c>
      <c r="D1175" s="339"/>
      <c r="E1175" s="340"/>
      <c r="F1175" s="341" t="s">
        <v>3584</v>
      </c>
      <c r="G1175" s="342" t="s">
        <v>3583</v>
      </c>
      <c r="H1175" s="343" t="s">
        <v>45</v>
      </c>
      <c r="I1175" s="344" t="s">
        <v>3585</v>
      </c>
      <c r="J1175" s="345" t="s">
        <v>47</v>
      </c>
    </row>
    <row r="1176" spans="1:10" x14ac:dyDescent="0.25">
      <c r="A1176" t="str">
        <f t="shared" si="36"/>
        <v>01314</v>
      </c>
      <c r="B1176" s="118" t="str">
        <f t="shared" si="37"/>
        <v>D54395-BRC01314</v>
      </c>
      <c r="C1176" s="338">
        <v>4</v>
      </c>
      <c r="D1176" s="339"/>
      <c r="E1176" s="340"/>
      <c r="F1176" s="341" t="s">
        <v>3587</v>
      </c>
      <c r="G1176" s="342" t="s">
        <v>3586</v>
      </c>
      <c r="H1176" s="343" t="s">
        <v>45</v>
      </c>
      <c r="I1176" s="344" t="s">
        <v>3588</v>
      </c>
      <c r="J1176" s="345" t="s">
        <v>47</v>
      </c>
    </row>
    <row r="1177" spans="1:10" x14ac:dyDescent="0.25">
      <c r="A1177" t="str">
        <f t="shared" si="36"/>
        <v>01486</v>
      </c>
      <c r="B1177" s="118" t="str">
        <f t="shared" si="37"/>
        <v>D54395-BRC01486</v>
      </c>
      <c r="C1177" s="338">
        <v>4</v>
      </c>
      <c r="D1177" s="339"/>
      <c r="E1177" s="340"/>
      <c r="F1177" s="341" t="s">
        <v>3590</v>
      </c>
      <c r="G1177" s="342" t="s">
        <v>3589</v>
      </c>
      <c r="H1177" s="343" t="s">
        <v>45</v>
      </c>
      <c r="I1177" s="344" t="s">
        <v>3591</v>
      </c>
      <c r="J1177" s="345" t="s">
        <v>47</v>
      </c>
    </row>
    <row r="1178" spans="1:10" x14ac:dyDescent="0.25">
      <c r="A1178" t="str">
        <f t="shared" si="36"/>
        <v>01653</v>
      </c>
      <c r="B1178" s="118" t="str">
        <f t="shared" si="37"/>
        <v>D54395-BRC01653</v>
      </c>
      <c r="C1178" s="338">
        <v>4</v>
      </c>
      <c r="D1178" s="339"/>
      <c r="E1178" s="340"/>
      <c r="F1178" s="341" t="s">
        <v>3593</v>
      </c>
      <c r="G1178" s="342" t="s">
        <v>3592</v>
      </c>
      <c r="H1178" s="343" t="s">
        <v>45</v>
      </c>
      <c r="I1178" s="344" t="s">
        <v>3594</v>
      </c>
      <c r="J1178" s="345" t="s">
        <v>47</v>
      </c>
    </row>
    <row r="1179" spans="1:10" x14ac:dyDescent="0.25">
      <c r="A1179" t="str">
        <f t="shared" si="36"/>
        <v>01676</v>
      </c>
      <c r="B1179" s="118" t="str">
        <f t="shared" si="37"/>
        <v>D54395-BRC01676</v>
      </c>
      <c r="C1179" s="338">
        <v>4</v>
      </c>
      <c r="D1179" s="339"/>
      <c r="E1179" s="340"/>
      <c r="F1179" s="341" t="s">
        <v>3596</v>
      </c>
      <c r="G1179" s="342" t="s">
        <v>3595</v>
      </c>
      <c r="H1179" s="343" t="s">
        <v>45</v>
      </c>
      <c r="I1179" s="344" t="s">
        <v>3597</v>
      </c>
      <c r="J1179" s="345" t="s">
        <v>47</v>
      </c>
    </row>
    <row r="1180" spans="1:10" x14ac:dyDescent="0.25">
      <c r="A1180" t="str">
        <f t="shared" si="36"/>
        <v>01788</v>
      </c>
      <c r="B1180" s="118" t="str">
        <f t="shared" si="37"/>
        <v>D54395-BRC01788</v>
      </c>
      <c r="C1180" s="338">
        <v>4</v>
      </c>
      <c r="D1180" s="339"/>
      <c r="E1180" s="340"/>
      <c r="F1180" s="341" t="s">
        <v>3599</v>
      </c>
      <c r="G1180" s="342" t="s">
        <v>3598</v>
      </c>
      <c r="H1180" s="343" t="s">
        <v>45</v>
      </c>
      <c r="I1180" s="344" t="s">
        <v>3600</v>
      </c>
      <c r="J1180" s="345" t="s">
        <v>47</v>
      </c>
    </row>
    <row r="1181" spans="1:10" x14ac:dyDescent="0.25">
      <c r="A1181" t="str">
        <f t="shared" si="36"/>
        <v>01806</v>
      </c>
      <c r="B1181" s="118" t="str">
        <f t="shared" si="37"/>
        <v>D54395-BRC01806</v>
      </c>
      <c r="C1181" s="338">
        <v>4</v>
      </c>
      <c r="D1181" s="339"/>
      <c r="E1181" s="340"/>
      <c r="F1181" s="341" t="s">
        <v>3602</v>
      </c>
      <c r="G1181" s="342" t="s">
        <v>3601</v>
      </c>
      <c r="H1181" s="343" t="s">
        <v>45</v>
      </c>
      <c r="I1181" s="344" t="s">
        <v>3603</v>
      </c>
      <c r="J1181" s="345" t="s">
        <v>47</v>
      </c>
    </row>
    <row r="1182" spans="1:10" x14ac:dyDescent="0.25">
      <c r="A1182" t="str">
        <f t="shared" si="36"/>
        <v>01835</v>
      </c>
      <c r="B1182" s="118" t="str">
        <f t="shared" si="37"/>
        <v>D54395-BRC01835</v>
      </c>
      <c r="C1182" s="338">
        <v>4</v>
      </c>
      <c r="D1182" s="339"/>
      <c r="E1182" s="340"/>
      <c r="F1182" s="341" t="s">
        <v>3605</v>
      </c>
      <c r="G1182" s="342" t="s">
        <v>3604</v>
      </c>
      <c r="H1182" s="343" t="s">
        <v>45</v>
      </c>
      <c r="I1182" s="344" t="s">
        <v>3606</v>
      </c>
      <c r="J1182" s="345" t="s">
        <v>47</v>
      </c>
    </row>
    <row r="1183" spans="1:10" x14ac:dyDescent="0.25">
      <c r="A1183" t="str">
        <f t="shared" si="36"/>
        <v>01893</v>
      </c>
      <c r="B1183" s="118" t="str">
        <f t="shared" si="37"/>
        <v>D54395-BRC01893</v>
      </c>
      <c r="C1183" s="338">
        <v>4</v>
      </c>
      <c r="D1183" s="339"/>
      <c r="E1183" s="340"/>
      <c r="F1183" s="341" t="s">
        <v>3608</v>
      </c>
      <c r="G1183" s="342" t="s">
        <v>3607</v>
      </c>
      <c r="H1183" s="343" t="s">
        <v>45</v>
      </c>
      <c r="I1183" s="344" t="s">
        <v>3609</v>
      </c>
      <c r="J1183" s="345" t="s">
        <v>47</v>
      </c>
    </row>
    <row r="1184" spans="1:10" x14ac:dyDescent="0.25">
      <c r="A1184" t="str">
        <f t="shared" si="36"/>
        <v>01924</v>
      </c>
      <c r="B1184" s="118" t="str">
        <f t="shared" si="37"/>
        <v>D54395-BRC01924</v>
      </c>
      <c r="C1184" s="338">
        <v>4</v>
      </c>
      <c r="D1184" s="339"/>
      <c r="E1184" s="340"/>
      <c r="F1184" s="341" t="s">
        <v>3611</v>
      </c>
      <c r="G1184" s="342" t="s">
        <v>3610</v>
      </c>
      <c r="H1184" s="343" t="s">
        <v>45</v>
      </c>
      <c r="I1184" s="344" t="s">
        <v>3612</v>
      </c>
      <c r="J1184" s="345" t="s">
        <v>47</v>
      </c>
    </row>
    <row r="1185" spans="1:10" x14ac:dyDescent="0.25">
      <c r="A1185" t="str">
        <f t="shared" si="36"/>
        <v>01929</v>
      </c>
      <c r="B1185" s="118" t="str">
        <f t="shared" si="37"/>
        <v>D54395-BRC01929</v>
      </c>
      <c r="C1185" s="338">
        <v>4</v>
      </c>
      <c r="D1185" s="339"/>
      <c r="E1185" s="340"/>
      <c r="F1185" s="341" t="s">
        <v>3614</v>
      </c>
      <c r="G1185" s="342" t="s">
        <v>3613</v>
      </c>
      <c r="H1185" s="343" t="s">
        <v>45</v>
      </c>
      <c r="I1185" s="344" t="s">
        <v>3615</v>
      </c>
      <c r="J1185" s="345" t="s">
        <v>47</v>
      </c>
    </row>
    <row r="1186" spans="1:10" x14ac:dyDescent="0.25">
      <c r="A1186" t="str">
        <f t="shared" si="36"/>
        <v>01941</v>
      </c>
      <c r="B1186" s="118" t="str">
        <f t="shared" si="37"/>
        <v>D54395-BRC01941</v>
      </c>
      <c r="C1186" s="338">
        <v>4</v>
      </c>
      <c r="D1186" s="339"/>
      <c r="E1186" s="340"/>
      <c r="F1186" s="341" t="s">
        <v>3617</v>
      </c>
      <c r="G1186" s="342" t="s">
        <v>3616</v>
      </c>
      <c r="H1186" s="343" t="s">
        <v>45</v>
      </c>
      <c r="I1186" s="344" t="s">
        <v>3618</v>
      </c>
      <c r="J1186" s="345" t="s">
        <v>47</v>
      </c>
    </row>
    <row r="1187" spans="1:10" x14ac:dyDescent="0.25">
      <c r="A1187" t="str">
        <f t="shared" si="36"/>
        <v>01948</v>
      </c>
      <c r="B1187" s="118" t="str">
        <f t="shared" si="37"/>
        <v>D54395-BRC01948</v>
      </c>
      <c r="C1187" s="338">
        <v>4</v>
      </c>
      <c r="D1187" s="339"/>
      <c r="E1187" s="340"/>
      <c r="F1187" s="341" t="s">
        <v>3620</v>
      </c>
      <c r="G1187" s="342" t="s">
        <v>3619</v>
      </c>
      <c r="H1187" s="343" t="s">
        <v>45</v>
      </c>
      <c r="I1187" s="344" t="s">
        <v>3621</v>
      </c>
      <c r="J1187" s="345" t="s">
        <v>47</v>
      </c>
    </row>
    <row r="1188" spans="1:10" x14ac:dyDescent="0.25">
      <c r="A1188" t="str">
        <f t="shared" si="36"/>
        <v>05738</v>
      </c>
      <c r="B1188" s="118" t="str">
        <f t="shared" si="37"/>
        <v>D54395-BRC05738</v>
      </c>
      <c r="C1188" s="338">
        <v>4</v>
      </c>
      <c r="D1188" s="339"/>
      <c r="E1188" s="340"/>
      <c r="F1188" s="341" t="s">
        <v>3623</v>
      </c>
      <c r="G1188" s="342" t="s">
        <v>3622</v>
      </c>
      <c r="H1188" s="343" t="s">
        <v>45</v>
      </c>
      <c r="I1188" s="344" t="s">
        <v>3624</v>
      </c>
      <c r="J1188" s="345" t="s">
        <v>47</v>
      </c>
    </row>
    <row r="1189" spans="1:10" x14ac:dyDescent="0.25">
      <c r="A1189" t="str">
        <f t="shared" si="36"/>
        <v>01986</v>
      </c>
      <c r="B1189" s="118" t="str">
        <f t="shared" si="37"/>
        <v>D54395-BRC01986</v>
      </c>
      <c r="C1189" s="338">
        <v>4</v>
      </c>
      <c r="D1189" s="339"/>
      <c r="E1189" s="340"/>
      <c r="F1189" s="341" t="s">
        <v>3626</v>
      </c>
      <c r="G1189" s="342" t="s">
        <v>3625</v>
      </c>
      <c r="H1189" s="343" t="s">
        <v>45</v>
      </c>
      <c r="I1189" s="344" t="s">
        <v>3627</v>
      </c>
      <c r="J1189" s="345" t="s">
        <v>47</v>
      </c>
    </row>
    <row r="1190" spans="1:10" x14ac:dyDescent="0.25">
      <c r="A1190" t="str">
        <f t="shared" si="36"/>
        <v>01990</v>
      </c>
      <c r="B1190" s="118" t="str">
        <f t="shared" si="37"/>
        <v>D54395-BRC01990</v>
      </c>
      <c r="C1190" s="338">
        <v>4</v>
      </c>
      <c r="D1190" s="339"/>
      <c r="E1190" s="340"/>
      <c r="F1190" s="341" t="s">
        <v>3629</v>
      </c>
      <c r="G1190" s="342" t="s">
        <v>3628</v>
      </c>
      <c r="H1190" s="343" t="s">
        <v>45</v>
      </c>
      <c r="I1190" s="344" t="s">
        <v>3630</v>
      </c>
      <c r="J1190" s="345" t="s">
        <v>47</v>
      </c>
    </row>
    <row r="1191" spans="1:10" x14ac:dyDescent="0.25">
      <c r="A1191" t="str">
        <f t="shared" si="36"/>
        <v>01991</v>
      </c>
      <c r="B1191" s="118" t="str">
        <f t="shared" si="37"/>
        <v>D54395-BRC01991</v>
      </c>
      <c r="C1191" s="338">
        <v>4</v>
      </c>
      <c r="D1191" s="339"/>
      <c r="E1191" s="340"/>
      <c r="F1191" s="341" t="s">
        <v>3632</v>
      </c>
      <c r="G1191" s="342" t="s">
        <v>3631</v>
      </c>
      <c r="H1191" s="343" t="s">
        <v>45</v>
      </c>
      <c r="I1191" s="344" t="s">
        <v>3633</v>
      </c>
      <c r="J1191" s="345" t="s">
        <v>47</v>
      </c>
    </row>
    <row r="1192" spans="1:10" x14ac:dyDescent="0.25">
      <c r="A1192" t="str">
        <f t="shared" si="36"/>
        <v>01993</v>
      </c>
      <c r="B1192" s="118" t="str">
        <f t="shared" si="37"/>
        <v>D54395-BRC01993</v>
      </c>
      <c r="C1192" s="338">
        <v>4</v>
      </c>
      <c r="D1192" s="339"/>
      <c r="E1192" s="340"/>
      <c r="F1192" s="341" t="s">
        <v>3635</v>
      </c>
      <c r="G1192" s="342" t="s">
        <v>3634</v>
      </c>
      <c r="H1192" s="343" t="s">
        <v>45</v>
      </c>
      <c r="I1192" s="344" t="s">
        <v>3636</v>
      </c>
      <c r="J1192" s="345" t="s">
        <v>47</v>
      </c>
    </row>
    <row r="1193" spans="1:10" x14ac:dyDescent="0.25">
      <c r="A1193" t="str">
        <f t="shared" si="36"/>
        <v>01998</v>
      </c>
      <c r="B1193" s="118" t="str">
        <f t="shared" si="37"/>
        <v>D54395-BRC01998</v>
      </c>
      <c r="C1193" s="338">
        <v>4</v>
      </c>
      <c r="D1193" s="339"/>
      <c r="E1193" s="340"/>
      <c r="F1193" s="341" t="s">
        <v>3638</v>
      </c>
      <c r="G1193" s="342" t="s">
        <v>3637</v>
      </c>
      <c r="H1193" s="343" t="s">
        <v>45</v>
      </c>
      <c r="I1193" s="344" t="s">
        <v>3639</v>
      </c>
      <c r="J1193" s="345" t="s">
        <v>47</v>
      </c>
    </row>
    <row r="1194" spans="1:10" x14ac:dyDescent="0.25">
      <c r="A1194" t="str">
        <f t="shared" si="36"/>
        <v>01999</v>
      </c>
      <c r="B1194" s="118" t="str">
        <f t="shared" si="37"/>
        <v>D54395-BRC01999</v>
      </c>
      <c r="C1194" s="338">
        <v>4</v>
      </c>
      <c r="D1194" s="339"/>
      <c r="E1194" s="340"/>
      <c r="F1194" s="341" t="s">
        <v>3641</v>
      </c>
      <c r="G1194" s="342" t="s">
        <v>3640</v>
      </c>
      <c r="H1194" s="343" t="s">
        <v>45</v>
      </c>
      <c r="I1194" s="344" t="s">
        <v>3642</v>
      </c>
      <c r="J1194" s="345" t="s">
        <v>47</v>
      </c>
    </row>
    <row r="1195" spans="1:10" x14ac:dyDescent="0.25">
      <c r="A1195" t="str">
        <f t="shared" si="36"/>
        <v>02014</v>
      </c>
      <c r="B1195" s="118" t="str">
        <f t="shared" si="37"/>
        <v>D54395-BRC02014</v>
      </c>
      <c r="C1195" s="338">
        <v>4</v>
      </c>
      <c r="D1195" s="339"/>
      <c r="E1195" s="340"/>
      <c r="F1195" s="341" t="s">
        <v>3644</v>
      </c>
      <c r="G1195" s="342" t="s">
        <v>3643</v>
      </c>
      <c r="H1195" s="343" t="s">
        <v>45</v>
      </c>
      <c r="I1195" s="344" t="s">
        <v>3645</v>
      </c>
      <c r="J1195" s="345" t="s">
        <v>47</v>
      </c>
    </row>
    <row r="1196" spans="1:10" x14ac:dyDescent="0.25">
      <c r="A1196" t="str">
        <f t="shared" si="36"/>
        <v>02016</v>
      </c>
      <c r="B1196" s="118" t="str">
        <f t="shared" si="37"/>
        <v>D54395-BRC02016</v>
      </c>
      <c r="C1196" s="338">
        <v>4</v>
      </c>
      <c r="D1196" s="339"/>
      <c r="E1196" s="340"/>
      <c r="F1196" s="341" t="s">
        <v>3647</v>
      </c>
      <c r="G1196" s="342" t="s">
        <v>3646</v>
      </c>
      <c r="H1196" s="343" t="s">
        <v>45</v>
      </c>
      <c r="I1196" s="344" t="s">
        <v>3648</v>
      </c>
      <c r="J1196" s="345" t="s">
        <v>47</v>
      </c>
    </row>
    <row r="1197" spans="1:10" x14ac:dyDescent="0.25">
      <c r="A1197" t="str">
        <f t="shared" si="36"/>
        <v>02026</v>
      </c>
      <c r="B1197" s="118" t="str">
        <f t="shared" si="37"/>
        <v>D54395-BRC02026</v>
      </c>
      <c r="C1197" s="338">
        <v>4</v>
      </c>
      <c r="D1197" s="339"/>
      <c r="E1197" s="340"/>
      <c r="F1197" s="341" t="s">
        <v>3650</v>
      </c>
      <c r="G1197" s="342" t="s">
        <v>3649</v>
      </c>
      <c r="H1197" s="343" t="s">
        <v>45</v>
      </c>
      <c r="I1197" s="344" t="s">
        <v>3651</v>
      </c>
      <c r="J1197" s="345" t="s">
        <v>47</v>
      </c>
    </row>
    <row r="1198" spans="1:10" x14ac:dyDescent="0.25">
      <c r="A1198" t="str">
        <f t="shared" si="36"/>
        <v>02066</v>
      </c>
      <c r="B1198" s="118" t="str">
        <f t="shared" si="37"/>
        <v>D54395-BRC02066</v>
      </c>
      <c r="C1198" s="338">
        <v>4</v>
      </c>
      <c r="D1198" s="339"/>
      <c r="E1198" s="340"/>
      <c r="F1198" s="341" t="s">
        <v>3653</v>
      </c>
      <c r="G1198" s="342" t="s">
        <v>3652</v>
      </c>
      <c r="H1198" s="343" t="s">
        <v>45</v>
      </c>
      <c r="I1198" s="344" t="s">
        <v>3654</v>
      </c>
      <c r="J1198" s="345" t="s">
        <v>47</v>
      </c>
    </row>
    <row r="1199" spans="1:10" x14ac:dyDescent="0.25">
      <c r="A1199" t="str">
        <f t="shared" si="36"/>
        <v>02076</v>
      </c>
      <c r="B1199" s="118" t="str">
        <f t="shared" si="37"/>
        <v>D54395-BRC02076</v>
      </c>
      <c r="C1199" s="338">
        <v>4</v>
      </c>
      <c r="D1199" s="339"/>
      <c r="E1199" s="340"/>
      <c r="F1199" s="341" t="s">
        <v>3656</v>
      </c>
      <c r="G1199" s="342" t="s">
        <v>3655</v>
      </c>
      <c r="H1199" s="343" t="s">
        <v>45</v>
      </c>
      <c r="I1199" s="344" t="s">
        <v>3657</v>
      </c>
      <c r="J1199" s="345" t="s">
        <v>47</v>
      </c>
    </row>
    <row r="1200" spans="1:10" x14ac:dyDescent="0.25">
      <c r="A1200" t="str">
        <f t="shared" si="36"/>
        <v>02084</v>
      </c>
      <c r="B1200" s="118" t="str">
        <f t="shared" si="37"/>
        <v>D54395-BRC02084</v>
      </c>
      <c r="C1200" s="338">
        <v>4</v>
      </c>
      <c r="D1200" s="339"/>
      <c r="E1200" s="340"/>
      <c r="F1200" s="341" t="s">
        <v>3659</v>
      </c>
      <c r="G1200" s="342" t="s">
        <v>3658</v>
      </c>
      <c r="H1200" s="343" t="s">
        <v>45</v>
      </c>
      <c r="I1200" s="344" t="s">
        <v>3660</v>
      </c>
      <c r="J1200" s="345" t="s">
        <v>47</v>
      </c>
    </row>
    <row r="1201" spans="1:10" x14ac:dyDescent="0.25">
      <c r="A1201" t="str">
        <f t="shared" si="36"/>
        <v>02092</v>
      </c>
      <c r="B1201" s="118" t="str">
        <f t="shared" si="37"/>
        <v>D54395-BRC02092</v>
      </c>
      <c r="C1201" s="338">
        <v>4</v>
      </c>
      <c r="D1201" s="339"/>
      <c r="E1201" s="340"/>
      <c r="F1201" s="341" t="s">
        <v>3662</v>
      </c>
      <c r="G1201" s="342" t="s">
        <v>3661</v>
      </c>
      <c r="H1201" s="343" t="s">
        <v>45</v>
      </c>
      <c r="I1201" s="344" t="s">
        <v>3663</v>
      </c>
      <c r="J1201" s="345" t="s">
        <v>47</v>
      </c>
    </row>
    <row r="1202" spans="1:10" x14ac:dyDescent="0.25">
      <c r="A1202" t="str">
        <f t="shared" si="36"/>
        <v>02102</v>
      </c>
      <c r="B1202" s="118" t="str">
        <f t="shared" si="37"/>
        <v>D54395-BRC02102</v>
      </c>
      <c r="C1202" s="338">
        <v>4</v>
      </c>
      <c r="D1202" s="339"/>
      <c r="E1202" s="340"/>
      <c r="F1202" s="341" t="s">
        <v>3665</v>
      </c>
      <c r="G1202" s="342" t="s">
        <v>3664</v>
      </c>
      <c r="H1202" s="343" t="s">
        <v>45</v>
      </c>
      <c r="I1202" s="344" t="s">
        <v>3666</v>
      </c>
      <c r="J1202" s="345" t="s">
        <v>47</v>
      </c>
    </row>
    <row r="1203" spans="1:10" x14ac:dyDescent="0.25">
      <c r="A1203" t="str">
        <f t="shared" si="36"/>
        <v>02144</v>
      </c>
      <c r="B1203" s="118" t="str">
        <f t="shared" si="37"/>
        <v>D54395-BRC02144</v>
      </c>
      <c r="C1203" s="338">
        <v>4</v>
      </c>
      <c r="D1203" s="339"/>
      <c r="E1203" s="340"/>
      <c r="F1203" s="341" t="s">
        <v>3668</v>
      </c>
      <c r="G1203" s="342" t="s">
        <v>3667</v>
      </c>
      <c r="H1203" s="343" t="s">
        <v>45</v>
      </c>
      <c r="I1203" s="344" t="s">
        <v>3669</v>
      </c>
      <c r="J1203" s="345" t="s">
        <v>47</v>
      </c>
    </row>
    <row r="1204" spans="1:10" x14ac:dyDescent="0.25">
      <c r="A1204" t="str">
        <f t="shared" si="36"/>
        <v>02151</v>
      </c>
      <c r="B1204" s="118" t="str">
        <f t="shared" si="37"/>
        <v>D54395-BRC02151</v>
      </c>
      <c r="C1204" s="338">
        <v>4</v>
      </c>
      <c r="D1204" s="339"/>
      <c r="E1204" s="340"/>
      <c r="F1204" s="341" t="s">
        <v>3671</v>
      </c>
      <c r="G1204" s="342" t="s">
        <v>3670</v>
      </c>
      <c r="H1204" s="343" t="s">
        <v>45</v>
      </c>
      <c r="I1204" s="344" t="s">
        <v>3672</v>
      </c>
      <c r="J1204" s="345" t="s">
        <v>47</v>
      </c>
    </row>
    <row r="1205" spans="1:10" x14ac:dyDescent="0.25">
      <c r="A1205" t="str">
        <f t="shared" si="36"/>
        <v>02184</v>
      </c>
      <c r="B1205" s="118" t="str">
        <f t="shared" si="37"/>
        <v>D54395-BRC02184</v>
      </c>
      <c r="C1205" s="338">
        <v>4</v>
      </c>
      <c r="D1205" s="339"/>
      <c r="E1205" s="340"/>
      <c r="F1205" s="341" t="s">
        <v>3674</v>
      </c>
      <c r="G1205" s="342" t="s">
        <v>3673</v>
      </c>
      <c r="H1205" s="343" t="s">
        <v>45</v>
      </c>
      <c r="I1205" s="344" t="s">
        <v>3675</v>
      </c>
      <c r="J1205" s="345" t="s">
        <v>47</v>
      </c>
    </row>
    <row r="1206" spans="1:10" x14ac:dyDescent="0.25">
      <c r="A1206" t="str">
        <f t="shared" si="36"/>
        <v>02185</v>
      </c>
      <c r="B1206" s="118" t="str">
        <f t="shared" si="37"/>
        <v>D54395-BRC02185</v>
      </c>
      <c r="C1206" s="338">
        <v>4</v>
      </c>
      <c r="D1206" s="339"/>
      <c r="E1206" s="340"/>
      <c r="F1206" s="341" t="s">
        <v>3677</v>
      </c>
      <c r="G1206" s="342" t="s">
        <v>3676</v>
      </c>
      <c r="H1206" s="343" t="s">
        <v>45</v>
      </c>
      <c r="I1206" s="344" t="s">
        <v>3678</v>
      </c>
      <c r="J1206" s="345" t="s">
        <v>47</v>
      </c>
    </row>
    <row r="1207" spans="1:10" x14ac:dyDescent="0.25">
      <c r="A1207" t="str">
        <f t="shared" si="36"/>
        <v>02190</v>
      </c>
      <c r="B1207" s="118" t="str">
        <f t="shared" si="37"/>
        <v>D54395-BRC02190</v>
      </c>
      <c r="C1207" s="338">
        <v>4</v>
      </c>
      <c r="D1207" s="339"/>
      <c r="E1207" s="340"/>
      <c r="F1207" s="341" t="s">
        <v>3680</v>
      </c>
      <c r="G1207" s="342" t="s">
        <v>3679</v>
      </c>
      <c r="H1207" s="343" t="s">
        <v>45</v>
      </c>
      <c r="I1207" s="344" t="s">
        <v>3681</v>
      </c>
      <c r="J1207" s="345" t="s">
        <v>47</v>
      </c>
    </row>
    <row r="1208" spans="1:10" x14ac:dyDescent="0.25">
      <c r="A1208" t="str">
        <f t="shared" si="36"/>
        <v>02193</v>
      </c>
      <c r="B1208" s="118" t="str">
        <f t="shared" si="37"/>
        <v>D54395-BRC02193</v>
      </c>
      <c r="C1208" s="338">
        <v>4</v>
      </c>
      <c r="D1208" s="339"/>
      <c r="E1208" s="340"/>
      <c r="F1208" s="341" t="s">
        <v>3683</v>
      </c>
      <c r="G1208" s="342" t="s">
        <v>3682</v>
      </c>
      <c r="H1208" s="343" t="s">
        <v>45</v>
      </c>
      <c r="I1208" s="344" t="s">
        <v>3684</v>
      </c>
      <c r="J1208" s="345" t="s">
        <v>47</v>
      </c>
    </row>
    <row r="1209" spans="1:10" x14ac:dyDescent="0.25">
      <c r="A1209" t="str">
        <f t="shared" si="36"/>
        <v>02202</v>
      </c>
      <c r="B1209" s="118" t="str">
        <f t="shared" si="37"/>
        <v>D54395-BRC02202</v>
      </c>
      <c r="C1209" s="338">
        <v>4</v>
      </c>
      <c r="D1209" s="339"/>
      <c r="E1209" s="340"/>
      <c r="F1209" s="341" t="s">
        <v>3686</v>
      </c>
      <c r="G1209" s="342" t="s">
        <v>3685</v>
      </c>
      <c r="H1209" s="343" t="s">
        <v>45</v>
      </c>
      <c r="I1209" s="344" t="s">
        <v>3687</v>
      </c>
      <c r="J1209" s="345" t="s">
        <v>47</v>
      </c>
    </row>
    <row r="1210" spans="1:10" x14ac:dyDescent="0.25">
      <c r="A1210" t="str">
        <f t="shared" si="36"/>
        <v>02207</v>
      </c>
      <c r="B1210" s="118" t="str">
        <f t="shared" si="37"/>
        <v>D54395-BRC02207</v>
      </c>
      <c r="C1210" s="338">
        <v>4</v>
      </c>
      <c r="D1210" s="339"/>
      <c r="E1210" s="340"/>
      <c r="F1210" s="341" t="s">
        <v>3689</v>
      </c>
      <c r="G1210" s="342" t="s">
        <v>3688</v>
      </c>
      <c r="H1210" s="343" t="s">
        <v>45</v>
      </c>
      <c r="I1210" s="344" t="s">
        <v>3690</v>
      </c>
      <c r="J1210" s="345" t="s">
        <v>47</v>
      </c>
    </row>
    <row r="1211" spans="1:10" x14ac:dyDescent="0.25">
      <c r="A1211" t="str">
        <f t="shared" si="36"/>
        <v>02211</v>
      </c>
      <c r="B1211" s="118" t="str">
        <f t="shared" si="37"/>
        <v>D54395-BRC02211</v>
      </c>
      <c r="C1211" s="338">
        <v>4</v>
      </c>
      <c r="D1211" s="339"/>
      <c r="E1211" s="340"/>
      <c r="F1211" s="341" t="s">
        <v>3692</v>
      </c>
      <c r="G1211" s="342" t="s">
        <v>3691</v>
      </c>
      <c r="H1211" s="343" t="s">
        <v>45</v>
      </c>
      <c r="I1211" s="344" t="s">
        <v>3693</v>
      </c>
      <c r="J1211" s="345" t="s">
        <v>47</v>
      </c>
    </row>
    <row r="1212" spans="1:10" x14ac:dyDescent="0.25">
      <c r="A1212" t="str">
        <f t="shared" si="36"/>
        <v>02230</v>
      </c>
      <c r="B1212" s="118" t="str">
        <f t="shared" si="37"/>
        <v>D54395-BRC02230</v>
      </c>
      <c r="C1212" s="338">
        <v>4</v>
      </c>
      <c r="D1212" s="339"/>
      <c r="E1212" s="340"/>
      <c r="F1212" s="341" t="s">
        <v>3695</v>
      </c>
      <c r="G1212" s="342" t="s">
        <v>3694</v>
      </c>
      <c r="H1212" s="343" t="s">
        <v>45</v>
      </c>
      <c r="I1212" s="344" t="s">
        <v>3696</v>
      </c>
      <c r="J1212" s="345" t="s">
        <v>47</v>
      </c>
    </row>
    <row r="1213" spans="1:10" x14ac:dyDescent="0.25">
      <c r="A1213" t="str">
        <f t="shared" si="36"/>
        <v>02244</v>
      </c>
      <c r="B1213" s="118" t="str">
        <f t="shared" si="37"/>
        <v>D54395-BRC02244</v>
      </c>
      <c r="C1213" s="338">
        <v>4</v>
      </c>
      <c r="D1213" s="339"/>
      <c r="E1213" s="340"/>
      <c r="F1213" s="341" t="s">
        <v>3698</v>
      </c>
      <c r="G1213" s="342" t="s">
        <v>3697</v>
      </c>
      <c r="H1213" s="343" t="s">
        <v>45</v>
      </c>
      <c r="I1213" s="344" t="s">
        <v>868</v>
      </c>
      <c r="J1213" s="345" t="s">
        <v>47</v>
      </c>
    </row>
    <row r="1214" spans="1:10" x14ac:dyDescent="0.25">
      <c r="A1214" t="str">
        <f t="shared" si="36"/>
        <v>05619</v>
      </c>
      <c r="B1214" s="118" t="str">
        <f t="shared" si="37"/>
        <v>D54395-BRC05619</v>
      </c>
      <c r="C1214" s="338">
        <v>4</v>
      </c>
      <c r="D1214" s="339"/>
      <c r="E1214" s="340"/>
      <c r="F1214" s="341" t="s">
        <v>3700</v>
      </c>
      <c r="G1214" s="342" t="s">
        <v>3699</v>
      </c>
      <c r="H1214" s="343" t="s">
        <v>45</v>
      </c>
      <c r="I1214" s="344" t="s">
        <v>3701</v>
      </c>
      <c r="J1214" s="345" t="s">
        <v>47</v>
      </c>
    </row>
    <row r="1215" spans="1:10" x14ac:dyDescent="0.25">
      <c r="A1215" t="str">
        <f t="shared" si="36"/>
        <v>02270</v>
      </c>
      <c r="B1215" s="118" t="str">
        <f t="shared" si="37"/>
        <v>D54395-BRC02270</v>
      </c>
      <c r="C1215" s="338">
        <v>4</v>
      </c>
      <c r="D1215" s="339"/>
      <c r="E1215" s="340"/>
      <c r="F1215" s="341" t="s">
        <v>3703</v>
      </c>
      <c r="G1215" s="342" t="s">
        <v>3702</v>
      </c>
      <c r="H1215" s="343" t="s">
        <v>45</v>
      </c>
      <c r="I1215" s="344" t="s">
        <v>3704</v>
      </c>
      <c r="J1215" s="345" t="s">
        <v>47</v>
      </c>
    </row>
    <row r="1216" spans="1:10" x14ac:dyDescent="0.25">
      <c r="A1216" t="str">
        <f t="shared" si="36"/>
        <v>02286</v>
      </c>
      <c r="B1216" s="118" t="str">
        <f t="shared" si="37"/>
        <v>D54395-BRC02286</v>
      </c>
      <c r="C1216" s="338">
        <v>4</v>
      </c>
      <c r="D1216" s="339"/>
      <c r="E1216" s="340"/>
      <c r="F1216" s="341" t="s">
        <v>3706</v>
      </c>
      <c r="G1216" s="342" t="s">
        <v>3705</v>
      </c>
      <c r="H1216" s="343" t="s">
        <v>45</v>
      </c>
      <c r="I1216" s="344" t="s">
        <v>3707</v>
      </c>
      <c r="J1216" s="345" t="s">
        <v>47</v>
      </c>
    </row>
    <row r="1217" spans="1:10" x14ac:dyDescent="0.25">
      <c r="A1217" t="str">
        <f t="shared" si="36"/>
        <v>02298</v>
      </c>
      <c r="B1217" s="118" t="str">
        <f t="shared" si="37"/>
        <v>D54395-BRC02298</v>
      </c>
      <c r="C1217" s="338">
        <v>4</v>
      </c>
      <c r="D1217" s="339"/>
      <c r="E1217" s="340"/>
      <c r="F1217" s="341" t="s">
        <v>3709</v>
      </c>
      <c r="G1217" s="342" t="s">
        <v>3708</v>
      </c>
      <c r="H1217" s="343" t="s">
        <v>45</v>
      </c>
      <c r="I1217" s="344" t="s">
        <v>3710</v>
      </c>
      <c r="J1217" s="345" t="s">
        <v>47</v>
      </c>
    </row>
    <row r="1218" spans="1:10" x14ac:dyDescent="0.25">
      <c r="A1218" t="str">
        <f t="shared" si="36"/>
        <v>02305</v>
      </c>
      <c r="B1218" s="118" t="str">
        <f t="shared" si="37"/>
        <v>D54395-BRC02305</v>
      </c>
      <c r="C1218" s="338">
        <v>4</v>
      </c>
      <c r="D1218" s="339"/>
      <c r="E1218" s="340"/>
      <c r="F1218" s="341" t="s">
        <v>3712</v>
      </c>
      <c r="G1218" s="342" t="s">
        <v>3711</v>
      </c>
      <c r="H1218" s="343" t="s">
        <v>45</v>
      </c>
      <c r="I1218" s="344" t="s">
        <v>3713</v>
      </c>
      <c r="J1218" s="345" t="s">
        <v>47</v>
      </c>
    </row>
    <row r="1219" spans="1:10" x14ac:dyDescent="0.25">
      <c r="A1219" t="str">
        <f t="shared" si="36"/>
        <v>02359</v>
      </c>
      <c r="B1219" s="118" t="str">
        <f t="shared" si="37"/>
        <v>D54395-BRC02359</v>
      </c>
      <c r="C1219" s="338">
        <v>4</v>
      </c>
      <c r="D1219" s="339"/>
      <c r="E1219" s="340"/>
      <c r="F1219" s="341" t="s">
        <v>3715</v>
      </c>
      <c r="G1219" s="342" t="s">
        <v>3714</v>
      </c>
      <c r="H1219" s="343" t="s">
        <v>45</v>
      </c>
      <c r="I1219" s="344" t="s">
        <v>3716</v>
      </c>
      <c r="J1219" s="345" t="s">
        <v>47</v>
      </c>
    </row>
    <row r="1220" spans="1:10" x14ac:dyDescent="0.25">
      <c r="A1220" t="str">
        <f t="shared" ref="A1220:A1283" si="38">RIGHT(G1220,5)</f>
        <v>02362</v>
      </c>
      <c r="B1220" s="118" t="str">
        <f t="shared" ref="B1220:B1283" si="39">G1220</f>
        <v>D54395-BRC02362</v>
      </c>
      <c r="C1220" s="338">
        <v>4</v>
      </c>
      <c r="D1220" s="339"/>
      <c r="E1220" s="340"/>
      <c r="F1220" s="341" t="s">
        <v>3718</v>
      </c>
      <c r="G1220" s="342" t="s">
        <v>3717</v>
      </c>
      <c r="H1220" s="343" t="s">
        <v>45</v>
      </c>
      <c r="I1220" s="344" t="s">
        <v>3719</v>
      </c>
      <c r="J1220" s="345" t="s">
        <v>47</v>
      </c>
    </row>
    <row r="1221" spans="1:10" x14ac:dyDescent="0.25">
      <c r="A1221" t="str">
        <f t="shared" si="38"/>
        <v>02398</v>
      </c>
      <c r="B1221" s="118" t="str">
        <f t="shared" si="39"/>
        <v>D54395-BRC02398</v>
      </c>
      <c r="C1221" s="338">
        <v>4</v>
      </c>
      <c r="D1221" s="339"/>
      <c r="E1221" s="340"/>
      <c r="F1221" s="341" t="s">
        <v>3721</v>
      </c>
      <c r="G1221" s="342" t="s">
        <v>3720</v>
      </c>
      <c r="H1221" s="343" t="s">
        <v>45</v>
      </c>
      <c r="I1221" s="344" t="s">
        <v>3722</v>
      </c>
      <c r="J1221" s="345" t="s">
        <v>47</v>
      </c>
    </row>
    <row r="1222" spans="1:10" x14ac:dyDescent="0.25">
      <c r="A1222" t="str">
        <f t="shared" si="38"/>
        <v>02399</v>
      </c>
      <c r="B1222" s="118" t="str">
        <f t="shared" si="39"/>
        <v>D54395-BRC02399</v>
      </c>
      <c r="C1222" s="338">
        <v>4</v>
      </c>
      <c r="D1222" s="339"/>
      <c r="E1222" s="340"/>
      <c r="F1222" s="341" t="s">
        <v>3724</v>
      </c>
      <c r="G1222" s="342" t="s">
        <v>3723</v>
      </c>
      <c r="H1222" s="343" t="s">
        <v>45</v>
      </c>
      <c r="I1222" s="344" t="s">
        <v>3725</v>
      </c>
      <c r="J1222" s="345" t="s">
        <v>47</v>
      </c>
    </row>
    <row r="1223" spans="1:10" x14ac:dyDescent="0.25">
      <c r="A1223" t="str">
        <f t="shared" si="38"/>
        <v>02400</v>
      </c>
      <c r="B1223" s="118" t="str">
        <f t="shared" si="39"/>
        <v>D54395-BRC02400</v>
      </c>
      <c r="C1223" s="338">
        <v>4</v>
      </c>
      <c r="D1223" s="339"/>
      <c r="E1223" s="340"/>
      <c r="F1223" s="341" t="s">
        <v>3727</v>
      </c>
      <c r="G1223" s="342" t="s">
        <v>3726</v>
      </c>
      <c r="H1223" s="343" t="s">
        <v>45</v>
      </c>
      <c r="I1223" s="344" t="s">
        <v>3728</v>
      </c>
      <c r="J1223" s="345" t="s">
        <v>47</v>
      </c>
    </row>
    <row r="1224" spans="1:10" x14ac:dyDescent="0.25">
      <c r="A1224" t="str">
        <f t="shared" si="38"/>
        <v>02401</v>
      </c>
      <c r="B1224" s="118" t="str">
        <f t="shared" si="39"/>
        <v>D54395-BRC02401</v>
      </c>
      <c r="C1224" s="338">
        <v>4</v>
      </c>
      <c r="D1224" s="339"/>
      <c r="E1224" s="340"/>
      <c r="F1224" s="341" t="s">
        <v>3730</v>
      </c>
      <c r="G1224" s="342" t="s">
        <v>3729</v>
      </c>
      <c r="H1224" s="343" t="s">
        <v>45</v>
      </c>
      <c r="I1224" s="344" t="s">
        <v>3731</v>
      </c>
      <c r="J1224" s="345" t="s">
        <v>47</v>
      </c>
    </row>
    <row r="1225" spans="1:10" x14ac:dyDescent="0.25">
      <c r="A1225" t="str">
        <f t="shared" si="38"/>
        <v>02402</v>
      </c>
      <c r="B1225" s="118" t="str">
        <f t="shared" si="39"/>
        <v>D54395-BRC02402</v>
      </c>
      <c r="C1225" s="338">
        <v>4</v>
      </c>
      <c r="D1225" s="339"/>
      <c r="E1225" s="340"/>
      <c r="F1225" s="341" t="s">
        <v>3733</v>
      </c>
      <c r="G1225" s="342" t="s">
        <v>3732</v>
      </c>
      <c r="H1225" s="343" t="s">
        <v>45</v>
      </c>
      <c r="I1225" s="344" t="s">
        <v>3734</v>
      </c>
      <c r="J1225" s="345" t="s">
        <v>47</v>
      </c>
    </row>
    <row r="1226" spans="1:10" x14ac:dyDescent="0.25">
      <c r="A1226" t="str">
        <f t="shared" si="38"/>
        <v>02403</v>
      </c>
      <c r="B1226" s="118" t="str">
        <f t="shared" si="39"/>
        <v>D54395-BRC02403</v>
      </c>
      <c r="C1226" s="338">
        <v>4</v>
      </c>
      <c r="D1226" s="339"/>
      <c r="E1226" s="340"/>
      <c r="F1226" s="341" t="s">
        <v>3736</v>
      </c>
      <c r="G1226" s="342" t="s">
        <v>3735</v>
      </c>
      <c r="H1226" s="343" t="s">
        <v>45</v>
      </c>
      <c r="I1226" s="344" t="s">
        <v>3737</v>
      </c>
      <c r="J1226" s="345" t="s">
        <v>47</v>
      </c>
    </row>
    <row r="1227" spans="1:10" x14ac:dyDescent="0.25">
      <c r="A1227" t="str">
        <f t="shared" si="38"/>
        <v>02404</v>
      </c>
      <c r="B1227" s="118" t="str">
        <f t="shared" si="39"/>
        <v>D54395-BRC02404</v>
      </c>
      <c r="C1227" s="338">
        <v>4</v>
      </c>
      <c r="D1227" s="339"/>
      <c r="E1227" s="340"/>
      <c r="F1227" s="341" t="s">
        <v>3739</v>
      </c>
      <c r="G1227" s="342" t="s">
        <v>3738</v>
      </c>
      <c r="H1227" s="343" t="s">
        <v>45</v>
      </c>
      <c r="I1227" s="344" t="s">
        <v>3740</v>
      </c>
      <c r="J1227" s="345" t="s">
        <v>47</v>
      </c>
    </row>
    <row r="1228" spans="1:10" x14ac:dyDescent="0.25">
      <c r="A1228" t="str">
        <f t="shared" si="38"/>
        <v>02405</v>
      </c>
      <c r="B1228" s="118" t="str">
        <f t="shared" si="39"/>
        <v>D54395-BRC02405</v>
      </c>
      <c r="C1228" s="338">
        <v>4</v>
      </c>
      <c r="D1228" s="339"/>
      <c r="E1228" s="340"/>
      <c r="F1228" s="341" t="s">
        <v>3742</v>
      </c>
      <c r="G1228" s="342" t="s">
        <v>3741</v>
      </c>
      <c r="H1228" s="343" t="s">
        <v>45</v>
      </c>
      <c r="I1228" s="344" t="s">
        <v>3743</v>
      </c>
      <c r="J1228" s="345" t="s">
        <v>47</v>
      </c>
    </row>
    <row r="1229" spans="1:10" x14ac:dyDescent="0.25">
      <c r="A1229" t="str">
        <f t="shared" si="38"/>
        <v>02406</v>
      </c>
      <c r="B1229" s="118" t="str">
        <f t="shared" si="39"/>
        <v>D54395-BRC02406</v>
      </c>
      <c r="C1229" s="338">
        <v>4</v>
      </c>
      <c r="D1229" s="339"/>
      <c r="E1229" s="340"/>
      <c r="F1229" s="341" t="s">
        <v>3745</v>
      </c>
      <c r="G1229" s="342" t="s">
        <v>3744</v>
      </c>
      <c r="H1229" s="343" t="s">
        <v>45</v>
      </c>
      <c r="I1229" s="344" t="s">
        <v>3746</v>
      </c>
      <c r="J1229" s="345" t="s">
        <v>47</v>
      </c>
    </row>
    <row r="1230" spans="1:10" x14ac:dyDescent="0.25">
      <c r="A1230" t="str">
        <f t="shared" si="38"/>
        <v>02407</v>
      </c>
      <c r="B1230" s="118" t="str">
        <f t="shared" si="39"/>
        <v>D54395-BRC02407</v>
      </c>
      <c r="C1230" s="338">
        <v>4</v>
      </c>
      <c r="D1230" s="339"/>
      <c r="E1230" s="340"/>
      <c r="F1230" s="341" t="s">
        <v>3748</v>
      </c>
      <c r="G1230" s="342" t="s">
        <v>3747</v>
      </c>
      <c r="H1230" s="343" t="s">
        <v>45</v>
      </c>
      <c r="I1230" s="344" t="s">
        <v>3749</v>
      </c>
      <c r="J1230" s="345" t="s">
        <v>47</v>
      </c>
    </row>
    <row r="1231" spans="1:10" x14ac:dyDescent="0.25">
      <c r="A1231" t="str">
        <f t="shared" si="38"/>
        <v>05480</v>
      </c>
      <c r="B1231" s="118" t="str">
        <f t="shared" si="39"/>
        <v>D54395-BRC05480</v>
      </c>
      <c r="C1231" s="338">
        <v>4</v>
      </c>
      <c r="D1231" s="339"/>
      <c r="E1231" s="340"/>
      <c r="F1231" s="341" t="s">
        <v>3751</v>
      </c>
      <c r="G1231" s="342" t="s">
        <v>3750</v>
      </c>
      <c r="H1231" s="343" t="s">
        <v>45</v>
      </c>
      <c r="I1231" s="344" t="s">
        <v>3752</v>
      </c>
      <c r="J1231" s="345" t="s">
        <v>47</v>
      </c>
    </row>
    <row r="1232" spans="1:10" x14ac:dyDescent="0.25">
      <c r="A1232" t="str">
        <f t="shared" si="38"/>
        <v>02449</v>
      </c>
      <c r="B1232" s="118" t="str">
        <f t="shared" si="39"/>
        <v>D54395-BRC02449</v>
      </c>
      <c r="C1232" s="338">
        <v>4</v>
      </c>
      <c r="D1232" s="339"/>
      <c r="E1232" s="340"/>
      <c r="F1232" s="341" t="s">
        <v>3754</v>
      </c>
      <c r="G1232" s="342" t="s">
        <v>3753</v>
      </c>
      <c r="H1232" s="343" t="s">
        <v>45</v>
      </c>
      <c r="I1232" s="344" t="s">
        <v>3755</v>
      </c>
      <c r="J1232" s="345" t="s">
        <v>47</v>
      </c>
    </row>
    <row r="1233" spans="1:10" x14ac:dyDescent="0.25">
      <c r="A1233" t="str">
        <f t="shared" si="38"/>
        <v>02459</v>
      </c>
      <c r="B1233" s="118" t="str">
        <f t="shared" si="39"/>
        <v>D54395-BRC02459</v>
      </c>
      <c r="C1233" s="338">
        <v>4</v>
      </c>
      <c r="D1233" s="339"/>
      <c r="E1233" s="340"/>
      <c r="F1233" s="341" t="s">
        <v>3757</v>
      </c>
      <c r="G1233" s="342" t="s">
        <v>3756</v>
      </c>
      <c r="H1233" s="343" t="s">
        <v>45</v>
      </c>
      <c r="I1233" s="344" t="s">
        <v>3758</v>
      </c>
      <c r="J1233" s="345" t="s">
        <v>47</v>
      </c>
    </row>
    <row r="1234" spans="1:10" x14ac:dyDescent="0.25">
      <c r="A1234" t="str">
        <f t="shared" si="38"/>
        <v>02566</v>
      </c>
      <c r="B1234" s="118" t="str">
        <f t="shared" si="39"/>
        <v>D54395-BRC02566</v>
      </c>
      <c r="C1234" s="338">
        <v>4</v>
      </c>
      <c r="D1234" s="339"/>
      <c r="E1234" s="340"/>
      <c r="F1234" s="341" t="s">
        <v>3760</v>
      </c>
      <c r="G1234" s="342" t="s">
        <v>3759</v>
      </c>
      <c r="H1234" s="343" t="s">
        <v>45</v>
      </c>
      <c r="I1234" s="344" t="s">
        <v>3761</v>
      </c>
      <c r="J1234" s="345" t="s">
        <v>47</v>
      </c>
    </row>
    <row r="1235" spans="1:10" x14ac:dyDescent="0.25">
      <c r="A1235" t="str">
        <f t="shared" si="38"/>
        <v>02568</v>
      </c>
      <c r="B1235" s="118" t="str">
        <f t="shared" si="39"/>
        <v>D54395-BRC02568</v>
      </c>
      <c r="C1235" s="338">
        <v>4</v>
      </c>
      <c r="D1235" s="339"/>
      <c r="E1235" s="340"/>
      <c r="F1235" s="341" t="s">
        <v>3763</v>
      </c>
      <c r="G1235" s="342" t="s">
        <v>3762</v>
      </c>
      <c r="H1235" s="343" t="s">
        <v>45</v>
      </c>
      <c r="I1235" s="344" t="s">
        <v>3764</v>
      </c>
      <c r="J1235" s="345" t="s">
        <v>47</v>
      </c>
    </row>
    <row r="1236" spans="1:10" x14ac:dyDescent="0.25">
      <c r="A1236" t="str">
        <f t="shared" si="38"/>
        <v>02593</v>
      </c>
      <c r="B1236" s="118" t="str">
        <f t="shared" si="39"/>
        <v>D54395-BRC02593</v>
      </c>
      <c r="C1236" s="338">
        <v>4</v>
      </c>
      <c r="D1236" s="339"/>
      <c r="E1236" s="340"/>
      <c r="F1236" s="341" t="s">
        <v>3766</v>
      </c>
      <c r="G1236" s="342" t="s">
        <v>3765</v>
      </c>
      <c r="H1236" s="343" t="s">
        <v>45</v>
      </c>
      <c r="I1236" s="344" t="s">
        <v>3767</v>
      </c>
      <c r="J1236" s="345" t="s">
        <v>47</v>
      </c>
    </row>
    <row r="1237" spans="1:10" x14ac:dyDescent="0.25">
      <c r="A1237" t="str">
        <f t="shared" si="38"/>
        <v>05470</v>
      </c>
      <c r="B1237" s="118" t="str">
        <f t="shared" si="39"/>
        <v>D54395-BRC05470</v>
      </c>
      <c r="C1237" s="338">
        <v>4</v>
      </c>
      <c r="D1237" s="339"/>
      <c r="E1237" s="340"/>
      <c r="F1237" s="341" t="s">
        <v>3769</v>
      </c>
      <c r="G1237" s="342" t="s">
        <v>3768</v>
      </c>
      <c r="H1237" s="343" t="s">
        <v>45</v>
      </c>
      <c r="I1237" s="344" t="s">
        <v>3770</v>
      </c>
      <c r="J1237" s="345" t="s">
        <v>47</v>
      </c>
    </row>
    <row r="1238" spans="1:10" x14ac:dyDescent="0.25">
      <c r="A1238" t="str">
        <f t="shared" si="38"/>
        <v>02618</v>
      </c>
      <c r="B1238" s="118" t="str">
        <f t="shared" si="39"/>
        <v>D54395-BRC02618</v>
      </c>
      <c r="C1238" s="338">
        <v>4</v>
      </c>
      <c r="D1238" s="339"/>
      <c r="E1238" s="340"/>
      <c r="F1238" s="341" t="s">
        <v>3772</v>
      </c>
      <c r="G1238" s="342" t="s">
        <v>3771</v>
      </c>
      <c r="H1238" s="343" t="s">
        <v>45</v>
      </c>
      <c r="I1238" s="344" t="s">
        <v>3773</v>
      </c>
      <c r="J1238" s="345" t="s">
        <v>47</v>
      </c>
    </row>
    <row r="1239" spans="1:10" x14ac:dyDescent="0.25">
      <c r="A1239" t="str">
        <f t="shared" si="38"/>
        <v>02663</v>
      </c>
      <c r="B1239" s="118" t="str">
        <f t="shared" si="39"/>
        <v>D54395-BRC02663</v>
      </c>
      <c r="C1239" s="338">
        <v>4</v>
      </c>
      <c r="D1239" s="339"/>
      <c r="E1239" s="340"/>
      <c r="F1239" s="341" t="s">
        <v>3775</v>
      </c>
      <c r="G1239" s="342" t="s">
        <v>3774</v>
      </c>
      <c r="H1239" s="343" t="s">
        <v>45</v>
      </c>
      <c r="I1239" s="344" t="s">
        <v>3776</v>
      </c>
      <c r="J1239" s="345" t="s">
        <v>47</v>
      </c>
    </row>
    <row r="1240" spans="1:10" x14ac:dyDescent="0.25">
      <c r="A1240" t="str">
        <f t="shared" si="38"/>
        <v>02684</v>
      </c>
      <c r="B1240" s="118" t="str">
        <f t="shared" si="39"/>
        <v>D54395-BRC02684</v>
      </c>
      <c r="C1240" s="338">
        <v>4</v>
      </c>
      <c r="D1240" s="339"/>
      <c r="E1240" s="340"/>
      <c r="F1240" s="341" t="s">
        <v>3778</v>
      </c>
      <c r="G1240" s="342" t="s">
        <v>3777</v>
      </c>
      <c r="H1240" s="343" t="s">
        <v>45</v>
      </c>
      <c r="I1240" s="344" t="s">
        <v>3779</v>
      </c>
      <c r="J1240" s="345" t="s">
        <v>47</v>
      </c>
    </row>
    <row r="1241" spans="1:10" x14ac:dyDescent="0.25">
      <c r="A1241" t="str">
        <f t="shared" si="38"/>
        <v>02760</v>
      </c>
      <c r="B1241" s="118" t="str">
        <f t="shared" si="39"/>
        <v>D54395-BRC02760</v>
      </c>
      <c r="C1241" s="338">
        <v>4</v>
      </c>
      <c r="D1241" s="339"/>
      <c r="E1241" s="340"/>
      <c r="F1241" s="341" t="s">
        <v>3781</v>
      </c>
      <c r="G1241" s="342" t="s">
        <v>3780</v>
      </c>
      <c r="H1241" s="343" t="s">
        <v>45</v>
      </c>
      <c r="I1241" s="344" t="s">
        <v>3782</v>
      </c>
      <c r="J1241" s="345" t="s">
        <v>47</v>
      </c>
    </row>
    <row r="1242" spans="1:10" x14ac:dyDescent="0.25">
      <c r="A1242" t="str">
        <f t="shared" si="38"/>
        <v>02846</v>
      </c>
      <c r="B1242" s="118" t="str">
        <f t="shared" si="39"/>
        <v>D54395-BRC02846</v>
      </c>
      <c r="C1242" s="338">
        <v>4</v>
      </c>
      <c r="D1242" s="339"/>
      <c r="E1242" s="340"/>
      <c r="F1242" s="341" t="s">
        <v>3784</v>
      </c>
      <c r="G1242" s="342" t="s">
        <v>3783</v>
      </c>
      <c r="H1242" s="343" t="s">
        <v>45</v>
      </c>
      <c r="I1242" s="344" t="s">
        <v>3785</v>
      </c>
      <c r="J1242" s="345" t="s">
        <v>47</v>
      </c>
    </row>
    <row r="1243" spans="1:10" x14ac:dyDescent="0.25">
      <c r="A1243" t="str">
        <f t="shared" si="38"/>
        <v>02855</v>
      </c>
      <c r="B1243" s="118" t="str">
        <f t="shared" si="39"/>
        <v>D54395-BRC02855</v>
      </c>
      <c r="C1243" s="338">
        <v>4</v>
      </c>
      <c r="D1243" s="339"/>
      <c r="E1243" s="340"/>
      <c r="F1243" s="341" t="s">
        <v>3787</v>
      </c>
      <c r="G1243" s="342" t="s">
        <v>3786</v>
      </c>
      <c r="H1243" s="343" t="s">
        <v>45</v>
      </c>
      <c r="I1243" s="344" t="s">
        <v>3788</v>
      </c>
      <c r="J1243" s="345" t="s">
        <v>47</v>
      </c>
    </row>
    <row r="1244" spans="1:10" x14ac:dyDescent="0.25">
      <c r="A1244" t="str">
        <f t="shared" si="38"/>
        <v>02857</v>
      </c>
      <c r="B1244" s="118" t="str">
        <f t="shared" si="39"/>
        <v>D54395-BRC02857</v>
      </c>
      <c r="C1244" s="338">
        <v>4</v>
      </c>
      <c r="D1244" s="339"/>
      <c r="E1244" s="340"/>
      <c r="F1244" s="341" t="s">
        <v>3790</v>
      </c>
      <c r="G1244" s="342" t="s">
        <v>3789</v>
      </c>
      <c r="H1244" s="343" t="s">
        <v>45</v>
      </c>
      <c r="I1244" s="344" t="s">
        <v>3791</v>
      </c>
      <c r="J1244" s="345" t="s">
        <v>47</v>
      </c>
    </row>
    <row r="1245" spans="1:10" x14ac:dyDescent="0.25">
      <c r="A1245" t="str">
        <f t="shared" si="38"/>
        <v>02859</v>
      </c>
      <c r="B1245" s="118" t="str">
        <f t="shared" si="39"/>
        <v>D54395-BRC02859</v>
      </c>
      <c r="C1245" s="338">
        <v>4</v>
      </c>
      <c r="D1245" s="339"/>
      <c r="E1245" s="340"/>
      <c r="F1245" s="341" t="s">
        <v>3793</v>
      </c>
      <c r="G1245" s="342" t="s">
        <v>3792</v>
      </c>
      <c r="H1245" s="343" t="s">
        <v>45</v>
      </c>
      <c r="I1245" s="344" t="s">
        <v>3794</v>
      </c>
      <c r="J1245" s="345" t="s">
        <v>47</v>
      </c>
    </row>
    <row r="1246" spans="1:10" x14ac:dyDescent="0.25">
      <c r="A1246" t="str">
        <f t="shared" si="38"/>
        <v>02881</v>
      </c>
      <c r="B1246" s="118" t="str">
        <f t="shared" si="39"/>
        <v>D54395-BRC02881</v>
      </c>
      <c r="C1246" s="338">
        <v>4</v>
      </c>
      <c r="D1246" s="339"/>
      <c r="E1246" s="340"/>
      <c r="F1246" s="341" t="s">
        <v>3796</v>
      </c>
      <c r="G1246" s="342" t="s">
        <v>3795</v>
      </c>
      <c r="H1246" s="343" t="s">
        <v>45</v>
      </c>
      <c r="I1246" s="344" t="s">
        <v>3797</v>
      </c>
      <c r="J1246" s="345" t="s">
        <v>47</v>
      </c>
    </row>
    <row r="1247" spans="1:10" x14ac:dyDescent="0.25">
      <c r="A1247" t="str">
        <f t="shared" si="38"/>
        <v>02998</v>
      </c>
      <c r="B1247" s="118" t="str">
        <f t="shared" si="39"/>
        <v>D54395-BRC02998</v>
      </c>
      <c r="C1247" s="338">
        <v>4</v>
      </c>
      <c r="D1247" s="339"/>
      <c r="E1247" s="340"/>
      <c r="F1247" s="341" t="s">
        <v>3799</v>
      </c>
      <c r="G1247" s="342" t="s">
        <v>3798</v>
      </c>
      <c r="H1247" s="343" t="s">
        <v>45</v>
      </c>
      <c r="I1247" s="344" t="s">
        <v>3800</v>
      </c>
      <c r="J1247" s="345" t="s">
        <v>47</v>
      </c>
    </row>
    <row r="1248" spans="1:10" x14ac:dyDescent="0.25">
      <c r="A1248" t="str">
        <f t="shared" si="38"/>
        <v>02999</v>
      </c>
      <c r="B1248" s="118" t="str">
        <f t="shared" si="39"/>
        <v>D54395-BRC02999</v>
      </c>
      <c r="C1248" s="338">
        <v>4</v>
      </c>
      <c r="D1248" s="339"/>
      <c r="E1248" s="340"/>
      <c r="F1248" s="341" t="s">
        <v>3802</v>
      </c>
      <c r="G1248" s="342" t="s">
        <v>3801</v>
      </c>
      <c r="H1248" s="343" t="s">
        <v>45</v>
      </c>
      <c r="I1248" s="344" t="s">
        <v>3803</v>
      </c>
      <c r="J1248" s="345" t="s">
        <v>47</v>
      </c>
    </row>
    <row r="1249" spans="1:10" x14ac:dyDescent="0.25">
      <c r="A1249" t="str">
        <f t="shared" si="38"/>
        <v>03039</v>
      </c>
      <c r="B1249" s="118" t="str">
        <f t="shared" si="39"/>
        <v>D54395-BRC03039</v>
      </c>
      <c r="C1249" s="338">
        <v>4</v>
      </c>
      <c r="D1249" s="339"/>
      <c r="E1249" s="340"/>
      <c r="F1249" s="341" t="s">
        <v>3805</v>
      </c>
      <c r="G1249" s="342" t="s">
        <v>3804</v>
      </c>
      <c r="H1249" s="343" t="s">
        <v>45</v>
      </c>
      <c r="I1249" s="344" t="s">
        <v>3806</v>
      </c>
      <c r="J1249" s="345" t="s">
        <v>47</v>
      </c>
    </row>
    <row r="1250" spans="1:10" x14ac:dyDescent="0.25">
      <c r="A1250" t="str">
        <f t="shared" si="38"/>
        <v>03068</v>
      </c>
      <c r="B1250" s="118" t="str">
        <f t="shared" si="39"/>
        <v>D54395-BRC03068</v>
      </c>
      <c r="C1250" s="338">
        <v>4</v>
      </c>
      <c r="D1250" s="339"/>
      <c r="E1250" s="340"/>
      <c r="F1250" s="341" t="s">
        <v>3808</v>
      </c>
      <c r="G1250" s="342" t="s">
        <v>3807</v>
      </c>
      <c r="H1250" s="343" t="s">
        <v>45</v>
      </c>
      <c r="I1250" s="344" t="s">
        <v>3809</v>
      </c>
      <c r="J1250" s="345" t="s">
        <v>47</v>
      </c>
    </row>
    <row r="1251" spans="1:10" x14ac:dyDescent="0.25">
      <c r="A1251" t="str">
        <f t="shared" si="38"/>
        <v>03087</v>
      </c>
      <c r="B1251" s="118" t="str">
        <f t="shared" si="39"/>
        <v>D54395-BRC03087</v>
      </c>
      <c r="C1251" s="338">
        <v>4</v>
      </c>
      <c r="D1251" s="339"/>
      <c r="E1251" s="340"/>
      <c r="F1251" s="341" t="s">
        <v>3811</v>
      </c>
      <c r="G1251" s="342" t="s">
        <v>3810</v>
      </c>
      <c r="H1251" s="343" t="s">
        <v>45</v>
      </c>
      <c r="I1251" s="344" t="s">
        <v>3812</v>
      </c>
      <c r="J1251" s="345" t="s">
        <v>47</v>
      </c>
    </row>
    <row r="1252" spans="1:10" x14ac:dyDescent="0.25">
      <c r="A1252" t="str">
        <f t="shared" si="38"/>
        <v>03092</v>
      </c>
      <c r="B1252" s="118" t="str">
        <f t="shared" si="39"/>
        <v>D54395-BRC03092</v>
      </c>
      <c r="C1252" s="338">
        <v>4</v>
      </c>
      <c r="D1252" s="339"/>
      <c r="E1252" s="340"/>
      <c r="F1252" s="341" t="s">
        <v>3814</v>
      </c>
      <c r="G1252" s="342" t="s">
        <v>3813</v>
      </c>
      <c r="H1252" s="343" t="s">
        <v>45</v>
      </c>
      <c r="I1252" s="344" t="s">
        <v>3815</v>
      </c>
      <c r="J1252" s="345" t="s">
        <v>47</v>
      </c>
    </row>
    <row r="1253" spans="1:10" x14ac:dyDescent="0.25">
      <c r="A1253" t="str">
        <f t="shared" si="38"/>
        <v>03199</v>
      </c>
      <c r="B1253" s="118" t="str">
        <f t="shared" si="39"/>
        <v>D54395-BRC03199</v>
      </c>
      <c r="C1253" s="338">
        <v>4</v>
      </c>
      <c r="D1253" s="339"/>
      <c r="E1253" s="340"/>
      <c r="F1253" s="341" t="s">
        <v>3817</v>
      </c>
      <c r="G1253" s="342" t="s">
        <v>3816</v>
      </c>
      <c r="H1253" s="343" t="s">
        <v>45</v>
      </c>
      <c r="I1253" s="344" t="s">
        <v>3818</v>
      </c>
      <c r="J1253" s="345" t="s">
        <v>47</v>
      </c>
    </row>
    <row r="1254" spans="1:10" x14ac:dyDescent="0.25">
      <c r="A1254" t="str">
        <f t="shared" si="38"/>
        <v>03268</v>
      </c>
      <c r="B1254" s="118" t="str">
        <f t="shared" si="39"/>
        <v>D54395-BRC03268</v>
      </c>
      <c r="C1254" s="338">
        <v>4</v>
      </c>
      <c r="D1254" s="339"/>
      <c r="E1254" s="340"/>
      <c r="F1254" s="341" t="s">
        <v>3820</v>
      </c>
      <c r="G1254" s="342" t="s">
        <v>3819</v>
      </c>
      <c r="H1254" s="343" t="s">
        <v>45</v>
      </c>
      <c r="I1254" s="344" t="s">
        <v>3821</v>
      </c>
      <c r="J1254" s="345" t="s">
        <v>47</v>
      </c>
    </row>
    <row r="1255" spans="1:10" x14ac:dyDescent="0.25">
      <c r="A1255" t="str">
        <f t="shared" si="38"/>
        <v>03276</v>
      </c>
      <c r="B1255" s="118" t="str">
        <f t="shared" si="39"/>
        <v>D54395-BRC03276</v>
      </c>
      <c r="C1255" s="338">
        <v>4</v>
      </c>
      <c r="D1255" s="339"/>
      <c r="E1255" s="340"/>
      <c r="F1255" s="341" t="s">
        <v>3823</v>
      </c>
      <c r="G1255" s="342" t="s">
        <v>3822</v>
      </c>
      <c r="H1255" s="343" t="s">
        <v>45</v>
      </c>
      <c r="I1255" s="344" t="s">
        <v>3824</v>
      </c>
      <c r="J1255" s="345" t="s">
        <v>47</v>
      </c>
    </row>
    <row r="1256" spans="1:10" x14ac:dyDescent="0.25">
      <c r="A1256" t="str">
        <f t="shared" si="38"/>
        <v>03280</v>
      </c>
      <c r="B1256" s="118" t="str">
        <f t="shared" si="39"/>
        <v>D54395-BRC03280</v>
      </c>
      <c r="C1256" s="338">
        <v>4</v>
      </c>
      <c r="D1256" s="339"/>
      <c r="E1256" s="340"/>
      <c r="F1256" s="341" t="s">
        <v>3826</v>
      </c>
      <c r="G1256" s="342" t="s">
        <v>3825</v>
      </c>
      <c r="H1256" s="343" t="s">
        <v>45</v>
      </c>
      <c r="I1256" s="344" t="s">
        <v>3827</v>
      </c>
      <c r="J1256" s="345" t="s">
        <v>47</v>
      </c>
    </row>
    <row r="1257" spans="1:10" x14ac:dyDescent="0.25">
      <c r="A1257" t="str">
        <f t="shared" si="38"/>
        <v>03330</v>
      </c>
      <c r="B1257" s="118" t="str">
        <f t="shared" si="39"/>
        <v>D54395-BRC03330</v>
      </c>
      <c r="C1257" s="338">
        <v>4</v>
      </c>
      <c r="D1257" s="339"/>
      <c r="E1257" s="340"/>
      <c r="F1257" s="341" t="s">
        <v>3829</v>
      </c>
      <c r="G1257" s="342" t="s">
        <v>3828</v>
      </c>
      <c r="H1257" s="343" t="s">
        <v>45</v>
      </c>
      <c r="I1257" s="344" t="s">
        <v>3830</v>
      </c>
      <c r="J1257" s="345" t="s">
        <v>47</v>
      </c>
    </row>
    <row r="1258" spans="1:10" x14ac:dyDescent="0.25">
      <c r="A1258" t="str">
        <f t="shared" si="38"/>
        <v>03332</v>
      </c>
      <c r="B1258" s="118" t="str">
        <f t="shared" si="39"/>
        <v>D54395-BRC03332</v>
      </c>
      <c r="C1258" s="338">
        <v>4</v>
      </c>
      <c r="D1258" s="339"/>
      <c r="E1258" s="340"/>
      <c r="F1258" s="341" t="s">
        <v>3832</v>
      </c>
      <c r="G1258" s="342" t="s">
        <v>3831</v>
      </c>
      <c r="H1258" s="343" t="s">
        <v>45</v>
      </c>
      <c r="I1258" s="344" t="s">
        <v>3833</v>
      </c>
      <c r="J1258" s="345" t="s">
        <v>47</v>
      </c>
    </row>
    <row r="1259" spans="1:10" x14ac:dyDescent="0.25">
      <c r="A1259" t="str">
        <f t="shared" si="38"/>
        <v>03348</v>
      </c>
      <c r="B1259" s="118" t="str">
        <f t="shared" si="39"/>
        <v>D54395-BRC03348</v>
      </c>
      <c r="C1259" s="338">
        <v>4</v>
      </c>
      <c r="D1259" s="339"/>
      <c r="E1259" s="340"/>
      <c r="F1259" s="341" t="s">
        <v>3835</v>
      </c>
      <c r="G1259" s="342" t="s">
        <v>3834</v>
      </c>
      <c r="H1259" s="343" t="s">
        <v>45</v>
      </c>
      <c r="I1259" s="344" t="s">
        <v>3836</v>
      </c>
      <c r="J1259" s="345" t="s">
        <v>47</v>
      </c>
    </row>
    <row r="1260" spans="1:10" x14ac:dyDescent="0.25">
      <c r="A1260" t="str">
        <f t="shared" si="38"/>
        <v>03349</v>
      </c>
      <c r="B1260" s="118" t="str">
        <f t="shared" si="39"/>
        <v>D54395-BRC03349</v>
      </c>
      <c r="C1260" s="338">
        <v>4</v>
      </c>
      <c r="D1260" s="339"/>
      <c r="E1260" s="340"/>
      <c r="F1260" s="341" t="s">
        <v>3838</v>
      </c>
      <c r="G1260" s="342" t="s">
        <v>3837</v>
      </c>
      <c r="H1260" s="343" t="s">
        <v>45</v>
      </c>
      <c r="I1260" s="344" t="s">
        <v>3839</v>
      </c>
      <c r="J1260" s="345" t="s">
        <v>47</v>
      </c>
    </row>
    <row r="1261" spans="1:10" x14ac:dyDescent="0.25">
      <c r="A1261" t="str">
        <f t="shared" si="38"/>
        <v>03352</v>
      </c>
      <c r="B1261" s="118" t="str">
        <f t="shared" si="39"/>
        <v>D54395-BRC03352</v>
      </c>
      <c r="C1261" s="338">
        <v>4</v>
      </c>
      <c r="D1261" s="339"/>
      <c r="E1261" s="340"/>
      <c r="F1261" s="341" t="s">
        <v>3841</v>
      </c>
      <c r="G1261" s="342" t="s">
        <v>3840</v>
      </c>
      <c r="H1261" s="343" t="s">
        <v>45</v>
      </c>
      <c r="I1261" s="344" t="s">
        <v>3842</v>
      </c>
      <c r="J1261" s="345" t="s">
        <v>47</v>
      </c>
    </row>
    <row r="1262" spans="1:10" x14ac:dyDescent="0.25">
      <c r="A1262" t="str">
        <f t="shared" si="38"/>
        <v>03390</v>
      </c>
      <c r="B1262" s="118" t="str">
        <f t="shared" si="39"/>
        <v>D54395-BRC03390</v>
      </c>
      <c r="C1262" s="338">
        <v>4</v>
      </c>
      <c r="D1262" s="339"/>
      <c r="E1262" s="340"/>
      <c r="F1262" s="341" t="s">
        <v>3844</v>
      </c>
      <c r="G1262" s="342" t="s">
        <v>3843</v>
      </c>
      <c r="H1262" s="343" t="s">
        <v>45</v>
      </c>
      <c r="I1262" s="344" t="s">
        <v>3845</v>
      </c>
      <c r="J1262" s="345" t="s">
        <v>47</v>
      </c>
    </row>
    <row r="1263" spans="1:10" x14ac:dyDescent="0.25">
      <c r="A1263" t="str">
        <f t="shared" si="38"/>
        <v>03433</v>
      </c>
      <c r="B1263" s="118" t="str">
        <f t="shared" si="39"/>
        <v>D54395-BRC03433</v>
      </c>
      <c r="C1263" s="338">
        <v>4</v>
      </c>
      <c r="D1263" s="339"/>
      <c r="E1263" s="340"/>
      <c r="F1263" s="341" t="s">
        <v>3847</v>
      </c>
      <c r="G1263" s="342" t="s">
        <v>3846</v>
      </c>
      <c r="H1263" s="343" t="s">
        <v>45</v>
      </c>
      <c r="I1263" s="344" t="s">
        <v>3848</v>
      </c>
      <c r="J1263" s="345" t="s">
        <v>47</v>
      </c>
    </row>
    <row r="1264" spans="1:10" x14ac:dyDescent="0.25">
      <c r="A1264" t="str">
        <f t="shared" si="38"/>
        <v>03435</v>
      </c>
      <c r="B1264" s="118" t="str">
        <f t="shared" si="39"/>
        <v>D54395-BRC03435</v>
      </c>
      <c r="C1264" s="338">
        <v>4</v>
      </c>
      <c r="D1264" s="339"/>
      <c r="E1264" s="340"/>
      <c r="F1264" s="341" t="s">
        <v>3850</v>
      </c>
      <c r="G1264" s="342" t="s">
        <v>3849</v>
      </c>
      <c r="H1264" s="343" t="s">
        <v>45</v>
      </c>
      <c r="I1264" s="344" t="s">
        <v>3851</v>
      </c>
      <c r="J1264" s="345" t="s">
        <v>47</v>
      </c>
    </row>
    <row r="1265" spans="1:10" x14ac:dyDescent="0.25">
      <c r="A1265" t="str">
        <f t="shared" si="38"/>
        <v>03453</v>
      </c>
      <c r="B1265" s="118" t="str">
        <f t="shared" si="39"/>
        <v>D54395-BRC03453</v>
      </c>
      <c r="C1265" s="338">
        <v>4</v>
      </c>
      <c r="D1265" s="339"/>
      <c r="E1265" s="340"/>
      <c r="F1265" s="341" t="s">
        <v>3853</v>
      </c>
      <c r="G1265" s="342" t="s">
        <v>3852</v>
      </c>
      <c r="H1265" s="343" t="s">
        <v>45</v>
      </c>
      <c r="I1265" s="344" t="s">
        <v>3854</v>
      </c>
      <c r="J1265" s="345" t="s">
        <v>47</v>
      </c>
    </row>
    <row r="1266" spans="1:10" x14ac:dyDescent="0.25">
      <c r="A1266" t="str">
        <f t="shared" si="38"/>
        <v>03458</v>
      </c>
      <c r="B1266" s="118" t="str">
        <f t="shared" si="39"/>
        <v>D54395-BRC03458</v>
      </c>
      <c r="C1266" s="338">
        <v>4</v>
      </c>
      <c r="D1266" s="339"/>
      <c r="E1266" s="340"/>
      <c r="F1266" s="341" t="s">
        <v>3856</v>
      </c>
      <c r="G1266" s="342" t="s">
        <v>3855</v>
      </c>
      <c r="H1266" s="343" t="s">
        <v>45</v>
      </c>
      <c r="I1266" s="344" t="s">
        <v>3857</v>
      </c>
      <c r="J1266" s="345" t="s">
        <v>47</v>
      </c>
    </row>
    <row r="1267" spans="1:10" x14ac:dyDescent="0.25">
      <c r="A1267" t="str">
        <f t="shared" si="38"/>
        <v>03524</v>
      </c>
      <c r="B1267" s="118" t="str">
        <f t="shared" si="39"/>
        <v>D54395-BRC03524</v>
      </c>
      <c r="C1267" s="338">
        <v>4</v>
      </c>
      <c r="D1267" s="339"/>
      <c r="E1267" s="340"/>
      <c r="F1267" s="341" t="s">
        <v>3859</v>
      </c>
      <c r="G1267" s="342" t="s">
        <v>3858</v>
      </c>
      <c r="H1267" s="343" t="s">
        <v>45</v>
      </c>
      <c r="I1267" s="344" t="s">
        <v>3860</v>
      </c>
      <c r="J1267" s="345" t="s">
        <v>47</v>
      </c>
    </row>
    <row r="1268" spans="1:10" x14ac:dyDescent="0.25">
      <c r="A1268" t="str">
        <f t="shared" si="38"/>
        <v>03534</v>
      </c>
      <c r="B1268" s="118" t="str">
        <f t="shared" si="39"/>
        <v>D54395-BRC03534</v>
      </c>
      <c r="C1268" s="338">
        <v>4</v>
      </c>
      <c r="D1268" s="339"/>
      <c r="E1268" s="340"/>
      <c r="F1268" s="341" t="s">
        <v>3862</v>
      </c>
      <c r="G1268" s="342" t="s">
        <v>3861</v>
      </c>
      <c r="H1268" s="343" t="s">
        <v>45</v>
      </c>
      <c r="I1268" s="344" t="s">
        <v>3863</v>
      </c>
      <c r="J1268" s="345" t="s">
        <v>47</v>
      </c>
    </row>
    <row r="1269" spans="1:10" x14ac:dyDescent="0.25">
      <c r="A1269" t="str">
        <f t="shared" si="38"/>
        <v>03535</v>
      </c>
      <c r="B1269" s="118" t="str">
        <f t="shared" si="39"/>
        <v>D54395-BRC03535</v>
      </c>
      <c r="C1269" s="338">
        <v>4</v>
      </c>
      <c r="D1269" s="339"/>
      <c r="E1269" s="340"/>
      <c r="F1269" s="341" t="s">
        <v>3865</v>
      </c>
      <c r="G1269" s="342" t="s">
        <v>3864</v>
      </c>
      <c r="H1269" s="343" t="s">
        <v>45</v>
      </c>
      <c r="I1269" s="344" t="s">
        <v>3866</v>
      </c>
      <c r="J1269" s="345" t="s">
        <v>47</v>
      </c>
    </row>
    <row r="1270" spans="1:10" x14ac:dyDescent="0.25">
      <c r="A1270" t="str">
        <f t="shared" si="38"/>
        <v>03587</v>
      </c>
      <c r="B1270" s="118" t="str">
        <f t="shared" si="39"/>
        <v>D54395-BRC03587</v>
      </c>
      <c r="C1270" s="338">
        <v>4</v>
      </c>
      <c r="D1270" s="339"/>
      <c r="E1270" s="340"/>
      <c r="F1270" s="341" t="s">
        <v>3868</v>
      </c>
      <c r="G1270" s="342" t="s">
        <v>3867</v>
      </c>
      <c r="H1270" s="343" t="s">
        <v>45</v>
      </c>
      <c r="I1270" s="344" t="s">
        <v>3869</v>
      </c>
      <c r="J1270" s="345" t="s">
        <v>47</v>
      </c>
    </row>
    <row r="1271" spans="1:10" x14ac:dyDescent="0.25">
      <c r="A1271" t="str">
        <f t="shared" si="38"/>
        <v>03612</v>
      </c>
      <c r="B1271" s="118" t="str">
        <f t="shared" si="39"/>
        <v>D54395-BRC03612</v>
      </c>
      <c r="C1271" s="338">
        <v>4</v>
      </c>
      <c r="D1271" s="339"/>
      <c r="E1271" s="340"/>
      <c r="F1271" s="341" t="s">
        <v>3871</v>
      </c>
      <c r="G1271" s="342" t="s">
        <v>3870</v>
      </c>
      <c r="H1271" s="343" t="s">
        <v>45</v>
      </c>
      <c r="I1271" s="344" t="s">
        <v>3872</v>
      </c>
      <c r="J1271" s="345" t="s">
        <v>47</v>
      </c>
    </row>
    <row r="1272" spans="1:10" x14ac:dyDescent="0.25">
      <c r="A1272" t="str">
        <f t="shared" si="38"/>
        <v>03661</v>
      </c>
      <c r="B1272" s="118" t="str">
        <f t="shared" si="39"/>
        <v>D54395-BRC03661</v>
      </c>
      <c r="C1272" s="338">
        <v>4</v>
      </c>
      <c r="D1272" s="339"/>
      <c r="E1272" s="340"/>
      <c r="F1272" s="341" t="s">
        <v>3874</v>
      </c>
      <c r="G1272" s="342" t="s">
        <v>3873</v>
      </c>
      <c r="H1272" s="343" t="s">
        <v>45</v>
      </c>
      <c r="I1272" s="344" t="s">
        <v>3875</v>
      </c>
      <c r="J1272" s="345" t="s">
        <v>47</v>
      </c>
    </row>
    <row r="1273" spans="1:10" x14ac:dyDescent="0.25">
      <c r="A1273" t="str">
        <f t="shared" si="38"/>
        <v>03672</v>
      </c>
      <c r="B1273" s="118" t="str">
        <f t="shared" si="39"/>
        <v>D54395-BRC03672</v>
      </c>
      <c r="C1273" s="338">
        <v>4</v>
      </c>
      <c r="D1273" s="339"/>
      <c r="E1273" s="340"/>
      <c r="F1273" s="341" t="s">
        <v>3877</v>
      </c>
      <c r="G1273" s="342" t="s">
        <v>3876</v>
      </c>
      <c r="H1273" s="343" t="s">
        <v>45</v>
      </c>
      <c r="I1273" s="344" t="s">
        <v>3878</v>
      </c>
      <c r="J1273" s="345" t="s">
        <v>47</v>
      </c>
    </row>
    <row r="1274" spans="1:10" x14ac:dyDescent="0.25">
      <c r="A1274" t="str">
        <f t="shared" si="38"/>
        <v>03679</v>
      </c>
      <c r="B1274" s="118" t="str">
        <f t="shared" si="39"/>
        <v>D54395-BRC03679</v>
      </c>
      <c r="C1274" s="338">
        <v>4</v>
      </c>
      <c r="D1274" s="339"/>
      <c r="E1274" s="340"/>
      <c r="F1274" s="341" t="s">
        <v>3880</v>
      </c>
      <c r="G1274" s="342" t="s">
        <v>3879</v>
      </c>
      <c r="H1274" s="343" t="s">
        <v>45</v>
      </c>
      <c r="I1274" s="344" t="s">
        <v>3881</v>
      </c>
      <c r="J1274" s="345" t="s">
        <v>47</v>
      </c>
    </row>
    <row r="1275" spans="1:10" x14ac:dyDescent="0.25">
      <c r="A1275" t="str">
        <f t="shared" si="38"/>
        <v>03689</v>
      </c>
      <c r="B1275" s="118" t="str">
        <f t="shared" si="39"/>
        <v>D54395-BRC03689</v>
      </c>
      <c r="C1275" s="338">
        <v>4</v>
      </c>
      <c r="D1275" s="339"/>
      <c r="E1275" s="340"/>
      <c r="F1275" s="341" t="s">
        <v>3883</v>
      </c>
      <c r="G1275" s="342" t="s">
        <v>3882</v>
      </c>
      <c r="H1275" s="343" t="s">
        <v>45</v>
      </c>
      <c r="I1275" s="344" t="s">
        <v>3884</v>
      </c>
      <c r="J1275" s="345" t="s">
        <v>47</v>
      </c>
    </row>
    <row r="1276" spans="1:10" x14ac:dyDescent="0.25">
      <c r="A1276" t="str">
        <f t="shared" si="38"/>
        <v>03702</v>
      </c>
      <c r="B1276" s="118" t="str">
        <f t="shared" si="39"/>
        <v>D54395-BRC03702</v>
      </c>
      <c r="C1276" s="338">
        <v>4</v>
      </c>
      <c r="D1276" s="339"/>
      <c r="E1276" s="340"/>
      <c r="F1276" s="341" t="s">
        <v>3886</v>
      </c>
      <c r="G1276" s="342" t="s">
        <v>3885</v>
      </c>
      <c r="H1276" s="343" t="s">
        <v>45</v>
      </c>
      <c r="I1276" s="344" t="s">
        <v>3887</v>
      </c>
      <c r="J1276" s="345" t="s">
        <v>47</v>
      </c>
    </row>
    <row r="1277" spans="1:10" x14ac:dyDescent="0.25">
      <c r="A1277" t="str">
        <f t="shared" si="38"/>
        <v>03716</v>
      </c>
      <c r="B1277" s="118" t="str">
        <f t="shared" si="39"/>
        <v>D54395-BRC03716</v>
      </c>
      <c r="C1277" s="338">
        <v>4</v>
      </c>
      <c r="D1277" s="339"/>
      <c r="E1277" s="340"/>
      <c r="F1277" s="341" t="s">
        <v>3889</v>
      </c>
      <c r="G1277" s="342" t="s">
        <v>3888</v>
      </c>
      <c r="H1277" s="343" t="s">
        <v>45</v>
      </c>
      <c r="I1277" s="344" t="s">
        <v>3890</v>
      </c>
      <c r="J1277" s="345" t="s">
        <v>47</v>
      </c>
    </row>
    <row r="1278" spans="1:10" x14ac:dyDescent="0.25">
      <c r="A1278" t="str">
        <f t="shared" si="38"/>
        <v>03812</v>
      </c>
      <c r="B1278" s="118" t="str">
        <f t="shared" si="39"/>
        <v>D54395-BRC03812</v>
      </c>
      <c r="C1278" s="338">
        <v>4</v>
      </c>
      <c r="D1278" s="339"/>
      <c r="E1278" s="340"/>
      <c r="F1278" s="341" t="s">
        <v>3892</v>
      </c>
      <c r="G1278" s="342" t="s">
        <v>3891</v>
      </c>
      <c r="H1278" s="343" t="s">
        <v>45</v>
      </c>
      <c r="I1278" s="344" t="s">
        <v>3893</v>
      </c>
      <c r="J1278" s="345" t="s">
        <v>47</v>
      </c>
    </row>
    <row r="1279" spans="1:10" x14ac:dyDescent="0.25">
      <c r="A1279" t="str">
        <f t="shared" si="38"/>
        <v>03929</v>
      </c>
      <c r="B1279" s="118" t="str">
        <f t="shared" si="39"/>
        <v>D54395-BRC03929</v>
      </c>
      <c r="C1279" s="338">
        <v>4</v>
      </c>
      <c r="D1279" s="339"/>
      <c r="E1279" s="340"/>
      <c r="F1279" s="341" t="s">
        <v>3895</v>
      </c>
      <c r="G1279" s="342" t="s">
        <v>3894</v>
      </c>
      <c r="H1279" s="343" t="s">
        <v>45</v>
      </c>
      <c r="I1279" s="344" t="s">
        <v>3896</v>
      </c>
      <c r="J1279" s="345" t="s">
        <v>47</v>
      </c>
    </row>
    <row r="1280" spans="1:10" x14ac:dyDescent="0.25">
      <c r="A1280" t="str">
        <f t="shared" si="38"/>
        <v>05355</v>
      </c>
      <c r="B1280" s="118" t="str">
        <f t="shared" si="39"/>
        <v>D54395-BRC05355</v>
      </c>
      <c r="C1280" s="338">
        <v>4</v>
      </c>
      <c r="D1280" s="339"/>
      <c r="E1280" s="340"/>
      <c r="F1280" s="341" t="s">
        <v>3898</v>
      </c>
      <c r="G1280" s="342" t="s">
        <v>3897</v>
      </c>
      <c r="H1280" s="343" t="s">
        <v>45</v>
      </c>
      <c r="I1280" s="344" t="s">
        <v>3899</v>
      </c>
      <c r="J1280" s="345" t="s">
        <v>47</v>
      </c>
    </row>
    <row r="1281" spans="1:10" x14ac:dyDescent="0.25">
      <c r="A1281" t="str">
        <f t="shared" si="38"/>
        <v>03998</v>
      </c>
      <c r="B1281" s="118" t="str">
        <f t="shared" si="39"/>
        <v>D54395-BRC03998</v>
      </c>
      <c r="C1281" s="338">
        <v>4</v>
      </c>
      <c r="D1281" s="339"/>
      <c r="E1281" s="340"/>
      <c r="F1281" s="341" t="s">
        <v>3901</v>
      </c>
      <c r="G1281" s="342" t="s">
        <v>3900</v>
      </c>
      <c r="H1281" s="343" t="s">
        <v>45</v>
      </c>
      <c r="I1281" s="344" t="s">
        <v>3902</v>
      </c>
      <c r="J1281" s="345" t="s">
        <v>47</v>
      </c>
    </row>
    <row r="1282" spans="1:10" x14ac:dyDescent="0.25">
      <c r="A1282" t="str">
        <f t="shared" si="38"/>
        <v>04007</v>
      </c>
      <c r="B1282" s="118" t="str">
        <f t="shared" si="39"/>
        <v>D54395-BRC04007</v>
      </c>
      <c r="C1282" s="338">
        <v>4</v>
      </c>
      <c r="D1282" s="339"/>
      <c r="E1282" s="340"/>
      <c r="F1282" s="341" t="s">
        <v>3904</v>
      </c>
      <c r="G1282" s="342" t="s">
        <v>3903</v>
      </c>
      <c r="H1282" s="343" t="s">
        <v>45</v>
      </c>
      <c r="I1282" s="344" t="s">
        <v>3905</v>
      </c>
      <c r="J1282" s="345" t="s">
        <v>47</v>
      </c>
    </row>
    <row r="1283" spans="1:10" x14ac:dyDescent="0.25">
      <c r="A1283" t="str">
        <f t="shared" si="38"/>
        <v>04044</v>
      </c>
      <c r="B1283" s="118" t="str">
        <f t="shared" si="39"/>
        <v>D54395-BRC04044</v>
      </c>
      <c r="C1283" s="338">
        <v>4</v>
      </c>
      <c r="D1283" s="339"/>
      <c r="E1283" s="340"/>
      <c r="F1283" s="341" t="s">
        <v>3907</v>
      </c>
      <c r="G1283" s="342" t="s">
        <v>3906</v>
      </c>
      <c r="H1283" s="343" t="s">
        <v>45</v>
      </c>
      <c r="I1283" s="344" t="s">
        <v>3908</v>
      </c>
      <c r="J1283" s="345" t="s">
        <v>47</v>
      </c>
    </row>
    <row r="1284" spans="1:10" x14ac:dyDescent="0.25">
      <c r="A1284" t="str">
        <f t="shared" ref="A1284:A1347" si="40">RIGHT(G1284,5)</f>
        <v>04255</v>
      </c>
      <c r="B1284" s="118" t="str">
        <f t="shared" ref="B1284:B1347" si="41">G1284</f>
        <v>D54395-BRC04255</v>
      </c>
      <c r="C1284" s="338">
        <v>4</v>
      </c>
      <c r="D1284" s="339"/>
      <c r="E1284" s="340"/>
      <c r="F1284" s="341" t="s">
        <v>3910</v>
      </c>
      <c r="G1284" s="342" t="s">
        <v>3909</v>
      </c>
      <c r="H1284" s="343" t="s">
        <v>45</v>
      </c>
      <c r="I1284" s="344" t="s">
        <v>3911</v>
      </c>
      <c r="J1284" s="345" t="s">
        <v>47</v>
      </c>
    </row>
    <row r="1285" spans="1:10" x14ac:dyDescent="0.25">
      <c r="A1285" t="str">
        <f t="shared" si="40"/>
        <v>04274</v>
      </c>
      <c r="B1285" s="118" t="str">
        <f t="shared" si="41"/>
        <v>D54395-BRC04274</v>
      </c>
      <c r="C1285" s="338">
        <v>4</v>
      </c>
      <c r="D1285" s="339"/>
      <c r="E1285" s="340"/>
      <c r="F1285" s="341" t="s">
        <v>3913</v>
      </c>
      <c r="G1285" s="342" t="s">
        <v>3912</v>
      </c>
      <c r="H1285" s="343" t="s">
        <v>45</v>
      </c>
      <c r="I1285" s="344" t="s">
        <v>3914</v>
      </c>
      <c r="J1285" s="345" t="s">
        <v>47</v>
      </c>
    </row>
    <row r="1286" spans="1:10" x14ac:dyDescent="0.25">
      <c r="A1286" t="str">
        <f t="shared" si="40"/>
        <v>04704</v>
      </c>
      <c r="B1286" s="118" t="str">
        <f t="shared" si="41"/>
        <v>D54395-BRC04704</v>
      </c>
      <c r="C1286" s="338">
        <v>4</v>
      </c>
      <c r="D1286" s="339"/>
      <c r="E1286" s="340"/>
      <c r="F1286" s="341" t="s">
        <v>3916</v>
      </c>
      <c r="G1286" s="342" t="s">
        <v>3915</v>
      </c>
      <c r="H1286" s="343" t="s">
        <v>45</v>
      </c>
      <c r="I1286" s="344" t="s">
        <v>3917</v>
      </c>
      <c r="J1286" s="345" t="s">
        <v>47</v>
      </c>
    </row>
    <row r="1287" spans="1:10" x14ac:dyDescent="0.25">
      <c r="A1287" t="str">
        <f t="shared" si="40"/>
        <v>04708</v>
      </c>
      <c r="B1287" s="118" t="str">
        <f t="shared" si="41"/>
        <v>D54395-BRC04708</v>
      </c>
      <c r="C1287" s="338">
        <v>4</v>
      </c>
      <c r="D1287" s="339"/>
      <c r="E1287" s="340"/>
      <c r="F1287" s="341" t="s">
        <v>3919</v>
      </c>
      <c r="G1287" s="342" t="s">
        <v>3918</v>
      </c>
      <c r="H1287" s="343" t="s">
        <v>45</v>
      </c>
      <c r="I1287" s="344" t="s">
        <v>3920</v>
      </c>
      <c r="J1287" s="345" t="s">
        <v>47</v>
      </c>
    </row>
    <row r="1288" spans="1:10" x14ac:dyDescent="0.25">
      <c r="A1288" t="str">
        <f t="shared" si="40"/>
        <v>04709</v>
      </c>
      <c r="B1288" s="118" t="str">
        <f t="shared" si="41"/>
        <v>D54395-BRC04709</v>
      </c>
      <c r="C1288" s="338">
        <v>4</v>
      </c>
      <c r="D1288" s="339"/>
      <c r="E1288" s="340"/>
      <c r="F1288" s="341" t="s">
        <v>3922</v>
      </c>
      <c r="G1288" s="342" t="s">
        <v>3921</v>
      </c>
      <c r="H1288" s="343" t="s">
        <v>45</v>
      </c>
      <c r="I1288" s="344" t="s">
        <v>3920</v>
      </c>
      <c r="J1288" s="345" t="s">
        <v>47</v>
      </c>
    </row>
    <row r="1289" spans="1:10" x14ac:dyDescent="0.25">
      <c r="A1289" t="str">
        <f t="shared" si="40"/>
        <v>04710</v>
      </c>
      <c r="B1289" s="118" t="str">
        <f t="shared" si="41"/>
        <v>D54395-BRC04710</v>
      </c>
      <c r="C1289" s="338">
        <v>4</v>
      </c>
      <c r="D1289" s="339"/>
      <c r="E1289" s="340"/>
      <c r="F1289" s="341" t="s">
        <v>3924</v>
      </c>
      <c r="G1289" s="342" t="s">
        <v>3923</v>
      </c>
      <c r="H1289" s="343" t="s">
        <v>45</v>
      </c>
      <c r="I1289" s="344" t="s">
        <v>3920</v>
      </c>
      <c r="J1289" s="345" t="s">
        <v>47</v>
      </c>
    </row>
    <row r="1290" spans="1:10" x14ac:dyDescent="0.25">
      <c r="A1290" t="str">
        <f t="shared" si="40"/>
        <v>04711</v>
      </c>
      <c r="B1290" s="118" t="str">
        <f t="shared" si="41"/>
        <v>D54395-BRC04711</v>
      </c>
      <c r="C1290" s="338">
        <v>4</v>
      </c>
      <c r="D1290" s="339"/>
      <c r="E1290" s="340"/>
      <c r="F1290" s="341" t="s">
        <v>3926</v>
      </c>
      <c r="G1290" s="342" t="s">
        <v>3925</v>
      </c>
      <c r="H1290" s="343" t="s">
        <v>45</v>
      </c>
      <c r="I1290" s="344" t="s">
        <v>3920</v>
      </c>
      <c r="J1290" s="345" t="s">
        <v>47</v>
      </c>
    </row>
    <row r="1291" spans="1:10" x14ac:dyDescent="0.25">
      <c r="A1291" t="str">
        <f t="shared" si="40"/>
        <v>04716</v>
      </c>
      <c r="B1291" s="118" t="str">
        <f t="shared" si="41"/>
        <v>D54395-BRC04716</v>
      </c>
      <c r="C1291" s="338">
        <v>4</v>
      </c>
      <c r="D1291" s="339"/>
      <c r="E1291" s="340"/>
      <c r="F1291" s="341" t="s">
        <v>3928</v>
      </c>
      <c r="G1291" s="342" t="s">
        <v>3927</v>
      </c>
      <c r="H1291" s="343" t="s">
        <v>45</v>
      </c>
      <c r="I1291" s="344" t="s">
        <v>3929</v>
      </c>
      <c r="J1291" s="345" t="s">
        <v>47</v>
      </c>
    </row>
    <row r="1292" spans="1:10" x14ac:dyDescent="0.25">
      <c r="A1292" t="str">
        <f t="shared" si="40"/>
        <v>04722</v>
      </c>
      <c r="B1292" s="118" t="str">
        <f t="shared" si="41"/>
        <v>D54395-BRC04722</v>
      </c>
      <c r="C1292" s="338">
        <v>4</v>
      </c>
      <c r="D1292" s="339"/>
      <c r="E1292" s="340"/>
      <c r="F1292" s="341" t="s">
        <v>3931</v>
      </c>
      <c r="G1292" s="342" t="s">
        <v>3930</v>
      </c>
      <c r="H1292" s="343" t="s">
        <v>45</v>
      </c>
      <c r="I1292" s="344" t="s">
        <v>3932</v>
      </c>
      <c r="J1292" s="345" t="s">
        <v>47</v>
      </c>
    </row>
    <row r="1293" spans="1:10" x14ac:dyDescent="0.25">
      <c r="A1293" t="str">
        <f t="shared" si="40"/>
        <v>04725</v>
      </c>
      <c r="B1293" s="118" t="str">
        <f t="shared" si="41"/>
        <v>D54395-BRC04725</v>
      </c>
      <c r="C1293" s="338">
        <v>4</v>
      </c>
      <c r="D1293" s="339"/>
      <c r="E1293" s="340"/>
      <c r="F1293" s="341" t="s">
        <v>3934</v>
      </c>
      <c r="G1293" s="342" t="s">
        <v>3933</v>
      </c>
      <c r="H1293" s="343" t="s">
        <v>45</v>
      </c>
      <c r="I1293" s="344" t="s">
        <v>3935</v>
      </c>
      <c r="J1293" s="345" t="s">
        <v>47</v>
      </c>
    </row>
    <row r="1294" spans="1:10" x14ac:dyDescent="0.25">
      <c r="A1294" t="str">
        <f t="shared" si="40"/>
        <v>04729</v>
      </c>
      <c r="B1294" s="118" t="str">
        <f t="shared" si="41"/>
        <v>D54395-BRC04729</v>
      </c>
      <c r="C1294" s="338">
        <v>4</v>
      </c>
      <c r="D1294" s="339"/>
      <c r="E1294" s="340"/>
      <c r="F1294" s="341" t="s">
        <v>3937</v>
      </c>
      <c r="G1294" s="342" t="s">
        <v>3936</v>
      </c>
      <c r="H1294" s="343" t="s">
        <v>45</v>
      </c>
      <c r="I1294" s="344" t="s">
        <v>3938</v>
      </c>
      <c r="J1294" s="345" t="s">
        <v>47</v>
      </c>
    </row>
    <row r="1295" spans="1:10" x14ac:dyDescent="0.25">
      <c r="A1295" t="str">
        <f t="shared" si="40"/>
        <v>04731</v>
      </c>
      <c r="B1295" s="118" t="str">
        <f t="shared" si="41"/>
        <v>D54395-BRC04731</v>
      </c>
      <c r="C1295" s="338">
        <v>4</v>
      </c>
      <c r="D1295" s="339"/>
      <c r="E1295" s="340"/>
      <c r="F1295" s="341" t="s">
        <v>3940</v>
      </c>
      <c r="G1295" s="342" t="s">
        <v>3939</v>
      </c>
      <c r="H1295" s="343" t="s">
        <v>45</v>
      </c>
      <c r="I1295" s="344" t="s">
        <v>3941</v>
      </c>
      <c r="J1295" s="345" t="s">
        <v>47</v>
      </c>
    </row>
    <row r="1296" spans="1:10" x14ac:dyDescent="0.25">
      <c r="A1296" t="str">
        <f t="shared" si="40"/>
        <v>04738</v>
      </c>
      <c r="B1296" s="118" t="str">
        <f t="shared" si="41"/>
        <v>D54395-BRC04738</v>
      </c>
      <c r="C1296" s="338">
        <v>4</v>
      </c>
      <c r="D1296" s="339"/>
      <c r="E1296" s="340"/>
      <c r="F1296" s="341" t="s">
        <v>3943</v>
      </c>
      <c r="G1296" s="342" t="s">
        <v>3942</v>
      </c>
      <c r="H1296" s="343" t="s">
        <v>45</v>
      </c>
      <c r="I1296" s="344" t="s">
        <v>3944</v>
      </c>
      <c r="J1296" s="345" t="s">
        <v>47</v>
      </c>
    </row>
    <row r="1297" spans="1:10" x14ac:dyDescent="0.25">
      <c r="A1297" t="str">
        <f t="shared" si="40"/>
        <v>04761</v>
      </c>
      <c r="B1297" s="118" t="str">
        <f t="shared" si="41"/>
        <v>D54395-BRC04761</v>
      </c>
      <c r="C1297" s="338">
        <v>4</v>
      </c>
      <c r="D1297" s="339"/>
      <c r="E1297" s="340"/>
      <c r="F1297" s="341" t="s">
        <v>3946</v>
      </c>
      <c r="G1297" s="342" t="s">
        <v>3945</v>
      </c>
      <c r="H1297" s="343" t="s">
        <v>45</v>
      </c>
      <c r="I1297" s="344" t="s">
        <v>3947</v>
      </c>
      <c r="J1297" s="345" t="s">
        <v>47</v>
      </c>
    </row>
    <row r="1298" spans="1:10" x14ac:dyDescent="0.25">
      <c r="A1298" t="str">
        <f t="shared" si="40"/>
        <v>04763</v>
      </c>
      <c r="B1298" s="118" t="str">
        <f t="shared" si="41"/>
        <v>D54395-BRC04763</v>
      </c>
      <c r="C1298" s="338">
        <v>4</v>
      </c>
      <c r="D1298" s="339"/>
      <c r="E1298" s="340"/>
      <c r="F1298" s="341" t="s">
        <v>3949</v>
      </c>
      <c r="G1298" s="342" t="s">
        <v>3948</v>
      </c>
      <c r="H1298" s="343" t="s">
        <v>45</v>
      </c>
      <c r="I1298" s="344" t="s">
        <v>3950</v>
      </c>
      <c r="J1298" s="345" t="s">
        <v>47</v>
      </c>
    </row>
    <row r="1299" spans="1:10" x14ac:dyDescent="0.25">
      <c r="A1299" t="str">
        <f t="shared" si="40"/>
        <v>04765</v>
      </c>
      <c r="B1299" s="118" t="str">
        <f t="shared" si="41"/>
        <v>D54395-BRC04765</v>
      </c>
      <c r="C1299" s="338">
        <v>4</v>
      </c>
      <c r="D1299" s="339"/>
      <c r="E1299" s="340"/>
      <c r="F1299" s="341" t="s">
        <v>3952</v>
      </c>
      <c r="G1299" s="342" t="s">
        <v>3951</v>
      </c>
      <c r="H1299" s="343" t="s">
        <v>45</v>
      </c>
      <c r="I1299" s="344" t="s">
        <v>3953</v>
      </c>
      <c r="J1299" s="345" t="s">
        <v>47</v>
      </c>
    </row>
    <row r="1300" spans="1:10" x14ac:dyDescent="0.25">
      <c r="A1300" t="str">
        <f t="shared" si="40"/>
        <v>04768</v>
      </c>
      <c r="B1300" s="118" t="str">
        <f t="shared" si="41"/>
        <v>D54395-BRC04768</v>
      </c>
      <c r="C1300" s="338">
        <v>4</v>
      </c>
      <c r="D1300" s="339"/>
      <c r="E1300" s="340"/>
      <c r="F1300" s="341" t="s">
        <v>3955</v>
      </c>
      <c r="G1300" s="342" t="s">
        <v>3954</v>
      </c>
      <c r="H1300" s="343" t="s">
        <v>45</v>
      </c>
      <c r="I1300" s="344" t="s">
        <v>3956</v>
      </c>
      <c r="J1300" s="345" t="s">
        <v>47</v>
      </c>
    </row>
    <row r="1301" spans="1:10" x14ac:dyDescent="0.25">
      <c r="A1301" t="str">
        <f t="shared" si="40"/>
        <v>04770</v>
      </c>
      <c r="B1301" s="118" t="str">
        <f t="shared" si="41"/>
        <v>D54395-BRC04770</v>
      </c>
      <c r="C1301" s="338">
        <v>4</v>
      </c>
      <c r="D1301" s="339"/>
      <c r="E1301" s="340"/>
      <c r="F1301" s="341" t="s">
        <v>3958</v>
      </c>
      <c r="G1301" s="342" t="s">
        <v>3957</v>
      </c>
      <c r="H1301" s="343" t="s">
        <v>45</v>
      </c>
      <c r="I1301" s="344" t="s">
        <v>3959</v>
      </c>
      <c r="J1301" s="345" t="s">
        <v>47</v>
      </c>
    </row>
    <row r="1302" spans="1:10" x14ac:dyDescent="0.25">
      <c r="A1302" t="str">
        <f t="shared" si="40"/>
        <v>04772</v>
      </c>
      <c r="B1302" s="118" t="str">
        <f t="shared" si="41"/>
        <v>D54395-BRC04772</v>
      </c>
      <c r="C1302" s="338">
        <v>4</v>
      </c>
      <c r="D1302" s="339"/>
      <c r="E1302" s="340"/>
      <c r="F1302" s="341" t="s">
        <v>3961</v>
      </c>
      <c r="G1302" s="342" t="s">
        <v>3960</v>
      </c>
      <c r="H1302" s="343" t="s">
        <v>45</v>
      </c>
      <c r="I1302" s="344" t="s">
        <v>3962</v>
      </c>
      <c r="J1302" s="345" t="s">
        <v>47</v>
      </c>
    </row>
    <row r="1303" spans="1:10" x14ac:dyDescent="0.25">
      <c r="A1303" t="str">
        <f t="shared" si="40"/>
        <v>04778</v>
      </c>
      <c r="B1303" s="118" t="str">
        <f t="shared" si="41"/>
        <v>D54395-BRC04778</v>
      </c>
      <c r="C1303" s="338">
        <v>4</v>
      </c>
      <c r="D1303" s="339"/>
      <c r="E1303" s="340"/>
      <c r="F1303" s="341" t="s">
        <v>3964</v>
      </c>
      <c r="G1303" s="342" t="s">
        <v>3963</v>
      </c>
      <c r="H1303" s="343" t="s">
        <v>45</v>
      </c>
      <c r="I1303" s="344" t="s">
        <v>3965</v>
      </c>
      <c r="J1303" s="345" t="s">
        <v>47</v>
      </c>
    </row>
    <row r="1304" spans="1:10" x14ac:dyDescent="0.25">
      <c r="A1304" t="str">
        <f t="shared" si="40"/>
        <v>05354</v>
      </c>
      <c r="B1304" s="118" t="str">
        <f t="shared" si="41"/>
        <v>D54395-BRC05354</v>
      </c>
      <c r="C1304" s="338">
        <v>4</v>
      </c>
      <c r="D1304" s="339"/>
      <c r="E1304" s="340"/>
      <c r="F1304" s="341" t="s">
        <v>3967</v>
      </c>
      <c r="G1304" s="342" t="s">
        <v>3966</v>
      </c>
      <c r="H1304" s="343" t="s">
        <v>45</v>
      </c>
      <c r="I1304" s="344" t="s">
        <v>3968</v>
      </c>
      <c r="J1304" s="345" t="s">
        <v>47</v>
      </c>
    </row>
    <row r="1305" spans="1:10" x14ac:dyDescent="0.25">
      <c r="A1305" t="str">
        <f t="shared" si="40"/>
        <v>04786</v>
      </c>
      <c r="B1305" s="118" t="str">
        <f t="shared" si="41"/>
        <v>D54395-BRC04786</v>
      </c>
      <c r="C1305" s="338">
        <v>4</v>
      </c>
      <c r="D1305" s="339"/>
      <c r="E1305" s="340"/>
      <c r="F1305" s="341" t="s">
        <v>3970</v>
      </c>
      <c r="G1305" s="342" t="s">
        <v>3969</v>
      </c>
      <c r="H1305" s="343" t="s">
        <v>45</v>
      </c>
      <c r="I1305" s="344" t="s">
        <v>3971</v>
      </c>
      <c r="J1305" s="345" t="s">
        <v>47</v>
      </c>
    </row>
    <row r="1306" spans="1:10" x14ac:dyDescent="0.25">
      <c r="A1306" t="str">
        <f t="shared" si="40"/>
        <v>04788</v>
      </c>
      <c r="B1306" s="118" t="str">
        <f t="shared" si="41"/>
        <v>D54395-BRC04788</v>
      </c>
      <c r="C1306" s="338">
        <v>4</v>
      </c>
      <c r="D1306" s="339"/>
      <c r="E1306" s="340"/>
      <c r="F1306" s="341" t="s">
        <v>3973</v>
      </c>
      <c r="G1306" s="342" t="s">
        <v>3972</v>
      </c>
      <c r="H1306" s="343" t="s">
        <v>45</v>
      </c>
      <c r="I1306" s="344" t="s">
        <v>3974</v>
      </c>
      <c r="J1306" s="345" t="s">
        <v>47</v>
      </c>
    </row>
    <row r="1307" spans="1:10" x14ac:dyDescent="0.25">
      <c r="A1307" t="str">
        <f t="shared" si="40"/>
        <v>05047</v>
      </c>
      <c r="B1307" s="118" t="str">
        <f t="shared" si="41"/>
        <v>D54395-BRC05047</v>
      </c>
      <c r="C1307" s="338">
        <v>4</v>
      </c>
      <c r="D1307" s="339"/>
      <c r="E1307" s="340"/>
      <c r="F1307" s="341" t="s">
        <v>3976</v>
      </c>
      <c r="G1307" s="342" t="s">
        <v>3975</v>
      </c>
      <c r="H1307" s="343" t="s">
        <v>45</v>
      </c>
      <c r="I1307" s="344" t="s">
        <v>3977</v>
      </c>
      <c r="J1307" s="345" t="s">
        <v>47</v>
      </c>
    </row>
    <row r="1308" spans="1:10" x14ac:dyDescent="0.25">
      <c r="A1308" t="str">
        <f t="shared" si="40"/>
        <v>05059</v>
      </c>
      <c r="B1308" s="118" t="str">
        <f t="shared" si="41"/>
        <v>D54395-BRC05059</v>
      </c>
      <c r="C1308" s="338">
        <v>4</v>
      </c>
      <c r="D1308" s="339"/>
      <c r="E1308" s="340"/>
      <c r="F1308" s="341" t="s">
        <v>3979</v>
      </c>
      <c r="G1308" s="342" t="s">
        <v>3978</v>
      </c>
      <c r="H1308" s="343" t="s">
        <v>45</v>
      </c>
      <c r="I1308" s="344" t="s">
        <v>3980</v>
      </c>
      <c r="J1308" s="345" t="s">
        <v>47</v>
      </c>
    </row>
    <row r="1309" spans="1:10" x14ac:dyDescent="0.25">
      <c r="A1309" t="str">
        <f t="shared" si="40"/>
        <v>05353</v>
      </c>
      <c r="B1309" s="118" t="str">
        <f t="shared" si="41"/>
        <v>D54395-BRC05353</v>
      </c>
      <c r="C1309" s="338">
        <v>4</v>
      </c>
      <c r="D1309" s="339"/>
      <c r="E1309" s="340"/>
      <c r="F1309" s="341" t="s">
        <v>3982</v>
      </c>
      <c r="G1309" s="342" t="s">
        <v>3981</v>
      </c>
      <c r="H1309" s="343" t="s">
        <v>45</v>
      </c>
      <c r="I1309" s="344" t="s">
        <v>3983</v>
      </c>
      <c r="J1309" s="345" t="s">
        <v>47</v>
      </c>
    </row>
    <row r="1310" spans="1:10" x14ac:dyDescent="0.25">
      <c r="A1310" t="str">
        <f t="shared" si="40"/>
        <v>05296</v>
      </c>
      <c r="B1310" s="118" t="str">
        <f t="shared" si="41"/>
        <v>D54395-BRC05296</v>
      </c>
      <c r="C1310" s="338">
        <v>4</v>
      </c>
      <c r="D1310" s="339"/>
      <c r="E1310" s="340"/>
      <c r="F1310" s="341" t="s">
        <v>3985</v>
      </c>
      <c r="G1310" s="342" t="s">
        <v>3984</v>
      </c>
      <c r="H1310" s="343" t="s">
        <v>45</v>
      </c>
      <c r="I1310" s="344" t="s">
        <v>3986</v>
      </c>
      <c r="J1310" s="345" t="s">
        <v>47</v>
      </c>
    </row>
    <row r="1311" spans="1:10" x14ac:dyDescent="0.25">
      <c r="A1311" t="str">
        <f t="shared" si="40"/>
        <v>05303</v>
      </c>
      <c r="B1311" s="118" t="str">
        <f t="shared" si="41"/>
        <v>D54395-BRC05303</v>
      </c>
      <c r="C1311" s="338">
        <v>4</v>
      </c>
      <c r="D1311" s="339"/>
      <c r="E1311" s="340"/>
      <c r="F1311" s="341" t="s">
        <v>3988</v>
      </c>
      <c r="G1311" s="342" t="s">
        <v>3987</v>
      </c>
      <c r="H1311" s="343" t="s">
        <v>45</v>
      </c>
      <c r="I1311" s="344" t="s">
        <v>3989</v>
      </c>
      <c r="J1311" s="345" t="s">
        <v>47</v>
      </c>
    </row>
    <row r="1312" spans="1:10" x14ac:dyDescent="0.25">
      <c r="A1312" t="str">
        <f t="shared" si="40"/>
        <v>05346</v>
      </c>
      <c r="B1312" s="118" t="str">
        <f t="shared" si="41"/>
        <v>D54395-BRC05346</v>
      </c>
      <c r="C1312" s="338">
        <v>4</v>
      </c>
      <c r="D1312" s="339"/>
      <c r="E1312" s="340"/>
      <c r="F1312" s="341" t="s">
        <v>3991</v>
      </c>
      <c r="G1312" s="342" t="s">
        <v>3990</v>
      </c>
      <c r="H1312" s="343" t="s">
        <v>45</v>
      </c>
      <c r="I1312" s="344" t="s">
        <v>3992</v>
      </c>
      <c r="J1312" s="345" t="s">
        <v>47</v>
      </c>
    </row>
    <row r="1313" spans="1:10" x14ac:dyDescent="0.25">
      <c r="A1313" t="str">
        <f t="shared" si="40"/>
        <v>05347</v>
      </c>
      <c r="B1313" s="118" t="str">
        <f t="shared" si="41"/>
        <v>D54395-BRC05347</v>
      </c>
      <c r="C1313" s="338">
        <v>4</v>
      </c>
      <c r="D1313" s="339"/>
      <c r="E1313" s="340"/>
      <c r="F1313" s="341" t="s">
        <v>3994</v>
      </c>
      <c r="G1313" s="342" t="s">
        <v>3993</v>
      </c>
      <c r="H1313" s="343" t="s">
        <v>45</v>
      </c>
      <c r="I1313" s="344" t="s">
        <v>3992</v>
      </c>
      <c r="J1313" s="345" t="s">
        <v>47</v>
      </c>
    </row>
    <row r="1314" spans="1:10" x14ac:dyDescent="0.25">
      <c r="A1314" t="str">
        <f t="shared" si="40"/>
        <v>05348</v>
      </c>
      <c r="B1314" s="118" t="str">
        <f t="shared" si="41"/>
        <v>D54395-BRC05348</v>
      </c>
      <c r="C1314" s="338">
        <v>4</v>
      </c>
      <c r="D1314" s="339"/>
      <c r="E1314" s="340"/>
      <c r="F1314" s="341" t="s">
        <v>3996</v>
      </c>
      <c r="G1314" s="342" t="s">
        <v>3995</v>
      </c>
      <c r="H1314" s="343" t="s">
        <v>45</v>
      </c>
      <c r="I1314" s="344" t="s">
        <v>3997</v>
      </c>
      <c r="J1314" s="345" t="s">
        <v>47</v>
      </c>
    </row>
    <row r="1315" spans="1:10" x14ac:dyDescent="0.25">
      <c r="A1315" t="str">
        <f t="shared" si="40"/>
        <v>05349</v>
      </c>
      <c r="B1315" s="118" t="str">
        <f t="shared" si="41"/>
        <v>D54395-BRC05349</v>
      </c>
      <c r="C1315" s="338">
        <v>4</v>
      </c>
      <c r="D1315" s="339"/>
      <c r="E1315" s="340"/>
      <c r="F1315" s="341" t="s">
        <v>3999</v>
      </c>
      <c r="G1315" s="342" t="s">
        <v>3998</v>
      </c>
      <c r="H1315" s="343" t="s">
        <v>45</v>
      </c>
      <c r="I1315" s="344" t="s">
        <v>4000</v>
      </c>
      <c r="J1315" s="345" t="s">
        <v>47</v>
      </c>
    </row>
    <row r="1316" spans="1:10" x14ac:dyDescent="0.25">
      <c r="A1316" t="str">
        <f t="shared" si="40"/>
        <v>05352</v>
      </c>
      <c r="B1316" s="118" t="str">
        <f t="shared" si="41"/>
        <v>D54395-BRC05352</v>
      </c>
      <c r="C1316" s="338">
        <v>4</v>
      </c>
      <c r="D1316" s="339"/>
      <c r="E1316" s="340"/>
      <c r="F1316" s="341" t="s">
        <v>4002</v>
      </c>
      <c r="G1316" s="342" t="s">
        <v>4001</v>
      </c>
      <c r="H1316" s="343" t="s">
        <v>45</v>
      </c>
      <c r="I1316" s="344" t="s">
        <v>4003</v>
      </c>
      <c r="J1316" s="345" t="s">
        <v>47</v>
      </c>
    </row>
    <row r="1317" spans="1:10" x14ac:dyDescent="0.25">
      <c r="A1317" t="str">
        <f t="shared" si="40"/>
        <v>01277</v>
      </c>
      <c r="B1317" s="118" t="str">
        <f t="shared" si="41"/>
        <v>D54431-BRC01277</v>
      </c>
      <c r="C1317" s="338">
        <v>12</v>
      </c>
      <c r="D1317" s="339"/>
      <c r="E1317" s="340"/>
      <c r="F1317" s="341" t="s">
        <v>4005</v>
      </c>
      <c r="G1317" s="342" t="s">
        <v>4004</v>
      </c>
      <c r="H1317" s="343" t="s">
        <v>40</v>
      </c>
      <c r="I1317" s="344" t="s">
        <v>4006</v>
      </c>
      <c r="J1317" s="345" t="s">
        <v>778</v>
      </c>
    </row>
    <row r="1318" spans="1:10" x14ac:dyDescent="0.25">
      <c r="A1318" t="str">
        <f t="shared" si="40"/>
        <v>01275</v>
      </c>
      <c r="B1318" s="118" t="str">
        <f t="shared" si="41"/>
        <v>D54431-BRC01275</v>
      </c>
      <c r="C1318" s="338">
        <v>12</v>
      </c>
      <c r="D1318" s="339"/>
      <c r="E1318" s="340"/>
      <c r="F1318" s="341" t="s">
        <v>4008</v>
      </c>
      <c r="G1318" s="342" t="s">
        <v>4007</v>
      </c>
      <c r="H1318" s="343" t="s">
        <v>40</v>
      </c>
      <c r="I1318" s="344" t="s">
        <v>356</v>
      </c>
      <c r="J1318" s="345" t="s">
        <v>778</v>
      </c>
    </row>
    <row r="1319" spans="1:10" x14ac:dyDescent="0.25">
      <c r="A1319" t="str">
        <f t="shared" si="40"/>
        <v>00423</v>
      </c>
      <c r="B1319" s="118" t="str">
        <f t="shared" si="41"/>
        <v>D54578-BRC00423</v>
      </c>
      <c r="C1319" s="338">
        <v>8</v>
      </c>
      <c r="D1319" s="339"/>
      <c r="E1319" s="340"/>
      <c r="F1319" s="341" t="s">
        <v>4010</v>
      </c>
      <c r="G1319" s="342" t="s">
        <v>4009</v>
      </c>
      <c r="H1319" s="343" t="s">
        <v>40</v>
      </c>
      <c r="I1319" s="344" t="s">
        <v>4011</v>
      </c>
      <c r="J1319" s="345" t="s">
        <v>42</v>
      </c>
    </row>
    <row r="1320" spans="1:10" x14ac:dyDescent="0.25">
      <c r="A1320" t="str">
        <f t="shared" si="40"/>
        <v>00422</v>
      </c>
      <c r="B1320" s="118" t="str">
        <f t="shared" si="41"/>
        <v>D54578-BRC00422</v>
      </c>
      <c r="C1320" s="338">
        <v>8</v>
      </c>
      <c r="D1320" s="339"/>
      <c r="E1320" s="340"/>
      <c r="F1320" s="341" t="s">
        <v>4013</v>
      </c>
      <c r="G1320" s="342" t="s">
        <v>4012</v>
      </c>
      <c r="H1320" s="343" t="s">
        <v>40</v>
      </c>
      <c r="I1320" s="344" t="s">
        <v>4014</v>
      </c>
      <c r="J1320" s="345" t="s">
        <v>42</v>
      </c>
    </row>
    <row r="1321" spans="1:10" x14ac:dyDescent="0.25">
      <c r="A1321" t="str">
        <f t="shared" si="40"/>
        <v>00421</v>
      </c>
      <c r="B1321" s="118" t="str">
        <f t="shared" si="41"/>
        <v>D54578-BRC00421</v>
      </c>
      <c r="C1321" s="338">
        <v>8</v>
      </c>
      <c r="D1321" s="339"/>
      <c r="E1321" s="340"/>
      <c r="F1321" s="341" t="s">
        <v>4016</v>
      </c>
      <c r="G1321" s="342" t="s">
        <v>4015</v>
      </c>
      <c r="H1321" s="343" t="s">
        <v>40</v>
      </c>
      <c r="I1321" s="344" t="s">
        <v>4017</v>
      </c>
      <c r="J1321" s="345" t="s">
        <v>42</v>
      </c>
    </row>
    <row r="1322" spans="1:10" x14ac:dyDescent="0.25">
      <c r="A1322" t="str">
        <f t="shared" si="40"/>
        <v>00420</v>
      </c>
      <c r="B1322" s="118" t="str">
        <f t="shared" si="41"/>
        <v>D54578-BRC00420</v>
      </c>
      <c r="C1322" s="338">
        <v>8</v>
      </c>
      <c r="D1322" s="339"/>
      <c r="E1322" s="340"/>
      <c r="F1322" s="341" t="s">
        <v>4019</v>
      </c>
      <c r="G1322" s="342" t="s">
        <v>4018</v>
      </c>
      <c r="H1322" s="343" t="s">
        <v>40</v>
      </c>
      <c r="I1322" s="344" t="s">
        <v>4020</v>
      </c>
      <c r="J1322" s="345" t="s">
        <v>42</v>
      </c>
    </row>
    <row r="1323" spans="1:10" x14ac:dyDescent="0.25">
      <c r="A1323" t="str">
        <f t="shared" si="40"/>
        <v>00418</v>
      </c>
      <c r="B1323" s="118" t="str">
        <f t="shared" si="41"/>
        <v>D54578-BRC00418</v>
      </c>
      <c r="C1323" s="338">
        <v>8</v>
      </c>
      <c r="D1323" s="339"/>
      <c r="E1323" s="340"/>
      <c r="F1323" s="341" t="s">
        <v>4022</v>
      </c>
      <c r="G1323" s="342" t="s">
        <v>4021</v>
      </c>
      <c r="H1323" s="343" t="s">
        <v>40</v>
      </c>
      <c r="I1323" s="344" t="s">
        <v>3063</v>
      </c>
      <c r="J1323" s="345" t="s">
        <v>42</v>
      </c>
    </row>
    <row r="1324" spans="1:10" x14ac:dyDescent="0.25">
      <c r="A1324" t="str">
        <f t="shared" si="40"/>
        <v>00417</v>
      </c>
      <c r="B1324" s="118" t="str">
        <f t="shared" si="41"/>
        <v>D54578-BRC00417</v>
      </c>
      <c r="C1324" s="338">
        <v>8</v>
      </c>
      <c r="D1324" s="339"/>
      <c r="E1324" s="340"/>
      <c r="F1324" s="341" t="s">
        <v>4024</v>
      </c>
      <c r="G1324" s="342" t="s">
        <v>4023</v>
      </c>
      <c r="H1324" s="343" t="s">
        <v>40</v>
      </c>
      <c r="I1324" s="344" t="s">
        <v>3066</v>
      </c>
      <c r="J1324" s="345" t="s">
        <v>42</v>
      </c>
    </row>
    <row r="1325" spans="1:10" x14ac:dyDescent="0.25">
      <c r="A1325" t="str">
        <f t="shared" si="40"/>
        <v>00416</v>
      </c>
      <c r="B1325" s="118" t="str">
        <f t="shared" si="41"/>
        <v>D54578-BRC00416</v>
      </c>
      <c r="C1325" s="338">
        <v>8</v>
      </c>
      <c r="D1325" s="339"/>
      <c r="E1325" s="340"/>
      <c r="F1325" s="341" t="s">
        <v>4026</v>
      </c>
      <c r="G1325" s="342" t="s">
        <v>4025</v>
      </c>
      <c r="H1325" s="343" t="s">
        <v>40</v>
      </c>
      <c r="I1325" s="344" t="s">
        <v>3069</v>
      </c>
      <c r="J1325" s="345" t="s">
        <v>42</v>
      </c>
    </row>
    <row r="1326" spans="1:10" x14ac:dyDescent="0.25">
      <c r="A1326" t="str">
        <f t="shared" si="40"/>
        <v>00415</v>
      </c>
      <c r="B1326" s="118" t="str">
        <f t="shared" si="41"/>
        <v>D54578-BRC00415</v>
      </c>
      <c r="C1326" s="338">
        <v>8</v>
      </c>
      <c r="D1326" s="339"/>
      <c r="E1326" s="340"/>
      <c r="F1326" s="341" t="s">
        <v>4028</v>
      </c>
      <c r="G1326" s="342" t="s">
        <v>4027</v>
      </c>
      <c r="H1326" s="343" t="s">
        <v>40</v>
      </c>
      <c r="I1326" s="344" t="s">
        <v>3072</v>
      </c>
      <c r="J1326" s="345" t="s">
        <v>42</v>
      </c>
    </row>
    <row r="1327" spans="1:10" x14ac:dyDescent="0.25">
      <c r="A1327" t="str">
        <f t="shared" si="40"/>
        <v>00408</v>
      </c>
      <c r="B1327" s="118" t="str">
        <f t="shared" si="41"/>
        <v>D54578-BRC00408</v>
      </c>
      <c r="C1327" s="338">
        <v>8</v>
      </c>
      <c r="D1327" s="339"/>
      <c r="E1327" s="340"/>
      <c r="F1327" s="341" t="s">
        <v>4030</v>
      </c>
      <c r="G1327" s="342" t="s">
        <v>4029</v>
      </c>
      <c r="H1327" s="343" t="s">
        <v>40</v>
      </c>
      <c r="I1327" s="344" t="s">
        <v>4031</v>
      </c>
      <c r="J1327" s="345" t="s">
        <v>42</v>
      </c>
    </row>
    <row r="1328" spans="1:10" x14ac:dyDescent="0.25">
      <c r="A1328" t="str">
        <f t="shared" si="40"/>
        <v>00407</v>
      </c>
      <c r="B1328" s="118" t="str">
        <f t="shared" si="41"/>
        <v>D54578-BRC00407</v>
      </c>
      <c r="C1328" s="338">
        <v>8</v>
      </c>
      <c r="D1328" s="339"/>
      <c r="E1328" s="340"/>
      <c r="F1328" s="341" t="s">
        <v>4033</v>
      </c>
      <c r="G1328" s="342" t="s">
        <v>4032</v>
      </c>
      <c r="H1328" s="343" t="s">
        <v>40</v>
      </c>
      <c r="I1328" s="344" t="s">
        <v>4034</v>
      </c>
      <c r="J1328" s="345" t="s">
        <v>42</v>
      </c>
    </row>
    <row r="1329" spans="1:10" x14ac:dyDescent="0.25">
      <c r="A1329" t="str">
        <f t="shared" si="40"/>
        <v>00405</v>
      </c>
      <c r="B1329" s="118" t="str">
        <f t="shared" si="41"/>
        <v>D54578-BRC00405</v>
      </c>
      <c r="C1329" s="338">
        <v>8</v>
      </c>
      <c r="D1329" s="339"/>
      <c r="E1329" s="340"/>
      <c r="F1329" s="341" t="s">
        <v>4036</v>
      </c>
      <c r="G1329" s="342" t="s">
        <v>4035</v>
      </c>
      <c r="H1329" s="343" t="s">
        <v>40</v>
      </c>
      <c r="I1329" s="344" t="s">
        <v>4037</v>
      </c>
      <c r="J1329" s="345" t="s">
        <v>42</v>
      </c>
    </row>
    <row r="1330" spans="1:10" x14ac:dyDescent="0.25">
      <c r="A1330" t="str">
        <f t="shared" si="40"/>
        <v>00404</v>
      </c>
      <c r="B1330" s="118" t="str">
        <f t="shared" si="41"/>
        <v>D54578-BRC00404</v>
      </c>
      <c r="C1330" s="338">
        <v>8</v>
      </c>
      <c r="D1330" s="339"/>
      <c r="E1330" s="340"/>
      <c r="F1330" s="341" t="s">
        <v>4039</v>
      </c>
      <c r="G1330" s="342" t="s">
        <v>4038</v>
      </c>
      <c r="H1330" s="343" t="s">
        <v>40</v>
      </c>
      <c r="I1330" s="344" t="s">
        <v>4040</v>
      </c>
      <c r="J1330" s="345" t="s">
        <v>42</v>
      </c>
    </row>
    <row r="1331" spans="1:10" x14ac:dyDescent="0.25">
      <c r="A1331" t="str">
        <f t="shared" si="40"/>
        <v>00403</v>
      </c>
      <c r="B1331" s="118" t="str">
        <f t="shared" si="41"/>
        <v>D54578-BRC00403</v>
      </c>
      <c r="C1331" s="338">
        <v>8</v>
      </c>
      <c r="D1331" s="339"/>
      <c r="E1331" s="340"/>
      <c r="F1331" s="341" t="s">
        <v>4042</v>
      </c>
      <c r="G1331" s="342" t="s">
        <v>4041</v>
      </c>
      <c r="H1331" s="343" t="s">
        <v>40</v>
      </c>
      <c r="I1331" s="344" t="s">
        <v>4043</v>
      </c>
      <c r="J1331" s="345" t="s">
        <v>42</v>
      </c>
    </row>
    <row r="1332" spans="1:10" x14ac:dyDescent="0.25">
      <c r="A1332" t="str">
        <f t="shared" si="40"/>
        <v>00402</v>
      </c>
      <c r="B1332" s="118" t="str">
        <f t="shared" si="41"/>
        <v>D54578-BRC00402</v>
      </c>
      <c r="C1332" s="338">
        <v>8</v>
      </c>
      <c r="D1332" s="339"/>
      <c r="E1332" s="340"/>
      <c r="F1332" s="341" t="s">
        <v>4045</v>
      </c>
      <c r="G1332" s="342" t="s">
        <v>4044</v>
      </c>
      <c r="H1332" s="343" t="s">
        <v>40</v>
      </c>
      <c r="I1332" s="344" t="s">
        <v>4046</v>
      </c>
      <c r="J1332" s="345" t="s">
        <v>42</v>
      </c>
    </row>
    <row r="1333" spans="1:10" x14ac:dyDescent="0.25">
      <c r="A1333" t="str">
        <f t="shared" si="40"/>
        <v>00401</v>
      </c>
      <c r="B1333" s="118" t="str">
        <f t="shared" si="41"/>
        <v>D54578-BRC00401</v>
      </c>
      <c r="C1333" s="338">
        <v>8</v>
      </c>
      <c r="D1333" s="339"/>
      <c r="E1333" s="340"/>
      <c r="F1333" s="341" t="s">
        <v>4048</v>
      </c>
      <c r="G1333" s="342" t="s">
        <v>4047</v>
      </c>
      <c r="H1333" s="343" t="s">
        <v>40</v>
      </c>
      <c r="I1333" s="344" t="s">
        <v>4049</v>
      </c>
      <c r="J1333" s="345" t="s">
        <v>42</v>
      </c>
    </row>
    <row r="1334" spans="1:10" x14ac:dyDescent="0.25">
      <c r="A1334" t="str">
        <f t="shared" si="40"/>
        <v>00400</v>
      </c>
      <c r="B1334" s="118" t="str">
        <f t="shared" si="41"/>
        <v>D54578-BRC00400</v>
      </c>
      <c r="C1334" s="338">
        <v>8</v>
      </c>
      <c r="D1334" s="339"/>
      <c r="E1334" s="340"/>
      <c r="F1334" s="341" t="s">
        <v>4051</v>
      </c>
      <c r="G1334" s="342" t="s">
        <v>4050</v>
      </c>
      <c r="H1334" s="343" t="s">
        <v>40</v>
      </c>
      <c r="I1334" s="344" t="s">
        <v>4052</v>
      </c>
      <c r="J1334" s="345" t="s">
        <v>42</v>
      </c>
    </row>
    <row r="1335" spans="1:10" x14ac:dyDescent="0.25">
      <c r="A1335" t="str">
        <f t="shared" si="40"/>
        <v>00399</v>
      </c>
      <c r="B1335" s="118" t="str">
        <f t="shared" si="41"/>
        <v>D54578-BRC00399</v>
      </c>
      <c r="C1335" s="338">
        <v>8</v>
      </c>
      <c r="D1335" s="339"/>
      <c r="E1335" s="340"/>
      <c r="F1335" s="341" t="s">
        <v>4054</v>
      </c>
      <c r="G1335" s="342" t="s">
        <v>4053</v>
      </c>
      <c r="H1335" s="343" t="s">
        <v>40</v>
      </c>
      <c r="I1335" s="344" t="s">
        <v>4055</v>
      </c>
      <c r="J1335" s="345" t="s">
        <v>42</v>
      </c>
    </row>
    <row r="1336" spans="1:10" x14ac:dyDescent="0.25">
      <c r="A1336" t="str">
        <f t="shared" si="40"/>
        <v>00398</v>
      </c>
      <c r="B1336" s="118" t="str">
        <f t="shared" si="41"/>
        <v>D54578-BRC00398</v>
      </c>
      <c r="C1336" s="338">
        <v>8</v>
      </c>
      <c r="D1336" s="339"/>
      <c r="E1336" s="340"/>
      <c r="F1336" s="341" t="s">
        <v>4057</v>
      </c>
      <c r="G1336" s="342" t="s">
        <v>4056</v>
      </c>
      <c r="H1336" s="343" t="s">
        <v>40</v>
      </c>
      <c r="I1336" s="344" t="s">
        <v>4058</v>
      </c>
      <c r="J1336" s="345" t="s">
        <v>42</v>
      </c>
    </row>
    <row r="1337" spans="1:10" x14ac:dyDescent="0.25">
      <c r="A1337" t="str">
        <f t="shared" si="40"/>
        <v>00397</v>
      </c>
      <c r="B1337" s="118" t="str">
        <f t="shared" si="41"/>
        <v>D54578-BRC00397</v>
      </c>
      <c r="C1337" s="338">
        <v>8</v>
      </c>
      <c r="D1337" s="339"/>
      <c r="E1337" s="340"/>
      <c r="F1337" s="341" t="s">
        <v>4060</v>
      </c>
      <c r="G1337" s="342" t="s">
        <v>4059</v>
      </c>
      <c r="H1337" s="343" t="s">
        <v>40</v>
      </c>
      <c r="I1337" s="344" t="s">
        <v>4061</v>
      </c>
      <c r="J1337" s="345" t="s">
        <v>42</v>
      </c>
    </row>
    <row r="1338" spans="1:10" x14ac:dyDescent="0.25">
      <c r="A1338" t="str">
        <f t="shared" si="40"/>
        <v>00396</v>
      </c>
      <c r="B1338" s="118" t="str">
        <f t="shared" si="41"/>
        <v>D54578-BRC00396</v>
      </c>
      <c r="C1338" s="338">
        <v>8</v>
      </c>
      <c r="D1338" s="339"/>
      <c r="E1338" s="340"/>
      <c r="F1338" s="341" t="s">
        <v>4063</v>
      </c>
      <c r="G1338" s="342" t="s">
        <v>4062</v>
      </c>
      <c r="H1338" s="343" t="s">
        <v>40</v>
      </c>
      <c r="I1338" s="344" t="s">
        <v>4064</v>
      </c>
      <c r="J1338" s="345" t="s">
        <v>42</v>
      </c>
    </row>
    <row r="1339" spans="1:10" x14ac:dyDescent="0.25">
      <c r="A1339" t="str">
        <f t="shared" si="40"/>
        <v>00395</v>
      </c>
      <c r="B1339" s="118" t="str">
        <f t="shared" si="41"/>
        <v>D54578-BRC00395</v>
      </c>
      <c r="C1339" s="338">
        <v>8</v>
      </c>
      <c r="D1339" s="339"/>
      <c r="E1339" s="340"/>
      <c r="F1339" s="341" t="s">
        <v>4066</v>
      </c>
      <c r="G1339" s="342" t="s">
        <v>4065</v>
      </c>
      <c r="H1339" s="343" t="s">
        <v>40</v>
      </c>
      <c r="I1339" s="344" t="s">
        <v>4067</v>
      </c>
      <c r="J1339" s="345" t="s">
        <v>42</v>
      </c>
    </row>
    <row r="1340" spans="1:10" x14ac:dyDescent="0.25">
      <c r="A1340" t="str">
        <f t="shared" si="40"/>
        <v>00394</v>
      </c>
      <c r="B1340" s="118" t="str">
        <f t="shared" si="41"/>
        <v>D54578-BRC00394</v>
      </c>
      <c r="C1340" s="338">
        <v>8</v>
      </c>
      <c r="D1340" s="339"/>
      <c r="E1340" s="340"/>
      <c r="F1340" s="341" t="s">
        <v>4069</v>
      </c>
      <c r="G1340" s="342" t="s">
        <v>4068</v>
      </c>
      <c r="H1340" s="343" t="s">
        <v>40</v>
      </c>
      <c r="I1340" s="344" t="s">
        <v>4070</v>
      </c>
      <c r="J1340" s="345" t="s">
        <v>42</v>
      </c>
    </row>
    <row r="1341" spans="1:10" x14ac:dyDescent="0.25">
      <c r="A1341" t="str">
        <f t="shared" si="40"/>
        <v>00392</v>
      </c>
      <c r="B1341" s="118" t="str">
        <f t="shared" si="41"/>
        <v>D54578-BRC00392</v>
      </c>
      <c r="C1341" s="338">
        <v>8</v>
      </c>
      <c r="D1341" s="339"/>
      <c r="E1341" s="340"/>
      <c r="F1341" s="341" t="s">
        <v>4072</v>
      </c>
      <c r="G1341" s="342" t="s">
        <v>4071</v>
      </c>
      <c r="H1341" s="343" t="s">
        <v>40</v>
      </c>
      <c r="I1341" s="344" t="s">
        <v>4073</v>
      </c>
      <c r="J1341" s="345" t="s">
        <v>42</v>
      </c>
    </row>
    <row r="1342" spans="1:10" x14ac:dyDescent="0.25">
      <c r="A1342" t="str">
        <f t="shared" si="40"/>
        <v>00390</v>
      </c>
      <c r="B1342" s="118" t="str">
        <f t="shared" si="41"/>
        <v>D54578-BRC00390</v>
      </c>
      <c r="C1342" s="338">
        <v>8</v>
      </c>
      <c r="D1342" s="339"/>
      <c r="E1342" s="340"/>
      <c r="F1342" s="341" t="s">
        <v>4075</v>
      </c>
      <c r="G1342" s="342" t="s">
        <v>4074</v>
      </c>
      <c r="H1342" s="343" t="s">
        <v>40</v>
      </c>
      <c r="I1342" s="344" t="s">
        <v>4076</v>
      </c>
      <c r="J1342" s="345" t="s">
        <v>42</v>
      </c>
    </row>
    <row r="1343" spans="1:10" x14ac:dyDescent="0.25">
      <c r="A1343" t="str">
        <f t="shared" si="40"/>
        <v>00389</v>
      </c>
      <c r="B1343" s="118" t="str">
        <f t="shared" si="41"/>
        <v>D54578-BRC00389</v>
      </c>
      <c r="C1343" s="338">
        <v>8</v>
      </c>
      <c r="D1343" s="339"/>
      <c r="E1343" s="340"/>
      <c r="F1343" s="341" t="s">
        <v>4078</v>
      </c>
      <c r="G1343" s="342" t="s">
        <v>4077</v>
      </c>
      <c r="H1343" s="343" t="s">
        <v>40</v>
      </c>
      <c r="I1343" s="344" t="s">
        <v>4079</v>
      </c>
      <c r="J1343" s="345" t="s">
        <v>42</v>
      </c>
    </row>
    <row r="1344" spans="1:10" x14ac:dyDescent="0.25">
      <c r="A1344" t="str">
        <f t="shared" si="40"/>
        <v>00388</v>
      </c>
      <c r="B1344" s="118" t="str">
        <f t="shared" si="41"/>
        <v>D54578-BRC00388</v>
      </c>
      <c r="C1344" s="338">
        <v>8</v>
      </c>
      <c r="D1344" s="339"/>
      <c r="E1344" s="340"/>
      <c r="F1344" s="341" t="s">
        <v>4081</v>
      </c>
      <c r="G1344" s="342" t="s">
        <v>4080</v>
      </c>
      <c r="H1344" s="343" t="s">
        <v>40</v>
      </c>
      <c r="I1344" s="344" t="s">
        <v>4082</v>
      </c>
      <c r="J1344" s="345" t="s">
        <v>42</v>
      </c>
    </row>
    <row r="1345" spans="1:10" x14ac:dyDescent="0.25">
      <c r="A1345" t="str">
        <f t="shared" si="40"/>
        <v>00387</v>
      </c>
      <c r="B1345" s="118" t="str">
        <f t="shared" si="41"/>
        <v>D54578-BRC00387</v>
      </c>
      <c r="C1345" s="338">
        <v>8</v>
      </c>
      <c r="D1345" s="339"/>
      <c r="E1345" s="340"/>
      <c r="F1345" s="341" t="s">
        <v>4084</v>
      </c>
      <c r="G1345" s="342" t="s">
        <v>4083</v>
      </c>
      <c r="H1345" s="343" t="s">
        <v>40</v>
      </c>
      <c r="I1345" s="344" t="s">
        <v>4085</v>
      </c>
      <c r="J1345" s="345" t="s">
        <v>42</v>
      </c>
    </row>
    <row r="1346" spans="1:10" x14ac:dyDescent="0.25">
      <c r="A1346" t="str">
        <f t="shared" si="40"/>
        <v>00386</v>
      </c>
      <c r="B1346" s="118" t="str">
        <f t="shared" si="41"/>
        <v>D54578-BRC00386</v>
      </c>
      <c r="C1346" s="338">
        <v>8</v>
      </c>
      <c r="D1346" s="339"/>
      <c r="E1346" s="340"/>
      <c r="F1346" s="341" t="s">
        <v>4087</v>
      </c>
      <c r="G1346" s="342" t="s">
        <v>4086</v>
      </c>
      <c r="H1346" s="343" t="s">
        <v>40</v>
      </c>
      <c r="I1346" s="344" t="s">
        <v>4088</v>
      </c>
      <c r="J1346" s="345" t="s">
        <v>42</v>
      </c>
    </row>
    <row r="1347" spans="1:10" x14ac:dyDescent="0.25">
      <c r="A1347" t="str">
        <f t="shared" si="40"/>
        <v>00385</v>
      </c>
      <c r="B1347" s="118" t="str">
        <f t="shared" si="41"/>
        <v>D54578-BRC00385</v>
      </c>
      <c r="C1347" s="338">
        <v>8</v>
      </c>
      <c r="D1347" s="339"/>
      <c r="E1347" s="340"/>
      <c r="F1347" s="341" t="s">
        <v>4090</v>
      </c>
      <c r="G1347" s="342" t="s">
        <v>4089</v>
      </c>
      <c r="H1347" s="343" t="s">
        <v>40</v>
      </c>
      <c r="I1347" s="344" t="s">
        <v>4091</v>
      </c>
      <c r="J1347" s="345" t="s">
        <v>42</v>
      </c>
    </row>
    <row r="1348" spans="1:10" x14ac:dyDescent="0.25">
      <c r="A1348" t="str">
        <f t="shared" ref="A1348:A1411" si="42">RIGHT(G1348,5)</f>
        <v>00384</v>
      </c>
      <c r="B1348" s="118" t="str">
        <f t="shared" ref="B1348:B1411" si="43">G1348</f>
        <v>D54578-BRC00384</v>
      </c>
      <c r="C1348" s="338">
        <v>8</v>
      </c>
      <c r="D1348" s="339"/>
      <c r="E1348" s="340"/>
      <c r="F1348" s="341" t="s">
        <v>4093</v>
      </c>
      <c r="G1348" s="342" t="s">
        <v>4092</v>
      </c>
      <c r="H1348" s="343" t="s">
        <v>40</v>
      </c>
      <c r="I1348" s="344" t="s">
        <v>4094</v>
      </c>
      <c r="J1348" s="345" t="s">
        <v>42</v>
      </c>
    </row>
    <row r="1349" spans="1:10" x14ac:dyDescent="0.25">
      <c r="A1349" t="str">
        <f t="shared" si="42"/>
        <v>00383</v>
      </c>
      <c r="B1349" s="118" t="str">
        <f t="shared" si="43"/>
        <v>D54578-BRC00383</v>
      </c>
      <c r="C1349" s="338">
        <v>8</v>
      </c>
      <c r="D1349" s="339"/>
      <c r="E1349" s="340"/>
      <c r="F1349" s="341" t="s">
        <v>4096</v>
      </c>
      <c r="G1349" s="342" t="s">
        <v>4095</v>
      </c>
      <c r="H1349" s="343" t="s">
        <v>40</v>
      </c>
      <c r="I1349" s="344" t="s">
        <v>4097</v>
      </c>
      <c r="J1349" s="345" t="s">
        <v>42</v>
      </c>
    </row>
    <row r="1350" spans="1:10" x14ac:dyDescent="0.25">
      <c r="A1350" t="str">
        <f t="shared" si="42"/>
        <v>00382</v>
      </c>
      <c r="B1350" s="118" t="str">
        <f t="shared" si="43"/>
        <v>D54578-BRC00382</v>
      </c>
      <c r="C1350" s="338">
        <v>8</v>
      </c>
      <c r="D1350" s="339"/>
      <c r="E1350" s="340"/>
      <c r="F1350" s="341" t="s">
        <v>4099</v>
      </c>
      <c r="G1350" s="342" t="s">
        <v>4098</v>
      </c>
      <c r="H1350" s="343" t="s">
        <v>40</v>
      </c>
      <c r="I1350" s="344" t="s">
        <v>4100</v>
      </c>
      <c r="J1350" s="345" t="s">
        <v>42</v>
      </c>
    </row>
    <row r="1351" spans="1:10" x14ac:dyDescent="0.25">
      <c r="A1351" t="str">
        <f t="shared" si="42"/>
        <v>00381</v>
      </c>
      <c r="B1351" s="118" t="str">
        <f t="shared" si="43"/>
        <v>D54578-BRC00381</v>
      </c>
      <c r="C1351" s="338">
        <v>8</v>
      </c>
      <c r="D1351" s="339"/>
      <c r="E1351" s="340"/>
      <c r="F1351" s="341" t="s">
        <v>4102</v>
      </c>
      <c r="G1351" s="342" t="s">
        <v>4101</v>
      </c>
      <c r="H1351" s="343" t="s">
        <v>40</v>
      </c>
      <c r="I1351" s="344" t="s">
        <v>4103</v>
      </c>
      <c r="J1351" s="345" t="s">
        <v>42</v>
      </c>
    </row>
    <row r="1352" spans="1:10" x14ac:dyDescent="0.25">
      <c r="A1352" t="str">
        <f t="shared" si="42"/>
        <v>00380</v>
      </c>
      <c r="B1352" s="118" t="str">
        <f t="shared" si="43"/>
        <v>D54578-BRC00380</v>
      </c>
      <c r="C1352" s="338">
        <v>8</v>
      </c>
      <c r="D1352" s="339"/>
      <c r="E1352" s="340"/>
      <c r="F1352" s="341" t="s">
        <v>4105</v>
      </c>
      <c r="G1352" s="342" t="s">
        <v>4104</v>
      </c>
      <c r="H1352" s="343" t="s">
        <v>40</v>
      </c>
      <c r="I1352" s="344" t="s">
        <v>4106</v>
      </c>
      <c r="J1352" s="345" t="s">
        <v>42</v>
      </c>
    </row>
    <row r="1353" spans="1:10" x14ac:dyDescent="0.25">
      <c r="A1353" t="str">
        <f t="shared" si="42"/>
        <v>00379</v>
      </c>
      <c r="B1353" s="118" t="str">
        <f t="shared" si="43"/>
        <v>D54578-BRC00379</v>
      </c>
      <c r="C1353" s="338">
        <v>8</v>
      </c>
      <c r="D1353" s="339"/>
      <c r="E1353" s="340"/>
      <c r="F1353" s="341" t="s">
        <v>4108</v>
      </c>
      <c r="G1353" s="342" t="s">
        <v>4107</v>
      </c>
      <c r="H1353" s="343" t="s">
        <v>40</v>
      </c>
      <c r="I1353" s="344" t="s">
        <v>4109</v>
      </c>
      <c r="J1353" s="345" t="s">
        <v>42</v>
      </c>
    </row>
    <row r="1354" spans="1:10" x14ac:dyDescent="0.25">
      <c r="A1354" t="str">
        <f t="shared" si="42"/>
        <v>00378</v>
      </c>
      <c r="B1354" s="118" t="str">
        <f t="shared" si="43"/>
        <v>D54578-BRC00378</v>
      </c>
      <c r="C1354" s="338">
        <v>8</v>
      </c>
      <c r="D1354" s="339"/>
      <c r="E1354" s="340"/>
      <c r="F1354" s="341" t="s">
        <v>4111</v>
      </c>
      <c r="G1354" s="342" t="s">
        <v>4110</v>
      </c>
      <c r="H1354" s="343" t="s">
        <v>40</v>
      </c>
      <c r="I1354" s="344" t="s">
        <v>4112</v>
      </c>
      <c r="J1354" s="345" t="s">
        <v>42</v>
      </c>
    </row>
    <row r="1355" spans="1:10" x14ac:dyDescent="0.25">
      <c r="A1355" t="str">
        <f t="shared" si="42"/>
        <v>00377</v>
      </c>
      <c r="B1355" s="118" t="str">
        <f t="shared" si="43"/>
        <v>D54578-BRC00377</v>
      </c>
      <c r="C1355" s="338">
        <v>8</v>
      </c>
      <c r="D1355" s="339"/>
      <c r="E1355" s="340"/>
      <c r="F1355" s="341" t="s">
        <v>4114</v>
      </c>
      <c r="G1355" s="342" t="s">
        <v>4113</v>
      </c>
      <c r="H1355" s="343" t="s">
        <v>40</v>
      </c>
      <c r="I1355" s="344" t="s">
        <v>4115</v>
      </c>
      <c r="J1355" s="345" t="s">
        <v>42</v>
      </c>
    </row>
    <row r="1356" spans="1:10" x14ac:dyDescent="0.25">
      <c r="A1356" t="str">
        <f t="shared" si="42"/>
        <v>00376</v>
      </c>
      <c r="B1356" s="118" t="str">
        <f t="shared" si="43"/>
        <v>D54578-BRC00376</v>
      </c>
      <c r="C1356" s="338">
        <v>8</v>
      </c>
      <c r="D1356" s="339"/>
      <c r="E1356" s="340"/>
      <c r="F1356" s="341" t="s">
        <v>4117</v>
      </c>
      <c r="G1356" s="342" t="s">
        <v>4116</v>
      </c>
      <c r="H1356" s="343" t="s">
        <v>40</v>
      </c>
      <c r="I1356" s="344" t="s">
        <v>4118</v>
      </c>
      <c r="J1356" s="345" t="s">
        <v>42</v>
      </c>
    </row>
    <row r="1357" spans="1:10" x14ac:dyDescent="0.25">
      <c r="A1357" t="str">
        <f t="shared" si="42"/>
        <v>00374</v>
      </c>
      <c r="B1357" s="118" t="str">
        <f t="shared" si="43"/>
        <v>D54578-BRC00374</v>
      </c>
      <c r="C1357" s="338">
        <v>8</v>
      </c>
      <c r="D1357" s="339"/>
      <c r="E1357" s="340"/>
      <c r="F1357" s="341" t="s">
        <v>4120</v>
      </c>
      <c r="G1357" s="342" t="s">
        <v>4119</v>
      </c>
      <c r="H1357" s="343" t="s">
        <v>40</v>
      </c>
      <c r="I1357" s="344" t="s">
        <v>4121</v>
      </c>
      <c r="J1357" s="345" t="s">
        <v>42</v>
      </c>
    </row>
    <row r="1358" spans="1:10" x14ac:dyDescent="0.25">
      <c r="A1358" t="str">
        <f t="shared" si="42"/>
        <v>00411</v>
      </c>
      <c r="B1358" s="118" t="str">
        <f t="shared" si="43"/>
        <v>D54578-BRC00411</v>
      </c>
      <c r="C1358" s="338">
        <v>8</v>
      </c>
      <c r="D1358" s="339"/>
      <c r="E1358" s="340"/>
      <c r="F1358" s="341" t="s">
        <v>4123</v>
      </c>
      <c r="G1358" s="342" t="s">
        <v>4122</v>
      </c>
      <c r="H1358" s="343" t="s">
        <v>40</v>
      </c>
      <c r="I1358" s="344" t="s">
        <v>4124</v>
      </c>
      <c r="J1358" s="345" t="s">
        <v>42</v>
      </c>
    </row>
    <row r="1359" spans="1:10" x14ac:dyDescent="0.25">
      <c r="A1359" t="str">
        <f t="shared" si="42"/>
        <v>00337</v>
      </c>
      <c r="B1359" s="118" t="str">
        <f t="shared" si="43"/>
        <v>D54578-BRC00337</v>
      </c>
      <c r="C1359" s="338">
        <v>8</v>
      </c>
      <c r="D1359" s="339"/>
      <c r="E1359" s="340"/>
      <c r="F1359" s="341" t="s">
        <v>4126</v>
      </c>
      <c r="G1359" s="342" t="s">
        <v>4125</v>
      </c>
      <c r="H1359" s="343" t="s">
        <v>40</v>
      </c>
      <c r="I1359" s="344" t="s">
        <v>4127</v>
      </c>
      <c r="J1359" s="345" t="s">
        <v>42</v>
      </c>
    </row>
    <row r="1360" spans="1:10" x14ac:dyDescent="0.25">
      <c r="A1360" t="str">
        <f t="shared" si="42"/>
        <v>00329</v>
      </c>
      <c r="B1360" s="118" t="str">
        <f t="shared" si="43"/>
        <v>D54578-BRC00329</v>
      </c>
      <c r="C1360" s="338">
        <v>8</v>
      </c>
      <c r="D1360" s="339"/>
      <c r="E1360" s="340"/>
      <c r="F1360" s="341" t="s">
        <v>4129</v>
      </c>
      <c r="G1360" s="342" t="s">
        <v>4128</v>
      </c>
      <c r="H1360" s="343" t="s">
        <v>40</v>
      </c>
      <c r="I1360" s="344" t="s">
        <v>4130</v>
      </c>
      <c r="J1360" s="345" t="s">
        <v>42</v>
      </c>
    </row>
    <row r="1361" spans="1:10" x14ac:dyDescent="0.25">
      <c r="A1361" t="str">
        <f t="shared" si="42"/>
        <v>00328</v>
      </c>
      <c r="B1361" s="118" t="str">
        <f t="shared" si="43"/>
        <v>D54578-BRC00328</v>
      </c>
      <c r="C1361" s="338">
        <v>8</v>
      </c>
      <c r="D1361" s="339"/>
      <c r="E1361" s="340"/>
      <c r="F1361" s="341" t="s">
        <v>4132</v>
      </c>
      <c r="G1361" s="342" t="s">
        <v>4131</v>
      </c>
      <c r="H1361" s="343" t="s">
        <v>40</v>
      </c>
      <c r="I1361" s="344" t="s">
        <v>4133</v>
      </c>
      <c r="J1361" s="345" t="s">
        <v>42</v>
      </c>
    </row>
    <row r="1362" spans="1:10" x14ac:dyDescent="0.25">
      <c r="A1362" t="str">
        <f t="shared" si="42"/>
        <v>00327</v>
      </c>
      <c r="B1362" s="118" t="str">
        <f t="shared" si="43"/>
        <v>D54578-BRC00327</v>
      </c>
      <c r="C1362" s="338">
        <v>8</v>
      </c>
      <c r="D1362" s="339"/>
      <c r="E1362" s="340"/>
      <c r="F1362" s="341" t="s">
        <v>4135</v>
      </c>
      <c r="G1362" s="342" t="s">
        <v>4134</v>
      </c>
      <c r="H1362" s="343" t="s">
        <v>40</v>
      </c>
      <c r="I1362" s="344" t="s">
        <v>4136</v>
      </c>
      <c r="J1362" s="345" t="s">
        <v>42</v>
      </c>
    </row>
    <row r="1363" spans="1:10" x14ac:dyDescent="0.25">
      <c r="A1363" t="str">
        <f t="shared" si="42"/>
        <v>00300</v>
      </c>
      <c r="B1363" s="118" t="str">
        <f t="shared" si="43"/>
        <v>D54578-BRC00300</v>
      </c>
      <c r="C1363" s="338">
        <v>8</v>
      </c>
      <c r="D1363" s="339"/>
      <c r="E1363" s="340"/>
      <c r="F1363" s="341" t="s">
        <v>4138</v>
      </c>
      <c r="G1363" s="342" t="s">
        <v>4137</v>
      </c>
      <c r="H1363" s="343" t="s">
        <v>40</v>
      </c>
      <c r="I1363" s="344" t="s">
        <v>4139</v>
      </c>
      <c r="J1363" s="345" t="s">
        <v>42</v>
      </c>
    </row>
    <row r="1364" spans="1:10" x14ac:dyDescent="0.25">
      <c r="A1364" t="str">
        <f t="shared" si="42"/>
        <v>00299</v>
      </c>
      <c r="B1364" s="118" t="str">
        <f t="shared" si="43"/>
        <v>D54578-BRC00299</v>
      </c>
      <c r="C1364" s="338">
        <v>8</v>
      </c>
      <c r="D1364" s="339"/>
      <c r="E1364" s="340"/>
      <c r="F1364" s="341" t="s">
        <v>4141</v>
      </c>
      <c r="G1364" s="342" t="s">
        <v>4140</v>
      </c>
      <c r="H1364" s="343" t="s">
        <v>40</v>
      </c>
      <c r="I1364" s="344" t="s">
        <v>4142</v>
      </c>
      <c r="J1364" s="345" t="s">
        <v>42</v>
      </c>
    </row>
    <row r="1365" spans="1:10" x14ac:dyDescent="0.25">
      <c r="A1365" t="str">
        <f t="shared" si="42"/>
        <v>00298</v>
      </c>
      <c r="B1365" s="118" t="str">
        <f t="shared" si="43"/>
        <v>D54578-BRC00298</v>
      </c>
      <c r="C1365" s="338">
        <v>8</v>
      </c>
      <c r="D1365" s="339"/>
      <c r="E1365" s="340"/>
      <c r="F1365" s="341" t="s">
        <v>4144</v>
      </c>
      <c r="G1365" s="342" t="s">
        <v>4143</v>
      </c>
      <c r="H1365" s="343" t="s">
        <v>40</v>
      </c>
      <c r="I1365" s="344" t="s">
        <v>4145</v>
      </c>
      <c r="J1365" s="345" t="s">
        <v>42</v>
      </c>
    </row>
    <row r="1366" spans="1:10" x14ac:dyDescent="0.25">
      <c r="A1366" t="str">
        <f t="shared" si="42"/>
        <v>00297</v>
      </c>
      <c r="B1366" s="118" t="str">
        <f t="shared" si="43"/>
        <v>D54578-BRC00297</v>
      </c>
      <c r="C1366" s="338">
        <v>8</v>
      </c>
      <c r="D1366" s="339"/>
      <c r="E1366" s="340"/>
      <c r="F1366" s="341" t="s">
        <v>4147</v>
      </c>
      <c r="G1366" s="342" t="s">
        <v>4146</v>
      </c>
      <c r="H1366" s="343" t="s">
        <v>40</v>
      </c>
      <c r="I1366" s="344" t="s">
        <v>4148</v>
      </c>
      <c r="J1366" s="345" t="s">
        <v>42</v>
      </c>
    </row>
    <row r="1367" spans="1:10" x14ac:dyDescent="0.25">
      <c r="A1367" t="str">
        <f t="shared" si="42"/>
        <v>00292</v>
      </c>
      <c r="B1367" s="118" t="str">
        <f t="shared" si="43"/>
        <v>D54578-BRC00292</v>
      </c>
      <c r="C1367" s="338">
        <v>8</v>
      </c>
      <c r="D1367" s="339"/>
      <c r="E1367" s="340"/>
      <c r="F1367" s="341" t="s">
        <v>4150</v>
      </c>
      <c r="G1367" s="342" t="s">
        <v>4149</v>
      </c>
      <c r="H1367" s="343" t="s">
        <v>40</v>
      </c>
      <c r="I1367" s="344" t="s">
        <v>4151</v>
      </c>
      <c r="J1367" s="345" t="s">
        <v>42</v>
      </c>
    </row>
    <row r="1368" spans="1:10" x14ac:dyDescent="0.25">
      <c r="A1368" t="str">
        <f t="shared" si="42"/>
        <v>00286</v>
      </c>
      <c r="B1368" s="118" t="str">
        <f t="shared" si="43"/>
        <v>D54578-BRC00286</v>
      </c>
      <c r="C1368" s="338">
        <v>8</v>
      </c>
      <c r="D1368" s="339"/>
      <c r="E1368" s="340"/>
      <c r="F1368" s="341" t="s">
        <v>4153</v>
      </c>
      <c r="G1368" s="342" t="s">
        <v>4152</v>
      </c>
      <c r="H1368" s="343" t="s">
        <v>40</v>
      </c>
      <c r="I1368" s="344" t="s">
        <v>4154</v>
      </c>
      <c r="J1368" s="345" t="s">
        <v>42</v>
      </c>
    </row>
    <row r="1369" spans="1:10" x14ac:dyDescent="0.25">
      <c r="A1369" t="str">
        <f t="shared" si="42"/>
        <v>00284</v>
      </c>
      <c r="B1369" s="118" t="str">
        <f t="shared" si="43"/>
        <v>D54578-BRC00284</v>
      </c>
      <c r="C1369" s="338">
        <v>8</v>
      </c>
      <c r="D1369" s="339"/>
      <c r="E1369" s="340"/>
      <c r="F1369" s="341" t="s">
        <v>4156</v>
      </c>
      <c r="G1369" s="342" t="s">
        <v>4155</v>
      </c>
      <c r="H1369" s="343" t="s">
        <v>40</v>
      </c>
      <c r="I1369" s="344" t="s">
        <v>4157</v>
      </c>
      <c r="J1369" s="345" t="s">
        <v>42</v>
      </c>
    </row>
    <row r="1370" spans="1:10" x14ac:dyDescent="0.25">
      <c r="A1370" t="str">
        <f t="shared" si="42"/>
        <v>00283</v>
      </c>
      <c r="B1370" s="118" t="str">
        <f t="shared" si="43"/>
        <v>D54578-BRC00283</v>
      </c>
      <c r="C1370" s="338">
        <v>8</v>
      </c>
      <c r="D1370" s="339"/>
      <c r="E1370" s="340"/>
      <c r="F1370" s="341" t="s">
        <v>4159</v>
      </c>
      <c r="G1370" s="342" t="s">
        <v>4158</v>
      </c>
      <c r="H1370" s="343" t="s">
        <v>40</v>
      </c>
      <c r="I1370" s="344" t="s">
        <v>4160</v>
      </c>
      <c r="J1370" s="345" t="s">
        <v>42</v>
      </c>
    </row>
    <row r="1371" spans="1:10" x14ac:dyDescent="0.25">
      <c r="A1371" t="str">
        <f t="shared" si="42"/>
        <v>00281</v>
      </c>
      <c r="B1371" s="118" t="str">
        <f t="shared" si="43"/>
        <v>D54578-BRC00281</v>
      </c>
      <c r="C1371" s="338">
        <v>8</v>
      </c>
      <c r="D1371" s="339"/>
      <c r="E1371" s="340"/>
      <c r="F1371" s="341" t="s">
        <v>4162</v>
      </c>
      <c r="G1371" s="342" t="s">
        <v>4161</v>
      </c>
      <c r="H1371" s="343" t="s">
        <v>40</v>
      </c>
      <c r="I1371" s="344" t="s">
        <v>4163</v>
      </c>
      <c r="J1371" s="345" t="s">
        <v>42</v>
      </c>
    </row>
    <row r="1372" spans="1:10" x14ac:dyDescent="0.25">
      <c r="A1372" t="str">
        <f t="shared" si="42"/>
        <v>00256</v>
      </c>
      <c r="B1372" s="118" t="str">
        <f t="shared" si="43"/>
        <v>D54578-BRC00256</v>
      </c>
      <c r="C1372" s="338">
        <v>8</v>
      </c>
      <c r="D1372" s="339"/>
      <c r="E1372" s="340"/>
      <c r="F1372" s="341" t="s">
        <v>4165</v>
      </c>
      <c r="G1372" s="342" t="s">
        <v>4164</v>
      </c>
      <c r="H1372" s="343" t="s">
        <v>40</v>
      </c>
      <c r="I1372" s="344" t="s">
        <v>4166</v>
      </c>
      <c r="J1372" s="345" t="s">
        <v>42</v>
      </c>
    </row>
    <row r="1373" spans="1:10" x14ac:dyDescent="0.25">
      <c r="A1373" t="str">
        <f t="shared" si="42"/>
        <v>00253</v>
      </c>
      <c r="B1373" s="118" t="str">
        <f t="shared" si="43"/>
        <v>D54578-BRC00253</v>
      </c>
      <c r="C1373" s="338">
        <v>8</v>
      </c>
      <c r="D1373" s="339"/>
      <c r="E1373" s="340"/>
      <c r="F1373" s="341" t="s">
        <v>4168</v>
      </c>
      <c r="G1373" s="342" t="s">
        <v>4167</v>
      </c>
      <c r="H1373" s="343" t="s">
        <v>40</v>
      </c>
      <c r="I1373" s="344" t="s">
        <v>4169</v>
      </c>
      <c r="J1373" s="345" t="s">
        <v>42</v>
      </c>
    </row>
    <row r="1374" spans="1:10" x14ac:dyDescent="0.25">
      <c r="A1374" t="str">
        <f t="shared" si="42"/>
        <v>00248</v>
      </c>
      <c r="B1374" s="118" t="str">
        <f t="shared" si="43"/>
        <v>D54578-BRC00248</v>
      </c>
      <c r="C1374" s="338">
        <v>8</v>
      </c>
      <c r="D1374" s="339"/>
      <c r="E1374" s="340"/>
      <c r="F1374" s="341" t="s">
        <v>4171</v>
      </c>
      <c r="G1374" s="342" t="s">
        <v>4170</v>
      </c>
      <c r="H1374" s="343" t="s">
        <v>40</v>
      </c>
      <c r="I1374" s="344" t="s">
        <v>4172</v>
      </c>
      <c r="J1374" s="345" t="s">
        <v>42</v>
      </c>
    </row>
    <row r="1375" spans="1:10" x14ac:dyDescent="0.25">
      <c r="A1375" t="str">
        <f t="shared" si="42"/>
        <v>00246</v>
      </c>
      <c r="B1375" s="118" t="str">
        <f t="shared" si="43"/>
        <v>D54578-BRC00246</v>
      </c>
      <c r="C1375" s="338">
        <v>8</v>
      </c>
      <c r="D1375" s="339"/>
      <c r="E1375" s="340"/>
      <c r="F1375" s="341" t="s">
        <v>4174</v>
      </c>
      <c r="G1375" s="342" t="s">
        <v>4173</v>
      </c>
      <c r="H1375" s="343" t="s">
        <v>40</v>
      </c>
      <c r="I1375" s="344" t="s">
        <v>4175</v>
      </c>
      <c r="J1375" s="345" t="s">
        <v>42</v>
      </c>
    </row>
    <row r="1376" spans="1:10" x14ac:dyDescent="0.25">
      <c r="A1376" t="str">
        <f t="shared" si="42"/>
        <v>00233</v>
      </c>
      <c r="B1376" s="118" t="str">
        <f t="shared" si="43"/>
        <v>D54578-BRC00233</v>
      </c>
      <c r="C1376" s="338">
        <v>8</v>
      </c>
      <c r="D1376" s="339"/>
      <c r="E1376" s="340"/>
      <c r="F1376" s="341" t="s">
        <v>4177</v>
      </c>
      <c r="G1376" s="342" t="s">
        <v>4176</v>
      </c>
      <c r="H1376" s="343" t="s">
        <v>40</v>
      </c>
      <c r="I1376" s="344" t="s">
        <v>4178</v>
      </c>
      <c r="J1376" s="345" t="s">
        <v>42</v>
      </c>
    </row>
    <row r="1377" spans="1:10" x14ac:dyDescent="0.25">
      <c r="A1377" t="str">
        <f t="shared" si="42"/>
        <v>00227</v>
      </c>
      <c r="B1377" s="118" t="str">
        <f t="shared" si="43"/>
        <v>D54578-BRC00227</v>
      </c>
      <c r="C1377" s="338">
        <v>8</v>
      </c>
      <c r="D1377" s="339"/>
      <c r="E1377" s="340"/>
      <c r="F1377" s="341" t="s">
        <v>4180</v>
      </c>
      <c r="G1377" s="342" t="s">
        <v>4179</v>
      </c>
      <c r="H1377" s="343" t="s">
        <v>40</v>
      </c>
      <c r="I1377" s="344" t="s">
        <v>4181</v>
      </c>
      <c r="J1377" s="345" t="s">
        <v>42</v>
      </c>
    </row>
    <row r="1378" spans="1:10" x14ac:dyDescent="0.25">
      <c r="A1378" t="str">
        <f t="shared" si="42"/>
        <v>00187</v>
      </c>
      <c r="B1378" s="118" t="str">
        <f t="shared" si="43"/>
        <v>D54578-BRC00187</v>
      </c>
      <c r="C1378" s="338">
        <v>8</v>
      </c>
      <c r="D1378" s="339"/>
      <c r="E1378" s="340"/>
      <c r="F1378" s="341" t="s">
        <v>4183</v>
      </c>
      <c r="G1378" s="342" t="s">
        <v>4182</v>
      </c>
      <c r="H1378" s="343" t="s">
        <v>40</v>
      </c>
      <c r="I1378" s="344" t="s">
        <v>4184</v>
      </c>
      <c r="J1378" s="345" t="s">
        <v>42</v>
      </c>
    </row>
    <row r="1379" spans="1:10" x14ac:dyDescent="0.25">
      <c r="A1379" t="str">
        <f t="shared" si="42"/>
        <v>00186</v>
      </c>
      <c r="B1379" s="118" t="str">
        <f t="shared" si="43"/>
        <v>D54578-BRC00186</v>
      </c>
      <c r="C1379" s="338">
        <v>8</v>
      </c>
      <c r="D1379" s="339"/>
      <c r="E1379" s="340"/>
      <c r="F1379" s="341" t="s">
        <v>4186</v>
      </c>
      <c r="G1379" s="342" t="s">
        <v>4185</v>
      </c>
      <c r="H1379" s="343" t="s">
        <v>40</v>
      </c>
      <c r="I1379" s="344" t="s">
        <v>4187</v>
      </c>
      <c r="J1379" s="345" t="s">
        <v>42</v>
      </c>
    </row>
    <row r="1380" spans="1:10" x14ac:dyDescent="0.25">
      <c r="A1380" t="str">
        <f t="shared" si="42"/>
        <v>00177</v>
      </c>
      <c r="B1380" s="118" t="str">
        <f t="shared" si="43"/>
        <v>D54578-BRC00177</v>
      </c>
      <c r="C1380" s="338">
        <v>8</v>
      </c>
      <c r="D1380" s="339"/>
      <c r="E1380" s="340"/>
      <c r="F1380" s="341" t="s">
        <v>4189</v>
      </c>
      <c r="G1380" s="342" t="s">
        <v>4188</v>
      </c>
      <c r="H1380" s="343" t="s">
        <v>40</v>
      </c>
      <c r="I1380" s="344" t="s">
        <v>4190</v>
      </c>
      <c r="J1380" s="345" t="s">
        <v>42</v>
      </c>
    </row>
    <row r="1381" spans="1:10" x14ac:dyDescent="0.25">
      <c r="A1381" t="str">
        <f t="shared" si="42"/>
        <v>00174</v>
      </c>
      <c r="B1381" s="118" t="str">
        <f t="shared" si="43"/>
        <v>D54578-BRC00174</v>
      </c>
      <c r="C1381" s="338">
        <v>8</v>
      </c>
      <c r="D1381" s="339"/>
      <c r="E1381" s="340"/>
      <c r="F1381" s="341" t="s">
        <v>4192</v>
      </c>
      <c r="G1381" s="342" t="s">
        <v>4191</v>
      </c>
      <c r="H1381" s="343" t="s">
        <v>40</v>
      </c>
      <c r="I1381" s="344" t="s">
        <v>4193</v>
      </c>
      <c r="J1381" s="345" t="s">
        <v>42</v>
      </c>
    </row>
    <row r="1382" spans="1:10" x14ac:dyDescent="0.25">
      <c r="A1382" t="str">
        <f t="shared" si="42"/>
        <v>00147</v>
      </c>
      <c r="B1382" s="118" t="str">
        <f t="shared" si="43"/>
        <v>D54578-BRC00147</v>
      </c>
      <c r="C1382" s="338">
        <v>8</v>
      </c>
      <c r="D1382" s="339"/>
      <c r="E1382" s="340"/>
      <c r="F1382" s="341" t="s">
        <v>4195</v>
      </c>
      <c r="G1382" s="342" t="s">
        <v>4194</v>
      </c>
      <c r="H1382" s="343" t="s">
        <v>40</v>
      </c>
      <c r="I1382" s="344" t="s">
        <v>4196</v>
      </c>
      <c r="J1382" s="345" t="s">
        <v>42</v>
      </c>
    </row>
    <row r="1383" spans="1:10" x14ac:dyDescent="0.25">
      <c r="A1383" t="str">
        <f t="shared" si="42"/>
        <v>00127</v>
      </c>
      <c r="B1383" s="118" t="str">
        <f t="shared" si="43"/>
        <v>D54578-BRC00127</v>
      </c>
      <c r="C1383" s="338">
        <v>8</v>
      </c>
      <c r="D1383" s="339"/>
      <c r="E1383" s="340"/>
      <c r="F1383" s="341" t="s">
        <v>4198</v>
      </c>
      <c r="G1383" s="342" t="s">
        <v>4197</v>
      </c>
      <c r="H1383" s="343" t="s">
        <v>40</v>
      </c>
      <c r="I1383" s="344" t="s">
        <v>4199</v>
      </c>
      <c r="J1383" s="345" t="s">
        <v>42</v>
      </c>
    </row>
    <row r="1384" spans="1:10" x14ac:dyDescent="0.25">
      <c r="A1384" t="str">
        <f t="shared" si="42"/>
        <v>00118</v>
      </c>
      <c r="B1384" s="118" t="str">
        <f t="shared" si="43"/>
        <v>D54578-BRC00118</v>
      </c>
      <c r="C1384" s="338">
        <v>8</v>
      </c>
      <c r="D1384" s="339"/>
      <c r="E1384" s="340"/>
      <c r="F1384" s="341" t="s">
        <v>4201</v>
      </c>
      <c r="G1384" s="342" t="s">
        <v>4200</v>
      </c>
      <c r="H1384" s="343" t="s">
        <v>40</v>
      </c>
      <c r="I1384" s="344" t="s">
        <v>4202</v>
      </c>
      <c r="J1384" s="345" t="s">
        <v>42</v>
      </c>
    </row>
    <row r="1385" spans="1:10" x14ac:dyDescent="0.25">
      <c r="A1385" t="str">
        <f t="shared" si="42"/>
        <v>00097</v>
      </c>
      <c r="B1385" s="118" t="str">
        <f t="shared" si="43"/>
        <v>D54578-BRC00097</v>
      </c>
      <c r="C1385" s="338">
        <v>8</v>
      </c>
      <c r="D1385" s="339"/>
      <c r="E1385" s="340"/>
      <c r="F1385" s="341" t="s">
        <v>4204</v>
      </c>
      <c r="G1385" s="342" t="s">
        <v>4203</v>
      </c>
      <c r="H1385" s="343" t="s">
        <v>40</v>
      </c>
      <c r="I1385" s="344" t="s">
        <v>4205</v>
      </c>
      <c r="J1385" s="345" t="s">
        <v>42</v>
      </c>
    </row>
    <row r="1386" spans="1:10" x14ac:dyDescent="0.25">
      <c r="A1386" t="str">
        <f t="shared" si="42"/>
        <v>00082</v>
      </c>
      <c r="B1386" s="118" t="str">
        <f t="shared" si="43"/>
        <v>D54578-BRC00082</v>
      </c>
      <c r="C1386" s="338">
        <v>8</v>
      </c>
      <c r="D1386" s="339"/>
      <c r="E1386" s="340"/>
      <c r="F1386" s="341" t="s">
        <v>4207</v>
      </c>
      <c r="G1386" s="342" t="s">
        <v>4206</v>
      </c>
      <c r="H1386" s="343" t="s">
        <v>40</v>
      </c>
      <c r="I1386" s="344" t="s">
        <v>4208</v>
      </c>
      <c r="J1386" s="345" t="s">
        <v>42</v>
      </c>
    </row>
    <row r="1387" spans="1:10" x14ac:dyDescent="0.25">
      <c r="A1387" t="str">
        <f t="shared" si="42"/>
        <v>00078</v>
      </c>
      <c r="B1387" s="118" t="str">
        <f t="shared" si="43"/>
        <v>D54578-BRC00078</v>
      </c>
      <c r="C1387" s="338">
        <v>8</v>
      </c>
      <c r="D1387" s="339"/>
      <c r="E1387" s="340"/>
      <c r="F1387" s="341" t="s">
        <v>4210</v>
      </c>
      <c r="G1387" s="342" t="s">
        <v>4209</v>
      </c>
      <c r="H1387" s="343" t="s">
        <v>40</v>
      </c>
      <c r="I1387" s="344" t="s">
        <v>4211</v>
      </c>
      <c r="J1387" s="345" t="s">
        <v>42</v>
      </c>
    </row>
    <row r="1388" spans="1:10" x14ac:dyDescent="0.25">
      <c r="A1388" t="str">
        <f t="shared" si="42"/>
        <v>00073</v>
      </c>
      <c r="B1388" s="118" t="str">
        <f t="shared" si="43"/>
        <v>D54578-BRC00073</v>
      </c>
      <c r="C1388" s="338">
        <v>8</v>
      </c>
      <c r="D1388" s="339"/>
      <c r="E1388" s="340"/>
      <c r="F1388" s="341" t="s">
        <v>4213</v>
      </c>
      <c r="G1388" s="342" t="s">
        <v>4212</v>
      </c>
      <c r="H1388" s="343" t="s">
        <v>40</v>
      </c>
      <c r="I1388" s="344" t="s">
        <v>4214</v>
      </c>
      <c r="J1388" s="345" t="s">
        <v>42</v>
      </c>
    </row>
    <row r="1389" spans="1:10" x14ac:dyDescent="0.25">
      <c r="A1389" t="str">
        <f t="shared" si="42"/>
        <v>00071</v>
      </c>
      <c r="B1389" s="118" t="str">
        <f t="shared" si="43"/>
        <v>D54578-BRC00071</v>
      </c>
      <c r="C1389" s="338">
        <v>8</v>
      </c>
      <c r="D1389" s="339"/>
      <c r="E1389" s="340"/>
      <c r="F1389" s="341" t="s">
        <v>4216</v>
      </c>
      <c r="G1389" s="342" t="s">
        <v>4215</v>
      </c>
      <c r="H1389" s="343" t="s">
        <v>40</v>
      </c>
      <c r="I1389" s="344" t="s">
        <v>4031</v>
      </c>
      <c r="J1389" s="345" t="s">
        <v>42</v>
      </c>
    </row>
    <row r="1390" spans="1:10" x14ac:dyDescent="0.25">
      <c r="A1390" t="str">
        <f t="shared" si="42"/>
        <v>00069</v>
      </c>
      <c r="B1390" s="118" t="str">
        <f t="shared" si="43"/>
        <v>D54578-BRC00069</v>
      </c>
      <c r="C1390" s="338">
        <v>8</v>
      </c>
      <c r="D1390" s="339"/>
      <c r="E1390" s="340"/>
      <c r="F1390" s="341" t="s">
        <v>4218</v>
      </c>
      <c r="G1390" s="342" t="s">
        <v>4217</v>
      </c>
      <c r="H1390" s="343" t="s">
        <v>40</v>
      </c>
      <c r="I1390" s="344" t="s">
        <v>4034</v>
      </c>
      <c r="J1390" s="345" t="s">
        <v>42</v>
      </c>
    </row>
    <row r="1391" spans="1:10" x14ac:dyDescent="0.25">
      <c r="A1391" t="str">
        <f t="shared" si="42"/>
        <v>00065</v>
      </c>
      <c r="B1391" s="118" t="str">
        <f t="shared" si="43"/>
        <v>D54578-BRC00065</v>
      </c>
      <c r="C1391" s="338">
        <v>8</v>
      </c>
      <c r="D1391" s="339"/>
      <c r="E1391" s="340"/>
      <c r="F1391" s="341" t="s">
        <v>4220</v>
      </c>
      <c r="G1391" s="342" t="s">
        <v>4219</v>
      </c>
      <c r="H1391" s="343" t="s">
        <v>40</v>
      </c>
      <c r="I1391" s="344" t="s">
        <v>4221</v>
      </c>
      <c r="J1391" s="345" t="s">
        <v>42</v>
      </c>
    </row>
    <row r="1392" spans="1:10" x14ac:dyDescent="0.25">
      <c r="A1392" t="str">
        <f t="shared" si="42"/>
        <v>00058</v>
      </c>
      <c r="B1392" s="118" t="str">
        <f t="shared" si="43"/>
        <v>D54578-BRC00058</v>
      </c>
      <c r="C1392" s="338">
        <v>8</v>
      </c>
      <c r="D1392" s="339"/>
      <c r="E1392" s="340"/>
      <c r="F1392" s="341" t="s">
        <v>4223</v>
      </c>
      <c r="G1392" s="342" t="s">
        <v>4222</v>
      </c>
      <c r="H1392" s="343" t="s">
        <v>40</v>
      </c>
      <c r="I1392" s="344" t="s">
        <v>4224</v>
      </c>
      <c r="J1392" s="345" t="s">
        <v>42</v>
      </c>
    </row>
    <row r="1393" spans="1:10" x14ac:dyDescent="0.25">
      <c r="A1393" t="str">
        <f t="shared" si="42"/>
        <v>00041</v>
      </c>
      <c r="B1393" s="118" t="str">
        <f t="shared" si="43"/>
        <v>D54578-BRC00041</v>
      </c>
      <c r="C1393" s="338">
        <v>8</v>
      </c>
      <c r="D1393" s="339"/>
      <c r="E1393" s="340"/>
      <c r="F1393" s="341" t="s">
        <v>4226</v>
      </c>
      <c r="G1393" s="342" t="s">
        <v>4225</v>
      </c>
      <c r="H1393" s="343" t="s">
        <v>40</v>
      </c>
      <c r="I1393" s="344" t="s">
        <v>4227</v>
      </c>
      <c r="J1393" s="345" t="s">
        <v>42</v>
      </c>
    </row>
    <row r="1394" spans="1:10" x14ac:dyDescent="0.25">
      <c r="A1394" t="str">
        <f t="shared" si="42"/>
        <v>00030</v>
      </c>
      <c r="B1394" s="118" t="str">
        <f t="shared" si="43"/>
        <v>D54578-BRC00030</v>
      </c>
      <c r="C1394" s="338">
        <v>8</v>
      </c>
      <c r="D1394" s="339"/>
      <c r="E1394" s="340"/>
      <c r="F1394" s="341" t="s">
        <v>4229</v>
      </c>
      <c r="G1394" s="342" t="s">
        <v>4228</v>
      </c>
      <c r="H1394" s="343" t="s">
        <v>40</v>
      </c>
      <c r="I1394" s="344" t="s">
        <v>4230</v>
      </c>
      <c r="J1394" s="345" t="s">
        <v>42</v>
      </c>
    </row>
    <row r="1395" spans="1:10" x14ac:dyDescent="0.25">
      <c r="A1395" t="str">
        <f t="shared" si="42"/>
        <v>00029</v>
      </c>
      <c r="B1395" s="118" t="str">
        <f t="shared" si="43"/>
        <v>D54578-BRC00029</v>
      </c>
      <c r="C1395" s="338">
        <v>8</v>
      </c>
      <c r="D1395" s="339"/>
      <c r="E1395" s="340"/>
      <c r="F1395" s="341" t="s">
        <v>4232</v>
      </c>
      <c r="G1395" s="342" t="s">
        <v>4231</v>
      </c>
      <c r="H1395" s="343" t="s">
        <v>40</v>
      </c>
      <c r="I1395" s="344" t="s">
        <v>4233</v>
      </c>
      <c r="J1395" s="345" t="s">
        <v>42</v>
      </c>
    </row>
    <row r="1396" spans="1:10" x14ac:dyDescent="0.25">
      <c r="A1396" t="str">
        <f t="shared" si="42"/>
        <v>00028</v>
      </c>
      <c r="B1396" s="118" t="str">
        <f t="shared" si="43"/>
        <v>D54578-BRC00028</v>
      </c>
      <c r="C1396" s="338">
        <v>8</v>
      </c>
      <c r="D1396" s="339"/>
      <c r="E1396" s="340"/>
      <c r="F1396" s="341" t="s">
        <v>4235</v>
      </c>
      <c r="G1396" s="342" t="s">
        <v>4234</v>
      </c>
      <c r="H1396" s="343" t="s">
        <v>40</v>
      </c>
      <c r="I1396" s="344" t="s">
        <v>4236</v>
      </c>
      <c r="J1396" s="345" t="s">
        <v>42</v>
      </c>
    </row>
    <row r="1397" spans="1:10" x14ac:dyDescent="0.25">
      <c r="A1397" t="str">
        <f t="shared" si="42"/>
        <v>00026</v>
      </c>
      <c r="B1397" s="118" t="str">
        <f t="shared" si="43"/>
        <v>D54578-BRC00026</v>
      </c>
      <c r="C1397" s="338">
        <v>8</v>
      </c>
      <c r="D1397" s="339"/>
      <c r="E1397" s="340"/>
      <c r="F1397" s="341" t="s">
        <v>4238</v>
      </c>
      <c r="G1397" s="342" t="s">
        <v>4237</v>
      </c>
      <c r="H1397" s="343" t="s">
        <v>40</v>
      </c>
      <c r="I1397" s="344" t="s">
        <v>4239</v>
      </c>
      <c r="J1397" s="345" t="s">
        <v>42</v>
      </c>
    </row>
    <row r="1398" spans="1:10" x14ac:dyDescent="0.25">
      <c r="A1398" t="str">
        <f t="shared" si="42"/>
        <v>00010</v>
      </c>
      <c r="B1398" s="118" t="str">
        <f t="shared" si="43"/>
        <v>D54578-BRC00010</v>
      </c>
      <c r="C1398" s="338">
        <v>8</v>
      </c>
      <c r="D1398" s="339"/>
      <c r="E1398" s="340"/>
      <c r="F1398" s="341" t="s">
        <v>4241</v>
      </c>
      <c r="G1398" s="342" t="s">
        <v>4240</v>
      </c>
      <c r="H1398" s="343" t="s">
        <v>40</v>
      </c>
      <c r="I1398" s="344" t="s">
        <v>4242</v>
      </c>
      <c r="J1398" s="345" t="s">
        <v>42</v>
      </c>
    </row>
    <row r="1399" spans="1:10" x14ac:dyDescent="0.25">
      <c r="A1399" t="str">
        <f t="shared" si="42"/>
        <v>00006</v>
      </c>
      <c r="B1399" s="118" t="str">
        <f t="shared" si="43"/>
        <v>D54578-BRC00006</v>
      </c>
      <c r="C1399" s="338">
        <v>8</v>
      </c>
      <c r="D1399" s="339"/>
      <c r="E1399" s="340"/>
      <c r="F1399" s="341" t="s">
        <v>4244</v>
      </c>
      <c r="G1399" s="342" t="s">
        <v>4243</v>
      </c>
      <c r="H1399" s="343" t="s">
        <v>40</v>
      </c>
      <c r="I1399" s="344" t="s">
        <v>4245</v>
      </c>
      <c r="J1399" s="345" t="s">
        <v>42</v>
      </c>
    </row>
    <row r="1400" spans="1:10" x14ac:dyDescent="0.25">
      <c r="A1400" t="str">
        <f t="shared" si="42"/>
        <v>00261</v>
      </c>
      <c r="B1400" s="118" t="str">
        <f t="shared" si="43"/>
        <v>D54578-BRC00261</v>
      </c>
      <c r="C1400" s="338">
        <v>8</v>
      </c>
      <c r="D1400" s="339"/>
      <c r="E1400" s="340"/>
      <c r="F1400" s="341" t="s">
        <v>4247</v>
      </c>
      <c r="G1400" s="342" t="s">
        <v>4246</v>
      </c>
      <c r="H1400" s="343" t="s">
        <v>40</v>
      </c>
      <c r="I1400" s="344" t="s">
        <v>4248</v>
      </c>
      <c r="J1400" s="345" t="s">
        <v>42</v>
      </c>
    </row>
    <row r="1401" spans="1:10" x14ac:dyDescent="0.25">
      <c r="A1401" t="str">
        <f t="shared" si="42"/>
        <v>00154</v>
      </c>
      <c r="B1401" s="118" t="str">
        <f t="shared" si="43"/>
        <v>D54578-BRC00154</v>
      </c>
      <c r="C1401" s="338">
        <v>8</v>
      </c>
      <c r="D1401" s="339"/>
      <c r="E1401" s="340"/>
      <c r="F1401" s="341" t="s">
        <v>4250</v>
      </c>
      <c r="G1401" s="342" t="s">
        <v>4249</v>
      </c>
      <c r="H1401" s="343" t="s">
        <v>40</v>
      </c>
      <c r="I1401" s="344" t="s">
        <v>4251</v>
      </c>
      <c r="J1401" s="345" t="s">
        <v>42</v>
      </c>
    </row>
    <row r="1402" spans="1:10" x14ac:dyDescent="0.25">
      <c r="A1402" t="str">
        <f t="shared" si="42"/>
        <v>00033</v>
      </c>
      <c r="B1402" s="118" t="str">
        <f t="shared" si="43"/>
        <v>D54415-BRC00033</v>
      </c>
      <c r="C1402" s="338">
        <v>13</v>
      </c>
      <c r="D1402" s="339"/>
      <c r="E1402" s="340"/>
      <c r="F1402" s="341" t="s">
        <v>4253</v>
      </c>
      <c r="G1402" s="342" t="s">
        <v>4252</v>
      </c>
      <c r="H1402" s="343" t="s">
        <v>40</v>
      </c>
      <c r="I1402" s="344" t="s">
        <v>4254</v>
      </c>
      <c r="J1402" s="345" t="s">
        <v>2960</v>
      </c>
    </row>
    <row r="1403" spans="1:10" x14ac:dyDescent="0.25">
      <c r="A1403" t="str">
        <f t="shared" si="42"/>
        <v>00275</v>
      </c>
      <c r="B1403" s="118" t="str">
        <f t="shared" si="43"/>
        <v>D54578-BRC00275</v>
      </c>
      <c r="C1403" s="338">
        <v>8</v>
      </c>
      <c r="D1403" s="339"/>
      <c r="E1403" s="340"/>
      <c r="F1403" s="341" t="s">
        <v>4256</v>
      </c>
      <c r="G1403" s="342" t="s">
        <v>4255</v>
      </c>
      <c r="H1403" s="343" t="s">
        <v>40</v>
      </c>
      <c r="I1403" s="344" t="s">
        <v>4257</v>
      </c>
      <c r="J1403" s="345" t="s">
        <v>42</v>
      </c>
    </row>
    <row r="1404" spans="1:10" x14ac:dyDescent="0.25">
      <c r="A1404" t="str">
        <f t="shared" si="42"/>
        <v>00890</v>
      </c>
      <c r="B1404" s="118" t="str">
        <f t="shared" si="43"/>
        <v>D54547-BRC00890</v>
      </c>
      <c r="C1404" s="338">
        <v>9</v>
      </c>
      <c r="D1404" s="339"/>
      <c r="E1404" s="340"/>
      <c r="F1404" s="341" t="s">
        <v>4259</v>
      </c>
      <c r="G1404" s="342" t="s">
        <v>4258</v>
      </c>
      <c r="H1404" s="343" t="s">
        <v>40</v>
      </c>
      <c r="I1404" s="344" t="s">
        <v>4260</v>
      </c>
      <c r="J1404" s="345" t="s">
        <v>91</v>
      </c>
    </row>
    <row r="1405" spans="1:10" x14ac:dyDescent="0.25">
      <c r="A1405" t="str">
        <f t="shared" si="42"/>
        <v>00884</v>
      </c>
      <c r="B1405" s="118" t="str">
        <f t="shared" si="43"/>
        <v>D54547-BRC00884</v>
      </c>
      <c r="C1405" s="338">
        <v>9</v>
      </c>
      <c r="D1405" s="339"/>
      <c r="E1405" s="340"/>
      <c r="F1405" s="341" t="s">
        <v>4262</v>
      </c>
      <c r="G1405" s="342" t="s">
        <v>4261</v>
      </c>
      <c r="H1405" s="343" t="s">
        <v>40</v>
      </c>
      <c r="I1405" s="344" t="s">
        <v>4263</v>
      </c>
      <c r="J1405" s="345" t="s">
        <v>91</v>
      </c>
    </row>
    <row r="1406" spans="1:10" x14ac:dyDescent="0.25">
      <c r="A1406" t="str">
        <f t="shared" si="42"/>
        <v>00870</v>
      </c>
      <c r="B1406" s="118" t="str">
        <f t="shared" si="43"/>
        <v>D54547-BRC00870</v>
      </c>
      <c r="C1406" s="338">
        <v>9</v>
      </c>
      <c r="D1406" s="339"/>
      <c r="E1406" s="340"/>
      <c r="F1406" s="341" t="s">
        <v>4265</v>
      </c>
      <c r="G1406" s="342" t="s">
        <v>4264</v>
      </c>
      <c r="H1406" s="343" t="s">
        <v>40</v>
      </c>
      <c r="I1406" s="344" t="s">
        <v>4266</v>
      </c>
      <c r="J1406" s="345" t="s">
        <v>91</v>
      </c>
    </row>
    <row r="1407" spans="1:10" x14ac:dyDescent="0.25">
      <c r="A1407" t="str">
        <f t="shared" si="42"/>
        <v>00869</v>
      </c>
      <c r="B1407" s="118" t="str">
        <f t="shared" si="43"/>
        <v>D54547-BRC00869</v>
      </c>
      <c r="C1407" s="338">
        <v>9</v>
      </c>
      <c r="D1407" s="339"/>
      <c r="E1407" s="340"/>
      <c r="F1407" s="341" t="s">
        <v>4268</v>
      </c>
      <c r="G1407" s="342" t="s">
        <v>4267</v>
      </c>
      <c r="H1407" s="343" t="s">
        <v>40</v>
      </c>
      <c r="I1407" s="344" t="s">
        <v>4266</v>
      </c>
      <c r="J1407" s="345" t="s">
        <v>91</v>
      </c>
    </row>
    <row r="1408" spans="1:10" x14ac:dyDescent="0.25">
      <c r="A1408" t="str">
        <f t="shared" si="42"/>
        <v>00863</v>
      </c>
      <c r="B1408" s="118" t="str">
        <f t="shared" si="43"/>
        <v>D54547-BRC00863</v>
      </c>
      <c r="C1408" s="338">
        <v>9</v>
      </c>
      <c r="D1408" s="339"/>
      <c r="E1408" s="340"/>
      <c r="F1408" s="341" t="s">
        <v>4270</v>
      </c>
      <c r="G1408" s="342" t="s">
        <v>4269</v>
      </c>
      <c r="H1408" s="343" t="s">
        <v>40</v>
      </c>
      <c r="I1408" s="344" t="s">
        <v>4271</v>
      </c>
      <c r="J1408" s="345" t="s">
        <v>91</v>
      </c>
    </row>
    <row r="1409" spans="1:10" x14ac:dyDescent="0.25">
      <c r="A1409" t="str">
        <f t="shared" si="42"/>
        <v>00849</v>
      </c>
      <c r="B1409" s="118" t="str">
        <f t="shared" si="43"/>
        <v>D54547-BRC00849</v>
      </c>
      <c r="C1409" s="338">
        <v>9</v>
      </c>
      <c r="D1409" s="339"/>
      <c r="E1409" s="340"/>
      <c r="F1409" s="341" t="s">
        <v>4273</v>
      </c>
      <c r="G1409" s="342" t="s">
        <v>4272</v>
      </c>
      <c r="H1409" s="343" t="s">
        <v>40</v>
      </c>
      <c r="I1409" s="344" t="s">
        <v>4274</v>
      </c>
      <c r="J1409" s="345" t="s">
        <v>91</v>
      </c>
    </row>
    <row r="1410" spans="1:10" x14ac:dyDescent="0.25">
      <c r="A1410" t="str">
        <f t="shared" si="42"/>
        <v>00847</v>
      </c>
      <c r="B1410" s="118" t="str">
        <f t="shared" si="43"/>
        <v>D54547-BRC00847</v>
      </c>
      <c r="C1410" s="338">
        <v>9</v>
      </c>
      <c r="D1410" s="339"/>
      <c r="E1410" s="340"/>
      <c r="F1410" s="341" t="s">
        <v>4276</v>
      </c>
      <c r="G1410" s="342" t="s">
        <v>4275</v>
      </c>
      <c r="H1410" s="343" t="s">
        <v>40</v>
      </c>
      <c r="I1410" s="344" t="s">
        <v>4277</v>
      </c>
      <c r="J1410" s="345" t="s">
        <v>91</v>
      </c>
    </row>
    <row r="1411" spans="1:10" x14ac:dyDescent="0.25">
      <c r="A1411" t="str">
        <f t="shared" si="42"/>
        <v>00846</v>
      </c>
      <c r="B1411" s="118" t="str">
        <f t="shared" si="43"/>
        <v>D54547-BRC00846</v>
      </c>
      <c r="C1411" s="338">
        <v>9</v>
      </c>
      <c r="D1411" s="339"/>
      <c r="E1411" s="340"/>
      <c r="F1411" s="341" t="s">
        <v>4279</v>
      </c>
      <c r="G1411" s="342" t="s">
        <v>4278</v>
      </c>
      <c r="H1411" s="343" t="s">
        <v>40</v>
      </c>
      <c r="I1411" s="344" t="s">
        <v>4280</v>
      </c>
      <c r="J1411" s="345" t="s">
        <v>91</v>
      </c>
    </row>
    <row r="1412" spans="1:10" x14ac:dyDescent="0.25">
      <c r="A1412" t="str">
        <f t="shared" ref="A1412:A1475" si="44">RIGHT(G1412,5)</f>
        <v>00841</v>
      </c>
      <c r="B1412" s="118" t="str">
        <f t="shared" ref="B1412:B1475" si="45">G1412</f>
        <v>D54547-BRC00841</v>
      </c>
      <c r="C1412" s="338">
        <v>9</v>
      </c>
      <c r="D1412" s="339"/>
      <c r="E1412" s="340"/>
      <c r="F1412" s="341" t="s">
        <v>4282</v>
      </c>
      <c r="G1412" s="342" t="s">
        <v>4281</v>
      </c>
      <c r="H1412" s="343" t="s">
        <v>40</v>
      </c>
      <c r="I1412" s="344" t="s">
        <v>4283</v>
      </c>
      <c r="J1412" s="345" t="s">
        <v>91</v>
      </c>
    </row>
    <row r="1413" spans="1:10" x14ac:dyDescent="0.25">
      <c r="A1413" t="str">
        <f t="shared" si="44"/>
        <v>00826</v>
      </c>
      <c r="B1413" s="118" t="str">
        <f t="shared" si="45"/>
        <v>D54547-BRC00826</v>
      </c>
      <c r="C1413" s="338">
        <v>9</v>
      </c>
      <c r="D1413" s="339"/>
      <c r="E1413" s="340"/>
      <c r="F1413" s="341" t="s">
        <v>4285</v>
      </c>
      <c r="G1413" s="342" t="s">
        <v>4284</v>
      </c>
      <c r="H1413" s="343" t="s">
        <v>40</v>
      </c>
      <c r="I1413" s="344" t="s">
        <v>4286</v>
      </c>
      <c r="J1413" s="345" t="s">
        <v>91</v>
      </c>
    </row>
    <row r="1414" spans="1:10" x14ac:dyDescent="0.25">
      <c r="A1414" t="str">
        <f t="shared" si="44"/>
        <v>00081</v>
      </c>
      <c r="B1414" s="118" t="str">
        <f t="shared" si="45"/>
        <v>D54039-BRC00081</v>
      </c>
      <c r="C1414" s="338">
        <v>6</v>
      </c>
      <c r="D1414" s="339"/>
      <c r="E1414" s="340"/>
      <c r="F1414" s="341" t="s">
        <v>4288</v>
      </c>
      <c r="G1414" s="342" t="s">
        <v>4287</v>
      </c>
      <c r="H1414" s="343" t="s">
        <v>40</v>
      </c>
      <c r="I1414" s="344" t="s">
        <v>4289</v>
      </c>
      <c r="J1414" s="345" t="s">
        <v>1668</v>
      </c>
    </row>
    <row r="1415" spans="1:10" x14ac:dyDescent="0.25">
      <c r="A1415" t="str">
        <f t="shared" si="44"/>
        <v>00090</v>
      </c>
      <c r="B1415" s="118" t="str">
        <f t="shared" si="45"/>
        <v>D54039-BRC00090</v>
      </c>
      <c r="C1415" s="338">
        <v>6</v>
      </c>
      <c r="D1415" s="339"/>
      <c r="E1415" s="340"/>
      <c r="F1415" s="341" t="s">
        <v>4291</v>
      </c>
      <c r="G1415" s="342" t="s">
        <v>4290</v>
      </c>
      <c r="H1415" s="343" t="s">
        <v>40</v>
      </c>
      <c r="I1415" s="344" t="s">
        <v>4292</v>
      </c>
      <c r="J1415" s="345" t="s">
        <v>1668</v>
      </c>
    </row>
    <row r="1416" spans="1:10" x14ac:dyDescent="0.25">
      <c r="A1416" t="str">
        <f t="shared" si="44"/>
        <v>00112</v>
      </c>
      <c r="B1416" s="118" t="str">
        <f t="shared" si="45"/>
        <v>D54039-BRC00112</v>
      </c>
      <c r="C1416" s="338">
        <v>6</v>
      </c>
      <c r="D1416" s="339"/>
      <c r="E1416" s="340"/>
      <c r="F1416" s="341" t="s">
        <v>4294</v>
      </c>
      <c r="G1416" s="342" t="s">
        <v>4293</v>
      </c>
      <c r="H1416" s="343" t="s">
        <v>40</v>
      </c>
      <c r="I1416" s="344" t="s">
        <v>4295</v>
      </c>
      <c r="J1416" s="345" t="s">
        <v>1668</v>
      </c>
    </row>
    <row r="1417" spans="1:10" x14ac:dyDescent="0.25">
      <c r="A1417" t="str">
        <f t="shared" si="44"/>
        <v>00129</v>
      </c>
      <c r="B1417" s="118" t="str">
        <f t="shared" si="45"/>
        <v>D54039-BRC00129</v>
      </c>
      <c r="C1417" s="338">
        <v>6</v>
      </c>
      <c r="D1417" s="339"/>
      <c r="E1417" s="340"/>
      <c r="F1417" s="341" t="s">
        <v>4297</v>
      </c>
      <c r="G1417" s="342" t="s">
        <v>4296</v>
      </c>
      <c r="H1417" s="343" t="s">
        <v>40</v>
      </c>
      <c r="I1417" s="344" t="s">
        <v>4298</v>
      </c>
      <c r="J1417" s="345" t="s">
        <v>1668</v>
      </c>
    </row>
    <row r="1418" spans="1:10" x14ac:dyDescent="0.25">
      <c r="A1418" t="str">
        <f t="shared" si="44"/>
        <v>00131</v>
      </c>
      <c r="B1418" s="118" t="str">
        <f t="shared" si="45"/>
        <v>D54039-BRC00131</v>
      </c>
      <c r="C1418" s="338">
        <v>6</v>
      </c>
      <c r="D1418" s="339"/>
      <c r="E1418" s="340"/>
      <c r="F1418" s="341" t="s">
        <v>4300</v>
      </c>
      <c r="G1418" s="342" t="s">
        <v>4299</v>
      </c>
      <c r="H1418" s="343" t="s">
        <v>40</v>
      </c>
      <c r="I1418" s="344" t="s">
        <v>4301</v>
      </c>
      <c r="J1418" s="345" t="s">
        <v>1668</v>
      </c>
    </row>
    <row r="1419" spans="1:10" x14ac:dyDescent="0.25">
      <c r="A1419" t="str">
        <f t="shared" si="44"/>
        <v>00133</v>
      </c>
      <c r="B1419" s="118" t="str">
        <f t="shared" si="45"/>
        <v>D54039-BRC00133</v>
      </c>
      <c r="C1419" s="338">
        <v>6</v>
      </c>
      <c r="D1419" s="339"/>
      <c r="E1419" s="340"/>
      <c r="F1419" s="341" t="s">
        <v>4303</v>
      </c>
      <c r="G1419" s="342" t="s">
        <v>4302</v>
      </c>
      <c r="H1419" s="343" t="s">
        <v>40</v>
      </c>
      <c r="I1419" s="344" t="s">
        <v>4304</v>
      </c>
      <c r="J1419" s="345" t="s">
        <v>1668</v>
      </c>
    </row>
    <row r="1420" spans="1:10" x14ac:dyDescent="0.25">
      <c r="A1420" t="str">
        <f t="shared" si="44"/>
        <v>00810</v>
      </c>
      <c r="B1420" s="118" t="str">
        <f t="shared" si="45"/>
        <v>D54547-BRC00810</v>
      </c>
      <c r="C1420" s="338">
        <v>9</v>
      </c>
      <c r="D1420" s="339"/>
      <c r="E1420" s="340"/>
      <c r="F1420" s="341" t="s">
        <v>4306</v>
      </c>
      <c r="G1420" s="342" t="s">
        <v>4305</v>
      </c>
      <c r="H1420" s="343" t="s">
        <v>40</v>
      </c>
      <c r="I1420" s="344" t="s">
        <v>4307</v>
      </c>
      <c r="J1420" s="345" t="s">
        <v>91</v>
      </c>
    </row>
    <row r="1421" spans="1:10" x14ac:dyDescent="0.25">
      <c r="A1421" t="str">
        <f t="shared" si="44"/>
        <v>00135</v>
      </c>
      <c r="B1421" s="118" t="str">
        <f t="shared" si="45"/>
        <v>D54039-BRC00135</v>
      </c>
      <c r="C1421" s="338">
        <v>6</v>
      </c>
      <c r="D1421" s="339"/>
      <c r="E1421" s="340"/>
      <c r="F1421" s="341" t="s">
        <v>4309</v>
      </c>
      <c r="G1421" s="342" t="s">
        <v>4308</v>
      </c>
      <c r="H1421" s="343" t="s">
        <v>40</v>
      </c>
      <c r="I1421" s="344" t="s">
        <v>4310</v>
      </c>
      <c r="J1421" s="345" t="s">
        <v>1668</v>
      </c>
    </row>
    <row r="1422" spans="1:10" x14ac:dyDescent="0.25">
      <c r="A1422" t="str">
        <f t="shared" si="44"/>
        <v>00809</v>
      </c>
      <c r="B1422" s="118" t="str">
        <f t="shared" si="45"/>
        <v>D54547-BRC00809</v>
      </c>
      <c r="C1422" s="338">
        <v>9</v>
      </c>
      <c r="D1422" s="339"/>
      <c r="E1422" s="340"/>
      <c r="F1422" s="341" t="s">
        <v>4312</v>
      </c>
      <c r="G1422" s="342" t="s">
        <v>4311</v>
      </c>
      <c r="H1422" s="343" t="s">
        <v>40</v>
      </c>
      <c r="I1422" s="344" t="s">
        <v>4313</v>
      </c>
      <c r="J1422" s="345" t="s">
        <v>91</v>
      </c>
    </row>
    <row r="1423" spans="1:10" x14ac:dyDescent="0.25">
      <c r="A1423" t="str">
        <f t="shared" si="44"/>
        <v>00137</v>
      </c>
      <c r="B1423" s="118" t="str">
        <f t="shared" si="45"/>
        <v>D54039-BRC00137</v>
      </c>
      <c r="C1423" s="338">
        <v>6</v>
      </c>
      <c r="D1423" s="339"/>
      <c r="E1423" s="340"/>
      <c r="F1423" s="341" t="s">
        <v>4315</v>
      </c>
      <c r="G1423" s="342" t="s">
        <v>4314</v>
      </c>
      <c r="H1423" s="343" t="s">
        <v>40</v>
      </c>
      <c r="I1423" s="344" t="s">
        <v>4316</v>
      </c>
      <c r="J1423" s="345" t="s">
        <v>1668</v>
      </c>
    </row>
    <row r="1424" spans="1:10" x14ac:dyDescent="0.25">
      <c r="A1424" t="str">
        <f t="shared" si="44"/>
        <v>00805</v>
      </c>
      <c r="B1424" s="118" t="str">
        <f t="shared" si="45"/>
        <v>D54547-BRC00805</v>
      </c>
      <c r="C1424" s="338">
        <v>9</v>
      </c>
      <c r="D1424" s="339"/>
      <c r="E1424" s="340"/>
      <c r="F1424" s="341" t="s">
        <v>4318</v>
      </c>
      <c r="G1424" s="342" t="s">
        <v>4317</v>
      </c>
      <c r="H1424" s="343" t="s">
        <v>40</v>
      </c>
      <c r="I1424" s="344" t="s">
        <v>4319</v>
      </c>
      <c r="J1424" s="345" t="s">
        <v>91</v>
      </c>
    </row>
    <row r="1425" spans="1:10" x14ac:dyDescent="0.25">
      <c r="A1425" t="str">
        <f t="shared" si="44"/>
        <v>00167</v>
      </c>
      <c r="B1425" s="118" t="str">
        <f t="shared" si="45"/>
        <v>D54039-BRC00167</v>
      </c>
      <c r="C1425" s="338">
        <v>6</v>
      </c>
      <c r="D1425" s="339"/>
      <c r="E1425" s="340"/>
      <c r="F1425" s="341" t="s">
        <v>4321</v>
      </c>
      <c r="G1425" s="342" t="s">
        <v>4320</v>
      </c>
      <c r="H1425" s="343" t="s">
        <v>40</v>
      </c>
      <c r="I1425" s="344" t="s">
        <v>4322</v>
      </c>
      <c r="J1425" s="345" t="s">
        <v>1668</v>
      </c>
    </row>
    <row r="1426" spans="1:10" x14ac:dyDescent="0.25">
      <c r="A1426" t="str">
        <f t="shared" si="44"/>
        <v>00789</v>
      </c>
      <c r="B1426" s="118" t="str">
        <f t="shared" si="45"/>
        <v>D54547-BRC00789</v>
      </c>
      <c r="C1426" s="338">
        <v>9</v>
      </c>
      <c r="D1426" s="339"/>
      <c r="E1426" s="340"/>
      <c r="F1426" s="341" t="s">
        <v>4324</v>
      </c>
      <c r="G1426" s="342" t="s">
        <v>4323</v>
      </c>
      <c r="H1426" s="343" t="s">
        <v>40</v>
      </c>
      <c r="I1426" s="344" t="s">
        <v>4325</v>
      </c>
      <c r="J1426" s="345" t="s">
        <v>91</v>
      </c>
    </row>
    <row r="1427" spans="1:10" x14ac:dyDescent="0.25">
      <c r="A1427" t="str">
        <f t="shared" si="44"/>
        <v>00779</v>
      </c>
      <c r="B1427" s="118" t="str">
        <f t="shared" si="45"/>
        <v>D54547-BRC00779</v>
      </c>
      <c r="C1427" s="338">
        <v>9</v>
      </c>
      <c r="D1427" s="339"/>
      <c r="E1427" s="340"/>
      <c r="F1427" s="341" t="s">
        <v>4327</v>
      </c>
      <c r="G1427" s="342" t="s">
        <v>4326</v>
      </c>
      <c r="H1427" s="343" t="s">
        <v>40</v>
      </c>
      <c r="I1427" s="344" t="s">
        <v>4328</v>
      </c>
      <c r="J1427" s="345" t="s">
        <v>91</v>
      </c>
    </row>
    <row r="1428" spans="1:10" x14ac:dyDescent="0.25">
      <c r="A1428" t="str">
        <f t="shared" si="44"/>
        <v>00170</v>
      </c>
      <c r="B1428" s="118" t="str">
        <f t="shared" si="45"/>
        <v>D54039-BRC00170</v>
      </c>
      <c r="C1428" s="338">
        <v>6</v>
      </c>
      <c r="D1428" s="339"/>
      <c r="E1428" s="340"/>
      <c r="F1428" s="341" t="s">
        <v>4330</v>
      </c>
      <c r="G1428" s="342" t="s">
        <v>4329</v>
      </c>
      <c r="H1428" s="343" t="s">
        <v>40</v>
      </c>
      <c r="I1428" s="344" t="s">
        <v>4331</v>
      </c>
      <c r="J1428" s="345" t="s">
        <v>1668</v>
      </c>
    </row>
    <row r="1429" spans="1:10" x14ac:dyDescent="0.25">
      <c r="A1429" t="str">
        <f t="shared" si="44"/>
        <v>00772</v>
      </c>
      <c r="B1429" s="118" t="str">
        <f t="shared" si="45"/>
        <v>D54547-BRC00772</v>
      </c>
      <c r="C1429" s="338">
        <v>9</v>
      </c>
      <c r="D1429" s="339"/>
      <c r="E1429" s="340"/>
      <c r="F1429" s="341" t="s">
        <v>4333</v>
      </c>
      <c r="G1429" s="342" t="s">
        <v>4332</v>
      </c>
      <c r="H1429" s="343" t="s">
        <v>40</v>
      </c>
      <c r="I1429" s="344" t="s">
        <v>4334</v>
      </c>
      <c r="J1429" s="345" t="s">
        <v>91</v>
      </c>
    </row>
    <row r="1430" spans="1:10" x14ac:dyDescent="0.25">
      <c r="A1430" t="str">
        <f t="shared" si="44"/>
        <v>00768</v>
      </c>
      <c r="B1430" s="118" t="str">
        <f t="shared" si="45"/>
        <v>D54547-BRC00768</v>
      </c>
      <c r="C1430" s="338">
        <v>9</v>
      </c>
      <c r="D1430" s="339"/>
      <c r="E1430" s="340"/>
      <c r="F1430" s="341" t="s">
        <v>4336</v>
      </c>
      <c r="G1430" s="342" t="s">
        <v>4335</v>
      </c>
      <c r="H1430" s="343" t="s">
        <v>40</v>
      </c>
      <c r="I1430" s="344" t="s">
        <v>4337</v>
      </c>
      <c r="J1430" s="345" t="s">
        <v>91</v>
      </c>
    </row>
    <row r="1431" spans="1:10" x14ac:dyDescent="0.25">
      <c r="A1431" t="str">
        <f t="shared" si="44"/>
        <v>00749</v>
      </c>
      <c r="B1431" s="118" t="str">
        <f t="shared" si="45"/>
        <v>D54547-BRC00749</v>
      </c>
      <c r="C1431" s="338">
        <v>9</v>
      </c>
      <c r="D1431" s="339"/>
      <c r="E1431" s="340"/>
      <c r="F1431" s="341" t="s">
        <v>4339</v>
      </c>
      <c r="G1431" s="342" t="s">
        <v>4338</v>
      </c>
      <c r="H1431" s="343" t="s">
        <v>40</v>
      </c>
      <c r="I1431" s="344" t="s">
        <v>4274</v>
      </c>
      <c r="J1431" s="345" t="s">
        <v>91</v>
      </c>
    </row>
    <row r="1432" spans="1:10" x14ac:dyDescent="0.25">
      <c r="A1432" t="str">
        <f t="shared" si="44"/>
        <v>00175</v>
      </c>
      <c r="B1432" s="118" t="str">
        <f t="shared" si="45"/>
        <v>D54039-BRC00175</v>
      </c>
      <c r="C1432" s="338">
        <v>6</v>
      </c>
      <c r="D1432" s="339"/>
      <c r="E1432" s="340"/>
      <c r="F1432" s="341" t="s">
        <v>4341</v>
      </c>
      <c r="G1432" s="342" t="s">
        <v>4340</v>
      </c>
      <c r="H1432" s="343" t="s">
        <v>40</v>
      </c>
      <c r="I1432" s="344" t="s">
        <v>4342</v>
      </c>
      <c r="J1432" s="345" t="s">
        <v>1668</v>
      </c>
    </row>
    <row r="1433" spans="1:10" x14ac:dyDescent="0.25">
      <c r="A1433" t="str">
        <f t="shared" si="44"/>
        <v>00748</v>
      </c>
      <c r="B1433" s="118" t="str">
        <f t="shared" si="45"/>
        <v>D54547-BRC00748</v>
      </c>
      <c r="C1433" s="338">
        <v>9</v>
      </c>
      <c r="D1433" s="339"/>
      <c r="E1433" s="340"/>
      <c r="F1433" s="341" t="s">
        <v>4344</v>
      </c>
      <c r="G1433" s="342" t="s">
        <v>4343</v>
      </c>
      <c r="H1433" s="343" t="s">
        <v>40</v>
      </c>
      <c r="I1433" s="344" t="s">
        <v>4345</v>
      </c>
      <c r="J1433" s="345" t="s">
        <v>91</v>
      </c>
    </row>
    <row r="1434" spans="1:10" x14ac:dyDescent="0.25">
      <c r="A1434" t="str">
        <f t="shared" si="44"/>
        <v>00747</v>
      </c>
      <c r="B1434" s="118" t="str">
        <f t="shared" si="45"/>
        <v>D54547-BRC00747</v>
      </c>
      <c r="C1434" s="338">
        <v>9</v>
      </c>
      <c r="D1434" s="339"/>
      <c r="E1434" s="340"/>
      <c r="F1434" s="341" t="s">
        <v>4347</v>
      </c>
      <c r="G1434" s="342" t="s">
        <v>4346</v>
      </c>
      <c r="H1434" s="343" t="s">
        <v>40</v>
      </c>
      <c r="I1434" s="344" t="s">
        <v>4348</v>
      </c>
      <c r="J1434" s="345" t="s">
        <v>91</v>
      </c>
    </row>
    <row r="1435" spans="1:10" x14ac:dyDescent="0.25">
      <c r="A1435" t="str">
        <f t="shared" si="44"/>
        <v>00181</v>
      </c>
      <c r="B1435" s="118" t="str">
        <f t="shared" si="45"/>
        <v>D54039-BRC00181</v>
      </c>
      <c r="C1435" s="338">
        <v>6</v>
      </c>
      <c r="D1435" s="339"/>
      <c r="E1435" s="340"/>
      <c r="F1435" s="341" t="s">
        <v>4350</v>
      </c>
      <c r="G1435" s="342" t="s">
        <v>4349</v>
      </c>
      <c r="H1435" s="343" t="s">
        <v>40</v>
      </c>
      <c r="I1435" s="344" t="s">
        <v>4351</v>
      </c>
      <c r="J1435" s="345" t="s">
        <v>1668</v>
      </c>
    </row>
    <row r="1436" spans="1:10" x14ac:dyDescent="0.25">
      <c r="A1436" t="str">
        <f t="shared" si="44"/>
        <v>00708</v>
      </c>
      <c r="B1436" s="118" t="str">
        <f t="shared" si="45"/>
        <v>D54547-BRC00708</v>
      </c>
      <c r="C1436" s="338">
        <v>9</v>
      </c>
      <c r="D1436" s="339"/>
      <c r="E1436" s="340"/>
      <c r="F1436" s="341" t="s">
        <v>4353</v>
      </c>
      <c r="G1436" s="342" t="s">
        <v>4352</v>
      </c>
      <c r="H1436" s="343" t="s">
        <v>40</v>
      </c>
      <c r="I1436" s="344" t="s">
        <v>4354</v>
      </c>
      <c r="J1436" s="345" t="s">
        <v>91</v>
      </c>
    </row>
    <row r="1437" spans="1:10" x14ac:dyDescent="0.25">
      <c r="A1437" t="str">
        <f t="shared" si="44"/>
        <v>00184</v>
      </c>
      <c r="B1437" s="118" t="str">
        <f t="shared" si="45"/>
        <v>D54039-BRC00184</v>
      </c>
      <c r="C1437" s="338">
        <v>6</v>
      </c>
      <c r="D1437" s="339"/>
      <c r="E1437" s="340"/>
      <c r="F1437" s="341" t="s">
        <v>4356</v>
      </c>
      <c r="G1437" s="342" t="s">
        <v>4355</v>
      </c>
      <c r="H1437" s="343" t="s">
        <v>40</v>
      </c>
      <c r="I1437" s="344" t="s">
        <v>4357</v>
      </c>
      <c r="J1437" s="345" t="s">
        <v>1668</v>
      </c>
    </row>
    <row r="1438" spans="1:10" x14ac:dyDescent="0.25">
      <c r="A1438" t="str">
        <f t="shared" si="44"/>
        <v>00689</v>
      </c>
      <c r="B1438" s="118" t="str">
        <f t="shared" si="45"/>
        <v>D54547-BRC00689</v>
      </c>
      <c r="C1438" s="338">
        <v>9</v>
      </c>
      <c r="D1438" s="339"/>
      <c r="E1438" s="340"/>
      <c r="F1438" s="341" t="s">
        <v>4359</v>
      </c>
      <c r="G1438" s="342" t="s">
        <v>4358</v>
      </c>
      <c r="H1438" s="343" t="s">
        <v>40</v>
      </c>
      <c r="I1438" s="344" t="s">
        <v>4360</v>
      </c>
      <c r="J1438" s="345" t="s">
        <v>91</v>
      </c>
    </row>
    <row r="1439" spans="1:10" x14ac:dyDescent="0.25">
      <c r="A1439" t="str">
        <f t="shared" si="44"/>
        <v>00186</v>
      </c>
      <c r="B1439" s="118" t="str">
        <f t="shared" si="45"/>
        <v>D54039-BRC00186</v>
      </c>
      <c r="C1439" s="338">
        <v>6</v>
      </c>
      <c r="D1439" s="339"/>
      <c r="E1439" s="340"/>
      <c r="F1439" s="341" t="s">
        <v>4362</v>
      </c>
      <c r="G1439" s="342" t="s">
        <v>4361</v>
      </c>
      <c r="H1439" s="343" t="s">
        <v>40</v>
      </c>
      <c r="I1439" s="344" t="s">
        <v>4363</v>
      </c>
      <c r="J1439" s="345" t="s">
        <v>1668</v>
      </c>
    </row>
    <row r="1440" spans="1:10" x14ac:dyDescent="0.25">
      <c r="A1440" t="str">
        <f t="shared" si="44"/>
        <v>00677</v>
      </c>
      <c r="B1440" s="118" t="str">
        <f t="shared" si="45"/>
        <v>D54547-BRC00677</v>
      </c>
      <c r="C1440" s="338">
        <v>9</v>
      </c>
      <c r="D1440" s="339"/>
      <c r="E1440" s="340"/>
      <c r="F1440" s="341" t="s">
        <v>4365</v>
      </c>
      <c r="G1440" s="342" t="s">
        <v>4364</v>
      </c>
      <c r="H1440" s="343" t="s">
        <v>40</v>
      </c>
      <c r="I1440" s="344" t="s">
        <v>4366</v>
      </c>
      <c r="J1440" s="345" t="s">
        <v>91</v>
      </c>
    </row>
    <row r="1441" spans="1:10" x14ac:dyDescent="0.25">
      <c r="A1441" t="str">
        <f t="shared" si="44"/>
        <v>00668</v>
      </c>
      <c r="B1441" s="118" t="str">
        <f t="shared" si="45"/>
        <v>D54547-BRC00668</v>
      </c>
      <c r="C1441" s="338">
        <v>9</v>
      </c>
      <c r="D1441" s="339"/>
      <c r="E1441" s="340"/>
      <c r="F1441" s="341" t="s">
        <v>4368</v>
      </c>
      <c r="G1441" s="342" t="s">
        <v>4367</v>
      </c>
      <c r="H1441" s="343" t="s">
        <v>40</v>
      </c>
      <c r="I1441" s="344" t="s">
        <v>4369</v>
      </c>
      <c r="J1441" s="345" t="s">
        <v>91</v>
      </c>
    </row>
    <row r="1442" spans="1:10" x14ac:dyDescent="0.25">
      <c r="A1442" t="str">
        <f t="shared" si="44"/>
        <v>00665</v>
      </c>
      <c r="B1442" s="118" t="str">
        <f t="shared" si="45"/>
        <v>D54547-BRC00665</v>
      </c>
      <c r="C1442" s="338">
        <v>9</v>
      </c>
      <c r="D1442" s="339"/>
      <c r="E1442" s="340"/>
      <c r="F1442" s="341" t="s">
        <v>4371</v>
      </c>
      <c r="G1442" s="342" t="s">
        <v>4370</v>
      </c>
      <c r="H1442" s="343" t="s">
        <v>40</v>
      </c>
      <c r="I1442" s="344" t="s">
        <v>4372</v>
      </c>
      <c r="J1442" s="345" t="s">
        <v>91</v>
      </c>
    </row>
    <row r="1443" spans="1:10" x14ac:dyDescent="0.25">
      <c r="A1443" t="str">
        <f t="shared" si="44"/>
        <v>00193</v>
      </c>
      <c r="B1443" s="118" t="str">
        <f t="shared" si="45"/>
        <v>D54039-BRC00193</v>
      </c>
      <c r="C1443" s="338">
        <v>6</v>
      </c>
      <c r="D1443" s="339"/>
      <c r="E1443" s="340"/>
      <c r="F1443" s="341" t="s">
        <v>4374</v>
      </c>
      <c r="G1443" s="342" t="s">
        <v>4373</v>
      </c>
      <c r="H1443" s="343" t="s">
        <v>40</v>
      </c>
      <c r="I1443" s="344" t="s">
        <v>4375</v>
      </c>
      <c r="J1443" s="345" t="s">
        <v>1668</v>
      </c>
    </row>
    <row r="1444" spans="1:10" x14ac:dyDescent="0.25">
      <c r="A1444" t="str">
        <f t="shared" si="44"/>
        <v>00624</v>
      </c>
      <c r="B1444" s="118" t="str">
        <f t="shared" si="45"/>
        <v>D54547-BRC00624</v>
      </c>
      <c r="C1444" s="338">
        <v>9</v>
      </c>
      <c r="D1444" s="339"/>
      <c r="E1444" s="340"/>
      <c r="F1444" s="341" t="s">
        <v>4377</v>
      </c>
      <c r="G1444" s="342" t="s">
        <v>4376</v>
      </c>
      <c r="H1444" s="343" t="s">
        <v>40</v>
      </c>
      <c r="I1444" s="344" t="s">
        <v>4378</v>
      </c>
      <c r="J1444" s="345" t="s">
        <v>91</v>
      </c>
    </row>
    <row r="1445" spans="1:10" x14ac:dyDescent="0.25">
      <c r="A1445" t="str">
        <f t="shared" si="44"/>
        <v>00610</v>
      </c>
      <c r="B1445" s="118" t="str">
        <f t="shared" si="45"/>
        <v>D54547-BRC00610</v>
      </c>
      <c r="C1445" s="338">
        <v>9</v>
      </c>
      <c r="D1445" s="339"/>
      <c r="E1445" s="340"/>
      <c r="F1445" s="341" t="s">
        <v>4380</v>
      </c>
      <c r="G1445" s="342" t="s">
        <v>4379</v>
      </c>
      <c r="H1445" s="343" t="s">
        <v>40</v>
      </c>
      <c r="I1445" s="344" t="s">
        <v>4381</v>
      </c>
      <c r="J1445" s="345" t="s">
        <v>91</v>
      </c>
    </row>
    <row r="1446" spans="1:10" x14ac:dyDescent="0.25">
      <c r="A1446" t="str">
        <f t="shared" si="44"/>
        <v>00609</v>
      </c>
      <c r="B1446" s="118" t="str">
        <f t="shared" si="45"/>
        <v>D54547-BRC00609</v>
      </c>
      <c r="C1446" s="338">
        <v>9</v>
      </c>
      <c r="D1446" s="339"/>
      <c r="E1446" s="340"/>
      <c r="F1446" s="341" t="s">
        <v>4383</v>
      </c>
      <c r="G1446" s="342" t="s">
        <v>4382</v>
      </c>
      <c r="H1446" s="343" t="s">
        <v>40</v>
      </c>
      <c r="I1446" s="344" t="s">
        <v>4384</v>
      </c>
      <c r="J1446" s="345" t="s">
        <v>91</v>
      </c>
    </row>
    <row r="1447" spans="1:10" x14ac:dyDescent="0.25">
      <c r="A1447" t="str">
        <f t="shared" si="44"/>
        <v>00200</v>
      </c>
      <c r="B1447" s="118" t="str">
        <f t="shared" si="45"/>
        <v>D54039-BRC00200</v>
      </c>
      <c r="C1447" s="338">
        <v>6</v>
      </c>
      <c r="D1447" s="339"/>
      <c r="E1447" s="340"/>
      <c r="F1447" s="341" t="s">
        <v>4386</v>
      </c>
      <c r="G1447" s="342" t="s">
        <v>4385</v>
      </c>
      <c r="H1447" s="343" t="s">
        <v>40</v>
      </c>
      <c r="I1447" s="344" t="s">
        <v>4387</v>
      </c>
      <c r="J1447" s="345" t="s">
        <v>1668</v>
      </c>
    </row>
    <row r="1448" spans="1:10" x14ac:dyDescent="0.25">
      <c r="A1448" t="str">
        <f t="shared" si="44"/>
        <v>00603</v>
      </c>
      <c r="B1448" s="118" t="str">
        <f t="shared" si="45"/>
        <v>D54547-BRC00603</v>
      </c>
      <c r="C1448" s="338">
        <v>9</v>
      </c>
      <c r="D1448" s="339"/>
      <c r="E1448" s="340"/>
      <c r="F1448" s="341" t="s">
        <v>4389</v>
      </c>
      <c r="G1448" s="342" t="s">
        <v>4388</v>
      </c>
      <c r="H1448" s="343" t="s">
        <v>40</v>
      </c>
      <c r="I1448" s="344" t="s">
        <v>4390</v>
      </c>
      <c r="J1448" s="345" t="s">
        <v>91</v>
      </c>
    </row>
    <row r="1449" spans="1:10" x14ac:dyDescent="0.25">
      <c r="A1449" t="str">
        <f t="shared" si="44"/>
        <v>00206</v>
      </c>
      <c r="B1449" s="118" t="str">
        <f t="shared" si="45"/>
        <v>D54039-BRC00206</v>
      </c>
      <c r="C1449" s="338">
        <v>6</v>
      </c>
      <c r="D1449" s="339"/>
      <c r="E1449" s="340"/>
      <c r="F1449" s="341" t="s">
        <v>4392</v>
      </c>
      <c r="G1449" s="342" t="s">
        <v>4391</v>
      </c>
      <c r="H1449" s="343" t="s">
        <v>40</v>
      </c>
      <c r="I1449" s="344" t="s">
        <v>4393</v>
      </c>
      <c r="J1449" s="345" t="s">
        <v>1668</v>
      </c>
    </row>
    <row r="1450" spans="1:10" x14ac:dyDescent="0.25">
      <c r="A1450" t="str">
        <f t="shared" si="44"/>
        <v>00209</v>
      </c>
      <c r="B1450" s="118" t="str">
        <f t="shared" si="45"/>
        <v>D54039-BRC00209</v>
      </c>
      <c r="C1450" s="338">
        <v>6</v>
      </c>
      <c r="D1450" s="339"/>
      <c r="E1450" s="340"/>
      <c r="F1450" s="341" t="s">
        <v>4395</v>
      </c>
      <c r="G1450" s="342" t="s">
        <v>4394</v>
      </c>
      <c r="H1450" s="343" t="s">
        <v>40</v>
      </c>
      <c r="I1450" s="344" t="s">
        <v>4396</v>
      </c>
      <c r="J1450" s="345" t="s">
        <v>1668</v>
      </c>
    </row>
    <row r="1451" spans="1:10" x14ac:dyDescent="0.25">
      <c r="A1451" t="str">
        <f t="shared" si="44"/>
        <v>00223</v>
      </c>
      <c r="B1451" s="118" t="str">
        <f t="shared" si="45"/>
        <v>D54039-BRC00223</v>
      </c>
      <c r="C1451" s="338">
        <v>6</v>
      </c>
      <c r="D1451" s="339"/>
      <c r="E1451" s="340"/>
      <c r="F1451" s="341" t="s">
        <v>4398</v>
      </c>
      <c r="G1451" s="342" t="s">
        <v>4397</v>
      </c>
      <c r="H1451" s="343" t="s">
        <v>40</v>
      </c>
      <c r="I1451" s="344" t="s">
        <v>4399</v>
      </c>
      <c r="J1451" s="345" t="s">
        <v>1668</v>
      </c>
    </row>
    <row r="1452" spans="1:10" x14ac:dyDescent="0.25">
      <c r="A1452" t="str">
        <f t="shared" si="44"/>
        <v>00227</v>
      </c>
      <c r="B1452" s="118" t="str">
        <f t="shared" si="45"/>
        <v>D54039-BRC00227</v>
      </c>
      <c r="C1452" s="338">
        <v>6</v>
      </c>
      <c r="D1452" s="339"/>
      <c r="E1452" s="340"/>
      <c r="F1452" s="341" t="s">
        <v>4401</v>
      </c>
      <c r="G1452" s="342" t="s">
        <v>4400</v>
      </c>
      <c r="H1452" s="343" t="s">
        <v>40</v>
      </c>
      <c r="I1452" s="344" t="s">
        <v>4402</v>
      </c>
      <c r="J1452" s="345" t="s">
        <v>1668</v>
      </c>
    </row>
    <row r="1453" spans="1:10" x14ac:dyDescent="0.25">
      <c r="A1453" t="str">
        <f t="shared" si="44"/>
        <v>00242</v>
      </c>
      <c r="B1453" s="118" t="str">
        <f t="shared" si="45"/>
        <v>D54039-BRC00242</v>
      </c>
      <c r="C1453" s="338">
        <v>6</v>
      </c>
      <c r="D1453" s="339"/>
      <c r="E1453" s="340"/>
      <c r="F1453" s="341" t="s">
        <v>4404</v>
      </c>
      <c r="G1453" s="342" t="s">
        <v>4403</v>
      </c>
      <c r="H1453" s="343" t="s">
        <v>40</v>
      </c>
      <c r="I1453" s="344" t="s">
        <v>4405</v>
      </c>
      <c r="J1453" s="345" t="s">
        <v>1668</v>
      </c>
    </row>
    <row r="1454" spans="1:10" x14ac:dyDescent="0.25">
      <c r="A1454" t="str">
        <f t="shared" si="44"/>
        <v>00259</v>
      </c>
      <c r="B1454" s="118" t="str">
        <f t="shared" si="45"/>
        <v>D54039-BRC00259</v>
      </c>
      <c r="C1454" s="338">
        <v>6</v>
      </c>
      <c r="D1454" s="339"/>
      <c r="E1454" s="340"/>
      <c r="F1454" s="341" t="s">
        <v>4407</v>
      </c>
      <c r="G1454" s="342" t="s">
        <v>4406</v>
      </c>
      <c r="H1454" s="343" t="s">
        <v>40</v>
      </c>
      <c r="I1454" s="344" t="s">
        <v>4408</v>
      </c>
      <c r="J1454" s="345" t="s">
        <v>1668</v>
      </c>
    </row>
    <row r="1455" spans="1:10" x14ac:dyDescent="0.25">
      <c r="A1455" t="str">
        <f t="shared" si="44"/>
        <v>00013</v>
      </c>
      <c r="B1455" s="118" t="str">
        <f t="shared" si="45"/>
        <v>D54040-BRC00013</v>
      </c>
      <c r="C1455" s="338">
        <v>6</v>
      </c>
      <c r="D1455" s="339"/>
      <c r="E1455" s="340"/>
      <c r="F1455" s="341" t="s">
        <v>4410</v>
      </c>
      <c r="G1455" s="342" t="s">
        <v>4409</v>
      </c>
      <c r="H1455" s="343" t="s">
        <v>40</v>
      </c>
      <c r="I1455" s="344" t="s">
        <v>4411</v>
      </c>
      <c r="J1455" s="345" t="s">
        <v>1672</v>
      </c>
    </row>
    <row r="1456" spans="1:10" x14ac:dyDescent="0.25">
      <c r="A1456" t="str">
        <f t="shared" si="44"/>
        <v>00014</v>
      </c>
      <c r="B1456" s="118" t="str">
        <f t="shared" si="45"/>
        <v>D54040-BRC00014</v>
      </c>
      <c r="C1456" s="338">
        <v>6</v>
      </c>
      <c r="D1456" s="339"/>
      <c r="E1456" s="340"/>
      <c r="F1456" s="341" t="s">
        <v>4413</v>
      </c>
      <c r="G1456" s="342" t="s">
        <v>4412</v>
      </c>
      <c r="H1456" s="343" t="s">
        <v>40</v>
      </c>
      <c r="I1456" s="344" t="s">
        <v>4414</v>
      </c>
      <c r="J1456" s="345" t="s">
        <v>1672</v>
      </c>
    </row>
    <row r="1457" spans="1:10" x14ac:dyDescent="0.25">
      <c r="A1457" t="str">
        <f t="shared" si="44"/>
        <v>00594</v>
      </c>
      <c r="B1457" s="118" t="str">
        <f t="shared" si="45"/>
        <v>D54547-BRC00594</v>
      </c>
      <c r="C1457" s="338">
        <v>9</v>
      </c>
      <c r="D1457" s="339"/>
      <c r="E1457" s="340"/>
      <c r="F1457" s="341" t="s">
        <v>4416</v>
      </c>
      <c r="G1457" s="342" t="s">
        <v>4415</v>
      </c>
      <c r="H1457" s="343" t="s">
        <v>40</v>
      </c>
      <c r="I1457" s="344" t="s">
        <v>4417</v>
      </c>
      <c r="J1457" s="345" t="s">
        <v>91</v>
      </c>
    </row>
    <row r="1458" spans="1:10" x14ac:dyDescent="0.25">
      <c r="A1458" t="str">
        <f t="shared" si="44"/>
        <v>00027</v>
      </c>
      <c r="B1458" s="118" t="str">
        <f t="shared" si="45"/>
        <v>D54076-BRC00027</v>
      </c>
      <c r="C1458" s="338">
        <v>7</v>
      </c>
      <c r="D1458" s="339"/>
      <c r="E1458" s="340"/>
      <c r="F1458" s="341" t="s">
        <v>4419</v>
      </c>
      <c r="G1458" s="342" t="s">
        <v>4418</v>
      </c>
      <c r="H1458" s="343" t="s">
        <v>40</v>
      </c>
      <c r="I1458" s="344" t="s">
        <v>4420</v>
      </c>
      <c r="J1458" s="345" t="s">
        <v>4421</v>
      </c>
    </row>
    <row r="1459" spans="1:10" x14ac:dyDescent="0.25">
      <c r="A1459" t="str">
        <f t="shared" si="44"/>
        <v>00563</v>
      </c>
      <c r="B1459" s="118" t="str">
        <f t="shared" si="45"/>
        <v>D54547-BRC00563</v>
      </c>
      <c r="C1459" s="338">
        <v>9</v>
      </c>
      <c r="D1459" s="339"/>
      <c r="E1459" s="340"/>
      <c r="F1459" s="341" t="s">
        <v>4423</v>
      </c>
      <c r="G1459" s="342" t="s">
        <v>4422</v>
      </c>
      <c r="H1459" s="343" t="s">
        <v>40</v>
      </c>
      <c r="I1459" s="344" t="s">
        <v>4424</v>
      </c>
      <c r="J1459" s="345" t="s">
        <v>91</v>
      </c>
    </row>
    <row r="1460" spans="1:10" x14ac:dyDescent="0.25">
      <c r="A1460" t="str">
        <f t="shared" si="44"/>
        <v>00528</v>
      </c>
      <c r="B1460" s="118" t="str">
        <f t="shared" si="45"/>
        <v>D54547-BRC00528</v>
      </c>
      <c r="C1460" s="338">
        <v>9</v>
      </c>
      <c r="D1460" s="339"/>
      <c r="E1460" s="340"/>
      <c r="F1460" s="341" t="s">
        <v>4426</v>
      </c>
      <c r="G1460" s="342" t="s">
        <v>4425</v>
      </c>
      <c r="H1460" s="343" t="s">
        <v>40</v>
      </c>
      <c r="I1460" s="344" t="s">
        <v>4427</v>
      </c>
      <c r="J1460" s="345" t="s">
        <v>91</v>
      </c>
    </row>
    <row r="1461" spans="1:10" x14ac:dyDescent="0.25">
      <c r="A1461" t="str">
        <f t="shared" si="44"/>
        <v>00526</v>
      </c>
      <c r="B1461" s="118" t="str">
        <f t="shared" si="45"/>
        <v>D54547-BRC00526</v>
      </c>
      <c r="C1461" s="338">
        <v>9</v>
      </c>
      <c r="D1461" s="339"/>
      <c r="E1461" s="340"/>
      <c r="F1461" s="341" t="s">
        <v>4429</v>
      </c>
      <c r="G1461" s="342" t="s">
        <v>4428</v>
      </c>
      <c r="H1461" s="343" t="s">
        <v>40</v>
      </c>
      <c r="I1461" s="344" t="s">
        <v>4430</v>
      </c>
      <c r="J1461" s="345" t="s">
        <v>91</v>
      </c>
    </row>
    <row r="1462" spans="1:10" x14ac:dyDescent="0.25">
      <c r="A1462" t="str">
        <f t="shared" si="44"/>
        <v>00523</v>
      </c>
      <c r="B1462" s="118" t="str">
        <f t="shared" si="45"/>
        <v>D54547-BRC00523</v>
      </c>
      <c r="C1462" s="338">
        <v>9</v>
      </c>
      <c r="D1462" s="339"/>
      <c r="E1462" s="340"/>
      <c r="F1462" s="341" t="s">
        <v>4432</v>
      </c>
      <c r="G1462" s="342" t="s">
        <v>4431</v>
      </c>
      <c r="H1462" s="343" t="s">
        <v>40</v>
      </c>
      <c r="I1462" s="344" t="s">
        <v>4433</v>
      </c>
      <c r="J1462" s="345" t="s">
        <v>91</v>
      </c>
    </row>
    <row r="1463" spans="1:10" x14ac:dyDescent="0.25">
      <c r="A1463" t="str">
        <f t="shared" si="44"/>
        <v>00522</v>
      </c>
      <c r="B1463" s="118" t="str">
        <f t="shared" si="45"/>
        <v>D54547-BRC00522</v>
      </c>
      <c r="C1463" s="338">
        <v>9</v>
      </c>
      <c r="D1463" s="339"/>
      <c r="E1463" s="340"/>
      <c r="F1463" s="341" t="s">
        <v>4435</v>
      </c>
      <c r="G1463" s="342" t="s">
        <v>4434</v>
      </c>
      <c r="H1463" s="343" t="s">
        <v>40</v>
      </c>
      <c r="I1463" s="344" t="s">
        <v>4436</v>
      </c>
      <c r="J1463" s="345" t="s">
        <v>91</v>
      </c>
    </row>
    <row r="1464" spans="1:10" x14ac:dyDescent="0.25">
      <c r="A1464" t="str">
        <f t="shared" si="44"/>
        <v>00517</v>
      </c>
      <c r="B1464" s="118" t="str">
        <f t="shared" si="45"/>
        <v>D54547-BRC00517</v>
      </c>
      <c r="C1464" s="338">
        <v>9</v>
      </c>
      <c r="D1464" s="339"/>
      <c r="E1464" s="340"/>
      <c r="F1464" s="341" t="s">
        <v>4438</v>
      </c>
      <c r="G1464" s="342" t="s">
        <v>4437</v>
      </c>
      <c r="H1464" s="343" t="s">
        <v>40</v>
      </c>
      <c r="I1464" s="344" t="s">
        <v>2099</v>
      </c>
      <c r="J1464" s="345" t="s">
        <v>91</v>
      </c>
    </row>
    <row r="1465" spans="1:10" x14ac:dyDescent="0.25">
      <c r="A1465" t="str">
        <f t="shared" si="44"/>
        <v>00516</v>
      </c>
      <c r="B1465" s="118" t="str">
        <f t="shared" si="45"/>
        <v>D54547-BRC00516</v>
      </c>
      <c r="C1465" s="338">
        <v>9</v>
      </c>
      <c r="D1465" s="339"/>
      <c r="E1465" s="340"/>
      <c r="F1465" s="341" t="s">
        <v>4440</v>
      </c>
      <c r="G1465" s="342" t="s">
        <v>4439</v>
      </c>
      <c r="H1465" s="343" t="s">
        <v>40</v>
      </c>
      <c r="I1465" s="344" t="s">
        <v>4441</v>
      </c>
      <c r="J1465" s="345" t="s">
        <v>91</v>
      </c>
    </row>
    <row r="1466" spans="1:10" x14ac:dyDescent="0.25">
      <c r="A1466" t="str">
        <f t="shared" si="44"/>
        <v>00514</v>
      </c>
      <c r="B1466" s="118" t="str">
        <f t="shared" si="45"/>
        <v>D54547-BRC00514</v>
      </c>
      <c r="C1466" s="338">
        <v>9</v>
      </c>
      <c r="D1466" s="339"/>
      <c r="E1466" s="340"/>
      <c r="F1466" s="341" t="s">
        <v>4443</v>
      </c>
      <c r="G1466" s="342" t="s">
        <v>4442</v>
      </c>
      <c r="H1466" s="343" t="s">
        <v>40</v>
      </c>
      <c r="I1466" s="344" t="s">
        <v>4444</v>
      </c>
      <c r="J1466" s="345" t="s">
        <v>91</v>
      </c>
    </row>
    <row r="1467" spans="1:10" x14ac:dyDescent="0.25">
      <c r="A1467" t="str">
        <f t="shared" si="44"/>
        <v>00513</v>
      </c>
      <c r="B1467" s="118" t="str">
        <f t="shared" si="45"/>
        <v>D54547-BRC00513</v>
      </c>
      <c r="C1467" s="338">
        <v>9</v>
      </c>
      <c r="D1467" s="339"/>
      <c r="E1467" s="340"/>
      <c r="F1467" s="341" t="s">
        <v>4446</v>
      </c>
      <c r="G1467" s="342" t="s">
        <v>4445</v>
      </c>
      <c r="H1467" s="343" t="s">
        <v>40</v>
      </c>
      <c r="I1467" s="344" t="s">
        <v>4447</v>
      </c>
      <c r="J1467" s="345" t="s">
        <v>91</v>
      </c>
    </row>
    <row r="1468" spans="1:10" x14ac:dyDescent="0.25">
      <c r="A1468" t="str">
        <f t="shared" si="44"/>
        <v>00510</v>
      </c>
      <c r="B1468" s="118" t="str">
        <f t="shared" si="45"/>
        <v>D54547-BRC00510</v>
      </c>
      <c r="C1468" s="338">
        <v>9</v>
      </c>
      <c r="D1468" s="339"/>
      <c r="E1468" s="340"/>
      <c r="F1468" s="341" t="s">
        <v>4449</v>
      </c>
      <c r="G1468" s="342" t="s">
        <v>4448</v>
      </c>
      <c r="H1468" s="343" t="s">
        <v>40</v>
      </c>
      <c r="I1468" s="344" t="s">
        <v>4450</v>
      </c>
      <c r="J1468" s="345" t="s">
        <v>91</v>
      </c>
    </row>
    <row r="1469" spans="1:10" x14ac:dyDescent="0.25">
      <c r="A1469" t="str">
        <f t="shared" si="44"/>
        <v>00007</v>
      </c>
      <c r="B1469" s="118" t="str">
        <f t="shared" si="45"/>
        <v>D54111-BRC00007</v>
      </c>
      <c r="C1469" s="338">
        <v>7</v>
      </c>
      <c r="D1469" s="339"/>
      <c r="E1469" s="340"/>
      <c r="F1469" s="341" t="s">
        <v>4452</v>
      </c>
      <c r="G1469" s="342" t="s">
        <v>4451</v>
      </c>
      <c r="H1469" s="343" t="s">
        <v>40</v>
      </c>
      <c r="I1469" s="344" t="s">
        <v>4453</v>
      </c>
      <c r="J1469" s="345" t="s">
        <v>4454</v>
      </c>
    </row>
    <row r="1470" spans="1:10" x14ac:dyDescent="0.25">
      <c r="A1470" t="str">
        <f t="shared" si="44"/>
        <v>00008</v>
      </c>
      <c r="B1470" s="118" t="str">
        <f t="shared" si="45"/>
        <v>D54111-BRC00008</v>
      </c>
      <c r="C1470" s="338">
        <v>7</v>
      </c>
      <c r="D1470" s="339"/>
      <c r="E1470" s="340"/>
      <c r="F1470" s="341" t="s">
        <v>4456</v>
      </c>
      <c r="G1470" s="342" t="s">
        <v>4455</v>
      </c>
      <c r="H1470" s="343" t="s">
        <v>40</v>
      </c>
      <c r="I1470" s="344" t="s">
        <v>4457</v>
      </c>
      <c r="J1470" s="345" t="s">
        <v>4454</v>
      </c>
    </row>
    <row r="1471" spans="1:10" x14ac:dyDescent="0.25">
      <c r="A1471" t="str">
        <f t="shared" si="44"/>
        <v>00009</v>
      </c>
      <c r="B1471" s="118" t="str">
        <f t="shared" si="45"/>
        <v>D54111-BRC00009</v>
      </c>
      <c r="C1471" s="338">
        <v>7</v>
      </c>
      <c r="D1471" s="339"/>
      <c r="E1471" s="340"/>
      <c r="F1471" s="341" t="s">
        <v>4459</v>
      </c>
      <c r="G1471" s="342" t="s">
        <v>4458</v>
      </c>
      <c r="H1471" s="343" t="s">
        <v>40</v>
      </c>
      <c r="I1471" s="344" t="s">
        <v>4460</v>
      </c>
      <c r="J1471" s="345" t="s">
        <v>4454</v>
      </c>
    </row>
    <row r="1472" spans="1:10" x14ac:dyDescent="0.25">
      <c r="A1472" t="str">
        <f t="shared" si="44"/>
        <v>00010</v>
      </c>
      <c r="B1472" s="118" t="str">
        <f t="shared" si="45"/>
        <v>D54111-BRC00010</v>
      </c>
      <c r="C1472" s="338">
        <v>7</v>
      </c>
      <c r="D1472" s="339"/>
      <c r="E1472" s="340"/>
      <c r="F1472" s="341" t="s">
        <v>4462</v>
      </c>
      <c r="G1472" s="342" t="s">
        <v>4461</v>
      </c>
      <c r="H1472" s="343" t="s">
        <v>40</v>
      </c>
      <c r="I1472" s="344" t="s">
        <v>4463</v>
      </c>
      <c r="J1472" s="345" t="s">
        <v>4454</v>
      </c>
    </row>
    <row r="1473" spans="1:10" x14ac:dyDescent="0.25">
      <c r="A1473" t="str">
        <f t="shared" si="44"/>
        <v>00011</v>
      </c>
      <c r="B1473" s="118" t="str">
        <f t="shared" si="45"/>
        <v>D54111-BRC00011</v>
      </c>
      <c r="C1473" s="338">
        <v>7</v>
      </c>
      <c r="D1473" s="339"/>
      <c r="E1473" s="340"/>
      <c r="F1473" s="341" t="s">
        <v>4465</v>
      </c>
      <c r="G1473" s="342" t="s">
        <v>4464</v>
      </c>
      <c r="H1473" s="343" t="s">
        <v>40</v>
      </c>
      <c r="I1473" s="344" t="s">
        <v>4466</v>
      </c>
      <c r="J1473" s="345" t="s">
        <v>4454</v>
      </c>
    </row>
    <row r="1474" spans="1:10" x14ac:dyDescent="0.25">
      <c r="A1474" t="str">
        <f t="shared" si="44"/>
        <v>00012</v>
      </c>
      <c r="B1474" s="118" t="str">
        <f t="shared" si="45"/>
        <v>D54111-BRC00012</v>
      </c>
      <c r="C1474" s="338">
        <v>7</v>
      </c>
      <c r="D1474" s="339"/>
      <c r="E1474" s="340"/>
      <c r="F1474" s="341" t="s">
        <v>4468</v>
      </c>
      <c r="G1474" s="342" t="s">
        <v>4467</v>
      </c>
      <c r="H1474" s="343" t="s">
        <v>40</v>
      </c>
      <c r="I1474" s="344" t="s">
        <v>4469</v>
      </c>
      <c r="J1474" s="345" t="s">
        <v>4454</v>
      </c>
    </row>
    <row r="1475" spans="1:10" x14ac:dyDescent="0.25">
      <c r="A1475" t="str">
        <f t="shared" si="44"/>
        <v>00013</v>
      </c>
      <c r="B1475" s="118" t="str">
        <f t="shared" si="45"/>
        <v>D54111-BRC00013</v>
      </c>
      <c r="C1475" s="338">
        <v>7</v>
      </c>
      <c r="D1475" s="339"/>
      <c r="E1475" s="340"/>
      <c r="F1475" s="341" t="s">
        <v>4471</v>
      </c>
      <c r="G1475" s="342" t="s">
        <v>4470</v>
      </c>
      <c r="H1475" s="343" t="s">
        <v>40</v>
      </c>
      <c r="I1475" s="344" t="s">
        <v>4472</v>
      </c>
      <c r="J1475" s="345" t="s">
        <v>4454</v>
      </c>
    </row>
    <row r="1476" spans="1:10" x14ac:dyDescent="0.25">
      <c r="A1476" t="str">
        <f t="shared" ref="A1476:A1539" si="46">RIGHT(G1476,5)</f>
        <v>00014</v>
      </c>
      <c r="B1476" s="118" t="str">
        <f t="shared" ref="B1476:B1539" si="47">G1476</f>
        <v>D54111-BRC00014</v>
      </c>
      <c r="C1476" s="338">
        <v>7</v>
      </c>
      <c r="D1476" s="339"/>
      <c r="E1476" s="340"/>
      <c r="F1476" s="341" t="s">
        <v>4474</v>
      </c>
      <c r="G1476" s="342" t="s">
        <v>4473</v>
      </c>
      <c r="H1476" s="343" t="s">
        <v>40</v>
      </c>
      <c r="I1476" s="344" t="s">
        <v>4475</v>
      </c>
      <c r="J1476" s="345" t="s">
        <v>4454</v>
      </c>
    </row>
    <row r="1477" spans="1:10" x14ac:dyDescent="0.25">
      <c r="A1477" t="str">
        <f t="shared" si="46"/>
        <v>00015</v>
      </c>
      <c r="B1477" s="118" t="str">
        <f t="shared" si="47"/>
        <v>D54111-BRC00015</v>
      </c>
      <c r="C1477" s="338">
        <v>7</v>
      </c>
      <c r="D1477" s="339"/>
      <c r="E1477" s="340"/>
      <c r="F1477" s="341" t="s">
        <v>4477</v>
      </c>
      <c r="G1477" s="342" t="s">
        <v>4476</v>
      </c>
      <c r="H1477" s="343" t="s">
        <v>40</v>
      </c>
      <c r="I1477" s="344" t="s">
        <v>4478</v>
      </c>
      <c r="J1477" s="345" t="s">
        <v>4454</v>
      </c>
    </row>
    <row r="1478" spans="1:10" x14ac:dyDescent="0.25">
      <c r="A1478" t="str">
        <f t="shared" si="46"/>
        <v>00018</v>
      </c>
      <c r="B1478" s="118" t="str">
        <f t="shared" si="47"/>
        <v>D54111-BRC00018</v>
      </c>
      <c r="C1478" s="338">
        <v>7</v>
      </c>
      <c r="D1478" s="339"/>
      <c r="E1478" s="340"/>
      <c r="F1478" s="341" t="s">
        <v>4480</v>
      </c>
      <c r="G1478" s="342" t="s">
        <v>4479</v>
      </c>
      <c r="H1478" s="343" t="s">
        <v>40</v>
      </c>
      <c r="I1478" s="344" t="s">
        <v>4481</v>
      </c>
      <c r="J1478" s="345" t="s">
        <v>4454</v>
      </c>
    </row>
    <row r="1479" spans="1:10" x14ac:dyDescent="0.25">
      <c r="A1479" t="str">
        <f t="shared" si="46"/>
        <v>00021</v>
      </c>
      <c r="B1479" s="118" t="str">
        <f t="shared" si="47"/>
        <v>D54111-BRC00021</v>
      </c>
      <c r="C1479" s="338">
        <v>7</v>
      </c>
      <c r="D1479" s="339"/>
      <c r="E1479" s="340"/>
      <c r="F1479" s="341" t="s">
        <v>4483</v>
      </c>
      <c r="G1479" s="342" t="s">
        <v>4482</v>
      </c>
      <c r="H1479" s="343" t="s">
        <v>40</v>
      </c>
      <c r="I1479" s="344" t="s">
        <v>4484</v>
      </c>
      <c r="J1479" s="345" t="s">
        <v>4454</v>
      </c>
    </row>
    <row r="1480" spans="1:10" x14ac:dyDescent="0.25">
      <c r="A1480" t="str">
        <f t="shared" si="46"/>
        <v>00022</v>
      </c>
      <c r="B1480" s="118" t="str">
        <f t="shared" si="47"/>
        <v>D54111-BRC00022</v>
      </c>
      <c r="C1480" s="338">
        <v>7</v>
      </c>
      <c r="D1480" s="339"/>
      <c r="E1480" s="340"/>
      <c r="F1480" s="341" t="s">
        <v>4486</v>
      </c>
      <c r="G1480" s="342" t="s">
        <v>4485</v>
      </c>
      <c r="H1480" s="343" t="s">
        <v>40</v>
      </c>
      <c r="I1480" s="344" t="s">
        <v>4487</v>
      </c>
      <c r="J1480" s="345" t="s">
        <v>4454</v>
      </c>
    </row>
    <row r="1481" spans="1:10" x14ac:dyDescent="0.25">
      <c r="A1481" t="str">
        <f t="shared" si="46"/>
        <v>00002</v>
      </c>
      <c r="B1481" s="118" t="str">
        <f t="shared" si="47"/>
        <v>D54115-BRC00002</v>
      </c>
      <c r="C1481" s="338">
        <v>9</v>
      </c>
      <c r="D1481" s="339"/>
      <c r="E1481" s="340"/>
      <c r="F1481" s="341" t="s">
        <v>4489</v>
      </c>
      <c r="G1481" s="342" t="s">
        <v>4488</v>
      </c>
      <c r="H1481" s="343" t="s">
        <v>40</v>
      </c>
      <c r="I1481" s="344" t="s">
        <v>4490</v>
      </c>
      <c r="J1481" s="345" t="s">
        <v>150</v>
      </c>
    </row>
    <row r="1482" spans="1:10" x14ac:dyDescent="0.25">
      <c r="A1482" t="str">
        <f t="shared" si="46"/>
        <v>00508</v>
      </c>
      <c r="B1482" s="118" t="str">
        <f t="shared" si="47"/>
        <v>D54547-BRC00508</v>
      </c>
      <c r="C1482" s="338">
        <v>9</v>
      </c>
      <c r="D1482" s="339"/>
      <c r="E1482" s="340"/>
      <c r="F1482" s="341" t="s">
        <v>4492</v>
      </c>
      <c r="G1482" s="342" t="s">
        <v>4491</v>
      </c>
      <c r="H1482" s="343" t="s">
        <v>40</v>
      </c>
      <c r="I1482" s="344" t="s">
        <v>4493</v>
      </c>
      <c r="J1482" s="345" t="s">
        <v>91</v>
      </c>
    </row>
    <row r="1483" spans="1:10" x14ac:dyDescent="0.25">
      <c r="A1483" t="str">
        <f t="shared" si="46"/>
        <v>00010</v>
      </c>
      <c r="B1483" s="118" t="str">
        <f t="shared" si="47"/>
        <v>D54115-BRC00010</v>
      </c>
      <c r="C1483" s="338">
        <v>9</v>
      </c>
      <c r="D1483" s="339"/>
      <c r="E1483" s="340"/>
      <c r="F1483" s="341" t="s">
        <v>4495</v>
      </c>
      <c r="G1483" s="342" t="s">
        <v>4494</v>
      </c>
      <c r="H1483" s="343" t="s">
        <v>40</v>
      </c>
      <c r="I1483" s="344" t="s">
        <v>4496</v>
      </c>
      <c r="J1483" s="345" t="s">
        <v>150</v>
      </c>
    </row>
    <row r="1484" spans="1:10" x14ac:dyDescent="0.25">
      <c r="A1484" t="str">
        <f t="shared" si="46"/>
        <v>00011</v>
      </c>
      <c r="B1484" s="118" t="str">
        <f t="shared" si="47"/>
        <v>D54115-BRC00011</v>
      </c>
      <c r="C1484" s="338">
        <v>9</v>
      </c>
      <c r="D1484" s="339"/>
      <c r="E1484" s="340"/>
      <c r="F1484" s="341" t="s">
        <v>4498</v>
      </c>
      <c r="G1484" s="342" t="s">
        <v>4497</v>
      </c>
      <c r="H1484" s="343" t="s">
        <v>40</v>
      </c>
      <c r="I1484" s="344" t="s">
        <v>4499</v>
      </c>
      <c r="J1484" s="345" t="s">
        <v>150</v>
      </c>
    </row>
    <row r="1485" spans="1:10" x14ac:dyDescent="0.25">
      <c r="A1485" t="str">
        <f t="shared" si="46"/>
        <v>00018</v>
      </c>
      <c r="B1485" s="118" t="str">
        <f t="shared" si="47"/>
        <v>D54115-BRC00018</v>
      </c>
      <c r="C1485" s="338">
        <v>9</v>
      </c>
      <c r="D1485" s="339"/>
      <c r="E1485" s="340"/>
      <c r="F1485" s="341" t="s">
        <v>4501</v>
      </c>
      <c r="G1485" s="342" t="s">
        <v>4500</v>
      </c>
      <c r="H1485" s="343" t="s">
        <v>40</v>
      </c>
      <c r="I1485" s="344" t="s">
        <v>4502</v>
      </c>
      <c r="J1485" s="345" t="s">
        <v>150</v>
      </c>
    </row>
    <row r="1486" spans="1:10" x14ac:dyDescent="0.25">
      <c r="A1486" t="str">
        <f t="shared" si="46"/>
        <v>00019</v>
      </c>
      <c r="B1486" s="118" t="str">
        <f t="shared" si="47"/>
        <v>D54115-BRC00019</v>
      </c>
      <c r="C1486" s="338">
        <v>9</v>
      </c>
      <c r="D1486" s="339"/>
      <c r="E1486" s="340"/>
      <c r="F1486" s="341" t="s">
        <v>4504</v>
      </c>
      <c r="G1486" s="342" t="s">
        <v>4503</v>
      </c>
      <c r="H1486" s="343" t="s">
        <v>40</v>
      </c>
      <c r="I1486" s="344" t="s">
        <v>4505</v>
      </c>
      <c r="J1486" s="345" t="s">
        <v>150</v>
      </c>
    </row>
    <row r="1487" spans="1:10" x14ac:dyDescent="0.25">
      <c r="A1487" t="str">
        <f t="shared" si="46"/>
        <v>00504</v>
      </c>
      <c r="B1487" s="118" t="str">
        <f t="shared" si="47"/>
        <v>D54547-BRC00504</v>
      </c>
      <c r="C1487" s="338">
        <v>9</v>
      </c>
      <c r="D1487" s="339"/>
      <c r="E1487" s="340"/>
      <c r="F1487" s="341" t="s">
        <v>4507</v>
      </c>
      <c r="G1487" s="342" t="s">
        <v>4506</v>
      </c>
      <c r="H1487" s="343" t="s">
        <v>40</v>
      </c>
      <c r="I1487" s="344" t="s">
        <v>4508</v>
      </c>
      <c r="J1487" s="345" t="s">
        <v>91</v>
      </c>
    </row>
    <row r="1488" spans="1:10" x14ac:dyDescent="0.25">
      <c r="A1488" t="str">
        <f t="shared" si="46"/>
        <v>00502</v>
      </c>
      <c r="B1488" s="118" t="str">
        <f t="shared" si="47"/>
        <v>D54547-BRC00502</v>
      </c>
      <c r="C1488" s="338">
        <v>9</v>
      </c>
      <c r="D1488" s="339"/>
      <c r="E1488" s="340"/>
      <c r="F1488" s="341" t="s">
        <v>4510</v>
      </c>
      <c r="G1488" s="342" t="s">
        <v>4509</v>
      </c>
      <c r="H1488" s="343" t="s">
        <v>40</v>
      </c>
      <c r="I1488" s="344" t="s">
        <v>4511</v>
      </c>
      <c r="J1488" s="345" t="s">
        <v>91</v>
      </c>
    </row>
    <row r="1489" spans="1:10" x14ac:dyDescent="0.25">
      <c r="A1489" t="str">
        <f t="shared" si="46"/>
        <v>00498</v>
      </c>
      <c r="B1489" s="118" t="str">
        <f t="shared" si="47"/>
        <v>D54547-BRC00498</v>
      </c>
      <c r="C1489" s="338">
        <v>9</v>
      </c>
      <c r="D1489" s="339"/>
      <c r="E1489" s="340"/>
      <c r="F1489" s="341" t="s">
        <v>4513</v>
      </c>
      <c r="G1489" s="342" t="s">
        <v>4512</v>
      </c>
      <c r="H1489" s="343" t="s">
        <v>40</v>
      </c>
      <c r="I1489" s="344" t="s">
        <v>4514</v>
      </c>
      <c r="J1489" s="345" t="s">
        <v>91</v>
      </c>
    </row>
    <row r="1490" spans="1:10" x14ac:dyDescent="0.25">
      <c r="A1490" t="str">
        <f t="shared" si="46"/>
        <v>00406</v>
      </c>
      <c r="B1490" s="118" t="str">
        <f t="shared" si="47"/>
        <v>D54547-BRC00406</v>
      </c>
      <c r="C1490" s="338">
        <v>9</v>
      </c>
      <c r="D1490" s="339"/>
      <c r="E1490" s="340"/>
      <c r="F1490" s="341" t="s">
        <v>4516</v>
      </c>
      <c r="G1490" s="342" t="s">
        <v>4515</v>
      </c>
      <c r="H1490" s="343" t="s">
        <v>40</v>
      </c>
      <c r="I1490" s="344" t="s">
        <v>4517</v>
      </c>
      <c r="J1490" s="345" t="s">
        <v>91</v>
      </c>
    </row>
    <row r="1491" spans="1:10" x14ac:dyDescent="0.25">
      <c r="A1491" t="str">
        <f t="shared" si="46"/>
        <v>00401</v>
      </c>
      <c r="B1491" s="118" t="str">
        <f t="shared" si="47"/>
        <v>D54547-BRC00401</v>
      </c>
      <c r="C1491" s="338">
        <v>9</v>
      </c>
      <c r="D1491" s="339"/>
      <c r="E1491" s="340"/>
      <c r="F1491" s="341" t="s">
        <v>4519</v>
      </c>
      <c r="G1491" s="342" t="s">
        <v>4518</v>
      </c>
      <c r="H1491" s="343" t="s">
        <v>40</v>
      </c>
      <c r="I1491" s="344" t="s">
        <v>4520</v>
      </c>
      <c r="J1491" s="345" t="s">
        <v>91</v>
      </c>
    </row>
    <row r="1492" spans="1:10" x14ac:dyDescent="0.25">
      <c r="A1492" t="str">
        <f t="shared" si="46"/>
        <v>00372</v>
      </c>
      <c r="B1492" s="118" t="str">
        <f t="shared" si="47"/>
        <v>D54547-BRC00372</v>
      </c>
      <c r="C1492" s="338">
        <v>9</v>
      </c>
      <c r="D1492" s="339"/>
      <c r="E1492" s="340"/>
      <c r="F1492" s="341" t="s">
        <v>4522</v>
      </c>
      <c r="G1492" s="342" t="s">
        <v>4521</v>
      </c>
      <c r="H1492" s="343" t="s">
        <v>40</v>
      </c>
      <c r="I1492" s="344" t="s">
        <v>4523</v>
      </c>
      <c r="J1492" s="345" t="s">
        <v>91</v>
      </c>
    </row>
    <row r="1493" spans="1:10" x14ac:dyDescent="0.25">
      <c r="A1493" t="str">
        <f t="shared" si="46"/>
        <v>00371</v>
      </c>
      <c r="B1493" s="118" t="str">
        <f t="shared" si="47"/>
        <v>D54547-BRC00371</v>
      </c>
      <c r="C1493" s="338">
        <v>9</v>
      </c>
      <c r="D1493" s="339"/>
      <c r="E1493" s="340"/>
      <c r="F1493" s="341" t="s">
        <v>4525</v>
      </c>
      <c r="G1493" s="342" t="s">
        <v>4524</v>
      </c>
      <c r="H1493" s="343" t="s">
        <v>40</v>
      </c>
      <c r="I1493" s="344" t="s">
        <v>4526</v>
      </c>
      <c r="J1493" s="345" t="s">
        <v>91</v>
      </c>
    </row>
    <row r="1494" spans="1:10" x14ac:dyDescent="0.25">
      <c r="A1494" t="str">
        <f t="shared" si="46"/>
        <v>00356</v>
      </c>
      <c r="B1494" s="118" t="str">
        <f t="shared" si="47"/>
        <v>D54547-BRC00356</v>
      </c>
      <c r="C1494" s="338">
        <v>9</v>
      </c>
      <c r="D1494" s="339"/>
      <c r="E1494" s="340"/>
      <c r="F1494" s="341" t="s">
        <v>4528</v>
      </c>
      <c r="G1494" s="342" t="s">
        <v>4527</v>
      </c>
      <c r="H1494" s="343" t="s">
        <v>40</v>
      </c>
      <c r="I1494" s="344" t="s">
        <v>4529</v>
      </c>
      <c r="J1494" s="345" t="s">
        <v>91</v>
      </c>
    </row>
    <row r="1495" spans="1:10" x14ac:dyDescent="0.25">
      <c r="A1495" t="str">
        <f t="shared" si="46"/>
        <v>00353</v>
      </c>
      <c r="B1495" s="118" t="str">
        <f t="shared" si="47"/>
        <v>D54547-BRC00353</v>
      </c>
      <c r="C1495" s="338">
        <v>9</v>
      </c>
      <c r="D1495" s="339"/>
      <c r="E1495" s="340"/>
      <c r="F1495" s="341" t="s">
        <v>4531</v>
      </c>
      <c r="G1495" s="342" t="s">
        <v>4530</v>
      </c>
      <c r="H1495" s="343" t="s">
        <v>40</v>
      </c>
      <c r="I1495" s="344" t="s">
        <v>4532</v>
      </c>
      <c r="J1495" s="345" t="s">
        <v>91</v>
      </c>
    </row>
    <row r="1496" spans="1:10" x14ac:dyDescent="0.25">
      <c r="A1496" t="str">
        <f t="shared" si="46"/>
        <v>00351</v>
      </c>
      <c r="B1496" s="118" t="str">
        <f t="shared" si="47"/>
        <v>D54547-BRC00351</v>
      </c>
      <c r="C1496" s="338">
        <v>9</v>
      </c>
      <c r="D1496" s="339"/>
      <c r="E1496" s="340"/>
      <c r="F1496" s="341" t="s">
        <v>4534</v>
      </c>
      <c r="G1496" s="342" t="s">
        <v>4533</v>
      </c>
      <c r="H1496" s="343" t="s">
        <v>40</v>
      </c>
      <c r="I1496" s="344" t="s">
        <v>4535</v>
      </c>
      <c r="J1496" s="345" t="s">
        <v>91</v>
      </c>
    </row>
    <row r="1497" spans="1:10" x14ac:dyDescent="0.25">
      <c r="A1497" t="str">
        <f t="shared" si="46"/>
        <v>00305</v>
      </c>
      <c r="B1497" s="118" t="str">
        <f t="shared" si="47"/>
        <v>D54547-BRC00305</v>
      </c>
      <c r="C1497" s="338">
        <v>9</v>
      </c>
      <c r="D1497" s="339"/>
      <c r="E1497" s="340"/>
      <c r="F1497" s="341" t="s">
        <v>4537</v>
      </c>
      <c r="G1497" s="342" t="s">
        <v>4536</v>
      </c>
      <c r="H1497" s="343" t="s">
        <v>40</v>
      </c>
      <c r="I1497" s="344" t="s">
        <v>4538</v>
      </c>
      <c r="J1497" s="345" t="s">
        <v>91</v>
      </c>
    </row>
    <row r="1498" spans="1:10" x14ac:dyDescent="0.25">
      <c r="A1498" t="str">
        <f t="shared" si="46"/>
        <v>00302</v>
      </c>
      <c r="B1498" s="118" t="str">
        <f t="shared" si="47"/>
        <v>D54547-BRC00302</v>
      </c>
      <c r="C1498" s="338">
        <v>9</v>
      </c>
      <c r="D1498" s="339"/>
      <c r="E1498" s="340"/>
      <c r="F1498" s="341" t="s">
        <v>4540</v>
      </c>
      <c r="G1498" s="342" t="s">
        <v>4539</v>
      </c>
      <c r="H1498" s="343" t="s">
        <v>40</v>
      </c>
      <c r="I1498" s="344" t="s">
        <v>4541</v>
      </c>
      <c r="J1498" s="345" t="s">
        <v>91</v>
      </c>
    </row>
    <row r="1499" spans="1:10" x14ac:dyDescent="0.25">
      <c r="A1499" t="str">
        <f t="shared" si="46"/>
        <v>00298</v>
      </c>
      <c r="B1499" s="118" t="str">
        <f t="shared" si="47"/>
        <v>D54547-BRC00298</v>
      </c>
      <c r="C1499" s="338">
        <v>9</v>
      </c>
      <c r="D1499" s="339"/>
      <c r="E1499" s="340"/>
      <c r="F1499" s="341" t="s">
        <v>4543</v>
      </c>
      <c r="G1499" s="342" t="s">
        <v>4542</v>
      </c>
      <c r="H1499" s="343" t="s">
        <v>40</v>
      </c>
      <c r="I1499" s="344" t="s">
        <v>4544</v>
      </c>
      <c r="J1499" s="345" t="s">
        <v>91</v>
      </c>
    </row>
    <row r="1500" spans="1:10" x14ac:dyDescent="0.25">
      <c r="A1500" t="str">
        <f t="shared" si="46"/>
        <v>00274</v>
      </c>
      <c r="B1500" s="118" t="str">
        <f t="shared" si="47"/>
        <v>D54547-BRC00274</v>
      </c>
      <c r="C1500" s="338">
        <v>9</v>
      </c>
      <c r="D1500" s="339"/>
      <c r="E1500" s="340"/>
      <c r="F1500" s="341" t="s">
        <v>4546</v>
      </c>
      <c r="G1500" s="342" t="s">
        <v>4545</v>
      </c>
      <c r="H1500" s="343" t="s">
        <v>40</v>
      </c>
      <c r="I1500" s="344" t="s">
        <v>4547</v>
      </c>
      <c r="J1500" s="345" t="s">
        <v>91</v>
      </c>
    </row>
    <row r="1501" spans="1:10" x14ac:dyDescent="0.25">
      <c r="A1501" t="str">
        <f t="shared" si="46"/>
        <v>00250</v>
      </c>
      <c r="B1501" s="118" t="str">
        <f t="shared" si="47"/>
        <v>D54547-BRC00250</v>
      </c>
      <c r="C1501" s="338">
        <v>9</v>
      </c>
      <c r="D1501" s="339"/>
      <c r="E1501" s="340"/>
      <c r="F1501" s="341" t="s">
        <v>4549</v>
      </c>
      <c r="G1501" s="342" t="s">
        <v>4548</v>
      </c>
      <c r="H1501" s="343" t="s">
        <v>40</v>
      </c>
      <c r="I1501" s="344" t="s">
        <v>4550</v>
      </c>
      <c r="J1501" s="345" t="s">
        <v>91</v>
      </c>
    </row>
    <row r="1502" spans="1:10" x14ac:dyDescent="0.25">
      <c r="A1502" t="str">
        <f t="shared" si="46"/>
        <v>00244</v>
      </c>
      <c r="B1502" s="118" t="str">
        <f t="shared" si="47"/>
        <v>D54547-BRC00244</v>
      </c>
      <c r="C1502" s="338">
        <v>9</v>
      </c>
      <c r="D1502" s="339"/>
      <c r="E1502" s="340"/>
      <c r="F1502" s="341" t="s">
        <v>4552</v>
      </c>
      <c r="G1502" s="342" t="s">
        <v>4551</v>
      </c>
      <c r="H1502" s="343" t="s">
        <v>40</v>
      </c>
      <c r="I1502" s="344" t="s">
        <v>4553</v>
      </c>
      <c r="J1502" s="345" t="s">
        <v>91</v>
      </c>
    </row>
    <row r="1503" spans="1:10" x14ac:dyDescent="0.25">
      <c r="A1503" t="str">
        <f t="shared" si="46"/>
        <v>00207</v>
      </c>
      <c r="B1503" s="118" t="str">
        <f t="shared" si="47"/>
        <v>D54547-BRC00207</v>
      </c>
      <c r="C1503" s="338">
        <v>9</v>
      </c>
      <c r="D1503" s="339"/>
      <c r="E1503" s="340"/>
      <c r="F1503" s="341" t="s">
        <v>4555</v>
      </c>
      <c r="G1503" s="342" t="s">
        <v>4554</v>
      </c>
      <c r="H1503" s="343" t="s">
        <v>40</v>
      </c>
      <c r="I1503" s="344" t="s">
        <v>4556</v>
      </c>
      <c r="J1503" s="345" t="s">
        <v>91</v>
      </c>
    </row>
    <row r="1504" spans="1:10" x14ac:dyDescent="0.25">
      <c r="A1504" t="str">
        <f t="shared" si="46"/>
        <v>00202</v>
      </c>
      <c r="B1504" s="118" t="str">
        <f t="shared" si="47"/>
        <v>D54547-BRC00202</v>
      </c>
      <c r="C1504" s="338">
        <v>9</v>
      </c>
      <c r="D1504" s="339"/>
      <c r="E1504" s="340"/>
      <c r="F1504" s="341" t="s">
        <v>4558</v>
      </c>
      <c r="G1504" s="342" t="s">
        <v>4557</v>
      </c>
      <c r="H1504" s="343" t="s">
        <v>40</v>
      </c>
      <c r="I1504" s="344" t="s">
        <v>4559</v>
      </c>
      <c r="J1504" s="345" t="s">
        <v>91</v>
      </c>
    </row>
    <row r="1505" spans="1:10" x14ac:dyDescent="0.25">
      <c r="A1505" t="str">
        <f t="shared" si="46"/>
        <v>00193</v>
      </c>
      <c r="B1505" s="118" t="str">
        <f t="shared" si="47"/>
        <v>D54547-BRC00193</v>
      </c>
      <c r="C1505" s="338">
        <v>9</v>
      </c>
      <c r="D1505" s="339"/>
      <c r="E1505" s="340"/>
      <c r="F1505" s="341" t="s">
        <v>4561</v>
      </c>
      <c r="G1505" s="342" t="s">
        <v>4560</v>
      </c>
      <c r="H1505" s="343" t="s">
        <v>40</v>
      </c>
      <c r="I1505" s="344" t="s">
        <v>4562</v>
      </c>
      <c r="J1505" s="345" t="s">
        <v>91</v>
      </c>
    </row>
    <row r="1506" spans="1:10" x14ac:dyDescent="0.25">
      <c r="A1506" t="str">
        <f t="shared" si="46"/>
        <v>00191</v>
      </c>
      <c r="B1506" s="118" t="str">
        <f t="shared" si="47"/>
        <v>D54547-BRC00191</v>
      </c>
      <c r="C1506" s="338">
        <v>9</v>
      </c>
      <c r="D1506" s="339"/>
      <c r="E1506" s="340"/>
      <c r="F1506" s="341" t="s">
        <v>4564</v>
      </c>
      <c r="G1506" s="342" t="s">
        <v>4563</v>
      </c>
      <c r="H1506" s="343" t="s">
        <v>40</v>
      </c>
      <c r="I1506" s="344" t="s">
        <v>4565</v>
      </c>
      <c r="J1506" s="345" t="s">
        <v>91</v>
      </c>
    </row>
    <row r="1507" spans="1:10" x14ac:dyDescent="0.25">
      <c r="A1507" t="str">
        <f t="shared" si="46"/>
        <v>00188</v>
      </c>
      <c r="B1507" s="118" t="str">
        <f t="shared" si="47"/>
        <v>D54547-BRC00188</v>
      </c>
      <c r="C1507" s="338">
        <v>9</v>
      </c>
      <c r="D1507" s="339"/>
      <c r="E1507" s="340"/>
      <c r="F1507" s="341" t="s">
        <v>4567</v>
      </c>
      <c r="G1507" s="342" t="s">
        <v>4566</v>
      </c>
      <c r="H1507" s="343" t="s">
        <v>40</v>
      </c>
      <c r="I1507" s="344" t="s">
        <v>4568</v>
      </c>
      <c r="J1507" s="345" t="s">
        <v>91</v>
      </c>
    </row>
    <row r="1508" spans="1:10" x14ac:dyDescent="0.25">
      <c r="A1508" t="str">
        <f t="shared" si="46"/>
        <v>00187</v>
      </c>
      <c r="B1508" s="118" t="str">
        <f t="shared" si="47"/>
        <v>D54547-BRC00187</v>
      </c>
      <c r="C1508" s="338">
        <v>9</v>
      </c>
      <c r="D1508" s="339"/>
      <c r="E1508" s="340"/>
      <c r="F1508" s="341" t="s">
        <v>4570</v>
      </c>
      <c r="G1508" s="342" t="s">
        <v>4569</v>
      </c>
      <c r="H1508" s="343" t="s">
        <v>40</v>
      </c>
      <c r="I1508" s="344" t="s">
        <v>4571</v>
      </c>
      <c r="J1508" s="345" t="s">
        <v>91</v>
      </c>
    </row>
    <row r="1509" spans="1:10" x14ac:dyDescent="0.25">
      <c r="A1509" t="str">
        <f t="shared" si="46"/>
        <v>00060</v>
      </c>
      <c r="B1509" s="118" t="str">
        <f t="shared" si="47"/>
        <v>D54159-BRC00060</v>
      </c>
      <c r="C1509" s="338">
        <v>7</v>
      </c>
      <c r="D1509" s="339"/>
      <c r="E1509" s="340"/>
      <c r="F1509" s="341" t="s">
        <v>4573</v>
      </c>
      <c r="G1509" s="342" t="s">
        <v>4572</v>
      </c>
      <c r="H1509" s="343" t="s">
        <v>40</v>
      </c>
      <c r="I1509" s="344" t="s">
        <v>4574</v>
      </c>
      <c r="J1509" s="345" t="s">
        <v>115</v>
      </c>
    </row>
    <row r="1510" spans="1:10" x14ac:dyDescent="0.25">
      <c r="A1510" t="str">
        <f t="shared" si="46"/>
        <v>00061</v>
      </c>
      <c r="B1510" s="118" t="str">
        <f t="shared" si="47"/>
        <v>D54159-BRC00061</v>
      </c>
      <c r="C1510" s="338">
        <v>7</v>
      </c>
      <c r="D1510" s="339"/>
      <c r="E1510" s="340"/>
      <c r="F1510" s="341" t="s">
        <v>4576</v>
      </c>
      <c r="G1510" s="342" t="s">
        <v>4575</v>
      </c>
      <c r="H1510" s="343" t="s">
        <v>40</v>
      </c>
      <c r="I1510" s="344" t="s">
        <v>4577</v>
      </c>
      <c r="J1510" s="345" t="s">
        <v>115</v>
      </c>
    </row>
    <row r="1511" spans="1:10" x14ac:dyDescent="0.25">
      <c r="A1511" t="str">
        <f t="shared" si="46"/>
        <v>00186</v>
      </c>
      <c r="B1511" s="118" t="str">
        <f t="shared" si="47"/>
        <v>D54547-BRC00186</v>
      </c>
      <c r="C1511" s="338">
        <v>9</v>
      </c>
      <c r="D1511" s="339"/>
      <c r="E1511" s="340"/>
      <c r="F1511" s="341" t="s">
        <v>4579</v>
      </c>
      <c r="G1511" s="342" t="s">
        <v>4578</v>
      </c>
      <c r="H1511" s="343" t="s">
        <v>40</v>
      </c>
      <c r="I1511" s="344" t="s">
        <v>4580</v>
      </c>
      <c r="J1511" s="345" t="s">
        <v>91</v>
      </c>
    </row>
    <row r="1512" spans="1:10" x14ac:dyDescent="0.25">
      <c r="A1512" t="str">
        <f t="shared" si="46"/>
        <v>00185</v>
      </c>
      <c r="B1512" s="118" t="str">
        <f t="shared" si="47"/>
        <v>D54547-BRC00185</v>
      </c>
      <c r="C1512" s="338">
        <v>9</v>
      </c>
      <c r="D1512" s="339"/>
      <c r="E1512" s="340"/>
      <c r="F1512" s="341" t="s">
        <v>4582</v>
      </c>
      <c r="G1512" s="342" t="s">
        <v>4581</v>
      </c>
      <c r="H1512" s="343" t="s">
        <v>40</v>
      </c>
      <c r="I1512" s="344" t="s">
        <v>4583</v>
      </c>
      <c r="J1512" s="345" t="s">
        <v>91</v>
      </c>
    </row>
    <row r="1513" spans="1:10" x14ac:dyDescent="0.25">
      <c r="A1513" t="str">
        <f t="shared" si="46"/>
        <v>00177</v>
      </c>
      <c r="B1513" s="118" t="str">
        <f t="shared" si="47"/>
        <v>D54547-BRC00177</v>
      </c>
      <c r="C1513" s="338">
        <v>9</v>
      </c>
      <c r="D1513" s="339"/>
      <c r="E1513" s="340"/>
      <c r="F1513" s="341" t="s">
        <v>4585</v>
      </c>
      <c r="G1513" s="342" t="s">
        <v>4584</v>
      </c>
      <c r="H1513" s="343" t="s">
        <v>40</v>
      </c>
      <c r="I1513" s="344" t="s">
        <v>4586</v>
      </c>
      <c r="J1513" s="345" t="s">
        <v>91</v>
      </c>
    </row>
    <row r="1514" spans="1:10" x14ac:dyDescent="0.25">
      <c r="A1514" t="str">
        <f t="shared" si="46"/>
        <v>00159</v>
      </c>
      <c r="B1514" s="118" t="str">
        <f t="shared" si="47"/>
        <v>D54547-BRC00159</v>
      </c>
      <c r="C1514" s="338">
        <v>9</v>
      </c>
      <c r="D1514" s="339"/>
      <c r="E1514" s="340"/>
      <c r="F1514" s="341" t="s">
        <v>4588</v>
      </c>
      <c r="G1514" s="342" t="s">
        <v>4587</v>
      </c>
      <c r="H1514" s="343" t="s">
        <v>40</v>
      </c>
      <c r="I1514" s="344" t="s">
        <v>4589</v>
      </c>
      <c r="J1514" s="345" t="s">
        <v>91</v>
      </c>
    </row>
    <row r="1515" spans="1:10" x14ac:dyDescent="0.25">
      <c r="A1515" t="str">
        <f t="shared" si="46"/>
        <v>00158</v>
      </c>
      <c r="B1515" s="118" t="str">
        <f t="shared" si="47"/>
        <v>D54547-BRC00158</v>
      </c>
      <c r="C1515" s="338">
        <v>9</v>
      </c>
      <c r="D1515" s="339"/>
      <c r="E1515" s="340"/>
      <c r="F1515" s="341" t="s">
        <v>4591</v>
      </c>
      <c r="G1515" s="342" t="s">
        <v>4590</v>
      </c>
      <c r="H1515" s="343" t="s">
        <v>40</v>
      </c>
      <c r="I1515" s="344" t="s">
        <v>4592</v>
      </c>
      <c r="J1515" s="345" t="s">
        <v>91</v>
      </c>
    </row>
    <row r="1516" spans="1:10" x14ac:dyDescent="0.25">
      <c r="A1516" t="str">
        <f t="shared" si="46"/>
        <v>00151</v>
      </c>
      <c r="B1516" s="118" t="str">
        <f t="shared" si="47"/>
        <v>D54547-BRC00151</v>
      </c>
      <c r="C1516" s="338">
        <v>9</v>
      </c>
      <c r="D1516" s="339"/>
      <c r="E1516" s="340"/>
      <c r="F1516" s="341" t="s">
        <v>4594</v>
      </c>
      <c r="G1516" s="342" t="s">
        <v>4593</v>
      </c>
      <c r="H1516" s="343" t="s">
        <v>40</v>
      </c>
      <c r="I1516" s="344" t="s">
        <v>4595</v>
      </c>
      <c r="J1516" s="345" t="s">
        <v>91</v>
      </c>
    </row>
    <row r="1517" spans="1:10" x14ac:dyDescent="0.25">
      <c r="A1517" t="str">
        <f t="shared" si="46"/>
        <v>00148</v>
      </c>
      <c r="B1517" s="118" t="str">
        <f t="shared" si="47"/>
        <v>D54547-BRC00148</v>
      </c>
      <c r="C1517" s="338">
        <v>9</v>
      </c>
      <c r="D1517" s="339"/>
      <c r="E1517" s="340"/>
      <c r="F1517" s="341" t="s">
        <v>4597</v>
      </c>
      <c r="G1517" s="342" t="s">
        <v>4596</v>
      </c>
      <c r="H1517" s="343" t="s">
        <v>40</v>
      </c>
      <c r="I1517" s="344" t="s">
        <v>4598</v>
      </c>
      <c r="J1517" s="345" t="s">
        <v>91</v>
      </c>
    </row>
    <row r="1518" spans="1:10" x14ac:dyDescent="0.25">
      <c r="A1518" t="str">
        <f t="shared" si="46"/>
        <v>00124</v>
      </c>
      <c r="B1518" s="118" t="str">
        <f t="shared" si="47"/>
        <v>D54547-BRC00124</v>
      </c>
      <c r="C1518" s="338">
        <v>9</v>
      </c>
      <c r="D1518" s="339"/>
      <c r="E1518" s="340"/>
      <c r="F1518" s="341" t="s">
        <v>4600</v>
      </c>
      <c r="G1518" s="342" t="s">
        <v>4599</v>
      </c>
      <c r="H1518" s="343" t="s">
        <v>40</v>
      </c>
      <c r="I1518" s="344" t="s">
        <v>4601</v>
      </c>
      <c r="J1518" s="345" t="s">
        <v>91</v>
      </c>
    </row>
    <row r="1519" spans="1:10" x14ac:dyDescent="0.25">
      <c r="A1519" t="str">
        <f t="shared" si="46"/>
        <v>00084</v>
      </c>
      <c r="B1519" s="118" t="str">
        <f t="shared" si="47"/>
        <v>D54547-BRC00084</v>
      </c>
      <c r="C1519" s="338">
        <v>9</v>
      </c>
      <c r="D1519" s="339"/>
      <c r="E1519" s="340"/>
      <c r="F1519" s="341" t="s">
        <v>4603</v>
      </c>
      <c r="G1519" s="342" t="s">
        <v>4602</v>
      </c>
      <c r="H1519" s="343" t="s">
        <v>40</v>
      </c>
      <c r="I1519" s="344" t="s">
        <v>4604</v>
      </c>
      <c r="J1519" s="345" t="s">
        <v>91</v>
      </c>
    </row>
    <row r="1520" spans="1:10" x14ac:dyDescent="0.25">
      <c r="A1520" t="str">
        <f t="shared" si="46"/>
        <v>00030</v>
      </c>
      <c r="B1520" s="118" t="str">
        <f t="shared" si="47"/>
        <v>D54547-BRC00030</v>
      </c>
      <c r="C1520" s="338">
        <v>9</v>
      </c>
      <c r="D1520" s="339"/>
      <c r="E1520" s="340"/>
      <c r="F1520" s="341" t="s">
        <v>4606</v>
      </c>
      <c r="G1520" s="342" t="s">
        <v>4605</v>
      </c>
      <c r="H1520" s="343" t="s">
        <v>40</v>
      </c>
      <c r="I1520" s="344" t="s">
        <v>4607</v>
      </c>
      <c r="J1520" s="345" t="s">
        <v>91</v>
      </c>
    </row>
    <row r="1521" spans="1:10" x14ac:dyDescent="0.25">
      <c r="A1521" t="str">
        <f t="shared" si="46"/>
        <v>00028</v>
      </c>
      <c r="B1521" s="118" t="str">
        <f t="shared" si="47"/>
        <v>D54547-BRC00028</v>
      </c>
      <c r="C1521" s="338">
        <v>9</v>
      </c>
      <c r="D1521" s="339"/>
      <c r="E1521" s="340"/>
      <c r="F1521" s="341" t="s">
        <v>4609</v>
      </c>
      <c r="G1521" s="342" t="s">
        <v>4608</v>
      </c>
      <c r="H1521" s="343" t="s">
        <v>40</v>
      </c>
      <c r="I1521" s="344" t="s">
        <v>4610</v>
      </c>
      <c r="J1521" s="345" t="s">
        <v>91</v>
      </c>
    </row>
    <row r="1522" spans="1:10" x14ac:dyDescent="0.25">
      <c r="A1522" t="str">
        <f t="shared" si="46"/>
        <v>00009</v>
      </c>
      <c r="B1522" s="118" t="str">
        <f t="shared" si="47"/>
        <v>D54546-BRC00009</v>
      </c>
      <c r="C1522" s="338">
        <v>11</v>
      </c>
      <c r="D1522" s="339"/>
      <c r="E1522" s="340"/>
      <c r="F1522" s="341" t="s">
        <v>4612</v>
      </c>
      <c r="G1522" s="342" t="s">
        <v>4611</v>
      </c>
      <c r="H1522" s="343" t="s">
        <v>40</v>
      </c>
      <c r="I1522" s="344" t="s">
        <v>4613</v>
      </c>
      <c r="J1522" s="345" t="s">
        <v>4614</v>
      </c>
    </row>
    <row r="1523" spans="1:10" x14ac:dyDescent="0.25">
      <c r="A1523" t="str">
        <f t="shared" si="46"/>
        <v>00004</v>
      </c>
      <c r="B1523" s="118" t="str">
        <f t="shared" si="47"/>
        <v>D54546-BRC00004</v>
      </c>
      <c r="C1523" s="338">
        <v>11</v>
      </c>
      <c r="D1523" s="339"/>
      <c r="E1523" s="340"/>
      <c r="F1523" s="341" t="s">
        <v>4616</v>
      </c>
      <c r="G1523" s="342" t="s">
        <v>4615</v>
      </c>
      <c r="H1523" s="343" t="s">
        <v>40</v>
      </c>
      <c r="I1523" s="344" t="s">
        <v>4617</v>
      </c>
      <c r="J1523" s="345" t="s">
        <v>4614</v>
      </c>
    </row>
    <row r="1524" spans="1:10" x14ac:dyDescent="0.25">
      <c r="A1524" t="str">
        <f t="shared" si="46"/>
        <v>00001</v>
      </c>
      <c r="B1524" s="118" t="str">
        <f t="shared" si="47"/>
        <v>D54546-BRC00001</v>
      </c>
      <c r="C1524" s="338">
        <v>11</v>
      </c>
      <c r="D1524" s="339"/>
      <c r="E1524" s="340"/>
      <c r="F1524" s="341" t="s">
        <v>4619</v>
      </c>
      <c r="G1524" s="342" t="s">
        <v>4618</v>
      </c>
      <c r="H1524" s="343" t="s">
        <v>40</v>
      </c>
      <c r="I1524" s="344" t="s">
        <v>4620</v>
      </c>
      <c r="J1524" s="345" t="s">
        <v>4614</v>
      </c>
    </row>
    <row r="1525" spans="1:10" x14ac:dyDescent="0.25">
      <c r="A1525" t="str">
        <f t="shared" si="46"/>
        <v>01372</v>
      </c>
      <c r="B1525" s="118" t="str">
        <f t="shared" si="47"/>
        <v>D54528-BRC01372</v>
      </c>
      <c r="C1525" s="338">
        <v>11</v>
      </c>
      <c r="D1525" s="339"/>
      <c r="E1525" s="340"/>
      <c r="F1525" s="341" t="s">
        <v>4622</v>
      </c>
      <c r="G1525" s="342" t="s">
        <v>4621</v>
      </c>
      <c r="H1525" s="343" t="s">
        <v>40</v>
      </c>
      <c r="I1525" s="344" t="s">
        <v>4623</v>
      </c>
      <c r="J1525" s="345" t="s">
        <v>311</v>
      </c>
    </row>
    <row r="1526" spans="1:10" x14ac:dyDescent="0.25">
      <c r="A1526" t="str">
        <f t="shared" si="46"/>
        <v>01368</v>
      </c>
      <c r="B1526" s="118" t="str">
        <f t="shared" si="47"/>
        <v>D54528-BRC01368</v>
      </c>
      <c r="C1526" s="338">
        <v>11</v>
      </c>
      <c r="D1526" s="339"/>
      <c r="E1526" s="340"/>
      <c r="F1526" s="341" t="s">
        <v>4625</v>
      </c>
      <c r="G1526" s="342" t="s">
        <v>4624</v>
      </c>
      <c r="H1526" s="343" t="s">
        <v>40</v>
      </c>
      <c r="I1526" s="344" t="s">
        <v>4626</v>
      </c>
      <c r="J1526" s="345" t="s">
        <v>311</v>
      </c>
    </row>
    <row r="1527" spans="1:10" x14ac:dyDescent="0.25">
      <c r="A1527" t="str">
        <f t="shared" si="46"/>
        <v>01362</v>
      </c>
      <c r="B1527" s="118" t="str">
        <f t="shared" si="47"/>
        <v>D54528-BRC01362</v>
      </c>
      <c r="C1527" s="338">
        <v>11</v>
      </c>
      <c r="D1527" s="339"/>
      <c r="E1527" s="340"/>
      <c r="F1527" s="341" t="s">
        <v>4628</v>
      </c>
      <c r="G1527" s="342" t="s">
        <v>4627</v>
      </c>
      <c r="H1527" s="343" t="s">
        <v>40</v>
      </c>
      <c r="I1527" s="344" t="s">
        <v>4629</v>
      </c>
      <c r="J1527" s="345" t="s">
        <v>311</v>
      </c>
    </row>
    <row r="1528" spans="1:10" x14ac:dyDescent="0.25">
      <c r="A1528" t="str">
        <f t="shared" si="46"/>
        <v>01356</v>
      </c>
      <c r="B1528" s="118" t="str">
        <f t="shared" si="47"/>
        <v>D54528-BRC01356</v>
      </c>
      <c r="C1528" s="338">
        <v>11</v>
      </c>
      <c r="D1528" s="339"/>
      <c r="E1528" s="340"/>
      <c r="F1528" s="341" t="s">
        <v>4631</v>
      </c>
      <c r="G1528" s="342" t="s">
        <v>4630</v>
      </c>
      <c r="H1528" s="343" t="s">
        <v>40</v>
      </c>
      <c r="I1528" s="344" t="s">
        <v>4632</v>
      </c>
      <c r="J1528" s="345" t="s">
        <v>311</v>
      </c>
    </row>
    <row r="1529" spans="1:10" x14ac:dyDescent="0.25">
      <c r="A1529" t="str">
        <f t="shared" si="46"/>
        <v>01352</v>
      </c>
      <c r="B1529" s="118" t="str">
        <f t="shared" si="47"/>
        <v>D54528-BRC01352</v>
      </c>
      <c r="C1529" s="338">
        <v>11</v>
      </c>
      <c r="D1529" s="339"/>
      <c r="E1529" s="340"/>
      <c r="F1529" s="341" t="s">
        <v>4634</v>
      </c>
      <c r="G1529" s="342" t="s">
        <v>4633</v>
      </c>
      <c r="H1529" s="343" t="s">
        <v>40</v>
      </c>
      <c r="I1529" s="344" t="s">
        <v>4635</v>
      </c>
      <c r="J1529" s="345" t="s">
        <v>311</v>
      </c>
    </row>
    <row r="1530" spans="1:10" x14ac:dyDescent="0.25">
      <c r="A1530" t="str">
        <f t="shared" si="46"/>
        <v>01348</v>
      </c>
      <c r="B1530" s="118" t="str">
        <f t="shared" si="47"/>
        <v>D54528-BRC01348</v>
      </c>
      <c r="C1530" s="338">
        <v>11</v>
      </c>
      <c r="D1530" s="339"/>
      <c r="E1530" s="340"/>
      <c r="F1530" s="341" t="s">
        <v>4637</v>
      </c>
      <c r="G1530" s="342" t="s">
        <v>4636</v>
      </c>
      <c r="H1530" s="343" t="s">
        <v>40</v>
      </c>
      <c r="I1530" s="344" t="s">
        <v>4638</v>
      </c>
      <c r="J1530" s="345" t="s">
        <v>311</v>
      </c>
    </row>
    <row r="1531" spans="1:10" x14ac:dyDescent="0.25">
      <c r="A1531" t="str">
        <f t="shared" si="46"/>
        <v>01345</v>
      </c>
      <c r="B1531" s="118" t="str">
        <f t="shared" si="47"/>
        <v>D54528-BRC01345</v>
      </c>
      <c r="C1531" s="338">
        <v>11</v>
      </c>
      <c r="D1531" s="339"/>
      <c r="E1531" s="340"/>
      <c r="F1531" s="341" t="s">
        <v>4640</v>
      </c>
      <c r="G1531" s="342" t="s">
        <v>4639</v>
      </c>
      <c r="H1531" s="343" t="s">
        <v>40</v>
      </c>
      <c r="I1531" s="344" t="s">
        <v>4641</v>
      </c>
      <c r="J1531" s="345" t="s">
        <v>311</v>
      </c>
    </row>
    <row r="1532" spans="1:10" x14ac:dyDescent="0.25">
      <c r="A1532" t="str">
        <f t="shared" si="46"/>
        <v>01333</v>
      </c>
      <c r="B1532" s="118" t="str">
        <f t="shared" si="47"/>
        <v>D54528-BRC01333</v>
      </c>
      <c r="C1532" s="338">
        <v>11</v>
      </c>
      <c r="D1532" s="339"/>
      <c r="E1532" s="340"/>
      <c r="F1532" s="341" t="s">
        <v>4643</v>
      </c>
      <c r="G1532" s="342" t="s">
        <v>4642</v>
      </c>
      <c r="H1532" s="343" t="s">
        <v>40</v>
      </c>
      <c r="I1532" s="344" t="s">
        <v>4644</v>
      </c>
      <c r="J1532" s="345" t="s">
        <v>311</v>
      </c>
    </row>
    <row r="1533" spans="1:10" x14ac:dyDescent="0.25">
      <c r="A1533" t="str">
        <f t="shared" si="46"/>
        <v>01305</v>
      </c>
      <c r="B1533" s="118" t="str">
        <f t="shared" si="47"/>
        <v>D54528-BRC01305</v>
      </c>
      <c r="C1533" s="338">
        <v>11</v>
      </c>
      <c r="D1533" s="339"/>
      <c r="E1533" s="340"/>
      <c r="F1533" s="341" t="s">
        <v>4646</v>
      </c>
      <c r="G1533" s="342" t="s">
        <v>4645</v>
      </c>
      <c r="H1533" s="343" t="s">
        <v>40</v>
      </c>
      <c r="I1533" s="344" t="s">
        <v>4647</v>
      </c>
      <c r="J1533" s="345" t="s">
        <v>311</v>
      </c>
    </row>
    <row r="1534" spans="1:10" x14ac:dyDescent="0.25">
      <c r="A1534" t="str">
        <f t="shared" si="46"/>
        <v>01304</v>
      </c>
      <c r="B1534" s="118" t="str">
        <f t="shared" si="47"/>
        <v>D54528-BRC01304</v>
      </c>
      <c r="C1534" s="338">
        <v>11</v>
      </c>
      <c r="D1534" s="339"/>
      <c r="E1534" s="340"/>
      <c r="F1534" s="341" t="s">
        <v>4649</v>
      </c>
      <c r="G1534" s="342" t="s">
        <v>4648</v>
      </c>
      <c r="H1534" s="343" t="s">
        <v>40</v>
      </c>
      <c r="I1534" s="344" t="s">
        <v>4650</v>
      </c>
      <c r="J1534" s="345" t="s">
        <v>311</v>
      </c>
    </row>
    <row r="1535" spans="1:10" x14ac:dyDescent="0.25">
      <c r="A1535" t="str">
        <f t="shared" si="46"/>
        <v>01300</v>
      </c>
      <c r="B1535" s="118" t="str">
        <f t="shared" si="47"/>
        <v>D54528-BRC01300</v>
      </c>
      <c r="C1535" s="338">
        <v>11</v>
      </c>
      <c r="D1535" s="339"/>
      <c r="E1535" s="340"/>
      <c r="F1535" s="341" t="s">
        <v>4652</v>
      </c>
      <c r="G1535" s="342" t="s">
        <v>4651</v>
      </c>
      <c r="H1535" s="343" t="s">
        <v>40</v>
      </c>
      <c r="I1535" s="344" t="s">
        <v>4653</v>
      </c>
      <c r="J1535" s="345" t="s">
        <v>311</v>
      </c>
    </row>
    <row r="1536" spans="1:10" x14ac:dyDescent="0.25">
      <c r="A1536" t="str">
        <f t="shared" si="46"/>
        <v>01289</v>
      </c>
      <c r="B1536" s="118" t="str">
        <f t="shared" si="47"/>
        <v>D54528-BRC01289</v>
      </c>
      <c r="C1536" s="338">
        <v>11</v>
      </c>
      <c r="D1536" s="339"/>
      <c r="E1536" s="340"/>
      <c r="F1536" s="341" t="s">
        <v>4655</v>
      </c>
      <c r="G1536" s="342" t="s">
        <v>4654</v>
      </c>
      <c r="H1536" s="343" t="s">
        <v>40</v>
      </c>
      <c r="I1536" s="344" t="s">
        <v>4656</v>
      </c>
      <c r="J1536" s="345" t="s">
        <v>311</v>
      </c>
    </row>
    <row r="1537" spans="1:10" x14ac:dyDescent="0.25">
      <c r="A1537" t="str">
        <f t="shared" si="46"/>
        <v>01162</v>
      </c>
      <c r="B1537" s="118" t="str">
        <f t="shared" si="47"/>
        <v>D54528-BRC01162</v>
      </c>
      <c r="C1537" s="338">
        <v>11</v>
      </c>
      <c r="D1537" s="339"/>
      <c r="E1537" s="340"/>
      <c r="F1537" s="341" t="s">
        <v>4658</v>
      </c>
      <c r="G1537" s="342" t="s">
        <v>4657</v>
      </c>
      <c r="H1537" s="343" t="s">
        <v>40</v>
      </c>
      <c r="I1537" s="344" t="s">
        <v>4659</v>
      </c>
      <c r="J1537" s="345" t="s">
        <v>311</v>
      </c>
    </row>
    <row r="1538" spans="1:10" x14ac:dyDescent="0.25">
      <c r="A1538" t="str">
        <f t="shared" si="46"/>
        <v>01113</v>
      </c>
      <c r="B1538" s="118" t="str">
        <f t="shared" si="47"/>
        <v>D54528-BRC01113</v>
      </c>
      <c r="C1538" s="338">
        <v>11</v>
      </c>
      <c r="D1538" s="339"/>
      <c r="E1538" s="340"/>
      <c r="F1538" s="341" t="s">
        <v>4661</v>
      </c>
      <c r="G1538" s="342" t="s">
        <v>4660</v>
      </c>
      <c r="H1538" s="343" t="s">
        <v>40</v>
      </c>
      <c r="I1538" s="344" t="s">
        <v>4662</v>
      </c>
      <c r="J1538" s="345" t="s">
        <v>311</v>
      </c>
    </row>
    <row r="1539" spans="1:10" x14ac:dyDescent="0.25">
      <c r="A1539" t="str">
        <f t="shared" si="46"/>
        <v>01081</v>
      </c>
      <c r="B1539" s="118" t="str">
        <f t="shared" si="47"/>
        <v>D54528-BRC01081</v>
      </c>
      <c r="C1539" s="338">
        <v>11</v>
      </c>
      <c r="D1539" s="339"/>
      <c r="E1539" s="340"/>
      <c r="F1539" s="341" t="s">
        <v>4664</v>
      </c>
      <c r="G1539" s="342" t="s">
        <v>4663</v>
      </c>
      <c r="H1539" s="343" t="s">
        <v>40</v>
      </c>
      <c r="I1539" s="344" t="s">
        <v>4665</v>
      </c>
      <c r="J1539" s="345" t="s">
        <v>311</v>
      </c>
    </row>
    <row r="1540" spans="1:10" x14ac:dyDescent="0.25">
      <c r="A1540" t="str">
        <f t="shared" ref="A1540:A1603" si="48">RIGHT(G1540,5)</f>
        <v>00861</v>
      </c>
      <c r="B1540" s="118" t="str">
        <f t="shared" ref="B1540:B1603" si="49">G1540</f>
        <v>D54528-BRC00861</v>
      </c>
      <c r="C1540" s="338">
        <v>11</v>
      </c>
      <c r="D1540" s="339"/>
      <c r="E1540" s="340"/>
      <c r="F1540" s="341" t="s">
        <v>4667</v>
      </c>
      <c r="G1540" s="342" t="s">
        <v>4666</v>
      </c>
      <c r="H1540" s="343" t="s">
        <v>40</v>
      </c>
      <c r="I1540" s="344" t="s">
        <v>4668</v>
      </c>
      <c r="J1540" s="345" t="s">
        <v>311</v>
      </c>
    </row>
    <row r="1541" spans="1:10" x14ac:dyDescent="0.25">
      <c r="A1541" t="str">
        <f t="shared" si="48"/>
        <v>00838</v>
      </c>
      <c r="B1541" s="118" t="str">
        <f t="shared" si="49"/>
        <v>D54528-BRC00838</v>
      </c>
      <c r="C1541" s="338">
        <v>11</v>
      </c>
      <c r="D1541" s="339"/>
      <c r="E1541" s="340"/>
      <c r="F1541" s="341" t="s">
        <v>4670</v>
      </c>
      <c r="G1541" s="342" t="s">
        <v>4669</v>
      </c>
      <c r="H1541" s="343" t="s">
        <v>40</v>
      </c>
      <c r="I1541" s="344" t="s">
        <v>4671</v>
      </c>
      <c r="J1541" s="345" t="s">
        <v>311</v>
      </c>
    </row>
    <row r="1542" spans="1:10" x14ac:dyDescent="0.25">
      <c r="A1542" t="str">
        <f t="shared" si="48"/>
        <v>00743</v>
      </c>
      <c r="B1542" s="118" t="str">
        <f t="shared" si="49"/>
        <v>D54528-BRC00743</v>
      </c>
      <c r="C1542" s="338">
        <v>11</v>
      </c>
      <c r="D1542" s="339"/>
      <c r="E1542" s="340"/>
      <c r="F1542" s="341" t="s">
        <v>4673</v>
      </c>
      <c r="G1542" s="342" t="s">
        <v>4672</v>
      </c>
      <c r="H1542" s="343" t="s">
        <v>40</v>
      </c>
      <c r="I1542" s="344" t="s">
        <v>4674</v>
      </c>
      <c r="J1542" s="345" t="s">
        <v>311</v>
      </c>
    </row>
    <row r="1543" spans="1:10" x14ac:dyDescent="0.25">
      <c r="A1543" t="str">
        <f t="shared" si="48"/>
        <v>00422</v>
      </c>
      <c r="B1543" s="118" t="str">
        <f t="shared" si="49"/>
        <v>D54528-BRC00422</v>
      </c>
      <c r="C1543" s="338">
        <v>11</v>
      </c>
      <c r="D1543" s="339"/>
      <c r="E1543" s="340"/>
      <c r="F1543" s="341" t="s">
        <v>4676</v>
      </c>
      <c r="G1543" s="342" t="s">
        <v>4675</v>
      </c>
      <c r="H1543" s="343" t="s">
        <v>40</v>
      </c>
      <c r="I1543" s="344" t="s">
        <v>4677</v>
      </c>
      <c r="J1543" s="345" t="s">
        <v>311</v>
      </c>
    </row>
    <row r="1544" spans="1:10" x14ac:dyDescent="0.25">
      <c r="A1544" t="str">
        <f t="shared" si="48"/>
        <v>00379</v>
      </c>
      <c r="B1544" s="118" t="str">
        <f t="shared" si="49"/>
        <v>D54528-BRC00379</v>
      </c>
      <c r="C1544" s="338">
        <v>11</v>
      </c>
      <c r="D1544" s="339"/>
      <c r="E1544" s="340"/>
      <c r="F1544" s="341" t="s">
        <v>4679</v>
      </c>
      <c r="G1544" s="342" t="s">
        <v>4678</v>
      </c>
      <c r="H1544" s="343" t="s">
        <v>40</v>
      </c>
      <c r="I1544" s="344" t="s">
        <v>4680</v>
      </c>
      <c r="J1544" s="345" t="s">
        <v>311</v>
      </c>
    </row>
    <row r="1545" spans="1:10" x14ac:dyDescent="0.25">
      <c r="A1545" t="str">
        <f t="shared" si="48"/>
        <v>00369</v>
      </c>
      <c r="B1545" s="118" t="str">
        <f t="shared" si="49"/>
        <v>D54528-BRC00369</v>
      </c>
      <c r="C1545" s="338">
        <v>11</v>
      </c>
      <c r="D1545" s="339"/>
      <c r="E1545" s="340"/>
      <c r="F1545" s="341" t="s">
        <v>4682</v>
      </c>
      <c r="G1545" s="342" t="s">
        <v>4681</v>
      </c>
      <c r="H1545" s="343" t="s">
        <v>40</v>
      </c>
      <c r="I1545" s="344" t="s">
        <v>4683</v>
      </c>
      <c r="J1545" s="345" t="s">
        <v>311</v>
      </c>
    </row>
    <row r="1546" spans="1:10" x14ac:dyDescent="0.25">
      <c r="A1546" t="str">
        <f t="shared" si="48"/>
        <v>00351</v>
      </c>
      <c r="B1546" s="118" t="str">
        <f t="shared" si="49"/>
        <v>D54528-BRC00351</v>
      </c>
      <c r="C1546" s="338">
        <v>11</v>
      </c>
      <c r="D1546" s="339"/>
      <c r="E1546" s="340"/>
      <c r="F1546" s="341" t="s">
        <v>4685</v>
      </c>
      <c r="G1546" s="342" t="s">
        <v>4684</v>
      </c>
      <c r="H1546" s="343" t="s">
        <v>40</v>
      </c>
      <c r="I1546" s="344" t="s">
        <v>4686</v>
      </c>
      <c r="J1546" s="345" t="s">
        <v>311</v>
      </c>
    </row>
    <row r="1547" spans="1:10" x14ac:dyDescent="0.25">
      <c r="A1547" t="str">
        <f t="shared" si="48"/>
        <v>00300</v>
      </c>
      <c r="B1547" s="118" t="str">
        <f t="shared" si="49"/>
        <v>D54528-BRC00300</v>
      </c>
      <c r="C1547" s="338">
        <v>11</v>
      </c>
      <c r="D1547" s="339"/>
      <c r="E1547" s="340"/>
      <c r="F1547" s="341" t="s">
        <v>4688</v>
      </c>
      <c r="G1547" s="342" t="s">
        <v>4687</v>
      </c>
      <c r="H1547" s="343" t="s">
        <v>40</v>
      </c>
      <c r="I1547" s="344" t="s">
        <v>4689</v>
      </c>
      <c r="J1547" s="345" t="s">
        <v>311</v>
      </c>
    </row>
    <row r="1548" spans="1:10" x14ac:dyDescent="0.25">
      <c r="A1548" t="str">
        <f t="shared" si="48"/>
        <v>00279</v>
      </c>
      <c r="B1548" s="118" t="str">
        <f t="shared" si="49"/>
        <v>D54528-BRC00279</v>
      </c>
      <c r="C1548" s="338">
        <v>11</v>
      </c>
      <c r="D1548" s="339"/>
      <c r="E1548" s="340"/>
      <c r="F1548" s="341" t="s">
        <v>4691</v>
      </c>
      <c r="G1548" s="342" t="s">
        <v>4690</v>
      </c>
      <c r="H1548" s="343" t="s">
        <v>40</v>
      </c>
      <c r="I1548" s="344" t="s">
        <v>4692</v>
      </c>
      <c r="J1548" s="345" t="s">
        <v>311</v>
      </c>
    </row>
    <row r="1549" spans="1:10" x14ac:dyDescent="0.25">
      <c r="A1549" t="str">
        <f t="shared" si="48"/>
        <v>00277</v>
      </c>
      <c r="B1549" s="118" t="str">
        <f t="shared" si="49"/>
        <v>D54528-BRC00277</v>
      </c>
      <c r="C1549" s="338">
        <v>11</v>
      </c>
      <c r="D1549" s="339"/>
      <c r="E1549" s="340"/>
      <c r="F1549" s="341" t="s">
        <v>4694</v>
      </c>
      <c r="G1549" s="342" t="s">
        <v>4693</v>
      </c>
      <c r="H1549" s="343" t="s">
        <v>40</v>
      </c>
      <c r="I1549" s="344" t="s">
        <v>4695</v>
      </c>
      <c r="J1549" s="345" t="s">
        <v>311</v>
      </c>
    </row>
    <row r="1550" spans="1:10" x14ac:dyDescent="0.25">
      <c r="A1550" t="str">
        <f t="shared" si="48"/>
        <v>00168</v>
      </c>
      <c r="B1550" s="118" t="str">
        <f t="shared" si="49"/>
        <v>D54528-BRC00168</v>
      </c>
      <c r="C1550" s="338">
        <v>11</v>
      </c>
      <c r="D1550" s="339"/>
      <c r="E1550" s="340"/>
      <c r="F1550" s="341" t="s">
        <v>4697</v>
      </c>
      <c r="G1550" s="342" t="s">
        <v>4696</v>
      </c>
      <c r="H1550" s="343" t="s">
        <v>40</v>
      </c>
      <c r="I1550" s="344" t="s">
        <v>4698</v>
      </c>
      <c r="J1550" s="345" t="s">
        <v>311</v>
      </c>
    </row>
    <row r="1551" spans="1:10" x14ac:dyDescent="0.25">
      <c r="A1551" t="str">
        <f t="shared" si="48"/>
        <v>00028</v>
      </c>
      <c r="B1551" s="118" t="str">
        <f t="shared" si="49"/>
        <v>D54528-BRC00028</v>
      </c>
      <c r="C1551" s="338">
        <v>11</v>
      </c>
      <c r="D1551" s="339"/>
      <c r="E1551" s="340"/>
      <c r="F1551" s="341" t="s">
        <v>4700</v>
      </c>
      <c r="G1551" s="342" t="s">
        <v>4699</v>
      </c>
      <c r="H1551" s="343" t="s">
        <v>40</v>
      </c>
      <c r="I1551" s="344" t="s">
        <v>4701</v>
      </c>
      <c r="J1551" s="345" t="s">
        <v>311</v>
      </c>
    </row>
    <row r="1552" spans="1:10" x14ac:dyDescent="0.25">
      <c r="A1552" t="str">
        <f t="shared" si="48"/>
        <v>00009</v>
      </c>
      <c r="B1552" s="118" t="str">
        <f t="shared" si="49"/>
        <v>D54528-BRC00009</v>
      </c>
      <c r="C1552" s="338">
        <v>11</v>
      </c>
      <c r="D1552" s="339"/>
      <c r="E1552" s="340"/>
      <c r="F1552" s="341" t="s">
        <v>4703</v>
      </c>
      <c r="G1552" s="342" t="s">
        <v>4702</v>
      </c>
      <c r="H1552" s="343" t="s">
        <v>40</v>
      </c>
      <c r="I1552" s="344" t="s">
        <v>4704</v>
      </c>
      <c r="J1552" s="345" t="s">
        <v>311</v>
      </c>
    </row>
    <row r="1553" spans="1:10" x14ac:dyDescent="0.25">
      <c r="A1553" t="str">
        <f t="shared" si="48"/>
        <v>00005</v>
      </c>
      <c r="B1553" s="118" t="str">
        <f t="shared" si="49"/>
        <v>D54528-BRC00005</v>
      </c>
      <c r="C1553" s="338">
        <v>11</v>
      </c>
      <c r="D1553" s="339"/>
      <c r="E1553" s="340"/>
      <c r="F1553" s="341" t="s">
        <v>4706</v>
      </c>
      <c r="G1553" s="342" t="s">
        <v>4705</v>
      </c>
      <c r="H1553" s="343" t="s">
        <v>40</v>
      </c>
      <c r="I1553" s="344" t="s">
        <v>4707</v>
      </c>
      <c r="J1553" s="345" t="s">
        <v>311</v>
      </c>
    </row>
    <row r="1554" spans="1:10" x14ac:dyDescent="0.25">
      <c r="A1554" t="str">
        <f t="shared" si="48"/>
        <v>00587</v>
      </c>
      <c r="B1554" s="118" t="str">
        <f t="shared" si="49"/>
        <v>D54482-BRC00587</v>
      </c>
      <c r="C1554" s="338">
        <v>7</v>
      </c>
      <c r="D1554" s="339"/>
      <c r="E1554" s="340"/>
      <c r="F1554" s="341" t="s">
        <v>4709</v>
      </c>
      <c r="G1554" s="342" t="s">
        <v>4708</v>
      </c>
      <c r="H1554" s="343" t="s">
        <v>40</v>
      </c>
      <c r="I1554" s="344" t="s">
        <v>4710</v>
      </c>
      <c r="J1554" s="345" t="s">
        <v>425</v>
      </c>
    </row>
    <row r="1555" spans="1:10" x14ac:dyDescent="0.25">
      <c r="A1555" t="str">
        <f t="shared" si="48"/>
        <v>00586</v>
      </c>
      <c r="B1555" s="118" t="str">
        <f t="shared" si="49"/>
        <v>D54482-BRC00586</v>
      </c>
      <c r="C1555" s="338">
        <v>7</v>
      </c>
      <c r="D1555" s="339"/>
      <c r="E1555" s="340"/>
      <c r="F1555" s="341" t="s">
        <v>4712</v>
      </c>
      <c r="G1555" s="342" t="s">
        <v>4711</v>
      </c>
      <c r="H1555" s="343" t="s">
        <v>40</v>
      </c>
      <c r="I1555" s="344" t="s">
        <v>4710</v>
      </c>
      <c r="J1555" s="345" t="s">
        <v>425</v>
      </c>
    </row>
    <row r="1556" spans="1:10" x14ac:dyDescent="0.25">
      <c r="A1556" t="str">
        <f t="shared" si="48"/>
        <v>01246</v>
      </c>
      <c r="B1556" s="118" t="str">
        <f t="shared" si="49"/>
        <v>D54431-BRC01246</v>
      </c>
      <c r="C1556" s="338">
        <v>12</v>
      </c>
      <c r="D1556" s="339"/>
      <c r="E1556" s="340"/>
      <c r="F1556" s="341" t="s">
        <v>4714</v>
      </c>
      <c r="G1556" s="342" t="s">
        <v>4713</v>
      </c>
      <c r="H1556" s="343" t="s">
        <v>40</v>
      </c>
      <c r="I1556" s="344" t="s">
        <v>4715</v>
      </c>
      <c r="J1556" s="345" t="s">
        <v>778</v>
      </c>
    </row>
    <row r="1557" spans="1:10" x14ac:dyDescent="0.25">
      <c r="A1557" t="str">
        <f t="shared" si="48"/>
        <v>01244</v>
      </c>
      <c r="B1557" s="118" t="str">
        <f t="shared" si="49"/>
        <v>D54431-BRC01244</v>
      </c>
      <c r="C1557" s="338">
        <v>12</v>
      </c>
      <c r="D1557" s="339"/>
      <c r="E1557" s="340"/>
      <c r="F1557" s="341" t="s">
        <v>4717</v>
      </c>
      <c r="G1557" s="342" t="s">
        <v>4716</v>
      </c>
      <c r="H1557" s="343" t="s">
        <v>40</v>
      </c>
      <c r="I1557" s="344" t="s">
        <v>4718</v>
      </c>
      <c r="J1557" s="345" t="s">
        <v>778</v>
      </c>
    </row>
    <row r="1558" spans="1:10" x14ac:dyDescent="0.25">
      <c r="A1558" t="str">
        <f t="shared" si="48"/>
        <v>01237</v>
      </c>
      <c r="B1558" s="118" t="str">
        <f t="shared" si="49"/>
        <v>D54431-BRC01237</v>
      </c>
      <c r="C1558" s="338">
        <v>12</v>
      </c>
      <c r="D1558" s="339"/>
      <c r="E1558" s="340"/>
      <c r="F1558" s="341" t="s">
        <v>4720</v>
      </c>
      <c r="G1558" s="342" t="s">
        <v>4719</v>
      </c>
      <c r="H1558" s="343" t="s">
        <v>40</v>
      </c>
      <c r="I1558" s="344" t="s">
        <v>4721</v>
      </c>
      <c r="J1558" s="345" t="s">
        <v>778</v>
      </c>
    </row>
    <row r="1559" spans="1:10" x14ac:dyDescent="0.25">
      <c r="A1559" t="str">
        <f t="shared" si="48"/>
        <v>01236</v>
      </c>
      <c r="B1559" s="118" t="str">
        <f t="shared" si="49"/>
        <v>D54431-BRC01236</v>
      </c>
      <c r="C1559" s="338">
        <v>12</v>
      </c>
      <c r="D1559" s="339"/>
      <c r="E1559" s="340"/>
      <c r="F1559" s="341" t="s">
        <v>4723</v>
      </c>
      <c r="G1559" s="342" t="s">
        <v>4722</v>
      </c>
      <c r="H1559" s="343" t="s">
        <v>40</v>
      </c>
      <c r="I1559" s="344" t="s">
        <v>4724</v>
      </c>
      <c r="J1559" s="345" t="s">
        <v>778</v>
      </c>
    </row>
    <row r="1560" spans="1:10" x14ac:dyDescent="0.25">
      <c r="A1560" t="str">
        <f t="shared" si="48"/>
        <v>01235</v>
      </c>
      <c r="B1560" s="118" t="str">
        <f t="shared" si="49"/>
        <v>D54431-BRC01235</v>
      </c>
      <c r="C1560" s="338">
        <v>12</v>
      </c>
      <c r="D1560" s="339"/>
      <c r="E1560" s="340"/>
      <c r="F1560" s="341" t="s">
        <v>4726</v>
      </c>
      <c r="G1560" s="342" t="s">
        <v>4725</v>
      </c>
      <c r="H1560" s="343" t="s">
        <v>40</v>
      </c>
      <c r="I1560" s="344" t="s">
        <v>4727</v>
      </c>
      <c r="J1560" s="345" t="s">
        <v>778</v>
      </c>
    </row>
    <row r="1561" spans="1:10" x14ac:dyDescent="0.25">
      <c r="A1561" t="str">
        <f t="shared" si="48"/>
        <v>01234</v>
      </c>
      <c r="B1561" s="118" t="str">
        <f t="shared" si="49"/>
        <v>D54431-BRC01234</v>
      </c>
      <c r="C1561" s="338">
        <v>12</v>
      </c>
      <c r="D1561" s="339"/>
      <c r="E1561" s="340"/>
      <c r="F1561" s="341" t="s">
        <v>4729</v>
      </c>
      <c r="G1561" s="342" t="s">
        <v>4728</v>
      </c>
      <c r="H1561" s="343" t="s">
        <v>40</v>
      </c>
      <c r="I1561" s="344" t="s">
        <v>4730</v>
      </c>
      <c r="J1561" s="345" t="s">
        <v>778</v>
      </c>
    </row>
    <row r="1562" spans="1:10" x14ac:dyDescent="0.25">
      <c r="A1562" t="str">
        <f t="shared" si="48"/>
        <v>01233</v>
      </c>
      <c r="B1562" s="118" t="str">
        <f t="shared" si="49"/>
        <v>D54431-BRC01233</v>
      </c>
      <c r="C1562" s="338">
        <v>12</v>
      </c>
      <c r="D1562" s="339"/>
      <c r="E1562" s="340"/>
      <c r="F1562" s="341" t="s">
        <v>4732</v>
      </c>
      <c r="G1562" s="342" t="s">
        <v>4731</v>
      </c>
      <c r="H1562" s="343" t="s">
        <v>40</v>
      </c>
      <c r="I1562" s="344" t="s">
        <v>4733</v>
      </c>
      <c r="J1562" s="345" t="s">
        <v>778</v>
      </c>
    </row>
    <row r="1563" spans="1:10" x14ac:dyDescent="0.25">
      <c r="A1563" t="str">
        <f t="shared" si="48"/>
        <v>01230</v>
      </c>
      <c r="B1563" s="118" t="str">
        <f t="shared" si="49"/>
        <v>D54431-BRC01230</v>
      </c>
      <c r="C1563" s="338">
        <v>12</v>
      </c>
      <c r="D1563" s="339"/>
      <c r="E1563" s="340"/>
      <c r="F1563" s="341" t="s">
        <v>4735</v>
      </c>
      <c r="G1563" s="342" t="s">
        <v>4734</v>
      </c>
      <c r="H1563" s="343" t="s">
        <v>40</v>
      </c>
      <c r="I1563" s="344" t="s">
        <v>4736</v>
      </c>
      <c r="J1563" s="345" t="s">
        <v>778</v>
      </c>
    </row>
    <row r="1564" spans="1:10" x14ac:dyDescent="0.25">
      <c r="A1564" t="str">
        <f t="shared" si="48"/>
        <v>01226</v>
      </c>
      <c r="B1564" s="118" t="str">
        <f t="shared" si="49"/>
        <v>D54431-BRC01226</v>
      </c>
      <c r="C1564" s="338">
        <v>12</v>
      </c>
      <c r="D1564" s="339"/>
      <c r="E1564" s="340"/>
      <c r="F1564" s="341" t="s">
        <v>4738</v>
      </c>
      <c r="G1564" s="342" t="s">
        <v>4737</v>
      </c>
      <c r="H1564" s="343" t="s">
        <v>40</v>
      </c>
      <c r="I1564" s="344" t="s">
        <v>4739</v>
      </c>
      <c r="J1564" s="345" t="s">
        <v>778</v>
      </c>
    </row>
    <row r="1565" spans="1:10" x14ac:dyDescent="0.25">
      <c r="A1565" t="str">
        <f t="shared" si="48"/>
        <v>01201</v>
      </c>
      <c r="B1565" s="118" t="str">
        <f t="shared" si="49"/>
        <v>D54431-BRC01201</v>
      </c>
      <c r="C1565" s="338">
        <v>12</v>
      </c>
      <c r="D1565" s="339"/>
      <c r="E1565" s="340"/>
      <c r="F1565" s="341" t="s">
        <v>4741</v>
      </c>
      <c r="G1565" s="342" t="s">
        <v>4740</v>
      </c>
      <c r="H1565" s="343" t="s">
        <v>40</v>
      </c>
      <c r="I1565" s="344" t="s">
        <v>4742</v>
      </c>
      <c r="J1565" s="345" t="s">
        <v>778</v>
      </c>
    </row>
    <row r="1566" spans="1:10" x14ac:dyDescent="0.25">
      <c r="A1566" t="str">
        <f t="shared" si="48"/>
        <v>01031</v>
      </c>
      <c r="B1566" s="118" t="str">
        <f t="shared" si="49"/>
        <v>D54431-BRC01031</v>
      </c>
      <c r="C1566" s="338">
        <v>12</v>
      </c>
      <c r="D1566" s="339"/>
      <c r="E1566" s="340"/>
      <c r="F1566" s="341" t="s">
        <v>4744</v>
      </c>
      <c r="G1566" s="342" t="s">
        <v>4743</v>
      </c>
      <c r="H1566" s="343" t="s">
        <v>40</v>
      </c>
      <c r="I1566" s="344" t="s">
        <v>4745</v>
      </c>
      <c r="J1566" s="345" t="s">
        <v>778</v>
      </c>
    </row>
    <row r="1567" spans="1:10" x14ac:dyDescent="0.25">
      <c r="A1567" t="str">
        <f t="shared" si="48"/>
        <v>00966</v>
      </c>
      <c r="B1567" s="118" t="str">
        <f t="shared" si="49"/>
        <v>D54431-BRC00966</v>
      </c>
      <c r="C1567" s="338">
        <v>12</v>
      </c>
      <c r="D1567" s="339"/>
      <c r="E1567" s="340"/>
      <c r="F1567" s="341" t="s">
        <v>4747</v>
      </c>
      <c r="G1567" s="342" t="s">
        <v>4746</v>
      </c>
      <c r="H1567" s="343" t="s">
        <v>40</v>
      </c>
      <c r="I1567" s="344" t="s">
        <v>4748</v>
      </c>
      <c r="J1567" s="345" t="s">
        <v>778</v>
      </c>
    </row>
    <row r="1568" spans="1:10" x14ac:dyDescent="0.25">
      <c r="A1568" t="str">
        <f t="shared" si="48"/>
        <v>00801</v>
      </c>
      <c r="B1568" s="118" t="str">
        <f t="shared" si="49"/>
        <v>D54431-BRC00801</v>
      </c>
      <c r="C1568" s="338">
        <v>12</v>
      </c>
      <c r="D1568" s="339"/>
      <c r="E1568" s="340"/>
      <c r="F1568" s="341" t="s">
        <v>4750</v>
      </c>
      <c r="G1568" s="342" t="s">
        <v>4749</v>
      </c>
      <c r="H1568" s="343" t="s">
        <v>40</v>
      </c>
      <c r="I1568" s="344" t="s">
        <v>4751</v>
      </c>
      <c r="J1568" s="345" t="s">
        <v>778</v>
      </c>
    </row>
    <row r="1569" spans="1:10" x14ac:dyDescent="0.25">
      <c r="A1569" t="str">
        <f t="shared" si="48"/>
        <v>00736</v>
      </c>
      <c r="B1569" s="118" t="str">
        <f t="shared" si="49"/>
        <v>D54431-BRC00736</v>
      </c>
      <c r="C1569" s="338">
        <v>12</v>
      </c>
      <c r="D1569" s="339"/>
      <c r="E1569" s="340"/>
      <c r="F1569" s="341" t="s">
        <v>4753</v>
      </c>
      <c r="G1569" s="342" t="s">
        <v>4752</v>
      </c>
      <c r="H1569" s="343" t="s">
        <v>40</v>
      </c>
      <c r="I1569" s="344" t="s">
        <v>4754</v>
      </c>
      <c r="J1569" s="345" t="s">
        <v>778</v>
      </c>
    </row>
    <row r="1570" spans="1:10" x14ac:dyDescent="0.25">
      <c r="A1570" t="str">
        <f t="shared" si="48"/>
        <v>00539</v>
      </c>
      <c r="B1570" s="118" t="str">
        <f t="shared" si="49"/>
        <v>D54431-BRC00539</v>
      </c>
      <c r="C1570" s="338">
        <v>12</v>
      </c>
      <c r="D1570" s="339"/>
      <c r="E1570" s="340"/>
      <c r="F1570" s="341" t="s">
        <v>4756</v>
      </c>
      <c r="G1570" s="342" t="s">
        <v>4755</v>
      </c>
      <c r="H1570" s="343" t="s">
        <v>40</v>
      </c>
      <c r="I1570" s="344" t="s">
        <v>4757</v>
      </c>
      <c r="J1570" s="345" t="s">
        <v>778</v>
      </c>
    </row>
    <row r="1571" spans="1:10" x14ac:dyDescent="0.25">
      <c r="A1571" t="str">
        <f t="shared" si="48"/>
        <v>00536</v>
      </c>
      <c r="B1571" s="118" t="str">
        <f t="shared" si="49"/>
        <v>D54431-BRC00536</v>
      </c>
      <c r="C1571" s="338">
        <v>12</v>
      </c>
      <c r="D1571" s="339"/>
      <c r="E1571" s="340"/>
      <c r="F1571" s="341" t="s">
        <v>4759</v>
      </c>
      <c r="G1571" s="342" t="s">
        <v>4758</v>
      </c>
      <c r="H1571" s="343" t="s">
        <v>40</v>
      </c>
      <c r="I1571" s="344" t="s">
        <v>4760</v>
      </c>
      <c r="J1571" s="345" t="s">
        <v>778</v>
      </c>
    </row>
    <row r="1572" spans="1:10" x14ac:dyDescent="0.25">
      <c r="A1572" t="str">
        <f t="shared" si="48"/>
        <v>00530</v>
      </c>
      <c r="B1572" s="118" t="str">
        <f t="shared" si="49"/>
        <v>D54431-BRC00530</v>
      </c>
      <c r="C1572" s="338">
        <v>12</v>
      </c>
      <c r="D1572" s="339"/>
      <c r="E1572" s="340"/>
      <c r="F1572" s="341" t="s">
        <v>4762</v>
      </c>
      <c r="G1572" s="342" t="s">
        <v>4761</v>
      </c>
      <c r="H1572" s="343" t="s">
        <v>40</v>
      </c>
      <c r="I1572" s="344" t="s">
        <v>4763</v>
      </c>
      <c r="J1572" s="345" t="s">
        <v>778</v>
      </c>
    </row>
    <row r="1573" spans="1:10" x14ac:dyDescent="0.25">
      <c r="A1573" t="str">
        <f t="shared" si="48"/>
        <v>00521</v>
      </c>
      <c r="B1573" s="118" t="str">
        <f t="shared" si="49"/>
        <v>D54431-BRC00521</v>
      </c>
      <c r="C1573" s="338">
        <v>12</v>
      </c>
      <c r="D1573" s="339"/>
      <c r="E1573" s="340"/>
      <c r="F1573" s="341" t="s">
        <v>4765</v>
      </c>
      <c r="G1573" s="342" t="s">
        <v>4764</v>
      </c>
      <c r="H1573" s="343" t="s">
        <v>40</v>
      </c>
      <c r="I1573" s="344" t="s">
        <v>4766</v>
      </c>
      <c r="J1573" s="345" t="s">
        <v>778</v>
      </c>
    </row>
    <row r="1574" spans="1:10" x14ac:dyDescent="0.25">
      <c r="A1574" t="str">
        <f t="shared" si="48"/>
        <v>00516</v>
      </c>
      <c r="B1574" s="118" t="str">
        <f t="shared" si="49"/>
        <v>D54431-BRC00516</v>
      </c>
      <c r="C1574" s="338">
        <v>12</v>
      </c>
      <c r="D1574" s="339"/>
      <c r="E1574" s="340"/>
      <c r="F1574" s="341" t="s">
        <v>4768</v>
      </c>
      <c r="G1574" s="342" t="s">
        <v>4767</v>
      </c>
      <c r="H1574" s="343" t="s">
        <v>40</v>
      </c>
      <c r="I1574" s="344" t="s">
        <v>1074</v>
      </c>
      <c r="J1574" s="345" t="s">
        <v>778</v>
      </c>
    </row>
    <row r="1575" spans="1:10" x14ac:dyDescent="0.25">
      <c r="A1575" t="str">
        <f t="shared" si="48"/>
        <v>00515</v>
      </c>
      <c r="B1575" s="118" t="str">
        <f t="shared" si="49"/>
        <v>D54431-BRC00515</v>
      </c>
      <c r="C1575" s="338">
        <v>12</v>
      </c>
      <c r="D1575" s="339"/>
      <c r="E1575" s="340"/>
      <c r="F1575" s="341" t="s">
        <v>4770</v>
      </c>
      <c r="G1575" s="342" t="s">
        <v>4769</v>
      </c>
      <c r="H1575" s="343" t="s">
        <v>40</v>
      </c>
      <c r="I1575" s="344" t="s">
        <v>4771</v>
      </c>
      <c r="J1575" s="345" t="s">
        <v>778</v>
      </c>
    </row>
    <row r="1576" spans="1:10" x14ac:dyDescent="0.25">
      <c r="A1576" t="str">
        <f t="shared" si="48"/>
        <v>00510</v>
      </c>
      <c r="B1576" s="118" t="str">
        <f t="shared" si="49"/>
        <v>D54431-BRC00510</v>
      </c>
      <c r="C1576" s="338">
        <v>12</v>
      </c>
      <c r="D1576" s="339"/>
      <c r="E1576" s="340"/>
      <c r="F1576" s="341" t="s">
        <v>4773</v>
      </c>
      <c r="G1576" s="342" t="s">
        <v>4772</v>
      </c>
      <c r="H1576" s="343" t="s">
        <v>40</v>
      </c>
      <c r="I1576" s="344" t="s">
        <v>4774</v>
      </c>
      <c r="J1576" s="345" t="s">
        <v>778</v>
      </c>
    </row>
    <row r="1577" spans="1:10" x14ac:dyDescent="0.25">
      <c r="A1577" t="str">
        <f t="shared" si="48"/>
        <v>00509</v>
      </c>
      <c r="B1577" s="118" t="str">
        <f t="shared" si="49"/>
        <v>D54431-BRC00509</v>
      </c>
      <c r="C1577" s="338">
        <v>12</v>
      </c>
      <c r="D1577" s="339"/>
      <c r="E1577" s="340"/>
      <c r="F1577" s="341" t="s">
        <v>4776</v>
      </c>
      <c r="G1577" s="342" t="s">
        <v>4775</v>
      </c>
      <c r="H1577" s="343" t="s">
        <v>40</v>
      </c>
      <c r="I1577" s="344" t="s">
        <v>4777</v>
      </c>
      <c r="J1577" s="345" t="s">
        <v>778</v>
      </c>
    </row>
    <row r="1578" spans="1:10" x14ac:dyDescent="0.25">
      <c r="A1578" t="str">
        <f t="shared" si="48"/>
        <v>00446</v>
      </c>
      <c r="B1578" s="118" t="str">
        <f t="shared" si="49"/>
        <v>D54431-BRC00446</v>
      </c>
      <c r="C1578" s="338">
        <v>12</v>
      </c>
      <c r="D1578" s="339"/>
      <c r="E1578" s="340"/>
      <c r="F1578" s="341" t="s">
        <v>4779</v>
      </c>
      <c r="G1578" s="342" t="s">
        <v>4778</v>
      </c>
      <c r="H1578" s="343" t="s">
        <v>40</v>
      </c>
      <c r="I1578" s="344" t="s">
        <v>4780</v>
      </c>
      <c r="J1578" s="345" t="s">
        <v>778</v>
      </c>
    </row>
    <row r="1579" spans="1:10" x14ac:dyDescent="0.25">
      <c r="A1579" t="str">
        <f t="shared" si="48"/>
        <v>00445</v>
      </c>
      <c r="B1579" s="118" t="str">
        <f t="shared" si="49"/>
        <v>D54431-BRC00445</v>
      </c>
      <c r="C1579" s="338">
        <v>12</v>
      </c>
      <c r="D1579" s="339"/>
      <c r="E1579" s="340"/>
      <c r="F1579" s="341" t="s">
        <v>4782</v>
      </c>
      <c r="G1579" s="342" t="s">
        <v>4781</v>
      </c>
      <c r="H1579" s="343" t="s">
        <v>40</v>
      </c>
      <c r="I1579" s="344" t="s">
        <v>4780</v>
      </c>
      <c r="J1579" s="345" t="s">
        <v>778</v>
      </c>
    </row>
    <row r="1580" spans="1:10" x14ac:dyDescent="0.25">
      <c r="A1580" t="str">
        <f t="shared" si="48"/>
        <v>01258</v>
      </c>
      <c r="B1580" s="118" t="str">
        <f t="shared" si="49"/>
        <v>D54431-BRC01258</v>
      </c>
      <c r="C1580" s="338">
        <v>12</v>
      </c>
      <c r="D1580" s="339"/>
      <c r="E1580" s="340"/>
      <c r="F1580" s="341" t="s">
        <v>4784</v>
      </c>
      <c r="G1580" s="342" t="s">
        <v>4783</v>
      </c>
      <c r="H1580" s="343" t="s">
        <v>40</v>
      </c>
      <c r="I1580" s="344" t="s">
        <v>4785</v>
      </c>
      <c r="J1580" s="345" t="s">
        <v>778</v>
      </c>
    </row>
    <row r="1581" spans="1:10" x14ac:dyDescent="0.25">
      <c r="A1581" t="str">
        <f t="shared" si="48"/>
        <v>00407</v>
      </c>
      <c r="B1581" s="118" t="str">
        <f t="shared" si="49"/>
        <v>D54431-BRC00407</v>
      </c>
      <c r="C1581" s="338">
        <v>12</v>
      </c>
      <c r="D1581" s="339"/>
      <c r="E1581" s="340"/>
      <c r="F1581" s="341" t="s">
        <v>4787</v>
      </c>
      <c r="G1581" s="342" t="s">
        <v>4786</v>
      </c>
      <c r="H1581" s="343" t="s">
        <v>40</v>
      </c>
      <c r="I1581" s="344" t="s">
        <v>4788</v>
      </c>
      <c r="J1581" s="345" t="s">
        <v>778</v>
      </c>
    </row>
    <row r="1582" spans="1:10" x14ac:dyDescent="0.25">
      <c r="A1582" t="str">
        <f t="shared" si="48"/>
        <v>00399</v>
      </c>
      <c r="B1582" s="118" t="str">
        <f t="shared" si="49"/>
        <v>D54431-BRC00399</v>
      </c>
      <c r="C1582" s="338">
        <v>12</v>
      </c>
      <c r="D1582" s="339"/>
      <c r="E1582" s="340"/>
      <c r="F1582" s="341" t="s">
        <v>4790</v>
      </c>
      <c r="G1582" s="342" t="s">
        <v>4789</v>
      </c>
      <c r="H1582" s="343" t="s">
        <v>40</v>
      </c>
      <c r="I1582" s="344" t="s">
        <v>4791</v>
      </c>
      <c r="J1582" s="345" t="s">
        <v>778</v>
      </c>
    </row>
    <row r="1583" spans="1:10" x14ac:dyDescent="0.25">
      <c r="A1583" t="str">
        <f t="shared" si="48"/>
        <v>00390</v>
      </c>
      <c r="B1583" s="118" t="str">
        <f t="shared" si="49"/>
        <v>D54431-BRC00390</v>
      </c>
      <c r="C1583" s="338">
        <v>12</v>
      </c>
      <c r="D1583" s="339"/>
      <c r="E1583" s="340"/>
      <c r="F1583" s="341" t="s">
        <v>4793</v>
      </c>
      <c r="G1583" s="342" t="s">
        <v>4792</v>
      </c>
      <c r="H1583" s="343" t="s">
        <v>40</v>
      </c>
      <c r="I1583" s="344" t="s">
        <v>4794</v>
      </c>
      <c r="J1583" s="345" t="s">
        <v>778</v>
      </c>
    </row>
    <row r="1584" spans="1:10" x14ac:dyDescent="0.25">
      <c r="A1584" t="str">
        <f t="shared" si="48"/>
        <v>00389</v>
      </c>
      <c r="B1584" s="118" t="str">
        <f t="shared" si="49"/>
        <v>D54431-BRC00389</v>
      </c>
      <c r="C1584" s="338">
        <v>12</v>
      </c>
      <c r="D1584" s="339"/>
      <c r="E1584" s="340"/>
      <c r="F1584" s="341" t="s">
        <v>4796</v>
      </c>
      <c r="G1584" s="342" t="s">
        <v>4795</v>
      </c>
      <c r="H1584" s="343" t="s">
        <v>40</v>
      </c>
      <c r="I1584" s="344" t="s">
        <v>4797</v>
      </c>
      <c r="J1584" s="345" t="s">
        <v>778</v>
      </c>
    </row>
    <row r="1585" spans="1:10" x14ac:dyDescent="0.25">
      <c r="A1585" t="str">
        <f t="shared" si="48"/>
        <v>00378</v>
      </c>
      <c r="B1585" s="118" t="str">
        <f t="shared" si="49"/>
        <v>D54431-BRC00378</v>
      </c>
      <c r="C1585" s="338">
        <v>12</v>
      </c>
      <c r="D1585" s="339"/>
      <c r="E1585" s="340"/>
      <c r="F1585" s="341" t="s">
        <v>4799</v>
      </c>
      <c r="G1585" s="342" t="s">
        <v>4798</v>
      </c>
      <c r="H1585" s="343" t="s">
        <v>40</v>
      </c>
      <c r="I1585" s="344" t="s">
        <v>4800</v>
      </c>
      <c r="J1585" s="345" t="s">
        <v>778</v>
      </c>
    </row>
    <row r="1586" spans="1:10" x14ac:dyDescent="0.25">
      <c r="A1586" t="str">
        <f t="shared" si="48"/>
        <v>00377</v>
      </c>
      <c r="B1586" s="118" t="str">
        <f t="shared" si="49"/>
        <v>D54431-BRC00377</v>
      </c>
      <c r="C1586" s="338">
        <v>12</v>
      </c>
      <c r="D1586" s="339"/>
      <c r="E1586" s="340"/>
      <c r="F1586" s="341" t="s">
        <v>4802</v>
      </c>
      <c r="G1586" s="342" t="s">
        <v>4801</v>
      </c>
      <c r="H1586" s="343" t="s">
        <v>40</v>
      </c>
      <c r="I1586" s="344" t="s">
        <v>4803</v>
      </c>
      <c r="J1586" s="345" t="s">
        <v>778</v>
      </c>
    </row>
    <row r="1587" spans="1:10" x14ac:dyDescent="0.25">
      <c r="A1587" t="str">
        <f t="shared" si="48"/>
        <v>00376</v>
      </c>
      <c r="B1587" s="118" t="str">
        <f t="shared" si="49"/>
        <v>D54431-BRC00376</v>
      </c>
      <c r="C1587" s="338">
        <v>12</v>
      </c>
      <c r="D1587" s="339"/>
      <c r="E1587" s="340"/>
      <c r="F1587" s="341" t="s">
        <v>4805</v>
      </c>
      <c r="G1587" s="342" t="s">
        <v>4804</v>
      </c>
      <c r="H1587" s="343" t="s">
        <v>40</v>
      </c>
      <c r="I1587" s="344" t="s">
        <v>4806</v>
      </c>
      <c r="J1587" s="345" t="s">
        <v>778</v>
      </c>
    </row>
    <row r="1588" spans="1:10" x14ac:dyDescent="0.25">
      <c r="A1588" t="str">
        <f t="shared" si="48"/>
        <v>00360</v>
      </c>
      <c r="B1588" s="118" t="str">
        <f t="shared" si="49"/>
        <v>D54431-BRC00360</v>
      </c>
      <c r="C1588" s="338">
        <v>12</v>
      </c>
      <c r="D1588" s="339"/>
      <c r="E1588" s="340"/>
      <c r="F1588" s="341" t="s">
        <v>4808</v>
      </c>
      <c r="G1588" s="342" t="s">
        <v>4807</v>
      </c>
      <c r="H1588" s="343" t="s">
        <v>40</v>
      </c>
      <c r="I1588" s="344" t="s">
        <v>4809</v>
      </c>
      <c r="J1588" s="345" t="s">
        <v>778</v>
      </c>
    </row>
    <row r="1589" spans="1:10" x14ac:dyDescent="0.25">
      <c r="A1589" t="str">
        <f t="shared" si="48"/>
        <v>00352</v>
      </c>
      <c r="B1589" s="118" t="str">
        <f t="shared" si="49"/>
        <v>D54431-BRC00352</v>
      </c>
      <c r="C1589" s="338">
        <v>12</v>
      </c>
      <c r="D1589" s="339"/>
      <c r="E1589" s="340"/>
      <c r="F1589" s="341" t="s">
        <v>4811</v>
      </c>
      <c r="G1589" s="342" t="s">
        <v>4810</v>
      </c>
      <c r="H1589" s="343" t="s">
        <v>40</v>
      </c>
      <c r="I1589" s="344" t="s">
        <v>4812</v>
      </c>
      <c r="J1589" s="345" t="s">
        <v>778</v>
      </c>
    </row>
    <row r="1590" spans="1:10" x14ac:dyDescent="0.25">
      <c r="A1590" t="str">
        <f t="shared" si="48"/>
        <v>00349</v>
      </c>
      <c r="B1590" s="118" t="str">
        <f t="shared" si="49"/>
        <v>D54431-BRC00349</v>
      </c>
      <c r="C1590" s="338">
        <v>12</v>
      </c>
      <c r="D1590" s="339"/>
      <c r="E1590" s="340"/>
      <c r="F1590" s="341" t="s">
        <v>4814</v>
      </c>
      <c r="G1590" s="342" t="s">
        <v>4813</v>
      </c>
      <c r="H1590" s="343" t="s">
        <v>40</v>
      </c>
      <c r="I1590" s="344" t="s">
        <v>4815</v>
      </c>
      <c r="J1590" s="345" t="s">
        <v>778</v>
      </c>
    </row>
    <row r="1591" spans="1:10" x14ac:dyDescent="0.25">
      <c r="A1591" t="str">
        <f t="shared" si="48"/>
        <v>00319</v>
      </c>
      <c r="B1591" s="118" t="str">
        <f t="shared" si="49"/>
        <v>D54431-BRC00319</v>
      </c>
      <c r="C1591" s="338">
        <v>12</v>
      </c>
      <c r="D1591" s="339"/>
      <c r="E1591" s="340"/>
      <c r="F1591" s="341" t="s">
        <v>4817</v>
      </c>
      <c r="G1591" s="342" t="s">
        <v>4816</v>
      </c>
      <c r="H1591" s="343" t="s">
        <v>40</v>
      </c>
      <c r="I1591" s="344" t="s">
        <v>4818</v>
      </c>
      <c r="J1591" s="345" t="s">
        <v>778</v>
      </c>
    </row>
    <row r="1592" spans="1:10" x14ac:dyDescent="0.25">
      <c r="A1592" t="str">
        <f t="shared" si="48"/>
        <v>00300</v>
      </c>
      <c r="B1592" s="118" t="str">
        <f t="shared" si="49"/>
        <v>D54431-BRC00300</v>
      </c>
      <c r="C1592" s="338">
        <v>12</v>
      </c>
      <c r="D1592" s="339"/>
      <c r="E1592" s="340"/>
      <c r="F1592" s="341" t="s">
        <v>4820</v>
      </c>
      <c r="G1592" s="342" t="s">
        <v>4819</v>
      </c>
      <c r="H1592" s="343" t="s">
        <v>40</v>
      </c>
      <c r="I1592" s="344" t="s">
        <v>4821</v>
      </c>
      <c r="J1592" s="345" t="s">
        <v>778</v>
      </c>
    </row>
    <row r="1593" spans="1:10" x14ac:dyDescent="0.25">
      <c r="A1593" t="str">
        <f t="shared" si="48"/>
        <v>00295</v>
      </c>
      <c r="B1593" s="118" t="str">
        <f t="shared" si="49"/>
        <v>D54431-BRC00295</v>
      </c>
      <c r="C1593" s="338">
        <v>12</v>
      </c>
      <c r="D1593" s="339"/>
      <c r="E1593" s="340"/>
      <c r="F1593" s="341" t="s">
        <v>4823</v>
      </c>
      <c r="G1593" s="342" t="s">
        <v>4822</v>
      </c>
      <c r="H1593" s="343" t="s">
        <v>40</v>
      </c>
      <c r="I1593" s="344" t="s">
        <v>4824</v>
      </c>
      <c r="J1593" s="345" t="s">
        <v>778</v>
      </c>
    </row>
    <row r="1594" spans="1:10" x14ac:dyDescent="0.25">
      <c r="A1594" t="str">
        <f t="shared" si="48"/>
        <v>00281</v>
      </c>
      <c r="B1594" s="118" t="str">
        <f t="shared" si="49"/>
        <v>D54431-BRC00281</v>
      </c>
      <c r="C1594" s="338">
        <v>12</v>
      </c>
      <c r="D1594" s="339"/>
      <c r="E1594" s="340"/>
      <c r="F1594" s="341" t="s">
        <v>4826</v>
      </c>
      <c r="G1594" s="342" t="s">
        <v>4825</v>
      </c>
      <c r="H1594" s="343" t="s">
        <v>40</v>
      </c>
      <c r="I1594" s="344" t="s">
        <v>4827</v>
      </c>
      <c r="J1594" s="345" t="s">
        <v>778</v>
      </c>
    </row>
    <row r="1595" spans="1:10" x14ac:dyDescent="0.25">
      <c r="A1595" t="str">
        <f t="shared" si="48"/>
        <v>00280</v>
      </c>
      <c r="B1595" s="118" t="str">
        <f t="shared" si="49"/>
        <v>D54431-BRC00280</v>
      </c>
      <c r="C1595" s="338">
        <v>12</v>
      </c>
      <c r="D1595" s="339"/>
      <c r="E1595" s="340"/>
      <c r="F1595" s="341" t="s">
        <v>4829</v>
      </c>
      <c r="G1595" s="342" t="s">
        <v>4828</v>
      </c>
      <c r="H1595" s="343" t="s">
        <v>40</v>
      </c>
      <c r="I1595" s="344" t="s">
        <v>4830</v>
      </c>
      <c r="J1595" s="345" t="s">
        <v>778</v>
      </c>
    </row>
    <row r="1596" spans="1:10" x14ac:dyDescent="0.25">
      <c r="A1596" t="str">
        <f t="shared" si="48"/>
        <v>00277</v>
      </c>
      <c r="B1596" s="118" t="str">
        <f t="shared" si="49"/>
        <v>D54431-BRC00277</v>
      </c>
      <c r="C1596" s="338">
        <v>12</v>
      </c>
      <c r="D1596" s="339"/>
      <c r="E1596" s="340"/>
      <c r="F1596" s="341" t="s">
        <v>4832</v>
      </c>
      <c r="G1596" s="342" t="s">
        <v>4831</v>
      </c>
      <c r="H1596" s="343" t="s">
        <v>40</v>
      </c>
      <c r="I1596" s="344" t="s">
        <v>4833</v>
      </c>
      <c r="J1596" s="345" t="s">
        <v>778</v>
      </c>
    </row>
    <row r="1597" spans="1:10" x14ac:dyDescent="0.25">
      <c r="A1597" t="str">
        <f t="shared" si="48"/>
        <v>00276</v>
      </c>
      <c r="B1597" s="118" t="str">
        <f t="shared" si="49"/>
        <v>D54431-BRC00276</v>
      </c>
      <c r="C1597" s="338">
        <v>12</v>
      </c>
      <c r="D1597" s="339"/>
      <c r="E1597" s="340"/>
      <c r="F1597" s="341" t="s">
        <v>4835</v>
      </c>
      <c r="G1597" s="342" t="s">
        <v>4834</v>
      </c>
      <c r="H1597" s="343" t="s">
        <v>40</v>
      </c>
      <c r="I1597" s="344" t="s">
        <v>4836</v>
      </c>
      <c r="J1597" s="345" t="s">
        <v>778</v>
      </c>
    </row>
    <row r="1598" spans="1:10" x14ac:dyDescent="0.25">
      <c r="A1598" t="str">
        <f t="shared" si="48"/>
        <v>00273</v>
      </c>
      <c r="B1598" s="118" t="str">
        <f t="shared" si="49"/>
        <v>D54431-BRC00273</v>
      </c>
      <c r="C1598" s="338">
        <v>12</v>
      </c>
      <c r="D1598" s="339"/>
      <c r="E1598" s="340"/>
      <c r="F1598" s="341" t="s">
        <v>4838</v>
      </c>
      <c r="G1598" s="342" t="s">
        <v>4837</v>
      </c>
      <c r="H1598" s="343" t="s">
        <v>40</v>
      </c>
      <c r="I1598" s="344" t="s">
        <v>4839</v>
      </c>
      <c r="J1598" s="345" t="s">
        <v>778</v>
      </c>
    </row>
    <row r="1599" spans="1:10" x14ac:dyDescent="0.25">
      <c r="A1599" t="str">
        <f t="shared" si="48"/>
        <v>00266</v>
      </c>
      <c r="B1599" s="118" t="str">
        <f t="shared" si="49"/>
        <v>D54431-BRC00266</v>
      </c>
      <c r="C1599" s="338">
        <v>12</v>
      </c>
      <c r="D1599" s="339"/>
      <c r="E1599" s="340"/>
      <c r="F1599" s="341" t="s">
        <v>4841</v>
      </c>
      <c r="G1599" s="342" t="s">
        <v>4840</v>
      </c>
      <c r="H1599" s="343" t="s">
        <v>40</v>
      </c>
      <c r="I1599" s="344" t="s">
        <v>4842</v>
      </c>
      <c r="J1599" s="345" t="s">
        <v>778</v>
      </c>
    </row>
    <row r="1600" spans="1:10" x14ac:dyDescent="0.25">
      <c r="A1600" t="str">
        <f t="shared" si="48"/>
        <v>00258</v>
      </c>
      <c r="B1600" s="118" t="str">
        <f t="shared" si="49"/>
        <v>D54431-BRC00258</v>
      </c>
      <c r="C1600" s="338">
        <v>12</v>
      </c>
      <c r="D1600" s="339"/>
      <c r="E1600" s="340"/>
      <c r="F1600" s="341" t="s">
        <v>4844</v>
      </c>
      <c r="G1600" s="342" t="s">
        <v>4843</v>
      </c>
      <c r="H1600" s="343" t="s">
        <v>40</v>
      </c>
      <c r="I1600" s="344" t="s">
        <v>4845</v>
      </c>
      <c r="J1600" s="345" t="s">
        <v>778</v>
      </c>
    </row>
    <row r="1601" spans="1:10" x14ac:dyDescent="0.25">
      <c r="A1601" t="str">
        <f t="shared" si="48"/>
        <v>00253</v>
      </c>
      <c r="B1601" s="118" t="str">
        <f t="shared" si="49"/>
        <v>D54431-BRC00253</v>
      </c>
      <c r="C1601" s="338">
        <v>12</v>
      </c>
      <c r="D1601" s="339"/>
      <c r="E1601" s="340"/>
      <c r="F1601" s="341" t="s">
        <v>4847</v>
      </c>
      <c r="G1601" s="342" t="s">
        <v>4846</v>
      </c>
      <c r="H1601" s="343" t="s">
        <v>40</v>
      </c>
      <c r="I1601" s="344" t="s">
        <v>4848</v>
      </c>
      <c r="J1601" s="345" t="s">
        <v>778</v>
      </c>
    </row>
    <row r="1602" spans="1:10" x14ac:dyDescent="0.25">
      <c r="A1602" t="str">
        <f t="shared" si="48"/>
        <v>00252</v>
      </c>
      <c r="B1602" s="118" t="str">
        <f t="shared" si="49"/>
        <v>D54431-BRC00252</v>
      </c>
      <c r="C1602" s="338">
        <v>12</v>
      </c>
      <c r="D1602" s="339"/>
      <c r="E1602" s="340"/>
      <c r="F1602" s="341" t="s">
        <v>4850</v>
      </c>
      <c r="G1602" s="342" t="s">
        <v>4849</v>
      </c>
      <c r="H1602" s="343" t="s">
        <v>40</v>
      </c>
      <c r="I1602" s="344" t="s">
        <v>4851</v>
      </c>
      <c r="J1602" s="345" t="s">
        <v>778</v>
      </c>
    </row>
    <row r="1603" spans="1:10" x14ac:dyDescent="0.25">
      <c r="A1603" t="str">
        <f t="shared" si="48"/>
        <v>00247</v>
      </c>
      <c r="B1603" s="118" t="str">
        <f t="shared" si="49"/>
        <v>D54431-BRC00247</v>
      </c>
      <c r="C1603" s="338">
        <v>12</v>
      </c>
      <c r="D1603" s="339"/>
      <c r="E1603" s="340"/>
      <c r="F1603" s="341" t="s">
        <v>4853</v>
      </c>
      <c r="G1603" s="342" t="s">
        <v>4852</v>
      </c>
      <c r="H1603" s="343" t="s">
        <v>40</v>
      </c>
      <c r="I1603" s="344" t="s">
        <v>4854</v>
      </c>
      <c r="J1603" s="345" t="s">
        <v>778</v>
      </c>
    </row>
    <row r="1604" spans="1:10" x14ac:dyDescent="0.25">
      <c r="A1604" t="str">
        <f t="shared" ref="A1604:A1667" si="50">RIGHT(G1604,5)</f>
        <v>00245</v>
      </c>
      <c r="B1604" s="118" t="str">
        <f t="shared" ref="B1604:B1667" si="51">G1604</f>
        <v>D54431-BRC00245</v>
      </c>
      <c r="C1604" s="338">
        <v>12</v>
      </c>
      <c r="D1604" s="339"/>
      <c r="E1604" s="340"/>
      <c r="F1604" s="341" t="s">
        <v>4856</v>
      </c>
      <c r="G1604" s="342" t="s">
        <v>4855</v>
      </c>
      <c r="H1604" s="343" t="s">
        <v>40</v>
      </c>
      <c r="I1604" s="344" t="s">
        <v>4857</v>
      </c>
      <c r="J1604" s="345" t="s">
        <v>778</v>
      </c>
    </row>
    <row r="1605" spans="1:10" x14ac:dyDescent="0.25">
      <c r="A1605" t="str">
        <f t="shared" si="50"/>
        <v>00240</v>
      </c>
      <c r="B1605" s="118" t="str">
        <f t="shared" si="51"/>
        <v>D54431-BRC00240</v>
      </c>
      <c r="C1605" s="338">
        <v>12</v>
      </c>
      <c r="D1605" s="339"/>
      <c r="E1605" s="340"/>
      <c r="F1605" s="341" t="s">
        <v>4859</v>
      </c>
      <c r="G1605" s="342" t="s">
        <v>4858</v>
      </c>
      <c r="H1605" s="343" t="s">
        <v>40</v>
      </c>
      <c r="I1605" s="344" t="s">
        <v>4860</v>
      </c>
      <c r="J1605" s="345" t="s">
        <v>778</v>
      </c>
    </row>
    <row r="1606" spans="1:10" x14ac:dyDescent="0.25">
      <c r="A1606" t="str">
        <f t="shared" si="50"/>
        <v>00236</v>
      </c>
      <c r="B1606" s="118" t="str">
        <f t="shared" si="51"/>
        <v>D54431-BRC00236</v>
      </c>
      <c r="C1606" s="338">
        <v>12</v>
      </c>
      <c r="D1606" s="339"/>
      <c r="E1606" s="340"/>
      <c r="F1606" s="341" t="s">
        <v>4862</v>
      </c>
      <c r="G1606" s="342" t="s">
        <v>4861</v>
      </c>
      <c r="H1606" s="343" t="s">
        <v>40</v>
      </c>
      <c r="I1606" s="344" t="s">
        <v>4863</v>
      </c>
      <c r="J1606" s="345" t="s">
        <v>778</v>
      </c>
    </row>
    <row r="1607" spans="1:10" x14ac:dyDescent="0.25">
      <c r="A1607" t="str">
        <f t="shared" si="50"/>
        <v>00235</v>
      </c>
      <c r="B1607" s="118" t="str">
        <f t="shared" si="51"/>
        <v>D54431-BRC00235</v>
      </c>
      <c r="C1607" s="338">
        <v>12</v>
      </c>
      <c r="D1607" s="339"/>
      <c r="E1607" s="340"/>
      <c r="F1607" s="341" t="s">
        <v>4865</v>
      </c>
      <c r="G1607" s="342" t="s">
        <v>4864</v>
      </c>
      <c r="H1607" s="343" t="s">
        <v>40</v>
      </c>
      <c r="I1607" s="344" t="s">
        <v>4866</v>
      </c>
      <c r="J1607" s="345" t="s">
        <v>778</v>
      </c>
    </row>
    <row r="1608" spans="1:10" x14ac:dyDescent="0.25">
      <c r="A1608" t="str">
        <f t="shared" si="50"/>
        <v>00234</v>
      </c>
      <c r="B1608" s="118" t="str">
        <f t="shared" si="51"/>
        <v>D54431-BRC00234</v>
      </c>
      <c r="C1608" s="338">
        <v>12</v>
      </c>
      <c r="D1608" s="339"/>
      <c r="E1608" s="340"/>
      <c r="F1608" s="341" t="s">
        <v>4868</v>
      </c>
      <c r="G1608" s="342" t="s">
        <v>4867</v>
      </c>
      <c r="H1608" s="343" t="s">
        <v>40</v>
      </c>
      <c r="I1608" s="344" t="s">
        <v>4869</v>
      </c>
      <c r="J1608" s="345" t="s">
        <v>778</v>
      </c>
    </row>
    <row r="1609" spans="1:10" x14ac:dyDescent="0.25">
      <c r="A1609" t="str">
        <f t="shared" si="50"/>
        <v>00227</v>
      </c>
      <c r="B1609" s="118" t="str">
        <f t="shared" si="51"/>
        <v>D54431-BRC00227</v>
      </c>
      <c r="C1609" s="338">
        <v>12</v>
      </c>
      <c r="D1609" s="339"/>
      <c r="E1609" s="340"/>
      <c r="F1609" s="341" t="s">
        <v>4871</v>
      </c>
      <c r="G1609" s="342" t="s">
        <v>4870</v>
      </c>
      <c r="H1609" s="343" t="s">
        <v>40</v>
      </c>
      <c r="I1609" s="344" t="s">
        <v>4872</v>
      </c>
      <c r="J1609" s="345" t="s">
        <v>778</v>
      </c>
    </row>
    <row r="1610" spans="1:10" x14ac:dyDescent="0.25">
      <c r="A1610" t="str">
        <f t="shared" si="50"/>
        <v>00225</v>
      </c>
      <c r="B1610" s="118" t="str">
        <f t="shared" si="51"/>
        <v>D54431-BRC00225</v>
      </c>
      <c r="C1610" s="338">
        <v>12</v>
      </c>
      <c r="D1610" s="339"/>
      <c r="E1610" s="340"/>
      <c r="F1610" s="341" t="s">
        <v>4874</v>
      </c>
      <c r="G1610" s="342" t="s">
        <v>4873</v>
      </c>
      <c r="H1610" s="343" t="s">
        <v>40</v>
      </c>
      <c r="I1610" s="344" t="s">
        <v>4875</v>
      </c>
      <c r="J1610" s="345" t="s">
        <v>778</v>
      </c>
    </row>
    <row r="1611" spans="1:10" x14ac:dyDescent="0.25">
      <c r="A1611" t="str">
        <f t="shared" si="50"/>
        <v>00224</v>
      </c>
      <c r="B1611" s="118" t="str">
        <f t="shared" si="51"/>
        <v>D54431-BRC00224</v>
      </c>
      <c r="C1611" s="338">
        <v>12</v>
      </c>
      <c r="D1611" s="339"/>
      <c r="E1611" s="340"/>
      <c r="F1611" s="341" t="s">
        <v>4877</v>
      </c>
      <c r="G1611" s="342" t="s">
        <v>4876</v>
      </c>
      <c r="H1611" s="343" t="s">
        <v>40</v>
      </c>
      <c r="I1611" s="344" t="s">
        <v>4878</v>
      </c>
      <c r="J1611" s="345" t="s">
        <v>778</v>
      </c>
    </row>
    <row r="1612" spans="1:10" x14ac:dyDescent="0.25">
      <c r="A1612" t="str">
        <f t="shared" si="50"/>
        <v>00196</v>
      </c>
      <c r="B1612" s="118" t="str">
        <f t="shared" si="51"/>
        <v>D54431-BRC00196</v>
      </c>
      <c r="C1612" s="338">
        <v>12</v>
      </c>
      <c r="D1612" s="339"/>
      <c r="E1612" s="340"/>
      <c r="F1612" s="341" t="s">
        <v>4880</v>
      </c>
      <c r="G1612" s="342" t="s">
        <v>4879</v>
      </c>
      <c r="H1612" s="343" t="s">
        <v>40</v>
      </c>
      <c r="I1612" s="344" t="s">
        <v>4881</v>
      </c>
      <c r="J1612" s="345" t="s">
        <v>778</v>
      </c>
    </row>
    <row r="1613" spans="1:10" x14ac:dyDescent="0.25">
      <c r="A1613" t="str">
        <f t="shared" si="50"/>
        <v>00189</v>
      </c>
      <c r="B1613" s="118" t="str">
        <f t="shared" si="51"/>
        <v>D54431-BRC00189</v>
      </c>
      <c r="C1613" s="338">
        <v>12</v>
      </c>
      <c r="D1613" s="339"/>
      <c r="E1613" s="340"/>
      <c r="F1613" s="341" t="s">
        <v>4883</v>
      </c>
      <c r="G1613" s="342" t="s">
        <v>4882</v>
      </c>
      <c r="H1613" s="343" t="s">
        <v>40</v>
      </c>
      <c r="I1613" s="344" t="s">
        <v>4884</v>
      </c>
      <c r="J1613" s="345" t="s">
        <v>778</v>
      </c>
    </row>
    <row r="1614" spans="1:10" x14ac:dyDescent="0.25">
      <c r="A1614" t="str">
        <f t="shared" si="50"/>
        <v>00168</v>
      </c>
      <c r="B1614" s="118" t="str">
        <f t="shared" si="51"/>
        <v>D54431-BRC00168</v>
      </c>
      <c r="C1614" s="338">
        <v>12</v>
      </c>
      <c r="D1614" s="339"/>
      <c r="E1614" s="340"/>
      <c r="F1614" s="341" t="s">
        <v>4886</v>
      </c>
      <c r="G1614" s="342" t="s">
        <v>4885</v>
      </c>
      <c r="H1614" s="343" t="s">
        <v>40</v>
      </c>
      <c r="I1614" s="344" t="s">
        <v>3890</v>
      </c>
      <c r="J1614" s="345" t="s">
        <v>778</v>
      </c>
    </row>
    <row r="1615" spans="1:10" x14ac:dyDescent="0.25">
      <c r="A1615" t="str">
        <f t="shared" si="50"/>
        <v>00165</v>
      </c>
      <c r="B1615" s="118" t="str">
        <f t="shared" si="51"/>
        <v>D54431-BRC00165</v>
      </c>
      <c r="C1615" s="338">
        <v>12</v>
      </c>
      <c r="D1615" s="339"/>
      <c r="E1615" s="340"/>
      <c r="F1615" s="341" t="s">
        <v>4888</v>
      </c>
      <c r="G1615" s="342" t="s">
        <v>4887</v>
      </c>
      <c r="H1615" s="343" t="s">
        <v>40</v>
      </c>
      <c r="I1615" s="344" t="s">
        <v>4889</v>
      </c>
      <c r="J1615" s="345" t="s">
        <v>778</v>
      </c>
    </row>
    <row r="1616" spans="1:10" x14ac:dyDescent="0.25">
      <c r="A1616" t="str">
        <f t="shared" si="50"/>
        <v>00164</v>
      </c>
      <c r="B1616" s="118" t="str">
        <f t="shared" si="51"/>
        <v>D54431-BRC00164</v>
      </c>
      <c r="C1616" s="338">
        <v>12</v>
      </c>
      <c r="D1616" s="339"/>
      <c r="E1616" s="340"/>
      <c r="F1616" s="341" t="s">
        <v>4891</v>
      </c>
      <c r="G1616" s="342" t="s">
        <v>4890</v>
      </c>
      <c r="H1616" s="343" t="s">
        <v>40</v>
      </c>
      <c r="I1616" s="344" t="s">
        <v>4892</v>
      </c>
      <c r="J1616" s="345" t="s">
        <v>778</v>
      </c>
    </row>
    <row r="1617" spans="1:10" x14ac:dyDescent="0.25">
      <c r="A1617" t="str">
        <f t="shared" si="50"/>
        <v>00163</v>
      </c>
      <c r="B1617" s="118" t="str">
        <f t="shared" si="51"/>
        <v>D54431-BRC00163</v>
      </c>
      <c r="C1617" s="338">
        <v>12</v>
      </c>
      <c r="D1617" s="339"/>
      <c r="E1617" s="340"/>
      <c r="F1617" s="341" t="s">
        <v>4894</v>
      </c>
      <c r="G1617" s="342" t="s">
        <v>4893</v>
      </c>
      <c r="H1617" s="343" t="s">
        <v>40</v>
      </c>
      <c r="I1617" s="344" t="s">
        <v>4895</v>
      </c>
      <c r="J1617" s="345" t="s">
        <v>778</v>
      </c>
    </row>
    <row r="1618" spans="1:10" x14ac:dyDescent="0.25">
      <c r="A1618" t="str">
        <f t="shared" si="50"/>
        <v>00162</v>
      </c>
      <c r="B1618" s="118" t="str">
        <f t="shared" si="51"/>
        <v>D54431-BRC00162</v>
      </c>
      <c r="C1618" s="338">
        <v>12</v>
      </c>
      <c r="D1618" s="339"/>
      <c r="E1618" s="340"/>
      <c r="F1618" s="341" t="s">
        <v>4897</v>
      </c>
      <c r="G1618" s="342" t="s">
        <v>4896</v>
      </c>
      <c r="H1618" s="343" t="s">
        <v>40</v>
      </c>
      <c r="I1618" s="344" t="s">
        <v>4898</v>
      </c>
      <c r="J1618" s="345" t="s">
        <v>778</v>
      </c>
    </row>
    <row r="1619" spans="1:10" x14ac:dyDescent="0.25">
      <c r="A1619" t="str">
        <f t="shared" si="50"/>
        <v>00161</v>
      </c>
      <c r="B1619" s="118" t="str">
        <f t="shared" si="51"/>
        <v>D54431-BRC00161</v>
      </c>
      <c r="C1619" s="338">
        <v>12</v>
      </c>
      <c r="D1619" s="339"/>
      <c r="E1619" s="340"/>
      <c r="F1619" s="341" t="s">
        <v>4900</v>
      </c>
      <c r="G1619" s="342" t="s">
        <v>4899</v>
      </c>
      <c r="H1619" s="343" t="s">
        <v>40</v>
      </c>
      <c r="I1619" s="344" t="s">
        <v>4901</v>
      </c>
      <c r="J1619" s="345" t="s">
        <v>778</v>
      </c>
    </row>
    <row r="1620" spans="1:10" x14ac:dyDescent="0.25">
      <c r="A1620" t="str">
        <f t="shared" si="50"/>
        <v>00160</v>
      </c>
      <c r="B1620" s="118" t="str">
        <f t="shared" si="51"/>
        <v>D54431-BRC00160</v>
      </c>
      <c r="C1620" s="338">
        <v>12</v>
      </c>
      <c r="D1620" s="339"/>
      <c r="E1620" s="340"/>
      <c r="F1620" s="341" t="s">
        <v>4903</v>
      </c>
      <c r="G1620" s="342" t="s">
        <v>4902</v>
      </c>
      <c r="H1620" s="343" t="s">
        <v>40</v>
      </c>
      <c r="I1620" s="344" t="s">
        <v>4904</v>
      </c>
      <c r="J1620" s="345" t="s">
        <v>778</v>
      </c>
    </row>
    <row r="1621" spans="1:10" x14ac:dyDescent="0.25">
      <c r="A1621" t="str">
        <f t="shared" si="50"/>
        <v>00159</v>
      </c>
      <c r="B1621" s="118" t="str">
        <f t="shared" si="51"/>
        <v>D54431-BRC00159</v>
      </c>
      <c r="C1621" s="338">
        <v>12</v>
      </c>
      <c r="D1621" s="339"/>
      <c r="E1621" s="340"/>
      <c r="F1621" s="341" t="s">
        <v>4906</v>
      </c>
      <c r="G1621" s="342" t="s">
        <v>4905</v>
      </c>
      <c r="H1621" s="343" t="s">
        <v>40</v>
      </c>
      <c r="I1621" s="344" t="s">
        <v>4907</v>
      </c>
      <c r="J1621" s="345" t="s">
        <v>778</v>
      </c>
    </row>
    <row r="1622" spans="1:10" x14ac:dyDescent="0.25">
      <c r="A1622" t="str">
        <f t="shared" si="50"/>
        <v>00158</v>
      </c>
      <c r="B1622" s="118" t="str">
        <f t="shared" si="51"/>
        <v>D54431-BRC00158</v>
      </c>
      <c r="C1622" s="338">
        <v>12</v>
      </c>
      <c r="D1622" s="339"/>
      <c r="E1622" s="340"/>
      <c r="F1622" s="341" t="s">
        <v>4909</v>
      </c>
      <c r="G1622" s="342" t="s">
        <v>4908</v>
      </c>
      <c r="H1622" s="343" t="s">
        <v>40</v>
      </c>
      <c r="I1622" s="344" t="s">
        <v>4910</v>
      </c>
      <c r="J1622" s="345" t="s">
        <v>778</v>
      </c>
    </row>
    <row r="1623" spans="1:10" x14ac:dyDescent="0.25">
      <c r="A1623" t="str">
        <f t="shared" si="50"/>
        <v>00157</v>
      </c>
      <c r="B1623" s="118" t="str">
        <f t="shared" si="51"/>
        <v>D54431-BRC00157</v>
      </c>
      <c r="C1623" s="338">
        <v>12</v>
      </c>
      <c r="D1623" s="339"/>
      <c r="E1623" s="340"/>
      <c r="F1623" s="341" t="s">
        <v>4912</v>
      </c>
      <c r="G1623" s="342" t="s">
        <v>4911</v>
      </c>
      <c r="H1623" s="343" t="s">
        <v>40</v>
      </c>
      <c r="I1623" s="344" t="s">
        <v>4913</v>
      </c>
      <c r="J1623" s="345" t="s">
        <v>778</v>
      </c>
    </row>
    <row r="1624" spans="1:10" x14ac:dyDescent="0.25">
      <c r="A1624" t="str">
        <f t="shared" si="50"/>
        <v>00156</v>
      </c>
      <c r="B1624" s="118" t="str">
        <f t="shared" si="51"/>
        <v>D54431-BRC00156</v>
      </c>
      <c r="C1624" s="338">
        <v>12</v>
      </c>
      <c r="D1624" s="339"/>
      <c r="E1624" s="340"/>
      <c r="F1624" s="341" t="s">
        <v>4915</v>
      </c>
      <c r="G1624" s="342" t="s">
        <v>4914</v>
      </c>
      <c r="H1624" s="343" t="s">
        <v>40</v>
      </c>
      <c r="I1624" s="344" t="s">
        <v>4916</v>
      </c>
      <c r="J1624" s="345" t="s">
        <v>778</v>
      </c>
    </row>
    <row r="1625" spans="1:10" x14ac:dyDescent="0.25">
      <c r="A1625" t="str">
        <f t="shared" si="50"/>
        <v>00155</v>
      </c>
      <c r="B1625" s="118" t="str">
        <f t="shared" si="51"/>
        <v>D54431-BRC00155</v>
      </c>
      <c r="C1625" s="338">
        <v>12</v>
      </c>
      <c r="D1625" s="339"/>
      <c r="E1625" s="340"/>
      <c r="F1625" s="341" t="s">
        <v>4918</v>
      </c>
      <c r="G1625" s="342" t="s">
        <v>4917</v>
      </c>
      <c r="H1625" s="343" t="s">
        <v>40</v>
      </c>
      <c r="I1625" s="344" t="s">
        <v>4919</v>
      </c>
      <c r="J1625" s="345" t="s">
        <v>778</v>
      </c>
    </row>
    <row r="1626" spans="1:10" x14ac:dyDescent="0.25">
      <c r="A1626" t="str">
        <f t="shared" si="50"/>
        <v>00153</v>
      </c>
      <c r="B1626" s="118" t="str">
        <f t="shared" si="51"/>
        <v>D54431-BRC00153</v>
      </c>
      <c r="C1626" s="338">
        <v>12</v>
      </c>
      <c r="D1626" s="339"/>
      <c r="E1626" s="340"/>
      <c r="F1626" s="341" t="s">
        <v>4921</v>
      </c>
      <c r="G1626" s="342" t="s">
        <v>4920</v>
      </c>
      <c r="H1626" s="343" t="s">
        <v>40</v>
      </c>
      <c r="I1626" s="344" t="s">
        <v>4922</v>
      </c>
      <c r="J1626" s="345" t="s">
        <v>778</v>
      </c>
    </row>
    <row r="1627" spans="1:10" x14ac:dyDescent="0.25">
      <c r="A1627" t="str">
        <f t="shared" si="50"/>
        <v>00150</v>
      </c>
      <c r="B1627" s="118" t="str">
        <f t="shared" si="51"/>
        <v>D54431-BRC00150</v>
      </c>
      <c r="C1627" s="338">
        <v>12</v>
      </c>
      <c r="D1627" s="339"/>
      <c r="E1627" s="340"/>
      <c r="F1627" s="341" t="s">
        <v>4924</v>
      </c>
      <c r="G1627" s="342" t="s">
        <v>4923</v>
      </c>
      <c r="H1627" s="343" t="s">
        <v>40</v>
      </c>
      <c r="I1627" s="344" t="s">
        <v>4925</v>
      </c>
      <c r="J1627" s="345" t="s">
        <v>778</v>
      </c>
    </row>
    <row r="1628" spans="1:10" x14ac:dyDescent="0.25">
      <c r="A1628" t="str">
        <f t="shared" si="50"/>
        <v>00148</v>
      </c>
      <c r="B1628" s="118" t="str">
        <f t="shared" si="51"/>
        <v>D54431-BRC00148</v>
      </c>
      <c r="C1628" s="338">
        <v>12</v>
      </c>
      <c r="D1628" s="339"/>
      <c r="E1628" s="340"/>
      <c r="F1628" s="341" t="s">
        <v>4927</v>
      </c>
      <c r="G1628" s="342" t="s">
        <v>4926</v>
      </c>
      <c r="H1628" s="343" t="s">
        <v>40</v>
      </c>
      <c r="I1628" s="344" t="s">
        <v>4928</v>
      </c>
      <c r="J1628" s="345" t="s">
        <v>778</v>
      </c>
    </row>
    <row r="1629" spans="1:10" x14ac:dyDescent="0.25">
      <c r="A1629" t="str">
        <f t="shared" si="50"/>
        <v>00139</v>
      </c>
      <c r="B1629" s="118" t="str">
        <f t="shared" si="51"/>
        <v>D54431-BRC00139</v>
      </c>
      <c r="C1629" s="338">
        <v>12</v>
      </c>
      <c r="D1629" s="339"/>
      <c r="E1629" s="340"/>
      <c r="F1629" s="341" t="s">
        <v>4930</v>
      </c>
      <c r="G1629" s="342" t="s">
        <v>4929</v>
      </c>
      <c r="H1629" s="343" t="s">
        <v>40</v>
      </c>
      <c r="I1629" s="344" t="s">
        <v>4931</v>
      </c>
      <c r="J1629" s="345" t="s">
        <v>778</v>
      </c>
    </row>
    <row r="1630" spans="1:10" x14ac:dyDescent="0.25">
      <c r="A1630" t="str">
        <f t="shared" si="50"/>
        <v>00135</v>
      </c>
      <c r="B1630" s="118" t="str">
        <f t="shared" si="51"/>
        <v>D54431-BRC00135</v>
      </c>
      <c r="C1630" s="338">
        <v>12</v>
      </c>
      <c r="D1630" s="339"/>
      <c r="E1630" s="340"/>
      <c r="F1630" s="341" t="s">
        <v>4933</v>
      </c>
      <c r="G1630" s="342" t="s">
        <v>4932</v>
      </c>
      <c r="H1630" s="343" t="s">
        <v>40</v>
      </c>
      <c r="I1630" s="344" t="s">
        <v>4934</v>
      </c>
      <c r="J1630" s="345" t="s">
        <v>778</v>
      </c>
    </row>
    <row r="1631" spans="1:10" x14ac:dyDescent="0.25">
      <c r="A1631" t="str">
        <f t="shared" si="50"/>
        <v>00131</v>
      </c>
      <c r="B1631" s="118" t="str">
        <f t="shared" si="51"/>
        <v>D54431-BRC00131</v>
      </c>
      <c r="C1631" s="338">
        <v>12</v>
      </c>
      <c r="D1631" s="339"/>
      <c r="E1631" s="340"/>
      <c r="F1631" s="341" t="s">
        <v>4936</v>
      </c>
      <c r="G1631" s="342" t="s">
        <v>4935</v>
      </c>
      <c r="H1631" s="343" t="s">
        <v>40</v>
      </c>
      <c r="I1631" s="344" t="s">
        <v>4937</v>
      </c>
      <c r="J1631" s="345" t="s">
        <v>778</v>
      </c>
    </row>
    <row r="1632" spans="1:10" x14ac:dyDescent="0.25">
      <c r="A1632" t="str">
        <f t="shared" si="50"/>
        <v>00128</v>
      </c>
      <c r="B1632" s="118" t="str">
        <f t="shared" si="51"/>
        <v>D54431-BRC00128</v>
      </c>
      <c r="C1632" s="338">
        <v>12</v>
      </c>
      <c r="D1632" s="339"/>
      <c r="E1632" s="340"/>
      <c r="F1632" s="341" t="s">
        <v>4939</v>
      </c>
      <c r="G1632" s="342" t="s">
        <v>4938</v>
      </c>
      <c r="H1632" s="343" t="s">
        <v>40</v>
      </c>
      <c r="I1632" s="344" t="s">
        <v>4940</v>
      </c>
      <c r="J1632" s="345" t="s">
        <v>778</v>
      </c>
    </row>
    <row r="1633" spans="1:10" x14ac:dyDescent="0.25">
      <c r="A1633" t="str">
        <f t="shared" si="50"/>
        <v>00122</v>
      </c>
      <c r="B1633" s="118" t="str">
        <f t="shared" si="51"/>
        <v>D54431-BRC00122</v>
      </c>
      <c r="C1633" s="338">
        <v>12</v>
      </c>
      <c r="D1633" s="339"/>
      <c r="E1633" s="340"/>
      <c r="F1633" s="341" t="s">
        <v>4942</v>
      </c>
      <c r="G1633" s="342" t="s">
        <v>4941</v>
      </c>
      <c r="H1633" s="343" t="s">
        <v>40</v>
      </c>
      <c r="I1633" s="344" t="s">
        <v>4943</v>
      </c>
      <c r="J1633" s="345" t="s">
        <v>778</v>
      </c>
    </row>
    <row r="1634" spans="1:10" x14ac:dyDescent="0.25">
      <c r="A1634" t="str">
        <f t="shared" si="50"/>
        <v>00121</v>
      </c>
      <c r="B1634" s="118" t="str">
        <f t="shared" si="51"/>
        <v>D54431-BRC00121</v>
      </c>
      <c r="C1634" s="338">
        <v>12</v>
      </c>
      <c r="D1634" s="339"/>
      <c r="E1634" s="340"/>
      <c r="F1634" s="341" t="s">
        <v>4945</v>
      </c>
      <c r="G1634" s="342" t="s">
        <v>4944</v>
      </c>
      <c r="H1634" s="343" t="s">
        <v>40</v>
      </c>
      <c r="I1634" s="344" t="s">
        <v>4946</v>
      </c>
      <c r="J1634" s="345" t="s">
        <v>778</v>
      </c>
    </row>
    <row r="1635" spans="1:10" x14ac:dyDescent="0.25">
      <c r="A1635" t="str">
        <f t="shared" si="50"/>
        <v>00110</v>
      </c>
      <c r="B1635" s="118" t="str">
        <f t="shared" si="51"/>
        <v>D54431-BRC00110</v>
      </c>
      <c r="C1635" s="338">
        <v>12</v>
      </c>
      <c r="D1635" s="339"/>
      <c r="E1635" s="340"/>
      <c r="F1635" s="341" t="s">
        <v>4948</v>
      </c>
      <c r="G1635" s="342" t="s">
        <v>4947</v>
      </c>
      <c r="H1635" s="343" t="s">
        <v>40</v>
      </c>
      <c r="I1635" s="344" t="s">
        <v>4949</v>
      </c>
      <c r="J1635" s="345" t="s">
        <v>778</v>
      </c>
    </row>
    <row r="1636" spans="1:10" x14ac:dyDescent="0.25">
      <c r="A1636" t="str">
        <f t="shared" si="50"/>
        <v>00108</v>
      </c>
      <c r="B1636" s="118" t="str">
        <f t="shared" si="51"/>
        <v>D54431-BRC00108</v>
      </c>
      <c r="C1636" s="338">
        <v>12</v>
      </c>
      <c r="D1636" s="339"/>
      <c r="E1636" s="340"/>
      <c r="F1636" s="341" t="s">
        <v>4951</v>
      </c>
      <c r="G1636" s="342" t="s">
        <v>4950</v>
      </c>
      <c r="H1636" s="343" t="s">
        <v>40</v>
      </c>
      <c r="I1636" s="344" t="s">
        <v>4952</v>
      </c>
      <c r="J1636" s="345" t="s">
        <v>778</v>
      </c>
    </row>
    <row r="1637" spans="1:10" x14ac:dyDescent="0.25">
      <c r="A1637" t="str">
        <f t="shared" si="50"/>
        <v>00103</v>
      </c>
      <c r="B1637" s="118" t="str">
        <f t="shared" si="51"/>
        <v>D54431-BRC00103</v>
      </c>
      <c r="C1637" s="338">
        <v>12</v>
      </c>
      <c r="D1637" s="339"/>
      <c r="E1637" s="340"/>
      <c r="F1637" s="341" t="s">
        <v>4954</v>
      </c>
      <c r="G1637" s="342" t="s">
        <v>4953</v>
      </c>
      <c r="H1637" s="343" t="s">
        <v>40</v>
      </c>
      <c r="I1637" s="344" t="s">
        <v>4955</v>
      </c>
      <c r="J1637" s="345" t="s">
        <v>778</v>
      </c>
    </row>
    <row r="1638" spans="1:10" x14ac:dyDescent="0.25">
      <c r="A1638" t="str">
        <f t="shared" si="50"/>
        <v>00094</v>
      </c>
      <c r="B1638" s="118" t="str">
        <f t="shared" si="51"/>
        <v>D54431-BRC00094</v>
      </c>
      <c r="C1638" s="338">
        <v>12</v>
      </c>
      <c r="D1638" s="339"/>
      <c r="E1638" s="340"/>
      <c r="F1638" s="341" t="s">
        <v>4957</v>
      </c>
      <c r="G1638" s="342" t="s">
        <v>4956</v>
      </c>
      <c r="H1638" s="343" t="s">
        <v>40</v>
      </c>
      <c r="I1638" s="344" t="s">
        <v>4958</v>
      </c>
      <c r="J1638" s="345" t="s">
        <v>778</v>
      </c>
    </row>
    <row r="1639" spans="1:10" x14ac:dyDescent="0.25">
      <c r="A1639" t="str">
        <f t="shared" si="50"/>
        <v>00090</v>
      </c>
      <c r="B1639" s="118" t="str">
        <f t="shared" si="51"/>
        <v>D54431-BRC00090</v>
      </c>
      <c r="C1639" s="338">
        <v>12</v>
      </c>
      <c r="D1639" s="339"/>
      <c r="E1639" s="340"/>
      <c r="F1639" s="341" t="s">
        <v>4960</v>
      </c>
      <c r="G1639" s="342" t="s">
        <v>4959</v>
      </c>
      <c r="H1639" s="343" t="s">
        <v>40</v>
      </c>
      <c r="I1639" s="344" t="s">
        <v>4961</v>
      </c>
      <c r="J1639" s="345" t="s">
        <v>778</v>
      </c>
    </row>
    <row r="1640" spans="1:10" x14ac:dyDescent="0.25">
      <c r="A1640" t="str">
        <f t="shared" si="50"/>
        <v>00069</v>
      </c>
      <c r="B1640" s="118" t="str">
        <f t="shared" si="51"/>
        <v>D54431-BRC00069</v>
      </c>
      <c r="C1640" s="338">
        <v>12</v>
      </c>
      <c r="D1640" s="339"/>
      <c r="E1640" s="340"/>
      <c r="F1640" s="341" t="s">
        <v>4963</v>
      </c>
      <c r="G1640" s="342" t="s">
        <v>4962</v>
      </c>
      <c r="H1640" s="343" t="s">
        <v>40</v>
      </c>
      <c r="I1640" s="344" t="s">
        <v>4964</v>
      </c>
      <c r="J1640" s="345" t="s">
        <v>778</v>
      </c>
    </row>
    <row r="1641" spans="1:10" x14ac:dyDescent="0.25">
      <c r="A1641" t="str">
        <f t="shared" si="50"/>
        <v>00063</v>
      </c>
      <c r="B1641" s="118" t="str">
        <f t="shared" si="51"/>
        <v>D54431-BRC00063</v>
      </c>
      <c r="C1641" s="338">
        <v>12</v>
      </c>
      <c r="D1641" s="339"/>
      <c r="E1641" s="340"/>
      <c r="F1641" s="341" t="s">
        <v>4966</v>
      </c>
      <c r="G1641" s="342" t="s">
        <v>4965</v>
      </c>
      <c r="H1641" s="343" t="s">
        <v>40</v>
      </c>
      <c r="I1641" s="344" t="s">
        <v>4967</v>
      </c>
      <c r="J1641" s="345" t="s">
        <v>778</v>
      </c>
    </row>
    <row r="1642" spans="1:10" x14ac:dyDescent="0.25">
      <c r="A1642" t="str">
        <f t="shared" si="50"/>
        <v>00062</v>
      </c>
      <c r="B1642" s="118" t="str">
        <f t="shared" si="51"/>
        <v>D54431-BRC00062</v>
      </c>
      <c r="C1642" s="338">
        <v>12</v>
      </c>
      <c r="D1642" s="339"/>
      <c r="E1642" s="340"/>
      <c r="F1642" s="341" t="s">
        <v>4969</v>
      </c>
      <c r="G1642" s="342" t="s">
        <v>4968</v>
      </c>
      <c r="H1642" s="343" t="s">
        <v>40</v>
      </c>
      <c r="I1642" s="344" t="s">
        <v>4970</v>
      </c>
      <c r="J1642" s="345" t="s">
        <v>778</v>
      </c>
    </row>
    <row r="1643" spans="1:10" x14ac:dyDescent="0.25">
      <c r="A1643" t="str">
        <f t="shared" si="50"/>
        <v>00061</v>
      </c>
      <c r="B1643" s="118" t="str">
        <f t="shared" si="51"/>
        <v>D54431-BRC00061</v>
      </c>
      <c r="C1643" s="338">
        <v>12</v>
      </c>
      <c r="D1643" s="339"/>
      <c r="E1643" s="340"/>
      <c r="F1643" s="341" t="s">
        <v>4972</v>
      </c>
      <c r="G1643" s="342" t="s">
        <v>4971</v>
      </c>
      <c r="H1643" s="343" t="s">
        <v>40</v>
      </c>
      <c r="I1643" s="344" t="s">
        <v>4973</v>
      </c>
      <c r="J1643" s="345" t="s">
        <v>778</v>
      </c>
    </row>
    <row r="1644" spans="1:10" x14ac:dyDescent="0.25">
      <c r="A1644" t="str">
        <f t="shared" si="50"/>
        <v>00058</v>
      </c>
      <c r="B1644" s="118" t="str">
        <f t="shared" si="51"/>
        <v>D54431-BRC00058</v>
      </c>
      <c r="C1644" s="338">
        <v>12</v>
      </c>
      <c r="D1644" s="339"/>
      <c r="E1644" s="340"/>
      <c r="F1644" s="341" t="s">
        <v>4975</v>
      </c>
      <c r="G1644" s="342" t="s">
        <v>4974</v>
      </c>
      <c r="H1644" s="343" t="s">
        <v>40</v>
      </c>
      <c r="I1644" s="344" t="s">
        <v>4976</v>
      </c>
      <c r="J1644" s="345" t="s">
        <v>778</v>
      </c>
    </row>
    <row r="1645" spans="1:10" x14ac:dyDescent="0.25">
      <c r="A1645" t="str">
        <f t="shared" si="50"/>
        <v>00052</v>
      </c>
      <c r="B1645" s="118" t="str">
        <f t="shared" si="51"/>
        <v>D54431-BRC00052</v>
      </c>
      <c r="C1645" s="338">
        <v>12</v>
      </c>
      <c r="D1645" s="339"/>
      <c r="E1645" s="340"/>
      <c r="F1645" s="341" t="s">
        <v>4978</v>
      </c>
      <c r="G1645" s="342" t="s">
        <v>4977</v>
      </c>
      <c r="H1645" s="343" t="s">
        <v>40</v>
      </c>
      <c r="I1645" s="344" t="s">
        <v>4979</v>
      </c>
      <c r="J1645" s="345" t="s">
        <v>778</v>
      </c>
    </row>
    <row r="1646" spans="1:10" x14ac:dyDescent="0.25">
      <c r="A1646" t="str">
        <f t="shared" si="50"/>
        <v>00051</v>
      </c>
      <c r="B1646" s="118" t="str">
        <f t="shared" si="51"/>
        <v>D54431-BRC00051</v>
      </c>
      <c r="C1646" s="338">
        <v>12</v>
      </c>
      <c r="D1646" s="339"/>
      <c r="E1646" s="340"/>
      <c r="F1646" s="341" t="s">
        <v>4981</v>
      </c>
      <c r="G1646" s="342" t="s">
        <v>4980</v>
      </c>
      <c r="H1646" s="343" t="s">
        <v>40</v>
      </c>
      <c r="I1646" s="344" t="s">
        <v>4982</v>
      </c>
      <c r="J1646" s="345" t="s">
        <v>778</v>
      </c>
    </row>
    <row r="1647" spans="1:10" x14ac:dyDescent="0.25">
      <c r="A1647" t="str">
        <f t="shared" si="50"/>
        <v>00039</v>
      </c>
      <c r="B1647" s="118" t="str">
        <f t="shared" si="51"/>
        <v>D54431-BRC00039</v>
      </c>
      <c r="C1647" s="338">
        <v>12</v>
      </c>
      <c r="D1647" s="339"/>
      <c r="E1647" s="340"/>
      <c r="F1647" s="341" t="s">
        <v>4984</v>
      </c>
      <c r="G1647" s="342" t="s">
        <v>4983</v>
      </c>
      <c r="H1647" s="343" t="s">
        <v>40</v>
      </c>
      <c r="I1647" s="344" t="s">
        <v>4985</v>
      </c>
      <c r="J1647" s="345" t="s">
        <v>778</v>
      </c>
    </row>
    <row r="1648" spans="1:10" x14ac:dyDescent="0.25">
      <c r="A1648" t="str">
        <f t="shared" si="50"/>
        <v>00037</v>
      </c>
      <c r="B1648" s="118" t="str">
        <f t="shared" si="51"/>
        <v>D54431-BRC00037</v>
      </c>
      <c r="C1648" s="338">
        <v>12</v>
      </c>
      <c r="D1648" s="339"/>
      <c r="E1648" s="340"/>
      <c r="F1648" s="341" t="s">
        <v>4987</v>
      </c>
      <c r="G1648" s="342" t="s">
        <v>4986</v>
      </c>
      <c r="H1648" s="343" t="s">
        <v>40</v>
      </c>
      <c r="I1648" s="344" t="s">
        <v>4988</v>
      </c>
      <c r="J1648" s="345" t="s">
        <v>778</v>
      </c>
    </row>
    <row r="1649" spans="1:10" x14ac:dyDescent="0.25">
      <c r="A1649" t="str">
        <f t="shared" si="50"/>
        <v>00036</v>
      </c>
      <c r="B1649" s="118" t="str">
        <f t="shared" si="51"/>
        <v>D54431-BRC00036</v>
      </c>
      <c r="C1649" s="338">
        <v>12</v>
      </c>
      <c r="D1649" s="339"/>
      <c r="E1649" s="340"/>
      <c r="F1649" s="341" t="s">
        <v>4990</v>
      </c>
      <c r="G1649" s="342" t="s">
        <v>4989</v>
      </c>
      <c r="H1649" s="343" t="s">
        <v>40</v>
      </c>
      <c r="I1649" s="344" t="s">
        <v>4991</v>
      </c>
      <c r="J1649" s="345" t="s">
        <v>778</v>
      </c>
    </row>
    <row r="1650" spans="1:10" x14ac:dyDescent="0.25">
      <c r="A1650" t="str">
        <f t="shared" si="50"/>
        <v>00025</v>
      </c>
      <c r="B1650" s="118" t="str">
        <f t="shared" si="51"/>
        <v>D54431-BRC00025</v>
      </c>
      <c r="C1650" s="338">
        <v>12</v>
      </c>
      <c r="D1650" s="339"/>
      <c r="E1650" s="340"/>
      <c r="F1650" s="341" t="s">
        <v>4993</v>
      </c>
      <c r="G1650" s="342" t="s">
        <v>4992</v>
      </c>
      <c r="H1650" s="343" t="s">
        <v>40</v>
      </c>
      <c r="I1650" s="344" t="s">
        <v>4994</v>
      </c>
      <c r="J1650" s="345" t="s">
        <v>778</v>
      </c>
    </row>
    <row r="1651" spans="1:10" x14ac:dyDescent="0.25">
      <c r="A1651" t="str">
        <f t="shared" si="50"/>
        <v>00022</v>
      </c>
      <c r="B1651" s="118" t="str">
        <f t="shared" si="51"/>
        <v>D54431-BRC00022</v>
      </c>
      <c r="C1651" s="338">
        <v>12</v>
      </c>
      <c r="D1651" s="339"/>
      <c r="E1651" s="340"/>
      <c r="F1651" s="341" t="s">
        <v>4996</v>
      </c>
      <c r="G1651" s="342" t="s">
        <v>4995</v>
      </c>
      <c r="H1651" s="343" t="s">
        <v>40</v>
      </c>
      <c r="I1651" s="344" t="s">
        <v>4997</v>
      </c>
      <c r="J1651" s="345" t="s">
        <v>778</v>
      </c>
    </row>
    <row r="1652" spans="1:10" x14ac:dyDescent="0.25">
      <c r="A1652" t="str">
        <f t="shared" si="50"/>
        <v>00020</v>
      </c>
      <c r="B1652" s="118" t="str">
        <f t="shared" si="51"/>
        <v>D54431-BRC00020</v>
      </c>
      <c r="C1652" s="338">
        <v>12</v>
      </c>
      <c r="D1652" s="339"/>
      <c r="E1652" s="340"/>
      <c r="F1652" s="341" t="s">
        <v>4999</v>
      </c>
      <c r="G1652" s="342" t="s">
        <v>4998</v>
      </c>
      <c r="H1652" s="343" t="s">
        <v>40</v>
      </c>
      <c r="I1652" s="344" t="s">
        <v>5000</v>
      </c>
      <c r="J1652" s="345" t="s">
        <v>778</v>
      </c>
    </row>
    <row r="1653" spans="1:10" x14ac:dyDescent="0.25">
      <c r="A1653" t="str">
        <f t="shared" si="50"/>
        <v>00016</v>
      </c>
      <c r="B1653" s="118" t="str">
        <f t="shared" si="51"/>
        <v>D54431-BRC00016</v>
      </c>
      <c r="C1653" s="338">
        <v>12</v>
      </c>
      <c r="D1653" s="339"/>
      <c r="E1653" s="340"/>
      <c r="F1653" s="341" t="s">
        <v>5002</v>
      </c>
      <c r="G1653" s="342" t="s">
        <v>5001</v>
      </c>
      <c r="H1653" s="343" t="s">
        <v>40</v>
      </c>
      <c r="I1653" s="344" t="s">
        <v>5003</v>
      </c>
      <c r="J1653" s="345" t="s">
        <v>778</v>
      </c>
    </row>
    <row r="1654" spans="1:10" x14ac:dyDescent="0.25">
      <c r="A1654" t="str">
        <f t="shared" si="50"/>
        <v>00014</v>
      </c>
      <c r="B1654" s="118" t="str">
        <f t="shared" si="51"/>
        <v>D54431-BRC00014</v>
      </c>
      <c r="C1654" s="338">
        <v>12</v>
      </c>
      <c r="D1654" s="339"/>
      <c r="E1654" s="340"/>
      <c r="F1654" s="341" t="s">
        <v>5005</v>
      </c>
      <c r="G1654" s="342" t="s">
        <v>5004</v>
      </c>
      <c r="H1654" s="343" t="s">
        <v>40</v>
      </c>
      <c r="I1654" s="344" t="s">
        <v>5006</v>
      </c>
      <c r="J1654" s="345" t="s">
        <v>778</v>
      </c>
    </row>
    <row r="1655" spans="1:10" x14ac:dyDescent="0.25">
      <c r="A1655" t="str">
        <f t="shared" si="50"/>
        <v>00006</v>
      </c>
      <c r="B1655" s="118" t="str">
        <f t="shared" si="51"/>
        <v>D54431-BRC00006</v>
      </c>
      <c r="C1655" s="338">
        <v>12</v>
      </c>
      <c r="D1655" s="339"/>
      <c r="E1655" s="340"/>
      <c r="F1655" s="341" t="s">
        <v>5008</v>
      </c>
      <c r="G1655" s="342" t="s">
        <v>5007</v>
      </c>
      <c r="H1655" s="343" t="s">
        <v>40</v>
      </c>
      <c r="I1655" s="344" t="s">
        <v>5009</v>
      </c>
      <c r="J1655" s="345" t="s">
        <v>778</v>
      </c>
    </row>
    <row r="1656" spans="1:10" x14ac:dyDescent="0.25">
      <c r="A1656" t="str">
        <f t="shared" si="50"/>
        <v>00193</v>
      </c>
      <c r="B1656" s="118" t="str">
        <f t="shared" si="51"/>
        <v>D54430-BRC00193</v>
      </c>
      <c r="C1656" s="338">
        <v>13</v>
      </c>
      <c r="D1656" s="339"/>
      <c r="E1656" s="340"/>
      <c r="F1656" s="341" t="s">
        <v>5011</v>
      </c>
      <c r="G1656" s="342" t="s">
        <v>5010</v>
      </c>
      <c r="H1656" s="343" t="s">
        <v>40</v>
      </c>
      <c r="I1656" s="344" t="s">
        <v>5012</v>
      </c>
      <c r="J1656" s="345" t="s">
        <v>2960</v>
      </c>
    </row>
    <row r="1657" spans="1:10" x14ac:dyDescent="0.25">
      <c r="A1657" t="str">
        <f t="shared" si="50"/>
        <v>00018</v>
      </c>
      <c r="B1657" s="118" t="str">
        <f t="shared" si="51"/>
        <v>D54430-BRC00018</v>
      </c>
      <c r="C1657" s="338">
        <v>9</v>
      </c>
      <c r="D1657" s="339"/>
      <c r="E1657" s="340"/>
      <c r="F1657" s="341" t="s">
        <v>5014</v>
      </c>
      <c r="G1657" s="342" t="s">
        <v>5013</v>
      </c>
      <c r="H1657" s="343" t="s">
        <v>40</v>
      </c>
      <c r="I1657" s="344" t="s">
        <v>5015</v>
      </c>
      <c r="J1657" s="345" t="s">
        <v>68</v>
      </c>
    </row>
    <row r="1658" spans="1:10" x14ac:dyDescent="0.25">
      <c r="A1658" t="str">
        <f t="shared" si="50"/>
        <v>00145</v>
      </c>
      <c r="B1658" s="118" t="str">
        <f t="shared" si="51"/>
        <v>D54415-BRC00145</v>
      </c>
      <c r="C1658" s="338">
        <v>13</v>
      </c>
      <c r="D1658" s="339"/>
      <c r="E1658" s="340"/>
      <c r="F1658" s="341" t="s">
        <v>5017</v>
      </c>
      <c r="G1658" s="342" t="s">
        <v>5016</v>
      </c>
      <c r="H1658" s="343" t="s">
        <v>40</v>
      </c>
      <c r="I1658" s="344" t="s">
        <v>5018</v>
      </c>
      <c r="J1658" s="345" t="s">
        <v>2960</v>
      </c>
    </row>
    <row r="1659" spans="1:10" x14ac:dyDescent="0.25">
      <c r="A1659" t="str">
        <f t="shared" si="50"/>
        <v>00138</v>
      </c>
      <c r="B1659" s="118" t="str">
        <f t="shared" si="51"/>
        <v>D54415-BRC00138</v>
      </c>
      <c r="C1659" s="338">
        <v>13</v>
      </c>
      <c r="D1659" s="339"/>
      <c r="E1659" s="340"/>
      <c r="F1659" s="341" t="s">
        <v>5020</v>
      </c>
      <c r="G1659" s="342" t="s">
        <v>5019</v>
      </c>
      <c r="H1659" s="343" t="s">
        <v>40</v>
      </c>
      <c r="I1659" s="344" t="s">
        <v>5021</v>
      </c>
      <c r="J1659" s="345" t="s">
        <v>2960</v>
      </c>
    </row>
    <row r="1660" spans="1:10" x14ac:dyDescent="0.25">
      <c r="A1660" t="str">
        <f t="shared" si="50"/>
        <v>00135</v>
      </c>
      <c r="B1660" s="118" t="str">
        <f t="shared" si="51"/>
        <v>D54415-BRC00135</v>
      </c>
      <c r="C1660" s="338">
        <v>13</v>
      </c>
      <c r="D1660" s="339"/>
      <c r="E1660" s="340"/>
      <c r="F1660" s="341" t="s">
        <v>5023</v>
      </c>
      <c r="G1660" s="342" t="s">
        <v>5022</v>
      </c>
      <c r="H1660" s="343" t="s">
        <v>40</v>
      </c>
      <c r="I1660" s="344" t="s">
        <v>5024</v>
      </c>
      <c r="J1660" s="345" t="s">
        <v>2960</v>
      </c>
    </row>
    <row r="1661" spans="1:10" x14ac:dyDescent="0.25">
      <c r="A1661" t="str">
        <f t="shared" si="50"/>
        <v>00132</v>
      </c>
      <c r="B1661" s="118" t="str">
        <f t="shared" si="51"/>
        <v>D54415-BRC00132</v>
      </c>
      <c r="C1661" s="338">
        <v>13</v>
      </c>
      <c r="D1661" s="339"/>
      <c r="E1661" s="340"/>
      <c r="F1661" s="341" t="s">
        <v>5026</v>
      </c>
      <c r="G1661" s="342" t="s">
        <v>5025</v>
      </c>
      <c r="H1661" s="343" t="s">
        <v>40</v>
      </c>
      <c r="I1661" s="344" t="s">
        <v>5027</v>
      </c>
      <c r="J1661" s="345" t="s">
        <v>2960</v>
      </c>
    </row>
    <row r="1662" spans="1:10" x14ac:dyDescent="0.25">
      <c r="A1662" t="str">
        <f t="shared" si="50"/>
        <v>00131</v>
      </c>
      <c r="B1662" s="118" t="str">
        <f t="shared" si="51"/>
        <v>D54415-BRC00131</v>
      </c>
      <c r="C1662" s="338">
        <v>13</v>
      </c>
      <c r="D1662" s="339"/>
      <c r="E1662" s="340"/>
      <c r="F1662" s="341" t="s">
        <v>5029</v>
      </c>
      <c r="G1662" s="342" t="s">
        <v>5028</v>
      </c>
      <c r="H1662" s="343" t="s">
        <v>40</v>
      </c>
      <c r="I1662" s="344" t="s">
        <v>5030</v>
      </c>
      <c r="J1662" s="345" t="s">
        <v>2960</v>
      </c>
    </row>
    <row r="1663" spans="1:10" x14ac:dyDescent="0.25">
      <c r="A1663" t="str">
        <f t="shared" si="50"/>
        <v>00130</v>
      </c>
      <c r="B1663" s="118" t="str">
        <f t="shared" si="51"/>
        <v>D54415-BRC00130</v>
      </c>
      <c r="C1663" s="338">
        <v>13</v>
      </c>
      <c r="D1663" s="339"/>
      <c r="E1663" s="340"/>
      <c r="F1663" s="341" t="s">
        <v>5032</v>
      </c>
      <c r="G1663" s="342" t="s">
        <v>5031</v>
      </c>
      <c r="H1663" s="343" t="s">
        <v>40</v>
      </c>
      <c r="I1663" s="344" t="s">
        <v>5033</v>
      </c>
      <c r="J1663" s="345" t="s">
        <v>2960</v>
      </c>
    </row>
    <row r="1664" spans="1:10" x14ac:dyDescent="0.25">
      <c r="A1664" t="str">
        <f t="shared" si="50"/>
        <v>00129</v>
      </c>
      <c r="B1664" s="118" t="str">
        <f t="shared" si="51"/>
        <v>D54415-BRC00129</v>
      </c>
      <c r="C1664" s="338">
        <v>13</v>
      </c>
      <c r="D1664" s="339"/>
      <c r="E1664" s="340"/>
      <c r="F1664" s="341" t="s">
        <v>5035</v>
      </c>
      <c r="G1664" s="342" t="s">
        <v>5034</v>
      </c>
      <c r="H1664" s="343" t="s">
        <v>40</v>
      </c>
      <c r="I1664" s="344" t="s">
        <v>5036</v>
      </c>
      <c r="J1664" s="345" t="s">
        <v>2960</v>
      </c>
    </row>
    <row r="1665" spans="1:10" x14ac:dyDescent="0.25">
      <c r="A1665" t="str">
        <f t="shared" si="50"/>
        <v>00123</v>
      </c>
      <c r="B1665" s="118" t="str">
        <f t="shared" si="51"/>
        <v>D54415-BRC00123</v>
      </c>
      <c r="C1665" s="338">
        <v>13</v>
      </c>
      <c r="D1665" s="339"/>
      <c r="E1665" s="340"/>
      <c r="F1665" s="341" t="s">
        <v>5038</v>
      </c>
      <c r="G1665" s="342" t="s">
        <v>5037</v>
      </c>
      <c r="H1665" s="343" t="s">
        <v>40</v>
      </c>
      <c r="I1665" s="344" t="s">
        <v>5039</v>
      </c>
      <c r="J1665" s="345" t="s">
        <v>2960</v>
      </c>
    </row>
    <row r="1666" spans="1:10" x14ac:dyDescent="0.25">
      <c r="A1666" t="str">
        <f t="shared" si="50"/>
        <v>00122</v>
      </c>
      <c r="B1666" s="118" t="str">
        <f t="shared" si="51"/>
        <v>D54415-BRC00122</v>
      </c>
      <c r="C1666" s="338">
        <v>13</v>
      </c>
      <c r="D1666" s="339"/>
      <c r="E1666" s="340"/>
      <c r="F1666" s="341" t="s">
        <v>5041</v>
      </c>
      <c r="G1666" s="342" t="s">
        <v>5040</v>
      </c>
      <c r="H1666" s="343" t="s">
        <v>40</v>
      </c>
      <c r="I1666" s="344" t="s">
        <v>5042</v>
      </c>
      <c r="J1666" s="345" t="s">
        <v>2960</v>
      </c>
    </row>
    <row r="1667" spans="1:10" x14ac:dyDescent="0.25">
      <c r="A1667" t="str">
        <f t="shared" si="50"/>
        <v>00119</v>
      </c>
      <c r="B1667" s="118" t="str">
        <f t="shared" si="51"/>
        <v>D54415-BRC00119</v>
      </c>
      <c r="C1667" s="338">
        <v>13</v>
      </c>
      <c r="D1667" s="339"/>
      <c r="E1667" s="340"/>
      <c r="F1667" s="341" t="s">
        <v>5044</v>
      </c>
      <c r="G1667" s="342" t="s">
        <v>5043</v>
      </c>
      <c r="H1667" s="343" t="s">
        <v>40</v>
      </c>
      <c r="I1667" s="344" t="s">
        <v>5045</v>
      </c>
      <c r="J1667" s="345" t="s">
        <v>2960</v>
      </c>
    </row>
    <row r="1668" spans="1:10" x14ac:dyDescent="0.25">
      <c r="A1668" t="str">
        <f t="shared" ref="A1668:A1731" si="52">RIGHT(G1668,5)</f>
        <v>00118</v>
      </c>
      <c r="B1668" s="118" t="str">
        <f t="shared" ref="B1668:B1731" si="53">G1668</f>
        <v>D54415-BRC00118</v>
      </c>
      <c r="C1668" s="338">
        <v>13</v>
      </c>
      <c r="D1668" s="339"/>
      <c r="E1668" s="340"/>
      <c r="F1668" s="341" t="s">
        <v>5047</v>
      </c>
      <c r="G1668" s="342" t="s">
        <v>5046</v>
      </c>
      <c r="H1668" s="343" t="s">
        <v>40</v>
      </c>
      <c r="I1668" s="344" t="s">
        <v>5048</v>
      </c>
      <c r="J1668" s="345" t="s">
        <v>2960</v>
      </c>
    </row>
    <row r="1669" spans="1:10" x14ac:dyDescent="0.25">
      <c r="A1669" t="str">
        <f t="shared" si="52"/>
        <v>00116</v>
      </c>
      <c r="B1669" s="118" t="str">
        <f t="shared" si="53"/>
        <v>D54415-BRC00116</v>
      </c>
      <c r="C1669" s="338">
        <v>13</v>
      </c>
      <c r="D1669" s="339"/>
      <c r="E1669" s="340"/>
      <c r="F1669" s="341" t="s">
        <v>5050</v>
      </c>
      <c r="G1669" s="342" t="s">
        <v>5049</v>
      </c>
      <c r="H1669" s="343" t="s">
        <v>40</v>
      </c>
      <c r="I1669" s="344" t="s">
        <v>5051</v>
      </c>
      <c r="J1669" s="345" t="s">
        <v>2960</v>
      </c>
    </row>
    <row r="1670" spans="1:10" x14ac:dyDescent="0.25">
      <c r="A1670" t="str">
        <f t="shared" si="52"/>
        <v>00115</v>
      </c>
      <c r="B1670" s="118" t="str">
        <f t="shared" si="53"/>
        <v>D54415-BRC00115</v>
      </c>
      <c r="C1670" s="338">
        <v>13</v>
      </c>
      <c r="D1670" s="339"/>
      <c r="E1670" s="340"/>
      <c r="F1670" s="341" t="s">
        <v>5053</v>
      </c>
      <c r="G1670" s="342" t="s">
        <v>5052</v>
      </c>
      <c r="H1670" s="343" t="s">
        <v>40</v>
      </c>
      <c r="I1670" s="344" t="s">
        <v>5054</v>
      </c>
      <c r="J1670" s="345" t="s">
        <v>2960</v>
      </c>
    </row>
    <row r="1671" spans="1:10" x14ac:dyDescent="0.25">
      <c r="A1671" t="str">
        <f t="shared" si="52"/>
        <v>00114</v>
      </c>
      <c r="B1671" s="118" t="str">
        <f t="shared" si="53"/>
        <v>D54415-BRC00114</v>
      </c>
      <c r="C1671" s="338">
        <v>13</v>
      </c>
      <c r="D1671" s="339"/>
      <c r="E1671" s="340"/>
      <c r="F1671" s="341" t="s">
        <v>5056</v>
      </c>
      <c r="G1671" s="342" t="s">
        <v>5055</v>
      </c>
      <c r="H1671" s="343" t="s">
        <v>40</v>
      </c>
      <c r="I1671" s="344" t="s">
        <v>5057</v>
      </c>
      <c r="J1671" s="345" t="s">
        <v>2960</v>
      </c>
    </row>
    <row r="1672" spans="1:10" x14ac:dyDescent="0.25">
      <c r="A1672" t="str">
        <f t="shared" si="52"/>
        <v>00113</v>
      </c>
      <c r="B1672" s="118" t="str">
        <f t="shared" si="53"/>
        <v>D54415-BRC00113</v>
      </c>
      <c r="C1672" s="338">
        <v>13</v>
      </c>
      <c r="D1672" s="339"/>
      <c r="E1672" s="340"/>
      <c r="F1672" s="341" t="s">
        <v>5059</v>
      </c>
      <c r="G1672" s="342" t="s">
        <v>5058</v>
      </c>
      <c r="H1672" s="343" t="s">
        <v>40</v>
      </c>
      <c r="I1672" s="344" t="s">
        <v>5060</v>
      </c>
      <c r="J1672" s="345" t="s">
        <v>2960</v>
      </c>
    </row>
    <row r="1673" spans="1:10" x14ac:dyDescent="0.25">
      <c r="A1673" t="str">
        <f t="shared" si="52"/>
        <v>00108</v>
      </c>
      <c r="B1673" s="118" t="str">
        <f t="shared" si="53"/>
        <v>D54415-BRC00108</v>
      </c>
      <c r="C1673" s="338">
        <v>13</v>
      </c>
      <c r="D1673" s="339"/>
      <c r="E1673" s="340"/>
      <c r="F1673" s="341" t="s">
        <v>5062</v>
      </c>
      <c r="G1673" s="342" t="s">
        <v>5061</v>
      </c>
      <c r="H1673" s="343" t="s">
        <v>40</v>
      </c>
      <c r="I1673" s="344" t="s">
        <v>5063</v>
      </c>
      <c r="J1673" s="345" t="s">
        <v>2960</v>
      </c>
    </row>
    <row r="1674" spans="1:10" x14ac:dyDescent="0.25">
      <c r="A1674" t="str">
        <f t="shared" si="52"/>
        <v>00106</v>
      </c>
      <c r="B1674" s="118" t="str">
        <f t="shared" si="53"/>
        <v>D54415-BRC00106</v>
      </c>
      <c r="C1674" s="338">
        <v>13</v>
      </c>
      <c r="D1674" s="339"/>
      <c r="E1674" s="340"/>
      <c r="F1674" s="341" t="s">
        <v>5065</v>
      </c>
      <c r="G1674" s="342" t="s">
        <v>5064</v>
      </c>
      <c r="H1674" s="343" t="s">
        <v>40</v>
      </c>
      <c r="I1674" s="344" t="s">
        <v>5066</v>
      </c>
      <c r="J1674" s="345" t="s">
        <v>2960</v>
      </c>
    </row>
    <row r="1675" spans="1:10" x14ac:dyDescent="0.25">
      <c r="A1675" t="str">
        <f t="shared" si="52"/>
        <v>00098</v>
      </c>
      <c r="B1675" s="118" t="str">
        <f t="shared" si="53"/>
        <v>D54415-BRC00098</v>
      </c>
      <c r="C1675" s="338">
        <v>13</v>
      </c>
      <c r="D1675" s="339"/>
      <c r="E1675" s="340"/>
      <c r="F1675" s="341" t="s">
        <v>5068</v>
      </c>
      <c r="G1675" s="342" t="s">
        <v>5067</v>
      </c>
      <c r="H1675" s="343" t="s">
        <v>40</v>
      </c>
      <c r="I1675" s="344" t="s">
        <v>5069</v>
      </c>
      <c r="J1675" s="345" t="s">
        <v>2960</v>
      </c>
    </row>
    <row r="1676" spans="1:10" x14ac:dyDescent="0.25">
      <c r="A1676" t="str">
        <f t="shared" si="52"/>
        <v>00092</v>
      </c>
      <c r="B1676" s="118" t="str">
        <f t="shared" si="53"/>
        <v>D54415-BRC00092</v>
      </c>
      <c r="C1676" s="338">
        <v>13</v>
      </c>
      <c r="D1676" s="339"/>
      <c r="E1676" s="340"/>
      <c r="F1676" s="341" t="s">
        <v>5071</v>
      </c>
      <c r="G1676" s="342" t="s">
        <v>5070</v>
      </c>
      <c r="H1676" s="343" t="s">
        <v>40</v>
      </c>
      <c r="I1676" s="344" t="s">
        <v>5072</v>
      </c>
      <c r="J1676" s="345" t="s">
        <v>2960</v>
      </c>
    </row>
    <row r="1677" spans="1:10" x14ac:dyDescent="0.25">
      <c r="A1677" t="str">
        <f t="shared" si="52"/>
        <v>00084</v>
      </c>
      <c r="B1677" s="118" t="str">
        <f t="shared" si="53"/>
        <v>D54415-BRC00084</v>
      </c>
      <c r="C1677" s="338">
        <v>13</v>
      </c>
      <c r="D1677" s="339"/>
      <c r="E1677" s="340"/>
      <c r="F1677" s="341" t="s">
        <v>5074</v>
      </c>
      <c r="G1677" s="342" t="s">
        <v>5073</v>
      </c>
      <c r="H1677" s="343" t="s">
        <v>40</v>
      </c>
      <c r="I1677" s="344" t="s">
        <v>5075</v>
      </c>
      <c r="J1677" s="345" t="s">
        <v>2960</v>
      </c>
    </row>
    <row r="1678" spans="1:10" x14ac:dyDescent="0.25">
      <c r="A1678" t="str">
        <f t="shared" si="52"/>
        <v>00083</v>
      </c>
      <c r="B1678" s="118" t="str">
        <f t="shared" si="53"/>
        <v>D54415-BRC00083</v>
      </c>
      <c r="C1678" s="338">
        <v>13</v>
      </c>
      <c r="D1678" s="339"/>
      <c r="E1678" s="340"/>
      <c r="F1678" s="341" t="s">
        <v>5077</v>
      </c>
      <c r="G1678" s="342" t="s">
        <v>5076</v>
      </c>
      <c r="H1678" s="343" t="s">
        <v>40</v>
      </c>
      <c r="I1678" s="344" t="s">
        <v>5078</v>
      </c>
      <c r="J1678" s="345" t="s">
        <v>2960</v>
      </c>
    </row>
    <row r="1679" spans="1:10" x14ac:dyDescent="0.25">
      <c r="A1679" t="str">
        <f t="shared" si="52"/>
        <v>00078</v>
      </c>
      <c r="B1679" s="118" t="str">
        <f t="shared" si="53"/>
        <v>D54415-BRC00078</v>
      </c>
      <c r="C1679" s="338">
        <v>13</v>
      </c>
      <c r="D1679" s="339"/>
      <c r="E1679" s="340"/>
      <c r="F1679" s="341" t="s">
        <v>5080</v>
      </c>
      <c r="G1679" s="342" t="s">
        <v>5079</v>
      </c>
      <c r="H1679" s="343" t="s">
        <v>40</v>
      </c>
      <c r="I1679" s="344" t="s">
        <v>5081</v>
      </c>
      <c r="J1679" s="345" t="s">
        <v>2960</v>
      </c>
    </row>
    <row r="1680" spans="1:10" x14ac:dyDescent="0.25">
      <c r="A1680" t="str">
        <f t="shared" si="52"/>
        <v>00077</v>
      </c>
      <c r="B1680" s="118" t="str">
        <f t="shared" si="53"/>
        <v>D54415-BRC00077</v>
      </c>
      <c r="C1680" s="338">
        <v>13</v>
      </c>
      <c r="D1680" s="339"/>
      <c r="E1680" s="340"/>
      <c r="F1680" s="341" t="s">
        <v>5083</v>
      </c>
      <c r="G1680" s="342" t="s">
        <v>5082</v>
      </c>
      <c r="H1680" s="343" t="s">
        <v>40</v>
      </c>
      <c r="I1680" s="344" t="s">
        <v>5084</v>
      </c>
      <c r="J1680" s="345" t="s">
        <v>2960</v>
      </c>
    </row>
    <row r="1681" spans="1:10" x14ac:dyDescent="0.25">
      <c r="A1681" t="str">
        <f t="shared" si="52"/>
        <v>00073</v>
      </c>
      <c r="B1681" s="118" t="str">
        <f t="shared" si="53"/>
        <v>D54415-BRC00073</v>
      </c>
      <c r="C1681" s="338">
        <v>13</v>
      </c>
      <c r="D1681" s="339"/>
      <c r="E1681" s="340"/>
      <c r="F1681" s="341" t="s">
        <v>5086</v>
      </c>
      <c r="G1681" s="342" t="s">
        <v>5085</v>
      </c>
      <c r="H1681" s="343" t="s">
        <v>40</v>
      </c>
      <c r="I1681" s="344" t="s">
        <v>5087</v>
      </c>
      <c r="J1681" s="345" t="s">
        <v>2960</v>
      </c>
    </row>
    <row r="1682" spans="1:10" x14ac:dyDescent="0.25">
      <c r="A1682" t="str">
        <f t="shared" si="52"/>
        <v>00070</v>
      </c>
      <c r="B1682" s="118" t="str">
        <f t="shared" si="53"/>
        <v>D54415-BRC00070</v>
      </c>
      <c r="C1682" s="338">
        <v>13</v>
      </c>
      <c r="D1682" s="339"/>
      <c r="E1682" s="340"/>
      <c r="F1682" s="341" t="s">
        <v>5089</v>
      </c>
      <c r="G1682" s="342" t="s">
        <v>5088</v>
      </c>
      <c r="H1682" s="343" t="s">
        <v>40</v>
      </c>
      <c r="I1682" s="344" t="s">
        <v>5090</v>
      </c>
      <c r="J1682" s="345" t="s">
        <v>2960</v>
      </c>
    </row>
    <row r="1683" spans="1:10" x14ac:dyDescent="0.25">
      <c r="A1683" t="str">
        <f t="shared" si="52"/>
        <v>00060</v>
      </c>
      <c r="B1683" s="118" t="str">
        <f t="shared" si="53"/>
        <v>D54415-BRC00060</v>
      </c>
      <c r="C1683" s="338">
        <v>13</v>
      </c>
      <c r="D1683" s="339"/>
      <c r="E1683" s="340"/>
      <c r="F1683" s="341" t="s">
        <v>5092</v>
      </c>
      <c r="G1683" s="342" t="s">
        <v>5091</v>
      </c>
      <c r="H1683" s="343" t="s">
        <v>40</v>
      </c>
      <c r="I1683" s="344" t="s">
        <v>5093</v>
      </c>
      <c r="J1683" s="345" t="s">
        <v>2960</v>
      </c>
    </row>
    <row r="1684" spans="1:10" x14ac:dyDescent="0.25">
      <c r="A1684" t="str">
        <f t="shared" si="52"/>
        <v>00058</v>
      </c>
      <c r="B1684" s="118" t="str">
        <f t="shared" si="53"/>
        <v>D54415-BRC00058</v>
      </c>
      <c r="C1684" s="338">
        <v>13</v>
      </c>
      <c r="D1684" s="339"/>
      <c r="E1684" s="340"/>
      <c r="F1684" s="341" t="s">
        <v>5095</v>
      </c>
      <c r="G1684" s="342" t="s">
        <v>5094</v>
      </c>
      <c r="H1684" s="343" t="s">
        <v>40</v>
      </c>
      <c r="I1684" s="344" t="s">
        <v>98</v>
      </c>
      <c r="J1684" s="345" t="s">
        <v>2960</v>
      </c>
    </row>
    <row r="1685" spans="1:10" x14ac:dyDescent="0.25">
      <c r="A1685" t="str">
        <f t="shared" si="52"/>
        <v>00050</v>
      </c>
      <c r="B1685" s="118" t="str">
        <f t="shared" si="53"/>
        <v>D54415-BRC00050</v>
      </c>
      <c r="C1685" s="338">
        <v>13</v>
      </c>
      <c r="D1685" s="339"/>
      <c r="E1685" s="340"/>
      <c r="F1685" s="341" t="s">
        <v>5097</v>
      </c>
      <c r="G1685" s="342" t="s">
        <v>5096</v>
      </c>
      <c r="H1685" s="343" t="s">
        <v>40</v>
      </c>
      <c r="I1685" s="344" t="s">
        <v>5098</v>
      </c>
      <c r="J1685" s="345" t="s">
        <v>2960</v>
      </c>
    </row>
    <row r="1686" spans="1:10" x14ac:dyDescent="0.25">
      <c r="A1686" t="str">
        <f t="shared" si="52"/>
        <v>00048</v>
      </c>
      <c r="B1686" s="118" t="str">
        <f t="shared" si="53"/>
        <v>D54415-BRC00048</v>
      </c>
      <c r="C1686" s="338">
        <v>13</v>
      </c>
      <c r="D1686" s="339"/>
      <c r="E1686" s="340"/>
      <c r="F1686" s="341" t="s">
        <v>5100</v>
      </c>
      <c r="G1686" s="342" t="s">
        <v>5099</v>
      </c>
      <c r="H1686" s="343" t="s">
        <v>40</v>
      </c>
      <c r="I1686" s="344" t="s">
        <v>5101</v>
      </c>
      <c r="J1686" s="345" t="s">
        <v>2960</v>
      </c>
    </row>
    <row r="1687" spans="1:10" x14ac:dyDescent="0.25">
      <c r="A1687" t="str">
        <f t="shared" si="52"/>
        <v>00044</v>
      </c>
      <c r="B1687" s="118" t="str">
        <f t="shared" si="53"/>
        <v>D54415-BRC00044</v>
      </c>
      <c r="C1687" s="338">
        <v>13</v>
      </c>
      <c r="D1687" s="339"/>
      <c r="E1687" s="340"/>
      <c r="F1687" s="341" t="s">
        <v>5103</v>
      </c>
      <c r="G1687" s="342" t="s">
        <v>5102</v>
      </c>
      <c r="H1687" s="343" t="s">
        <v>40</v>
      </c>
      <c r="I1687" s="344" t="s">
        <v>5104</v>
      </c>
      <c r="J1687" s="345" t="s">
        <v>2960</v>
      </c>
    </row>
    <row r="1688" spans="1:10" x14ac:dyDescent="0.25">
      <c r="A1688" t="str">
        <f t="shared" si="52"/>
        <v>00037</v>
      </c>
      <c r="B1688" s="118" t="str">
        <f t="shared" si="53"/>
        <v>D54415-BRC00037</v>
      </c>
      <c r="C1688" s="338">
        <v>13</v>
      </c>
      <c r="D1688" s="339"/>
      <c r="E1688" s="340"/>
      <c r="F1688" s="341" t="s">
        <v>5106</v>
      </c>
      <c r="G1688" s="342" t="s">
        <v>5105</v>
      </c>
      <c r="H1688" s="343" t="s">
        <v>40</v>
      </c>
      <c r="I1688" s="344" t="s">
        <v>5107</v>
      </c>
      <c r="J1688" s="345" t="s">
        <v>2960</v>
      </c>
    </row>
    <row r="1689" spans="1:10" x14ac:dyDescent="0.25">
      <c r="A1689" t="str">
        <f t="shared" si="52"/>
        <v>00036</v>
      </c>
      <c r="B1689" s="118" t="str">
        <f t="shared" si="53"/>
        <v>D54415-BRC00036</v>
      </c>
      <c r="C1689" s="338">
        <v>13</v>
      </c>
      <c r="D1689" s="339"/>
      <c r="E1689" s="340"/>
      <c r="F1689" s="341" t="s">
        <v>5109</v>
      </c>
      <c r="G1689" s="342" t="s">
        <v>5108</v>
      </c>
      <c r="H1689" s="343" t="s">
        <v>40</v>
      </c>
      <c r="I1689" s="344" t="s">
        <v>5110</v>
      </c>
      <c r="J1689" s="345" t="s">
        <v>2960</v>
      </c>
    </row>
    <row r="1690" spans="1:10" x14ac:dyDescent="0.25">
      <c r="A1690" t="str">
        <f t="shared" si="52"/>
        <v>00035</v>
      </c>
      <c r="B1690" s="118" t="str">
        <f t="shared" si="53"/>
        <v>D54415-BRC00035</v>
      </c>
      <c r="C1690" s="338">
        <v>13</v>
      </c>
      <c r="D1690" s="339"/>
      <c r="E1690" s="340"/>
      <c r="F1690" s="341" t="s">
        <v>5112</v>
      </c>
      <c r="G1690" s="342" t="s">
        <v>5111</v>
      </c>
      <c r="H1690" s="343" t="s">
        <v>40</v>
      </c>
      <c r="I1690" s="344" t="s">
        <v>5113</v>
      </c>
      <c r="J1690" s="345" t="s">
        <v>2960</v>
      </c>
    </row>
    <row r="1691" spans="1:10" x14ac:dyDescent="0.25">
      <c r="A1691" t="str">
        <f t="shared" si="52"/>
        <v>00034</v>
      </c>
      <c r="B1691" s="118" t="str">
        <f t="shared" si="53"/>
        <v>D54415-BRC00034</v>
      </c>
      <c r="C1691" s="338">
        <v>13</v>
      </c>
      <c r="D1691" s="339"/>
      <c r="E1691" s="340"/>
      <c r="F1691" s="341" t="s">
        <v>5115</v>
      </c>
      <c r="G1691" s="342" t="s">
        <v>5114</v>
      </c>
      <c r="H1691" s="343" t="s">
        <v>40</v>
      </c>
      <c r="I1691" s="344" t="s">
        <v>5116</v>
      </c>
      <c r="J1691" s="345" t="s">
        <v>2960</v>
      </c>
    </row>
    <row r="1692" spans="1:10" x14ac:dyDescent="0.25">
      <c r="A1692" t="str">
        <f t="shared" si="52"/>
        <v>00014</v>
      </c>
      <c r="B1692" s="118" t="str">
        <f t="shared" si="53"/>
        <v>D54415-BRC00014</v>
      </c>
      <c r="C1692" s="338">
        <v>13</v>
      </c>
      <c r="D1692" s="339"/>
      <c r="E1692" s="340"/>
      <c r="F1692" s="341" t="s">
        <v>5118</v>
      </c>
      <c r="G1692" s="342" t="s">
        <v>5117</v>
      </c>
      <c r="H1692" s="343" t="s">
        <v>40</v>
      </c>
      <c r="I1692" s="344" t="s">
        <v>5119</v>
      </c>
      <c r="J1692" s="345" t="s">
        <v>2960</v>
      </c>
    </row>
    <row r="1693" spans="1:10" x14ac:dyDescent="0.25">
      <c r="A1693" t="str">
        <f t="shared" si="52"/>
        <v>00003</v>
      </c>
      <c r="B1693" s="118" t="str">
        <f t="shared" si="53"/>
        <v>D54415-BRC00003</v>
      </c>
      <c r="C1693" s="338">
        <v>13</v>
      </c>
      <c r="D1693" s="339"/>
      <c r="E1693" s="340"/>
      <c r="F1693" s="341" t="s">
        <v>5121</v>
      </c>
      <c r="G1693" s="342" t="s">
        <v>5120</v>
      </c>
      <c r="H1693" s="343" t="s">
        <v>40</v>
      </c>
      <c r="I1693" s="344" t="s">
        <v>5122</v>
      </c>
      <c r="J1693" s="345" t="s">
        <v>2960</v>
      </c>
    </row>
    <row r="1694" spans="1:10" x14ac:dyDescent="0.25">
      <c r="A1694" t="str">
        <f t="shared" si="52"/>
        <v>00002</v>
      </c>
      <c r="B1694" s="118" t="str">
        <f t="shared" si="53"/>
        <v>D54415-BRC00002</v>
      </c>
      <c r="C1694" s="338">
        <v>13</v>
      </c>
      <c r="D1694" s="339"/>
      <c r="E1694" s="340"/>
      <c r="F1694" s="341" t="s">
        <v>5124</v>
      </c>
      <c r="G1694" s="342" t="s">
        <v>5123</v>
      </c>
      <c r="H1694" s="343" t="s">
        <v>40</v>
      </c>
      <c r="I1694" s="344" t="s">
        <v>5125</v>
      </c>
      <c r="J1694" s="345" t="s">
        <v>2960</v>
      </c>
    </row>
    <row r="1695" spans="1:10" x14ac:dyDescent="0.25">
      <c r="A1695" t="str">
        <f t="shared" si="52"/>
        <v>00001</v>
      </c>
      <c r="B1695" s="118" t="str">
        <f t="shared" si="53"/>
        <v>D54403-BRC00001</v>
      </c>
      <c r="C1695" s="338">
        <v>11</v>
      </c>
      <c r="D1695" s="339"/>
      <c r="E1695" s="340"/>
      <c r="F1695" s="341" t="s">
        <v>5127</v>
      </c>
      <c r="G1695" s="342" t="s">
        <v>5126</v>
      </c>
      <c r="H1695" s="343" t="s">
        <v>40</v>
      </c>
      <c r="I1695" s="344" t="s">
        <v>5128</v>
      </c>
      <c r="J1695" s="345" t="s">
        <v>3045</v>
      </c>
    </row>
    <row r="1696" spans="1:10" x14ac:dyDescent="0.25">
      <c r="A1696" t="str">
        <f t="shared" si="52"/>
        <v>28047</v>
      </c>
      <c r="B1696" s="118" t="str">
        <f t="shared" si="53"/>
        <v>D54395-BRC28047</v>
      </c>
      <c r="C1696" s="338">
        <v>4</v>
      </c>
      <c r="D1696" s="339"/>
      <c r="E1696" s="340"/>
      <c r="F1696" s="341" t="s">
        <v>5130</v>
      </c>
      <c r="G1696" s="342" t="s">
        <v>5129</v>
      </c>
      <c r="H1696" s="343" t="s">
        <v>40</v>
      </c>
      <c r="I1696" s="344" t="s">
        <v>5131</v>
      </c>
      <c r="J1696" s="345" t="s">
        <v>47</v>
      </c>
    </row>
    <row r="1697" spans="1:10" x14ac:dyDescent="0.25">
      <c r="A1697" t="str">
        <f t="shared" si="52"/>
        <v>28034</v>
      </c>
      <c r="B1697" s="118" t="str">
        <f t="shared" si="53"/>
        <v>D54395-BRC28034</v>
      </c>
      <c r="C1697" s="338">
        <v>4</v>
      </c>
      <c r="D1697" s="339"/>
      <c r="E1697" s="340"/>
      <c r="F1697" s="341" t="s">
        <v>5133</v>
      </c>
      <c r="G1697" s="342" t="s">
        <v>5132</v>
      </c>
      <c r="H1697" s="343" t="s">
        <v>40</v>
      </c>
      <c r="I1697" s="344" t="s">
        <v>5134</v>
      </c>
      <c r="J1697" s="345" t="s">
        <v>47</v>
      </c>
    </row>
    <row r="1698" spans="1:10" x14ac:dyDescent="0.25">
      <c r="A1698" t="str">
        <f t="shared" si="52"/>
        <v>28020</v>
      </c>
      <c r="B1698" s="118" t="str">
        <f t="shared" si="53"/>
        <v>D54395-BRC28020</v>
      </c>
      <c r="C1698" s="338">
        <v>4</v>
      </c>
      <c r="D1698" s="339"/>
      <c r="E1698" s="340"/>
      <c r="F1698" s="341" t="s">
        <v>5136</v>
      </c>
      <c r="G1698" s="342" t="s">
        <v>5135</v>
      </c>
      <c r="H1698" s="343" t="s">
        <v>40</v>
      </c>
      <c r="I1698" s="344" t="s">
        <v>5137</v>
      </c>
      <c r="J1698" s="345" t="s">
        <v>47</v>
      </c>
    </row>
    <row r="1699" spans="1:10" x14ac:dyDescent="0.25">
      <c r="A1699" t="str">
        <f t="shared" si="52"/>
        <v>28016</v>
      </c>
      <c r="B1699" s="118" t="str">
        <f t="shared" si="53"/>
        <v>D54395-BRC28016</v>
      </c>
      <c r="C1699" s="338">
        <v>4</v>
      </c>
      <c r="D1699" s="339"/>
      <c r="E1699" s="340"/>
      <c r="F1699" s="341" t="s">
        <v>5139</v>
      </c>
      <c r="G1699" s="342" t="s">
        <v>5138</v>
      </c>
      <c r="H1699" s="343" t="s">
        <v>40</v>
      </c>
      <c r="I1699" s="344" t="s">
        <v>5140</v>
      </c>
      <c r="J1699" s="345" t="s">
        <v>47</v>
      </c>
    </row>
    <row r="1700" spans="1:10" x14ac:dyDescent="0.25">
      <c r="A1700" t="str">
        <f t="shared" si="52"/>
        <v>28003</v>
      </c>
      <c r="B1700" s="118" t="str">
        <f t="shared" si="53"/>
        <v>D54395-BRC28003</v>
      </c>
      <c r="C1700" s="338">
        <v>4</v>
      </c>
      <c r="D1700" s="339"/>
      <c r="E1700" s="340"/>
      <c r="F1700" s="341" t="s">
        <v>5142</v>
      </c>
      <c r="G1700" s="342" t="s">
        <v>5141</v>
      </c>
      <c r="H1700" s="343" t="s">
        <v>40</v>
      </c>
      <c r="I1700" s="344" t="s">
        <v>314</v>
      </c>
      <c r="J1700" s="345" t="s">
        <v>47</v>
      </c>
    </row>
    <row r="1701" spans="1:10" x14ac:dyDescent="0.25">
      <c r="A1701" t="str">
        <f t="shared" si="52"/>
        <v>20042</v>
      </c>
      <c r="B1701" s="118" t="str">
        <f t="shared" si="53"/>
        <v>D54395-BRC20042</v>
      </c>
      <c r="C1701" s="338">
        <v>4</v>
      </c>
      <c r="D1701" s="339"/>
      <c r="E1701" s="340"/>
      <c r="F1701" s="341" t="s">
        <v>5144</v>
      </c>
      <c r="G1701" s="342" t="s">
        <v>5143</v>
      </c>
      <c r="H1701" s="343" t="s">
        <v>40</v>
      </c>
      <c r="I1701" s="344" t="s">
        <v>5145</v>
      </c>
      <c r="J1701" s="345" t="s">
        <v>47</v>
      </c>
    </row>
    <row r="1702" spans="1:10" x14ac:dyDescent="0.25">
      <c r="A1702" t="str">
        <f t="shared" si="52"/>
        <v>20023</v>
      </c>
      <c r="B1702" s="118" t="str">
        <f t="shared" si="53"/>
        <v>D54395-BRC20023</v>
      </c>
      <c r="C1702" s="338">
        <v>4</v>
      </c>
      <c r="D1702" s="339"/>
      <c r="E1702" s="340"/>
      <c r="F1702" s="341" t="s">
        <v>5147</v>
      </c>
      <c r="G1702" s="342" t="s">
        <v>5146</v>
      </c>
      <c r="H1702" s="343" t="s">
        <v>40</v>
      </c>
      <c r="I1702" s="344" t="s">
        <v>5148</v>
      </c>
      <c r="J1702" s="345" t="s">
        <v>47</v>
      </c>
    </row>
    <row r="1703" spans="1:10" x14ac:dyDescent="0.25">
      <c r="A1703" t="str">
        <f t="shared" si="52"/>
        <v>19988</v>
      </c>
      <c r="B1703" s="118" t="str">
        <f t="shared" si="53"/>
        <v>D54395-BRC19988</v>
      </c>
      <c r="C1703" s="338">
        <v>4</v>
      </c>
      <c r="D1703" s="339"/>
      <c r="E1703" s="340"/>
      <c r="F1703" s="341" t="s">
        <v>5150</v>
      </c>
      <c r="G1703" s="342" t="s">
        <v>5149</v>
      </c>
      <c r="H1703" s="343" t="s">
        <v>40</v>
      </c>
      <c r="I1703" s="344" t="s">
        <v>5151</v>
      </c>
      <c r="J1703" s="345" t="s">
        <v>47</v>
      </c>
    </row>
    <row r="1704" spans="1:10" x14ac:dyDescent="0.25">
      <c r="A1704" t="str">
        <f t="shared" si="52"/>
        <v>19985</v>
      </c>
      <c r="B1704" s="118" t="str">
        <f t="shared" si="53"/>
        <v>D54395-BRC19985</v>
      </c>
      <c r="C1704" s="338">
        <v>4</v>
      </c>
      <c r="D1704" s="339"/>
      <c r="E1704" s="340"/>
      <c r="F1704" s="341" t="s">
        <v>5153</v>
      </c>
      <c r="G1704" s="342" t="s">
        <v>5152</v>
      </c>
      <c r="H1704" s="343" t="s">
        <v>40</v>
      </c>
      <c r="I1704" s="344" t="s">
        <v>5154</v>
      </c>
      <c r="J1704" s="345" t="s">
        <v>47</v>
      </c>
    </row>
    <row r="1705" spans="1:10" x14ac:dyDescent="0.25">
      <c r="A1705" t="str">
        <f t="shared" si="52"/>
        <v>19980</v>
      </c>
      <c r="B1705" s="118" t="str">
        <f t="shared" si="53"/>
        <v>D54395-BRC19980</v>
      </c>
      <c r="C1705" s="338">
        <v>5</v>
      </c>
      <c r="D1705" s="339"/>
      <c r="E1705" s="340"/>
      <c r="F1705" s="341" t="s">
        <v>5156</v>
      </c>
      <c r="G1705" s="342" t="s">
        <v>5155</v>
      </c>
      <c r="H1705" s="343" t="s">
        <v>40</v>
      </c>
      <c r="I1705" s="344" t="s">
        <v>5157</v>
      </c>
      <c r="J1705" s="345" t="s">
        <v>47</v>
      </c>
    </row>
    <row r="1706" spans="1:10" x14ac:dyDescent="0.25">
      <c r="A1706" t="str">
        <f t="shared" si="52"/>
        <v>28129</v>
      </c>
      <c r="B1706" s="118" t="str">
        <f t="shared" si="53"/>
        <v>D54395-BRC28129</v>
      </c>
      <c r="C1706" s="338">
        <v>5</v>
      </c>
      <c r="D1706" s="339"/>
      <c r="E1706" s="340"/>
      <c r="F1706" s="341" t="s">
        <v>5159</v>
      </c>
      <c r="G1706" s="342" t="s">
        <v>5158</v>
      </c>
      <c r="H1706" s="343" t="s">
        <v>40</v>
      </c>
      <c r="I1706" s="344" t="s">
        <v>5160</v>
      </c>
      <c r="J1706" s="345" t="s">
        <v>47</v>
      </c>
    </row>
    <row r="1707" spans="1:10" x14ac:dyDescent="0.25">
      <c r="A1707" t="str">
        <f t="shared" si="52"/>
        <v>28098</v>
      </c>
      <c r="B1707" s="118" t="str">
        <f t="shared" si="53"/>
        <v>D54395-BRC28098</v>
      </c>
      <c r="C1707" s="338">
        <v>5</v>
      </c>
      <c r="D1707" s="339"/>
      <c r="E1707" s="340"/>
      <c r="F1707" s="341" t="s">
        <v>5162</v>
      </c>
      <c r="G1707" s="342" t="s">
        <v>5161</v>
      </c>
      <c r="H1707" s="343" t="s">
        <v>40</v>
      </c>
      <c r="I1707" s="344" t="s">
        <v>5163</v>
      </c>
      <c r="J1707" s="345" t="s">
        <v>47</v>
      </c>
    </row>
    <row r="1708" spans="1:10" x14ac:dyDescent="0.25">
      <c r="A1708" t="str">
        <f t="shared" si="52"/>
        <v>28097</v>
      </c>
      <c r="B1708" s="118" t="str">
        <f t="shared" si="53"/>
        <v>D54395-BRC28097</v>
      </c>
      <c r="C1708" s="338">
        <v>5</v>
      </c>
      <c r="D1708" s="339"/>
      <c r="E1708" s="340"/>
      <c r="F1708" s="341" t="s">
        <v>5165</v>
      </c>
      <c r="G1708" s="342" t="s">
        <v>5164</v>
      </c>
      <c r="H1708" s="343" t="s">
        <v>40</v>
      </c>
      <c r="I1708" s="344" t="s">
        <v>5166</v>
      </c>
      <c r="J1708" s="345" t="s">
        <v>47</v>
      </c>
    </row>
    <row r="1709" spans="1:10" x14ac:dyDescent="0.25">
      <c r="A1709" t="str">
        <f t="shared" si="52"/>
        <v>28095</v>
      </c>
      <c r="B1709" s="118" t="str">
        <f t="shared" si="53"/>
        <v>D54395-BRC28095</v>
      </c>
      <c r="C1709" s="338">
        <v>5</v>
      </c>
      <c r="D1709" s="339"/>
      <c r="E1709" s="340"/>
      <c r="F1709" s="341" t="s">
        <v>5168</v>
      </c>
      <c r="G1709" s="342" t="s">
        <v>5167</v>
      </c>
      <c r="H1709" s="343" t="s">
        <v>40</v>
      </c>
      <c r="I1709" s="344" t="s">
        <v>5169</v>
      </c>
      <c r="J1709" s="345" t="s">
        <v>47</v>
      </c>
    </row>
    <row r="1710" spans="1:10" x14ac:dyDescent="0.25">
      <c r="A1710" t="str">
        <f t="shared" si="52"/>
        <v>28078</v>
      </c>
      <c r="B1710" s="118" t="str">
        <f t="shared" si="53"/>
        <v>D54395-BRC28078</v>
      </c>
      <c r="C1710" s="338">
        <v>5</v>
      </c>
      <c r="D1710" s="339"/>
      <c r="E1710" s="340"/>
      <c r="F1710" s="341" t="s">
        <v>5171</v>
      </c>
      <c r="G1710" s="342" t="s">
        <v>5170</v>
      </c>
      <c r="H1710" s="343" t="s">
        <v>40</v>
      </c>
      <c r="I1710" s="344" t="s">
        <v>5172</v>
      </c>
      <c r="J1710" s="345" t="s">
        <v>47</v>
      </c>
    </row>
    <row r="1711" spans="1:10" x14ac:dyDescent="0.25">
      <c r="A1711" t="str">
        <f t="shared" si="52"/>
        <v>01183</v>
      </c>
      <c r="B1711" s="118" t="str">
        <f t="shared" si="53"/>
        <v>D54329-BRC01183</v>
      </c>
      <c r="C1711" s="338">
        <v>6</v>
      </c>
      <c r="D1711" s="339"/>
      <c r="E1711" s="340"/>
      <c r="F1711" s="341" t="s">
        <v>5174</v>
      </c>
      <c r="G1711" s="342" t="s">
        <v>5173</v>
      </c>
      <c r="H1711" s="343" t="s">
        <v>40</v>
      </c>
      <c r="I1711" s="344" t="s">
        <v>5175</v>
      </c>
      <c r="J1711" s="345" t="s">
        <v>891</v>
      </c>
    </row>
    <row r="1712" spans="1:10" x14ac:dyDescent="0.25">
      <c r="A1712" t="str">
        <f t="shared" si="52"/>
        <v>00155</v>
      </c>
      <c r="B1712" s="118" t="str">
        <f t="shared" si="53"/>
        <v>D54415-BRC00155</v>
      </c>
      <c r="C1712" s="338">
        <v>13</v>
      </c>
      <c r="D1712" s="339"/>
      <c r="E1712" s="340"/>
      <c r="F1712" s="341" t="s">
        <v>5177</v>
      </c>
      <c r="G1712" s="342" t="s">
        <v>5176</v>
      </c>
      <c r="H1712" s="343" t="s">
        <v>40</v>
      </c>
      <c r="I1712" s="344" t="s">
        <v>5178</v>
      </c>
      <c r="J1712" s="345" t="s">
        <v>2960</v>
      </c>
    </row>
    <row r="1713" spans="1:10" x14ac:dyDescent="0.25">
      <c r="A1713" t="str">
        <f t="shared" si="52"/>
        <v>00156</v>
      </c>
      <c r="B1713" s="118" t="str">
        <f t="shared" si="53"/>
        <v>D54415-BRC00156</v>
      </c>
      <c r="C1713" s="338">
        <v>13</v>
      </c>
      <c r="D1713" s="339"/>
      <c r="E1713" s="340"/>
      <c r="F1713" s="341" t="s">
        <v>5180</v>
      </c>
      <c r="G1713" s="342" t="s">
        <v>5179</v>
      </c>
      <c r="H1713" s="343" t="s">
        <v>40</v>
      </c>
      <c r="I1713" s="344" t="s">
        <v>5181</v>
      </c>
      <c r="J1713" s="345" t="s">
        <v>2960</v>
      </c>
    </row>
    <row r="1714" spans="1:10" x14ac:dyDescent="0.25">
      <c r="A1714" t="str">
        <f t="shared" si="52"/>
        <v>00160</v>
      </c>
      <c r="B1714" s="118" t="str">
        <f t="shared" si="53"/>
        <v>D54415-BRC00160</v>
      </c>
      <c r="C1714" s="338">
        <v>13</v>
      </c>
      <c r="D1714" s="339"/>
      <c r="E1714" s="340"/>
      <c r="F1714" s="341" t="s">
        <v>5183</v>
      </c>
      <c r="G1714" s="342" t="s">
        <v>5182</v>
      </c>
      <c r="H1714" s="343" t="s">
        <v>40</v>
      </c>
      <c r="I1714" s="344" t="s">
        <v>5184</v>
      </c>
      <c r="J1714" s="345" t="s">
        <v>2960</v>
      </c>
    </row>
    <row r="1715" spans="1:10" x14ac:dyDescent="0.25">
      <c r="A1715" t="str">
        <f t="shared" si="52"/>
        <v>19528</v>
      </c>
      <c r="B1715" s="118" t="str">
        <f t="shared" si="53"/>
        <v>D54395-BRC19528</v>
      </c>
      <c r="C1715" s="338">
        <v>5</v>
      </c>
      <c r="D1715" s="339"/>
      <c r="E1715" s="340"/>
      <c r="F1715" s="341" t="s">
        <v>5186</v>
      </c>
      <c r="G1715" s="342" t="s">
        <v>5185</v>
      </c>
      <c r="H1715" s="343" t="s">
        <v>40</v>
      </c>
      <c r="I1715" s="344" t="s">
        <v>5187</v>
      </c>
      <c r="J1715" s="345" t="s">
        <v>47</v>
      </c>
    </row>
    <row r="1716" spans="1:10" x14ac:dyDescent="0.25">
      <c r="A1716" t="str">
        <f t="shared" si="52"/>
        <v>04045</v>
      </c>
      <c r="B1716" s="118" t="str">
        <f t="shared" si="53"/>
        <v>D54395-BRC04045</v>
      </c>
      <c r="C1716" s="338">
        <v>5</v>
      </c>
      <c r="D1716" s="339"/>
      <c r="E1716" s="340"/>
      <c r="F1716" s="341" t="s">
        <v>5189</v>
      </c>
      <c r="G1716" s="342" t="s">
        <v>5188</v>
      </c>
      <c r="H1716" s="343" t="s">
        <v>40</v>
      </c>
      <c r="I1716" s="344" t="s">
        <v>5190</v>
      </c>
      <c r="J1716" s="345" t="s">
        <v>47</v>
      </c>
    </row>
    <row r="1717" spans="1:10" x14ac:dyDescent="0.25">
      <c r="A1717" t="str">
        <f t="shared" si="52"/>
        <v>00929</v>
      </c>
      <c r="B1717" s="118" t="str">
        <f t="shared" si="53"/>
        <v>D54395-BRC00929</v>
      </c>
      <c r="C1717" s="338">
        <v>5</v>
      </c>
      <c r="D1717" s="339"/>
      <c r="E1717" s="340"/>
      <c r="F1717" s="341" t="s">
        <v>5192</v>
      </c>
      <c r="G1717" s="342" t="s">
        <v>5191</v>
      </c>
      <c r="H1717" s="343" t="s">
        <v>40</v>
      </c>
      <c r="I1717" s="344" t="s">
        <v>5193</v>
      </c>
      <c r="J1717" s="345" t="s">
        <v>47</v>
      </c>
    </row>
    <row r="1718" spans="1:10" x14ac:dyDescent="0.25">
      <c r="A1718" t="str">
        <f t="shared" si="52"/>
        <v>01129</v>
      </c>
      <c r="B1718" s="118" t="str">
        <f t="shared" si="53"/>
        <v>D54395-BRC01129</v>
      </c>
      <c r="C1718" s="338">
        <v>5</v>
      </c>
      <c r="D1718" s="339"/>
      <c r="E1718" s="340"/>
      <c r="F1718" s="341" t="s">
        <v>5195</v>
      </c>
      <c r="G1718" s="342" t="s">
        <v>5194</v>
      </c>
      <c r="H1718" s="343" t="s">
        <v>40</v>
      </c>
      <c r="I1718" s="344" t="s">
        <v>5196</v>
      </c>
      <c r="J1718" s="345" t="s">
        <v>47</v>
      </c>
    </row>
    <row r="1719" spans="1:10" x14ac:dyDescent="0.25">
      <c r="A1719" t="str">
        <f t="shared" si="52"/>
        <v>01384</v>
      </c>
      <c r="B1719" s="118" t="str">
        <f t="shared" si="53"/>
        <v>D54395-BRC01384</v>
      </c>
      <c r="C1719" s="338">
        <v>5</v>
      </c>
      <c r="D1719" s="339"/>
      <c r="E1719" s="340"/>
      <c r="F1719" s="341" t="s">
        <v>5198</v>
      </c>
      <c r="G1719" s="342" t="s">
        <v>5197</v>
      </c>
      <c r="H1719" s="343" t="s">
        <v>40</v>
      </c>
      <c r="I1719" s="344" t="s">
        <v>5199</v>
      </c>
      <c r="J1719" s="345" t="s">
        <v>47</v>
      </c>
    </row>
    <row r="1720" spans="1:10" x14ac:dyDescent="0.25">
      <c r="A1720" t="str">
        <f t="shared" si="52"/>
        <v>01677</v>
      </c>
      <c r="B1720" s="118" t="str">
        <f t="shared" si="53"/>
        <v>D54395-BRC01677</v>
      </c>
      <c r="C1720" s="338">
        <v>5</v>
      </c>
      <c r="D1720" s="339"/>
      <c r="E1720" s="340"/>
      <c r="F1720" s="341" t="s">
        <v>5201</v>
      </c>
      <c r="G1720" s="342" t="s">
        <v>5200</v>
      </c>
      <c r="H1720" s="343" t="s">
        <v>40</v>
      </c>
      <c r="I1720" s="344" t="s">
        <v>5202</v>
      </c>
      <c r="J1720" s="345" t="s">
        <v>47</v>
      </c>
    </row>
    <row r="1721" spans="1:10" x14ac:dyDescent="0.25">
      <c r="A1721" t="str">
        <f t="shared" si="52"/>
        <v>01718</v>
      </c>
      <c r="B1721" s="118" t="str">
        <f t="shared" si="53"/>
        <v>D54395-BRC01718</v>
      </c>
      <c r="C1721" s="338">
        <v>5</v>
      </c>
      <c r="D1721" s="339"/>
      <c r="E1721" s="340"/>
      <c r="F1721" s="341" t="s">
        <v>5204</v>
      </c>
      <c r="G1721" s="342" t="s">
        <v>5203</v>
      </c>
      <c r="H1721" s="343" t="s">
        <v>40</v>
      </c>
      <c r="I1721" s="344" t="s">
        <v>5205</v>
      </c>
      <c r="J1721" s="345" t="s">
        <v>47</v>
      </c>
    </row>
    <row r="1722" spans="1:10" x14ac:dyDescent="0.25">
      <c r="A1722" t="str">
        <f t="shared" si="52"/>
        <v>01767</v>
      </c>
      <c r="B1722" s="118" t="str">
        <f t="shared" si="53"/>
        <v>D54395-BRC01767</v>
      </c>
      <c r="C1722" s="338">
        <v>5</v>
      </c>
      <c r="D1722" s="339"/>
      <c r="E1722" s="340"/>
      <c r="F1722" s="341" t="s">
        <v>5207</v>
      </c>
      <c r="G1722" s="342" t="s">
        <v>5206</v>
      </c>
      <c r="H1722" s="343" t="s">
        <v>40</v>
      </c>
      <c r="I1722" s="344" t="s">
        <v>5208</v>
      </c>
      <c r="J1722" s="345" t="s">
        <v>47</v>
      </c>
    </row>
    <row r="1723" spans="1:10" x14ac:dyDescent="0.25">
      <c r="A1723" t="str">
        <f t="shared" si="52"/>
        <v>01800</v>
      </c>
      <c r="B1723" s="118" t="str">
        <f t="shared" si="53"/>
        <v>D54395-BRC01800</v>
      </c>
      <c r="C1723" s="338">
        <v>5</v>
      </c>
      <c r="D1723" s="339"/>
      <c r="E1723" s="340"/>
      <c r="F1723" s="341" t="s">
        <v>5210</v>
      </c>
      <c r="G1723" s="342" t="s">
        <v>5209</v>
      </c>
      <c r="H1723" s="343" t="s">
        <v>40</v>
      </c>
      <c r="I1723" s="344" t="s">
        <v>5211</v>
      </c>
      <c r="J1723" s="345" t="s">
        <v>47</v>
      </c>
    </row>
    <row r="1724" spans="1:10" x14ac:dyDescent="0.25">
      <c r="A1724" t="str">
        <f t="shared" si="52"/>
        <v>01846</v>
      </c>
      <c r="B1724" s="118" t="str">
        <f t="shared" si="53"/>
        <v>D54395-BRC01846</v>
      </c>
      <c r="C1724" s="338">
        <v>5</v>
      </c>
      <c r="D1724" s="339"/>
      <c r="E1724" s="340"/>
      <c r="F1724" s="341" t="s">
        <v>5213</v>
      </c>
      <c r="G1724" s="342" t="s">
        <v>5212</v>
      </c>
      <c r="H1724" s="343" t="s">
        <v>40</v>
      </c>
      <c r="I1724" s="344" t="s">
        <v>5214</v>
      </c>
      <c r="J1724" s="345" t="s">
        <v>47</v>
      </c>
    </row>
    <row r="1725" spans="1:10" x14ac:dyDescent="0.25">
      <c r="A1725" t="str">
        <f t="shared" si="52"/>
        <v>01878</v>
      </c>
      <c r="B1725" s="118" t="str">
        <f t="shared" si="53"/>
        <v>D54395-BRC01878</v>
      </c>
      <c r="C1725" s="338">
        <v>5</v>
      </c>
      <c r="D1725" s="339"/>
      <c r="E1725" s="340"/>
      <c r="F1725" s="341" t="s">
        <v>5216</v>
      </c>
      <c r="G1725" s="342" t="s">
        <v>5215</v>
      </c>
      <c r="H1725" s="343" t="s">
        <v>40</v>
      </c>
      <c r="I1725" s="344" t="s">
        <v>5217</v>
      </c>
      <c r="J1725" s="345" t="s">
        <v>47</v>
      </c>
    </row>
    <row r="1726" spans="1:10" x14ac:dyDescent="0.25">
      <c r="A1726" t="str">
        <f t="shared" si="52"/>
        <v>01919</v>
      </c>
      <c r="B1726" s="118" t="str">
        <f t="shared" si="53"/>
        <v>D54395-BRC01919</v>
      </c>
      <c r="C1726" s="338">
        <v>5</v>
      </c>
      <c r="D1726" s="339"/>
      <c r="E1726" s="340"/>
      <c r="F1726" s="341" t="s">
        <v>5219</v>
      </c>
      <c r="G1726" s="342" t="s">
        <v>5218</v>
      </c>
      <c r="H1726" s="343" t="s">
        <v>40</v>
      </c>
      <c r="I1726" s="344" t="s">
        <v>5220</v>
      </c>
      <c r="J1726" s="345" t="s">
        <v>47</v>
      </c>
    </row>
    <row r="1727" spans="1:10" x14ac:dyDescent="0.25">
      <c r="A1727" t="str">
        <f t="shared" si="52"/>
        <v>01920</v>
      </c>
      <c r="B1727" s="118" t="str">
        <f t="shared" si="53"/>
        <v>D54395-BRC01920</v>
      </c>
      <c r="C1727" s="338">
        <v>5</v>
      </c>
      <c r="D1727" s="339"/>
      <c r="E1727" s="340"/>
      <c r="F1727" s="341" t="s">
        <v>5222</v>
      </c>
      <c r="G1727" s="342" t="s">
        <v>5221</v>
      </c>
      <c r="H1727" s="343" t="s">
        <v>40</v>
      </c>
      <c r="I1727" s="344" t="s">
        <v>5223</v>
      </c>
      <c r="J1727" s="345" t="s">
        <v>47</v>
      </c>
    </row>
    <row r="1728" spans="1:10" x14ac:dyDescent="0.25">
      <c r="A1728" t="str">
        <f t="shared" si="52"/>
        <v>01922</v>
      </c>
      <c r="B1728" s="118" t="str">
        <f t="shared" si="53"/>
        <v>D54395-BRC01922</v>
      </c>
      <c r="C1728" s="338">
        <v>5</v>
      </c>
      <c r="D1728" s="339"/>
      <c r="E1728" s="340"/>
      <c r="F1728" s="341" t="s">
        <v>5225</v>
      </c>
      <c r="G1728" s="342" t="s">
        <v>5224</v>
      </c>
      <c r="H1728" s="343" t="s">
        <v>40</v>
      </c>
      <c r="I1728" s="344" t="s">
        <v>5226</v>
      </c>
      <c r="J1728" s="345" t="s">
        <v>47</v>
      </c>
    </row>
    <row r="1729" spans="1:10" x14ac:dyDescent="0.25">
      <c r="A1729" t="str">
        <f t="shared" si="52"/>
        <v>01938</v>
      </c>
      <c r="B1729" s="118" t="str">
        <f t="shared" si="53"/>
        <v>D54395-BRC01938</v>
      </c>
      <c r="C1729" s="338">
        <v>5</v>
      </c>
      <c r="D1729" s="339"/>
      <c r="E1729" s="340"/>
      <c r="F1729" s="341" t="s">
        <v>5228</v>
      </c>
      <c r="G1729" s="342" t="s">
        <v>5227</v>
      </c>
      <c r="H1729" s="343" t="s">
        <v>40</v>
      </c>
      <c r="I1729" s="344" t="s">
        <v>5229</v>
      </c>
      <c r="J1729" s="345" t="s">
        <v>47</v>
      </c>
    </row>
    <row r="1730" spans="1:10" x14ac:dyDescent="0.25">
      <c r="A1730" t="str">
        <f t="shared" si="52"/>
        <v>01989</v>
      </c>
      <c r="B1730" s="118" t="str">
        <f t="shared" si="53"/>
        <v>D54395-BRC01989</v>
      </c>
      <c r="C1730" s="338">
        <v>5</v>
      </c>
      <c r="D1730" s="339"/>
      <c r="E1730" s="340"/>
      <c r="F1730" s="341" t="s">
        <v>5231</v>
      </c>
      <c r="G1730" s="342" t="s">
        <v>5230</v>
      </c>
      <c r="H1730" s="343" t="s">
        <v>40</v>
      </c>
      <c r="I1730" s="344" t="s">
        <v>5232</v>
      </c>
      <c r="J1730" s="345" t="s">
        <v>47</v>
      </c>
    </row>
    <row r="1731" spans="1:10" x14ac:dyDescent="0.25">
      <c r="A1731" t="str">
        <f t="shared" si="52"/>
        <v>02001</v>
      </c>
      <c r="B1731" s="118" t="str">
        <f t="shared" si="53"/>
        <v>D54395-BRC02001</v>
      </c>
      <c r="C1731" s="338">
        <v>5</v>
      </c>
      <c r="D1731" s="339"/>
      <c r="E1731" s="340"/>
      <c r="F1731" s="341" t="s">
        <v>5234</v>
      </c>
      <c r="G1731" s="342" t="s">
        <v>5233</v>
      </c>
      <c r="H1731" s="343" t="s">
        <v>40</v>
      </c>
      <c r="I1731" s="344" t="s">
        <v>5235</v>
      </c>
      <c r="J1731" s="345" t="s">
        <v>47</v>
      </c>
    </row>
    <row r="1732" spans="1:10" x14ac:dyDescent="0.25">
      <c r="A1732" t="str">
        <f t="shared" ref="A1732:A1795" si="54">RIGHT(G1732,5)</f>
        <v>02027</v>
      </c>
      <c r="B1732" s="118" t="str">
        <f t="shared" ref="B1732:B1795" si="55">G1732</f>
        <v>D54395-BRC02027</v>
      </c>
      <c r="C1732" s="338">
        <v>5</v>
      </c>
      <c r="D1732" s="339"/>
      <c r="E1732" s="340"/>
      <c r="F1732" s="341" t="s">
        <v>5237</v>
      </c>
      <c r="G1732" s="342" t="s">
        <v>5236</v>
      </c>
      <c r="H1732" s="343" t="s">
        <v>40</v>
      </c>
      <c r="I1732" s="344" t="s">
        <v>5238</v>
      </c>
      <c r="J1732" s="345" t="s">
        <v>47</v>
      </c>
    </row>
    <row r="1733" spans="1:10" x14ac:dyDescent="0.25">
      <c r="A1733" t="str">
        <f t="shared" si="54"/>
        <v>02029</v>
      </c>
      <c r="B1733" s="118" t="str">
        <f t="shared" si="55"/>
        <v>D54395-BRC02029</v>
      </c>
      <c r="C1733" s="338">
        <v>5</v>
      </c>
      <c r="D1733" s="339"/>
      <c r="E1733" s="340"/>
      <c r="F1733" s="341" t="s">
        <v>5240</v>
      </c>
      <c r="G1733" s="342" t="s">
        <v>5239</v>
      </c>
      <c r="H1733" s="343" t="s">
        <v>40</v>
      </c>
      <c r="I1733" s="344" t="s">
        <v>5241</v>
      </c>
      <c r="J1733" s="345" t="s">
        <v>47</v>
      </c>
    </row>
    <row r="1734" spans="1:10" x14ac:dyDescent="0.25">
      <c r="A1734" t="str">
        <f t="shared" si="54"/>
        <v>02030</v>
      </c>
      <c r="B1734" s="118" t="str">
        <f t="shared" si="55"/>
        <v>D54395-BRC02030</v>
      </c>
      <c r="C1734" s="338">
        <v>5</v>
      </c>
      <c r="D1734" s="339"/>
      <c r="E1734" s="340"/>
      <c r="F1734" s="341" t="s">
        <v>5243</v>
      </c>
      <c r="G1734" s="342" t="s">
        <v>5242</v>
      </c>
      <c r="H1734" s="343" t="s">
        <v>40</v>
      </c>
      <c r="I1734" s="344" t="s">
        <v>5244</v>
      </c>
      <c r="J1734" s="345" t="s">
        <v>47</v>
      </c>
    </row>
    <row r="1735" spans="1:10" x14ac:dyDescent="0.25">
      <c r="A1735" t="str">
        <f t="shared" si="54"/>
        <v>02105</v>
      </c>
      <c r="B1735" s="118" t="str">
        <f t="shared" si="55"/>
        <v>D54395-BRC02105</v>
      </c>
      <c r="C1735" s="338">
        <v>5</v>
      </c>
      <c r="D1735" s="339"/>
      <c r="E1735" s="340"/>
      <c r="F1735" s="341" t="s">
        <v>5246</v>
      </c>
      <c r="G1735" s="342" t="s">
        <v>5245</v>
      </c>
      <c r="H1735" s="343" t="s">
        <v>40</v>
      </c>
      <c r="I1735" s="344" t="s">
        <v>5247</v>
      </c>
      <c r="J1735" s="345" t="s">
        <v>47</v>
      </c>
    </row>
    <row r="1736" spans="1:10" x14ac:dyDescent="0.25">
      <c r="A1736" t="str">
        <f t="shared" si="54"/>
        <v>02145</v>
      </c>
      <c r="B1736" s="118" t="str">
        <f t="shared" si="55"/>
        <v>D54395-BRC02145</v>
      </c>
      <c r="C1736" s="338">
        <v>5</v>
      </c>
      <c r="D1736" s="339"/>
      <c r="E1736" s="340"/>
      <c r="F1736" s="341" t="s">
        <v>5249</v>
      </c>
      <c r="G1736" s="342" t="s">
        <v>5248</v>
      </c>
      <c r="H1736" s="343" t="s">
        <v>40</v>
      </c>
      <c r="I1736" s="344" t="s">
        <v>5250</v>
      </c>
      <c r="J1736" s="345" t="s">
        <v>47</v>
      </c>
    </row>
    <row r="1737" spans="1:10" x14ac:dyDescent="0.25">
      <c r="A1737" t="str">
        <f t="shared" si="54"/>
        <v>02146</v>
      </c>
      <c r="B1737" s="118" t="str">
        <f t="shared" si="55"/>
        <v>D54395-BRC02146</v>
      </c>
      <c r="C1737" s="338">
        <v>5</v>
      </c>
      <c r="D1737" s="339"/>
      <c r="E1737" s="340"/>
      <c r="F1737" s="341" t="s">
        <v>5252</v>
      </c>
      <c r="G1737" s="342" t="s">
        <v>5251</v>
      </c>
      <c r="H1737" s="343" t="s">
        <v>40</v>
      </c>
      <c r="I1737" s="344" t="s">
        <v>5253</v>
      </c>
      <c r="J1737" s="345" t="s">
        <v>47</v>
      </c>
    </row>
    <row r="1738" spans="1:10" x14ac:dyDescent="0.25">
      <c r="A1738" t="str">
        <f t="shared" si="54"/>
        <v>02147</v>
      </c>
      <c r="B1738" s="118" t="str">
        <f t="shared" si="55"/>
        <v>D54395-BRC02147</v>
      </c>
      <c r="C1738" s="338">
        <v>5</v>
      </c>
      <c r="D1738" s="339"/>
      <c r="E1738" s="340"/>
      <c r="F1738" s="341" t="s">
        <v>5255</v>
      </c>
      <c r="G1738" s="342" t="s">
        <v>5254</v>
      </c>
      <c r="H1738" s="343" t="s">
        <v>40</v>
      </c>
      <c r="I1738" s="344" t="s">
        <v>5256</v>
      </c>
      <c r="J1738" s="345" t="s">
        <v>47</v>
      </c>
    </row>
    <row r="1739" spans="1:10" x14ac:dyDescent="0.25">
      <c r="A1739" t="str">
        <f t="shared" si="54"/>
        <v>02148</v>
      </c>
      <c r="B1739" s="118" t="str">
        <f t="shared" si="55"/>
        <v>D54395-BRC02148</v>
      </c>
      <c r="C1739" s="338">
        <v>5</v>
      </c>
      <c r="D1739" s="339"/>
      <c r="E1739" s="340"/>
      <c r="F1739" s="341" t="s">
        <v>5258</v>
      </c>
      <c r="G1739" s="342" t="s">
        <v>5257</v>
      </c>
      <c r="H1739" s="343" t="s">
        <v>40</v>
      </c>
      <c r="I1739" s="344" t="s">
        <v>5259</v>
      </c>
      <c r="J1739" s="345" t="s">
        <v>47</v>
      </c>
    </row>
    <row r="1740" spans="1:10" x14ac:dyDescent="0.25">
      <c r="A1740" t="str">
        <f t="shared" si="54"/>
        <v>02150</v>
      </c>
      <c r="B1740" s="118" t="str">
        <f t="shared" si="55"/>
        <v>D54395-BRC02150</v>
      </c>
      <c r="C1740" s="338">
        <v>5</v>
      </c>
      <c r="D1740" s="339"/>
      <c r="E1740" s="340"/>
      <c r="F1740" s="341" t="s">
        <v>5261</v>
      </c>
      <c r="G1740" s="342" t="s">
        <v>5260</v>
      </c>
      <c r="H1740" s="343" t="s">
        <v>40</v>
      </c>
      <c r="I1740" s="344" t="s">
        <v>5262</v>
      </c>
      <c r="J1740" s="345" t="s">
        <v>47</v>
      </c>
    </row>
    <row r="1741" spans="1:10" x14ac:dyDescent="0.25">
      <c r="A1741" t="str">
        <f t="shared" si="54"/>
        <v>02152</v>
      </c>
      <c r="B1741" s="118" t="str">
        <f t="shared" si="55"/>
        <v>D54395-BRC02152</v>
      </c>
      <c r="C1741" s="338">
        <v>5</v>
      </c>
      <c r="D1741" s="339"/>
      <c r="E1741" s="340"/>
      <c r="F1741" s="341" t="s">
        <v>5264</v>
      </c>
      <c r="G1741" s="342" t="s">
        <v>5263</v>
      </c>
      <c r="H1741" s="343" t="s">
        <v>40</v>
      </c>
      <c r="I1741" s="344" t="s">
        <v>5265</v>
      </c>
      <c r="J1741" s="345" t="s">
        <v>47</v>
      </c>
    </row>
    <row r="1742" spans="1:10" x14ac:dyDescent="0.25">
      <c r="A1742" t="str">
        <f t="shared" si="54"/>
        <v>02215</v>
      </c>
      <c r="B1742" s="118" t="str">
        <f t="shared" si="55"/>
        <v>D54395-BRC02215</v>
      </c>
      <c r="C1742" s="338">
        <v>5</v>
      </c>
      <c r="D1742" s="339"/>
      <c r="E1742" s="340"/>
      <c r="F1742" s="341" t="s">
        <v>5267</v>
      </c>
      <c r="G1742" s="342" t="s">
        <v>5266</v>
      </c>
      <c r="H1742" s="343" t="s">
        <v>40</v>
      </c>
      <c r="I1742" s="344" t="s">
        <v>5268</v>
      </c>
      <c r="J1742" s="345" t="s">
        <v>47</v>
      </c>
    </row>
    <row r="1743" spans="1:10" x14ac:dyDescent="0.25">
      <c r="A1743" t="str">
        <f t="shared" si="54"/>
        <v>02227</v>
      </c>
      <c r="B1743" s="118" t="str">
        <f t="shared" si="55"/>
        <v>D54395-BRC02227</v>
      </c>
      <c r="C1743" s="338">
        <v>5</v>
      </c>
      <c r="D1743" s="339"/>
      <c r="E1743" s="340"/>
      <c r="F1743" s="341" t="s">
        <v>5270</v>
      </c>
      <c r="G1743" s="342" t="s">
        <v>5269</v>
      </c>
      <c r="H1743" s="343" t="s">
        <v>40</v>
      </c>
      <c r="I1743" s="344" t="s">
        <v>5271</v>
      </c>
      <c r="J1743" s="345" t="s">
        <v>47</v>
      </c>
    </row>
    <row r="1744" spans="1:10" x14ac:dyDescent="0.25">
      <c r="A1744" t="str">
        <f t="shared" si="54"/>
        <v>02246</v>
      </c>
      <c r="B1744" s="118" t="str">
        <f t="shared" si="55"/>
        <v>D54395-BRC02246</v>
      </c>
      <c r="C1744" s="338">
        <v>5</v>
      </c>
      <c r="D1744" s="339"/>
      <c r="E1744" s="340"/>
      <c r="F1744" s="341" t="s">
        <v>5273</v>
      </c>
      <c r="G1744" s="342" t="s">
        <v>5272</v>
      </c>
      <c r="H1744" s="343" t="s">
        <v>40</v>
      </c>
      <c r="I1744" s="344" t="s">
        <v>5274</v>
      </c>
      <c r="J1744" s="345" t="s">
        <v>47</v>
      </c>
    </row>
    <row r="1745" spans="1:10" x14ac:dyDescent="0.25">
      <c r="A1745" t="str">
        <f t="shared" si="54"/>
        <v>02260</v>
      </c>
      <c r="B1745" s="118" t="str">
        <f t="shared" si="55"/>
        <v>D54395-BRC02260</v>
      </c>
      <c r="C1745" s="338">
        <v>5</v>
      </c>
      <c r="D1745" s="339"/>
      <c r="E1745" s="340"/>
      <c r="F1745" s="341" t="s">
        <v>5276</v>
      </c>
      <c r="G1745" s="342" t="s">
        <v>5275</v>
      </c>
      <c r="H1745" s="343" t="s">
        <v>40</v>
      </c>
      <c r="I1745" s="344" t="s">
        <v>5277</v>
      </c>
      <c r="J1745" s="345" t="s">
        <v>47</v>
      </c>
    </row>
    <row r="1746" spans="1:10" x14ac:dyDescent="0.25">
      <c r="A1746" t="str">
        <f t="shared" si="54"/>
        <v>02267</v>
      </c>
      <c r="B1746" s="118" t="str">
        <f t="shared" si="55"/>
        <v>D54395-BRC02267</v>
      </c>
      <c r="C1746" s="338">
        <v>5</v>
      </c>
      <c r="D1746" s="339"/>
      <c r="E1746" s="340"/>
      <c r="F1746" s="341" t="s">
        <v>5279</v>
      </c>
      <c r="G1746" s="342" t="s">
        <v>5278</v>
      </c>
      <c r="H1746" s="343" t="s">
        <v>40</v>
      </c>
      <c r="I1746" s="344" t="s">
        <v>5280</v>
      </c>
      <c r="J1746" s="345" t="s">
        <v>47</v>
      </c>
    </row>
    <row r="1747" spans="1:10" x14ac:dyDescent="0.25">
      <c r="A1747" t="str">
        <f t="shared" si="54"/>
        <v>02269</v>
      </c>
      <c r="B1747" s="118" t="str">
        <f t="shared" si="55"/>
        <v>D54395-BRC02269</v>
      </c>
      <c r="C1747" s="338">
        <v>5</v>
      </c>
      <c r="D1747" s="339"/>
      <c r="E1747" s="340"/>
      <c r="F1747" s="341" t="s">
        <v>5282</v>
      </c>
      <c r="G1747" s="342" t="s">
        <v>5281</v>
      </c>
      <c r="H1747" s="343" t="s">
        <v>40</v>
      </c>
      <c r="I1747" s="344" t="s">
        <v>5283</v>
      </c>
      <c r="J1747" s="345" t="s">
        <v>47</v>
      </c>
    </row>
    <row r="1748" spans="1:10" x14ac:dyDescent="0.25">
      <c r="A1748" t="str">
        <f t="shared" si="54"/>
        <v>02276</v>
      </c>
      <c r="B1748" s="118" t="str">
        <f t="shared" si="55"/>
        <v>D54395-BRC02276</v>
      </c>
      <c r="C1748" s="338">
        <v>5</v>
      </c>
      <c r="D1748" s="339"/>
      <c r="E1748" s="340"/>
      <c r="F1748" s="341" t="s">
        <v>5285</v>
      </c>
      <c r="G1748" s="342" t="s">
        <v>5284</v>
      </c>
      <c r="H1748" s="343" t="s">
        <v>40</v>
      </c>
      <c r="I1748" s="344" t="s">
        <v>5286</v>
      </c>
      <c r="J1748" s="345" t="s">
        <v>47</v>
      </c>
    </row>
    <row r="1749" spans="1:10" x14ac:dyDescent="0.25">
      <c r="A1749" t="str">
        <f t="shared" si="54"/>
        <v>02288</v>
      </c>
      <c r="B1749" s="118" t="str">
        <f t="shared" si="55"/>
        <v>D54395-BRC02288</v>
      </c>
      <c r="C1749" s="338">
        <v>5</v>
      </c>
      <c r="D1749" s="339"/>
      <c r="E1749" s="340"/>
      <c r="F1749" s="341" t="s">
        <v>5288</v>
      </c>
      <c r="G1749" s="342" t="s">
        <v>5287</v>
      </c>
      <c r="H1749" s="343" t="s">
        <v>40</v>
      </c>
      <c r="I1749" s="344" t="s">
        <v>5289</v>
      </c>
      <c r="J1749" s="345" t="s">
        <v>47</v>
      </c>
    </row>
    <row r="1750" spans="1:10" x14ac:dyDescent="0.25">
      <c r="A1750" t="str">
        <f t="shared" si="54"/>
        <v>02290</v>
      </c>
      <c r="B1750" s="118" t="str">
        <f t="shared" si="55"/>
        <v>D54395-BRC02290</v>
      </c>
      <c r="C1750" s="338">
        <v>5</v>
      </c>
      <c r="D1750" s="339"/>
      <c r="E1750" s="340"/>
      <c r="F1750" s="341" t="s">
        <v>5291</v>
      </c>
      <c r="G1750" s="342" t="s">
        <v>5290</v>
      </c>
      <c r="H1750" s="343" t="s">
        <v>40</v>
      </c>
      <c r="I1750" s="344" t="s">
        <v>5292</v>
      </c>
      <c r="J1750" s="345" t="s">
        <v>47</v>
      </c>
    </row>
    <row r="1751" spans="1:10" x14ac:dyDescent="0.25">
      <c r="A1751" t="str">
        <f t="shared" si="54"/>
        <v>02301</v>
      </c>
      <c r="B1751" s="118" t="str">
        <f t="shared" si="55"/>
        <v>D54395-BRC02301</v>
      </c>
      <c r="C1751" s="338">
        <v>5</v>
      </c>
      <c r="D1751" s="339"/>
      <c r="E1751" s="340"/>
      <c r="F1751" s="341" t="s">
        <v>5294</v>
      </c>
      <c r="G1751" s="342" t="s">
        <v>5293</v>
      </c>
      <c r="H1751" s="343" t="s">
        <v>40</v>
      </c>
      <c r="I1751" s="344" t="s">
        <v>5295</v>
      </c>
      <c r="J1751" s="345" t="s">
        <v>47</v>
      </c>
    </row>
    <row r="1752" spans="1:10" x14ac:dyDescent="0.25">
      <c r="A1752" t="str">
        <f t="shared" si="54"/>
        <v>02308</v>
      </c>
      <c r="B1752" s="118" t="str">
        <f t="shared" si="55"/>
        <v>D54395-BRC02308</v>
      </c>
      <c r="C1752" s="338">
        <v>5</v>
      </c>
      <c r="D1752" s="339"/>
      <c r="E1752" s="340"/>
      <c r="F1752" s="341" t="s">
        <v>5297</v>
      </c>
      <c r="G1752" s="342" t="s">
        <v>5296</v>
      </c>
      <c r="H1752" s="343" t="s">
        <v>40</v>
      </c>
      <c r="I1752" s="344" t="s">
        <v>5298</v>
      </c>
      <c r="J1752" s="345" t="s">
        <v>47</v>
      </c>
    </row>
    <row r="1753" spans="1:10" x14ac:dyDescent="0.25">
      <c r="A1753" t="str">
        <f t="shared" si="54"/>
        <v>02310</v>
      </c>
      <c r="B1753" s="118" t="str">
        <f t="shared" si="55"/>
        <v>D54395-BRC02310</v>
      </c>
      <c r="C1753" s="338">
        <v>5</v>
      </c>
      <c r="D1753" s="339"/>
      <c r="E1753" s="340"/>
      <c r="F1753" s="341" t="s">
        <v>5300</v>
      </c>
      <c r="G1753" s="342" t="s">
        <v>5299</v>
      </c>
      <c r="H1753" s="343" t="s">
        <v>40</v>
      </c>
      <c r="I1753" s="344" t="s">
        <v>5301</v>
      </c>
      <c r="J1753" s="345" t="s">
        <v>47</v>
      </c>
    </row>
    <row r="1754" spans="1:10" x14ac:dyDescent="0.25">
      <c r="A1754" t="str">
        <f t="shared" si="54"/>
        <v>02311</v>
      </c>
      <c r="B1754" s="118" t="str">
        <f t="shared" si="55"/>
        <v>D54395-BRC02311</v>
      </c>
      <c r="C1754" s="338">
        <v>5</v>
      </c>
      <c r="D1754" s="339"/>
      <c r="E1754" s="340"/>
      <c r="F1754" s="341" t="s">
        <v>5303</v>
      </c>
      <c r="G1754" s="342" t="s">
        <v>5302</v>
      </c>
      <c r="H1754" s="343" t="s">
        <v>40</v>
      </c>
      <c r="I1754" s="344" t="s">
        <v>5304</v>
      </c>
      <c r="J1754" s="345" t="s">
        <v>47</v>
      </c>
    </row>
    <row r="1755" spans="1:10" x14ac:dyDescent="0.25">
      <c r="A1755" t="str">
        <f t="shared" si="54"/>
        <v>02317</v>
      </c>
      <c r="B1755" s="118" t="str">
        <f t="shared" si="55"/>
        <v>D54395-BRC02317</v>
      </c>
      <c r="C1755" s="338">
        <v>5</v>
      </c>
      <c r="D1755" s="339"/>
      <c r="E1755" s="340"/>
      <c r="F1755" s="341" t="s">
        <v>5306</v>
      </c>
      <c r="G1755" s="342" t="s">
        <v>5305</v>
      </c>
      <c r="H1755" s="343" t="s">
        <v>40</v>
      </c>
      <c r="I1755" s="344" t="s">
        <v>5307</v>
      </c>
      <c r="J1755" s="345" t="s">
        <v>47</v>
      </c>
    </row>
    <row r="1756" spans="1:10" x14ac:dyDescent="0.25">
      <c r="A1756" t="str">
        <f t="shared" si="54"/>
        <v>02324</v>
      </c>
      <c r="B1756" s="118" t="str">
        <f t="shared" si="55"/>
        <v>D54395-BRC02324</v>
      </c>
      <c r="C1756" s="338">
        <v>5</v>
      </c>
      <c r="D1756" s="339"/>
      <c r="E1756" s="340"/>
      <c r="F1756" s="341" t="s">
        <v>5309</v>
      </c>
      <c r="G1756" s="342" t="s">
        <v>5308</v>
      </c>
      <c r="H1756" s="343" t="s">
        <v>40</v>
      </c>
      <c r="I1756" s="344" t="s">
        <v>5137</v>
      </c>
      <c r="J1756" s="345" t="s">
        <v>47</v>
      </c>
    </row>
    <row r="1757" spans="1:10" x14ac:dyDescent="0.25">
      <c r="A1757" t="str">
        <f t="shared" si="54"/>
        <v>02329</v>
      </c>
      <c r="B1757" s="118" t="str">
        <f t="shared" si="55"/>
        <v>D54395-BRC02329</v>
      </c>
      <c r="C1757" s="338">
        <v>5</v>
      </c>
      <c r="D1757" s="339"/>
      <c r="E1757" s="340"/>
      <c r="F1757" s="341" t="s">
        <v>5311</v>
      </c>
      <c r="G1757" s="342" t="s">
        <v>5310</v>
      </c>
      <c r="H1757" s="343" t="s">
        <v>40</v>
      </c>
      <c r="I1757" s="344" t="s">
        <v>5312</v>
      </c>
      <c r="J1757" s="345" t="s">
        <v>47</v>
      </c>
    </row>
    <row r="1758" spans="1:10" x14ac:dyDescent="0.25">
      <c r="A1758" t="str">
        <f t="shared" si="54"/>
        <v>02386</v>
      </c>
      <c r="B1758" s="118" t="str">
        <f t="shared" si="55"/>
        <v>D54395-BRC02386</v>
      </c>
      <c r="C1758" s="338">
        <v>5</v>
      </c>
      <c r="D1758" s="339"/>
      <c r="E1758" s="340"/>
      <c r="F1758" s="341" t="s">
        <v>5314</v>
      </c>
      <c r="G1758" s="342" t="s">
        <v>5313</v>
      </c>
      <c r="H1758" s="343" t="s">
        <v>40</v>
      </c>
      <c r="I1758" s="344" t="s">
        <v>5315</v>
      </c>
      <c r="J1758" s="345" t="s">
        <v>47</v>
      </c>
    </row>
    <row r="1759" spans="1:10" x14ac:dyDescent="0.25">
      <c r="A1759" t="str">
        <f t="shared" si="54"/>
        <v>02388</v>
      </c>
      <c r="B1759" s="118" t="str">
        <f t="shared" si="55"/>
        <v>D54395-BRC02388</v>
      </c>
      <c r="C1759" s="338">
        <v>5</v>
      </c>
      <c r="D1759" s="339"/>
      <c r="E1759" s="340"/>
      <c r="F1759" s="341" t="s">
        <v>5317</v>
      </c>
      <c r="G1759" s="342" t="s">
        <v>5316</v>
      </c>
      <c r="H1759" s="343" t="s">
        <v>40</v>
      </c>
      <c r="I1759" s="344" t="s">
        <v>5318</v>
      </c>
      <c r="J1759" s="345" t="s">
        <v>47</v>
      </c>
    </row>
    <row r="1760" spans="1:10" x14ac:dyDescent="0.25">
      <c r="A1760" t="str">
        <f t="shared" si="54"/>
        <v>02423</v>
      </c>
      <c r="B1760" s="118" t="str">
        <f t="shared" si="55"/>
        <v>D54395-BRC02423</v>
      </c>
      <c r="C1760" s="338">
        <v>5</v>
      </c>
      <c r="D1760" s="339"/>
      <c r="E1760" s="340"/>
      <c r="F1760" s="341" t="s">
        <v>5320</v>
      </c>
      <c r="G1760" s="342" t="s">
        <v>5319</v>
      </c>
      <c r="H1760" s="343" t="s">
        <v>40</v>
      </c>
      <c r="I1760" s="344" t="s">
        <v>5321</v>
      </c>
      <c r="J1760" s="345" t="s">
        <v>47</v>
      </c>
    </row>
    <row r="1761" spans="1:10" x14ac:dyDescent="0.25">
      <c r="A1761" t="str">
        <f t="shared" si="54"/>
        <v>02460</v>
      </c>
      <c r="B1761" s="118" t="str">
        <f t="shared" si="55"/>
        <v>D54395-BRC02460</v>
      </c>
      <c r="C1761" s="338">
        <v>5</v>
      </c>
      <c r="D1761" s="339"/>
      <c r="E1761" s="340"/>
      <c r="F1761" s="341" t="s">
        <v>5323</v>
      </c>
      <c r="G1761" s="342" t="s">
        <v>5322</v>
      </c>
      <c r="H1761" s="343" t="s">
        <v>40</v>
      </c>
      <c r="I1761" s="344" t="s">
        <v>5324</v>
      </c>
      <c r="J1761" s="345" t="s">
        <v>47</v>
      </c>
    </row>
    <row r="1762" spans="1:10" x14ac:dyDescent="0.25">
      <c r="A1762" t="str">
        <f t="shared" si="54"/>
        <v>02584</v>
      </c>
      <c r="B1762" s="118" t="str">
        <f t="shared" si="55"/>
        <v>D54395-BRC02584</v>
      </c>
      <c r="C1762" s="338">
        <v>5</v>
      </c>
      <c r="D1762" s="339"/>
      <c r="E1762" s="340"/>
      <c r="F1762" s="341" t="s">
        <v>5326</v>
      </c>
      <c r="G1762" s="342" t="s">
        <v>5325</v>
      </c>
      <c r="H1762" s="343" t="s">
        <v>40</v>
      </c>
      <c r="I1762" s="344" t="s">
        <v>5327</v>
      </c>
      <c r="J1762" s="345" t="s">
        <v>47</v>
      </c>
    </row>
    <row r="1763" spans="1:10" x14ac:dyDescent="0.25">
      <c r="A1763" t="str">
        <f t="shared" si="54"/>
        <v>02610</v>
      </c>
      <c r="B1763" s="118" t="str">
        <f t="shared" si="55"/>
        <v>D54395-BRC02610</v>
      </c>
      <c r="C1763" s="338">
        <v>5</v>
      </c>
      <c r="D1763" s="339"/>
      <c r="E1763" s="340"/>
      <c r="F1763" s="341" t="s">
        <v>5329</v>
      </c>
      <c r="G1763" s="342" t="s">
        <v>5328</v>
      </c>
      <c r="H1763" s="343" t="s">
        <v>40</v>
      </c>
      <c r="I1763" s="344" t="s">
        <v>5330</v>
      </c>
      <c r="J1763" s="345" t="s">
        <v>47</v>
      </c>
    </row>
    <row r="1764" spans="1:10" x14ac:dyDescent="0.25">
      <c r="A1764" t="str">
        <f t="shared" si="54"/>
        <v>02644</v>
      </c>
      <c r="B1764" s="118" t="str">
        <f t="shared" si="55"/>
        <v>D54395-BRC02644</v>
      </c>
      <c r="C1764" s="338">
        <v>5</v>
      </c>
      <c r="D1764" s="339"/>
      <c r="E1764" s="340"/>
      <c r="F1764" s="341" t="s">
        <v>5332</v>
      </c>
      <c r="G1764" s="342" t="s">
        <v>5331</v>
      </c>
      <c r="H1764" s="343" t="s">
        <v>40</v>
      </c>
      <c r="I1764" s="344" t="s">
        <v>5333</v>
      </c>
      <c r="J1764" s="345" t="s">
        <v>47</v>
      </c>
    </row>
    <row r="1765" spans="1:10" x14ac:dyDescent="0.25">
      <c r="A1765" t="str">
        <f t="shared" si="54"/>
        <v>02654</v>
      </c>
      <c r="B1765" s="118" t="str">
        <f t="shared" si="55"/>
        <v>D54395-BRC02654</v>
      </c>
      <c r="C1765" s="338">
        <v>5</v>
      </c>
      <c r="D1765" s="339"/>
      <c r="E1765" s="340"/>
      <c r="F1765" s="341" t="s">
        <v>5335</v>
      </c>
      <c r="G1765" s="342" t="s">
        <v>5334</v>
      </c>
      <c r="H1765" s="343" t="s">
        <v>40</v>
      </c>
      <c r="I1765" s="344" t="s">
        <v>5336</v>
      </c>
      <c r="J1765" s="345" t="s">
        <v>47</v>
      </c>
    </row>
    <row r="1766" spans="1:10" x14ac:dyDescent="0.25">
      <c r="A1766" t="str">
        <f t="shared" si="54"/>
        <v>02822</v>
      </c>
      <c r="B1766" s="118" t="str">
        <f t="shared" si="55"/>
        <v>D54395-BRC02822</v>
      </c>
      <c r="C1766" s="338">
        <v>5</v>
      </c>
      <c r="D1766" s="339"/>
      <c r="E1766" s="340"/>
      <c r="F1766" s="341" t="s">
        <v>5338</v>
      </c>
      <c r="G1766" s="342" t="s">
        <v>5337</v>
      </c>
      <c r="H1766" s="343" t="s">
        <v>40</v>
      </c>
      <c r="I1766" s="344" t="s">
        <v>5339</v>
      </c>
      <c r="J1766" s="345" t="s">
        <v>47</v>
      </c>
    </row>
    <row r="1767" spans="1:10" x14ac:dyDescent="0.25">
      <c r="A1767" t="str">
        <f t="shared" si="54"/>
        <v>02830</v>
      </c>
      <c r="B1767" s="118" t="str">
        <f t="shared" si="55"/>
        <v>D54395-BRC02830</v>
      </c>
      <c r="C1767" s="338">
        <v>5</v>
      </c>
      <c r="D1767" s="339"/>
      <c r="E1767" s="340"/>
      <c r="F1767" s="341" t="s">
        <v>5341</v>
      </c>
      <c r="G1767" s="342" t="s">
        <v>5340</v>
      </c>
      <c r="H1767" s="343" t="s">
        <v>40</v>
      </c>
      <c r="I1767" s="344" t="s">
        <v>5342</v>
      </c>
      <c r="J1767" s="345" t="s">
        <v>47</v>
      </c>
    </row>
    <row r="1768" spans="1:10" x14ac:dyDescent="0.25">
      <c r="A1768" t="str">
        <f t="shared" si="54"/>
        <v>02843</v>
      </c>
      <c r="B1768" s="118" t="str">
        <f t="shared" si="55"/>
        <v>D54395-BRC02843</v>
      </c>
      <c r="C1768" s="338">
        <v>5</v>
      </c>
      <c r="D1768" s="339"/>
      <c r="E1768" s="340"/>
      <c r="F1768" s="341" t="s">
        <v>5344</v>
      </c>
      <c r="G1768" s="342" t="s">
        <v>5343</v>
      </c>
      <c r="H1768" s="343" t="s">
        <v>40</v>
      </c>
      <c r="I1768" s="344" t="s">
        <v>5345</v>
      </c>
      <c r="J1768" s="345" t="s">
        <v>47</v>
      </c>
    </row>
    <row r="1769" spans="1:10" x14ac:dyDescent="0.25">
      <c r="A1769" t="str">
        <f t="shared" si="54"/>
        <v>02862</v>
      </c>
      <c r="B1769" s="118" t="str">
        <f t="shared" si="55"/>
        <v>D54395-BRC02862</v>
      </c>
      <c r="C1769" s="338">
        <v>5</v>
      </c>
      <c r="D1769" s="339"/>
      <c r="E1769" s="340"/>
      <c r="F1769" s="341" t="s">
        <v>5347</v>
      </c>
      <c r="G1769" s="342" t="s">
        <v>5346</v>
      </c>
      <c r="H1769" s="343" t="s">
        <v>40</v>
      </c>
      <c r="I1769" s="344" t="s">
        <v>5348</v>
      </c>
      <c r="J1769" s="345" t="s">
        <v>47</v>
      </c>
    </row>
    <row r="1770" spans="1:10" x14ac:dyDescent="0.25">
      <c r="A1770" t="str">
        <f t="shared" si="54"/>
        <v>02917</v>
      </c>
      <c r="B1770" s="118" t="str">
        <f t="shared" si="55"/>
        <v>D54395-BRC02917</v>
      </c>
      <c r="C1770" s="338">
        <v>5</v>
      </c>
      <c r="D1770" s="339"/>
      <c r="E1770" s="340"/>
      <c r="F1770" s="341" t="s">
        <v>5350</v>
      </c>
      <c r="G1770" s="342" t="s">
        <v>5349</v>
      </c>
      <c r="H1770" s="343" t="s">
        <v>40</v>
      </c>
      <c r="I1770" s="344" t="s">
        <v>5351</v>
      </c>
      <c r="J1770" s="345" t="s">
        <v>47</v>
      </c>
    </row>
    <row r="1771" spans="1:10" x14ac:dyDescent="0.25">
      <c r="A1771" t="str">
        <f t="shared" si="54"/>
        <v>02995</v>
      </c>
      <c r="B1771" s="118" t="str">
        <f t="shared" si="55"/>
        <v>D54395-BRC02995</v>
      </c>
      <c r="C1771" s="338">
        <v>5</v>
      </c>
      <c r="D1771" s="339"/>
      <c r="E1771" s="340"/>
      <c r="F1771" s="341" t="s">
        <v>5353</v>
      </c>
      <c r="G1771" s="342" t="s">
        <v>5352</v>
      </c>
      <c r="H1771" s="343" t="s">
        <v>40</v>
      </c>
      <c r="I1771" s="344" t="s">
        <v>5354</v>
      </c>
      <c r="J1771" s="345" t="s">
        <v>47</v>
      </c>
    </row>
    <row r="1772" spans="1:10" x14ac:dyDescent="0.25">
      <c r="A1772" t="str">
        <f t="shared" si="54"/>
        <v>03029</v>
      </c>
      <c r="B1772" s="118" t="str">
        <f t="shared" si="55"/>
        <v>D54395-BRC03029</v>
      </c>
      <c r="C1772" s="338">
        <v>5</v>
      </c>
      <c r="D1772" s="339"/>
      <c r="E1772" s="340"/>
      <c r="F1772" s="341" t="s">
        <v>5356</v>
      </c>
      <c r="G1772" s="342" t="s">
        <v>5355</v>
      </c>
      <c r="H1772" s="343" t="s">
        <v>40</v>
      </c>
      <c r="I1772" s="344" t="s">
        <v>5357</v>
      </c>
      <c r="J1772" s="345" t="s">
        <v>47</v>
      </c>
    </row>
    <row r="1773" spans="1:10" x14ac:dyDescent="0.25">
      <c r="A1773" t="str">
        <f t="shared" si="54"/>
        <v>03043</v>
      </c>
      <c r="B1773" s="118" t="str">
        <f t="shared" si="55"/>
        <v>D54395-BRC03043</v>
      </c>
      <c r="C1773" s="338">
        <v>5</v>
      </c>
      <c r="D1773" s="339"/>
      <c r="E1773" s="340"/>
      <c r="F1773" s="341" t="s">
        <v>5359</v>
      </c>
      <c r="G1773" s="342" t="s">
        <v>5358</v>
      </c>
      <c r="H1773" s="343" t="s">
        <v>40</v>
      </c>
      <c r="I1773" s="344" t="s">
        <v>5360</v>
      </c>
      <c r="J1773" s="345" t="s">
        <v>47</v>
      </c>
    </row>
    <row r="1774" spans="1:10" x14ac:dyDescent="0.25">
      <c r="A1774" t="str">
        <f t="shared" si="54"/>
        <v>03044</v>
      </c>
      <c r="B1774" s="118" t="str">
        <f t="shared" si="55"/>
        <v>D54395-BRC03044</v>
      </c>
      <c r="C1774" s="338">
        <v>5</v>
      </c>
      <c r="D1774" s="339"/>
      <c r="E1774" s="340"/>
      <c r="F1774" s="341" t="s">
        <v>5362</v>
      </c>
      <c r="G1774" s="342" t="s">
        <v>5361</v>
      </c>
      <c r="H1774" s="343" t="s">
        <v>40</v>
      </c>
      <c r="I1774" s="344" t="s">
        <v>5363</v>
      </c>
      <c r="J1774" s="345" t="s">
        <v>47</v>
      </c>
    </row>
    <row r="1775" spans="1:10" x14ac:dyDescent="0.25">
      <c r="A1775" t="str">
        <f t="shared" si="54"/>
        <v>03045</v>
      </c>
      <c r="B1775" s="118" t="str">
        <f t="shared" si="55"/>
        <v>D54395-BRC03045</v>
      </c>
      <c r="C1775" s="338">
        <v>5</v>
      </c>
      <c r="D1775" s="339"/>
      <c r="E1775" s="340"/>
      <c r="F1775" s="341" t="s">
        <v>5365</v>
      </c>
      <c r="G1775" s="342" t="s">
        <v>5364</v>
      </c>
      <c r="H1775" s="343" t="s">
        <v>40</v>
      </c>
      <c r="I1775" s="344" t="s">
        <v>5366</v>
      </c>
      <c r="J1775" s="345" t="s">
        <v>47</v>
      </c>
    </row>
    <row r="1776" spans="1:10" x14ac:dyDescent="0.25">
      <c r="A1776" t="str">
        <f t="shared" si="54"/>
        <v>03052</v>
      </c>
      <c r="B1776" s="118" t="str">
        <f t="shared" si="55"/>
        <v>D54395-BRC03052</v>
      </c>
      <c r="C1776" s="338">
        <v>5</v>
      </c>
      <c r="D1776" s="339"/>
      <c r="E1776" s="340"/>
      <c r="F1776" s="341" t="s">
        <v>5368</v>
      </c>
      <c r="G1776" s="342" t="s">
        <v>5367</v>
      </c>
      <c r="H1776" s="343" t="s">
        <v>40</v>
      </c>
      <c r="I1776" s="344" t="s">
        <v>5369</v>
      </c>
      <c r="J1776" s="345" t="s">
        <v>47</v>
      </c>
    </row>
    <row r="1777" spans="1:10" x14ac:dyDescent="0.25">
      <c r="A1777" t="str">
        <f t="shared" si="54"/>
        <v>03056</v>
      </c>
      <c r="B1777" s="118" t="str">
        <f t="shared" si="55"/>
        <v>D54395-BRC03056</v>
      </c>
      <c r="C1777" s="338">
        <v>5</v>
      </c>
      <c r="D1777" s="339"/>
      <c r="E1777" s="340"/>
      <c r="F1777" s="341" t="s">
        <v>5371</v>
      </c>
      <c r="G1777" s="342" t="s">
        <v>5370</v>
      </c>
      <c r="H1777" s="343" t="s">
        <v>40</v>
      </c>
      <c r="I1777" s="344" t="s">
        <v>5372</v>
      </c>
      <c r="J1777" s="345" t="s">
        <v>47</v>
      </c>
    </row>
    <row r="1778" spans="1:10" x14ac:dyDescent="0.25">
      <c r="A1778" t="str">
        <f t="shared" si="54"/>
        <v>03057</v>
      </c>
      <c r="B1778" s="118" t="str">
        <f t="shared" si="55"/>
        <v>D54395-BRC03057</v>
      </c>
      <c r="C1778" s="338">
        <v>5</v>
      </c>
      <c r="D1778" s="339"/>
      <c r="E1778" s="340"/>
      <c r="F1778" s="341" t="s">
        <v>5374</v>
      </c>
      <c r="G1778" s="342" t="s">
        <v>5373</v>
      </c>
      <c r="H1778" s="343" t="s">
        <v>40</v>
      </c>
      <c r="I1778" s="344" t="s">
        <v>5375</v>
      </c>
      <c r="J1778" s="345" t="s">
        <v>47</v>
      </c>
    </row>
    <row r="1779" spans="1:10" x14ac:dyDescent="0.25">
      <c r="A1779" t="str">
        <f t="shared" si="54"/>
        <v>03060</v>
      </c>
      <c r="B1779" s="118" t="str">
        <f t="shared" si="55"/>
        <v>D54395-BRC03060</v>
      </c>
      <c r="C1779" s="338">
        <v>5</v>
      </c>
      <c r="D1779" s="339"/>
      <c r="E1779" s="340"/>
      <c r="F1779" s="341" t="s">
        <v>5377</v>
      </c>
      <c r="G1779" s="342" t="s">
        <v>5376</v>
      </c>
      <c r="H1779" s="343" t="s">
        <v>40</v>
      </c>
      <c r="I1779" s="344" t="s">
        <v>5378</v>
      </c>
      <c r="J1779" s="345" t="s">
        <v>47</v>
      </c>
    </row>
    <row r="1780" spans="1:10" x14ac:dyDescent="0.25">
      <c r="A1780" t="str">
        <f t="shared" si="54"/>
        <v>03064</v>
      </c>
      <c r="B1780" s="118" t="str">
        <f t="shared" si="55"/>
        <v>D54395-BRC03064</v>
      </c>
      <c r="C1780" s="338">
        <v>5</v>
      </c>
      <c r="D1780" s="339"/>
      <c r="E1780" s="340"/>
      <c r="F1780" s="341" t="s">
        <v>5380</v>
      </c>
      <c r="G1780" s="342" t="s">
        <v>5379</v>
      </c>
      <c r="H1780" s="343" t="s">
        <v>40</v>
      </c>
      <c r="I1780" s="344" t="s">
        <v>5381</v>
      </c>
      <c r="J1780" s="345" t="s">
        <v>47</v>
      </c>
    </row>
    <row r="1781" spans="1:10" x14ac:dyDescent="0.25">
      <c r="A1781" t="str">
        <f t="shared" si="54"/>
        <v>03065</v>
      </c>
      <c r="B1781" s="118" t="str">
        <f t="shared" si="55"/>
        <v>D54395-BRC03065</v>
      </c>
      <c r="C1781" s="338">
        <v>5</v>
      </c>
      <c r="D1781" s="339"/>
      <c r="E1781" s="340"/>
      <c r="F1781" s="341" t="s">
        <v>5383</v>
      </c>
      <c r="G1781" s="342" t="s">
        <v>5382</v>
      </c>
      <c r="H1781" s="343" t="s">
        <v>40</v>
      </c>
      <c r="I1781" s="344" t="s">
        <v>5384</v>
      </c>
      <c r="J1781" s="345" t="s">
        <v>47</v>
      </c>
    </row>
    <row r="1782" spans="1:10" x14ac:dyDescent="0.25">
      <c r="A1782" t="str">
        <f t="shared" si="54"/>
        <v>03070</v>
      </c>
      <c r="B1782" s="118" t="str">
        <f t="shared" si="55"/>
        <v>D54395-BRC03070</v>
      </c>
      <c r="C1782" s="338">
        <v>5</v>
      </c>
      <c r="D1782" s="339"/>
      <c r="E1782" s="340"/>
      <c r="F1782" s="341" t="s">
        <v>5386</v>
      </c>
      <c r="G1782" s="342" t="s">
        <v>5385</v>
      </c>
      <c r="H1782" s="343" t="s">
        <v>40</v>
      </c>
      <c r="I1782" s="344" t="s">
        <v>5387</v>
      </c>
      <c r="J1782" s="345" t="s">
        <v>47</v>
      </c>
    </row>
    <row r="1783" spans="1:10" x14ac:dyDescent="0.25">
      <c r="A1783" t="str">
        <f t="shared" si="54"/>
        <v>03175</v>
      </c>
      <c r="B1783" s="118" t="str">
        <f t="shared" si="55"/>
        <v>D54395-BRC03175</v>
      </c>
      <c r="C1783" s="338">
        <v>5</v>
      </c>
      <c r="D1783" s="339"/>
      <c r="E1783" s="340"/>
      <c r="F1783" s="341" t="s">
        <v>5389</v>
      </c>
      <c r="G1783" s="342" t="s">
        <v>5388</v>
      </c>
      <c r="H1783" s="343" t="s">
        <v>40</v>
      </c>
      <c r="I1783" s="344" t="s">
        <v>5390</v>
      </c>
      <c r="J1783" s="345" t="s">
        <v>47</v>
      </c>
    </row>
    <row r="1784" spans="1:10" x14ac:dyDescent="0.25">
      <c r="A1784" t="str">
        <f t="shared" si="54"/>
        <v>03210</v>
      </c>
      <c r="B1784" s="118" t="str">
        <f t="shared" si="55"/>
        <v>D54395-BRC03210</v>
      </c>
      <c r="C1784" s="338">
        <v>5</v>
      </c>
      <c r="D1784" s="339"/>
      <c r="E1784" s="340"/>
      <c r="F1784" s="341" t="s">
        <v>5392</v>
      </c>
      <c r="G1784" s="342" t="s">
        <v>5391</v>
      </c>
      <c r="H1784" s="343" t="s">
        <v>40</v>
      </c>
      <c r="I1784" s="344" t="s">
        <v>5393</v>
      </c>
      <c r="J1784" s="345" t="s">
        <v>47</v>
      </c>
    </row>
    <row r="1785" spans="1:10" x14ac:dyDescent="0.25">
      <c r="A1785" t="str">
        <f t="shared" si="54"/>
        <v>03212</v>
      </c>
      <c r="B1785" s="118" t="str">
        <f t="shared" si="55"/>
        <v>D54395-BRC03212</v>
      </c>
      <c r="C1785" s="338">
        <v>5</v>
      </c>
      <c r="D1785" s="339"/>
      <c r="E1785" s="340"/>
      <c r="F1785" s="341" t="s">
        <v>5395</v>
      </c>
      <c r="G1785" s="342" t="s">
        <v>5394</v>
      </c>
      <c r="H1785" s="343" t="s">
        <v>40</v>
      </c>
      <c r="I1785" s="344" t="s">
        <v>5396</v>
      </c>
      <c r="J1785" s="345" t="s">
        <v>47</v>
      </c>
    </row>
    <row r="1786" spans="1:10" x14ac:dyDescent="0.25">
      <c r="A1786" t="str">
        <f t="shared" si="54"/>
        <v>03216</v>
      </c>
      <c r="B1786" s="118" t="str">
        <f t="shared" si="55"/>
        <v>D54395-BRC03216</v>
      </c>
      <c r="C1786" s="338">
        <v>5</v>
      </c>
      <c r="D1786" s="339"/>
      <c r="E1786" s="340"/>
      <c r="F1786" s="341" t="s">
        <v>5398</v>
      </c>
      <c r="G1786" s="342" t="s">
        <v>5397</v>
      </c>
      <c r="H1786" s="343" t="s">
        <v>40</v>
      </c>
      <c r="I1786" s="344" t="s">
        <v>5399</v>
      </c>
      <c r="J1786" s="345" t="s">
        <v>47</v>
      </c>
    </row>
    <row r="1787" spans="1:10" x14ac:dyDescent="0.25">
      <c r="A1787" t="str">
        <f t="shared" si="54"/>
        <v>03247</v>
      </c>
      <c r="B1787" s="118" t="str">
        <f t="shared" si="55"/>
        <v>D54395-BRC03247</v>
      </c>
      <c r="C1787" s="338">
        <v>5</v>
      </c>
      <c r="D1787" s="339"/>
      <c r="E1787" s="340"/>
      <c r="F1787" s="341" t="s">
        <v>5401</v>
      </c>
      <c r="G1787" s="342" t="s">
        <v>5400</v>
      </c>
      <c r="H1787" s="343" t="s">
        <v>40</v>
      </c>
      <c r="I1787" s="344" t="s">
        <v>5402</v>
      </c>
      <c r="J1787" s="345" t="s">
        <v>47</v>
      </c>
    </row>
    <row r="1788" spans="1:10" x14ac:dyDescent="0.25">
      <c r="A1788" t="str">
        <f t="shared" si="54"/>
        <v>03248</v>
      </c>
      <c r="B1788" s="118" t="str">
        <f t="shared" si="55"/>
        <v>D54395-BRC03248</v>
      </c>
      <c r="C1788" s="338">
        <v>5</v>
      </c>
      <c r="D1788" s="339"/>
      <c r="E1788" s="340"/>
      <c r="F1788" s="341" t="s">
        <v>5404</v>
      </c>
      <c r="G1788" s="342" t="s">
        <v>5403</v>
      </c>
      <c r="H1788" s="343" t="s">
        <v>40</v>
      </c>
      <c r="I1788" s="344" t="s">
        <v>5405</v>
      </c>
      <c r="J1788" s="345" t="s">
        <v>47</v>
      </c>
    </row>
    <row r="1789" spans="1:10" x14ac:dyDescent="0.25">
      <c r="A1789" t="str">
        <f t="shared" si="54"/>
        <v>03251</v>
      </c>
      <c r="B1789" s="118" t="str">
        <f t="shared" si="55"/>
        <v>D54395-BRC03251</v>
      </c>
      <c r="C1789" s="338">
        <v>5</v>
      </c>
      <c r="D1789" s="339"/>
      <c r="E1789" s="340"/>
      <c r="F1789" s="341" t="s">
        <v>5407</v>
      </c>
      <c r="G1789" s="342" t="s">
        <v>5406</v>
      </c>
      <c r="H1789" s="343" t="s">
        <v>40</v>
      </c>
      <c r="I1789" s="344" t="s">
        <v>5408</v>
      </c>
      <c r="J1789" s="345" t="s">
        <v>47</v>
      </c>
    </row>
    <row r="1790" spans="1:10" x14ac:dyDescent="0.25">
      <c r="A1790" t="str">
        <f t="shared" si="54"/>
        <v>03255</v>
      </c>
      <c r="B1790" s="118" t="str">
        <f t="shared" si="55"/>
        <v>D54395-BRC03255</v>
      </c>
      <c r="C1790" s="338">
        <v>5</v>
      </c>
      <c r="D1790" s="339"/>
      <c r="E1790" s="340"/>
      <c r="F1790" s="341" t="s">
        <v>5410</v>
      </c>
      <c r="G1790" s="342" t="s">
        <v>5409</v>
      </c>
      <c r="H1790" s="343" t="s">
        <v>40</v>
      </c>
      <c r="I1790" s="344" t="s">
        <v>5411</v>
      </c>
      <c r="J1790" s="345" t="s">
        <v>47</v>
      </c>
    </row>
    <row r="1791" spans="1:10" x14ac:dyDescent="0.25">
      <c r="A1791" t="str">
        <f t="shared" si="54"/>
        <v>03267</v>
      </c>
      <c r="B1791" s="118" t="str">
        <f t="shared" si="55"/>
        <v>D54395-BRC03267</v>
      </c>
      <c r="C1791" s="338">
        <v>5</v>
      </c>
      <c r="D1791" s="339"/>
      <c r="E1791" s="340"/>
      <c r="F1791" s="341" t="s">
        <v>5413</v>
      </c>
      <c r="G1791" s="342" t="s">
        <v>5412</v>
      </c>
      <c r="H1791" s="343" t="s">
        <v>40</v>
      </c>
      <c r="I1791" s="344" t="s">
        <v>5414</v>
      </c>
      <c r="J1791" s="345" t="s">
        <v>47</v>
      </c>
    </row>
    <row r="1792" spans="1:10" x14ac:dyDescent="0.25">
      <c r="A1792" t="str">
        <f t="shared" si="54"/>
        <v>03271</v>
      </c>
      <c r="B1792" s="118" t="str">
        <f t="shared" si="55"/>
        <v>D54395-BRC03271</v>
      </c>
      <c r="C1792" s="338">
        <v>5</v>
      </c>
      <c r="D1792" s="339"/>
      <c r="E1792" s="340"/>
      <c r="F1792" s="341" t="s">
        <v>5416</v>
      </c>
      <c r="G1792" s="342" t="s">
        <v>5415</v>
      </c>
      <c r="H1792" s="343" t="s">
        <v>40</v>
      </c>
      <c r="I1792" s="344" t="s">
        <v>5417</v>
      </c>
      <c r="J1792" s="345" t="s">
        <v>47</v>
      </c>
    </row>
    <row r="1793" spans="1:10" x14ac:dyDescent="0.25">
      <c r="A1793" t="str">
        <f t="shared" si="54"/>
        <v>03283</v>
      </c>
      <c r="B1793" s="118" t="str">
        <f t="shared" si="55"/>
        <v>D54395-BRC03283</v>
      </c>
      <c r="C1793" s="338">
        <v>5</v>
      </c>
      <c r="D1793" s="339"/>
      <c r="E1793" s="340"/>
      <c r="F1793" s="341" t="s">
        <v>5419</v>
      </c>
      <c r="G1793" s="342" t="s">
        <v>5418</v>
      </c>
      <c r="H1793" s="343" t="s">
        <v>40</v>
      </c>
      <c r="I1793" s="344" t="s">
        <v>5420</v>
      </c>
      <c r="J1793" s="345" t="s">
        <v>47</v>
      </c>
    </row>
    <row r="1794" spans="1:10" x14ac:dyDescent="0.25">
      <c r="A1794" t="str">
        <f t="shared" si="54"/>
        <v>03285</v>
      </c>
      <c r="B1794" s="118" t="str">
        <f t="shared" si="55"/>
        <v>D54395-BRC03285</v>
      </c>
      <c r="C1794" s="338">
        <v>5</v>
      </c>
      <c r="D1794" s="339"/>
      <c r="E1794" s="340"/>
      <c r="F1794" s="341" t="s">
        <v>5422</v>
      </c>
      <c r="G1794" s="342" t="s">
        <v>5421</v>
      </c>
      <c r="H1794" s="343" t="s">
        <v>40</v>
      </c>
      <c r="I1794" s="344" t="s">
        <v>5423</v>
      </c>
      <c r="J1794" s="345" t="s">
        <v>47</v>
      </c>
    </row>
    <row r="1795" spans="1:10" x14ac:dyDescent="0.25">
      <c r="A1795" t="str">
        <f t="shared" si="54"/>
        <v>03287</v>
      </c>
      <c r="B1795" s="118" t="str">
        <f t="shared" si="55"/>
        <v>D54395-BRC03287</v>
      </c>
      <c r="C1795" s="338">
        <v>5</v>
      </c>
      <c r="D1795" s="339"/>
      <c r="E1795" s="340"/>
      <c r="F1795" s="341" t="s">
        <v>5425</v>
      </c>
      <c r="G1795" s="342" t="s">
        <v>5424</v>
      </c>
      <c r="H1795" s="343" t="s">
        <v>40</v>
      </c>
      <c r="I1795" s="344" t="s">
        <v>5426</v>
      </c>
      <c r="J1795" s="345" t="s">
        <v>47</v>
      </c>
    </row>
    <row r="1796" spans="1:10" x14ac:dyDescent="0.25">
      <c r="A1796" t="str">
        <f t="shared" ref="A1796:A1859" si="56">RIGHT(G1796,5)</f>
        <v>03291</v>
      </c>
      <c r="B1796" s="118" t="str">
        <f t="shared" ref="B1796:B1859" si="57">G1796</f>
        <v>D54395-BRC03291</v>
      </c>
      <c r="C1796" s="338">
        <v>5</v>
      </c>
      <c r="D1796" s="339"/>
      <c r="E1796" s="340"/>
      <c r="F1796" s="341" t="s">
        <v>5428</v>
      </c>
      <c r="G1796" s="342" t="s">
        <v>5427</v>
      </c>
      <c r="H1796" s="343" t="s">
        <v>40</v>
      </c>
      <c r="I1796" s="344" t="s">
        <v>5429</v>
      </c>
      <c r="J1796" s="345" t="s">
        <v>47</v>
      </c>
    </row>
    <row r="1797" spans="1:10" x14ac:dyDescent="0.25">
      <c r="A1797" t="str">
        <f t="shared" si="56"/>
        <v>03309</v>
      </c>
      <c r="B1797" s="118" t="str">
        <f t="shared" si="57"/>
        <v>D54395-BRC03309</v>
      </c>
      <c r="C1797" s="338">
        <v>5</v>
      </c>
      <c r="D1797" s="339"/>
      <c r="E1797" s="340"/>
      <c r="F1797" s="341" t="s">
        <v>5431</v>
      </c>
      <c r="G1797" s="342" t="s">
        <v>5430</v>
      </c>
      <c r="H1797" s="343" t="s">
        <v>40</v>
      </c>
      <c r="I1797" s="344" t="s">
        <v>5432</v>
      </c>
      <c r="J1797" s="345" t="s">
        <v>47</v>
      </c>
    </row>
    <row r="1798" spans="1:10" x14ac:dyDescent="0.25">
      <c r="A1798" t="str">
        <f t="shared" si="56"/>
        <v>03353</v>
      </c>
      <c r="B1798" s="118" t="str">
        <f t="shared" si="57"/>
        <v>D54395-BRC03353</v>
      </c>
      <c r="C1798" s="338">
        <v>5</v>
      </c>
      <c r="D1798" s="339"/>
      <c r="E1798" s="340"/>
      <c r="F1798" s="341" t="s">
        <v>5434</v>
      </c>
      <c r="G1798" s="342" t="s">
        <v>5433</v>
      </c>
      <c r="H1798" s="343" t="s">
        <v>40</v>
      </c>
      <c r="I1798" s="344" t="s">
        <v>5435</v>
      </c>
      <c r="J1798" s="345" t="s">
        <v>47</v>
      </c>
    </row>
    <row r="1799" spans="1:10" x14ac:dyDescent="0.25">
      <c r="A1799" t="str">
        <f t="shared" si="56"/>
        <v>03354</v>
      </c>
      <c r="B1799" s="118" t="str">
        <f t="shared" si="57"/>
        <v>D54395-BRC03354</v>
      </c>
      <c r="C1799" s="338">
        <v>5</v>
      </c>
      <c r="D1799" s="339"/>
      <c r="E1799" s="340"/>
      <c r="F1799" s="341" t="s">
        <v>5437</v>
      </c>
      <c r="G1799" s="342" t="s">
        <v>5436</v>
      </c>
      <c r="H1799" s="343" t="s">
        <v>40</v>
      </c>
      <c r="I1799" s="344" t="s">
        <v>5438</v>
      </c>
      <c r="J1799" s="345" t="s">
        <v>47</v>
      </c>
    </row>
    <row r="1800" spans="1:10" x14ac:dyDescent="0.25">
      <c r="A1800" t="str">
        <f t="shared" si="56"/>
        <v>03355</v>
      </c>
      <c r="B1800" s="118" t="str">
        <f t="shared" si="57"/>
        <v>D54395-BRC03355</v>
      </c>
      <c r="C1800" s="338">
        <v>5</v>
      </c>
      <c r="D1800" s="339"/>
      <c r="E1800" s="340"/>
      <c r="F1800" s="341" t="s">
        <v>5440</v>
      </c>
      <c r="G1800" s="342" t="s">
        <v>5439</v>
      </c>
      <c r="H1800" s="343" t="s">
        <v>40</v>
      </c>
      <c r="I1800" s="344" t="s">
        <v>5441</v>
      </c>
      <c r="J1800" s="345" t="s">
        <v>47</v>
      </c>
    </row>
    <row r="1801" spans="1:10" x14ac:dyDescent="0.25">
      <c r="A1801" t="str">
        <f t="shared" si="56"/>
        <v>03432</v>
      </c>
      <c r="B1801" s="118" t="str">
        <f t="shared" si="57"/>
        <v>D54395-BRC03432</v>
      </c>
      <c r="C1801" s="338">
        <v>5</v>
      </c>
      <c r="D1801" s="339"/>
      <c r="E1801" s="340"/>
      <c r="F1801" s="341" t="s">
        <v>5443</v>
      </c>
      <c r="G1801" s="342" t="s">
        <v>5442</v>
      </c>
      <c r="H1801" s="343" t="s">
        <v>40</v>
      </c>
      <c r="I1801" s="344" t="s">
        <v>5444</v>
      </c>
      <c r="J1801" s="345" t="s">
        <v>47</v>
      </c>
    </row>
    <row r="1802" spans="1:10" x14ac:dyDescent="0.25">
      <c r="A1802" t="str">
        <f t="shared" si="56"/>
        <v>03436</v>
      </c>
      <c r="B1802" s="118" t="str">
        <f t="shared" si="57"/>
        <v>D54395-BRC03436</v>
      </c>
      <c r="C1802" s="338">
        <v>5</v>
      </c>
      <c r="D1802" s="339"/>
      <c r="E1802" s="340"/>
      <c r="F1802" s="341" t="s">
        <v>5446</v>
      </c>
      <c r="G1802" s="342" t="s">
        <v>5445</v>
      </c>
      <c r="H1802" s="343" t="s">
        <v>40</v>
      </c>
      <c r="I1802" s="344" t="s">
        <v>5447</v>
      </c>
      <c r="J1802" s="345" t="s">
        <v>47</v>
      </c>
    </row>
    <row r="1803" spans="1:10" x14ac:dyDescent="0.25">
      <c r="A1803" t="str">
        <f t="shared" si="56"/>
        <v>03506</v>
      </c>
      <c r="B1803" s="118" t="str">
        <f t="shared" si="57"/>
        <v>D54395-BRC03506</v>
      </c>
      <c r="C1803" s="338">
        <v>5</v>
      </c>
      <c r="D1803" s="339"/>
      <c r="E1803" s="340"/>
      <c r="F1803" s="341" t="s">
        <v>5449</v>
      </c>
      <c r="G1803" s="342" t="s">
        <v>5448</v>
      </c>
      <c r="H1803" s="343" t="s">
        <v>40</v>
      </c>
      <c r="I1803" s="344" t="s">
        <v>5450</v>
      </c>
      <c r="J1803" s="345" t="s">
        <v>47</v>
      </c>
    </row>
    <row r="1804" spans="1:10" x14ac:dyDescent="0.25">
      <c r="A1804" t="str">
        <f t="shared" si="56"/>
        <v>03512</v>
      </c>
      <c r="B1804" s="118" t="str">
        <f t="shared" si="57"/>
        <v>D54395-BRC03512</v>
      </c>
      <c r="C1804" s="338">
        <v>5</v>
      </c>
      <c r="D1804" s="339"/>
      <c r="E1804" s="340"/>
      <c r="F1804" s="341" t="s">
        <v>5452</v>
      </c>
      <c r="G1804" s="342" t="s">
        <v>5451</v>
      </c>
      <c r="H1804" s="343" t="s">
        <v>40</v>
      </c>
      <c r="I1804" s="344" t="s">
        <v>271</v>
      </c>
      <c r="J1804" s="345" t="s">
        <v>47</v>
      </c>
    </row>
    <row r="1805" spans="1:10" x14ac:dyDescent="0.25">
      <c r="A1805" t="str">
        <f t="shared" si="56"/>
        <v>03528</v>
      </c>
      <c r="B1805" s="118" t="str">
        <f t="shared" si="57"/>
        <v>D54395-BRC03528</v>
      </c>
      <c r="C1805" s="338">
        <v>5</v>
      </c>
      <c r="D1805" s="339"/>
      <c r="E1805" s="340"/>
      <c r="F1805" s="341" t="s">
        <v>5454</v>
      </c>
      <c r="G1805" s="342" t="s">
        <v>5453</v>
      </c>
      <c r="H1805" s="343" t="s">
        <v>40</v>
      </c>
      <c r="I1805" s="344" t="s">
        <v>5455</v>
      </c>
      <c r="J1805" s="345" t="s">
        <v>47</v>
      </c>
    </row>
    <row r="1806" spans="1:10" x14ac:dyDescent="0.25">
      <c r="A1806" t="str">
        <f t="shared" si="56"/>
        <v>03530</v>
      </c>
      <c r="B1806" s="118" t="str">
        <f t="shared" si="57"/>
        <v>D54395-BRC03530</v>
      </c>
      <c r="C1806" s="338">
        <v>5</v>
      </c>
      <c r="D1806" s="339"/>
      <c r="E1806" s="340"/>
      <c r="F1806" s="341" t="s">
        <v>5457</v>
      </c>
      <c r="G1806" s="342" t="s">
        <v>5456</v>
      </c>
      <c r="H1806" s="343" t="s">
        <v>40</v>
      </c>
      <c r="I1806" s="344" t="s">
        <v>5458</v>
      </c>
      <c r="J1806" s="345" t="s">
        <v>47</v>
      </c>
    </row>
    <row r="1807" spans="1:10" x14ac:dyDescent="0.25">
      <c r="A1807" t="str">
        <f t="shared" si="56"/>
        <v>03531</v>
      </c>
      <c r="B1807" s="118" t="str">
        <f t="shared" si="57"/>
        <v>D54395-BRC03531</v>
      </c>
      <c r="C1807" s="338">
        <v>5</v>
      </c>
      <c r="D1807" s="339"/>
      <c r="E1807" s="340"/>
      <c r="F1807" s="341" t="s">
        <v>5460</v>
      </c>
      <c r="G1807" s="342" t="s">
        <v>5459</v>
      </c>
      <c r="H1807" s="343" t="s">
        <v>40</v>
      </c>
      <c r="I1807" s="344" t="s">
        <v>5461</v>
      </c>
      <c r="J1807" s="345" t="s">
        <v>47</v>
      </c>
    </row>
    <row r="1808" spans="1:10" x14ac:dyDescent="0.25">
      <c r="A1808" t="str">
        <f t="shared" si="56"/>
        <v>03533</v>
      </c>
      <c r="B1808" s="118" t="str">
        <f t="shared" si="57"/>
        <v>D54395-BRC03533</v>
      </c>
      <c r="C1808" s="338">
        <v>5</v>
      </c>
      <c r="D1808" s="339"/>
      <c r="E1808" s="340"/>
      <c r="F1808" s="341" t="s">
        <v>5463</v>
      </c>
      <c r="G1808" s="342" t="s">
        <v>5462</v>
      </c>
      <c r="H1808" s="343" t="s">
        <v>40</v>
      </c>
      <c r="I1808" s="344" t="s">
        <v>5464</v>
      </c>
      <c r="J1808" s="345" t="s">
        <v>47</v>
      </c>
    </row>
    <row r="1809" spans="1:10" x14ac:dyDescent="0.25">
      <c r="A1809" t="str">
        <f t="shared" si="56"/>
        <v>03536</v>
      </c>
      <c r="B1809" s="118" t="str">
        <f t="shared" si="57"/>
        <v>D54395-BRC03536</v>
      </c>
      <c r="C1809" s="338">
        <v>5</v>
      </c>
      <c r="D1809" s="339"/>
      <c r="E1809" s="340"/>
      <c r="F1809" s="341" t="s">
        <v>5466</v>
      </c>
      <c r="G1809" s="342" t="s">
        <v>5465</v>
      </c>
      <c r="H1809" s="343" t="s">
        <v>40</v>
      </c>
      <c r="I1809" s="344" t="s">
        <v>5467</v>
      </c>
      <c r="J1809" s="345" t="s">
        <v>47</v>
      </c>
    </row>
    <row r="1810" spans="1:10" x14ac:dyDescent="0.25">
      <c r="A1810" t="str">
        <f t="shared" si="56"/>
        <v>03537</v>
      </c>
      <c r="B1810" s="118" t="str">
        <f t="shared" si="57"/>
        <v>D54395-BRC03537</v>
      </c>
      <c r="C1810" s="338">
        <v>5</v>
      </c>
      <c r="D1810" s="339"/>
      <c r="E1810" s="340"/>
      <c r="F1810" s="341" t="s">
        <v>5469</v>
      </c>
      <c r="G1810" s="342" t="s">
        <v>5468</v>
      </c>
      <c r="H1810" s="343" t="s">
        <v>40</v>
      </c>
      <c r="I1810" s="344" t="s">
        <v>5470</v>
      </c>
      <c r="J1810" s="345" t="s">
        <v>47</v>
      </c>
    </row>
    <row r="1811" spans="1:10" x14ac:dyDescent="0.25">
      <c r="A1811" t="str">
        <f t="shared" si="56"/>
        <v>03540</v>
      </c>
      <c r="B1811" s="118" t="str">
        <f t="shared" si="57"/>
        <v>D54395-BRC03540</v>
      </c>
      <c r="C1811" s="338">
        <v>5</v>
      </c>
      <c r="D1811" s="339"/>
      <c r="E1811" s="340"/>
      <c r="F1811" s="341" t="s">
        <v>5472</v>
      </c>
      <c r="G1811" s="342" t="s">
        <v>5471</v>
      </c>
      <c r="H1811" s="343" t="s">
        <v>40</v>
      </c>
      <c r="I1811" s="344" t="s">
        <v>5473</v>
      </c>
      <c r="J1811" s="345" t="s">
        <v>47</v>
      </c>
    </row>
    <row r="1812" spans="1:10" x14ac:dyDescent="0.25">
      <c r="A1812" t="str">
        <f t="shared" si="56"/>
        <v>03552</v>
      </c>
      <c r="B1812" s="118" t="str">
        <f t="shared" si="57"/>
        <v>D54395-BRC03552</v>
      </c>
      <c r="C1812" s="338">
        <v>5</v>
      </c>
      <c r="D1812" s="339"/>
      <c r="E1812" s="340"/>
      <c r="F1812" s="341" t="s">
        <v>5475</v>
      </c>
      <c r="G1812" s="342" t="s">
        <v>5474</v>
      </c>
      <c r="H1812" s="343" t="s">
        <v>40</v>
      </c>
      <c r="I1812" s="344" t="s">
        <v>5476</v>
      </c>
      <c r="J1812" s="345" t="s">
        <v>47</v>
      </c>
    </row>
    <row r="1813" spans="1:10" x14ac:dyDescent="0.25">
      <c r="A1813" t="str">
        <f t="shared" si="56"/>
        <v>03560</v>
      </c>
      <c r="B1813" s="118" t="str">
        <f t="shared" si="57"/>
        <v>D54395-BRC03560</v>
      </c>
      <c r="C1813" s="338">
        <v>5</v>
      </c>
      <c r="D1813" s="339"/>
      <c r="E1813" s="340"/>
      <c r="F1813" s="341" t="s">
        <v>5478</v>
      </c>
      <c r="G1813" s="342" t="s">
        <v>5477</v>
      </c>
      <c r="H1813" s="343" t="s">
        <v>40</v>
      </c>
      <c r="I1813" s="344" t="s">
        <v>5479</v>
      </c>
      <c r="J1813" s="345" t="s">
        <v>47</v>
      </c>
    </row>
    <row r="1814" spans="1:10" x14ac:dyDescent="0.25">
      <c r="A1814" t="str">
        <f t="shared" si="56"/>
        <v>03566</v>
      </c>
      <c r="B1814" s="118" t="str">
        <f t="shared" si="57"/>
        <v>D54395-BRC03566</v>
      </c>
      <c r="C1814" s="338">
        <v>5</v>
      </c>
      <c r="D1814" s="339"/>
      <c r="E1814" s="340"/>
      <c r="F1814" s="341" t="s">
        <v>5481</v>
      </c>
      <c r="G1814" s="342" t="s">
        <v>5480</v>
      </c>
      <c r="H1814" s="343" t="s">
        <v>40</v>
      </c>
      <c r="I1814" s="344" t="s">
        <v>5482</v>
      </c>
      <c r="J1814" s="345" t="s">
        <v>47</v>
      </c>
    </row>
    <row r="1815" spans="1:10" x14ac:dyDescent="0.25">
      <c r="A1815" t="str">
        <f t="shared" si="56"/>
        <v>03573</v>
      </c>
      <c r="B1815" s="118" t="str">
        <f t="shared" si="57"/>
        <v>D54395-BRC03573</v>
      </c>
      <c r="C1815" s="338">
        <v>5</v>
      </c>
      <c r="D1815" s="339"/>
      <c r="E1815" s="340"/>
      <c r="F1815" s="341" t="s">
        <v>5484</v>
      </c>
      <c r="G1815" s="342" t="s">
        <v>5483</v>
      </c>
      <c r="H1815" s="343" t="s">
        <v>40</v>
      </c>
      <c r="I1815" s="344" t="s">
        <v>5485</v>
      </c>
      <c r="J1815" s="345" t="s">
        <v>47</v>
      </c>
    </row>
    <row r="1816" spans="1:10" x14ac:dyDescent="0.25">
      <c r="A1816" t="str">
        <f t="shared" si="56"/>
        <v>03578</v>
      </c>
      <c r="B1816" s="118" t="str">
        <f t="shared" si="57"/>
        <v>D54395-BRC03578</v>
      </c>
      <c r="C1816" s="338">
        <v>5</v>
      </c>
      <c r="D1816" s="339"/>
      <c r="E1816" s="340"/>
      <c r="F1816" s="341" t="s">
        <v>5487</v>
      </c>
      <c r="G1816" s="342" t="s">
        <v>5486</v>
      </c>
      <c r="H1816" s="343" t="s">
        <v>40</v>
      </c>
      <c r="I1816" s="344" t="s">
        <v>5488</v>
      </c>
      <c r="J1816" s="345" t="s">
        <v>47</v>
      </c>
    </row>
    <row r="1817" spans="1:10" x14ac:dyDescent="0.25">
      <c r="A1817" t="str">
        <f t="shared" si="56"/>
        <v>03579</v>
      </c>
      <c r="B1817" s="118" t="str">
        <f t="shared" si="57"/>
        <v>D54395-BRC03579</v>
      </c>
      <c r="C1817" s="338">
        <v>5</v>
      </c>
      <c r="D1817" s="339"/>
      <c r="E1817" s="340"/>
      <c r="F1817" s="341" t="s">
        <v>5490</v>
      </c>
      <c r="G1817" s="342" t="s">
        <v>5489</v>
      </c>
      <c r="H1817" s="343" t="s">
        <v>40</v>
      </c>
      <c r="I1817" s="344" t="s">
        <v>5491</v>
      </c>
      <c r="J1817" s="345" t="s">
        <v>47</v>
      </c>
    </row>
    <row r="1818" spans="1:10" x14ac:dyDescent="0.25">
      <c r="A1818" t="str">
        <f t="shared" si="56"/>
        <v>03613</v>
      </c>
      <c r="B1818" s="118" t="str">
        <f t="shared" si="57"/>
        <v>D54395-BRC03613</v>
      </c>
      <c r="C1818" s="338">
        <v>5</v>
      </c>
      <c r="D1818" s="339"/>
      <c r="E1818" s="340"/>
      <c r="F1818" s="341" t="s">
        <v>5493</v>
      </c>
      <c r="G1818" s="342" t="s">
        <v>5492</v>
      </c>
      <c r="H1818" s="343" t="s">
        <v>40</v>
      </c>
      <c r="I1818" s="344" t="s">
        <v>5494</v>
      </c>
      <c r="J1818" s="345" t="s">
        <v>47</v>
      </c>
    </row>
    <row r="1819" spans="1:10" x14ac:dyDescent="0.25">
      <c r="A1819" t="str">
        <f t="shared" si="56"/>
        <v>03614</v>
      </c>
      <c r="B1819" s="118" t="str">
        <f t="shared" si="57"/>
        <v>D54395-BRC03614</v>
      </c>
      <c r="C1819" s="338">
        <v>5</v>
      </c>
      <c r="D1819" s="339"/>
      <c r="E1819" s="340"/>
      <c r="F1819" s="341" t="s">
        <v>5496</v>
      </c>
      <c r="G1819" s="342" t="s">
        <v>5495</v>
      </c>
      <c r="H1819" s="343" t="s">
        <v>40</v>
      </c>
      <c r="I1819" s="344" t="s">
        <v>5497</v>
      </c>
      <c r="J1819" s="345" t="s">
        <v>47</v>
      </c>
    </row>
    <row r="1820" spans="1:10" x14ac:dyDescent="0.25">
      <c r="A1820" t="str">
        <f t="shared" si="56"/>
        <v>03615</v>
      </c>
      <c r="B1820" s="118" t="str">
        <f t="shared" si="57"/>
        <v>D54395-BRC03615</v>
      </c>
      <c r="C1820" s="338">
        <v>5</v>
      </c>
      <c r="D1820" s="339"/>
      <c r="E1820" s="340"/>
      <c r="F1820" s="341" t="s">
        <v>5499</v>
      </c>
      <c r="G1820" s="342" t="s">
        <v>5498</v>
      </c>
      <c r="H1820" s="343" t="s">
        <v>40</v>
      </c>
      <c r="I1820" s="344" t="s">
        <v>5500</v>
      </c>
      <c r="J1820" s="345" t="s">
        <v>47</v>
      </c>
    </row>
    <row r="1821" spans="1:10" x14ac:dyDescent="0.25">
      <c r="A1821" t="str">
        <f t="shared" si="56"/>
        <v>03629</v>
      </c>
      <c r="B1821" s="118" t="str">
        <f t="shared" si="57"/>
        <v>D54395-BRC03629</v>
      </c>
      <c r="C1821" s="338">
        <v>5</v>
      </c>
      <c r="D1821" s="339"/>
      <c r="E1821" s="340"/>
      <c r="F1821" s="341" t="s">
        <v>5502</v>
      </c>
      <c r="G1821" s="342" t="s">
        <v>5501</v>
      </c>
      <c r="H1821" s="343" t="s">
        <v>40</v>
      </c>
      <c r="I1821" s="344" t="s">
        <v>945</v>
      </c>
      <c r="J1821" s="345" t="s">
        <v>47</v>
      </c>
    </row>
    <row r="1822" spans="1:10" x14ac:dyDescent="0.25">
      <c r="A1822" t="str">
        <f t="shared" si="56"/>
        <v>03640</v>
      </c>
      <c r="B1822" s="118" t="str">
        <f t="shared" si="57"/>
        <v>D54395-BRC03640</v>
      </c>
      <c r="C1822" s="338">
        <v>5</v>
      </c>
      <c r="D1822" s="339"/>
      <c r="E1822" s="340"/>
      <c r="F1822" s="341" t="s">
        <v>5504</v>
      </c>
      <c r="G1822" s="342" t="s">
        <v>5503</v>
      </c>
      <c r="H1822" s="343" t="s">
        <v>40</v>
      </c>
      <c r="I1822" s="344" t="s">
        <v>5505</v>
      </c>
      <c r="J1822" s="345" t="s">
        <v>47</v>
      </c>
    </row>
    <row r="1823" spans="1:10" x14ac:dyDescent="0.25">
      <c r="A1823" t="str">
        <f t="shared" si="56"/>
        <v>03641</v>
      </c>
      <c r="B1823" s="118" t="str">
        <f t="shared" si="57"/>
        <v>D54395-BRC03641</v>
      </c>
      <c r="C1823" s="338">
        <v>5</v>
      </c>
      <c r="D1823" s="339"/>
      <c r="E1823" s="340"/>
      <c r="F1823" s="341" t="s">
        <v>5507</v>
      </c>
      <c r="G1823" s="342" t="s">
        <v>5506</v>
      </c>
      <c r="H1823" s="343" t="s">
        <v>40</v>
      </c>
      <c r="I1823" s="344" t="s">
        <v>5508</v>
      </c>
      <c r="J1823" s="345" t="s">
        <v>47</v>
      </c>
    </row>
    <row r="1824" spans="1:10" x14ac:dyDescent="0.25">
      <c r="A1824" t="str">
        <f t="shared" si="56"/>
        <v>03643</v>
      </c>
      <c r="B1824" s="118" t="str">
        <f t="shared" si="57"/>
        <v>D54395-BRC03643</v>
      </c>
      <c r="C1824" s="338">
        <v>5</v>
      </c>
      <c r="D1824" s="339"/>
      <c r="E1824" s="340"/>
      <c r="F1824" s="341" t="s">
        <v>5510</v>
      </c>
      <c r="G1824" s="342" t="s">
        <v>5509</v>
      </c>
      <c r="H1824" s="343" t="s">
        <v>40</v>
      </c>
      <c r="I1824" s="344" t="s">
        <v>5511</v>
      </c>
      <c r="J1824" s="345" t="s">
        <v>47</v>
      </c>
    </row>
    <row r="1825" spans="1:10" x14ac:dyDescent="0.25">
      <c r="A1825" t="str">
        <f t="shared" si="56"/>
        <v>03654</v>
      </c>
      <c r="B1825" s="118" t="str">
        <f t="shared" si="57"/>
        <v>D54395-BRC03654</v>
      </c>
      <c r="C1825" s="338">
        <v>5</v>
      </c>
      <c r="D1825" s="339"/>
      <c r="E1825" s="340"/>
      <c r="F1825" s="341" t="s">
        <v>5513</v>
      </c>
      <c r="G1825" s="342" t="s">
        <v>5512</v>
      </c>
      <c r="H1825" s="343" t="s">
        <v>40</v>
      </c>
      <c r="I1825" s="344" t="s">
        <v>5514</v>
      </c>
      <c r="J1825" s="345" t="s">
        <v>47</v>
      </c>
    </row>
    <row r="1826" spans="1:10" x14ac:dyDescent="0.25">
      <c r="A1826" t="str">
        <f t="shared" si="56"/>
        <v>03664</v>
      </c>
      <c r="B1826" s="118" t="str">
        <f t="shared" si="57"/>
        <v>D54395-BRC03664</v>
      </c>
      <c r="C1826" s="338">
        <v>5</v>
      </c>
      <c r="D1826" s="339"/>
      <c r="E1826" s="340"/>
      <c r="F1826" s="341" t="s">
        <v>5516</v>
      </c>
      <c r="G1826" s="342" t="s">
        <v>5515</v>
      </c>
      <c r="H1826" s="343" t="s">
        <v>40</v>
      </c>
      <c r="I1826" s="344" t="s">
        <v>5517</v>
      </c>
      <c r="J1826" s="345" t="s">
        <v>47</v>
      </c>
    </row>
    <row r="1827" spans="1:10" x14ac:dyDescent="0.25">
      <c r="A1827" t="str">
        <f t="shared" si="56"/>
        <v>03674</v>
      </c>
      <c r="B1827" s="118" t="str">
        <f t="shared" si="57"/>
        <v>D54395-BRC03674</v>
      </c>
      <c r="C1827" s="338">
        <v>5</v>
      </c>
      <c r="D1827" s="339"/>
      <c r="E1827" s="340"/>
      <c r="F1827" s="341" t="s">
        <v>5519</v>
      </c>
      <c r="G1827" s="342" t="s">
        <v>5518</v>
      </c>
      <c r="H1827" s="343" t="s">
        <v>40</v>
      </c>
      <c r="I1827" s="344" t="s">
        <v>5520</v>
      </c>
      <c r="J1827" s="345" t="s">
        <v>47</v>
      </c>
    </row>
    <row r="1828" spans="1:10" x14ac:dyDescent="0.25">
      <c r="A1828" t="str">
        <f t="shared" si="56"/>
        <v>03677</v>
      </c>
      <c r="B1828" s="118" t="str">
        <f t="shared" si="57"/>
        <v>D54395-BRC03677</v>
      </c>
      <c r="C1828" s="338">
        <v>5</v>
      </c>
      <c r="D1828" s="339"/>
      <c r="E1828" s="340"/>
      <c r="F1828" s="341" t="s">
        <v>5522</v>
      </c>
      <c r="G1828" s="342" t="s">
        <v>5521</v>
      </c>
      <c r="H1828" s="343" t="s">
        <v>40</v>
      </c>
      <c r="I1828" s="344" t="s">
        <v>5523</v>
      </c>
      <c r="J1828" s="345" t="s">
        <v>47</v>
      </c>
    </row>
    <row r="1829" spans="1:10" x14ac:dyDescent="0.25">
      <c r="A1829" t="str">
        <f t="shared" si="56"/>
        <v>03682</v>
      </c>
      <c r="B1829" s="118" t="str">
        <f t="shared" si="57"/>
        <v>D54395-BRC03682</v>
      </c>
      <c r="C1829" s="338">
        <v>5</v>
      </c>
      <c r="D1829" s="339"/>
      <c r="E1829" s="340"/>
      <c r="F1829" s="341" t="s">
        <v>5525</v>
      </c>
      <c r="G1829" s="342" t="s">
        <v>5524</v>
      </c>
      <c r="H1829" s="343" t="s">
        <v>40</v>
      </c>
      <c r="I1829" s="344" t="s">
        <v>5526</v>
      </c>
      <c r="J1829" s="345" t="s">
        <v>47</v>
      </c>
    </row>
    <row r="1830" spans="1:10" x14ac:dyDescent="0.25">
      <c r="A1830" t="str">
        <f t="shared" si="56"/>
        <v>03685</v>
      </c>
      <c r="B1830" s="118" t="str">
        <f t="shared" si="57"/>
        <v>D54395-BRC03685</v>
      </c>
      <c r="C1830" s="338">
        <v>5</v>
      </c>
      <c r="D1830" s="339"/>
      <c r="E1830" s="340"/>
      <c r="F1830" s="341" t="s">
        <v>5528</v>
      </c>
      <c r="G1830" s="342" t="s">
        <v>5527</v>
      </c>
      <c r="H1830" s="343" t="s">
        <v>40</v>
      </c>
      <c r="I1830" s="344" t="s">
        <v>5529</v>
      </c>
      <c r="J1830" s="345" t="s">
        <v>47</v>
      </c>
    </row>
    <row r="1831" spans="1:10" x14ac:dyDescent="0.25">
      <c r="A1831" t="str">
        <f t="shared" si="56"/>
        <v>03691</v>
      </c>
      <c r="B1831" s="118" t="str">
        <f t="shared" si="57"/>
        <v>D54395-BRC03691</v>
      </c>
      <c r="C1831" s="338">
        <v>5</v>
      </c>
      <c r="D1831" s="339"/>
      <c r="E1831" s="340"/>
      <c r="F1831" s="341" t="s">
        <v>5531</v>
      </c>
      <c r="G1831" s="342" t="s">
        <v>5530</v>
      </c>
      <c r="H1831" s="343" t="s">
        <v>40</v>
      </c>
      <c r="I1831" s="344" t="s">
        <v>5532</v>
      </c>
      <c r="J1831" s="345" t="s">
        <v>47</v>
      </c>
    </row>
    <row r="1832" spans="1:10" x14ac:dyDescent="0.25">
      <c r="A1832" t="str">
        <f t="shared" si="56"/>
        <v>03694</v>
      </c>
      <c r="B1832" s="118" t="str">
        <f t="shared" si="57"/>
        <v>D54395-BRC03694</v>
      </c>
      <c r="C1832" s="338">
        <v>5</v>
      </c>
      <c r="D1832" s="339"/>
      <c r="E1832" s="340"/>
      <c r="F1832" s="341" t="s">
        <v>5534</v>
      </c>
      <c r="G1832" s="342" t="s">
        <v>5533</v>
      </c>
      <c r="H1832" s="343" t="s">
        <v>40</v>
      </c>
      <c r="I1832" s="344" t="s">
        <v>5535</v>
      </c>
      <c r="J1832" s="345" t="s">
        <v>47</v>
      </c>
    </row>
    <row r="1833" spans="1:10" x14ac:dyDescent="0.25">
      <c r="A1833" t="str">
        <f t="shared" si="56"/>
        <v>03759</v>
      </c>
      <c r="B1833" s="118" t="str">
        <f t="shared" si="57"/>
        <v>D54395-BRC03759</v>
      </c>
      <c r="C1833" s="338">
        <v>5</v>
      </c>
      <c r="D1833" s="339"/>
      <c r="E1833" s="340"/>
      <c r="F1833" s="341" t="s">
        <v>5537</v>
      </c>
      <c r="G1833" s="342" t="s">
        <v>5536</v>
      </c>
      <c r="H1833" s="343" t="s">
        <v>40</v>
      </c>
      <c r="I1833" s="344" t="s">
        <v>5538</v>
      </c>
      <c r="J1833" s="345" t="s">
        <v>47</v>
      </c>
    </row>
    <row r="1834" spans="1:10" x14ac:dyDescent="0.25">
      <c r="A1834" t="str">
        <f t="shared" si="56"/>
        <v>03766</v>
      </c>
      <c r="B1834" s="118" t="str">
        <f t="shared" si="57"/>
        <v>D54395-BRC03766</v>
      </c>
      <c r="C1834" s="338">
        <v>5</v>
      </c>
      <c r="D1834" s="339"/>
      <c r="E1834" s="340"/>
      <c r="F1834" s="341" t="s">
        <v>5540</v>
      </c>
      <c r="G1834" s="342" t="s">
        <v>5539</v>
      </c>
      <c r="H1834" s="343" t="s">
        <v>40</v>
      </c>
      <c r="I1834" s="344" t="s">
        <v>5541</v>
      </c>
      <c r="J1834" s="345" t="s">
        <v>47</v>
      </c>
    </row>
    <row r="1835" spans="1:10" x14ac:dyDescent="0.25">
      <c r="A1835" t="str">
        <f t="shared" si="56"/>
        <v>03783</v>
      </c>
      <c r="B1835" s="118" t="str">
        <f t="shared" si="57"/>
        <v>D54395-BRC03783</v>
      </c>
      <c r="C1835" s="338">
        <v>5</v>
      </c>
      <c r="D1835" s="339"/>
      <c r="E1835" s="340"/>
      <c r="F1835" s="341" t="s">
        <v>5543</v>
      </c>
      <c r="G1835" s="342" t="s">
        <v>5542</v>
      </c>
      <c r="H1835" s="343" t="s">
        <v>40</v>
      </c>
      <c r="I1835" s="344" t="s">
        <v>5544</v>
      </c>
      <c r="J1835" s="345" t="s">
        <v>47</v>
      </c>
    </row>
    <row r="1836" spans="1:10" x14ac:dyDescent="0.25">
      <c r="A1836" t="str">
        <f t="shared" si="56"/>
        <v>03795</v>
      </c>
      <c r="B1836" s="118" t="str">
        <f t="shared" si="57"/>
        <v>D54395-BRC03795</v>
      </c>
      <c r="C1836" s="338">
        <v>5</v>
      </c>
      <c r="D1836" s="339"/>
      <c r="E1836" s="340"/>
      <c r="F1836" s="341" t="s">
        <v>5546</v>
      </c>
      <c r="G1836" s="342" t="s">
        <v>5545</v>
      </c>
      <c r="H1836" s="343" t="s">
        <v>40</v>
      </c>
      <c r="I1836" s="344" t="s">
        <v>5547</v>
      </c>
      <c r="J1836" s="345" t="s">
        <v>47</v>
      </c>
    </row>
    <row r="1837" spans="1:10" x14ac:dyDescent="0.25">
      <c r="A1837" t="str">
        <f t="shared" si="56"/>
        <v>03797</v>
      </c>
      <c r="B1837" s="118" t="str">
        <f t="shared" si="57"/>
        <v>D54395-BRC03797</v>
      </c>
      <c r="C1837" s="338">
        <v>5</v>
      </c>
      <c r="D1837" s="339"/>
      <c r="E1837" s="340"/>
      <c r="F1837" s="341" t="s">
        <v>5549</v>
      </c>
      <c r="G1837" s="342" t="s">
        <v>5548</v>
      </c>
      <c r="H1837" s="343" t="s">
        <v>40</v>
      </c>
      <c r="I1837" s="344" t="s">
        <v>5550</v>
      </c>
      <c r="J1837" s="345" t="s">
        <v>47</v>
      </c>
    </row>
    <row r="1838" spans="1:10" x14ac:dyDescent="0.25">
      <c r="A1838" t="str">
        <f t="shared" si="56"/>
        <v>03799</v>
      </c>
      <c r="B1838" s="118" t="str">
        <f t="shared" si="57"/>
        <v>D54395-BRC03799</v>
      </c>
      <c r="C1838" s="338">
        <v>5</v>
      </c>
      <c r="D1838" s="339"/>
      <c r="E1838" s="340"/>
      <c r="F1838" s="341" t="s">
        <v>5552</v>
      </c>
      <c r="G1838" s="342" t="s">
        <v>5551</v>
      </c>
      <c r="H1838" s="343" t="s">
        <v>40</v>
      </c>
      <c r="I1838" s="344" t="s">
        <v>5553</v>
      </c>
      <c r="J1838" s="345" t="s">
        <v>47</v>
      </c>
    </row>
    <row r="1839" spans="1:10" x14ac:dyDescent="0.25">
      <c r="A1839" t="str">
        <f t="shared" si="56"/>
        <v>03800</v>
      </c>
      <c r="B1839" s="118" t="str">
        <f t="shared" si="57"/>
        <v>D54395-BRC03800</v>
      </c>
      <c r="C1839" s="338">
        <v>5</v>
      </c>
      <c r="D1839" s="339"/>
      <c r="E1839" s="340"/>
      <c r="F1839" s="341" t="s">
        <v>5555</v>
      </c>
      <c r="G1839" s="342" t="s">
        <v>5554</v>
      </c>
      <c r="H1839" s="343" t="s">
        <v>40</v>
      </c>
      <c r="I1839" s="344" t="s">
        <v>5556</v>
      </c>
      <c r="J1839" s="345" t="s">
        <v>47</v>
      </c>
    </row>
    <row r="1840" spans="1:10" x14ac:dyDescent="0.25">
      <c r="A1840" t="str">
        <f t="shared" si="56"/>
        <v>03801</v>
      </c>
      <c r="B1840" s="118" t="str">
        <f t="shared" si="57"/>
        <v>D54395-BRC03801</v>
      </c>
      <c r="C1840" s="338">
        <v>5</v>
      </c>
      <c r="D1840" s="339"/>
      <c r="E1840" s="340"/>
      <c r="F1840" s="341" t="s">
        <v>5558</v>
      </c>
      <c r="G1840" s="342" t="s">
        <v>5557</v>
      </c>
      <c r="H1840" s="343" t="s">
        <v>40</v>
      </c>
      <c r="I1840" s="344" t="s">
        <v>5559</v>
      </c>
      <c r="J1840" s="345" t="s">
        <v>47</v>
      </c>
    </row>
    <row r="1841" spans="1:10" x14ac:dyDescent="0.25">
      <c r="A1841" t="str">
        <f t="shared" si="56"/>
        <v>03805</v>
      </c>
      <c r="B1841" s="118" t="str">
        <f t="shared" si="57"/>
        <v>D54395-BRC03805</v>
      </c>
      <c r="C1841" s="338">
        <v>5</v>
      </c>
      <c r="D1841" s="339"/>
      <c r="E1841" s="340"/>
      <c r="F1841" s="341" t="s">
        <v>5561</v>
      </c>
      <c r="G1841" s="342" t="s">
        <v>5560</v>
      </c>
      <c r="H1841" s="343" t="s">
        <v>40</v>
      </c>
      <c r="I1841" s="344" t="s">
        <v>5562</v>
      </c>
      <c r="J1841" s="345" t="s">
        <v>47</v>
      </c>
    </row>
    <row r="1842" spans="1:10" x14ac:dyDescent="0.25">
      <c r="A1842" t="str">
        <f t="shared" si="56"/>
        <v>03815</v>
      </c>
      <c r="B1842" s="118" t="str">
        <f t="shared" si="57"/>
        <v>D54395-BRC03815</v>
      </c>
      <c r="C1842" s="338">
        <v>5</v>
      </c>
      <c r="D1842" s="339"/>
      <c r="E1842" s="340"/>
      <c r="F1842" s="341" t="s">
        <v>5564</v>
      </c>
      <c r="G1842" s="342" t="s">
        <v>5563</v>
      </c>
      <c r="H1842" s="343" t="s">
        <v>40</v>
      </c>
      <c r="I1842" s="344" t="s">
        <v>5565</v>
      </c>
      <c r="J1842" s="345" t="s">
        <v>47</v>
      </c>
    </row>
    <row r="1843" spans="1:10" x14ac:dyDescent="0.25">
      <c r="A1843" t="str">
        <f t="shared" si="56"/>
        <v>03820</v>
      </c>
      <c r="B1843" s="118" t="str">
        <f t="shared" si="57"/>
        <v>D54395-BRC03820</v>
      </c>
      <c r="C1843" s="338">
        <v>5</v>
      </c>
      <c r="D1843" s="339"/>
      <c r="E1843" s="340"/>
      <c r="F1843" s="341" t="s">
        <v>5567</v>
      </c>
      <c r="G1843" s="342" t="s">
        <v>5566</v>
      </c>
      <c r="H1843" s="343" t="s">
        <v>40</v>
      </c>
      <c r="I1843" s="344" t="s">
        <v>5568</v>
      </c>
      <c r="J1843" s="345" t="s">
        <v>47</v>
      </c>
    </row>
    <row r="1844" spans="1:10" x14ac:dyDescent="0.25">
      <c r="A1844" t="str">
        <f t="shared" si="56"/>
        <v>03821</v>
      </c>
      <c r="B1844" s="118" t="str">
        <f t="shared" si="57"/>
        <v>D54395-BRC03821</v>
      </c>
      <c r="C1844" s="338">
        <v>5</v>
      </c>
      <c r="D1844" s="339"/>
      <c r="E1844" s="340"/>
      <c r="F1844" s="341" t="s">
        <v>5570</v>
      </c>
      <c r="G1844" s="342" t="s">
        <v>5569</v>
      </c>
      <c r="H1844" s="343" t="s">
        <v>40</v>
      </c>
      <c r="I1844" s="344" t="s">
        <v>5571</v>
      </c>
      <c r="J1844" s="345" t="s">
        <v>47</v>
      </c>
    </row>
    <row r="1845" spans="1:10" x14ac:dyDescent="0.25">
      <c r="A1845" t="str">
        <f t="shared" si="56"/>
        <v>03822</v>
      </c>
      <c r="B1845" s="118" t="str">
        <f t="shared" si="57"/>
        <v>D54395-BRC03822</v>
      </c>
      <c r="C1845" s="338">
        <v>5</v>
      </c>
      <c r="D1845" s="339"/>
      <c r="E1845" s="340"/>
      <c r="F1845" s="341" t="s">
        <v>5573</v>
      </c>
      <c r="G1845" s="342" t="s">
        <v>5572</v>
      </c>
      <c r="H1845" s="343" t="s">
        <v>40</v>
      </c>
      <c r="I1845" s="344" t="s">
        <v>5574</v>
      </c>
      <c r="J1845" s="345" t="s">
        <v>47</v>
      </c>
    </row>
    <row r="1846" spans="1:10" x14ac:dyDescent="0.25">
      <c r="A1846" t="str">
        <f t="shared" si="56"/>
        <v>03828</v>
      </c>
      <c r="B1846" s="118" t="str">
        <f t="shared" si="57"/>
        <v>D54395-BRC03828</v>
      </c>
      <c r="C1846" s="338">
        <v>5</v>
      </c>
      <c r="D1846" s="339"/>
      <c r="E1846" s="340"/>
      <c r="F1846" s="341" t="s">
        <v>5576</v>
      </c>
      <c r="G1846" s="342" t="s">
        <v>5575</v>
      </c>
      <c r="H1846" s="343" t="s">
        <v>40</v>
      </c>
      <c r="I1846" s="344" t="s">
        <v>5577</v>
      </c>
      <c r="J1846" s="345" t="s">
        <v>47</v>
      </c>
    </row>
    <row r="1847" spans="1:10" x14ac:dyDescent="0.25">
      <c r="A1847" t="str">
        <f t="shared" si="56"/>
        <v>03934</v>
      </c>
      <c r="B1847" s="118" t="str">
        <f t="shared" si="57"/>
        <v>D54395-BRC03934</v>
      </c>
      <c r="C1847" s="338">
        <v>5</v>
      </c>
      <c r="D1847" s="339"/>
      <c r="E1847" s="340"/>
      <c r="F1847" s="341" t="s">
        <v>5579</v>
      </c>
      <c r="G1847" s="342" t="s">
        <v>5578</v>
      </c>
      <c r="H1847" s="343" t="s">
        <v>40</v>
      </c>
      <c r="I1847" s="344" t="s">
        <v>5580</v>
      </c>
      <c r="J1847" s="345" t="s">
        <v>47</v>
      </c>
    </row>
    <row r="1848" spans="1:10" x14ac:dyDescent="0.25">
      <c r="A1848" t="str">
        <f t="shared" si="56"/>
        <v>03935</v>
      </c>
      <c r="B1848" s="118" t="str">
        <f t="shared" si="57"/>
        <v>D54395-BRC03935</v>
      </c>
      <c r="C1848" s="338">
        <v>5</v>
      </c>
      <c r="D1848" s="339"/>
      <c r="E1848" s="340"/>
      <c r="F1848" s="341" t="s">
        <v>5582</v>
      </c>
      <c r="G1848" s="342" t="s">
        <v>5581</v>
      </c>
      <c r="H1848" s="343" t="s">
        <v>40</v>
      </c>
      <c r="I1848" s="344" t="s">
        <v>5583</v>
      </c>
      <c r="J1848" s="345" t="s">
        <v>47</v>
      </c>
    </row>
    <row r="1849" spans="1:10" x14ac:dyDescent="0.25">
      <c r="A1849" t="str">
        <f t="shared" si="56"/>
        <v>03937</v>
      </c>
      <c r="B1849" s="118" t="str">
        <f t="shared" si="57"/>
        <v>D54395-BRC03937</v>
      </c>
      <c r="C1849" s="338">
        <v>5</v>
      </c>
      <c r="D1849" s="339"/>
      <c r="E1849" s="340"/>
      <c r="F1849" s="341" t="s">
        <v>5585</v>
      </c>
      <c r="G1849" s="342" t="s">
        <v>5584</v>
      </c>
      <c r="H1849" s="343" t="s">
        <v>40</v>
      </c>
      <c r="I1849" s="344" t="s">
        <v>5586</v>
      </c>
      <c r="J1849" s="345" t="s">
        <v>47</v>
      </c>
    </row>
    <row r="1850" spans="1:10" x14ac:dyDescent="0.25">
      <c r="A1850" t="str">
        <f t="shared" si="56"/>
        <v>03938</v>
      </c>
      <c r="B1850" s="118" t="str">
        <f t="shared" si="57"/>
        <v>D54395-BRC03938</v>
      </c>
      <c r="C1850" s="338">
        <v>5</v>
      </c>
      <c r="D1850" s="339"/>
      <c r="E1850" s="340"/>
      <c r="F1850" s="341" t="s">
        <v>5588</v>
      </c>
      <c r="G1850" s="342" t="s">
        <v>5587</v>
      </c>
      <c r="H1850" s="343" t="s">
        <v>40</v>
      </c>
      <c r="I1850" s="344" t="s">
        <v>5589</v>
      </c>
      <c r="J1850" s="345" t="s">
        <v>47</v>
      </c>
    </row>
    <row r="1851" spans="1:10" x14ac:dyDescent="0.25">
      <c r="A1851" t="str">
        <f t="shared" si="56"/>
        <v>03946</v>
      </c>
      <c r="B1851" s="118" t="str">
        <f t="shared" si="57"/>
        <v>D54395-BRC03946</v>
      </c>
      <c r="C1851" s="338">
        <v>5</v>
      </c>
      <c r="D1851" s="339"/>
      <c r="E1851" s="340"/>
      <c r="F1851" s="341" t="s">
        <v>5591</v>
      </c>
      <c r="G1851" s="342" t="s">
        <v>5590</v>
      </c>
      <c r="H1851" s="343" t="s">
        <v>40</v>
      </c>
      <c r="I1851" s="344" t="s">
        <v>5592</v>
      </c>
      <c r="J1851" s="345" t="s">
        <v>47</v>
      </c>
    </row>
    <row r="1852" spans="1:10" x14ac:dyDescent="0.25">
      <c r="A1852" t="str">
        <f t="shared" si="56"/>
        <v>03955</v>
      </c>
      <c r="B1852" s="118" t="str">
        <f t="shared" si="57"/>
        <v>D54395-BRC03955</v>
      </c>
      <c r="C1852" s="338">
        <v>5</v>
      </c>
      <c r="D1852" s="339"/>
      <c r="E1852" s="340"/>
      <c r="F1852" s="341" t="s">
        <v>5594</v>
      </c>
      <c r="G1852" s="342" t="s">
        <v>5593</v>
      </c>
      <c r="H1852" s="343" t="s">
        <v>40</v>
      </c>
      <c r="I1852" s="344" t="s">
        <v>5595</v>
      </c>
      <c r="J1852" s="345" t="s">
        <v>47</v>
      </c>
    </row>
    <row r="1853" spans="1:10" x14ac:dyDescent="0.25">
      <c r="A1853" t="str">
        <f t="shared" si="56"/>
        <v>03956</v>
      </c>
      <c r="B1853" s="118" t="str">
        <f t="shared" si="57"/>
        <v>D54395-BRC03956</v>
      </c>
      <c r="C1853" s="338">
        <v>5</v>
      </c>
      <c r="D1853" s="339"/>
      <c r="E1853" s="340"/>
      <c r="F1853" s="341" t="s">
        <v>5597</v>
      </c>
      <c r="G1853" s="342" t="s">
        <v>5596</v>
      </c>
      <c r="H1853" s="343" t="s">
        <v>40</v>
      </c>
      <c r="I1853" s="344" t="s">
        <v>5598</v>
      </c>
      <c r="J1853" s="345" t="s">
        <v>47</v>
      </c>
    </row>
    <row r="1854" spans="1:10" x14ac:dyDescent="0.25">
      <c r="A1854" t="str">
        <f t="shared" si="56"/>
        <v>03958</v>
      </c>
      <c r="B1854" s="118" t="str">
        <f t="shared" si="57"/>
        <v>D54395-BRC03958</v>
      </c>
      <c r="C1854" s="338">
        <v>5</v>
      </c>
      <c r="D1854" s="339"/>
      <c r="E1854" s="340"/>
      <c r="F1854" s="341" t="s">
        <v>5600</v>
      </c>
      <c r="G1854" s="342" t="s">
        <v>5599</v>
      </c>
      <c r="H1854" s="343" t="s">
        <v>40</v>
      </c>
      <c r="I1854" s="344" t="s">
        <v>5601</v>
      </c>
      <c r="J1854" s="345" t="s">
        <v>47</v>
      </c>
    </row>
    <row r="1855" spans="1:10" x14ac:dyDescent="0.25">
      <c r="A1855" t="str">
        <f t="shared" si="56"/>
        <v>03959</v>
      </c>
      <c r="B1855" s="118" t="str">
        <f t="shared" si="57"/>
        <v>D54395-BRC03959</v>
      </c>
      <c r="C1855" s="338">
        <v>5</v>
      </c>
      <c r="D1855" s="339"/>
      <c r="E1855" s="340"/>
      <c r="F1855" s="341" t="s">
        <v>5603</v>
      </c>
      <c r="G1855" s="342" t="s">
        <v>5602</v>
      </c>
      <c r="H1855" s="343" t="s">
        <v>40</v>
      </c>
      <c r="I1855" s="344" t="s">
        <v>5604</v>
      </c>
      <c r="J1855" s="345" t="s">
        <v>47</v>
      </c>
    </row>
    <row r="1856" spans="1:10" x14ac:dyDescent="0.25">
      <c r="A1856" t="str">
        <f t="shared" si="56"/>
        <v>03979</v>
      </c>
      <c r="B1856" s="118" t="str">
        <f t="shared" si="57"/>
        <v>D54395-BRC03979</v>
      </c>
      <c r="C1856" s="338">
        <v>5</v>
      </c>
      <c r="D1856" s="339"/>
      <c r="E1856" s="340"/>
      <c r="F1856" s="341" t="s">
        <v>5606</v>
      </c>
      <c r="G1856" s="342" t="s">
        <v>5605</v>
      </c>
      <c r="H1856" s="343" t="s">
        <v>40</v>
      </c>
      <c r="I1856" s="344" t="s">
        <v>5607</v>
      </c>
      <c r="J1856" s="345" t="s">
        <v>47</v>
      </c>
    </row>
    <row r="1857" spans="1:10" x14ac:dyDescent="0.25">
      <c r="A1857" t="str">
        <f t="shared" si="56"/>
        <v>03993</v>
      </c>
      <c r="B1857" s="118" t="str">
        <f t="shared" si="57"/>
        <v>D54395-BRC03993</v>
      </c>
      <c r="C1857" s="338">
        <v>5</v>
      </c>
      <c r="D1857" s="339"/>
      <c r="E1857" s="340"/>
      <c r="F1857" s="341" t="s">
        <v>5609</v>
      </c>
      <c r="G1857" s="342" t="s">
        <v>5608</v>
      </c>
      <c r="H1857" s="343" t="s">
        <v>40</v>
      </c>
      <c r="I1857" s="344" t="s">
        <v>5610</v>
      </c>
      <c r="J1857" s="345" t="s">
        <v>47</v>
      </c>
    </row>
    <row r="1858" spans="1:10" x14ac:dyDescent="0.25">
      <c r="A1858" t="str">
        <f t="shared" si="56"/>
        <v>04002</v>
      </c>
      <c r="B1858" s="118" t="str">
        <f t="shared" si="57"/>
        <v>D54395-BRC04002</v>
      </c>
      <c r="C1858" s="338">
        <v>5</v>
      </c>
      <c r="D1858" s="339"/>
      <c r="E1858" s="340"/>
      <c r="F1858" s="341" t="s">
        <v>5612</v>
      </c>
      <c r="G1858" s="342" t="s">
        <v>5611</v>
      </c>
      <c r="H1858" s="343" t="s">
        <v>40</v>
      </c>
      <c r="I1858" s="344" t="s">
        <v>5613</v>
      </c>
      <c r="J1858" s="345" t="s">
        <v>47</v>
      </c>
    </row>
    <row r="1859" spans="1:10" x14ac:dyDescent="0.25">
      <c r="A1859" t="str">
        <f t="shared" si="56"/>
        <v>04051</v>
      </c>
      <c r="B1859" s="118" t="str">
        <f t="shared" si="57"/>
        <v>D54395-BRC04051</v>
      </c>
      <c r="C1859" s="338">
        <v>6</v>
      </c>
      <c r="D1859" s="339"/>
      <c r="E1859" s="340"/>
      <c r="F1859" s="341" t="s">
        <v>5615</v>
      </c>
      <c r="G1859" s="342" t="s">
        <v>5614</v>
      </c>
      <c r="H1859" s="343" t="s">
        <v>40</v>
      </c>
      <c r="I1859" s="344" t="s">
        <v>5616</v>
      </c>
      <c r="J1859" s="345" t="s">
        <v>47</v>
      </c>
    </row>
    <row r="1860" spans="1:10" x14ac:dyDescent="0.25">
      <c r="A1860" t="str">
        <f t="shared" ref="A1860:A1861" si="58">RIGHT(G1860,5)</f>
        <v>04059</v>
      </c>
      <c r="B1860" s="118" t="str">
        <f t="shared" ref="B1860:B1861" si="59">G1860</f>
        <v>D54395-BRC04059</v>
      </c>
      <c r="C1860" s="338">
        <v>6</v>
      </c>
      <c r="D1860" s="339"/>
      <c r="E1860" s="340"/>
      <c r="F1860" s="341" t="s">
        <v>5618</v>
      </c>
      <c r="G1860" s="342" t="s">
        <v>5617</v>
      </c>
      <c r="H1860" s="343" t="s">
        <v>40</v>
      </c>
      <c r="I1860" s="344" t="s">
        <v>5619</v>
      </c>
      <c r="J1860" s="345" t="s">
        <v>47</v>
      </c>
    </row>
    <row r="1861" spans="1:10" ht="15.75" thickBot="1" x14ac:dyDescent="0.3">
      <c r="A1861" t="str">
        <f t="shared" si="58"/>
        <v>04063</v>
      </c>
      <c r="B1861" s="118" t="str">
        <f t="shared" si="59"/>
        <v>D54395-BRC04063</v>
      </c>
      <c r="C1861" s="346">
        <v>6</v>
      </c>
      <c r="D1861" s="347"/>
      <c r="E1861" s="348"/>
      <c r="F1861" s="349" t="s">
        <v>5621</v>
      </c>
      <c r="G1861" s="350" t="s">
        <v>5620</v>
      </c>
      <c r="H1861" s="351" t="s">
        <v>40</v>
      </c>
      <c r="I1861" s="352" t="s">
        <v>5622</v>
      </c>
      <c r="J1861" s="353" t="s">
        <v>47</v>
      </c>
    </row>
  </sheetData>
  <conditionalFormatting sqref="I2:I1861">
    <cfRule type="duplicateValues" dxfId="2" priority="3"/>
  </conditionalFormatting>
  <conditionalFormatting sqref="G2:G1861">
    <cfRule type="duplicateValues" dxfId="1" priority="2"/>
  </conditionalFormatting>
  <conditionalFormatting sqref="B2:B1861">
    <cfRule type="duplicateValues" dxfId="0" priority="1"/>
  </conditionalFormatting>
  <dataValidations count="2">
    <dataValidation operator="greaterThanOrEqual" allowBlank="1" showInputMessage="1" showErrorMessage="1" sqref="C2 E2"/>
    <dataValidation type="whole" operator="greaterThanOrEqual" allowBlank="1" showInputMessage="1" showErrorMessage="1" sqref="C3:C1861">
      <formula1>1</formula1>
    </dataValidation>
  </dataValidations>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Ajouter BRC</vt:lpstr>
      <vt:lpstr>RT-C</vt:lpstr>
      <vt:lpstr>Suivi financier</vt:lpstr>
      <vt:lpstr>Global</vt:lpstr>
      <vt:lpstr>Extraction</vt:lpstr>
      <vt:lpstr>BORD LORRAINE</vt:lpstr>
      <vt:lpstr>BORD fin de lot</vt:lpstr>
      <vt:lpstr>Secteur NANCY</vt:lpstr>
      <vt:lpstr>Matrice </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Thomas</cp:lastModifiedBy>
  <cp:lastPrinted>2017-04-04T19:27:07Z</cp:lastPrinted>
  <dcterms:created xsi:type="dcterms:W3CDTF">2017-03-29T06:34:22Z</dcterms:created>
  <dcterms:modified xsi:type="dcterms:W3CDTF">2017-04-11T01:22:22Z</dcterms:modified>
</cp:coreProperties>
</file>