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619523\Desktop\"/>
    </mc:Choice>
  </mc:AlternateContent>
  <bookViews>
    <workbookView xWindow="0" yWindow="0" windowWidth="23040" windowHeight="9192"/>
  </bookViews>
  <sheets>
    <sheet name="Base" sheetId="1" r:id="rId1"/>
    <sheet name="Suivi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" i="2" l="1"/>
  <c r="T9" i="2"/>
  <c r="U9" i="2"/>
  <c r="V9" i="2"/>
  <c r="W9" i="2"/>
  <c r="X9" i="2"/>
  <c r="S8" i="2"/>
  <c r="T8" i="2"/>
  <c r="U8" i="2"/>
  <c r="S7" i="2"/>
  <c r="T7" i="2"/>
  <c r="U7" i="2"/>
  <c r="W8" i="2" l="1"/>
  <c r="X8" i="2" s="1"/>
  <c r="V8" i="2"/>
  <c r="V7" i="2"/>
  <c r="W7" i="2"/>
  <c r="X7" i="2" s="1"/>
  <c r="S6" i="2"/>
  <c r="T6" i="2"/>
  <c r="U6" i="2"/>
  <c r="W6" i="2" l="1"/>
  <c r="X6" i="2" s="1"/>
  <c r="V6" i="2"/>
  <c r="S5" i="2"/>
  <c r="T5" i="2"/>
  <c r="U5" i="2"/>
  <c r="S4" i="2"/>
  <c r="T4" i="2"/>
  <c r="U4" i="2"/>
  <c r="U2" i="2"/>
  <c r="U3" i="2"/>
  <c r="T2" i="2"/>
  <c r="T3" i="2"/>
  <c r="S3" i="2"/>
  <c r="S2" i="2"/>
  <c r="V5" i="2" l="1"/>
  <c r="W5" i="2"/>
  <c r="X5" i="2" s="1"/>
  <c r="V4" i="2"/>
  <c r="W4" i="2"/>
  <c r="X4" i="2" s="1"/>
  <c r="W2" i="2"/>
  <c r="X2" i="2" s="1"/>
  <c r="W3" i="2"/>
  <c r="X3" i="2" s="1"/>
  <c r="V3" i="2"/>
  <c r="V2" i="2"/>
</calcChain>
</file>

<file path=xl/sharedStrings.xml><?xml version="1.0" encoding="utf-8"?>
<sst xmlns="http://schemas.openxmlformats.org/spreadsheetml/2006/main" count="122" uniqueCount="52">
  <si>
    <t>Date</t>
  </si>
  <si>
    <t>Colonne1</t>
  </si>
  <si>
    <t>Quantité à sortir</t>
  </si>
  <si>
    <t>Famille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</si>
  <si>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</si>
  <si>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</si>
  <si>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</si>
  <si>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</si>
  <si>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</si>
  <si>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</si>
  <si>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</si>
  <si>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</si>
  <si>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</si>
  <si>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</si>
  <si>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</si>
  <si>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</si>
  <si>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</si>
  <si>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</si>
  <si>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Pommes</t>
  </si>
  <si>
    <t>Fruit</t>
  </si>
  <si>
    <t>Ferme</t>
  </si>
  <si>
    <t>Ferme1</t>
  </si>
  <si>
    <t>Ferme2</t>
  </si>
  <si>
    <t>Ferme3</t>
  </si>
  <si>
    <t>Ferme4</t>
  </si>
  <si>
    <t>Legumes</t>
  </si>
  <si>
    <t>Carottes</t>
  </si>
  <si>
    <t>Ferme12</t>
  </si>
  <si>
    <t>Ferme13</t>
  </si>
  <si>
    <t>Kiwi</t>
  </si>
  <si>
    <t>Ferme14</t>
  </si>
  <si>
    <t>Ferme15</t>
  </si>
  <si>
    <t>Ferme16</t>
  </si>
  <si>
    <t>Produit</t>
  </si>
  <si>
    <t>Qte unitaire</t>
  </si>
  <si>
    <t>Ecart avec Qte Min</t>
  </si>
  <si>
    <t>Ecart avec Qte Max</t>
  </si>
  <si>
    <t>Alerte Ecart</t>
  </si>
  <si>
    <t>Poires</t>
  </si>
  <si>
    <t>Ferme17</t>
  </si>
  <si>
    <t>Ferme18</t>
  </si>
  <si>
    <t>Ferme19</t>
  </si>
  <si>
    <t>QteTotale</t>
  </si>
  <si>
    <t>QteMax</t>
  </si>
  <si>
    <t>QteMin</t>
  </si>
  <si>
    <t>QteMini</t>
  </si>
  <si>
    <t>Radis</t>
  </si>
  <si>
    <t>Ferme22</t>
  </si>
  <si>
    <t>Ferme23</t>
  </si>
  <si>
    <t>Fait</t>
  </si>
  <si>
    <t>Mise à jour</t>
  </si>
  <si>
    <t>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</si>
</sst>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1" fillId="5" borderId="0" xfId="0" applyFont="1" applyFill="1"/>
    <xf numFmtId="0" fontId="1" fillId="0" borderId="0" xfId="0" applyFont="1" applyFill="1"/>
    <xf numFmtId="0" fontId="0" fillId="5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1" fillId="5" borderId="4" xfId="0" applyFont="1" applyFill="1" applyBorder="1"/>
    <xf numFmtId="0" fontId="1" fillId="5" borderId="5" xfId="0" applyFont="1" applyFill="1" applyBorder="1"/>
    <xf numFmtId="0" fontId="0" fillId="5" borderId="6" xfId="0" applyFill="1" applyBorder="1"/>
    <xf numFmtId="0" fontId="0" fillId="0" borderId="7" xfId="0" applyBorder="1"/>
    <xf numFmtId="0" fontId="0" fillId="0" borderId="0" xfId="0" applyBorder="1"/>
    <xf numFmtId="0" fontId="1" fillId="5" borderId="0" xfId="0" applyFont="1" applyFill="1" applyBorder="1"/>
    <xf numFmtId="0" fontId="0" fillId="5" borderId="8" xfId="0" applyFill="1" applyBorder="1"/>
    <xf numFmtId="0" fontId="0" fillId="0" borderId="9" xfId="0" applyBorder="1"/>
    <xf numFmtId="0" fontId="0" fillId="0" borderId="10" xfId="0" applyBorder="1"/>
    <xf numFmtId="0" fontId="1" fillId="5" borderId="10" xfId="0" applyFont="1" applyFill="1" applyBorder="1"/>
    <xf numFmtId="0" fontId="0" fillId="5" borderId="11" xfId="0" applyFill="1" applyBorder="1"/>
    <xf numFmtId="0" fontId="0" fillId="5" borderId="4" xfId="0" applyFill="1" applyBorder="1"/>
    <xf numFmtId="0" fontId="0" fillId="0" borderId="0" xfId="0" applyNumberFormat="1"/>
    <xf numFmtId="0" fontId="2" fillId="0" borderId="0" xfId="0" applyFont="1"/>
    <xf numFmtId="0" fontId="0" fillId="6" borderId="0" xfId="0" applyFill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6" borderId="7" xfId="0" applyFont="1" applyFill="1" applyBorder="1"/>
    <xf numFmtId="0" fontId="0" fillId="6" borderId="0" xfId="0" applyFont="1" applyFill="1" applyBorder="1"/>
    <xf numFmtId="0" fontId="0" fillId="6" borderId="8" xfId="0" applyFont="1" applyFill="1" applyBorder="1"/>
    <xf numFmtId="0" fontId="0" fillId="6" borderId="0" xfId="0" applyNumberFormat="1" applyFont="1" applyFill="1" applyBorder="1"/>
    <xf numFmtId="0" fontId="0" fillId="6" borderId="8" xfId="0" applyNumberFormat="1" applyFont="1" applyFill="1" applyBorder="1"/>
    <xf numFmtId="0" fontId="0" fillId="6" borderId="9" xfId="0" applyFont="1" applyFill="1" applyBorder="1"/>
    <xf numFmtId="0" fontId="0" fillId="6" borderId="10" xfId="0" applyNumberFormat="1" applyFont="1" applyFill="1" applyBorder="1"/>
    <xf numFmtId="0" fontId="0" fillId="6" borderId="11" xfId="0" applyNumberFormat="1" applyFont="1" applyFill="1" applyBorder="1"/>
    <xf numFmtId="0" fontId="3" fillId="0" borderId="0" xfId="0" applyFont="1"/>
    <xf numFmtId="0" fontId="3" fillId="0" borderId="0" xfId="0" applyNumberFormat="1" applyFont="1"/>
    <xf numFmtId="0" fontId="0" fillId="0" borderId="0" xfId="0" applyFont="1" applyFill="1" applyAlignment="1">
      <alignment horizontal="center"/>
    </xf>
    <xf numFmtId="0" fontId="0" fillId="6" borderId="4" xfId="0" applyFont="1" applyFill="1" applyBorder="1"/>
    <xf numFmtId="0" fontId="0" fillId="6" borderId="5" xfId="0" applyFont="1" applyFill="1" applyBorder="1"/>
    <xf numFmtId="0" fontId="0" fillId="6" borderId="6" xfId="0" applyFont="1" applyFill="1" applyBorder="1"/>
  </cellXfs>
  <cellStyles count="1">
    <cellStyle name="Normal" xfId="0" builtinId="0"/>
  </cellStyles>
  <dxfs count="22">
    <dxf>
      <numFmt numFmtId="0" formatCode="General"/>
    </dxf>
    <dxf>
      <numFmt numFmtId="0" formatCode="General"/>
    </dxf>
    <dxf>
      <numFmt numFmtId="0" formatCode="General"/>
    </dxf>
    <dxf>
      <font>
        <i val="0"/>
      </font>
      <numFmt numFmtId="0" formatCode="General"/>
      <fill>
        <patternFill patternType="solid">
          <fgColor indexed="64"/>
          <bgColor theme="4" tint="0.79998168889431442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ont>
        <i val="0"/>
      </font>
      <numFmt numFmtId="0" formatCode="General"/>
      <fill>
        <patternFill patternType="solid">
          <fgColor indexed="64"/>
          <bgColor theme="4" tint="0.79998168889431442"/>
        </patternFill>
      </fill>
    </dxf>
    <dxf>
      <font>
        <i val="0"/>
      </font>
      <fill>
        <patternFill patternType="solid">
          <fgColor indexed="64"/>
          <bgColor theme="4" tint="0.79998168889431442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rgb="FFFFC000"/>
        </patternFill>
      </fill>
    </dxf>
    <dxf>
      <font>
        <b val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0" tint="-0.14999847407452621"/>
        </patternFill>
      </fill>
    </dxf>
    <dxf>
      <font>
        <b/>
      </font>
      <fill>
        <patternFill patternType="solid">
          <fgColor indexed="64"/>
          <bgColor theme="0" tint="-0.14999847407452621"/>
        </patternFill>
      </fill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_Base" displayName="T_Base" ref="A1:S15" totalsRowShown="0" headerRowDxfId="21" headerRowBorderDxfId="20">
  <autoFilter ref="A1:S15"/>
  <sortState ref="A2:S13">
    <sortCondition ref="D1:D13"/>
  </sortState>
  <tableColumns count="19">
    <tableColumn id="1" name="Colonne1"/>
    <tableColumn id="2" name="Famille"/>
    <tableColumn id="3" name="QteTotale"/>
    <tableColumn id="4" name="Produit"/>
    <tableColumn id="5" name="Colonne2"/>
    <tableColumn id="6" name="Colonne3"/>
    <tableColumn id="7" name="QteMin"/>
    <tableColumn id="8" name="QteMax"/>
    <tableColumn id="9" name="Qte unitaire" dataDxfId="19"/>
    <tableColumn id="10" name="Ferme" dataDxfId="18"/>
    <tableColumn id="11" name="Colonne5" dataDxfId="17"/>
    <tableColumn id="12" name="Colonne6" dataDxfId="16"/>
    <tableColumn id="13" name="Colonne7" dataDxfId="15"/>
    <tableColumn id="14" name="Colonne8" dataDxfId="14"/>
    <tableColumn id="15" name="Colonne9" dataDxfId="13"/>
    <tableColumn id="16" name="Colonne10" dataDxfId="12"/>
    <tableColumn id="17" name="Colonne11" dataDxfId="11"/>
    <tableColumn id="18" name="Colonne12" dataDxfId="10"/>
    <tableColumn id="19" name="Mise à jour" dataDxfId="9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T_Suivi" displayName="T_Suivi" ref="A1:Y9" totalsRowShown="0" headerRowDxfId="8">
  <autoFilter ref="A1:Y9"/>
  <tableColumns count="25">
    <tableColumn id="1" name="Produit" dataDxfId="7"/>
    <tableColumn id="2" name="Famille"/>
    <tableColumn id="3" name="Colonne2"/>
    <tableColumn id="4" name="Colonne3"/>
    <tableColumn id="5" name="Colonne4"/>
    <tableColumn id="6" name="Colonne5"/>
    <tableColumn id="7" name="Date"/>
    <tableColumn id="8" name="Quantité à sortir" dataDxfId="6"/>
    <tableColumn id="9" name="Colonne1"/>
    <tableColumn id="10" name="Colonne6"/>
    <tableColumn id="11" name="Colonne7"/>
    <tableColumn id="12" name="Colonne8"/>
    <tableColumn id="13" name="Colonne9"/>
    <tableColumn id="14" name="Colonne10"/>
    <tableColumn id="15" name="Colonne11"/>
    <tableColumn id="16" name="Colonne12"/>
    <tableColumn id="17" name="Colonne13"/>
    <tableColumn id="18" name="Colonne14"/>
    <tableColumn id="19" name="QteTotale" dataDxfId="5">
      <calculatedColumnFormula>SUMIFS(T_Base[QteTotale],T_Base[Produit],T_Suivi[Produit])</calculatedColumnFormula>
    </tableColumn>
    <tableColumn id="20" name="QteMini" dataDxfId="4">
      <calculatedColumnFormula>SUMIFS(T_Base[QteMin],T_Base[Produit],T_Suivi[Produit])</calculatedColumnFormula>
    </tableColumn>
    <tableColumn id="21" name="QteMax" dataDxfId="3">
      <calculatedColumnFormula>SUMIFS(T_Base[QteMax],T_Base[Produit],T_Suivi[Produit])</calculatedColumnFormula>
    </tableColumn>
    <tableColumn id="22" name="Ecart avec Qte Min" dataDxfId="2">
      <calculatedColumnFormula>T_Suivi[[#This Row],[QteTotale]]-T_Suivi[[#This Row],[QteMini]]</calculatedColumnFormula>
    </tableColumn>
    <tableColumn id="23" name="Ecart avec Qte Max" dataDxfId="1">
      <calculatedColumnFormula>T_Suivi[[#This Row],[QteTotale]]-T_Suivi[[#This Row],[QteMax]]</calculatedColumnFormula>
    </tableColumn>
    <tableColumn id="24" name="Alerte Ecart" dataDxfId="0">
      <calculatedColumnFormula>IF(T_Suivi[[#This Row],[Ecart avec Qte Max]]&lt;0,1,0)</calculatedColumnFormula>
    </tableColumn>
    <tableColumn id="25" name="Colonne1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5"/>
  <sheetViews>
    <sheetView tabSelected="1" workbookViewId="0">
      <selection activeCell="P10" sqref="P10"/>
    </sheetView>
  </sheetViews>
  <sheetFormatPr baseColWidth="10" defaultRowHeight="14.4" x14ac:dyDescent="0.3"/>
  <cols>
    <col min="2" max="2" width="12.44140625" customWidth="1"/>
    <col min="3" max="3" width="14.5546875" customWidth="1"/>
    <col min="5" max="5" width="12.33203125" customWidth="1"/>
    <col min="7" max="7" width="9.33203125" customWidth="1"/>
    <col min="8" max="8" width="13.77734375" customWidth="1"/>
    <col min="9" max="9" width="11" customWidth="1"/>
    <col min="12" max="12" width="11.77734375" customWidth="1"/>
    <col min="13" max="13" width="16.109375" customWidth="1"/>
    <col min="14" max="14" width="11.77734375" customWidth="1"/>
    <col min="15" max="15" width="12.109375" customWidth="1"/>
    <col min="16" max="16" width="15.33203125" customWidth="1"/>
    <col min="19" max="19" width="15" customWidth="1"/>
  </cols>
  <sheetData>
    <row r="1" spans="1:19" s="3" customFormat="1" ht="15" thickBot="1" x14ac:dyDescent="0.35">
      <c r="A1" s="8" t="s">
        <v>1</v>
      </c>
      <c r="B1" s="9" t="s">
        <v>3</v>
      </c>
      <c r="C1" s="10" t="s">
        <v>42</v>
      </c>
      <c r="D1" s="11" t="s">
        <v>33</v>
      </c>
      <c r="E1" s="12" t="s">
        <v>4</v>
      </c>
      <c r="F1" s="12" t="s">
        <v>5</v>
      </c>
      <c r="G1" s="11" t="s">
        <v>44</v>
      </c>
      <c r="H1" s="11" t="s">
        <v>43</v>
      </c>
      <c r="I1" s="11" t="s">
        <v>34</v>
      </c>
      <c r="J1" s="12" t="s">
        <v>20</v>
      </c>
      <c r="K1" s="12" t="s">
        <v>7</v>
      </c>
      <c r="L1" s="12" t="s">
        <v>8</v>
      </c>
      <c r="M1" s="12" t="s">
        <v>9</v>
      </c>
      <c r="N1" s="12" t="s">
        <v>10</v>
      </c>
      <c r="O1" s="12" t="s">
        <v>11</v>
      </c>
      <c r="P1" s="12" t="s">
        <v>12</v>
      </c>
      <c r="Q1" s="12" t="s">
        <v>13</v>
      </c>
      <c r="R1" s="12" t="s">
        <v>14</v>
      </c>
      <c r="S1" s="13" t="s">
        <v>50</v>
      </c>
    </row>
    <row r="2" spans="1:19" x14ac:dyDescent="0.3">
      <c r="A2" s="14"/>
      <c r="B2" s="15" t="s">
        <v>25</v>
      </c>
      <c r="C2" s="15">
        <v>30</v>
      </c>
      <c r="D2" s="15" t="s">
        <v>26</v>
      </c>
      <c r="E2" s="15"/>
      <c r="F2" s="15"/>
      <c r="G2" s="15">
        <v>10</v>
      </c>
      <c r="H2" s="15">
        <v>50</v>
      </c>
      <c r="I2" s="15">
        <v>5</v>
      </c>
      <c r="J2" s="16" t="s">
        <v>24</v>
      </c>
      <c r="K2" s="7"/>
      <c r="L2" s="7"/>
      <c r="M2" s="7"/>
      <c r="N2" s="7"/>
      <c r="O2" s="7"/>
      <c r="P2" s="42" t="s">
        <v>51</v>
      </c>
      <c r="Q2" s="7"/>
      <c r="R2" s="7"/>
      <c r="S2" s="42" t="s">
        <v>49</v>
      </c>
    </row>
    <row r="3" spans="1:19" x14ac:dyDescent="0.3">
      <c r="A3" s="17"/>
      <c r="B3" s="18" t="s">
        <v>25</v>
      </c>
      <c r="C3" s="18"/>
      <c r="D3" s="18" t="s">
        <v>26</v>
      </c>
      <c r="E3" s="18"/>
      <c r="F3" s="18"/>
      <c r="G3" s="18"/>
      <c r="H3" s="18"/>
      <c r="I3" s="19">
        <v>20</v>
      </c>
      <c r="J3" s="20" t="s">
        <v>27</v>
      </c>
      <c r="K3" s="2"/>
      <c r="L3" s="2"/>
      <c r="M3" s="2"/>
      <c r="N3" s="2"/>
      <c r="O3" s="2"/>
      <c r="P3" s="42" t="s">
        <v>51</v>
      </c>
      <c r="Q3" s="2"/>
      <c r="R3" s="2"/>
      <c r="S3" s="42" t="s">
        <v>49</v>
      </c>
    </row>
    <row r="4" spans="1:19" ht="15" thickBot="1" x14ac:dyDescent="0.35">
      <c r="A4" s="21"/>
      <c r="B4" s="22" t="s">
        <v>25</v>
      </c>
      <c r="C4" s="22"/>
      <c r="D4" s="22" t="s">
        <v>26</v>
      </c>
      <c r="E4" s="22"/>
      <c r="F4" s="22"/>
      <c r="G4" s="22"/>
      <c r="H4" s="22"/>
      <c r="I4" s="23">
        <v>5</v>
      </c>
      <c r="J4" s="24" t="s">
        <v>28</v>
      </c>
      <c r="K4" s="2"/>
      <c r="L4" s="2"/>
      <c r="M4" s="2"/>
      <c r="N4" s="2"/>
      <c r="O4" s="2"/>
      <c r="P4" s="42" t="s">
        <v>51</v>
      </c>
      <c r="Q4" s="2"/>
      <c r="R4" s="2"/>
      <c r="S4" s="42" t="s">
        <v>49</v>
      </c>
    </row>
    <row r="5" spans="1:19" x14ac:dyDescent="0.3">
      <c r="A5" s="25"/>
      <c r="B5" s="15" t="s">
        <v>19</v>
      </c>
      <c r="C5" s="15">
        <v>9</v>
      </c>
      <c r="D5" s="15" t="s">
        <v>29</v>
      </c>
      <c r="E5" s="15"/>
      <c r="F5" s="15"/>
      <c r="G5" s="15">
        <v>5</v>
      </c>
      <c r="H5" s="15">
        <v>10</v>
      </c>
      <c r="I5" s="15">
        <v>5</v>
      </c>
      <c r="J5" s="16" t="s">
        <v>39</v>
      </c>
      <c r="K5" s="2"/>
      <c r="L5" s="2"/>
      <c r="M5" s="2"/>
      <c r="N5" s="2"/>
      <c r="O5" s="2"/>
      <c r="P5" s="42" t="s">
        <v>51</v>
      </c>
      <c r="Q5" s="2"/>
      <c r="R5" s="2"/>
      <c r="S5" s="42" t="s">
        <v>49</v>
      </c>
    </row>
    <row r="6" spans="1:19" x14ac:dyDescent="0.3">
      <c r="A6" s="17"/>
      <c r="B6" t="s">
        <v>19</v>
      </c>
      <c r="D6" t="s">
        <v>29</v>
      </c>
      <c r="I6" s="6">
        <v>2</v>
      </c>
      <c r="J6" s="20" t="s">
        <v>40</v>
      </c>
      <c r="K6" s="2"/>
      <c r="L6" s="2"/>
      <c r="M6" s="2"/>
      <c r="N6" s="2"/>
      <c r="O6" s="2"/>
      <c r="P6" s="42" t="s">
        <v>51</v>
      </c>
      <c r="Q6" s="2"/>
      <c r="R6" s="2"/>
      <c r="S6" s="42" t="s">
        <v>49</v>
      </c>
    </row>
    <row r="7" spans="1:19" ht="15" thickBot="1" x14ac:dyDescent="0.35">
      <c r="A7" s="21"/>
      <c r="B7" s="22" t="s">
        <v>19</v>
      </c>
      <c r="C7" s="22"/>
      <c r="D7" s="22" t="s">
        <v>29</v>
      </c>
      <c r="E7" s="22"/>
      <c r="F7" s="22"/>
      <c r="G7" s="22"/>
      <c r="H7" s="22"/>
      <c r="I7" s="23">
        <v>2</v>
      </c>
      <c r="J7" s="24" t="s">
        <v>41</v>
      </c>
      <c r="K7" s="2"/>
      <c r="L7" s="2"/>
      <c r="M7" s="2"/>
      <c r="N7" s="2"/>
      <c r="O7" s="2"/>
      <c r="P7" s="42" t="s">
        <v>51</v>
      </c>
      <c r="Q7" s="2"/>
      <c r="R7" s="2"/>
      <c r="S7" s="42" t="s">
        <v>49</v>
      </c>
    </row>
    <row r="8" spans="1:19" x14ac:dyDescent="0.3">
      <c r="A8" s="25"/>
      <c r="B8" s="15" t="s">
        <v>19</v>
      </c>
      <c r="C8" s="15">
        <v>20</v>
      </c>
      <c r="D8" s="15" t="s">
        <v>38</v>
      </c>
      <c r="E8" s="15"/>
      <c r="F8" s="15"/>
      <c r="G8" s="15">
        <v>5</v>
      </c>
      <c r="H8" s="15">
        <v>20</v>
      </c>
      <c r="I8" s="15">
        <v>10</v>
      </c>
      <c r="J8" s="16" t="s">
        <v>30</v>
      </c>
      <c r="K8" s="2"/>
      <c r="L8" s="2"/>
      <c r="M8" s="2"/>
      <c r="N8" s="2"/>
      <c r="O8" s="2"/>
      <c r="P8" s="42" t="s">
        <v>51</v>
      </c>
      <c r="Q8" s="2"/>
      <c r="R8" s="2"/>
      <c r="S8" s="42" t="s">
        <v>49</v>
      </c>
    </row>
    <row r="9" spans="1:19" x14ac:dyDescent="0.3">
      <c r="A9" s="17"/>
      <c r="B9" s="18" t="s">
        <v>19</v>
      </c>
      <c r="C9" s="18"/>
      <c r="D9" s="18" t="s">
        <v>38</v>
      </c>
      <c r="E9" s="18"/>
      <c r="F9" s="18"/>
      <c r="G9" s="18"/>
      <c r="H9" s="18"/>
      <c r="I9" s="19">
        <v>1</v>
      </c>
      <c r="J9" s="20" t="s">
        <v>31</v>
      </c>
      <c r="K9" s="2"/>
      <c r="L9" s="2"/>
      <c r="M9" s="2"/>
      <c r="N9" s="2"/>
      <c r="O9" s="2"/>
      <c r="P9" s="42" t="s">
        <v>51</v>
      </c>
      <c r="Q9" s="2"/>
      <c r="R9" s="2"/>
      <c r="S9" s="42" t="s">
        <v>49</v>
      </c>
    </row>
    <row r="10" spans="1:19" ht="15" thickBot="1" x14ac:dyDescent="0.35">
      <c r="A10" s="21"/>
      <c r="B10" s="22" t="s">
        <v>19</v>
      </c>
      <c r="C10" s="22"/>
      <c r="D10" s="22" t="s">
        <v>38</v>
      </c>
      <c r="E10" s="22"/>
      <c r="F10" s="22"/>
      <c r="G10" s="22"/>
      <c r="H10" s="22"/>
      <c r="I10" s="23">
        <v>9</v>
      </c>
      <c r="J10" s="24" t="s">
        <v>32</v>
      </c>
      <c r="K10" s="2"/>
      <c r="L10" s="2"/>
      <c r="M10" s="2"/>
      <c r="N10" s="2"/>
      <c r="O10" s="2"/>
      <c r="P10" s="42" t="s">
        <v>51</v>
      </c>
      <c r="Q10" s="2"/>
      <c r="R10" s="2"/>
      <c r="S10" s="42" t="s">
        <v>49</v>
      </c>
    </row>
    <row r="11" spans="1:19" x14ac:dyDescent="0.3">
      <c r="A11" s="14"/>
      <c r="B11" s="15" t="s">
        <v>19</v>
      </c>
      <c r="C11" s="15">
        <v>3</v>
      </c>
      <c r="D11" s="15" t="s">
        <v>18</v>
      </c>
      <c r="E11" s="15"/>
      <c r="F11" s="15"/>
      <c r="G11" s="15">
        <v>3</v>
      </c>
      <c r="H11" s="15">
        <v>5</v>
      </c>
      <c r="I11" s="15">
        <v>1</v>
      </c>
      <c r="J11" s="16" t="s">
        <v>21</v>
      </c>
      <c r="K11" s="7"/>
      <c r="L11" s="7"/>
      <c r="M11" s="7"/>
      <c r="N11" s="7"/>
      <c r="O11" s="7"/>
      <c r="P11" s="42" t="s">
        <v>51</v>
      </c>
      <c r="Q11" s="7"/>
      <c r="R11" s="7"/>
      <c r="S11" s="42" t="s">
        <v>49</v>
      </c>
    </row>
    <row r="12" spans="1:19" x14ac:dyDescent="0.3">
      <c r="A12" s="18"/>
      <c r="B12" s="18" t="s">
        <v>19</v>
      </c>
      <c r="C12" s="18"/>
      <c r="D12" s="18" t="s">
        <v>18</v>
      </c>
      <c r="E12" s="18"/>
      <c r="F12" s="18"/>
      <c r="G12" s="18"/>
      <c r="H12" s="18"/>
      <c r="I12" s="19">
        <v>1</v>
      </c>
      <c r="J12" s="20" t="s">
        <v>22</v>
      </c>
      <c r="K12" s="2"/>
      <c r="L12" s="2"/>
      <c r="M12" s="2"/>
      <c r="N12" s="2"/>
      <c r="O12" s="2"/>
      <c r="P12" s="42" t="s">
        <v>51</v>
      </c>
      <c r="Q12" s="2"/>
      <c r="R12" s="2"/>
      <c r="S12" s="42" t="s">
        <v>49</v>
      </c>
    </row>
    <row r="13" spans="1:19" ht="15" thickBot="1" x14ac:dyDescent="0.35">
      <c r="A13" s="18"/>
      <c r="B13" s="18" t="s">
        <v>19</v>
      </c>
      <c r="C13" s="18"/>
      <c r="D13" s="18" t="s">
        <v>18</v>
      </c>
      <c r="E13" s="18"/>
      <c r="F13" s="18"/>
      <c r="G13" s="18"/>
      <c r="H13" s="18"/>
      <c r="I13" s="19">
        <v>1</v>
      </c>
      <c r="J13" s="24" t="s">
        <v>23</v>
      </c>
      <c r="K13" s="2"/>
      <c r="L13" s="2"/>
      <c r="M13" s="2"/>
      <c r="N13" s="2"/>
      <c r="O13" s="2"/>
      <c r="P13" s="42" t="s">
        <v>51</v>
      </c>
      <c r="Q13" s="2"/>
      <c r="R13" s="2"/>
      <c r="S13" s="42" t="s">
        <v>49</v>
      </c>
    </row>
    <row r="14" spans="1:19" x14ac:dyDescent="0.3">
      <c r="A14" s="14"/>
      <c r="B14" s="15" t="s">
        <v>25</v>
      </c>
      <c r="C14" s="15">
        <v>7</v>
      </c>
      <c r="D14" s="15" t="s">
        <v>46</v>
      </c>
      <c r="E14" s="15"/>
      <c r="F14" s="15"/>
      <c r="G14" s="15">
        <v>2</v>
      </c>
      <c r="H14" s="15">
        <v>5</v>
      </c>
      <c r="I14" s="15">
        <v>4</v>
      </c>
      <c r="J14" s="16" t="s">
        <v>47</v>
      </c>
      <c r="K14" s="2"/>
      <c r="L14" s="2"/>
      <c r="M14" s="2"/>
      <c r="N14" s="2"/>
      <c r="O14" s="2"/>
      <c r="P14" s="42" t="s">
        <v>51</v>
      </c>
      <c r="Q14" s="2"/>
      <c r="R14" s="2"/>
      <c r="S14" s="42" t="s">
        <v>49</v>
      </c>
    </row>
    <row r="15" spans="1:19" x14ac:dyDescent="0.3">
      <c r="B15" t="s">
        <v>25</v>
      </c>
      <c r="D15" t="s">
        <v>46</v>
      </c>
      <c r="I15" s="6">
        <v>3</v>
      </c>
      <c r="J15" s="20" t="s">
        <v>48</v>
      </c>
      <c r="K15" s="2"/>
      <c r="L15" s="2"/>
      <c r="M15" s="2"/>
      <c r="N15" s="2"/>
      <c r="O15" s="2"/>
      <c r="P15" s="42" t="s">
        <v>51</v>
      </c>
      <c r="Q15" s="2"/>
      <c r="R15" s="2"/>
      <c r="S15" s="42" t="s">
        <v>49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9"/>
  <sheetViews>
    <sheetView workbookViewId="0">
      <selection activeCell="H9" sqref="H9"/>
    </sheetView>
  </sheetViews>
  <sheetFormatPr baseColWidth="10" defaultRowHeight="14.4" x14ac:dyDescent="0.3"/>
  <cols>
    <col min="2" max="2" width="12.44140625" customWidth="1"/>
    <col min="5" max="5" width="11.77734375" customWidth="1"/>
    <col min="8" max="8" width="16.77734375" bestFit="1" customWidth="1"/>
    <col min="10" max="10" width="12.5546875" customWidth="1"/>
    <col min="11" max="11" width="16.6640625" customWidth="1"/>
    <col min="12" max="12" width="16" customWidth="1"/>
    <col min="14" max="14" width="19.5546875" customWidth="1"/>
    <col min="19" max="19" width="13.5546875" customWidth="1"/>
    <col min="22" max="22" width="11.77734375" customWidth="1"/>
    <col min="24" max="24" width="20.77734375" customWidth="1"/>
    <col min="25" max="25" width="19.109375" customWidth="1"/>
  </cols>
  <sheetData>
    <row r="1" spans="1:25" ht="15" thickBot="1" x14ac:dyDescent="0.35">
      <c r="A1" s="1" t="s">
        <v>33</v>
      </c>
      <c r="B1" s="5" t="s">
        <v>3</v>
      </c>
      <c r="C1" s="5" t="s">
        <v>4</v>
      </c>
      <c r="D1" s="5" t="s">
        <v>5</v>
      </c>
      <c r="E1" s="5" t="s">
        <v>6</v>
      </c>
      <c r="F1" s="5" t="s">
        <v>7</v>
      </c>
      <c r="G1" s="5" t="s">
        <v>0</v>
      </c>
      <c r="H1" s="1" t="s">
        <v>2</v>
      </c>
      <c r="I1" s="5" t="s">
        <v>1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29" t="s">
        <v>42</v>
      </c>
      <c r="T1" s="30" t="s">
        <v>45</v>
      </c>
      <c r="U1" s="31" t="s">
        <v>43</v>
      </c>
      <c r="V1" s="4" t="s">
        <v>35</v>
      </c>
      <c r="W1" s="4" t="s">
        <v>36</v>
      </c>
      <c r="X1" s="1" t="s">
        <v>37</v>
      </c>
      <c r="Y1" t="s">
        <v>17</v>
      </c>
    </row>
    <row r="2" spans="1:25" x14ac:dyDescent="0.3">
      <c r="A2" s="28" t="s">
        <v>18</v>
      </c>
      <c r="H2" s="28">
        <v>1</v>
      </c>
      <c r="S2" s="43">
        <f>SUMIFS(T_Base[QteTotale],T_Base[Produit],T_Suivi[Produit])</f>
        <v>3</v>
      </c>
      <c r="T2" s="44">
        <f>SUMIFS(T_Base[QteMin],T_Base[Produit],T_Suivi[Produit])</f>
        <v>3</v>
      </c>
      <c r="U2" s="45">
        <f>SUMIFS(T_Base[QteMax],T_Base[Produit],T_Suivi[Produit])</f>
        <v>5</v>
      </c>
      <c r="V2">
        <f>T_Suivi[[#This Row],[QteTotale]]-T_Suivi[[#This Row],[QteMini]]</f>
        <v>0</v>
      </c>
      <c r="W2">
        <f>T_Suivi[[#This Row],[QteTotale]]-T_Suivi[[#This Row],[QteMax]]</f>
        <v>-2</v>
      </c>
      <c r="X2" s="40">
        <f>IF(T_Suivi[[#This Row],[Ecart avec Qte Max]]&lt;0,1,0)</f>
        <v>1</v>
      </c>
    </row>
    <row r="3" spans="1:25" x14ac:dyDescent="0.3">
      <c r="A3" s="28" t="s">
        <v>38</v>
      </c>
      <c r="H3" s="28">
        <v>2</v>
      </c>
      <c r="S3" s="32">
        <f>SUMIFS(T_Base[QteTotale],T_Base[Produit],T_Suivi[Produit])</f>
        <v>20</v>
      </c>
      <c r="T3" s="33">
        <f>SUMIFS(T_Base[QteMin],T_Base[Produit],T_Suivi[Produit])</f>
        <v>5</v>
      </c>
      <c r="U3" s="34">
        <f>SUMIFS(T_Base[QteMax],T_Base[Produit],T_Suivi[Produit])</f>
        <v>20</v>
      </c>
      <c r="V3">
        <f>T_Suivi[[#This Row],[QteTotale]]-T_Suivi[[#This Row],[QteMini]]</f>
        <v>15</v>
      </c>
      <c r="W3">
        <f>T_Suivi[[#This Row],[QteTotale]]-T_Suivi[[#This Row],[QteMax]]</f>
        <v>0</v>
      </c>
      <c r="X3">
        <f>IF(T_Suivi[[#This Row],[Ecart avec Qte Max]]&lt;0,1,0)</f>
        <v>0</v>
      </c>
    </row>
    <row r="4" spans="1:25" x14ac:dyDescent="0.3">
      <c r="A4" s="28" t="s">
        <v>26</v>
      </c>
      <c r="H4" s="28">
        <v>1</v>
      </c>
      <c r="S4" s="32">
        <f>SUMIFS(T_Base[QteTotale],T_Base[Produit],T_Suivi[Produit])</f>
        <v>30</v>
      </c>
      <c r="T4" s="35">
        <f>SUMIFS(T_Base[QteMin],T_Base[Produit],T_Suivi[Produit])</f>
        <v>10</v>
      </c>
      <c r="U4" s="36">
        <f>SUMIFS(T_Base[QteMax],T_Base[Produit],T_Suivi[Produit])</f>
        <v>50</v>
      </c>
      <c r="V4" s="26">
        <f>T_Suivi[[#This Row],[QteTotale]]-T_Suivi[[#This Row],[QteMini]]</f>
        <v>20</v>
      </c>
      <c r="W4" s="26">
        <f>T_Suivi[[#This Row],[QteTotale]]-T_Suivi[[#This Row],[QteMax]]</f>
        <v>-20</v>
      </c>
      <c r="X4" s="40">
        <f>IF(T_Suivi[[#This Row],[Ecart avec Qte Max]]&lt;0,1,0)</f>
        <v>1</v>
      </c>
    </row>
    <row r="5" spans="1:25" x14ac:dyDescent="0.3">
      <c r="A5" s="28" t="s">
        <v>29</v>
      </c>
      <c r="H5" s="28">
        <v>1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32">
        <f>SUMIFS(T_Base[QteTotale],T_Base[Produit],T_Suivi[Produit])</f>
        <v>9</v>
      </c>
      <c r="T5" s="35">
        <f>SUMIFS(T_Base[QteMin],T_Base[Produit],T_Suivi[Produit])</f>
        <v>5</v>
      </c>
      <c r="U5" s="36">
        <f>SUMIFS(T_Base[QteMax],T_Base[Produit],T_Suivi[Produit])</f>
        <v>10</v>
      </c>
      <c r="V5" s="26">
        <f>T_Suivi[[#This Row],[QteTotale]]-T_Suivi[[#This Row],[QteMini]]</f>
        <v>4</v>
      </c>
      <c r="W5" s="26">
        <f>T_Suivi[[#This Row],[QteTotale]]-T_Suivi[[#This Row],[QteMax]]</f>
        <v>-1</v>
      </c>
      <c r="X5" s="40">
        <f>IF(T_Suivi[[#This Row],[Ecart avec Qte Max]]&lt;0,1,0)</f>
        <v>1</v>
      </c>
      <c r="Y5" s="27"/>
    </row>
    <row r="6" spans="1:25" x14ac:dyDescent="0.3">
      <c r="A6" s="28" t="s">
        <v>26</v>
      </c>
      <c r="H6" s="28">
        <v>2</v>
      </c>
      <c r="S6" s="32">
        <f>SUMIFS(T_Base[QteTotale],T_Base[Produit],T_Suivi[Produit])</f>
        <v>30</v>
      </c>
      <c r="T6" s="35">
        <f>SUMIFS(T_Base[QteMin],T_Base[Produit],T_Suivi[Produit])</f>
        <v>10</v>
      </c>
      <c r="U6" s="36">
        <f>SUMIFS(T_Base[QteMax],T_Base[Produit],T_Suivi[Produit])</f>
        <v>50</v>
      </c>
      <c r="V6" s="26">
        <f>T_Suivi[[#This Row],[QteTotale]]-T_Suivi[[#This Row],[QteMini]]</f>
        <v>20</v>
      </c>
      <c r="W6" s="26">
        <f>T_Suivi[[#This Row],[QteTotale]]-T_Suivi[[#This Row],[QteMax]]</f>
        <v>-20</v>
      </c>
      <c r="X6" s="41">
        <f>IF(T_Suivi[[#This Row],[Ecart avec Qte Max]]&lt;0,1,0)</f>
        <v>1</v>
      </c>
    </row>
    <row r="7" spans="1:25" x14ac:dyDescent="0.3">
      <c r="A7" s="28" t="s">
        <v>29</v>
      </c>
      <c r="H7" s="28">
        <v>1</v>
      </c>
      <c r="S7" s="32">
        <f>SUMIFS(T_Base[QteTotale],T_Base[Produit],T_Suivi[Produit])</f>
        <v>9</v>
      </c>
      <c r="T7" s="35">
        <f>SUMIFS(T_Base[QteMin],T_Base[Produit],T_Suivi[Produit])</f>
        <v>5</v>
      </c>
      <c r="U7" s="36">
        <f>SUMIFS(T_Base[QteMax],T_Base[Produit],T_Suivi[Produit])</f>
        <v>10</v>
      </c>
      <c r="V7" s="26">
        <f>T_Suivi[[#This Row],[QteTotale]]-T_Suivi[[#This Row],[QteMini]]</f>
        <v>4</v>
      </c>
      <c r="W7" s="26">
        <f>T_Suivi[[#This Row],[QteTotale]]-T_Suivi[[#This Row],[QteMax]]</f>
        <v>-1</v>
      </c>
      <c r="X7" s="41">
        <f>IF(T_Suivi[[#This Row],[Ecart avec Qte Max]]&lt;0,1,0)</f>
        <v>1</v>
      </c>
    </row>
    <row r="8" spans="1:25" x14ac:dyDescent="0.3">
      <c r="A8" s="28" t="s">
        <v>38</v>
      </c>
      <c r="H8" s="28">
        <v>1</v>
      </c>
      <c r="S8" s="32">
        <f>SUMIFS(T_Base[QteTotale],T_Base[Produit],T_Suivi[Produit])</f>
        <v>20</v>
      </c>
      <c r="T8" s="35">
        <f>SUMIFS(T_Base[QteMin],T_Base[Produit],T_Suivi[Produit])</f>
        <v>5</v>
      </c>
      <c r="U8" s="36">
        <f>SUMIFS(T_Base[QteMax],T_Base[Produit],T_Suivi[Produit])</f>
        <v>20</v>
      </c>
      <c r="V8" s="26">
        <f>T_Suivi[[#This Row],[QteTotale]]-T_Suivi[[#This Row],[QteMini]]</f>
        <v>15</v>
      </c>
      <c r="W8" s="26">
        <f>T_Suivi[[#This Row],[QteTotale]]-T_Suivi[[#This Row],[QteMax]]</f>
        <v>0</v>
      </c>
      <c r="X8" s="26">
        <f>IF(T_Suivi[[#This Row],[Ecart avec Qte Max]]&lt;0,1,0)</f>
        <v>0</v>
      </c>
    </row>
    <row r="9" spans="1:25" ht="15" thickBot="1" x14ac:dyDescent="0.35">
      <c r="A9" s="28" t="s">
        <v>46</v>
      </c>
      <c r="H9" s="28">
        <v>1</v>
      </c>
      <c r="S9" s="37">
        <f>SUMIFS(T_Base[QteTotale],T_Base[Produit],T_Suivi[Produit])</f>
        <v>7</v>
      </c>
      <c r="T9" s="38">
        <f>SUMIFS(T_Base[QteMin],T_Base[Produit],T_Suivi[Produit])</f>
        <v>2</v>
      </c>
      <c r="U9" s="39">
        <f>SUMIFS(T_Base[QteMax],T_Base[Produit],T_Suivi[Produit])</f>
        <v>5</v>
      </c>
      <c r="V9" s="26">
        <f>T_Suivi[[#This Row],[QteTotale]]-T_Suivi[[#This Row],[QteMini]]</f>
        <v>5</v>
      </c>
      <c r="W9" s="26">
        <f>T_Suivi[[#This Row],[QteTotale]]-T_Suivi[[#This Row],[QteMax]]</f>
        <v>2</v>
      </c>
      <c r="X9" s="26">
        <f>IF(T_Suivi[[#This Row],[Ecart avec Qte Max]]&lt;0,1,0)</f>
        <v>0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Suivi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2024-02-26T08:58:39Z</dcterms:created>
  <dcterms:modified xsi:type="dcterms:W3CDTF">2024-02-26T20:59:47Z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2024-02-26T20:59:47Z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58a8713e-b122-41e3-8488-33a1ccd98d97</vt:lpwstr>
  </property>
  <property fmtid="{D5CDD505-2E9C-101B-9397-08002B2CF9AE}" pid="8" name="MSIP_Label_024ffcea-f25b-491e-9dc9-834516f3550e_ContentBits">
    <vt:lpwstr>1</vt:lpwstr>
  </property>
</Properties>
</file>