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m.barry\Desktop\"/>
    </mc:Choice>
  </mc:AlternateContent>
  <bookViews>
    <workbookView xWindow="120" yWindow="96" windowWidth="19320" windowHeight="12120" firstSheet="2" activeTab="2"/>
  </bookViews>
  <sheets>
    <sheet name="Feuil3" sheetId="3" state="veryHidden" r:id="rId1"/>
    <sheet name="Feuille Calcul" sheetId="6" state="hidden" r:id="rId2"/>
    <sheet name="Planning" sheetId="7" r:id="rId3"/>
    <sheet name="Tutorial" sheetId="8" r:id="rId4"/>
  </sheets>
  <definedNames>
    <definedName name="Affaire">'Feuille Calcul'!$U$2</definedName>
    <definedName name="DébutCES">'Feuille Calcul'!$U$17</definedName>
    <definedName name="DébutGrue">'Feuille Calcul'!$U$22</definedName>
    <definedName name="DébutOS">'Feuille Calcul'!$U$15</definedName>
    <definedName name="DébutSuper">'Feuille Calcul'!$U$19</definedName>
    <definedName name="Fin_Super" localSheetId="2">#REF!</definedName>
    <definedName name="Fin_Super">#REF!</definedName>
    <definedName name="FinCES">'Feuille Calcul'!$U$18</definedName>
    <definedName name="FinGrue">'Feuille Calcul'!$U$23</definedName>
    <definedName name="FinOS">'Feuille Calcul'!$U$16</definedName>
    <definedName name="FinSuper">'Feuille Calcul'!$U$20</definedName>
    <definedName name="interactif">Planning!$EW$4</definedName>
    <definedName name="ITE" localSheetId="2">#REF!</definedName>
    <definedName name="ITE">#REF!</definedName>
    <definedName name="ITI">#REF!</definedName>
    <definedName name="MOA">'Feuille Calcul'!$U$3</definedName>
    <definedName name="MOE">'Feuille Calcul'!$U$4</definedName>
    <definedName name="Nom_OS" localSheetId="2">Planning!#REF!</definedName>
    <definedName name="Nom_OS">#REF!</definedName>
    <definedName name="Plgenere">_L1C21</definedName>
    <definedName name="Plgénéré">'Feuille Calcul'!$U$1</definedName>
    <definedName name="TT">#REF!</definedName>
    <definedName name="UO">'Feuille Calcul'!$U$5</definedName>
    <definedName name="_xlnm.Print_Area" localSheetId="2">Planning!$A$6:$CB$29</definedName>
  </definedNames>
  <calcPr calcId="152511"/>
</workbook>
</file>

<file path=xl/calcChain.xml><?xml version="1.0" encoding="utf-8"?>
<calcChain xmlns="http://schemas.openxmlformats.org/spreadsheetml/2006/main">
  <c r="EV28" i="7" l="1"/>
  <c r="EU28" i="7"/>
  <c r="ET28" i="7"/>
  <c r="ES28" i="7"/>
  <c r="ER28" i="7"/>
  <c r="EQ28" i="7"/>
  <c r="EP28" i="7"/>
  <c r="EO28" i="7"/>
  <c r="EN28" i="7"/>
  <c r="EM28" i="7"/>
  <c r="EL28" i="7"/>
  <c r="EK28" i="7"/>
  <c r="EJ28" i="7"/>
  <c r="EI28" i="7"/>
  <c r="EH28" i="7"/>
  <c r="EG28" i="7"/>
  <c r="EF28" i="7"/>
  <c r="EE28" i="7"/>
  <c r="ED28" i="7"/>
  <c r="EC28" i="7"/>
  <c r="EB28" i="7"/>
  <c r="EA28" i="7"/>
  <c r="DZ28" i="7"/>
  <c r="DY28" i="7"/>
  <c r="DX28" i="7"/>
  <c r="DW28" i="7"/>
  <c r="DV28" i="7"/>
  <c r="DU28" i="7"/>
  <c r="DT28" i="7"/>
  <c r="DS28" i="7"/>
  <c r="DR28" i="7"/>
  <c r="DQ28" i="7"/>
  <c r="DP28" i="7"/>
  <c r="DO28" i="7"/>
  <c r="DN28" i="7"/>
  <c r="DM28" i="7"/>
  <c r="DL28" i="7"/>
  <c r="DK28" i="7"/>
  <c r="DJ28" i="7"/>
  <c r="DI28" i="7"/>
  <c r="DH28" i="7"/>
  <c r="DG28" i="7"/>
  <c r="DF28" i="7"/>
  <c r="DE28" i="7"/>
  <c r="DD28" i="7"/>
  <c r="DC28" i="7"/>
  <c r="DB28" i="7"/>
  <c r="DA28" i="7"/>
  <c r="CZ28" i="7"/>
  <c r="CY28" i="7"/>
  <c r="CX28" i="7"/>
  <c r="CW28" i="7"/>
  <c r="CV28" i="7"/>
  <c r="CU28" i="7"/>
  <c r="CT28" i="7"/>
  <c r="CS28" i="7"/>
  <c r="CR28" i="7"/>
  <c r="CQ28" i="7"/>
  <c r="CP28" i="7"/>
  <c r="CO28" i="7"/>
  <c r="CN28" i="7"/>
  <c r="CM28" i="7"/>
  <c r="CL28" i="7"/>
  <c r="CK28" i="7"/>
  <c r="CJ28" i="7"/>
  <c r="CI28" i="7"/>
  <c r="CH28" i="7"/>
  <c r="CG28" i="7"/>
  <c r="CF28" i="7"/>
  <c r="CE28" i="7"/>
  <c r="CD28" i="7"/>
  <c r="CC28" i="7"/>
  <c r="CB28" i="7"/>
  <c r="CA28" i="7"/>
  <c r="BZ28" i="7"/>
  <c r="BY28" i="7"/>
  <c r="BX28" i="7"/>
  <c r="BW28" i="7"/>
  <c r="BV28" i="7"/>
  <c r="BU28" i="7"/>
  <c r="BT28" i="7"/>
  <c r="BS28" i="7"/>
  <c r="BR28" i="7"/>
  <c r="BQ28" i="7"/>
  <c r="BP28" i="7"/>
  <c r="BO28" i="7"/>
  <c r="BN28" i="7"/>
  <c r="BM28" i="7"/>
  <c r="BL28" i="7"/>
  <c r="BK28" i="7"/>
  <c r="BJ28" i="7"/>
  <c r="BI28" i="7"/>
  <c r="BH28" i="7"/>
  <c r="BG28" i="7"/>
  <c r="BF28" i="7"/>
  <c r="BE28" i="7"/>
  <c r="BD28" i="7"/>
  <c r="BC28" i="7"/>
  <c r="BB28" i="7"/>
  <c r="BA28" i="7"/>
  <c r="AZ28" i="7"/>
  <c r="AY28" i="7"/>
  <c r="AX28" i="7"/>
  <c r="AW28" i="7"/>
  <c r="AV28" i="7"/>
  <c r="AU28" i="7"/>
  <c r="AT28" i="7"/>
  <c r="AS28" i="7"/>
  <c r="AR28" i="7"/>
  <c r="AQ28" i="7"/>
  <c r="AP28" i="7"/>
  <c r="AO28" i="7"/>
  <c r="AN28" i="7"/>
  <c r="AM28" i="7"/>
  <c r="AL28" i="7"/>
  <c r="AK28" i="7"/>
  <c r="AJ28" i="7"/>
  <c r="AI28" i="7"/>
  <c r="AH28" i="7"/>
  <c r="AG28" i="7"/>
  <c r="AF28" i="7"/>
  <c r="AE28" i="7"/>
  <c r="AD28" i="7"/>
  <c r="AC28" i="7"/>
  <c r="AB28" i="7"/>
  <c r="AA28" i="7"/>
  <c r="Z28" i="7"/>
  <c r="Y28" i="7"/>
  <c r="X28" i="7"/>
  <c r="W28" i="7"/>
  <c r="V28" i="7"/>
  <c r="U28" i="7"/>
  <c r="T28" i="7"/>
  <c r="S28" i="7"/>
  <c r="R28" i="7"/>
  <c r="Q28" i="7"/>
  <c r="P28" i="7"/>
  <c r="O28" i="7"/>
  <c r="N28" i="7"/>
  <c r="M28" i="7"/>
  <c r="L28" i="7"/>
  <c r="K28" i="7"/>
  <c r="J28" i="7"/>
  <c r="I28" i="7"/>
  <c r="H28" i="7"/>
  <c r="G28" i="7"/>
  <c r="F28" i="7"/>
  <c r="E28" i="7"/>
  <c r="EV26" i="7"/>
  <c r="EU26" i="7"/>
  <c r="ET26" i="7"/>
  <c r="ES26" i="7"/>
  <c r="ER26" i="7"/>
  <c r="EQ26" i="7"/>
  <c r="EP26" i="7"/>
  <c r="EO26" i="7"/>
  <c r="EN26" i="7"/>
  <c r="EM26" i="7"/>
  <c r="EL26" i="7"/>
  <c r="EK26" i="7"/>
  <c r="EJ26" i="7"/>
  <c r="EI26" i="7"/>
  <c r="EH26" i="7"/>
  <c r="EG26" i="7"/>
  <c r="EF26" i="7"/>
  <c r="EE26" i="7"/>
  <c r="ED26" i="7"/>
  <c r="EC26" i="7"/>
  <c r="EB26" i="7"/>
  <c r="EA26" i="7"/>
  <c r="DZ26" i="7"/>
  <c r="DY26" i="7"/>
  <c r="DX26" i="7"/>
  <c r="DW26" i="7"/>
  <c r="DV26" i="7"/>
  <c r="DU26" i="7"/>
  <c r="DT26" i="7"/>
  <c r="DS26" i="7"/>
  <c r="DR26" i="7"/>
  <c r="DQ26" i="7"/>
  <c r="DP26" i="7"/>
  <c r="DO26" i="7"/>
  <c r="DN26" i="7"/>
  <c r="DM26" i="7"/>
  <c r="DL26" i="7"/>
  <c r="DK26" i="7"/>
  <c r="DJ26" i="7"/>
  <c r="DI26" i="7"/>
  <c r="DH26" i="7"/>
  <c r="DG26" i="7"/>
  <c r="DF26" i="7"/>
  <c r="DE26" i="7"/>
  <c r="DD26" i="7"/>
  <c r="DC26" i="7"/>
  <c r="DB26" i="7"/>
  <c r="DA26" i="7"/>
  <c r="CZ26" i="7"/>
  <c r="CY26" i="7"/>
  <c r="CX26" i="7"/>
  <c r="CW26" i="7"/>
  <c r="CV26" i="7"/>
  <c r="CU26" i="7"/>
  <c r="CT26" i="7"/>
  <c r="CS26" i="7"/>
  <c r="CR26" i="7"/>
  <c r="CQ26" i="7"/>
  <c r="CP26" i="7"/>
  <c r="CO26" i="7"/>
  <c r="CN26" i="7"/>
  <c r="CM26" i="7"/>
  <c r="CL26" i="7"/>
  <c r="CK26" i="7"/>
  <c r="CJ26" i="7"/>
  <c r="CI26" i="7"/>
  <c r="CH26" i="7"/>
  <c r="CG26" i="7"/>
  <c r="CF26" i="7"/>
  <c r="CE26" i="7"/>
  <c r="CD26" i="7"/>
  <c r="CC26" i="7"/>
  <c r="CB26" i="7"/>
  <c r="CA26" i="7"/>
  <c r="BZ26" i="7"/>
  <c r="BY26" i="7"/>
  <c r="BX26" i="7"/>
  <c r="BW26" i="7"/>
  <c r="BV26" i="7"/>
  <c r="BU26" i="7"/>
  <c r="BT26" i="7"/>
  <c r="BS26" i="7"/>
  <c r="BR26" i="7"/>
  <c r="BQ26" i="7"/>
  <c r="BP26" i="7"/>
  <c r="BO26" i="7"/>
  <c r="BN26" i="7"/>
  <c r="BM26" i="7"/>
  <c r="BL26" i="7"/>
  <c r="BK26" i="7"/>
  <c r="BJ26" i="7"/>
  <c r="BI26" i="7"/>
  <c r="BH26" i="7"/>
  <c r="BG26" i="7"/>
  <c r="BF26" i="7"/>
  <c r="BE26" i="7"/>
  <c r="BD26" i="7"/>
  <c r="BC26" i="7"/>
  <c r="BB26" i="7"/>
  <c r="BA26" i="7"/>
  <c r="AZ26" i="7"/>
  <c r="AY26" i="7"/>
  <c r="AX26" i="7"/>
  <c r="AW26" i="7"/>
  <c r="AV26" i="7"/>
  <c r="AU26" i="7"/>
  <c r="AT26" i="7"/>
  <c r="AS26" i="7"/>
  <c r="AR26" i="7"/>
  <c r="AQ26" i="7"/>
  <c r="AP26" i="7"/>
  <c r="AO26" i="7"/>
  <c r="AN26" i="7"/>
  <c r="AM26" i="7"/>
  <c r="AL26" i="7"/>
  <c r="AK26" i="7"/>
  <c r="AJ26" i="7"/>
  <c r="AI26" i="7"/>
  <c r="AH26" i="7"/>
  <c r="AG26" i="7"/>
  <c r="AF26" i="7"/>
  <c r="AE26" i="7"/>
  <c r="AD26" i="7"/>
  <c r="AC26" i="7"/>
  <c r="AB26" i="7"/>
  <c r="AA26" i="7"/>
  <c r="Z26" i="7"/>
  <c r="Y26" i="7"/>
  <c r="X26" i="7"/>
  <c r="W26" i="7"/>
  <c r="V26" i="7"/>
  <c r="U26" i="7"/>
  <c r="T26" i="7"/>
  <c r="S26" i="7"/>
  <c r="R26" i="7"/>
  <c r="Q26" i="7"/>
  <c r="P26" i="7"/>
  <c r="O26" i="7"/>
  <c r="N26" i="7"/>
  <c r="M26" i="7"/>
  <c r="L26" i="7"/>
  <c r="K26" i="7"/>
  <c r="J26" i="7"/>
  <c r="I26" i="7"/>
  <c r="H26" i="7"/>
  <c r="G26" i="7"/>
  <c r="F26" i="7"/>
  <c r="E26" i="7"/>
  <c r="EV24" i="7"/>
  <c r="EU24" i="7"/>
  <c r="ET24" i="7"/>
  <c r="ES24" i="7"/>
  <c r="ER24" i="7"/>
  <c r="EQ24" i="7"/>
  <c r="EP24" i="7"/>
  <c r="EO24" i="7"/>
  <c r="EN24" i="7"/>
  <c r="EM24" i="7"/>
  <c r="EL24" i="7"/>
  <c r="EK24" i="7"/>
  <c r="EJ24" i="7"/>
  <c r="EI24" i="7"/>
  <c r="EH24" i="7"/>
  <c r="EG24" i="7"/>
  <c r="EF24" i="7"/>
  <c r="EE24" i="7"/>
  <c r="ED24" i="7"/>
  <c r="EC24" i="7"/>
  <c r="EB24" i="7"/>
  <c r="EA24" i="7"/>
  <c r="DZ24" i="7"/>
  <c r="DY24" i="7"/>
  <c r="DX24" i="7"/>
  <c r="DW24" i="7"/>
  <c r="DV24" i="7"/>
  <c r="DU24" i="7"/>
  <c r="DT24" i="7"/>
  <c r="DS24" i="7"/>
  <c r="DR24" i="7"/>
  <c r="DQ24" i="7"/>
  <c r="DP24" i="7"/>
  <c r="DO24" i="7"/>
  <c r="DN24" i="7"/>
  <c r="DM24" i="7"/>
  <c r="DL24" i="7"/>
  <c r="DK24" i="7"/>
  <c r="DJ24" i="7"/>
  <c r="DI24" i="7"/>
  <c r="DH24" i="7"/>
  <c r="DG24" i="7"/>
  <c r="DF24" i="7"/>
  <c r="DE24" i="7"/>
  <c r="DD24" i="7"/>
  <c r="DC24" i="7"/>
  <c r="DB24" i="7"/>
  <c r="DA24" i="7"/>
  <c r="CZ24" i="7"/>
  <c r="CY24" i="7"/>
  <c r="CX24" i="7"/>
  <c r="CW24" i="7"/>
  <c r="CV24" i="7"/>
  <c r="CU24" i="7"/>
  <c r="CT24" i="7"/>
  <c r="CS24" i="7"/>
  <c r="CR24" i="7"/>
  <c r="CQ24" i="7"/>
  <c r="CP24" i="7"/>
  <c r="CO24" i="7"/>
  <c r="CN24" i="7"/>
  <c r="CM24" i="7"/>
  <c r="CL24" i="7"/>
  <c r="CK24" i="7"/>
  <c r="CJ24" i="7"/>
  <c r="CI24" i="7"/>
  <c r="CH24" i="7"/>
  <c r="CG24" i="7"/>
  <c r="CF24" i="7"/>
  <c r="CE24" i="7"/>
  <c r="CD24" i="7"/>
  <c r="CC24" i="7"/>
  <c r="CB24" i="7"/>
  <c r="CA24" i="7"/>
  <c r="BZ24" i="7"/>
  <c r="BY24" i="7"/>
  <c r="BX24" i="7"/>
  <c r="BW24" i="7"/>
  <c r="BV24" i="7"/>
  <c r="BU24" i="7"/>
  <c r="BT24" i="7"/>
  <c r="BS24" i="7"/>
  <c r="BR24" i="7"/>
  <c r="BQ24" i="7"/>
  <c r="BP24" i="7"/>
  <c r="BO24" i="7"/>
  <c r="BN24" i="7"/>
  <c r="BM24" i="7"/>
  <c r="BL24" i="7"/>
  <c r="BK24" i="7"/>
  <c r="BJ24" i="7"/>
  <c r="BI24" i="7"/>
  <c r="BH24" i="7"/>
  <c r="BG24" i="7"/>
  <c r="BF24" i="7"/>
  <c r="BE24" i="7"/>
  <c r="BD24" i="7"/>
  <c r="BC24" i="7"/>
  <c r="BB24" i="7"/>
  <c r="BA24" i="7"/>
  <c r="AZ24" i="7"/>
  <c r="AY24" i="7"/>
  <c r="AX24" i="7"/>
  <c r="AW24" i="7"/>
  <c r="AV24" i="7"/>
  <c r="AU24" i="7"/>
  <c r="AT24" i="7"/>
  <c r="AS24" i="7"/>
  <c r="AR24" i="7"/>
  <c r="AQ24" i="7"/>
  <c r="AP24" i="7"/>
  <c r="AO24" i="7"/>
  <c r="AN24" i="7"/>
  <c r="AM24" i="7"/>
  <c r="AL24" i="7"/>
  <c r="AK24" i="7"/>
  <c r="AJ24" i="7"/>
  <c r="AI24" i="7"/>
  <c r="AH24" i="7"/>
  <c r="AG24" i="7"/>
  <c r="AF24" i="7"/>
  <c r="AE24" i="7"/>
  <c r="AD24" i="7"/>
  <c r="AC24" i="7"/>
  <c r="AB24" i="7"/>
  <c r="AA24" i="7"/>
  <c r="Z24" i="7"/>
  <c r="Y24" i="7"/>
  <c r="X24" i="7"/>
  <c r="W24" i="7"/>
  <c r="V24" i="7"/>
  <c r="U24" i="7"/>
  <c r="T24" i="7"/>
  <c r="S24" i="7"/>
  <c r="R24" i="7"/>
  <c r="Q24" i="7"/>
  <c r="P24" i="7"/>
  <c r="O24" i="7"/>
  <c r="N24" i="7"/>
  <c r="M24" i="7"/>
  <c r="L24" i="7"/>
  <c r="K24" i="7"/>
  <c r="J24" i="7"/>
  <c r="I24" i="7"/>
  <c r="H24" i="7"/>
  <c r="G24" i="7"/>
  <c r="F24" i="7"/>
  <c r="E24" i="7"/>
  <c r="EV22" i="7"/>
  <c r="EU22" i="7"/>
  <c r="ET22" i="7"/>
  <c r="ES22" i="7"/>
  <c r="ER22" i="7"/>
  <c r="EQ22" i="7"/>
  <c r="EP22" i="7"/>
  <c r="EO22" i="7"/>
  <c r="EN22" i="7"/>
  <c r="EM22" i="7"/>
  <c r="EL22" i="7"/>
  <c r="EK22" i="7"/>
  <c r="EJ22" i="7"/>
  <c r="EI22" i="7"/>
  <c r="EH22" i="7"/>
  <c r="EG22" i="7"/>
  <c r="EF22" i="7"/>
  <c r="EE22" i="7"/>
  <c r="ED22" i="7"/>
  <c r="EC22" i="7"/>
  <c r="EB22" i="7"/>
  <c r="EA22" i="7"/>
  <c r="DZ22" i="7"/>
  <c r="DY22" i="7"/>
  <c r="DX22" i="7"/>
  <c r="DW22" i="7"/>
  <c r="DV22" i="7"/>
  <c r="DU22" i="7"/>
  <c r="DT22" i="7"/>
  <c r="DS22" i="7"/>
  <c r="DR22" i="7"/>
  <c r="DQ22" i="7"/>
  <c r="DP22" i="7"/>
  <c r="DO22" i="7"/>
  <c r="DN22" i="7"/>
  <c r="DM22" i="7"/>
  <c r="DL22" i="7"/>
  <c r="DK22" i="7"/>
  <c r="DJ22" i="7"/>
  <c r="DI22" i="7"/>
  <c r="DH22" i="7"/>
  <c r="DG22" i="7"/>
  <c r="DF22" i="7"/>
  <c r="DE22" i="7"/>
  <c r="DD22" i="7"/>
  <c r="DC22" i="7"/>
  <c r="DB22" i="7"/>
  <c r="DA22" i="7"/>
  <c r="CZ22" i="7"/>
  <c r="CY22" i="7"/>
  <c r="CX22" i="7"/>
  <c r="CW22" i="7"/>
  <c r="CV22" i="7"/>
  <c r="CU22" i="7"/>
  <c r="CT22" i="7"/>
  <c r="CS22" i="7"/>
  <c r="CR22" i="7"/>
  <c r="CQ22" i="7"/>
  <c r="CP22" i="7"/>
  <c r="CO22" i="7"/>
  <c r="CN22" i="7"/>
  <c r="CM22" i="7"/>
  <c r="CL22" i="7"/>
  <c r="CK22" i="7"/>
  <c r="CJ22" i="7"/>
  <c r="CI22" i="7"/>
  <c r="CH22" i="7"/>
  <c r="CG22" i="7"/>
  <c r="CF22" i="7"/>
  <c r="CE22" i="7"/>
  <c r="CD22" i="7"/>
  <c r="CC22" i="7"/>
  <c r="CB22" i="7"/>
  <c r="CA22" i="7"/>
  <c r="BZ22" i="7"/>
  <c r="BY22" i="7"/>
  <c r="BX22" i="7"/>
  <c r="BW22" i="7"/>
  <c r="BV22" i="7"/>
  <c r="BU22" i="7"/>
  <c r="BT22" i="7"/>
  <c r="BS22" i="7"/>
  <c r="BR22" i="7"/>
  <c r="BQ22" i="7"/>
  <c r="BP22" i="7"/>
  <c r="BO22" i="7"/>
  <c r="BN22" i="7"/>
  <c r="BM22" i="7"/>
  <c r="BL22" i="7"/>
  <c r="BK22" i="7"/>
  <c r="BJ22" i="7"/>
  <c r="BI22" i="7"/>
  <c r="BH22" i="7"/>
  <c r="BG22" i="7"/>
  <c r="BF22" i="7"/>
  <c r="BE22" i="7"/>
  <c r="BD22" i="7"/>
  <c r="BC22" i="7"/>
  <c r="BB22" i="7"/>
  <c r="BA22" i="7"/>
  <c r="AZ22" i="7"/>
  <c r="AY22" i="7"/>
  <c r="AX22" i="7"/>
  <c r="AW22" i="7"/>
  <c r="AV22" i="7"/>
  <c r="AU22" i="7"/>
  <c r="AT22" i="7"/>
  <c r="AS22" i="7"/>
  <c r="AR22" i="7"/>
  <c r="AQ22" i="7"/>
  <c r="AP22" i="7"/>
  <c r="AO22" i="7"/>
  <c r="AN22" i="7"/>
  <c r="AM22" i="7"/>
  <c r="AL22" i="7"/>
  <c r="AK22" i="7"/>
  <c r="AJ22" i="7"/>
  <c r="AI22" i="7"/>
  <c r="AH22" i="7"/>
  <c r="AG22" i="7"/>
  <c r="AF22" i="7"/>
  <c r="AE22" i="7"/>
  <c r="AD22" i="7"/>
  <c r="AC22" i="7"/>
  <c r="AB22" i="7"/>
  <c r="AA22" i="7"/>
  <c r="Z22" i="7"/>
  <c r="Y22" i="7"/>
  <c r="X22" i="7"/>
  <c r="W22" i="7"/>
  <c r="V22" i="7"/>
  <c r="U22" i="7"/>
  <c r="T22" i="7"/>
  <c r="S22" i="7"/>
  <c r="R22" i="7"/>
  <c r="Q22" i="7"/>
  <c r="P22" i="7"/>
  <c r="O22" i="7"/>
  <c r="N22" i="7"/>
  <c r="M22" i="7"/>
  <c r="L22" i="7"/>
  <c r="K22" i="7"/>
  <c r="J22" i="7"/>
  <c r="I22" i="7"/>
  <c r="H22" i="7"/>
  <c r="G22" i="7"/>
  <c r="F22" i="7"/>
  <c r="E22" i="7"/>
  <c r="EV20" i="7"/>
  <c r="EU20" i="7"/>
  <c r="ET20" i="7"/>
  <c r="ES20" i="7"/>
  <c r="ER20" i="7"/>
  <c r="EQ20" i="7"/>
  <c r="EP20" i="7"/>
  <c r="EO20" i="7"/>
  <c r="EN20" i="7"/>
  <c r="EM20" i="7"/>
  <c r="EL20" i="7"/>
  <c r="EK20" i="7"/>
  <c r="EJ20" i="7"/>
  <c r="EI20" i="7"/>
  <c r="EH20" i="7"/>
  <c r="EG20" i="7"/>
  <c r="EF20" i="7"/>
  <c r="EE20" i="7"/>
  <c r="ED20" i="7"/>
  <c r="EC20" i="7"/>
  <c r="EB20" i="7"/>
  <c r="EA20" i="7"/>
  <c r="DZ20" i="7"/>
  <c r="DY20" i="7"/>
  <c r="DX20" i="7"/>
  <c r="DW20" i="7"/>
  <c r="DV20" i="7"/>
  <c r="DU20" i="7"/>
  <c r="DT20" i="7"/>
  <c r="DS20" i="7"/>
  <c r="DR20" i="7"/>
  <c r="DQ20" i="7"/>
  <c r="DP20" i="7"/>
  <c r="DO20" i="7"/>
  <c r="DN20" i="7"/>
  <c r="DM20" i="7"/>
  <c r="DL20" i="7"/>
  <c r="DK20" i="7"/>
  <c r="DJ20" i="7"/>
  <c r="DI20" i="7"/>
  <c r="DH20" i="7"/>
  <c r="DG20" i="7"/>
  <c r="DF20" i="7"/>
  <c r="DE20" i="7"/>
  <c r="DD20" i="7"/>
  <c r="DC20" i="7"/>
  <c r="DB20" i="7"/>
  <c r="DA20" i="7"/>
  <c r="CZ20" i="7"/>
  <c r="CY20" i="7"/>
  <c r="CX20" i="7"/>
  <c r="CW20" i="7"/>
  <c r="CV20" i="7"/>
  <c r="CU20" i="7"/>
  <c r="CT20" i="7"/>
  <c r="CS20" i="7"/>
  <c r="CR20" i="7"/>
  <c r="CQ20" i="7"/>
  <c r="CP20" i="7"/>
  <c r="CO20" i="7"/>
  <c r="CN20" i="7"/>
  <c r="CM20" i="7"/>
  <c r="CL20" i="7"/>
  <c r="CK20" i="7"/>
  <c r="CJ20" i="7"/>
  <c r="CI20" i="7"/>
  <c r="CH20" i="7"/>
  <c r="CG20" i="7"/>
  <c r="CF20" i="7"/>
  <c r="CE20" i="7"/>
  <c r="CD20" i="7"/>
  <c r="CC20" i="7"/>
  <c r="CB20" i="7"/>
  <c r="CA20" i="7"/>
  <c r="BZ20" i="7"/>
  <c r="BY20" i="7"/>
  <c r="BX20" i="7"/>
  <c r="BW20" i="7"/>
  <c r="BV20" i="7"/>
  <c r="BU20" i="7"/>
  <c r="BT20" i="7"/>
  <c r="BS20" i="7"/>
  <c r="BR20" i="7"/>
  <c r="BQ20" i="7"/>
  <c r="BP20" i="7"/>
  <c r="BO20" i="7"/>
  <c r="BN20" i="7"/>
  <c r="BM20" i="7"/>
  <c r="BL20" i="7"/>
  <c r="BK20" i="7"/>
  <c r="BJ20" i="7"/>
  <c r="BI20" i="7"/>
  <c r="BH20" i="7"/>
  <c r="BG20" i="7"/>
  <c r="BF20" i="7"/>
  <c r="BE20" i="7"/>
  <c r="BD20" i="7"/>
  <c r="BC20" i="7"/>
  <c r="BB20" i="7"/>
  <c r="BA20" i="7"/>
  <c r="AZ20" i="7"/>
  <c r="AY20" i="7"/>
  <c r="AX20" i="7"/>
  <c r="AW20" i="7"/>
  <c r="AV20" i="7"/>
  <c r="AU20" i="7"/>
  <c r="AT20" i="7"/>
  <c r="AS20" i="7"/>
  <c r="AR20" i="7"/>
  <c r="AQ20" i="7"/>
  <c r="AP20" i="7"/>
  <c r="AO20" i="7"/>
  <c r="AN20" i="7"/>
  <c r="AM20" i="7"/>
  <c r="AL20" i="7"/>
  <c r="AK20" i="7"/>
  <c r="AJ20" i="7"/>
  <c r="AI20" i="7"/>
  <c r="AH20" i="7"/>
  <c r="AG20" i="7"/>
  <c r="AF20" i="7"/>
  <c r="AE20" i="7"/>
  <c r="AD20" i="7"/>
  <c r="AC20" i="7"/>
  <c r="AB20" i="7"/>
  <c r="AA20" i="7"/>
  <c r="Z20" i="7"/>
  <c r="Y20" i="7"/>
  <c r="X20" i="7"/>
  <c r="W20" i="7"/>
  <c r="V20" i="7"/>
  <c r="U20" i="7"/>
  <c r="T20" i="7"/>
  <c r="S20" i="7"/>
  <c r="R20" i="7"/>
  <c r="Q20" i="7"/>
  <c r="P20" i="7"/>
  <c r="O20" i="7"/>
  <c r="N20" i="7"/>
  <c r="M20" i="7"/>
  <c r="L20" i="7"/>
  <c r="K20" i="7"/>
  <c r="J20" i="7"/>
  <c r="I20" i="7"/>
  <c r="H20" i="7"/>
  <c r="G20" i="7"/>
  <c r="F20" i="7"/>
  <c r="E20" i="7"/>
  <c r="EV18" i="7"/>
  <c r="EU18" i="7"/>
  <c r="ET18" i="7"/>
  <c r="ES18" i="7"/>
  <c r="ER18" i="7"/>
  <c r="EQ18" i="7"/>
  <c r="EP18" i="7"/>
  <c r="EO18" i="7"/>
  <c r="EN18" i="7"/>
  <c r="EM18" i="7"/>
  <c r="EL18" i="7"/>
  <c r="EK18" i="7"/>
  <c r="EJ18" i="7"/>
  <c r="EI18" i="7"/>
  <c r="EH18" i="7"/>
  <c r="EG18" i="7"/>
  <c r="EF18" i="7"/>
  <c r="EE18" i="7"/>
  <c r="ED18" i="7"/>
  <c r="EC18" i="7"/>
  <c r="EB18" i="7"/>
  <c r="EA18" i="7"/>
  <c r="DZ18" i="7"/>
  <c r="DY18" i="7"/>
  <c r="DX18" i="7"/>
  <c r="DW18" i="7"/>
  <c r="DV18" i="7"/>
  <c r="DU18" i="7"/>
  <c r="DT18" i="7"/>
  <c r="DS18" i="7"/>
  <c r="DR18" i="7"/>
  <c r="DQ18" i="7"/>
  <c r="DP18" i="7"/>
  <c r="DO18" i="7"/>
  <c r="DN18" i="7"/>
  <c r="DM18" i="7"/>
  <c r="DL18" i="7"/>
  <c r="DK18" i="7"/>
  <c r="DJ18" i="7"/>
  <c r="DI18" i="7"/>
  <c r="DH18" i="7"/>
  <c r="DG18" i="7"/>
  <c r="DF18" i="7"/>
  <c r="DE18" i="7"/>
  <c r="DD18" i="7"/>
  <c r="DC18" i="7"/>
  <c r="DB18" i="7"/>
  <c r="DA18" i="7"/>
  <c r="CZ18" i="7"/>
  <c r="CY18" i="7"/>
  <c r="CX18" i="7"/>
  <c r="CW18" i="7"/>
  <c r="CV18" i="7"/>
  <c r="CU18" i="7"/>
  <c r="CT18" i="7"/>
  <c r="CS18" i="7"/>
  <c r="CR18" i="7"/>
  <c r="CQ18" i="7"/>
  <c r="CP18" i="7"/>
  <c r="CO18" i="7"/>
  <c r="CN18" i="7"/>
  <c r="CM18" i="7"/>
  <c r="CL18" i="7"/>
  <c r="CK18" i="7"/>
  <c r="CJ18" i="7"/>
  <c r="CI18" i="7"/>
  <c r="CH18" i="7"/>
  <c r="CG18" i="7"/>
  <c r="CF18" i="7"/>
  <c r="CE18" i="7"/>
  <c r="CD18" i="7"/>
  <c r="CC18" i="7"/>
  <c r="CB18" i="7"/>
  <c r="CA18" i="7"/>
  <c r="BZ18" i="7"/>
  <c r="BY18" i="7"/>
  <c r="BX18" i="7"/>
  <c r="BW18" i="7"/>
  <c r="BV18" i="7"/>
  <c r="BU18" i="7"/>
  <c r="BT18" i="7"/>
  <c r="BS18" i="7"/>
  <c r="BR18" i="7"/>
  <c r="BQ18" i="7"/>
  <c r="BP18" i="7"/>
  <c r="BO18" i="7"/>
  <c r="BN18" i="7"/>
  <c r="BM18" i="7"/>
  <c r="BL18" i="7"/>
  <c r="BK18" i="7"/>
  <c r="BJ18" i="7"/>
  <c r="BI18" i="7"/>
  <c r="BH18" i="7"/>
  <c r="BG18" i="7"/>
  <c r="BF18" i="7"/>
  <c r="BE18" i="7"/>
  <c r="BD18" i="7"/>
  <c r="BC18" i="7"/>
  <c r="BB18" i="7"/>
  <c r="BA18" i="7"/>
  <c r="AZ18" i="7"/>
  <c r="AY18" i="7"/>
  <c r="AX18" i="7"/>
  <c r="AW18" i="7"/>
  <c r="AV18" i="7"/>
  <c r="AU18" i="7"/>
  <c r="AT18" i="7"/>
  <c r="AS18" i="7"/>
  <c r="AR18" i="7"/>
  <c r="AQ18" i="7"/>
  <c r="AP18" i="7"/>
  <c r="AO18" i="7"/>
  <c r="AN18" i="7"/>
  <c r="AM18" i="7"/>
  <c r="AL18" i="7"/>
  <c r="AK18" i="7"/>
  <c r="AJ18" i="7"/>
  <c r="AI18" i="7"/>
  <c r="AH18" i="7"/>
  <c r="AG18" i="7"/>
  <c r="AF18" i="7"/>
  <c r="AE18" i="7"/>
  <c r="AD18" i="7"/>
  <c r="AC18" i="7"/>
  <c r="AB18" i="7"/>
  <c r="AA18" i="7"/>
  <c r="Z18" i="7"/>
  <c r="Y18" i="7"/>
  <c r="X18" i="7"/>
  <c r="W18" i="7"/>
  <c r="V18" i="7"/>
  <c r="U18" i="7"/>
  <c r="T18" i="7"/>
  <c r="S18" i="7"/>
  <c r="R18" i="7"/>
  <c r="Q18" i="7"/>
  <c r="P18" i="7"/>
  <c r="O18" i="7"/>
  <c r="N18" i="7"/>
  <c r="M18" i="7"/>
  <c r="L18" i="7"/>
  <c r="K18" i="7"/>
  <c r="J18" i="7"/>
  <c r="I18" i="7"/>
  <c r="H18" i="7"/>
  <c r="G18" i="7"/>
  <c r="F18" i="7"/>
  <c r="E18" i="7"/>
  <c r="EV16" i="7"/>
  <c r="EU16" i="7"/>
  <c r="ET16" i="7"/>
  <c r="ES16" i="7"/>
  <c r="ER16" i="7"/>
  <c r="EQ16" i="7"/>
  <c r="EP16" i="7"/>
  <c r="EO16" i="7"/>
  <c r="EN16" i="7"/>
  <c r="EM16" i="7"/>
  <c r="EL16" i="7"/>
  <c r="EK16" i="7"/>
  <c r="EJ16" i="7"/>
  <c r="EI16" i="7"/>
  <c r="EH16" i="7"/>
  <c r="EG16" i="7"/>
  <c r="EF16" i="7"/>
  <c r="EE16" i="7"/>
  <c r="ED16" i="7"/>
  <c r="EC16" i="7"/>
  <c r="EB16" i="7"/>
  <c r="EA16" i="7"/>
  <c r="DZ16" i="7"/>
  <c r="DY16" i="7"/>
  <c r="DX16" i="7"/>
  <c r="DW16" i="7"/>
  <c r="DV16" i="7"/>
  <c r="DU16" i="7"/>
  <c r="DT16" i="7"/>
  <c r="DS16" i="7"/>
  <c r="DR16" i="7"/>
  <c r="DQ16" i="7"/>
  <c r="DP16" i="7"/>
  <c r="DO16" i="7"/>
  <c r="DN16" i="7"/>
  <c r="DM16" i="7"/>
  <c r="DL16" i="7"/>
  <c r="DK16" i="7"/>
  <c r="DJ16" i="7"/>
  <c r="DI16" i="7"/>
  <c r="DH16" i="7"/>
  <c r="DG16" i="7"/>
  <c r="DF16" i="7"/>
  <c r="DE16" i="7"/>
  <c r="DD16" i="7"/>
  <c r="DC16" i="7"/>
  <c r="DB16" i="7"/>
  <c r="DA16" i="7"/>
  <c r="CZ16" i="7"/>
  <c r="CY16" i="7"/>
  <c r="CX16" i="7"/>
  <c r="CW16" i="7"/>
  <c r="CV16" i="7"/>
  <c r="CU16" i="7"/>
  <c r="CT16" i="7"/>
  <c r="CS16" i="7"/>
  <c r="CR16" i="7"/>
  <c r="CQ16" i="7"/>
  <c r="CP16" i="7"/>
  <c r="CO16" i="7"/>
  <c r="CN16" i="7"/>
  <c r="CM16" i="7"/>
  <c r="CL16" i="7"/>
  <c r="CK16" i="7"/>
  <c r="CJ16" i="7"/>
  <c r="CI16" i="7"/>
  <c r="CH16" i="7"/>
  <c r="CG16" i="7"/>
  <c r="CF16" i="7"/>
  <c r="CE16" i="7"/>
  <c r="CD16" i="7"/>
  <c r="CC16" i="7"/>
  <c r="CB16" i="7"/>
  <c r="CA16" i="7"/>
  <c r="BZ16" i="7"/>
  <c r="BY16" i="7"/>
  <c r="BX16" i="7"/>
  <c r="BW16" i="7"/>
  <c r="BV16" i="7"/>
  <c r="BU16" i="7"/>
  <c r="BT16" i="7"/>
  <c r="BS16" i="7"/>
  <c r="BR16" i="7"/>
  <c r="BQ16" i="7"/>
  <c r="BP16" i="7"/>
  <c r="BO16" i="7"/>
  <c r="BN16" i="7"/>
  <c r="BM16" i="7"/>
  <c r="BL16" i="7"/>
  <c r="BK16" i="7"/>
  <c r="BJ16" i="7"/>
  <c r="BI16" i="7"/>
  <c r="BH16" i="7"/>
  <c r="BG16" i="7"/>
  <c r="BF16" i="7"/>
  <c r="BE16" i="7"/>
  <c r="BD16" i="7"/>
  <c r="BC16" i="7"/>
  <c r="BB16" i="7"/>
  <c r="BA16" i="7"/>
  <c r="AZ16" i="7"/>
  <c r="AY16" i="7"/>
  <c r="AX16" i="7"/>
  <c r="AW16" i="7"/>
  <c r="AV16" i="7"/>
  <c r="AU16" i="7"/>
  <c r="AT16" i="7"/>
  <c r="AS16" i="7"/>
  <c r="AR16" i="7"/>
  <c r="AQ16" i="7"/>
  <c r="AP16" i="7"/>
  <c r="AO16" i="7"/>
  <c r="AN16" i="7"/>
  <c r="AM16" i="7"/>
  <c r="AL16" i="7"/>
  <c r="AK16" i="7"/>
  <c r="AJ16" i="7"/>
  <c r="AI16" i="7"/>
  <c r="AH16" i="7"/>
  <c r="AG16" i="7"/>
  <c r="AF16" i="7"/>
  <c r="AE16" i="7"/>
  <c r="AD16" i="7"/>
  <c r="AC16" i="7"/>
  <c r="AB16" i="7"/>
  <c r="AA16" i="7"/>
  <c r="Z16" i="7"/>
  <c r="Y16" i="7"/>
  <c r="X16" i="7"/>
  <c r="W16" i="7"/>
  <c r="V16" i="7"/>
  <c r="U16" i="7"/>
  <c r="T16" i="7"/>
  <c r="S16" i="7"/>
  <c r="R16" i="7"/>
  <c r="Q16" i="7"/>
  <c r="P16" i="7"/>
  <c r="O16" i="7"/>
  <c r="N16" i="7"/>
  <c r="M16" i="7"/>
  <c r="L16" i="7"/>
  <c r="K16" i="7"/>
  <c r="J16" i="7"/>
  <c r="I16" i="7"/>
  <c r="H16" i="7"/>
  <c r="G16" i="7"/>
  <c r="F16" i="7"/>
  <c r="E16" i="7"/>
  <c r="EV14" i="7"/>
  <c r="EU14" i="7"/>
  <c r="ET14" i="7"/>
  <c r="ES14" i="7"/>
  <c r="ER14" i="7"/>
  <c r="EQ14" i="7"/>
  <c r="EP14" i="7"/>
  <c r="EO14" i="7"/>
  <c r="EN14" i="7"/>
  <c r="EM14" i="7"/>
  <c r="EL14" i="7"/>
  <c r="EK14" i="7"/>
  <c r="EJ14" i="7"/>
  <c r="EI14" i="7"/>
  <c r="EH14" i="7"/>
  <c r="EG14" i="7"/>
  <c r="EF14" i="7"/>
  <c r="EE14" i="7"/>
  <c r="ED14" i="7"/>
  <c r="EC14" i="7"/>
  <c r="EB14" i="7"/>
  <c r="EA14" i="7"/>
  <c r="DZ14" i="7"/>
  <c r="DY14" i="7"/>
  <c r="DX14" i="7"/>
  <c r="DW14" i="7"/>
  <c r="DV14" i="7"/>
  <c r="DU14" i="7"/>
  <c r="DT14" i="7"/>
  <c r="DS14" i="7"/>
  <c r="DR14" i="7"/>
  <c r="DQ14" i="7"/>
  <c r="DP14" i="7"/>
  <c r="DO14" i="7"/>
  <c r="DN14" i="7"/>
  <c r="DM14" i="7"/>
  <c r="DL14" i="7"/>
  <c r="DK14" i="7"/>
  <c r="DJ14" i="7"/>
  <c r="DI14" i="7"/>
  <c r="DH14" i="7"/>
  <c r="DG14" i="7"/>
  <c r="DF14" i="7"/>
  <c r="DE14" i="7"/>
  <c r="DD14" i="7"/>
  <c r="DC14" i="7"/>
  <c r="DB14" i="7"/>
  <c r="DA14" i="7"/>
  <c r="CZ14" i="7"/>
  <c r="CY14" i="7"/>
  <c r="CX14" i="7"/>
  <c r="CW14" i="7"/>
  <c r="CV14" i="7"/>
  <c r="CU14" i="7"/>
  <c r="CT14" i="7"/>
  <c r="CS14" i="7"/>
  <c r="CR14" i="7"/>
  <c r="CQ14" i="7"/>
  <c r="CP14" i="7"/>
  <c r="CO14" i="7"/>
  <c r="CN14" i="7"/>
  <c r="CM14" i="7"/>
  <c r="CL14" i="7"/>
  <c r="CK14" i="7"/>
  <c r="CJ14" i="7"/>
  <c r="CI14" i="7"/>
  <c r="CH14" i="7"/>
  <c r="CG14" i="7"/>
  <c r="CF14" i="7"/>
  <c r="CE14" i="7"/>
  <c r="CD14" i="7"/>
  <c r="CC14" i="7"/>
  <c r="CB14" i="7"/>
  <c r="CA14" i="7"/>
  <c r="BZ14" i="7"/>
  <c r="BY14" i="7"/>
  <c r="BX14" i="7"/>
  <c r="BW14" i="7"/>
  <c r="BV14" i="7"/>
  <c r="BU14" i="7"/>
  <c r="BT14" i="7"/>
  <c r="BS14" i="7"/>
  <c r="BR14" i="7"/>
  <c r="BQ14" i="7"/>
  <c r="BP14" i="7"/>
  <c r="BO14" i="7"/>
  <c r="BN14" i="7"/>
  <c r="BM14" i="7"/>
  <c r="BL14" i="7"/>
  <c r="BK14" i="7"/>
  <c r="BJ14" i="7"/>
  <c r="BI14" i="7"/>
  <c r="BH14" i="7"/>
  <c r="BG14" i="7"/>
  <c r="BF14" i="7"/>
  <c r="BE14" i="7"/>
  <c r="BD14" i="7"/>
  <c r="BC14" i="7"/>
  <c r="BB14" i="7"/>
  <c r="BA14" i="7"/>
  <c r="AZ14" i="7"/>
  <c r="AY14" i="7"/>
  <c r="AX14" i="7"/>
  <c r="AW14" i="7"/>
  <c r="AV14" i="7"/>
  <c r="AU14" i="7"/>
  <c r="AT14" i="7"/>
  <c r="AS14" i="7"/>
  <c r="AR14" i="7"/>
  <c r="AQ14" i="7"/>
  <c r="AP14" i="7"/>
  <c r="AO14" i="7"/>
  <c r="AN14" i="7"/>
  <c r="AM14" i="7"/>
  <c r="AL14" i="7"/>
  <c r="AK14" i="7"/>
  <c r="AJ14" i="7"/>
  <c r="AI14" i="7"/>
  <c r="AH14" i="7"/>
  <c r="AG14" i="7"/>
  <c r="AF14" i="7"/>
  <c r="AE14" i="7"/>
  <c r="AD14" i="7"/>
  <c r="AC14" i="7"/>
  <c r="AB14" i="7"/>
  <c r="AA14" i="7"/>
  <c r="Z14" i="7"/>
  <c r="Y14" i="7"/>
  <c r="X14" i="7"/>
  <c r="W14" i="7"/>
  <c r="V14" i="7"/>
  <c r="U14" i="7"/>
  <c r="T14" i="7"/>
  <c r="S14" i="7"/>
  <c r="R14" i="7"/>
  <c r="Q14" i="7"/>
  <c r="P14" i="7"/>
  <c r="O14" i="7"/>
  <c r="N14" i="7"/>
  <c r="M14" i="7"/>
  <c r="L14" i="7"/>
  <c r="K14" i="7"/>
  <c r="J14" i="7"/>
  <c r="I14" i="7"/>
  <c r="H14" i="7"/>
  <c r="G14" i="7"/>
  <c r="F14" i="7"/>
  <c r="E14" i="7"/>
  <c r="EV12" i="7"/>
  <c r="EU12" i="7"/>
  <c r="ET12" i="7"/>
  <c r="ES12" i="7"/>
  <c r="ER12" i="7"/>
  <c r="EQ12" i="7"/>
  <c r="EP12" i="7"/>
  <c r="EO12" i="7"/>
  <c r="EN12" i="7"/>
  <c r="EM12" i="7"/>
  <c r="EL12" i="7"/>
  <c r="EK12" i="7"/>
  <c r="EJ12" i="7"/>
  <c r="EI12" i="7"/>
  <c r="EH12" i="7"/>
  <c r="EG12" i="7"/>
  <c r="EF12" i="7"/>
  <c r="EE12" i="7"/>
  <c r="ED12" i="7"/>
  <c r="EC12" i="7"/>
  <c r="EB12" i="7"/>
  <c r="EA12" i="7"/>
  <c r="DZ12" i="7"/>
  <c r="DY12" i="7"/>
  <c r="DX12" i="7"/>
  <c r="DW12" i="7"/>
  <c r="DV12" i="7"/>
  <c r="DU12" i="7"/>
  <c r="DT12" i="7"/>
  <c r="DS12" i="7"/>
  <c r="DR12" i="7"/>
  <c r="DQ12" i="7"/>
  <c r="DP12" i="7"/>
  <c r="DO12" i="7"/>
  <c r="DN12" i="7"/>
  <c r="DM12" i="7"/>
  <c r="DL12" i="7"/>
  <c r="DK12" i="7"/>
  <c r="DJ12" i="7"/>
  <c r="DI12" i="7"/>
  <c r="DH12" i="7"/>
  <c r="DG12" i="7"/>
  <c r="DF12" i="7"/>
  <c r="DE12" i="7"/>
  <c r="DD12" i="7"/>
  <c r="DC12" i="7"/>
  <c r="DB12" i="7"/>
  <c r="DA12" i="7"/>
  <c r="CZ12" i="7"/>
  <c r="CY12" i="7"/>
  <c r="CX12" i="7"/>
  <c r="CW12" i="7"/>
  <c r="CV12" i="7"/>
  <c r="CU12" i="7"/>
  <c r="CT12" i="7"/>
  <c r="CS12" i="7"/>
  <c r="CR12" i="7"/>
  <c r="CQ12" i="7"/>
  <c r="CP12" i="7"/>
  <c r="CO12" i="7"/>
  <c r="CN12" i="7"/>
  <c r="CM12" i="7"/>
  <c r="CL12" i="7"/>
  <c r="CK12" i="7"/>
  <c r="CJ12" i="7"/>
  <c r="CI12" i="7"/>
  <c r="CH12" i="7"/>
  <c r="CG12" i="7"/>
  <c r="CF12" i="7"/>
  <c r="CE12" i="7"/>
  <c r="CD12" i="7"/>
  <c r="CC12" i="7"/>
  <c r="CB12" i="7"/>
  <c r="CA12" i="7"/>
  <c r="BZ12" i="7"/>
  <c r="BY12" i="7"/>
  <c r="BX12" i="7"/>
  <c r="BW12" i="7"/>
  <c r="BV12" i="7"/>
  <c r="BU12" i="7"/>
  <c r="BT12" i="7"/>
  <c r="BS12" i="7"/>
  <c r="BR12" i="7"/>
  <c r="BQ12" i="7"/>
  <c r="BP12" i="7"/>
  <c r="BO12" i="7"/>
  <c r="BN12" i="7"/>
  <c r="BM12" i="7"/>
  <c r="BL12" i="7"/>
  <c r="BK12" i="7"/>
  <c r="BJ12" i="7"/>
  <c r="BI12" i="7"/>
  <c r="BH12" i="7"/>
  <c r="BG12" i="7"/>
  <c r="BF12" i="7"/>
  <c r="BE12" i="7"/>
  <c r="BD12" i="7"/>
  <c r="BC12" i="7"/>
  <c r="BB12" i="7"/>
  <c r="BA12" i="7"/>
  <c r="AZ12" i="7"/>
  <c r="AY12" i="7"/>
  <c r="AX12" i="7"/>
  <c r="AW12" i="7"/>
  <c r="AV12" i="7"/>
  <c r="AU12" i="7"/>
  <c r="AT12" i="7"/>
  <c r="AS12" i="7"/>
  <c r="AR12" i="7"/>
  <c r="AQ12" i="7"/>
  <c r="AP12" i="7"/>
  <c r="AO12" i="7"/>
  <c r="AN12" i="7"/>
  <c r="AM12" i="7"/>
  <c r="AL12" i="7"/>
  <c r="AK12" i="7"/>
  <c r="AJ12" i="7"/>
  <c r="AI12" i="7"/>
  <c r="AH12" i="7"/>
  <c r="AG12" i="7"/>
  <c r="AF12" i="7"/>
  <c r="AE12" i="7"/>
  <c r="AD12" i="7"/>
  <c r="AC12" i="7"/>
  <c r="AB12" i="7"/>
  <c r="AA12" i="7"/>
  <c r="Z12" i="7"/>
  <c r="Y12" i="7"/>
  <c r="X12" i="7"/>
  <c r="W12" i="7"/>
  <c r="V12" i="7"/>
  <c r="U12" i="7"/>
  <c r="T12" i="7"/>
  <c r="S12" i="7"/>
  <c r="R12" i="7"/>
  <c r="Q12" i="7"/>
  <c r="P12" i="7"/>
  <c r="O12" i="7"/>
  <c r="N12" i="7"/>
  <c r="M12" i="7"/>
  <c r="L12" i="7"/>
  <c r="K12" i="7"/>
  <c r="J12" i="7"/>
  <c r="I12" i="7"/>
  <c r="H12" i="7"/>
  <c r="G12" i="7"/>
  <c r="F12" i="7"/>
  <c r="E12" i="7"/>
  <c r="S119" i="6"/>
  <c r="R119" i="6"/>
  <c r="L119" i="6"/>
  <c r="N119" i="6" s="1"/>
  <c r="K119" i="6"/>
  <c r="J119" i="6"/>
  <c r="I119" i="6"/>
  <c r="M119" i="6" s="1"/>
  <c r="S101" i="6"/>
  <c r="R101" i="6"/>
  <c r="L101" i="6"/>
  <c r="K101" i="6"/>
  <c r="J101" i="6"/>
  <c r="N101" i="6" s="1"/>
  <c r="I101" i="6"/>
  <c r="M101" i="6" s="1"/>
  <c r="S83" i="6"/>
  <c r="R83" i="6"/>
  <c r="L83" i="6"/>
  <c r="K83" i="6"/>
  <c r="J83" i="6"/>
  <c r="I83" i="6"/>
  <c r="M83" i="6" s="1"/>
  <c r="S64" i="6"/>
  <c r="R64" i="6"/>
  <c r="L64" i="6"/>
  <c r="K64" i="6"/>
  <c r="J64" i="6"/>
  <c r="I64" i="6"/>
  <c r="M64" i="6" s="1"/>
  <c r="S44" i="6"/>
  <c r="R44" i="6"/>
  <c r="L44" i="6"/>
  <c r="K44" i="6"/>
  <c r="J44" i="6"/>
  <c r="I44" i="6"/>
  <c r="S140" i="6"/>
  <c r="R140" i="6"/>
  <c r="L140" i="6"/>
  <c r="K140" i="6"/>
  <c r="J140" i="6"/>
  <c r="I140" i="6"/>
  <c r="H140" i="6"/>
  <c r="G140" i="6"/>
  <c r="F140" i="6"/>
  <c r="E140" i="6"/>
  <c r="S139" i="6"/>
  <c r="R139" i="6"/>
  <c r="L139" i="6"/>
  <c r="K139" i="6"/>
  <c r="J139" i="6"/>
  <c r="I139" i="6"/>
  <c r="H139" i="6"/>
  <c r="G139" i="6"/>
  <c r="F139" i="6"/>
  <c r="E139" i="6"/>
  <c r="S138" i="6"/>
  <c r="R138" i="6"/>
  <c r="L138" i="6"/>
  <c r="K138" i="6"/>
  <c r="M138" i="6" s="1"/>
  <c r="P138" i="6" s="1"/>
  <c r="J138" i="6"/>
  <c r="I138" i="6"/>
  <c r="H138" i="6"/>
  <c r="G138" i="6"/>
  <c r="F138" i="6"/>
  <c r="E138" i="6"/>
  <c r="L125" i="6"/>
  <c r="K125" i="6"/>
  <c r="J125" i="6"/>
  <c r="N125" i="6" s="1"/>
  <c r="Q125" i="6" s="1"/>
  <c r="I125" i="6"/>
  <c r="S124" i="6"/>
  <c r="R124" i="6"/>
  <c r="L124" i="6"/>
  <c r="K124" i="6"/>
  <c r="M124" i="6" s="1"/>
  <c r="P124" i="6" s="1"/>
  <c r="F124" i="6" s="1"/>
  <c r="J124" i="6"/>
  <c r="I124" i="6"/>
  <c r="H124" i="6"/>
  <c r="S123" i="6"/>
  <c r="R123" i="6"/>
  <c r="L123" i="6"/>
  <c r="K123" i="6"/>
  <c r="M123" i="6" s="1"/>
  <c r="P123" i="6" s="1"/>
  <c r="J123" i="6"/>
  <c r="I123" i="6"/>
  <c r="H123" i="6"/>
  <c r="F123" i="6"/>
  <c r="L122" i="6"/>
  <c r="K122" i="6"/>
  <c r="J122" i="6"/>
  <c r="I122" i="6"/>
  <c r="H122" i="6"/>
  <c r="L121" i="6"/>
  <c r="K121" i="6"/>
  <c r="J121" i="6"/>
  <c r="N121" i="6" s="1"/>
  <c r="Q121" i="6" s="1"/>
  <c r="G121" i="6" s="1"/>
  <c r="I121" i="6"/>
  <c r="M121" i="6" s="1"/>
  <c r="P121" i="6" s="1"/>
  <c r="F121" i="6" s="1"/>
  <c r="H121" i="6"/>
  <c r="S120" i="6"/>
  <c r="R120" i="6"/>
  <c r="L120" i="6"/>
  <c r="K120" i="6"/>
  <c r="J120" i="6"/>
  <c r="N120" i="6" s="1"/>
  <c r="Q120" i="6" s="1"/>
  <c r="G120" i="6" s="1"/>
  <c r="I120" i="6"/>
  <c r="H120" i="6"/>
  <c r="E120" i="6"/>
  <c r="E121" i="6" s="1"/>
  <c r="E122" i="6" s="1"/>
  <c r="E123" i="6" s="1"/>
  <c r="E124" i="6" s="1"/>
  <c r="L106" i="6"/>
  <c r="K106" i="6"/>
  <c r="J106" i="6"/>
  <c r="N106" i="6" s="1"/>
  <c r="Q106" i="6" s="1"/>
  <c r="I106" i="6"/>
  <c r="S105" i="6"/>
  <c r="R105" i="6"/>
  <c r="L105" i="6"/>
  <c r="K105" i="6"/>
  <c r="J105" i="6"/>
  <c r="N105" i="6" s="1"/>
  <c r="Q105" i="6" s="1"/>
  <c r="G105" i="6" s="1"/>
  <c r="I105" i="6"/>
  <c r="H105" i="6"/>
  <c r="S104" i="6"/>
  <c r="R104" i="6"/>
  <c r="L104" i="6"/>
  <c r="K104" i="6"/>
  <c r="J104" i="6"/>
  <c r="N104" i="6" s="1"/>
  <c r="Q104" i="6" s="1"/>
  <c r="G104" i="6" s="1"/>
  <c r="I104" i="6"/>
  <c r="H104" i="6"/>
  <c r="R103" i="6"/>
  <c r="L103" i="6"/>
  <c r="K103" i="6"/>
  <c r="M103" i="6" s="1"/>
  <c r="P103" i="6" s="1"/>
  <c r="J103" i="6"/>
  <c r="I103" i="6"/>
  <c r="H103" i="6"/>
  <c r="F103" i="6"/>
  <c r="E103" i="6"/>
  <c r="E104" i="6" s="1"/>
  <c r="E105" i="6" s="1"/>
  <c r="S102" i="6"/>
  <c r="R102" i="6"/>
  <c r="L102" i="6"/>
  <c r="K102" i="6"/>
  <c r="J102" i="6"/>
  <c r="N102" i="6" s="1"/>
  <c r="Q102" i="6" s="1"/>
  <c r="I102" i="6"/>
  <c r="M102" i="6" s="1"/>
  <c r="P102" i="6" s="1"/>
  <c r="F102" i="6" s="1"/>
  <c r="H102" i="6"/>
  <c r="G102" i="6"/>
  <c r="E102" i="6"/>
  <c r="L88" i="6"/>
  <c r="K88" i="6"/>
  <c r="J88" i="6"/>
  <c r="N88" i="6" s="1"/>
  <c r="Q88" i="6" s="1"/>
  <c r="I88" i="6"/>
  <c r="M88" i="6" s="1"/>
  <c r="S87" i="6"/>
  <c r="R87" i="6"/>
  <c r="L87" i="6"/>
  <c r="K87" i="6"/>
  <c r="J87" i="6"/>
  <c r="I87" i="6"/>
  <c r="H87" i="6"/>
  <c r="S86" i="6"/>
  <c r="R86" i="6"/>
  <c r="L86" i="6"/>
  <c r="K86" i="6"/>
  <c r="J86" i="6"/>
  <c r="N86" i="6" s="1"/>
  <c r="Q86" i="6" s="1"/>
  <c r="I86" i="6"/>
  <c r="H86" i="6"/>
  <c r="G86" i="6"/>
  <c r="L85" i="6"/>
  <c r="K85" i="6"/>
  <c r="J85" i="6"/>
  <c r="I85" i="6"/>
  <c r="H85" i="6"/>
  <c r="S84" i="6"/>
  <c r="R84" i="6"/>
  <c r="M84" i="6"/>
  <c r="P84" i="6" s="1"/>
  <c r="F84" i="6" s="1"/>
  <c r="L84" i="6"/>
  <c r="K84" i="6"/>
  <c r="J84" i="6"/>
  <c r="I84" i="6"/>
  <c r="H84" i="6"/>
  <c r="E84" i="6"/>
  <c r="E85" i="6" s="1"/>
  <c r="E86" i="6" s="1"/>
  <c r="E87" i="6" s="1"/>
  <c r="L70" i="6"/>
  <c r="K70" i="6"/>
  <c r="J70" i="6"/>
  <c r="I70" i="6"/>
  <c r="S69" i="6"/>
  <c r="R69" i="6"/>
  <c r="L69" i="6"/>
  <c r="K69" i="6"/>
  <c r="M69" i="6" s="1"/>
  <c r="P69" i="6" s="1"/>
  <c r="F69" i="6" s="1"/>
  <c r="J69" i="6"/>
  <c r="N69" i="6" s="1"/>
  <c r="Q69" i="6" s="1"/>
  <c r="G69" i="6" s="1"/>
  <c r="I69" i="6"/>
  <c r="H69" i="6"/>
  <c r="S68" i="6"/>
  <c r="R68" i="6"/>
  <c r="L68" i="6"/>
  <c r="K68" i="6"/>
  <c r="M68" i="6" s="1"/>
  <c r="P68" i="6" s="1"/>
  <c r="J68" i="6"/>
  <c r="I68" i="6"/>
  <c r="H68" i="6"/>
  <c r="F68" i="6"/>
  <c r="L67" i="6"/>
  <c r="K67" i="6"/>
  <c r="J67" i="6"/>
  <c r="I67" i="6"/>
  <c r="H67" i="6"/>
  <c r="S66" i="6"/>
  <c r="R66" i="6"/>
  <c r="L66" i="6"/>
  <c r="K66" i="6"/>
  <c r="J66" i="6"/>
  <c r="I66" i="6"/>
  <c r="M66" i="6" s="1"/>
  <c r="P66" i="6" s="1"/>
  <c r="F66" i="6" s="1"/>
  <c r="H66" i="6"/>
  <c r="S65" i="6"/>
  <c r="R65" i="6"/>
  <c r="L65" i="6"/>
  <c r="N65" i="6" s="1"/>
  <c r="Q65" i="6" s="1"/>
  <c r="G65" i="6" s="1"/>
  <c r="K65" i="6"/>
  <c r="M65" i="6" s="1"/>
  <c r="P65" i="6" s="1"/>
  <c r="F65" i="6" s="1"/>
  <c r="J65" i="6"/>
  <c r="I65" i="6"/>
  <c r="H65" i="6"/>
  <c r="S63" i="6"/>
  <c r="R63" i="6"/>
  <c r="L63" i="6"/>
  <c r="K63" i="6"/>
  <c r="J63" i="6"/>
  <c r="I63" i="6"/>
  <c r="H63" i="6"/>
  <c r="G63" i="6"/>
  <c r="F63" i="6"/>
  <c r="E63" i="6"/>
  <c r="E65" i="6" s="1"/>
  <c r="E66" i="6" s="1"/>
  <c r="E67" i="6" s="1"/>
  <c r="E68" i="6" s="1"/>
  <c r="E69" i="6" s="1"/>
  <c r="S62" i="6"/>
  <c r="R62" i="6"/>
  <c r="L62" i="6"/>
  <c r="K62" i="6"/>
  <c r="J62" i="6"/>
  <c r="I62" i="6"/>
  <c r="M62" i="6" s="1"/>
  <c r="P62" i="6" s="1"/>
  <c r="H62" i="6"/>
  <c r="G62" i="6"/>
  <c r="F62" i="6"/>
  <c r="E62" i="6"/>
  <c r="L49" i="6"/>
  <c r="K49" i="6"/>
  <c r="J49" i="6"/>
  <c r="N49" i="6" s="1"/>
  <c r="Q49" i="6" s="1"/>
  <c r="I49" i="6"/>
  <c r="M49" i="6" s="1"/>
  <c r="S48" i="6"/>
  <c r="R48" i="6"/>
  <c r="L48" i="6"/>
  <c r="K48" i="6"/>
  <c r="J48" i="6"/>
  <c r="I48" i="6"/>
  <c r="H48" i="6"/>
  <c r="S47" i="6"/>
  <c r="R47" i="6"/>
  <c r="L47" i="6"/>
  <c r="K47" i="6"/>
  <c r="J47" i="6"/>
  <c r="N47" i="6" s="1"/>
  <c r="Q47" i="6" s="1"/>
  <c r="G47" i="6" s="1"/>
  <c r="I47" i="6"/>
  <c r="H47" i="6"/>
  <c r="L46" i="6"/>
  <c r="K46" i="6"/>
  <c r="M46" i="6" s="1"/>
  <c r="P46" i="6" s="1"/>
  <c r="R46" i="6" s="1"/>
  <c r="J46" i="6"/>
  <c r="I46" i="6"/>
  <c r="H46" i="6"/>
  <c r="S45" i="6"/>
  <c r="R45" i="6"/>
  <c r="L45" i="6"/>
  <c r="K45" i="6"/>
  <c r="M45" i="6" s="1"/>
  <c r="P45" i="6" s="1"/>
  <c r="J45" i="6"/>
  <c r="I45" i="6"/>
  <c r="H45" i="6"/>
  <c r="F45" i="6"/>
  <c r="E45" i="6"/>
  <c r="E46" i="6" s="1"/>
  <c r="E47" i="6" s="1"/>
  <c r="E48" i="6" s="1"/>
  <c r="S43" i="6"/>
  <c r="R43" i="6"/>
  <c r="L43" i="6"/>
  <c r="K43" i="6"/>
  <c r="J43" i="6"/>
  <c r="I43" i="6"/>
  <c r="H43" i="6"/>
  <c r="G43" i="6"/>
  <c r="F43" i="6"/>
  <c r="E43" i="6"/>
  <c r="S42" i="6"/>
  <c r="R42" i="6"/>
  <c r="L42" i="6"/>
  <c r="K42" i="6"/>
  <c r="J42" i="6"/>
  <c r="I42" i="6"/>
  <c r="H42" i="6"/>
  <c r="G42" i="6"/>
  <c r="F42" i="6"/>
  <c r="E42" i="6"/>
  <c r="S41" i="6"/>
  <c r="R41" i="6"/>
  <c r="L41" i="6"/>
  <c r="K41" i="6"/>
  <c r="J41" i="6"/>
  <c r="N41" i="6" s="1"/>
  <c r="Q41" i="6" s="1"/>
  <c r="I41" i="6"/>
  <c r="H41" i="6"/>
  <c r="G41" i="6"/>
  <c r="F41" i="6"/>
  <c r="E41" i="6"/>
  <c r="S40" i="6"/>
  <c r="R40" i="6"/>
  <c r="L40" i="6"/>
  <c r="K40" i="6"/>
  <c r="M40" i="6" s="1"/>
  <c r="P40" i="6" s="1"/>
  <c r="J40" i="6"/>
  <c r="I40" i="6"/>
  <c r="H40" i="6"/>
  <c r="G40" i="6"/>
  <c r="F40" i="6"/>
  <c r="E40" i="6"/>
  <c r="S39" i="6"/>
  <c r="R39" i="6"/>
  <c r="L39" i="6"/>
  <c r="K39" i="6"/>
  <c r="J39" i="6"/>
  <c r="I39" i="6"/>
  <c r="M39" i="6" s="1"/>
  <c r="P39" i="6" s="1"/>
  <c r="H39" i="6"/>
  <c r="G39" i="6"/>
  <c r="F39" i="6"/>
  <c r="E39" i="6"/>
  <c r="S38" i="6"/>
  <c r="R38" i="6"/>
  <c r="L38" i="6"/>
  <c r="K38" i="6"/>
  <c r="J38" i="6"/>
  <c r="I38" i="6"/>
  <c r="M38" i="6" s="1"/>
  <c r="P38" i="6" s="1"/>
  <c r="H38" i="6"/>
  <c r="G38" i="6"/>
  <c r="F38" i="6"/>
  <c r="E38" i="6"/>
  <c r="S37" i="6"/>
  <c r="R37" i="6"/>
  <c r="L37" i="6"/>
  <c r="N37" i="6" s="1"/>
  <c r="Q37" i="6" s="1"/>
  <c r="K37" i="6"/>
  <c r="M37" i="6" s="1"/>
  <c r="P37" i="6" s="1"/>
  <c r="J37" i="6"/>
  <c r="I37" i="6"/>
  <c r="H37" i="6"/>
  <c r="G37" i="6"/>
  <c r="F37" i="6"/>
  <c r="E37" i="6"/>
  <c r="S36" i="6"/>
  <c r="R36" i="6"/>
  <c r="L36" i="6"/>
  <c r="N36" i="6" s="1"/>
  <c r="Q36" i="6" s="1"/>
  <c r="K36" i="6"/>
  <c r="M36" i="6" s="1"/>
  <c r="P36" i="6" s="1"/>
  <c r="J36" i="6"/>
  <c r="I36" i="6"/>
  <c r="H36" i="6"/>
  <c r="G36" i="6"/>
  <c r="F36" i="6"/>
  <c r="E36" i="6"/>
  <c r="S35" i="6"/>
  <c r="R35" i="6"/>
  <c r="L35" i="6"/>
  <c r="K35" i="6"/>
  <c r="J35" i="6"/>
  <c r="N35" i="6" s="1"/>
  <c r="Q35" i="6" s="1"/>
  <c r="I35" i="6"/>
  <c r="H35" i="6"/>
  <c r="G35" i="6"/>
  <c r="F35" i="6"/>
  <c r="E35" i="6"/>
  <c r="S34" i="6"/>
  <c r="R34" i="6"/>
  <c r="L34" i="6"/>
  <c r="K34" i="6"/>
  <c r="J34" i="6"/>
  <c r="N34" i="6" s="1"/>
  <c r="Q34" i="6" s="1"/>
  <c r="I34" i="6"/>
  <c r="H34" i="6"/>
  <c r="G34" i="6"/>
  <c r="F34" i="6"/>
  <c r="E34" i="6"/>
  <c r="S33" i="6"/>
  <c r="R33" i="6"/>
  <c r="L33" i="6"/>
  <c r="K33" i="6"/>
  <c r="J33" i="6"/>
  <c r="I33" i="6"/>
  <c r="H33" i="6"/>
  <c r="G33" i="6"/>
  <c r="F33" i="6"/>
  <c r="E33" i="6"/>
  <c r="S32" i="6"/>
  <c r="R32" i="6"/>
  <c r="L32" i="6"/>
  <c r="K32" i="6"/>
  <c r="J32" i="6"/>
  <c r="I32" i="6"/>
  <c r="H32" i="6"/>
  <c r="G32" i="6"/>
  <c r="F32" i="6"/>
  <c r="E32" i="6"/>
  <c r="S31" i="6"/>
  <c r="R31" i="6"/>
  <c r="L31" i="6"/>
  <c r="K31" i="6"/>
  <c r="J31" i="6"/>
  <c r="I31" i="6"/>
  <c r="M31" i="6" s="1"/>
  <c r="P31" i="6" s="1"/>
  <c r="H31" i="6"/>
  <c r="G31" i="6"/>
  <c r="F31" i="6"/>
  <c r="E31" i="6"/>
  <c r="H27" i="6"/>
  <c r="H22" i="6"/>
  <c r="E11" i="7"/>
  <c r="I11" i="7" s="1"/>
  <c r="M11" i="7" s="1"/>
  <c r="Q11" i="7" s="1"/>
  <c r="U11" i="7" s="1"/>
  <c r="Y11" i="7" s="1"/>
  <c r="AC11" i="7" s="1"/>
  <c r="AG11" i="7" s="1"/>
  <c r="AK11" i="7" s="1"/>
  <c r="AO11" i="7" s="1"/>
  <c r="AS11" i="7" s="1"/>
  <c r="AW11" i="7" s="1"/>
  <c r="BA11" i="7" s="1"/>
  <c r="BE11" i="7" s="1"/>
  <c r="BI11" i="7" s="1"/>
  <c r="BM11" i="7" s="1"/>
  <c r="BQ11" i="7" s="1"/>
  <c r="BU11" i="7" s="1"/>
  <c r="BY11" i="7" s="1"/>
  <c r="CC11" i="7" s="1"/>
  <c r="CG11" i="7" s="1"/>
  <c r="CK11" i="7" s="1"/>
  <c r="CO11" i="7" s="1"/>
  <c r="CS11" i="7" s="1"/>
  <c r="CW11" i="7" s="1"/>
  <c r="DA11" i="7" s="1"/>
  <c r="DE11" i="7" s="1"/>
  <c r="DI11" i="7" s="1"/>
  <c r="DM11" i="7" s="1"/>
  <c r="DQ11" i="7" s="1"/>
  <c r="I2" i="7"/>
  <c r="J2" i="7"/>
  <c r="K2" i="7"/>
  <c r="L2" i="7"/>
  <c r="M2" i="7"/>
  <c r="N2" i="7"/>
  <c r="O2" i="7"/>
  <c r="P2" i="7"/>
  <c r="Q2" i="7"/>
  <c r="R2" i="7"/>
  <c r="S2" i="7"/>
  <c r="T2" i="7"/>
  <c r="U2" i="7"/>
  <c r="V2" i="7"/>
  <c r="W2" i="7"/>
  <c r="X2" i="7"/>
  <c r="Y2" i="7"/>
  <c r="Z2" i="7"/>
  <c r="AA2" i="7"/>
  <c r="AB2" i="7"/>
  <c r="AC2" i="7"/>
  <c r="AD2" i="7"/>
  <c r="AE2" i="7"/>
  <c r="AF2" i="7"/>
  <c r="AG2" i="7"/>
  <c r="AH2" i="7"/>
  <c r="AI2" i="7"/>
  <c r="AJ2" i="7"/>
  <c r="AK2" i="7"/>
  <c r="AL2" i="7"/>
  <c r="AM2" i="7"/>
  <c r="AN2" i="7"/>
  <c r="AO2" i="7"/>
  <c r="AP2" i="7"/>
  <c r="AQ2" i="7"/>
  <c r="AR2" i="7"/>
  <c r="AS2" i="7"/>
  <c r="AT2" i="7"/>
  <c r="AU2" i="7"/>
  <c r="AV2" i="7"/>
  <c r="AW2" i="7"/>
  <c r="AX2" i="7"/>
  <c r="AY2" i="7"/>
  <c r="AZ2" i="7"/>
  <c r="BA2" i="7"/>
  <c r="BB2" i="7"/>
  <c r="BC2" i="7"/>
  <c r="BD2" i="7"/>
  <c r="BE2" i="7"/>
  <c r="BF2" i="7"/>
  <c r="BG2" i="7"/>
  <c r="BH2" i="7"/>
  <c r="BI2" i="7"/>
  <c r="BJ2" i="7"/>
  <c r="BK2" i="7"/>
  <c r="BL2" i="7"/>
  <c r="BM2" i="7"/>
  <c r="BN2" i="7"/>
  <c r="BO2" i="7"/>
  <c r="BP2" i="7"/>
  <c r="BQ2" i="7"/>
  <c r="BR2" i="7"/>
  <c r="BS2" i="7"/>
  <c r="BT2" i="7"/>
  <c r="BU2" i="7"/>
  <c r="BV2" i="7"/>
  <c r="BW2" i="7"/>
  <c r="BX2" i="7"/>
  <c r="BY2" i="7"/>
  <c r="BZ2" i="7"/>
  <c r="CA2" i="7"/>
  <c r="CB2" i="7"/>
  <c r="CC2" i="7"/>
  <c r="CD2" i="7"/>
  <c r="CE2" i="7"/>
  <c r="CF2" i="7"/>
  <c r="CG2" i="7"/>
  <c r="CH2" i="7"/>
  <c r="CI2" i="7"/>
  <c r="CJ2" i="7"/>
  <c r="CK2" i="7"/>
  <c r="CL2" i="7"/>
  <c r="CM2" i="7"/>
  <c r="CN2" i="7"/>
  <c r="CO2" i="7"/>
  <c r="CP2" i="7"/>
  <c r="CQ2" i="7"/>
  <c r="CR2" i="7"/>
  <c r="CS2" i="7"/>
  <c r="CT2" i="7"/>
  <c r="CU2" i="7"/>
  <c r="CV2" i="7"/>
  <c r="CW2" i="7"/>
  <c r="CX2" i="7"/>
  <c r="CY2" i="7"/>
  <c r="CZ2" i="7"/>
  <c r="DA2" i="7"/>
  <c r="DB2" i="7"/>
  <c r="DC2" i="7"/>
  <c r="DD2" i="7"/>
  <c r="DE2" i="7"/>
  <c r="DF2" i="7"/>
  <c r="DG2" i="7"/>
  <c r="DH2" i="7"/>
  <c r="DI2" i="7"/>
  <c r="DJ2" i="7"/>
  <c r="DK2" i="7"/>
  <c r="DL2" i="7"/>
  <c r="DM2" i="7"/>
  <c r="DN2" i="7"/>
  <c r="DO2" i="7"/>
  <c r="DP2" i="7"/>
  <c r="DQ2" i="7"/>
  <c r="DR2" i="7"/>
  <c r="DS2" i="7"/>
  <c r="DT2" i="7"/>
  <c r="DU2" i="7"/>
  <c r="DV2" i="7"/>
  <c r="DW2" i="7"/>
  <c r="DX2" i="7"/>
  <c r="DY2" i="7"/>
  <c r="DZ2" i="7"/>
  <c r="EA2" i="7"/>
  <c r="EB2" i="7"/>
  <c r="EC2" i="7"/>
  <c r="ED2" i="7"/>
  <c r="EE2" i="7"/>
  <c r="EF2" i="7"/>
  <c r="EG2" i="7"/>
  <c r="EH2" i="7"/>
  <c r="EI2" i="7"/>
  <c r="EJ2" i="7"/>
  <c r="EK2" i="7"/>
  <c r="EL2" i="7"/>
  <c r="EM2" i="7"/>
  <c r="EN2" i="7"/>
  <c r="EO2" i="7"/>
  <c r="EP2" i="7"/>
  <c r="EQ2" i="7"/>
  <c r="ER2" i="7"/>
  <c r="ES2" i="7"/>
  <c r="ET2" i="7"/>
  <c r="EU2" i="7"/>
  <c r="EV2" i="7"/>
  <c r="G2" i="7"/>
  <c r="H2" i="7"/>
  <c r="F2" i="7"/>
  <c r="E2" i="7"/>
  <c r="F27" i="6"/>
  <c r="G27" i="6"/>
  <c r="E27" i="6"/>
  <c r="S25" i="6"/>
  <c r="R25" i="6"/>
  <c r="L25" i="6"/>
  <c r="K25" i="6"/>
  <c r="J25" i="6"/>
  <c r="N25" i="6" s="1"/>
  <c r="I25" i="6"/>
  <c r="M25" i="6" s="1"/>
  <c r="L1" i="6"/>
  <c r="K1" i="6"/>
  <c r="M1" i="6" s="1"/>
  <c r="Q2" i="6" s="1"/>
  <c r="J1" i="6"/>
  <c r="N1" i="6" s="1"/>
  <c r="Q1" i="6" s="1"/>
  <c r="I1" i="6"/>
  <c r="L27" i="6"/>
  <c r="K27" i="6"/>
  <c r="J27" i="6"/>
  <c r="N27" i="6" s="1"/>
  <c r="I27" i="6"/>
  <c r="M27" i="6" s="1"/>
  <c r="S27" i="6"/>
  <c r="R27" i="6"/>
  <c r="Q27" i="6"/>
  <c r="P27" i="6"/>
  <c r="Q12" i="6" l="1"/>
  <c r="P12" i="6" s="1"/>
  <c r="Q4" i="6"/>
  <c r="Q13" i="6"/>
  <c r="O101" i="6"/>
  <c r="O25" i="6"/>
  <c r="M34" i="6"/>
  <c r="P34" i="6" s="1"/>
  <c r="F46" i="6"/>
  <c r="N62" i="6"/>
  <c r="O62" i="6" s="1"/>
  <c r="M63" i="6"/>
  <c r="P63" i="6" s="1"/>
  <c r="N67" i="6"/>
  <c r="Q67" i="6" s="1"/>
  <c r="M87" i="6"/>
  <c r="P87" i="6" s="1"/>
  <c r="F87" i="6" s="1"/>
  <c r="N44" i="6"/>
  <c r="N64" i="6"/>
  <c r="N83" i="6"/>
  <c r="O83" i="6" s="1"/>
  <c r="M85" i="6"/>
  <c r="P85" i="6" s="1"/>
  <c r="N138" i="6"/>
  <c r="Q138" i="6" s="1"/>
  <c r="M42" i="6"/>
  <c r="P42" i="6" s="1"/>
  <c r="M44" i="6"/>
  <c r="M32" i="6"/>
  <c r="P32" i="6" s="1"/>
  <c r="M35" i="6"/>
  <c r="P35" i="6" s="1"/>
  <c r="N43" i="6"/>
  <c r="Q43" i="6" s="1"/>
  <c r="N32" i="6"/>
  <c r="Q32" i="6" s="1"/>
  <c r="M43" i="6"/>
  <c r="P43" i="6" s="1"/>
  <c r="N63" i="6"/>
  <c r="Q63" i="6" s="1"/>
  <c r="N87" i="6"/>
  <c r="Q87" i="6" s="1"/>
  <c r="G87" i="6" s="1"/>
  <c r="R121" i="6"/>
  <c r="M140" i="6"/>
  <c r="P140" i="6" s="1"/>
  <c r="M139" i="6"/>
  <c r="P139" i="6" s="1"/>
  <c r="M33" i="6"/>
  <c r="P33" i="6" s="1"/>
  <c r="N70" i="6"/>
  <c r="Q70" i="6" s="1"/>
  <c r="S121" i="6"/>
  <c r="M47" i="6"/>
  <c r="P47" i="6" s="1"/>
  <c r="F47" i="6" s="1"/>
  <c r="M41" i="6"/>
  <c r="P41" i="6" s="1"/>
  <c r="M104" i="6"/>
  <c r="P104" i="6" s="1"/>
  <c r="F104" i="6" s="1"/>
  <c r="M106" i="6"/>
  <c r="M125" i="6"/>
  <c r="Q126" i="6" s="1"/>
  <c r="O119" i="6"/>
  <c r="O64" i="6"/>
  <c r="N140" i="6"/>
  <c r="Q140" i="6" s="1"/>
  <c r="N139" i="6"/>
  <c r="Q139" i="6" s="1"/>
  <c r="O138" i="6"/>
  <c r="Q137" i="6"/>
  <c r="Q129" i="6"/>
  <c r="P137" i="6"/>
  <c r="Q136" i="6"/>
  <c r="P136" i="6" s="1"/>
  <c r="Q132" i="6"/>
  <c r="Q128" i="6"/>
  <c r="Q134" i="6"/>
  <c r="P134" i="6" s="1"/>
  <c r="Q135" i="6"/>
  <c r="N124" i="6"/>
  <c r="Q124" i="6" s="1"/>
  <c r="G124" i="6" s="1"/>
  <c r="N123" i="6"/>
  <c r="Q123" i="6" s="1"/>
  <c r="G123" i="6" s="1"/>
  <c r="N122" i="6"/>
  <c r="Q122" i="6" s="1"/>
  <c r="M122" i="6"/>
  <c r="P122" i="6" s="1"/>
  <c r="O121" i="6"/>
  <c r="M120" i="6"/>
  <c r="P120" i="6" s="1"/>
  <c r="F120" i="6" s="1"/>
  <c r="P109" i="6"/>
  <c r="P107" i="6"/>
  <c r="Q107" i="6"/>
  <c r="Q118" i="6"/>
  <c r="Q110" i="6"/>
  <c r="P118" i="6"/>
  <c r="Q117" i="6"/>
  <c r="P117" i="6" s="1"/>
  <c r="Q116" i="6"/>
  <c r="Q113" i="6"/>
  <c r="Q109" i="6"/>
  <c r="Q115" i="6"/>
  <c r="P115" i="6" s="1"/>
  <c r="M105" i="6"/>
  <c r="P105" i="6" s="1"/>
  <c r="F105" i="6" s="1"/>
  <c r="N103" i="6"/>
  <c r="Q103" i="6" s="1"/>
  <c r="O102" i="6"/>
  <c r="P91" i="6"/>
  <c r="Q89" i="6"/>
  <c r="P89" i="6"/>
  <c r="Q100" i="6"/>
  <c r="Q92" i="6"/>
  <c r="P100" i="6"/>
  <c r="Q99" i="6"/>
  <c r="P99" i="6" s="1"/>
  <c r="Q95" i="6"/>
  <c r="Q91" i="6"/>
  <c r="Q98" i="6"/>
  <c r="Q97" i="6"/>
  <c r="P97" i="6" s="1"/>
  <c r="M86" i="6"/>
  <c r="P86" i="6" s="1"/>
  <c r="F86" i="6" s="1"/>
  <c r="N85" i="6"/>
  <c r="Q85" i="6" s="1"/>
  <c r="N84" i="6"/>
  <c r="Q84" i="6" s="1"/>
  <c r="G84" i="6" s="1"/>
  <c r="M70" i="6"/>
  <c r="P73" i="6"/>
  <c r="Q71" i="6"/>
  <c r="P71" i="6"/>
  <c r="Q82" i="6"/>
  <c r="Q74" i="6"/>
  <c r="P82" i="6"/>
  <c r="Q81" i="6"/>
  <c r="P81" i="6" s="1"/>
  <c r="Q77" i="6"/>
  <c r="Q73" i="6"/>
  <c r="Q80" i="6"/>
  <c r="Q79" i="6"/>
  <c r="P79" i="6" s="1"/>
  <c r="O69" i="6"/>
  <c r="N68" i="6"/>
  <c r="Q68" i="6" s="1"/>
  <c r="G68" i="6" s="1"/>
  <c r="M67" i="6"/>
  <c r="P67" i="6" s="1"/>
  <c r="N66" i="6"/>
  <c r="Q66" i="6" s="1"/>
  <c r="G66" i="6" s="1"/>
  <c r="O65" i="6"/>
  <c r="Q62" i="6"/>
  <c r="P52" i="6"/>
  <c r="P50" i="6"/>
  <c r="Q50" i="6"/>
  <c r="Q61" i="6"/>
  <c r="Q53" i="6"/>
  <c r="Q56" i="6"/>
  <c r="Q59" i="6"/>
  <c r="Q52" i="6"/>
  <c r="Q58" i="6"/>
  <c r="P58" i="6" s="1"/>
  <c r="P61" i="6"/>
  <c r="Q60" i="6"/>
  <c r="P60" i="6" s="1"/>
  <c r="N48" i="6"/>
  <c r="Q48" i="6" s="1"/>
  <c r="G48" i="6" s="1"/>
  <c r="M48" i="6"/>
  <c r="P48" i="6" s="1"/>
  <c r="F48" i="6" s="1"/>
  <c r="O47" i="6"/>
  <c r="N46" i="6"/>
  <c r="Q46" i="6" s="1"/>
  <c r="N45" i="6"/>
  <c r="Q45" i="6" s="1"/>
  <c r="G45" i="6" s="1"/>
  <c r="O43" i="6"/>
  <c r="N42" i="6"/>
  <c r="Q42" i="6" s="1"/>
  <c r="O41" i="6"/>
  <c r="N40" i="6"/>
  <c r="Q40" i="6" s="1"/>
  <c r="N39" i="6"/>
  <c r="Q39" i="6" s="1"/>
  <c r="N38" i="6"/>
  <c r="Q38" i="6" s="1"/>
  <c r="O37" i="6"/>
  <c r="O36" i="6"/>
  <c r="O35" i="6"/>
  <c r="O34" i="6"/>
  <c r="N33" i="6"/>
  <c r="Q33" i="6" s="1"/>
  <c r="N31" i="6"/>
  <c r="Q31" i="6" s="1"/>
  <c r="Q8" i="6"/>
  <c r="P13" i="6"/>
  <c r="Q5" i="6"/>
  <c r="Q11" i="6"/>
  <c r="Q10" i="6"/>
  <c r="P10" i="6" s="1"/>
  <c r="EG11" i="7"/>
  <c r="DU11" i="7"/>
  <c r="DY11" i="7"/>
  <c r="EK11" i="7"/>
  <c r="ES11" i="7"/>
  <c r="EC11" i="7"/>
  <c r="EO11" i="7"/>
  <c r="O27" i="6"/>
  <c r="P4" i="6"/>
  <c r="P2" i="6"/>
  <c r="O87" i="6" l="1"/>
  <c r="G67" i="6"/>
  <c r="S67" i="6"/>
  <c r="P126" i="6"/>
  <c r="P128" i="6"/>
  <c r="O32" i="6"/>
  <c r="F85" i="6"/>
  <c r="R85" i="6"/>
  <c r="G46" i="6"/>
  <c r="S46" i="6"/>
  <c r="U20" i="6" s="1"/>
  <c r="O63" i="6"/>
  <c r="O40" i="6"/>
  <c r="G103" i="6"/>
  <c r="S103" i="6"/>
  <c r="R122" i="6"/>
  <c r="F122" i="6"/>
  <c r="P64" i="6"/>
  <c r="R67" i="6"/>
  <c r="F67" i="6"/>
  <c r="P101" i="6" s="1"/>
  <c r="G85" i="6"/>
  <c r="S85" i="6"/>
  <c r="O104" i="6"/>
  <c r="G122" i="6"/>
  <c r="Q44" i="6" s="1"/>
  <c r="S122" i="6"/>
  <c r="P83" i="6"/>
  <c r="O44" i="6"/>
  <c r="O140" i="6"/>
  <c r="O139" i="6"/>
  <c r="Q127" i="6"/>
  <c r="P127" i="6"/>
  <c r="P131" i="6"/>
  <c r="Q131" i="6" s="1"/>
  <c r="O124" i="6"/>
  <c r="O123" i="6"/>
  <c r="O122" i="6"/>
  <c r="O120" i="6"/>
  <c r="Q108" i="6"/>
  <c r="P112" i="6"/>
  <c r="Q112" i="6" s="1"/>
  <c r="P108" i="6"/>
  <c r="O105" i="6"/>
  <c r="O103" i="6"/>
  <c r="P94" i="6"/>
  <c r="Q94" i="6" s="1"/>
  <c r="Q90" i="6"/>
  <c r="P90" i="6"/>
  <c r="O86" i="6"/>
  <c r="O85" i="6"/>
  <c r="O84" i="6"/>
  <c r="P76" i="6"/>
  <c r="Q76" i="6" s="1"/>
  <c r="Q72" i="6"/>
  <c r="P72" i="6"/>
  <c r="O68" i="6"/>
  <c r="O67" i="6"/>
  <c r="O66" i="6"/>
  <c r="Q51" i="6"/>
  <c r="P55" i="6"/>
  <c r="Q55" i="6" s="1"/>
  <c r="P51" i="6"/>
  <c r="O48" i="6"/>
  <c r="O46" i="6"/>
  <c r="O45" i="6"/>
  <c r="O42" i="6"/>
  <c r="O39" i="6"/>
  <c r="O38" i="6"/>
  <c r="O33" i="6"/>
  <c r="O31" i="6"/>
  <c r="P3" i="6"/>
  <c r="Q3" i="6"/>
  <c r="P7" i="6"/>
  <c r="Q7" i="6" s="1"/>
  <c r="Q64" i="6" l="1"/>
  <c r="Q119" i="6"/>
  <c r="P119" i="6"/>
  <c r="P25" i="6"/>
  <c r="Q25" i="6"/>
  <c r="Q83" i="6"/>
  <c r="Q101" i="6"/>
  <c r="U19" i="6"/>
  <c r="P44" i="6"/>
  <c r="P135" i="6"/>
  <c r="P132" i="6"/>
  <c r="Q133" i="6"/>
  <c r="P133" i="6"/>
  <c r="Q130" i="6"/>
  <c r="P130" i="6"/>
  <c r="P113" i="6"/>
  <c r="P116" i="6"/>
  <c r="Q114" i="6"/>
  <c r="P114" i="6"/>
  <c r="Q111" i="6"/>
  <c r="P111" i="6"/>
  <c r="P95" i="6"/>
  <c r="P98" i="6"/>
  <c r="Q96" i="6"/>
  <c r="Q93" i="6"/>
  <c r="P93" i="6"/>
  <c r="P96" i="6"/>
  <c r="Q78" i="6"/>
  <c r="P78" i="6"/>
  <c r="Q75" i="6"/>
  <c r="P75" i="6"/>
  <c r="P77" i="6"/>
  <c r="P80" i="6"/>
  <c r="P56" i="6"/>
  <c r="P59" i="6"/>
  <c r="Q57" i="6"/>
  <c r="Q54" i="6"/>
  <c r="P57" i="6"/>
  <c r="P54" i="6"/>
  <c r="P11" i="6"/>
  <c r="P8" i="6"/>
  <c r="Q6" i="6"/>
  <c r="P6" i="6"/>
  <c r="Q9" i="6"/>
  <c r="P9" i="6"/>
  <c r="P70" i="6" l="1"/>
  <c r="P74" i="6"/>
  <c r="P92" i="6"/>
  <c r="P88" i="6" s="1"/>
  <c r="P5" i="6"/>
  <c r="P1" i="6" s="1"/>
  <c r="P110" i="6"/>
  <c r="P106" i="6" s="1"/>
  <c r="P53" i="6"/>
  <c r="P49" i="6" s="1"/>
  <c r="P129" i="6"/>
  <c r="P125" i="6" s="1"/>
</calcChain>
</file>

<file path=xl/sharedStrings.xml><?xml version="1.0" encoding="utf-8"?>
<sst xmlns="http://schemas.openxmlformats.org/spreadsheetml/2006/main" count="469" uniqueCount="180">
  <si>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</si>
  <si>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</si>
  <si>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</si>
  <si>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</si>
  <si>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</si>
  <si>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</si>
  <si>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</si>
  <si>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</si>
  <si>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</si>
  <si>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</si>
  <si>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</si>
  <si>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</si>
  <si>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</si>
  <si>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</si>
  <si>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</si>
  <si>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</si>
  <si>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</si>
  <si>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</si>
  <si>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</si>
  <si>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</si>
  <si>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CORPS D'ETAT SECONDAIRES</t>
  </si>
  <si>
    <t>Corps d'état techniques</t>
  </si>
  <si>
    <t>Cloisons / Doublages</t>
  </si>
  <si>
    <t>Clos / Couvert</t>
  </si>
  <si>
    <t>Hors d'eau / hors d'air</t>
  </si>
  <si>
    <t>Travaux de façade</t>
  </si>
  <si>
    <t>Corps d'état architecturaux</t>
  </si>
  <si>
    <t>Parties communes / Halls</t>
  </si>
  <si>
    <t>Aménagements extérieurs</t>
  </si>
  <si>
    <t>Réception contractuelle</t>
  </si>
  <si>
    <t>date de début</t>
  </si>
  <si>
    <t>date de fin</t>
  </si>
  <si>
    <t>code</t>
  </si>
  <si>
    <t>Appareillages</t>
  </si>
  <si>
    <t>Début</t>
  </si>
  <si>
    <t>Fin</t>
  </si>
  <si>
    <t>Codification</t>
  </si>
  <si>
    <t>Début jour 1/4 de mois</t>
  </si>
  <si>
    <t>Fin jour 1/4 de mois</t>
  </si>
  <si>
    <t>CES</t>
  </si>
  <si>
    <t>Mois / àl'OS</t>
  </si>
  <si>
    <t>Sub Macro2()</t>
  </si>
  <si>
    <t>'</t>
  </si>
  <si>
    <t>' Macro2 Macro</t>
  </si>
  <si>
    <t>Dim i As Integer</t>
  </si>
  <si>
    <t>For i = 1 To 100 Step 1</t>
  </si>
  <si>
    <t>Rows(i).Insert</t>
  </si>
  <si>
    <t xml:space="preserve">    Rows("85:87").Select</t>
  </si>
  <si>
    <t xml:space="preserve">    Selection.Copy</t>
  </si>
  <si>
    <t xml:space="preserve">        Selection.Insert Shift:=xlDown</t>
  </si>
  <si>
    <t xml:space="preserve">    Application.CutCopyMode = False</t>
  </si>
  <si>
    <t xml:space="preserve">    Next i</t>
  </si>
  <si>
    <t>End Sub</t>
  </si>
  <si>
    <t>Année / àl'OS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</si>
  <si>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</si>
  <si>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</si>
  <si>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</si>
  <si>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</si>
  <si>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</si>
  <si>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</si>
  <si>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</si>
  <si>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</si>
  <si>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</si>
  <si>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</si>
  <si>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Durée</t>
  </si>
  <si>
    <t>vide</t>
  </si>
  <si>
    <t>GROS  ŒUVRE</t>
  </si>
  <si>
    <t>Jalon</t>
  </si>
  <si>
    <t>STGO</t>
  </si>
  <si>
    <t>Infra</t>
  </si>
  <si>
    <t>Super</t>
  </si>
  <si>
    <t>Clos couvert &amp; Façade</t>
  </si>
  <si>
    <t>CET</t>
  </si>
  <si>
    <t>ICD, CEA &amp; Appareillages</t>
  </si>
  <si>
    <t>PC &amp; Aménagements extérieurs</t>
  </si>
  <si>
    <t>Fondations</t>
  </si>
  <si>
    <t>IdBIB</t>
  </si>
  <si>
    <t>GO</t>
  </si>
  <si>
    <t>Début SUPER</t>
  </si>
  <si>
    <t>Fin SUPER</t>
  </si>
  <si>
    <t>Terrasses &amp; Maconneries</t>
  </si>
  <si>
    <t>M31</t>
  </si>
  <si>
    <t>M32</t>
  </si>
  <si>
    <t>M33</t>
  </si>
  <si>
    <t>M34</t>
  </si>
  <si>
    <t>M35</t>
  </si>
  <si>
    <t>M36</t>
  </si>
  <si>
    <t>{18694EF1-F73D-4429-A223-C11AB0B4419F}</t>
  </si>
  <si>
    <t>{C4965FB0-5EFF-49C9-9DB8-DC9975735109}</t>
  </si>
  <si>
    <t>{DDD7C7EA-896C-4F3F-AF92-56DA38756299}</t>
  </si>
  <si>
    <t>{3CA0891B-3279-11D6-861D-00B0D07BA6E1}</t>
  </si>
  <si>
    <t>{1F111002-8D39-44C0-AE13-DB53752CB6E2}</t>
  </si>
  <si>
    <t>{816EE011-BF06-4CD9-AD45-81F1AA2B4240}</t>
  </si>
  <si>
    <t>{798FC2C7-EE20-4878-925E-D2DD28AD8411}</t>
  </si>
  <si>
    <t>{ECA73488-2999-4DB8-9AE9-1880291E2B97}</t>
  </si>
  <si>
    <t>Preparation</t>
  </si>
  <si>
    <t>-</t>
  </si>
  <si>
    <t>M0</t>
  </si>
  <si>
    <t>Nb tache GO</t>
  </si>
  <si>
    <t>Début OS</t>
  </si>
  <si>
    <t>Fin OS</t>
  </si>
  <si>
    <t>Début CES</t>
  </si>
  <si>
    <t>Fin CES</t>
  </si>
  <si>
    <t>Ballestrero</t>
  </si>
  <si>
    <t>Calendrier prévisionnel de réalisation des travaux</t>
  </si>
  <si>
    <t>MOA</t>
  </si>
  <si>
    <t>MOE</t>
  </si>
  <si>
    <t>AFFAIRE</t>
  </si>
  <si>
    <t>Planning déjà généré</t>
  </si>
  <si>
    <t>UO</t>
  </si>
  <si>
    <t>HAS</t>
  </si>
  <si>
    <t>HAR</t>
  </si>
  <si>
    <t>Mtris &amp; Agce</t>
  </si>
  <si>
    <t>Vous êtes en semaine :</t>
  </si>
  <si>
    <t>Divers CES</t>
  </si>
  <si>
    <t>{D2DD28AD-AD45-435F-4878-EE01B1DB5375}</t>
  </si>
  <si>
    <t>Permet de supprimer une ligne.</t>
  </si>
  <si>
    <t>L'insertion se fait entre la tâche sélectionnée et la tâche supérieure.</t>
  </si>
  <si>
    <t>Permet d'insérer une ligne.</t>
  </si>
  <si>
    <t>Permet de remonter la tâche sélectionnée.</t>
  </si>
  <si>
    <t>Permet de descendre la tâche sélectionnée.</t>
  </si>
  <si>
    <t xml:space="preserve">Permet de remettre en forme le planning </t>
  </si>
  <si>
    <t>Remarques :</t>
  </si>
  <si>
    <t>Il est possible de voir le numéro de la semaine sans zoomer. Sélectionnez la cellule dans le planning, le numéro s'affiche à droite des boutons</t>
  </si>
  <si>
    <t>Permet d'afficher des colonnes masquées</t>
  </si>
  <si>
    <t>Affiche 3 colonnes, le début, la fin et le code (permettant d'attribuer le bon format à la barre)</t>
  </si>
  <si>
    <t>Affiche 2 lignes : le numéro des semaines et les mois</t>
  </si>
  <si>
    <t>TUTORIAL</t>
  </si>
  <si>
    <t>V1.0</t>
  </si>
  <si>
    <t>Mise à jour :</t>
  </si>
  <si>
    <t>Sélectionnez soit la ligne à supprimer, soit une cellule de la ligne à supprimer puis cliquez sur le bouton.</t>
  </si>
  <si>
    <t>Lorsqu'une tâche est insérée ou que les durées sont modifiées, cliquez sur ce bouton pour ajuster la mise en forme.</t>
  </si>
  <si>
    <t>{AFB6FE08-EB19-4A2B-BF93-3A7FB4A614E4}</t>
  </si>
  <si>
    <t>Grue</t>
  </si>
  <si>
    <t>Logement technique</t>
  </si>
  <si>
    <t>Logement témoin</t>
  </si>
  <si>
    <t>Début Grue</t>
  </si>
  <si>
    <t>Fin Grue</t>
  </si>
  <si>
    <t>Ordre de service</t>
  </si>
  <si>
    <t>Préparation</t>
  </si>
  <si>
    <t>Injections bat 1</t>
  </si>
  <si>
    <t>Séchage bat 1</t>
  </si>
  <si>
    <t>Essai bat 1</t>
  </si>
  <si>
    <t>Injections bat 3</t>
  </si>
  <si>
    <t>Séchage bat 3</t>
  </si>
  <si>
    <t>Essai bat 3</t>
  </si>
  <si>
    <t>Injections ilots D et E</t>
  </si>
  <si>
    <t>Séchage ilots D et E</t>
  </si>
  <si>
    <t>Essai ilots D et E</t>
  </si>
  <si>
    <t>VRD primaire cis décapage</t>
  </si>
  <si>
    <t>VRD secondaire</t>
  </si>
  <si>
    <t>Fondations bat 2</t>
  </si>
  <si>
    <t>Superstructure bat 2</t>
  </si>
  <si>
    <t>Terrasses</t>
  </si>
  <si>
    <t>Maçonneries Finitions</t>
  </si>
  <si>
    <t>{5F79A1AC-9DC8-435F-8007-C7CBB16E8CA1}</t>
  </si>
  <si>
    <t>Voiles par passes bat 1</t>
  </si>
  <si>
    <t>Terrassements généraux bat 1</t>
  </si>
  <si>
    <t>Fondations bat 1</t>
  </si>
  <si>
    <t>SS1 bat 1</t>
  </si>
  <si>
    <t>Superstructure bat 1</t>
  </si>
  <si>
    <t>Terrasses bat 1</t>
  </si>
  <si>
    <t>Maçonneries Finitions bat 1</t>
  </si>
  <si>
    <t>Fondations bat 5</t>
  </si>
  <si>
    <t>Superstructure bat 5</t>
  </si>
  <si>
    <t>Terrasses bat 5</t>
  </si>
  <si>
    <t>Maçonneries Finitions bat 5</t>
  </si>
  <si>
    <t>Fondations bat 3 et 4</t>
  </si>
  <si>
    <t>Superstructure bat 3 et 4</t>
  </si>
  <si>
    <t>Terrasses bat 3 et 4</t>
  </si>
  <si>
    <t>Maçonneries Finitions bat 3 et 4</t>
  </si>
  <si>
    <t>RDC</t>
  </si>
  <si>
    <t>débord R+1 cis pointes</t>
  </si>
  <si>
    <t>GRUE</t>
  </si>
  <si>
    <t>aff</t>
  </si>
  <si>
    <t>Maitre d'ouvrage : gg</t>
  </si>
  <si>
    <t>gg</t>
  </si>
  <si>
    <t>Maitre d'oeuvre : fff</t>
  </si>
  <si>
    <t>fff</t>
  </si>
  <si>
    <t>ORDRE DE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</si>
</sst>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5" x14ac:knownFonts="1"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28"/>
      <name val="Arial"/>
      <family val="2"/>
    </font>
    <font>
      <b/>
      <sz val="20"/>
      <name val="Arial"/>
      <family val="2"/>
    </font>
    <font>
      <b/>
      <sz val="12"/>
      <name val="Arial"/>
      <family val="2"/>
    </font>
    <font>
      <sz val="20"/>
      <name val="Arial"/>
      <family val="2"/>
    </font>
    <font>
      <b/>
      <sz val="18"/>
      <name val="Arial Narrow"/>
      <family val="2"/>
    </font>
    <font>
      <sz val="16"/>
      <name val="Arial"/>
      <family val="2"/>
    </font>
    <font>
      <sz val="28"/>
      <name val="Arial"/>
      <family val="2"/>
    </font>
    <font>
      <sz val="11"/>
      <color theme="0"/>
      <name val="Calibri"/>
      <family val="2"/>
      <scheme val="minor"/>
    </font>
    <font>
      <sz val="12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8"/>
      <color rgb="FFFF000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Arial"/>
      <family val="2"/>
    </font>
    <font>
      <sz val="12"/>
      <color theme="0"/>
      <name val="Arial"/>
      <family val="2"/>
    </font>
    <font>
      <b/>
      <sz val="28"/>
      <color theme="1"/>
      <name val="Arial"/>
      <family val="2"/>
    </font>
    <font>
      <b/>
      <sz val="28"/>
      <color theme="0"/>
      <name val="Arial"/>
      <family val="2"/>
    </font>
    <font>
      <sz val="28"/>
      <color theme="1"/>
      <name val="Arial"/>
      <family val="2"/>
    </font>
    <font>
      <b/>
      <sz val="72"/>
      <color rgb="FF9BB18E"/>
      <name val="Arial"/>
      <family val="2"/>
    </font>
    <font>
      <sz val="72"/>
      <color rgb="FF9BB18E"/>
      <name val="Arial"/>
      <family val="2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48"/>
      <color rgb="FF9BB18E"/>
      <name val="Arial"/>
      <family val="2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1"/>
      <name val="Arial Narrow"/>
      <family val="2"/>
    </font>
    <font>
      <b/>
      <sz val="20"/>
      <color theme="0"/>
      <name val="Arial"/>
      <family val="2"/>
    </font>
    <font>
      <b/>
      <sz val="8"/>
      <color theme="1"/>
      <name val="Arial Narrow"/>
      <family val="2"/>
    </font>
    <font>
      <b/>
      <sz val="12"/>
      <color theme="0"/>
      <name val="Arial Narrow"/>
      <family val="2"/>
    </font>
    <font>
      <b/>
      <sz val="10"/>
      <color theme="0"/>
      <name val="Arial Narrow"/>
      <family val="2"/>
    </font>
    <font>
      <i/>
      <u/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10"/>
      <color theme="1"/>
      <name val="Arial"/>
      <family val="2"/>
    </font>
    <font>
      <sz val="12"/>
      <color theme="0"/>
      <name val="Arial Narrow"/>
      <family val="2"/>
    </font>
    <font>
      <b/>
      <sz val="28"/>
      <color theme="1"/>
      <name val="Calibri"/>
      <family val="2"/>
      <scheme val="minor"/>
    </font>
    <font>
      <b/>
      <sz val="18"/>
      <color theme="4"/>
      <name val="Arial"/>
      <family val="2"/>
    </font>
    <font>
      <b/>
      <sz val="18"/>
      <color rgb="FFFF0000"/>
      <name val="Calibri"/>
      <family val="2"/>
      <scheme val="minor"/>
    </font>
    <font>
      <sz val="18"/>
      <color rgb="FFC0504D"/>
      <name val="Times New Roman"/>
      <family val="1"/>
    </font>
    <font>
      <sz val="16"/>
      <color rgb="FF8DB4E2"/>
      <name val="Arial"/>
      <family val="2"/>
    </font>
    <font>
      <sz val="18"/>
      <color rgb="FF76933C"/>
      <name val="Times New Roman"/>
      <family val="1"/>
    </font>
    <font>
      <sz val="16"/>
      <color rgb="FFDA9694"/>
      <name val="Arial"/>
      <family val="2"/>
    </font>
    <font>
      <sz val="16"/>
      <color rgb="FFE6B8B7"/>
      <name val="Arial"/>
      <family val="2"/>
    </font>
    <font>
      <sz val="16"/>
      <color rgb="FF006666"/>
      <name val="Arial"/>
      <family val="2"/>
    </font>
    <font>
      <b/>
      <sz val="14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lightUp">
        <bgColor rgb="FF00B0F0"/>
      </patternFill>
    </fill>
    <fill>
      <patternFill patternType="solid">
        <fgColor indexed="65"/>
        <bgColor theme="1"/>
      </patternFill>
    </fill>
    <fill>
      <patternFill patternType="solid">
        <fgColor rgb="FF9BB18E"/>
        <bgColor indexed="64"/>
      </patternFill>
    </fill>
    <fill>
      <patternFill patternType="solid">
        <fgColor rgb="FFF46E06"/>
        <bgColor theme="1"/>
      </patternFill>
    </fill>
    <fill>
      <patternFill patternType="solid">
        <fgColor theme="0"/>
        <bgColor theme="1"/>
      </patternFill>
    </fill>
    <fill>
      <patternFill patternType="gray125">
        <bgColor theme="0"/>
      </patternFill>
    </fill>
    <fill>
      <patternFill patternType="solid">
        <fgColor rgb="FFF46E06"/>
        <bgColor indexed="64"/>
      </patternFill>
    </fill>
    <fill>
      <patternFill patternType="solid">
        <fgColor rgb="FFFFFFFF"/>
        <bgColor indexed="64"/>
      </patternFill>
    </fill>
  </fills>
  <borders count="52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2" borderId="1">
      <alignment vertical="center"/>
    </xf>
  </cellStyleXfs>
  <cellXfs count="192">
    <xf numFmtId="0" fontId="0" fillId="0" borderId="0" xfId="0"/>
    <xf numFmtId="0" fontId="0" fillId="0" borderId="0" xfId="0" applyAlignment="1">
      <alignment horizontal="center" vertical="center"/>
    </xf>
    <xf numFmtId="0" fontId="12" fillId="0" borderId="0" xfId="0" applyFont="1"/>
    <xf numFmtId="0" fontId="0" fillId="0" borderId="0" xfId="0" applyBorder="1"/>
    <xf numFmtId="0" fontId="0" fillId="0" borderId="0" xfId="0" applyProtection="1">
      <protection locked="0"/>
    </xf>
    <xf numFmtId="0" fontId="11" fillId="3" borderId="0" xfId="0" applyFont="1" applyFill="1" applyAlignment="1" applyProtection="1">
      <alignment vertical="center"/>
      <protection locked="0"/>
    </xf>
    <xf numFmtId="0" fontId="13" fillId="3" borderId="0" xfId="0" applyFont="1" applyFill="1" applyAlignment="1" applyProtection="1">
      <alignment vertical="center"/>
      <protection locked="0"/>
    </xf>
    <xf numFmtId="0" fontId="11" fillId="3" borderId="0" xfId="0" applyFont="1" applyFill="1" applyAlignment="1" applyProtection="1">
      <alignment vertical="top"/>
      <protection locked="0"/>
    </xf>
    <xf numFmtId="0" fontId="11" fillId="0" borderId="0" xfId="0" applyFont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Alignment="1" applyProtection="1">
      <protection locked="0"/>
    </xf>
    <xf numFmtId="0" fontId="11" fillId="0" borderId="0" xfId="0" applyFont="1" applyBorder="1" applyAlignment="1" applyProtection="1">
      <alignment horizontal="center"/>
      <protection locked="0"/>
    </xf>
    <xf numFmtId="0" fontId="10" fillId="0" borderId="0" xfId="0" applyFont="1" applyBorder="1" applyProtection="1">
      <protection locked="0"/>
    </xf>
    <xf numFmtId="0" fontId="14" fillId="0" borderId="0" xfId="0" applyFont="1" applyFill="1" applyBorder="1" applyAlignment="1" applyProtection="1">
      <alignment horizontal="right"/>
    </xf>
    <xf numFmtId="0" fontId="14" fillId="0" borderId="0" xfId="0" applyFont="1" applyFill="1" applyBorder="1" applyProtection="1"/>
    <xf numFmtId="0" fontId="14" fillId="0" borderId="0" xfId="0" applyFont="1" applyFill="1" applyBorder="1" applyAlignment="1" applyProtection="1">
      <alignment horizontal="center"/>
      <protection locked="0"/>
    </xf>
    <xf numFmtId="0" fontId="0" fillId="0" borderId="0" xfId="0" applyBorder="1" applyAlignment="1" applyProtection="1">
      <protection locked="0"/>
    </xf>
    <xf numFmtId="0" fontId="0" fillId="0" borderId="0" xfId="0" applyBorder="1" applyAlignment="1">
      <alignment horizontal="left" vertical="center"/>
    </xf>
    <xf numFmtId="0" fontId="0" fillId="0" borderId="0" xfId="0" applyBorder="1" applyAlignment="1" applyProtection="1">
      <alignment horizontal="left" vertical="center"/>
      <protection locked="0"/>
    </xf>
    <xf numFmtId="0" fontId="12" fillId="0" borderId="2" xfId="0" applyFont="1" applyBorder="1" applyAlignment="1">
      <alignment horizontal="center" vertical="center" textRotation="90" wrapText="1"/>
    </xf>
    <xf numFmtId="0" fontId="12" fillId="0" borderId="3" xfId="0" applyFont="1" applyBorder="1" applyAlignment="1">
      <alignment horizontal="center" vertical="center" textRotation="90" wrapText="1"/>
    </xf>
    <xf numFmtId="0" fontId="12" fillId="0" borderId="4" xfId="0" applyFont="1" applyBorder="1" applyAlignment="1">
      <alignment horizontal="center" vertical="center" textRotation="90" wrapText="1"/>
    </xf>
    <xf numFmtId="0" fontId="12" fillId="0" borderId="5" xfId="0" applyFont="1" applyBorder="1" applyAlignment="1">
      <alignment horizontal="center" vertical="center" textRotation="90" wrapText="1"/>
    </xf>
    <xf numFmtId="0" fontId="12" fillId="0" borderId="6" xfId="0" applyFont="1" applyBorder="1" applyAlignment="1">
      <alignment horizontal="left" vertical="center"/>
    </xf>
    <xf numFmtId="14" fontId="12" fillId="0" borderId="6" xfId="0" applyNumberFormat="1" applyFont="1" applyBorder="1" applyAlignment="1">
      <alignment horizontal="center" vertical="center"/>
    </xf>
    <xf numFmtId="22" fontId="0" fillId="0" borderId="0" xfId="0" applyNumberFormat="1"/>
    <xf numFmtId="0" fontId="15" fillId="0" borderId="6" xfId="0" applyFont="1" applyFill="1" applyBorder="1" applyAlignment="1">
      <alignment horizontal="left" vertical="center"/>
    </xf>
    <xf numFmtId="0" fontId="12" fillId="0" borderId="6" xfId="0" applyFont="1" applyFill="1" applyBorder="1" applyAlignment="1">
      <alignment horizontal="center" vertical="center"/>
    </xf>
    <xf numFmtId="14" fontId="12" fillId="4" borderId="6" xfId="0" applyNumberFormat="1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2" fillId="0" borderId="7" xfId="0" applyFont="1" applyBorder="1"/>
    <xf numFmtId="0" fontId="12" fillId="0" borderId="0" xfId="0" applyFont="1" applyBorder="1"/>
    <xf numFmtId="0" fontId="12" fillId="0" borderId="8" xfId="0" applyFont="1" applyBorder="1"/>
    <xf numFmtId="0" fontId="12" fillId="0" borderId="9" xfId="0" applyFont="1" applyBorder="1"/>
    <xf numFmtId="0" fontId="16" fillId="6" borderId="6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4" borderId="6" xfId="0" applyNumberFormat="1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22" fontId="12" fillId="0" borderId="6" xfId="0" applyNumberFormat="1" applyFont="1" applyBorder="1" applyAlignment="1">
      <alignment horizontal="left" vertical="center"/>
    </xf>
    <xf numFmtId="0" fontId="16" fillId="6" borderId="6" xfId="0" applyNumberFormat="1" applyFont="1" applyFill="1" applyBorder="1" applyAlignment="1">
      <alignment horizontal="center" vertical="center"/>
    </xf>
    <xf numFmtId="0" fontId="17" fillId="0" borderId="0" xfId="0" applyFont="1" applyAlignment="1" applyProtection="1">
      <protection locked="0"/>
    </xf>
    <xf numFmtId="0" fontId="17" fillId="0" borderId="0" xfId="0" applyFont="1" applyBorder="1" applyAlignment="1" applyProtection="1">
      <protection locked="0"/>
    </xf>
    <xf numFmtId="0" fontId="17" fillId="0" borderId="0" xfId="0" applyFont="1" applyBorder="1" applyAlignment="1">
      <alignment horizontal="left" vertical="center"/>
    </xf>
    <xf numFmtId="0" fontId="17" fillId="0" borderId="0" xfId="0" applyFont="1" applyBorder="1" applyAlignment="1" applyProtection="1">
      <alignment horizontal="left"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14" fillId="7" borderId="10" xfId="0" applyFont="1" applyFill="1" applyBorder="1" applyAlignment="1" applyProtection="1">
      <alignment horizontal="center"/>
      <protection locked="0"/>
    </xf>
    <xf numFmtId="0" fontId="18" fillId="8" borderId="11" xfId="0" applyFont="1" applyFill="1" applyBorder="1" applyAlignment="1">
      <alignment horizontal="center" vertical="center"/>
    </xf>
    <xf numFmtId="0" fontId="18" fillId="8" borderId="12" xfId="0" applyFont="1" applyFill="1" applyBorder="1" applyAlignment="1">
      <alignment horizontal="center" vertical="center"/>
    </xf>
    <xf numFmtId="0" fontId="18" fillId="8" borderId="13" xfId="0" applyFont="1" applyFill="1" applyBorder="1" applyAlignment="1">
      <alignment horizontal="center" vertical="center"/>
    </xf>
    <xf numFmtId="0" fontId="14" fillId="7" borderId="14" xfId="0" applyFont="1" applyFill="1" applyBorder="1" applyAlignment="1" applyProtection="1">
      <alignment horizontal="center"/>
      <protection locked="0"/>
    </xf>
    <xf numFmtId="0" fontId="1" fillId="7" borderId="1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9" fillId="0" borderId="12" xfId="0" applyFont="1" applyFill="1" applyBorder="1" applyAlignment="1">
      <alignment vertical="center"/>
    </xf>
    <xf numFmtId="0" fontId="19" fillId="0" borderId="11" xfId="0" applyFont="1" applyBorder="1" applyAlignment="1">
      <alignment vertical="center"/>
    </xf>
    <xf numFmtId="0" fontId="20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1" fillId="0" borderId="0" xfId="0" applyFont="1" applyFill="1" applyBorder="1" applyAlignment="1" applyProtection="1">
      <alignment vertical="center"/>
      <protection locked="0"/>
    </xf>
    <xf numFmtId="0" fontId="21" fillId="0" borderId="0" xfId="0" applyFont="1" applyFill="1" applyBorder="1" applyProtection="1">
      <protection locked="0"/>
    </xf>
    <xf numFmtId="0" fontId="22" fillId="0" borderId="0" xfId="0" applyFont="1" applyFill="1" applyAlignment="1" applyProtection="1">
      <protection locked="0"/>
    </xf>
    <xf numFmtId="0" fontId="22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vertical="center"/>
      <protection locked="0"/>
    </xf>
    <xf numFmtId="0" fontId="23" fillId="0" borderId="0" xfId="0" applyFont="1" applyFill="1" applyBorder="1" applyProtection="1">
      <protection locked="0"/>
    </xf>
    <xf numFmtId="0" fontId="24" fillId="0" borderId="0" xfId="0" applyFont="1" applyFill="1" applyAlignment="1" applyProtection="1">
      <protection locked="0"/>
    </xf>
    <xf numFmtId="0" fontId="24" fillId="0" borderId="0" xfId="0" applyFont="1" applyFill="1" applyProtection="1">
      <protection locked="0"/>
    </xf>
    <xf numFmtId="0" fontId="4" fillId="0" borderId="12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5" fillId="0" borderId="0" xfId="0" applyFont="1" applyFill="1" applyAlignment="1" applyProtection="1">
      <protection locked="0"/>
    </xf>
    <xf numFmtId="0" fontId="5" fillId="0" borderId="0" xfId="0" applyFont="1" applyFill="1" applyProtection="1">
      <protection locked="0"/>
    </xf>
    <xf numFmtId="0" fontId="6" fillId="7" borderId="14" xfId="0" applyFont="1" applyFill="1" applyBorder="1" applyAlignment="1" applyProtection="1">
      <alignment horizontal="center" vertical="center"/>
      <protection locked="0"/>
    </xf>
    <xf numFmtId="0" fontId="25" fillId="0" borderId="0" xfId="0" applyFont="1" applyBorder="1" applyAlignment="1" applyProtection="1">
      <protection locked="0"/>
    </xf>
    <xf numFmtId="0" fontId="25" fillId="0" borderId="11" xfId="0" applyFont="1" applyBorder="1" applyAlignment="1">
      <alignment horizontal="center" vertical="center"/>
    </xf>
    <xf numFmtId="0" fontId="25" fillId="0" borderId="11" xfId="0" applyFont="1" applyBorder="1" applyAlignment="1" applyProtection="1">
      <alignment horizontal="center" vertical="center"/>
      <protection locked="0"/>
    </xf>
    <xf numFmtId="0" fontId="12" fillId="0" borderId="6" xfId="0" applyNumberFormat="1" applyFont="1" applyBorder="1" applyAlignment="1">
      <alignment horizontal="center"/>
    </xf>
    <xf numFmtId="0" fontId="0" fillId="0" borderId="0" xfId="0" applyFont="1" applyBorder="1" applyProtection="1">
      <protection locked="0"/>
    </xf>
    <xf numFmtId="0" fontId="26" fillId="0" borderId="0" xfId="0" applyFont="1" applyBorder="1" applyAlignment="1" applyProtection="1">
      <alignment vertical="center"/>
      <protection locked="0"/>
    </xf>
    <xf numFmtId="0" fontId="25" fillId="0" borderId="15" xfId="0" applyFont="1" applyBorder="1" applyAlignment="1" applyProtection="1">
      <alignment horizontal="center" vertical="center"/>
      <protection locked="0"/>
    </xf>
    <xf numFmtId="0" fontId="12" fillId="0" borderId="16" xfId="0" applyFont="1" applyBorder="1" applyAlignment="1">
      <alignment horizontal="center" vertical="center"/>
    </xf>
    <xf numFmtId="0" fontId="12" fillId="0" borderId="9" xfId="0" applyFont="1" applyBorder="1" applyAlignment="1">
      <alignment horizontal="left" vertical="center"/>
    </xf>
    <xf numFmtId="0" fontId="27" fillId="0" borderId="6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3" fillId="0" borderId="0" xfId="0" applyFont="1" applyFill="1" applyBorder="1" applyAlignment="1" applyProtection="1">
      <alignment horizontal="center"/>
      <protection locked="0"/>
    </xf>
    <xf numFmtId="0" fontId="23" fillId="0" borderId="0" xfId="0" applyFont="1" applyFill="1" applyBorder="1" applyAlignment="1" applyProtection="1">
      <alignment horizontal="center" vertical="center"/>
      <protection locked="0"/>
    </xf>
    <xf numFmtId="0" fontId="28" fillId="0" borderId="0" xfId="0" applyFont="1" applyFill="1" applyBorder="1" applyAlignment="1" applyProtection="1">
      <alignment horizontal="center" vertical="center"/>
      <protection locked="0"/>
    </xf>
    <xf numFmtId="0" fontId="12" fillId="0" borderId="16" xfId="0" applyFont="1" applyBorder="1" applyAlignment="1">
      <alignment horizontal="left" vertical="center"/>
    </xf>
    <xf numFmtId="0" fontId="12" fillId="0" borderId="6" xfId="0" applyNumberFormat="1" applyFont="1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29" fillId="0" borderId="0" xfId="0" applyFont="1" applyBorder="1"/>
    <xf numFmtId="0" fontId="29" fillId="0" borderId="21" xfId="0" applyFont="1" applyBorder="1"/>
    <xf numFmtId="0" fontId="30" fillId="0" borderId="0" xfId="0" applyFont="1" applyBorder="1"/>
    <xf numFmtId="0" fontId="31" fillId="0" borderId="21" xfId="0" applyFont="1" applyBorder="1"/>
    <xf numFmtId="0" fontId="3" fillId="0" borderId="0" xfId="0" applyFont="1" applyFill="1" applyBorder="1" applyProtection="1">
      <protection locked="0"/>
    </xf>
    <xf numFmtId="0" fontId="32" fillId="0" borderId="22" xfId="0" applyFont="1" applyBorder="1"/>
    <xf numFmtId="0" fontId="31" fillId="0" borderId="22" xfId="0" applyFont="1" applyBorder="1"/>
    <xf numFmtId="0" fontId="33" fillId="9" borderId="10" xfId="0" applyFont="1" applyFill="1" applyBorder="1" applyAlignment="1" applyProtection="1">
      <alignment horizontal="center" vertical="center" wrapText="1"/>
      <protection locked="0"/>
    </xf>
    <xf numFmtId="0" fontId="33" fillId="9" borderId="10" xfId="0" applyFont="1" applyFill="1" applyBorder="1" applyAlignment="1" applyProtection="1">
      <alignment horizontal="center" vertical="center"/>
      <protection locked="0"/>
    </xf>
    <xf numFmtId="0" fontId="33" fillId="9" borderId="23" xfId="0" applyFont="1" applyFill="1" applyBorder="1" applyAlignment="1" applyProtection="1">
      <alignment horizontal="center" vertical="center" wrapText="1"/>
      <protection locked="0"/>
    </xf>
    <xf numFmtId="0" fontId="34" fillId="10" borderId="10" xfId="0" applyFont="1" applyFill="1" applyBorder="1" applyAlignment="1" applyProtection="1">
      <alignment horizontal="center" vertical="center" wrapText="1"/>
      <protection locked="0"/>
    </xf>
    <xf numFmtId="0" fontId="34" fillId="10" borderId="10" xfId="0" applyFont="1" applyFill="1" applyBorder="1" applyAlignment="1" applyProtection="1">
      <alignment horizontal="center" vertical="center"/>
      <protection locked="0"/>
    </xf>
    <xf numFmtId="0" fontId="34" fillId="10" borderId="23" xfId="0" applyFont="1" applyFill="1" applyBorder="1" applyAlignment="1" applyProtection="1">
      <alignment horizontal="center" vertical="center" wrapText="1"/>
      <protection locked="0"/>
    </xf>
    <xf numFmtId="0" fontId="34" fillId="10" borderId="10" xfId="0" applyFont="1" applyFill="1" applyBorder="1" applyAlignment="1" applyProtection="1">
      <alignment horizontal="center" vertical="top" wrapText="1"/>
      <protection locked="0"/>
    </xf>
    <xf numFmtId="0" fontId="34" fillId="10" borderId="10" xfId="0" applyFont="1" applyFill="1" applyBorder="1" applyAlignment="1" applyProtection="1">
      <alignment horizontal="center" vertical="top"/>
      <protection locked="0"/>
    </xf>
    <xf numFmtId="0" fontId="34" fillId="10" borderId="23" xfId="0" applyFont="1" applyFill="1" applyBorder="1" applyAlignment="1" applyProtection="1">
      <alignment horizontal="center" vertical="top" wrapText="1"/>
      <protection locked="0"/>
    </xf>
    <xf numFmtId="0" fontId="3" fillId="0" borderId="29" xfId="0" applyFont="1" applyFill="1" applyBorder="1" applyProtection="1">
      <protection locked="0"/>
    </xf>
    <xf numFmtId="0" fontId="3" fillId="0" borderId="30" xfId="0" applyFont="1" applyFill="1" applyBorder="1" applyAlignment="1" applyProtection="1">
      <alignment horizontal="center"/>
      <protection locked="0"/>
    </xf>
    <xf numFmtId="0" fontId="3" fillId="0" borderId="30" xfId="0" applyFont="1" applyFill="1" applyBorder="1" applyAlignment="1" applyProtection="1">
      <alignment horizontal="left" vertical="center"/>
      <protection locked="0"/>
    </xf>
    <xf numFmtId="0" fontId="3" fillId="0" borderId="30" xfId="0" applyFont="1" applyFill="1" applyBorder="1" applyProtection="1">
      <protection locked="0"/>
    </xf>
    <xf numFmtId="0" fontId="35" fillId="0" borderId="31" xfId="0" applyFont="1" applyFill="1" applyBorder="1" applyProtection="1">
      <protection locked="0"/>
    </xf>
    <xf numFmtId="0" fontId="14" fillId="3" borderId="14" xfId="0" applyFont="1" applyFill="1" applyBorder="1" applyAlignment="1" applyProtection="1">
      <alignment vertical="center"/>
      <protection locked="0"/>
    </xf>
    <xf numFmtId="0" fontId="33" fillId="0" borderId="10" xfId="0" applyFont="1" applyFill="1" applyBorder="1" applyAlignment="1">
      <alignment horizontal="center" vertical="center"/>
    </xf>
    <xf numFmtId="0" fontId="36" fillId="3" borderId="14" xfId="0" applyFont="1" applyFill="1" applyBorder="1" applyAlignment="1" applyProtection="1">
      <alignment vertical="center"/>
      <protection locked="0"/>
    </xf>
    <xf numFmtId="0" fontId="37" fillId="3" borderId="14" xfId="0" applyFont="1" applyFill="1" applyBorder="1" applyAlignment="1" applyProtection="1">
      <alignment vertical="top"/>
      <protection locked="0"/>
    </xf>
    <xf numFmtId="0" fontId="38" fillId="0" borderId="10" xfId="0" applyFont="1" applyFill="1" applyBorder="1" applyAlignment="1" applyProtection="1">
      <alignment horizontal="center" vertical="top"/>
      <protection locked="0"/>
    </xf>
    <xf numFmtId="0" fontId="9" fillId="0" borderId="32" xfId="0" applyFont="1" applyFill="1" applyBorder="1"/>
    <xf numFmtId="0" fontId="0" fillId="0" borderId="33" xfId="0" applyBorder="1"/>
    <xf numFmtId="0" fontId="2" fillId="0" borderId="34" xfId="0" applyFont="1" applyFill="1" applyBorder="1" applyProtection="1">
      <protection locked="0"/>
    </xf>
    <xf numFmtId="0" fontId="20" fillId="0" borderId="34" xfId="0" applyFont="1" applyFill="1" applyBorder="1" applyAlignment="1" applyProtection="1">
      <alignment horizontal="center"/>
      <protection locked="0"/>
    </xf>
    <xf numFmtId="0" fontId="2" fillId="0" borderId="34" xfId="0" applyFont="1" applyFill="1" applyBorder="1" applyAlignment="1" applyProtection="1">
      <alignment vertical="center"/>
      <protection locked="0"/>
    </xf>
    <xf numFmtId="0" fontId="2" fillId="0" borderId="34" xfId="0" applyFont="1" applyFill="1" applyBorder="1" applyAlignment="1" applyProtection="1">
      <alignment horizontal="center" vertical="center"/>
      <protection locked="0"/>
    </xf>
    <xf numFmtId="0" fontId="0" fillId="0" borderId="35" xfId="0" applyBorder="1"/>
    <xf numFmtId="0" fontId="0" fillId="0" borderId="34" xfId="0" applyBorder="1"/>
    <xf numFmtId="0" fontId="39" fillId="0" borderId="0" xfId="0" applyFont="1"/>
    <xf numFmtId="0" fontId="3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right" vertical="center"/>
      <protection locked="0"/>
    </xf>
    <xf numFmtId="0" fontId="3" fillId="0" borderId="0" xfId="0" applyFont="1" applyFill="1" applyBorder="1" applyAlignment="1" applyProtection="1"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40" fillId="10" borderId="36" xfId="0" applyFont="1" applyFill="1" applyBorder="1" applyAlignment="1" applyProtection="1">
      <alignment horizontal="center" vertical="center" wrapText="1"/>
      <protection locked="0"/>
    </xf>
    <xf numFmtId="0" fontId="40" fillId="10" borderId="36" xfId="0" applyFont="1" applyFill="1" applyBorder="1" applyAlignment="1" applyProtection="1">
      <alignment horizontal="center" vertical="center"/>
      <protection locked="0"/>
    </xf>
    <xf numFmtId="0" fontId="7" fillId="10" borderId="37" xfId="0" applyFont="1" applyFill="1" applyBorder="1" applyAlignment="1" applyProtection="1">
      <alignment horizontal="center" vertical="center" wrapText="1"/>
      <protection locked="0"/>
    </xf>
    <xf numFmtId="0" fontId="7" fillId="10" borderId="37" xfId="0" applyFont="1" applyFill="1" applyBorder="1" applyAlignment="1" applyProtection="1">
      <alignment horizontal="center" vertical="center"/>
      <protection locked="0"/>
    </xf>
    <xf numFmtId="0" fontId="10" fillId="10" borderId="38" xfId="0" applyFont="1" applyFill="1" applyBorder="1" applyAlignment="1" applyProtection="1">
      <alignment horizontal="center" vertical="top" wrapText="1"/>
      <protection locked="0"/>
    </xf>
    <xf numFmtId="0" fontId="10" fillId="10" borderId="38" xfId="0" applyFont="1" applyFill="1" applyBorder="1" applyAlignment="1" applyProtection="1">
      <alignment horizontal="center" vertical="top"/>
      <protection locked="0"/>
    </xf>
    <xf numFmtId="0" fontId="41" fillId="3" borderId="11" xfId="0" applyFont="1" applyFill="1" applyBorder="1" applyAlignment="1">
      <alignment horizontal="center" vertical="center"/>
    </xf>
    <xf numFmtId="0" fontId="10" fillId="3" borderId="0" xfId="0" applyFont="1" applyFill="1" applyBorder="1" applyProtection="1">
      <protection locked="0"/>
    </xf>
    <xf numFmtId="0" fontId="10" fillId="3" borderId="39" xfId="0" applyFont="1" applyFill="1" applyBorder="1" applyProtection="1">
      <protection locked="0"/>
    </xf>
    <xf numFmtId="0" fontId="7" fillId="3" borderId="39" xfId="0" applyFont="1" applyFill="1" applyBorder="1" applyAlignment="1" applyProtection="1">
      <alignment vertical="center"/>
      <protection locked="0"/>
    </xf>
    <xf numFmtId="0" fontId="17" fillId="3" borderId="0" xfId="0" applyFont="1" applyFill="1" applyBorder="1" applyProtection="1">
      <protection locked="0"/>
    </xf>
    <xf numFmtId="0" fontId="24" fillId="0" borderId="0" xfId="0" applyFont="1" applyFill="1" applyBorder="1" applyProtection="1">
      <protection locked="0"/>
    </xf>
    <xf numFmtId="0" fontId="8" fillId="0" borderId="0" xfId="0" applyFont="1" applyFill="1" applyBorder="1" applyProtection="1">
      <protection locked="0"/>
    </xf>
    <xf numFmtId="0" fontId="5" fillId="0" borderId="0" xfId="0" applyFont="1" applyFill="1" applyBorder="1" applyProtection="1">
      <protection locked="0"/>
    </xf>
    <xf numFmtId="0" fontId="10" fillId="3" borderId="0" xfId="0" applyFont="1" applyFill="1" applyBorder="1" applyAlignment="1" applyProtection="1">
      <alignment vertical="center"/>
      <protection locked="0"/>
    </xf>
    <xf numFmtId="0" fontId="40" fillId="3" borderId="0" xfId="0" applyFont="1" applyFill="1" applyBorder="1" applyAlignment="1" applyProtection="1">
      <alignment vertical="center"/>
      <protection locked="0"/>
    </xf>
    <xf numFmtId="0" fontId="42" fillId="3" borderId="21" xfId="0" applyFont="1" applyFill="1" applyBorder="1" applyAlignment="1" applyProtection="1">
      <alignment vertical="top"/>
      <protection locked="0"/>
    </xf>
    <xf numFmtId="0" fontId="12" fillId="0" borderId="6" xfId="0" applyFont="1" applyFill="1" applyBorder="1" applyAlignment="1">
      <alignment horizontal="left" vertical="center"/>
    </xf>
    <xf numFmtId="14" fontId="0" fillId="0" borderId="6" xfId="0" applyNumberFormat="1" applyBorder="1"/>
    <xf numFmtId="0" fontId="12" fillId="0" borderId="6" xfId="0" applyFont="1" applyBorder="1"/>
    <xf numFmtId="0" fontId="4" fillId="0" borderId="48" xfId="0" applyFont="1" applyFill="1" applyBorder="1" applyAlignment="1">
      <alignment vertical="center"/>
    </xf>
    <xf numFmtId="0" fontId="48" fillId="13" borderId="39" xfId="0" applyFont="1" applyFill="1" applyBorder="1" applyAlignment="1" applyProtection="1">
      <alignment vertical="center"/>
      <protection locked="0"/>
    </xf>
    <xf numFmtId="0" fontId="49" fillId="3" borderId="39" xfId="0" applyFont="1" applyFill="1" applyBorder="1" applyAlignment="1" applyProtection="1">
      <alignment vertical="center"/>
      <protection locked="0"/>
    </xf>
    <xf numFmtId="0" fontId="50" fillId="3" borderId="39" xfId="0" applyFont="1" applyFill="1" applyBorder="1" applyAlignment="1" applyProtection="1">
      <alignment vertical="center"/>
      <protection locked="0"/>
    </xf>
    <xf numFmtId="0" fontId="51" fillId="3" borderId="39" xfId="0" applyFont="1" applyFill="1" applyBorder="1" applyAlignment="1" applyProtection="1">
      <alignment vertical="center"/>
      <protection locked="0"/>
    </xf>
    <xf numFmtId="0" fontId="47" fillId="3" borderId="39" xfId="0" applyFont="1" applyFill="1" applyBorder="1" applyAlignment="1" applyProtection="1">
      <alignment vertical="center"/>
      <protection locked="0"/>
    </xf>
    <xf numFmtId="0" fontId="46" fillId="13" borderId="49" xfId="0" applyFont="1" applyFill="1" applyBorder="1" applyAlignment="1" applyProtection="1">
      <alignment vertical="center"/>
      <protection locked="0"/>
    </xf>
    <xf numFmtId="0" fontId="6" fillId="7" borderId="47" xfId="0" applyFont="1" applyFill="1" applyBorder="1" applyAlignment="1" applyProtection="1">
      <alignment horizontal="center" vertical="center"/>
      <protection locked="0"/>
    </xf>
    <xf numFmtId="0" fontId="14" fillId="7" borderId="47" xfId="0" applyFont="1" applyFill="1" applyBorder="1" applyAlignment="1" applyProtection="1">
      <alignment horizontal="center"/>
      <protection locked="0"/>
    </xf>
    <xf numFmtId="0" fontId="4" fillId="0" borderId="15" xfId="0" applyFont="1" applyFill="1" applyBorder="1" applyAlignment="1">
      <alignment vertical="center"/>
    </xf>
    <xf numFmtId="0" fontId="19" fillId="0" borderId="15" xfId="0" applyFont="1" applyFill="1" applyBorder="1" applyAlignment="1">
      <alignment vertical="center"/>
    </xf>
    <xf numFmtId="0" fontId="19" fillId="0" borderId="15" xfId="0" applyFont="1" applyBorder="1" applyAlignment="1">
      <alignment vertical="center"/>
    </xf>
    <xf numFmtId="0" fontId="4" fillId="0" borderId="50" xfId="0" applyFont="1" applyFill="1" applyBorder="1" applyAlignment="1">
      <alignment vertical="center"/>
    </xf>
    <xf numFmtId="0" fontId="19" fillId="0" borderId="51" xfId="0" applyFont="1" applyFill="1" applyBorder="1" applyAlignment="1">
      <alignment vertical="center"/>
    </xf>
    <xf numFmtId="0" fontId="4" fillId="0" borderId="21" xfId="0" applyFont="1" applyFill="1" applyBorder="1" applyAlignment="1">
      <alignment vertical="center"/>
    </xf>
    <xf numFmtId="0" fontId="19" fillId="0" borderId="50" xfId="0" applyFont="1" applyBorder="1" applyAlignment="1">
      <alignment vertical="center"/>
    </xf>
    <xf numFmtId="0" fontId="19" fillId="0" borderId="37" xfId="0" applyFont="1" applyBorder="1" applyAlignment="1">
      <alignment vertical="center"/>
    </xf>
    <xf numFmtId="0" fontId="4" fillId="0" borderId="20" xfId="0" applyFont="1" applyFill="1" applyBorder="1" applyAlignment="1">
      <alignment vertical="center"/>
    </xf>
    <xf numFmtId="0" fontId="19" fillId="0" borderId="48" xfId="0" applyFont="1" applyFill="1" applyBorder="1" applyAlignment="1">
      <alignment vertical="center"/>
    </xf>
    <xf numFmtId="0" fontId="4" fillId="0" borderId="32" xfId="0" applyFont="1" applyFill="1" applyBorder="1" applyAlignment="1">
      <alignment vertical="center"/>
    </xf>
    <xf numFmtId="0" fontId="43" fillId="0" borderId="40" xfId="0" applyFont="1" applyBorder="1" applyAlignment="1" applyProtection="1">
      <alignment horizontal="center" vertical="center" wrapText="1"/>
      <protection locked="0"/>
    </xf>
    <xf numFmtId="17" fontId="10" fillId="11" borderId="11" xfId="0" applyNumberFormat="1" applyFont="1" applyFill="1" applyBorder="1" applyAlignment="1" applyProtection="1">
      <alignment horizontal="center" vertical="top"/>
      <protection locked="0"/>
    </xf>
    <xf numFmtId="0" fontId="10" fillId="11" borderId="11" xfId="0" applyFont="1" applyFill="1" applyBorder="1" applyAlignment="1" applyProtection="1">
      <alignment horizontal="center" vertical="top"/>
      <protection locked="0"/>
    </xf>
    <xf numFmtId="0" fontId="44" fillId="3" borderId="11" xfId="0" applyFont="1" applyFill="1" applyBorder="1" applyAlignment="1">
      <alignment horizontal="center" vertical="center"/>
    </xf>
    <xf numFmtId="0" fontId="33" fillId="12" borderId="41" xfId="0" applyFont="1" applyFill="1" applyBorder="1" applyAlignment="1">
      <alignment horizontal="center" vertical="center"/>
    </xf>
    <xf numFmtId="0" fontId="33" fillId="12" borderId="42" xfId="0" applyFont="1" applyFill="1" applyBorder="1" applyAlignment="1">
      <alignment horizontal="center" vertical="center"/>
    </xf>
    <xf numFmtId="0" fontId="33" fillId="12" borderId="43" xfId="0" applyFont="1" applyFill="1" applyBorder="1" applyAlignment="1">
      <alignment horizontal="center" vertical="center"/>
    </xf>
    <xf numFmtId="17" fontId="34" fillId="11" borderId="0" xfId="0" applyNumberFormat="1" applyFont="1" applyFill="1" applyBorder="1" applyAlignment="1" applyProtection="1">
      <alignment horizontal="center" vertical="top"/>
      <protection locked="0"/>
    </xf>
    <xf numFmtId="0" fontId="34" fillId="11" borderId="0" xfId="0" applyFont="1" applyFill="1" applyBorder="1" applyAlignment="1" applyProtection="1">
      <alignment horizontal="center" vertical="top"/>
      <protection locked="0"/>
    </xf>
    <xf numFmtId="0" fontId="34" fillId="11" borderId="10" xfId="0" applyFont="1" applyFill="1" applyBorder="1" applyAlignment="1" applyProtection="1">
      <alignment horizontal="center" vertical="top"/>
      <protection locked="0"/>
    </xf>
    <xf numFmtId="0" fontId="45" fillId="0" borderId="44" xfId="0" applyFont="1" applyBorder="1" applyAlignment="1">
      <alignment horizontal="center"/>
    </xf>
    <xf numFmtId="0" fontId="45" fillId="0" borderId="45" xfId="0" applyFont="1" applyBorder="1" applyAlignment="1">
      <alignment horizontal="center"/>
    </xf>
    <xf numFmtId="0" fontId="45" fillId="0" borderId="46" xfId="0" applyFont="1" applyBorder="1" applyAlignment="1">
      <alignment horizontal="center"/>
    </xf>
  </cellXfs>
  <cellStyles count="2">
    <cellStyle name="Normal" xfId="0" builtinId="0"/>
    <cellStyle name="Préparation" xfId="1"/>
  </cellStyles>
  <dxfs count="136">
    <dxf>
      <fill>
        <patternFill>
          <bgColor theme="5"/>
        </patternFill>
      </fill>
    </dxf>
    <dxf>
      <fill>
        <patternFill>
          <bgColor theme="5" tint="0.39994506668294322"/>
        </patternFill>
      </fill>
    </dxf>
    <dxf>
      <fill>
        <patternFill patternType="solid">
          <fgColor theme="9" tint="-0.499984740745262"/>
          <bgColor theme="5" tint="0.79998168889431442"/>
        </patternFill>
      </fill>
    </dxf>
    <dxf>
      <font>
        <color theme="0"/>
      </font>
      <fill>
        <patternFill>
          <bgColor rgb="FF9BB18E"/>
        </patternFill>
      </fill>
    </dxf>
    <dxf>
      <fill>
        <patternFill patternType="solid">
          <fgColor rgb="FF92D050"/>
          <bgColor theme="8" tint="-0.499984740745262"/>
        </patternFill>
      </fill>
    </dxf>
    <dxf>
      <fill>
        <patternFill patternType="solid">
          <fgColor theme="4"/>
          <bgColor theme="8" tint="-0.499984740745262"/>
        </patternFill>
      </fill>
    </dxf>
    <dxf>
      <fill>
        <patternFill patternType="solid">
          <fgColor rgb="FFC00000"/>
          <bgColor theme="8" tint="0.39994506668294322"/>
        </patternFill>
      </fill>
    </dxf>
    <dxf>
      <fill>
        <patternFill patternType="solid">
          <fgColor rgb="FF7030A0"/>
          <bgColor theme="8" tint="0.39994506668294322"/>
        </patternFill>
      </fill>
    </dxf>
    <dxf>
      <font>
        <color theme="0"/>
      </font>
      <fill>
        <patternFill>
          <bgColor rgb="FF9BB18E"/>
        </patternFill>
      </fill>
    </dxf>
    <dxf>
      <fill>
        <patternFill patternType="solid">
          <fgColor theme="3" tint="0.39991454817346722"/>
          <bgColor theme="7" tint="0.39994506668294322"/>
        </patternFill>
      </fill>
    </dxf>
    <dxf>
      <fill>
        <patternFill patternType="solid">
          <fgColor rgb="FFFFC000"/>
          <bgColor theme="9" tint="0.39994506668294322"/>
        </patternFill>
      </fill>
    </dxf>
    <dxf>
      <fill>
        <patternFill patternType="solid">
          <fgColor rgb="FF92D050"/>
          <bgColor theme="6" tint="0.39994506668294322"/>
        </patternFill>
      </fill>
    </dxf>
    <dxf>
      <fill>
        <patternFill patternType="solid">
          <fgColor rgb="FFFFFF00"/>
          <bgColor theme="5"/>
        </patternFill>
      </fill>
    </dxf>
    <dxf>
      <fill>
        <patternFill>
          <bgColor rgb="FFB2DE82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theme="5" tint="0.39994506668294322"/>
        </patternFill>
      </fill>
    </dxf>
    <dxf>
      <fill>
        <patternFill patternType="solid">
          <fgColor theme="9" tint="-0.499984740745262"/>
          <bgColor theme="5" tint="0.79998168889431442"/>
        </patternFill>
      </fill>
    </dxf>
    <dxf>
      <font>
        <color theme="0"/>
      </font>
      <fill>
        <patternFill>
          <bgColor rgb="FF9BB18E"/>
        </patternFill>
      </fill>
    </dxf>
    <dxf>
      <fill>
        <patternFill patternType="solid">
          <fgColor rgb="FF92D050"/>
          <bgColor theme="8" tint="-0.499984740745262"/>
        </patternFill>
      </fill>
    </dxf>
    <dxf>
      <fill>
        <patternFill patternType="solid">
          <fgColor theme="4"/>
          <bgColor theme="8" tint="-0.499984740745262"/>
        </patternFill>
      </fill>
    </dxf>
    <dxf>
      <fill>
        <patternFill patternType="solid">
          <fgColor rgb="FFC00000"/>
          <bgColor theme="8" tint="0.39994506668294322"/>
        </patternFill>
      </fill>
    </dxf>
    <dxf>
      <fill>
        <patternFill patternType="solid">
          <fgColor rgb="FF7030A0"/>
          <bgColor theme="8" tint="0.39994506668294322"/>
        </patternFill>
      </fill>
    </dxf>
    <dxf>
      <font>
        <color theme="0"/>
      </font>
      <fill>
        <patternFill>
          <bgColor rgb="FF9BB18E"/>
        </patternFill>
      </fill>
    </dxf>
    <dxf>
      <fill>
        <patternFill patternType="solid">
          <fgColor theme="3" tint="0.39991454817346722"/>
          <bgColor theme="7" tint="0.39994506668294322"/>
        </patternFill>
      </fill>
    </dxf>
    <dxf>
      <fill>
        <patternFill patternType="solid">
          <fgColor rgb="FFFFC000"/>
          <bgColor theme="9" tint="0.39994506668294322"/>
        </patternFill>
      </fill>
    </dxf>
    <dxf>
      <fill>
        <patternFill patternType="solid">
          <fgColor rgb="FF92D050"/>
          <bgColor theme="6" tint="0.39994506668294322"/>
        </patternFill>
      </fill>
    </dxf>
    <dxf>
      <fill>
        <patternFill patternType="solid">
          <fgColor rgb="FFFFFF00"/>
          <bgColor theme="5"/>
        </patternFill>
      </fill>
    </dxf>
    <dxf>
      <fill>
        <patternFill>
          <bgColor rgb="FFB2DE82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theme="5" tint="0.39994506668294322"/>
        </patternFill>
      </fill>
    </dxf>
    <dxf>
      <fill>
        <patternFill patternType="solid">
          <fgColor theme="9" tint="-0.499984740745262"/>
          <bgColor theme="5" tint="0.79998168889431442"/>
        </patternFill>
      </fill>
    </dxf>
    <dxf>
      <font>
        <color theme="0"/>
      </font>
      <fill>
        <patternFill>
          <bgColor rgb="FF9BB18E"/>
        </patternFill>
      </fill>
    </dxf>
    <dxf>
      <fill>
        <patternFill patternType="solid">
          <fgColor rgb="FF92D050"/>
          <bgColor theme="8" tint="-0.499984740745262"/>
        </patternFill>
      </fill>
    </dxf>
    <dxf>
      <fill>
        <patternFill patternType="solid">
          <fgColor theme="4"/>
          <bgColor theme="8" tint="-0.499984740745262"/>
        </patternFill>
      </fill>
    </dxf>
    <dxf>
      <fill>
        <patternFill patternType="solid">
          <fgColor rgb="FFC00000"/>
          <bgColor theme="8" tint="0.39994506668294322"/>
        </patternFill>
      </fill>
    </dxf>
    <dxf>
      <fill>
        <patternFill patternType="solid">
          <fgColor rgb="FF7030A0"/>
          <bgColor theme="8" tint="0.39994506668294322"/>
        </patternFill>
      </fill>
    </dxf>
    <dxf>
      <font>
        <color theme="0"/>
      </font>
      <fill>
        <patternFill>
          <bgColor rgb="FF9BB18E"/>
        </patternFill>
      </fill>
    </dxf>
    <dxf>
      <fill>
        <patternFill patternType="solid">
          <fgColor theme="3" tint="0.39991454817346722"/>
          <bgColor theme="7" tint="0.39994506668294322"/>
        </patternFill>
      </fill>
    </dxf>
    <dxf>
      <fill>
        <patternFill patternType="solid">
          <fgColor rgb="FFFFC000"/>
          <bgColor theme="9" tint="0.39994506668294322"/>
        </patternFill>
      </fill>
    </dxf>
    <dxf>
      <fill>
        <patternFill patternType="solid">
          <fgColor rgb="FF92D050"/>
          <bgColor theme="6" tint="0.39994506668294322"/>
        </patternFill>
      </fill>
    </dxf>
    <dxf>
      <fill>
        <patternFill patternType="solid">
          <fgColor rgb="FFFFFF00"/>
          <bgColor theme="5"/>
        </patternFill>
      </fill>
    </dxf>
    <dxf>
      <fill>
        <patternFill>
          <bgColor rgb="FFB2DE82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theme="5" tint="0.39994506668294322"/>
        </patternFill>
      </fill>
    </dxf>
    <dxf>
      <fill>
        <patternFill patternType="solid">
          <fgColor theme="9" tint="-0.499984740745262"/>
          <bgColor theme="5" tint="0.79998168889431442"/>
        </patternFill>
      </fill>
    </dxf>
    <dxf>
      <font>
        <color theme="0"/>
      </font>
      <fill>
        <patternFill>
          <bgColor rgb="FF9BB18E"/>
        </patternFill>
      </fill>
    </dxf>
    <dxf>
      <fill>
        <patternFill patternType="solid">
          <fgColor rgb="FF92D050"/>
          <bgColor theme="8" tint="-0.499984740745262"/>
        </patternFill>
      </fill>
    </dxf>
    <dxf>
      <fill>
        <patternFill patternType="solid">
          <fgColor theme="4"/>
          <bgColor theme="8" tint="-0.499984740745262"/>
        </patternFill>
      </fill>
    </dxf>
    <dxf>
      <fill>
        <patternFill patternType="solid">
          <fgColor rgb="FFC00000"/>
          <bgColor theme="8" tint="0.39994506668294322"/>
        </patternFill>
      </fill>
    </dxf>
    <dxf>
      <fill>
        <patternFill patternType="solid">
          <fgColor rgb="FF7030A0"/>
          <bgColor theme="8" tint="0.39994506668294322"/>
        </patternFill>
      </fill>
    </dxf>
    <dxf>
      <font>
        <color theme="0"/>
      </font>
      <fill>
        <patternFill>
          <bgColor rgb="FF9BB18E"/>
        </patternFill>
      </fill>
    </dxf>
    <dxf>
      <fill>
        <patternFill patternType="solid">
          <fgColor theme="3" tint="0.39991454817346722"/>
          <bgColor theme="7" tint="0.39994506668294322"/>
        </patternFill>
      </fill>
    </dxf>
    <dxf>
      <fill>
        <patternFill patternType="solid">
          <fgColor rgb="FFFFC000"/>
          <bgColor theme="9" tint="0.39994506668294322"/>
        </patternFill>
      </fill>
    </dxf>
    <dxf>
      <fill>
        <patternFill patternType="solid">
          <fgColor rgb="FF92D050"/>
          <bgColor theme="6" tint="0.39994506668294322"/>
        </patternFill>
      </fill>
    </dxf>
    <dxf>
      <fill>
        <patternFill patternType="solid">
          <fgColor rgb="FFFFFF00"/>
          <bgColor theme="5"/>
        </patternFill>
      </fill>
    </dxf>
    <dxf>
      <fill>
        <patternFill>
          <bgColor rgb="FFB2DE82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theme="5" tint="0.39994506668294322"/>
        </patternFill>
      </fill>
    </dxf>
    <dxf>
      <fill>
        <patternFill patternType="solid">
          <fgColor theme="9" tint="-0.499984740745262"/>
          <bgColor theme="5" tint="0.79998168889431442"/>
        </patternFill>
      </fill>
    </dxf>
    <dxf>
      <font>
        <color theme="0"/>
      </font>
      <fill>
        <patternFill>
          <bgColor rgb="FF9BB18E"/>
        </patternFill>
      </fill>
    </dxf>
    <dxf>
      <fill>
        <patternFill patternType="solid">
          <fgColor rgb="FF92D050"/>
          <bgColor theme="8" tint="-0.499984740745262"/>
        </patternFill>
      </fill>
    </dxf>
    <dxf>
      <fill>
        <patternFill patternType="solid">
          <fgColor theme="4"/>
          <bgColor theme="8" tint="-0.499984740745262"/>
        </patternFill>
      </fill>
    </dxf>
    <dxf>
      <fill>
        <patternFill patternType="solid">
          <fgColor rgb="FFC00000"/>
          <bgColor theme="8" tint="0.39994506668294322"/>
        </patternFill>
      </fill>
    </dxf>
    <dxf>
      <fill>
        <patternFill patternType="solid">
          <fgColor rgb="FF7030A0"/>
          <bgColor theme="8" tint="0.39994506668294322"/>
        </patternFill>
      </fill>
    </dxf>
    <dxf>
      <font>
        <color theme="0"/>
      </font>
      <fill>
        <patternFill>
          <bgColor rgb="FF9BB18E"/>
        </patternFill>
      </fill>
    </dxf>
    <dxf>
      <fill>
        <patternFill patternType="solid">
          <fgColor theme="3" tint="0.39991454817346722"/>
          <bgColor theme="7" tint="0.39994506668294322"/>
        </patternFill>
      </fill>
    </dxf>
    <dxf>
      <fill>
        <patternFill patternType="solid">
          <fgColor rgb="FFFFC000"/>
          <bgColor theme="9" tint="0.39994506668294322"/>
        </patternFill>
      </fill>
    </dxf>
    <dxf>
      <fill>
        <patternFill patternType="solid">
          <fgColor rgb="FF92D050"/>
          <bgColor theme="6" tint="0.39994506668294322"/>
        </patternFill>
      </fill>
    </dxf>
    <dxf>
      <fill>
        <patternFill patternType="solid">
          <fgColor rgb="FFFFFF00"/>
          <bgColor theme="5"/>
        </patternFill>
      </fill>
    </dxf>
    <dxf>
      <fill>
        <patternFill>
          <bgColor rgb="FFB2DE82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theme="5" tint="0.39994506668294322"/>
        </patternFill>
      </fill>
    </dxf>
    <dxf>
      <fill>
        <patternFill patternType="solid">
          <fgColor theme="9" tint="-0.499984740745262"/>
          <bgColor theme="5" tint="0.79998168889431442"/>
        </patternFill>
      </fill>
    </dxf>
    <dxf>
      <font>
        <color theme="0"/>
      </font>
      <fill>
        <patternFill>
          <bgColor rgb="FF9BB18E"/>
        </patternFill>
      </fill>
    </dxf>
    <dxf>
      <fill>
        <patternFill patternType="solid">
          <fgColor rgb="FF92D050"/>
          <bgColor theme="8" tint="-0.499984740745262"/>
        </patternFill>
      </fill>
    </dxf>
    <dxf>
      <fill>
        <patternFill patternType="solid">
          <fgColor theme="4"/>
          <bgColor theme="8" tint="-0.499984740745262"/>
        </patternFill>
      </fill>
    </dxf>
    <dxf>
      <fill>
        <patternFill patternType="solid">
          <fgColor rgb="FFC00000"/>
          <bgColor theme="8" tint="0.39994506668294322"/>
        </patternFill>
      </fill>
    </dxf>
    <dxf>
      <fill>
        <patternFill patternType="solid">
          <fgColor rgb="FF7030A0"/>
          <bgColor theme="8" tint="0.39994506668294322"/>
        </patternFill>
      </fill>
    </dxf>
    <dxf>
      <font>
        <color theme="0"/>
      </font>
      <fill>
        <patternFill>
          <bgColor rgb="FF9BB18E"/>
        </patternFill>
      </fill>
    </dxf>
    <dxf>
      <fill>
        <patternFill patternType="solid">
          <fgColor theme="3" tint="0.39991454817346722"/>
          <bgColor theme="7" tint="0.39994506668294322"/>
        </patternFill>
      </fill>
    </dxf>
    <dxf>
      <fill>
        <patternFill patternType="solid">
          <fgColor rgb="FFFFC000"/>
          <bgColor theme="9" tint="0.39994506668294322"/>
        </patternFill>
      </fill>
    </dxf>
    <dxf>
      <fill>
        <patternFill patternType="solid">
          <fgColor rgb="FF92D050"/>
          <bgColor theme="6" tint="0.39994506668294322"/>
        </patternFill>
      </fill>
    </dxf>
    <dxf>
      <fill>
        <patternFill patternType="solid">
          <fgColor rgb="FFFFFF00"/>
          <bgColor theme="5"/>
        </patternFill>
      </fill>
    </dxf>
    <dxf>
      <fill>
        <patternFill>
          <bgColor rgb="FFB2DE82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theme="5" tint="0.39994506668294322"/>
        </patternFill>
      </fill>
    </dxf>
    <dxf>
      <fill>
        <patternFill patternType="solid">
          <fgColor theme="9" tint="-0.499984740745262"/>
          <bgColor theme="5" tint="0.79998168889431442"/>
        </patternFill>
      </fill>
    </dxf>
    <dxf>
      <font>
        <color theme="0"/>
      </font>
      <fill>
        <patternFill>
          <bgColor rgb="FF9BB18E"/>
        </patternFill>
      </fill>
    </dxf>
    <dxf>
      <fill>
        <patternFill patternType="solid">
          <fgColor rgb="FF92D050"/>
          <bgColor theme="8" tint="-0.499984740745262"/>
        </patternFill>
      </fill>
    </dxf>
    <dxf>
      <fill>
        <patternFill patternType="solid">
          <fgColor theme="4"/>
          <bgColor theme="8" tint="-0.499984740745262"/>
        </patternFill>
      </fill>
    </dxf>
    <dxf>
      <fill>
        <patternFill patternType="solid">
          <fgColor rgb="FFC00000"/>
          <bgColor theme="8" tint="0.39994506668294322"/>
        </patternFill>
      </fill>
    </dxf>
    <dxf>
      <fill>
        <patternFill patternType="solid">
          <fgColor rgb="FF7030A0"/>
          <bgColor theme="8" tint="0.39994506668294322"/>
        </patternFill>
      </fill>
    </dxf>
    <dxf>
      <font>
        <color theme="0"/>
      </font>
      <fill>
        <patternFill>
          <bgColor rgb="FF9BB18E"/>
        </patternFill>
      </fill>
    </dxf>
    <dxf>
      <fill>
        <patternFill patternType="solid">
          <fgColor theme="3" tint="0.39991454817346722"/>
          <bgColor theme="7" tint="0.39994506668294322"/>
        </patternFill>
      </fill>
    </dxf>
    <dxf>
      <fill>
        <patternFill patternType="solid">
          <fgColor rgb="FFFFC000"/>
          <bgColor theme="9" tint="0.39994506668294322"/>
        </patternFill>
      </fill>
    </dxf>
    <dxf>
      <fill>
        <patternFill patternType="solid">
          <fgColor rgb="FF92D050"/>
          <bgColor theme="6" tint="0.39994506668294322"/>
        </patternFill>
      </fill>
    </dxf>
    <dxf>
      <fill>
        <patternFill patternType="solid">
          <fgColor rgb="FFFFFF00"/>
          <bgColor theme="5"/>
        </patternFill>
      </fill>
    </dxf>
    <dxf>
      <fill>
        <patternFill>
          <bgColor rgb="FFB2DE82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theme="5" tint="0.39994506668294322"/>
        </patternFill>
      </fill>
    </dxf>
    <dxf>
      <fill>
        <patternFill patternType="solid">
          <fgColor theme="9" tint="-0.499984740745262"/>
          <bgColor theme="5" tint="0.79998168889431442"/>
        </patternFill>
      </fill>
    </dxf>
    <dxf>
      <font>
        <color theme="0"/>
      </font>
      <fill>
        <patternFill>
          <bgColor rgb="FF9BB18E"/>
        </patternFill>
      </fill>
    </dxf>
    <dxf>
      <fill>
        <patternFill patternType="solid">
          <fgColor rgb="FF92D050"/>
          <bgColor theme="8" tint="-0.499984740745262"/>
        </patternFill>
      </fill>
    </dxf>
    <dxf>
      <fill>
        <patternFill patternType="solid">
          <fgColor theme="4"/>
          <bgColor theme="8" tint="-0.499984740745262"/>
        </patternFill>
      </fill>
    </dxf>
    <dxf>
      <fill>
        <patternFill patternType="solid">
          <fgColor rgb="FFC00000"/>
          <bgColor theme="8" tint="0.39994506668294322"/>
        </patternFill>
      </fill>
    </dxf>
    <dxf>
      <fill>
        <patternFill patternType="solid">
          <fgColor rgb="FF7030A0"/>
          <bgColor theme="8" tint="0.39994506668294322"/>
        </patternFill>
      </fill>
    </dxf>
    <dxf>
      <font>
        <color theme="0"/>
      </font>
      <fill>
        <patternFill>
          <bgColor rgb="FF9BB18E"/>
        </patternFill>
      </fill>
    </dxf>
    <dxf>
      <fill>
        <patternFill patternType="solid">
          <fgColor theme="3" tint="0.39991454817346722"/>
          <bgColor theme="7" tint="0.39994506668294322"/>
        </patternFill>
      </fill>
    </dxf>
    <dxf>
      <fill>
        <patternFill patternType="solid">
          <fgColor rgb="FFFFC000"/>
          <bgColor theme="9" tint="0.39994506668294322"/>
        </patternFill>
      </fill>
    </dxf>
    <dxf>
      <fill>
        <patternFill patternType="solid">
          <fgColor rgb="FF92D050"/>
          <bgColor theme="6" tint="0.39994506668294322"/>
        </patternFill>
      </fill>
    </dxf>
    <dxf>
      <fill>
        <patternFill patternType="solid">
          <fgColor rgb="FFFFFF00"/>
          <bgColor theme="5"/>
        </patternFill>
      </fill>
    </dxf>
    <dxf>
      <fill>
        <patternFill>
          <bgColor rgb="FFB2DE82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theme="5" tint="0.39994506668294322"/>
        </patternFill>
      </fill>
    </dxf>
    <dxf>
      <fill>
        <patternFill patternType="solid">
          <fgColor theme="9" tint="-0.499984740745262"/>
          <bgColor theme="5" tint="0.79998168889431442"/>
        </patternFill>
      </fill>
    </dxf>
    <dxf>
      <font>
        <color theme="0"/>
      </font>
      <fill>
        <patternFill>
          <bgColor rgb="FF9BB18E"/>
        </patternFill>
      </fill>
    </dxf>
    <dxf>
      <fill>
        <patternFill patternType="solid">
          <fgColor rgb="FF92D050"/>
          <bgColor theme="8" tint="-0.499984740745262"/>
        </patternFill>
      </fill>
    </dxf>
    <dxf>
      <fill>
        <patternFill patternType="solid">
          <fgColor theme="4"/>
          <bgColor theme="8" tint="-0.499984740745262"/>
        </patternFill>
      </fill>
    </dxf>
    <dxf>
      <fill>
        <patternFill patternType="solid">
          <fgColor rgb="FFC00000"/>
          <bgColor theme="8" tint="0.39994506668294322"/>
        </patternFill>
      </fill>
    </dxf>
    <dxf>
      <fill>
        <patternFill patternType="solid">
          <fgColor rgb="FF7030A0"/>
          <bgColor theme="8" tint="0.39994506668294322"/>
        </patternFill>
      </fill>
    </dxf>
    <dxf>
      <font>
        <color theme="0"/>
      </font>
      <fill>
        <patternFill>
          <bgColor rgb="FF9BB18E"/>
        </patternFill>
      </fill>
    </dxf>
    <dxf>
      <fill>
        <patternFill patternType="solid">
          <fgColor theme="3" tint="0.39991454817346722"/>
          <bgColor theme="7" tint="0.39994506668294322"/>
        </patternFill>
      </fill>
    </dxf>
    <dxf>
      <fill>
        <patternFill patternType="solid">
          <fgColor rgb="FFFFC000"/>
          <bgColor theme="9" tint="0.39994506668294322"/>
        </patternFill>
      </fill>
    </dxf>
    <dxf>
      <fill>
        <patternFill patternType="solid">
          <fgColor rgb="FF92D050"/>
          <bgColor theme="6" tint="0.39994506668294322"/>
        </patternFill>
      </fill>
    </dxf>
    <dxf>
      <fill>
        <patternFill patternType="solid">
          <fgColor rgb="FFFFFF00"/>
          <bgColor theme="5"/>
        </patternFill>
      </fill>
    </dxf>
    <dxf>
      <fill>
        <patternFill>
          <bgColor rgb="FFB2DE8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\\bbasdat002\HS.EDP.USR\Outils%20EdP%20Habitat%20Social\Planning%20Client\LOGO\HAS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99060</xdr:colOff>
          <xdr:row>3</xdr:row>
          <xdr:rowOff>106680</xdr:rowOff>
        </xdr:from>
        <xdr:to>
          <xdr:col>22</xdr:col>
          <xdr:colOff>45720</xdr:colOff>
          <xdr:row>3</xdr:row>
          <xdr:rowOff>426720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INSERER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144780</xdr:colOff>
          <xdr:row>3</xdr:row>
          <xdr:rowOff>114300</xdr:rowOff>
        </xdr:from>
        <xdr:to>
          <xdr:col>35</xdr:col>
          <xdr:colOff>144780</xdr:colOff>
          <xdr:row>3</xdr:row>
          <xdr:rowOff>434340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0" anchor="t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MISE EN FORME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</xdr:colOff>
          <xdr:row>3</xdr:row>
          <xdr:rowOff>106680</xdr:rowOff>
        </xdr:from>
        <xdr:to>
          <xdr:col>13</xdr:col>
          <xdr:colOff>7620</xdr:colOff>
          <xdr:row>3</xdr:row>
          <xdr:rowOff>426720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SUPPRIMER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91440</xdr:colOff>
          <xdr:row>8</xdr:row>
          <xdr:rowOff>83820</xdr:rowOff>
        </xdr:from>
        <xdr:to>
          <xdr:col>0</xdr:col>
          <xdr:colOff>2080260</xdr:colOff>
          <xdr:row>8</xdr:row>
          <xdr:rowOff>533400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Masquer/Afficher détails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45720</xdr:colOff>
          <xdr:row>6</xdr:row>
          <xdr:rowOff>251460</xdr:rowOff>
        </xdr:from>
        <xdr:to>
          <xdr:col>14</xdr:col>
          <xdr:colOff>22860</xdr:colOff>
          <xdr:row>7</xdr:row>
          <xdr:rowOff>114300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Afficher/Masquer début-fin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38100</xdr:colOff>
          <xdr:row>3</xdr:row>
          <xdr:rowOff>114300</xdr:rowOff>
        </xdr:from>
        <xdr:to>
          <xdr:col>50</xdr:col>
          <xdr:colOff>30480</xdr:colOff>
          <xdr:row>3</xdr:row>
          <xdr:rowOff>434340</xdr:rowOff>
        </xdr:to>
        <xdr:sp macro="" textlink="">
          <xdr:nvSpPr>
            <xdr:cNvPr id="6185" name="Button 41" hidden="1">
              <a:extLst>
                <a:ext uri="{63B3BB69-23CF-44E3-9099-C40C66FF867C}">
                  <a14:compatExt spid="_x0000_s6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DESCENDRE LA TACHE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22860</xdr:colOff>
          <xdr:row>3</xdr:row>
          <xdr:rowOff>114300</xdr:rowOff>
        </xdr:from>
        <xdr:to>
          <xdr:col>63</xdr:col>
          <xdr:colOff>68580</xdr:colOff>
          <xdr:row>3</xdr:row>
          <xdr:rowOff>434340</xdr:rowOff>
        </xdr:to>
        <xdr:sp macro="" textlink="">
          <xdr:nvSpPr>
            <xdr:cNvPr id="6186" name="Button 42" hidden="1">
              <a:extLst>
                <a:ext uri="{63B3BB69-23CF-44E3-9099-C40C66FF867C}">
                  <a14:compatExt spid="_x0000_s6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MONTER LA TACHE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</xdr:col>
          <xdr:colOff>38100</xdr:colOff>
          <xdr:row>3</xdr:row>
          <xdr:rowOff>152400</xdr:rowOff>
        </xdr:from>
        <xdr:to>
          <xdr:col>73</xdr:col>
          <xdr:colOff>0</xdr:colOff>
          <xdr:row>4</xdr:row>
          <xdr:rowOff>0</xdr:rowOff>
        </xdr:to>
        <xdr:sp macro="" textlink="">
          <xdr:nvSpPr>
            <xdr:cNvPr id="6190" name="Button 46" hidden="1">
              <a:extLst>
                <a:ext uri="{63B3BB69-23CF-44E3-9099-C40C66FF867C}">
                  <a14:compatExt spid="_x0000_s6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46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187960</xdr:colOff>
      <xdr:row>5</xdr:row>
      <xdr:rowOff>381000</xdr:rowOff>
    </xdr:from>
    <xdr:to>
      <xdr:col>0</xdr:col>
      <xdr:colOff>3362960</xdr:colOff>
      <xdr:row>7</xdr:row>
      <xdr:rowOff>389720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87960" y="1866900"/>
          <a:ext cx="3175000" cy="23023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367665</xdr:colOff>
      <xdr:row>6</xdr:row>
      <xdr:rowOff>76203</xdr:rowOff>
    </xdr:from>
    <xdr:to>
      <xdr:col>3</xdr:col>
      <xdr:colOff>380365</xdr:colOff>
      <xdr:row>14</xdr:row>
      <xdr:rowOff>19050</xdr:rowOff>
    </xdr:to>
    <xdr:cxnSp macro="">
      <xdr:nvCxnSpPr>
        <xdr:cNvPr id="5" name="Connecteur droit avec flèche 4"/>
        <xdr:cNvCxnSpPr>
          <a:stCxn id="11" idx="0"/>
        </xdr:cNvCxnSpPr>
      </xdr:nvCxnSpPr>
      <xdr:spPr>
        <a:xfrm flipV="1">
          <a:off x="1876425" y="2743203"/>
          <a:ext cx="19050" cy="1476372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443865</xdr:colOff>
      <xdr:row>6</xdr:row>
      <xdr:rowOff>85725</xdr:rowOff>
    </xdr:from>
    <xdr:to>
      <xdr:col>4</xdr:col>
      <xdr:colOff>448628</xdr:colOff>
      <xdr:row>9</xdr:row>
      <xdr:rowOff>123825</xdr:rowOff>
    </xdr:to>
    <xdr:cxnSp macro="">
      <xdr:nvCxnSpPr>
        <xdr:cNvPr id="6" name="Connecteur droit avec flèche 5"/>
        <xdr:cNvCxnSpPr>
          <a:stCxn id="12" idx="0"/>
        </xdr:cNvCxnSpPr>
      </xdr:nvCxnSpPr>
      <xdr:spPr>
        <a:xfrm flipV="1">
          <a:off x="2714625" y="2752725"/>
          <a:ext cx="9525" cy="619125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5</xdr:col>
      <xdr:colOff>369570</xdr:colOff>
      <xdr:row>6</xdr:row>
      <xdr:rowOff>125730</xdr:rowOff>
    </xdr:from>
    <xdr:to>
      <xdr:col>5</xdr:col>
      <xdr:colOff>379095</xdr:colOff>
      <xdr:row>14</xdr:row>
      <xdr:rowOff>9555</xdr:rowOff>
    </xdr:to>
    <xdr:cxnSp macro="">
      <xdr:nvCxnSpPr>
        <xdr:cNvPr id="7" name="Connecteur droit avec flèche 6"/>
        <xdr:cNvCxnSpPr>
          <a:stCxn id="15" idx="0"/>
        </xdr:cNvCxnSpPr>
      </xdr:nvCxnSpPr>
      <xdr:spPr>
        <a:xfrm flipV="1">
          <a:off x="3409950" y="2800350"/>
          <a:ext cx="9525" cy="1409699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</xdr:colOff>
      <xdr:row>6</xdr:row>
      <xdr:rowOff>104775</xdr:rowOff>
    </xdr:from>
    <xdr:to>
      <xdr:col>8</xdr:col>
      <xdr:colOff>28575</xdr:colOff>
      <xdr:row>14</xdr:row>
      <xdr:rowOff>9524</xdr:rowOff>
    </xdr:to>
    <xdr:cxnSp macro="">
      <xdr:nvCxnSpPr>
        <xdr:cNvPr id="8" name="Connecteur droit avec flèche 7"/>
        <xdr:cNvCxnSpPr>
          <a:stCxn id="20" idx="0"/>
        </xdr:cNvCxnSpPr>
      </xdr:nvCxnSpPr>
      <xdr:spPr>
        <a:xfrm flipV="1">
          <a:off x="5343525" y="2771775"/>
          <a:ext cx="19050" cy="1438274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510540</xdr:colOff>
      <xdr:row>5</xdr:row>
      <xdr:rowOff>57150</xdr:rowOff>
    </xdr:from>
    <xdr:to>
      <xdr:col>6</xdr:col>
      <xdr:colOff>520065</xdr:colOff>
      <xdr:row>12</xdr:row>
      <xdr:rowOff>123825</xdr:rowOff>
    </xdr:to>
    <xdr:cxnSp macro="">
      <xdr:nvCxnSpPr>
        <xdr:cNvPr id="9" name="Connecteur droit avec flèche 8"/>
        <xdr:cNvCxnSpPr/>
      </xdr:nvCxnSpPr>
      <xdr:spPr>
        <a:xfrm flipV="1">
          <a:off x="4305300" y="2533650"/>
          <a:ext cx="9525" cy="1409700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</xdr:colOff>
      <xdr:row>4</xdr:row>
      <xdr:rowOff>125730</xdr:rowOff>
    </xdr:from>
    <xdr:to>
      <xdr:col>9</xdr:col>
      <xdr:colOff>47625</xdr:colOff>
      <xdr:row>9</xdr:row>
      <xdr:rowOff>123871</xdr:rowOff>
    </xdr:to>
    <xdr:cxnSp macro="">
      <xdr:nvCxnSpPr>
        <xdr:cNvPr id="10" name="Connecteur droit avec flèche 9"/>
        <xdr:cNvCxnSpPr>
          <a:stCxn id="22" idx="0"/>
        </xdr:cNvCxnSpPr>
      </xdr:nvCxnSpPr>
      <xdr:spPr>
        <a:xfrm flipV="1">
          <a:off x="6143625" y="2286000"/>
          <a:ext cx="0" cy="1085850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481964</xdr:colOff>
      <xdr:row>14</xdr:row>
      <xdr:rowOff>19050</xdr:rowOff>
    </xdr:from>
    <xdr:to>
      <xdr:col>4</xdr:col>
      <xdr:colOff>245745</xdr:colOff>
      <xdr:row>20</xdr:row>
      <xdr:rowOff>76200</xdr:rowOff>
    </xdr:to>
    <xdr:sp macro="" textlink="">
      <xdr:nvSpPr>
        <xdr:cNvPr id="11" name="ZoneTexte 10"/>
        <xdr:cNvSpPr txBox="1"/>
      </xdr:nvSpPr>
      <xdr:spPr>
        <a:xfrm>
          <a:off x="1228724" y="4219575"/>
          <a:ext cx="1295401" cy="1200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Indique le numéro de la semaine où démarre la tâche,</a:t>
          </a:r>
          <a:r>
            <a:rPr lang="fr-FR" sz="1100" baseline="0"/>
            <a:t> 1 </a:t>
          </a:r>
          <a:r>
            <a:rPr lang="fr-FR" sz="1100"/>
            <a:t>étant la semaine où est donné</a:t>
          </a:r>
          <a:r>
            <a:rPr lang="fr-FR" sz="1100" baseline="0"/>
            <a:t> l</a:t>
          </a:r>
          <a:r>
            <a:rPr lang="fr-FR" sz="1100"/>
            <a:t>'OS</a:t>
          </a:r>
        </a:p>
      </xdr:txBody>
    </xdr:sp>
    <xdr:clientData/>
  </xdr:twoCellAnchor>
  <xdr:twoCellAnchor>
    <xdr:from>
      <xdr:col>3</xdr:col>
      <xdr:colOff>558164</xdr:colOff>
      <xdr:row>9</xdr:row>
      <xdr:rowOff>123825</xdr:rowOff>
    </xdr:from>
    <xdr:to>
      <xdr:col>5</xdr:col>
      <xdr:colOff>321945</xdr:colOff>
      <xdr:row>13</xdr:row>
      <xdr:rowOff>47625</xdr:rowOff>
    </xdr:to>
    <xdr:sp macro="" textlink="">
      <xdr:nvSpPr>
        <xdr:cNvPr id="12" name="ZoneTexte 11"/>
        <xdr:cNvSpPr txBox="1"/>
      </xdr:nvSpPr>
      <xdr:spPr>
        <a:xfrm>
          <a:off x="2066924" y="3371850"/>
          <a:ext cx="1295401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Indique le numéro de la semaine où termine la tâche</a:t>
          </a:r>
        </a:p>
      </xdr:txBody>
    </xdr:sp>
    <xdr:clientData/>
  </xdr:twoCellAnchor>
  <xdr:twoCellAnchor>
    <xdr:from>
      <xdr:col>4</xdr:col>
      <xdr:colOff>483869</xdr:colOff>
      <xdr:row>14</xdr:row>
      <xdr:rowOff>9524</xdr:rowOff>
    </xdr:from>
    <xdr:to>
      <xdr:col>6</xdr:col>
      <xdr:colOff>247650</xdr:colOff>
      <xdr:row>22</xdr:row>
      <xdr:rowOff>0</xdr:rowOff>
    </xdr:to>
    <xdr:sp macro="" textlink="">
      <xdr:nvSpPr>
        <xdr:cNvPr id="15" name="ZoneTexte 14"/>
        <xdr:cNvSpPr txBox="1"/>
      </xdr:nvSpPr>
      <xdr:spPr>
        <a:xfrm>
          <a:off x="2762249" y="4210049"/>
          <a:ext cx="1295401" cy="15144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Le code permet de définir le</a:t>
          </a:r>
          <a:r>
            <a:rPr lang="fr-FR" sz="1100" baseline="0"/>
            <a:t> format de la barre. En cliquant sur cette cellule, un menu déroulant s'affiche afin de choisir le bon format</a:t>
          </a:r>
          <a:endParaRPr lang="fr-FR" sz="1100"/>
        </a:p>
      </xdr:txBody>
    </xdr:sp>
    <xdr:clientData/>
  </xdr:twoCellAnchor>
  <xdr:twoCellAnchor>
    <xdr:from>
      <xdr:col>5</xdr:col>
      <xdr:colOff>624839</xdr:colOff>
      <xdr:row>9</xdr:row>
      <xdr:rowOff>123825</xdr:rowOff>
    </xdr:from>
    <xdr:to>
      <xdr:col>7</xdr:col>
      <xdr:colOff>396240</xdr:colOff>
      <xdr:row>13</xdr:row>
      <xdr:rowOff>47625</xdr:rowOff>
    </xdr:to>
    <xdr:sp macro="" textlink="">
      <xdr:nvSpPr>
        <xdr:cNvPr id="17" name="ZoneTexte 16"/>
        <xdr:cNvSpPr txBox="1"/>
      </xdr:nvSpPr>
      <xdr:spPr>
        <a:xfrm>
          <a:off x="3657599" y="3371850"/>
          <a:ext cx="1295401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Numéro de la semaine,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1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étant l'OS</a:t>
          </a:r>
          <a:endParaRPr lang="fr-FR" sz="1100"/>
        </a:p>
      </xdr:txBody>
    </xdr:sp>
    <xdr:clientData/>
  </xdr:twoCellAnchor>
  <xdr:twoCellAnchor>
    <xdr:from>
      <xdr:col>7</xdr:col>
      <xdr:colOff>131444</xdr:colOff>
      <xdr:row>14</xdr:row>
      <xdr:rowOff>9524</xdr:rowOff>
    </xdr:from>
    <xdr:to>
      <xdr:col>8</xdr:col>
      <xdr:colOff>680085</xdr:colOff>
      <xdr:row>15</xdr:row>
      <xdr:rowOff>123825</xdr:rowOff>
    </xdr:to>
    <xdr:sp macro="" textlink="">
      <xdr:nvSpPr>
        <xdr:cNvPr id="20" name="ZoneTexte 19"/>
        <xdr:cNvSpPr txBox="1"/>
      </xdr:nvSpPr>
      <xdr:spPr>
        <a:xfrm>
          <a:off x="4695824" y="4210049"/>
          <a:ext cx="1295401" cy="3048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Mois</a:t>
          </a:r>
        </a:p>
      </xdr:txBody>
    </xdr:sp>
    <xdr:clientData/>
  </xdr:twoCellAnchor>
  <xdr:twoCellAnchor>
    <xdr:from>
      <xdr:col>8</xdr:col>
      <xdr:colOff>169544</xdr:colOff>
      <xdr:row>9</xdr:row>
      <xdr:rowOff>123825</xdr:rowOff>
    </xdr:from>
    <xdr:to>
      <xdr:col>9</xdr:col>
      <xdr:colOff>718185</xdr:colOff>
      <xdr:row>13</xdr:row>
      <xdr:rowOff>19050</xdr:rowOff>
    </xdr:to>
    <xdr:sp macro="" textlink="">
      <xdr:nvSpPr>
        <xdr:cNvPr id="22" name="ZoneTexte 21"/>
        <xdr:cNvSpPr txBox="1"/>
      </xdr:nvSpPr>
      <xdr:spPr>
        <a:xfrm>
          <a:off x="5495924" y="3371850"/>
          <a:ext cx="1295401" cy="657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Numéro</a:t>
          </a:r>
          <a:r>
            <a:rPr lang="fr-FR" sz="1100" baseline="0"/>
            <a:t>  du mois, M1 étant le mois où est donné l'OS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53340</xdr:colOff>
          <xdr:row>10</xdr:row>
          <xdr:rowOff>0</xdr:rowOff>
        </xdr:from>
        <xdr:to>
          <xdr:col>13</xdr:col>
          <xdr:colOff>495300</xdr:colOff>
          <xdr:row>11</xdr:row>
          <xdr:rowOff>167640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53340</xdr:colOff>
          <xdr:row>13</xdr:row>
          <xdr:rowOff>0</xdr:rowOff>
        </xdr:from>
        <xdr:to>
          <xdr:col>13</xdr:col>
          <xdr:colOff>495300</xdr:colOff>
          <xdr:row>14</xdr:row>
          <xdr:rowOff>167640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Insérer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53340</xdr:colOff>
          <xdr:row>16</xdr:row>
          <xdr:rowOff>0</xdr:rowOff>
        </xdr:from>
        <xdr:to>
          <xdr:col>13</xdr:col>
          <xdr:colOff>495300</xdr:colOff>
          <xdr:row>17</xdr:row>
          <xdr:rowOff>167640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en forme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53340</xdr:colOff>
          <xdr:row>20</xdr:row>
          <xdr:rowOff>0</xdr:rowOff>
        </xdr:from>
        <xdr:to>
          <xdr:col>13</xdr:col>
          <xdr:colOff>495300</xdr:colOff>
          <xdr:row>21</xdr:row>
          <xdr:rowOff>167640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Descendre la tâche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68580</xdr:colOff>
          <xdr:row>23</xdr:row>
          <xdr:rowOff>0</xdr:rowOff>
        </xdr:from>
        <xdr:to>
          <xdr:col>13</xdr:col>
          <xdr:colOff>518160</xdr:colOff>
          <xdr:row>24</xdr:row>
          <xdr:rowOff>167640</xdr:rowOff>
        </xdr:to>
        <xdr:sp macro="" textlink="">
          <xdr:nvSpPr>
            <xdr:cNvPr id="9221" name="Button 5" hidden="1">
              <a:extLst>
                <a:ext uri="{63B3BB69-23CF-44E3-9099-C40C66FF867C}">
                  <a14:compatExt spid="_x0000_s9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Monter la tâche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60960</xdr:colOff>
          <xdr:row>3</xdr:row>
          <xdr:rowOff>0</xdr:rowOff>
        </xdr:from>
        <xdr:to>
          <xdr:col>13</xdr:col>
          <xdr:colOff>502920</xdr:colOff>
          <xdr:row>4</xdr:row>
          <xdr:rowOff>167640</xdr:rowOff>
        </xdr:to>
        <xdr:sp macro="" textlink="">
          <xdr:nvSpPr>
            <xdr:cNvPr id="9222" name="Button 6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Afficher/Masquer début-fin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76200</xdr:colOff>
          <xdr:row>6</xdr:row>
          <xdr:rowOff>0</xdr:rowOff>
        </xdr:from>
        <xdr:to>
          <xdr:col>13</xdr:col>
          <xdr:colOff>525780</xdr:colOff>
          <xdr:row>7</xdr:row>
          <xdr:rowOff>167640</xdr:rowOff>
        </xdr:to>
        <xdr:sp macro="" textlink="">
          <xdr:nvSpPr>
            <xdr:cNvPr id="9223" name="Button 7" hidden="1">
              <a:extLst>
                <a:ext uri="{63B3BB69-23CF-44E3-9099-C40C66FF867C}">
                  <a14:compatExt spid="_x0000_s9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Masquer/Afficher détails MOIS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10" Type="http://schemas.openxmlformats.org/officeDocument/2006/relationships/ctrlProp" Target="../ctrlProps/ctrlProp15.xml"/><Relationship Id="rId4" Type="http://schemas.openxmlformats.org/officeDocument/2006/relationships/ctrlProp" Target="../ctrlProps/ctrlProp9.xml"/><Relationship Id="rId9" Type="http://schemas.openxmlformats.org/officeDocument/2006/relationships/ctrlProp" Target="../ctrlProps/ctrlProp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5"/>
  <sheetViews>
    <sheetView workbookViewId="0">
      <selection activeCell="C6" sqref="C6"/>
    </sheetView>
  </sheetViews>
  <sheetFormatPr baseColWidth="10" defaultRowHeight="14.4" x14ac:dyDescent="0.3"/>
  <sheetData>
    <row r="1" spans="1:1" x14ac:dyDescent="0.3">
      <c r="A1" t="s">
        <v>41</v>
      </c>
    </row>
    <row r="2" spans="1:1" x14ac:dyDescent="0.3">
      <c r="A2" t="s">
        <v>42</v>
      </c>
    </row>
    <row r="3" spans="1:1" x14ac:dyDescent="0.3">
      <c r="A3" t="s">
        <v>43</v>
      </c>
    </row>
    <row r="4" spans="1:1" x14ac:dyDescent="0.3">
      <c r="A4" t="s">
        <v>42</v>
      </c>
    </row>
    <row r="6" spans="1:1" x14ac:dyDescent="0.3">
      <c r="A6" t="s">
        <v>42</v>
      </c>
    </row>
    <row r="7" spans="1:1" x14ac:dyDescent="0.3">
      <c r="A7" t="s">
        <v>44</v>
      </c>
    </row>
    <row r="8" spans="1:1" x14ac:dyDescent="0.3">
      <c r="A8" t="s">
        <v>45</v>
      </c>
    </row>
    <row r="9" spans="1:1" x14ac:dyDescent="0.3">
      <c r="A9" t="s">
        <v>46</v>
      </c>
    </row>
    <row r="10" spans="1:1" x14ac:dyDescent="0.3">
      <c r="A10" t="s">
        <v>47</v>
      </c>
    </row>
    <row r="11" spans="1:1" x14ac:dyDescent="0.3">
      <c r="A11" t="s">
        <v>48</v>
      </c>
    </row>
    <row r="12" spans="1:1" x14ac:dyDescent="0.3">
      <c r="A12" t="s">
        <v>49</v>
      </c>
    </row>
    <row r="13" spans="1:1" x14ac:dyDescent="0.3">
      <c r="A13" t="s">
        <v>50</v>
      </c>
    </row>
    <row r="14" spans="1:1" x14ac:dyDescent="0.3">
      <c r="A14" t="s">
        <v>51</v>
      </c>
    </row>
    <row r="15" spans="1:1" x14ac:dyDescent="0.3">
      <c r="A15" t="s"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Calcul"/>
  <dimension ref="A1:AZ141"/>
  <sheetViews>
    <sheetView zoomScale="80" zoomScaleNormal="80" workbookViewId="0">
      <selection activeCell="H18" sqref="H18"/>
    </sheetView>
  </sheetViews>
  <sheetFormatPr baseColWidth="10" defaultRowHeight="14.4" x14ac:dyDescent="0.3"/>
  <cols>
    <col min="1" max="1" width="31.109375" customWidth="1"/>
    <col min="2" max="3" width="9" bestFit="1" customWidth="1"/>
    <col min="4" max="4" width="31.88671875" bestFit="1" customWidth="1"/>
    <col min="5" max="5" width="1.88671875" bestFit="1" customWidth="1"/>
    <col min="6" max="7" width="2.6640625" bestFit="1" customWidth="1"/>
    <col min="8" max="8" width="22.5546875" bestFit="1" customWidth="1"/>
    <col min="9" max="10" width="3" bestFit="1" customWidth="1"/>
    <col min="11" max="12" width="4" bestFit="1" customWidth="1"/>
    <col min="13" max="14" width="4.88671875" bestFit="1" customWidth="1"/>
    <col min="15" max="15" width="3" bestFit="1" customWidth="1"/>
    <col min="16" max="17" width="9" bestFit="1" customWidth="1"/>
    <col min="19" max="19" width="15.6640625" bestFit="1" customWidth="1"/>
    <col min="20" max="20" width="21.109375" customWidth="1"/>
    <col min="21" max="21" width="13.109375" bestFit="1" customWidth="1"/>
  </cols>
  <sheetData>
    <row r="1" spans="1:52" x14ac:dyDescent="0.3">
      <c r="A1" s="26" t="s">
        <v>20</v>
      </c>
      <c r="B1" s="28"/>
      <c r="C1" s="28"/>
      <c r="D1" s="28"/>
      <c r="E1" s="38">
        <v>0</v>
      </c>
      <c r="F1" s="28"/>
      <c r="G1" s="28"/>
      <c r="H1" s="28" t="s">
        <v>39</v>
      </c>
      <c r="I1" s="30">
        <f>MONTH(B1)-MONTH($U$15)</f>
        <v>-8</v>
      </c>
      <c r="J1" s="30">
        <f>MONTH(C1)-MONTH($U$16)</f>
        <v>-8</v>
      </c>
      <c r="K1" s="30">
        <f>YEAR(B1)-YEAR($U$15)</f>
        <v>-117</v>
      </c>
      <c r="L1" s="30">
        <f>YEAR(C1)-YEAR($U$16)</f>
        <v>-117</v>
      </c>
      <c r="M1" s="30">
        <f>IF(DAY(B1)&lt;8,1+4*I1+48*K1,IF(DAY(B1)&lt;16,2+4*I1+48*K1,IF(DAY(B1)&lt;24,3+4*I1+48*K1,IF(DAY(B1&gt;31),4+4*I1+48*K1,0))))</f>
        <v>-5647</v>
      </c>
      <c r="N1" s="30">
        <f>IF(DAY(C1)&lt;8,1+4*J1+48*L1,IF(DAY(C1)&lt;16,2+4*J1+48*L1,IF(DAY(C1)&lt;24,3+4*J1+48*L1,IF(DAY(C1&gt;31),4+4*J1+48*L1,0))))</f>
        <v>-5647</v>
      </c>
      <c r="O1" s="30"/>
      <c r="P1" s="35">
        <f>MIN(P2:P13)</f>
        <v>-5654</v>
      </c>
      <c r="Q1" s="35">
        <f>N1</f>
        <v>-5647</v>
      </c>
      <c r="R1" s="3"/>
      <c r="S1" s="25"/>
      <c r="T1" t="s">
        <v>108</v>
      </c>
      <c r="U1">
        <v>1</v>
      </c>
    </row>
    <row r="2" spans="1:52" x14ac:dyDescent="0.3">
      <c r="A2" s="27" t="s">
        <v>23</v>
      </c>
      <c r="B2" s="28"/>
      <c r="C2" s="28"/>
      <c r="D2" s="28"/>
      <c r="E2" s="38">
        <v>0</v>
      </c>
      <c r="F2" s="28"/>
      <c r="G2" s="28"/>
      <c r="H2" s="28" t="s">
        <v>71</v>
      </c>
      <c r="I2" s="30"/>
      <c r="J2" s="30"/>
      <c r="K2" s="30"/>
      <c r="L2" s="30"/>
      <c r="M2" s="30"/>
      <c r="N2" s="30"/>
      <c r="O2" s="30"/>
      <c r="P2" s="35">
        <f>M1-3</f>
        <v>-5650</v>
      </c>
      <c r="Q2" s="35">
        <f>M1 + 6</f>
        <v>-5641</v>
      </c>
      <c r="R2" s="3"/>
      <c r="S2" s="25"/>
      <c r="T2" t="s">
        <v>107</v>
      </c>
      <c r="U2" s="53" t="s">
        <v>174</v>
      </c>
    </row>
    <row r="3" spans="1:52" x14ac:dyDescent="0.3">
      <c r="A3" s="27" t="s">
        <v>24</v>
      </c>
      <c r="B3" s="28"/>
      <c r="C3" s="28"/>
      <c r="D3" s="28"/>
      <c r="E3" s="38">
        <v>0</v>
      </c>
      <c r="F3" s="28"/>
      <c r="G3" s="28"/>
      <c r="H3" s="28" t="s">
        <v>67</v>
      </c>
      <c r="I3" s="30"/>
      <c r="J3" s="30"/>
      <c r="K3" s="30"/>
      <c r="L3" s="30"/>
      <c r="M3" s="30"/>
      <c r="N3" s="30"/>
      <c r="O3" s="30"/>
      <c r="P3" s="35">
        <f>Q2+1</f>
        <v>-5640</v>
      </c>
      <c r="Q3" s="35">
        <f>Q2+1</f>
        <v>-5640</v>
      </c>
      <c r="R3" s="3"/>
      <c r="S3" s="25"/>
      <c r="T3" t="s">
        <v>105</v>
      </c>
      <c r="U3" s="53" t="s">
        <v>176</v>
      </c>
    </row>
    <row r="4" spans="1:52" x14ac:dyDescent="0.3">
      <c r="A4" s="27" t="s">
        <v>25</v>
      </c>
      <c r="B4" s="28"/>
      <c r="C4" s="28"/>
      <c r="D4" s="28"/>
      <c r="E4" s="38">
        <v>0</v>
      </c>
      <c r="F4" s="28"/>
      <c r="G4" s="28"/>
      <c r="H4" s="28" t="s">
        <v>71</v>
      </c>
      <c r="I4" s="30"/>
      <c r="J4" s="30"/>
      <c r="K4" s="30"/>
      <c r="L4" s="30"/>
      <c r="M4" s="30"/>
      <c r="N4" s="30"/>
      <c r="O4" s="30"/>
      <c r="P4" s="35">
        <f>M1+5</f>
        <v>-5642</v>
      </c>
      <c r="Q4" s="35">
        <f>Q1 - 12</f>
        <v>-5659</v>
      </c>
      <c r="R4" s="3"/>
      <c r="S4" s="25"/>
      <c r="T4" t="s">
        <v>106</v>
      </c>
      <c r="U4" s="53" t="s">
        <v>178</v>
      </c>
    </row>
    <row r="5" spans="1:52" x14ac:dyDescent="0.3">
      <c r="A5" s="27" t="s">
        <v>21</v>
      </c>
      <c r="B5" s="28"/>
      <c r="C5" s="28"/>
      <c r="D5" s="28"/>
      <c r="E5" s="38">
        <v>0</v>
      </c>
      <c r="F5" s="28"/>
      <c r="G5" s="28"/>
      <c r="H5" s="28" t="s">
        <v>72</v>
      </c>
      <c r="I5" s="30"/>
      <c r="J5" s="30"/>
      <c r="K5" s="30"/>
      <c r="L5" s="30"/>
      <c r="M5" s="30"/>
      <c r="N5" s="30"/>
      <c r="O5" s="30"/>
      <c r="P5" s="35">
        <f>$U$19</f>
        <v>17</v>
      </c>
      <c r="Q5" s="35">
        <f>Q1-6</f>
        <v>-5653</v>
      </c>
      <c r="R5" s="3"/>
      <c r="T5" s="53" t="s">
        <v>109</v>
      </c>
      <c r="U5" s="53" t="s">
        <v>110</v>
      </c>
    </row>
    <row r="6" spans="1:52" s="53" customFormat="1" x14ac:dyDescent="0.3">
      <c r="A6" s="27" t="s">
        <v>134</v>
      </c>
      <c r="B6" s="28"/>
      <c r="C6" s="28"/>
      <c r="D6" s="28"/>
      <c r="E6" s="38"/>
      <c r="F6" s="28"/>
      <c r="G6" s="28"/>
      <c r="H6" s="28" t="s">
        <v>67</v>
      </c>
      <c r="I6" s="30"/>
      <c r="J6" s="30"/>
      <c r="K6" s="30"/>
      <c r="L6" s="30"/>
      <c r="M6" s="30"/>
      <c r="N6" s="30"/>
      <c r="O6" s="30"/>
      <c r="P6" s="35">
        <f>Q3+3</f>
        <v>-5637</v>
      </c>
      <c r="Q6" s="35">
        <f>Q3+3</f>
        <v>-5637</v>
      </c>
      <c r="R6" s="3"/>
    </row>
    <row r="7" spans="1:52" x14ac:dyDescent="0.3">
      <c r="A7" s="27" t="s">
        <v>22</v>
      </c>
      <c r="B7" s="28"/>
      <c r="C7" s="28"/>
      <c r="D7" s="28"/>
      <c r="E7" s="38">
        <v>0</v>
      </c>
      <c r="F7" s="28"/>
      <c r="G7" s="28"/>
      <c r="H7" s="28" t="s">
        <v>73</v>
      </c>
      <c r="I7" s="30"/>
      <c r="J7" s="30"/>
      <c r="K7" s="30"/>
      <c r="L7" s="30"/>
      <c r="M7" s="30"/>
      <c r="N7" s="30"/>
      <c r="O7" s="30"/>
      <c r="P7" s="35">
        <f>Q2+1</f>
        <v>-5640</v>
      </c>
      <c r="Q7" s="35">
        <f>P7+7</f>
        <v>-5633</v>
      </c>
      <c r="R7" s="3"/>
    </row>
    <row r="8" spans="1:52" x14ac:dyDescent="0.3">
      <c r="A8" s="27" t="s">
        <v>26</v>
      </c>
      <c r="B8" s="28"/>
      <c r="C8" s="28"/>
      <c r="D8" s="28"/>
      <c r="E8" s="38">
        <v>0</v>
      </c>
      <c r="F8" s="28"/>
      <c r="G8" s="28"/>
      <c r="H8" s="28" t="s">
        <v>73</v>
      </c>
      <c r="I8" s="30"/>
      <c r="J8" s="30"/>
      <c r="K8" s="30"/>
      <c r="L8" s="30"/>
      <c r="M8" s="30"/>
      <c r="N8" s="30"/>
      <c r="O8" s="30"/>
      <c r="P8" s="35">
        <f>Q7-1</f>
        <v>-5634</v>
      </c>
      <c r="Q8" s="35">
        <f>Q1</f>
        <v>-5647</v>
      </c>
      <c r="R8" s="3"/>
      <c r="AN8" s="1" t="s">
        <v>104</v>
      </c>
      <c r="AR8" s="1" t="s">
        <v>104</v>
      </c>
      <c r="AZ8" s="1" t="s">
        <v>104</v>
      </c>
    </row>
    <row r="9" spans="1:52" s="53" customFormat="1" x14ac:dyDescent="0.3">
      <c r="A9" s="27" t="s">
        <v>135</v>
      </c>
      <c r="B9" s="28"/>
      <c r="C9" s="28"/>
      <c r="D9" s="28"/>
      <c r="E9" s="38"/>
      <c r="F9" s="28"/>
      <c r="G9" s="28"/>
      <c r="H9" s="28" t="s">
        <v>67</v>
      </c>
      <c r="I9" s="30"/>
      <c r="J9" s="30"/>
      <c r="K9" s="30"/>
      <c r="L9" s="30"/>
      <c r="M9" s="30"/>
      <c r="N9" s="30"/>
      <c r="O9" s="30"/>
      <c r="P9" s="35">
        <f>Q3+6</f>
        <v>-5634</v>
      </c>
      <c r="Q9" s="35">
        <f>Q3+6</f>
        <v>-5634</v>
      </c>
      <c r="R9" s="3"/>
      <c r="AN9" s="1"/>
      <c r="AR9" s="1"/>
      <c r="AZ9" s="1"/>
    </row>
    <row r="10" spans="1:52" x14ac:dyDescent="0.3">
      <c r="A10" s="27" t="s">
        <v>33</v>
      </c>
      <c r="B10" s="28"/>
      <c r="C10" s="28"/>
      <c r="D10" s="28"/>
      <c r="E10" s="38">
        <v>0</v>
      </c>
      <c r="F10" s="28"/>
      <c r="G10" s="28"/>
      <c r="H10" s="28" t="s">
        <v>73</v>
      </c>
      <c r="I10" s="30"/>
      <c r="J10" s="30"/>
      <c r="K10" s="30"/>
      <c r="L10" s="30"/>
      <c r="M10" s="30"/>
      <c r="N10" s="30"/>
      <c r="O10" s="30"/>
      <c r="P10" s="35">
        <f>Q10-5</f>
        <v>-5652</v>
      </c>
      <c r="Q10" s="35">
        <f>Q1</f>
        <v>-5647</v>
      </c>
      <c r="R10" s="3"/>
    </row>
    <row r="11" spans="1:52" x14ac:dyDescent="0.3">
      <c r="A11" s="27" t="s">
        <v>27</v>
      </c>
      <c r="B11" s="28"/>
      <c r="C11" s="28"/>
      <c r="D11" s="28"/>
      <c r="E11" s="38">
        <v>0</v>
      </c>
      <c r="F11" s="28"/>
      <c r="G11" s="28"/>
      <c r="H11" s="28" t="s">
        <v>74</v>
      </c>
      <c r="I11" s="30"/>
      <c r="J11" s="30"/>
      <c r="K11" s="30"/>
      <c r="L11" s="30"/>
      <c r="M11" s="30"/>
      <c r="N11" s="30"/>
      <c r="O11" s="30"/>
      <c r="P11" s="35">
        <f>Q7+1</f>
        <v>-5632</v>
      </c>
      <c r="Q11" s="35">
        <f>Q1</f>
        <v>-5647</v>
      </c>
      <c r="R11" s="3"/>
    </row>
    <row r="12" spans="1:52" x14ac:dyDescent="0.3">
      <c r="A12" s="27" t="s">
        <v>28</v>
      </c>
      <c r="B12" s="28"/>
      <c r="C12" s="28"/>
      <c r="D12" s="28"/>
      <c r="E12" s="38">
        <v>0</v>
      </c>
      <c r="F12" s="28"/>
      <c r="G12" s="28"/>
      <c r="H12" s="28" t="s">
        <v>74</v>
      </c>
      <c r="I12" s="30"/>
      <c r="J12" s="30"/>
      <c r="K12" s="30"/>
      <c r="L12" s="30"/>
      <c r="M12" s="30"/>
      <c r="N12" s="30"/>
      <c r="O12" s="30"/>
      <c r="P12" s="35">
        <f>Q12-7</f>
        <v>-5654</v>
      </c>
      <c r="Q12" s="35">
        <f>Q1</f>
        <v>-5647</v>
      </c>
      <c r="R12" s="3"/>
    </row>
    <row r="13" spans="1:52" x14ac:dyDescent="0.3">
      <c r="A13" s="27" t="s">
        <v>29</v>
      </c>
      <c r="B13" s="28"/>
      <c r="C13" s="28"/>
      <c r="D13" s="28"/>
      <c r="E13" s="38">
        <v>0</v>
      </c>
      <c r="F13" s="28"/>
      <c r="G13" s="28"/>
      <c r="H13" s="28" t="s">
        <v>67</v>
      </c>
      <c r="I13" s="30"/>
      <c r="J13" s="30"/>
      <c r="K13" s="30"/>
      <c r="L13" s="30"/>
      <c r="M13" s="30"/>
      <c r="N13" s="30"/>
      <c r="O13" s="30"/>
      <c r="P13" s="35">
        <f>Q1+1</f>
        <v>-5646</v>
      </c>
      <c r="Q13" s="35">
        <f>Q1+1</f>
        <v>-5646</v>
      </c>
      <c r="R13" s="3"/>
    </row>
    <row r="15" spans="1:52" x14ac:dyDescent="0.3">
      <c r="A15" s="82" t="s">
        <v>87</v>
      </c>
      <c r="B15" s="23" t="s">
        <v>67</v>
      </c>
      <c r="C15" s="23"/>
      <c r="D15" s="34"/>
      <c r="E15" s="32"/>
      <c r="F15" s="32"/>
      <c r="G15" s="32"/>
      <c r="K15" s="53" t="s">
        <v>110</v>
      </c>
      <c r="L15" s="53" t="s">
        <v>111</v>
      </c>
      <c r="M15" s="53" t="s">
        <v>103</v>
      </c>
      <c r="P15" s="25"/>
      <c r="T15" s="40" t="s">
        <v>99</v>
      </c>
      <c r="U15" s="24">
        <v>42979.333333333336</v>
      </c>
    </row>
    <row r="16" spans="1:52" x14ac:dyDescent="0.3">
      <c r="A16" s="82" t="s">
        <v>91</v>
      </c>
      <c r="B16" s="23" t="s">
        <v>70</v>
      </c>
      <c r="C16" s="23"/>
      <c r="D16" s="34"/>
      <c r="E16" s="32"/>
      <c r="F16" s="32"/>
      <c r="G16" s="32"/>
      <c r="K16" s="53" t="s">
        <v>111</v>
      </c>
      <c r="P16" s="25"/>
      <c r="T16" s="40" t="s">
        <v>100</v>
      </c>
      <c r="U16" s="24">
        <v>42979.333333333336</v>
      </c>
    </row>
    <row r="17" spans="1:21" x14ac:dyDescent="0.3">
      <c r="A17" s="82" t="s">
        <v>90</v>
      </c>
      <c r="B17" s="23" t="s">
        <v>75</v>
      </c>
      <c r="C17" s="23"/>
      <c r="D17" s="34"/>
      <c r="E17" s="32"/>
      <c r="F17" s="32"/>
      <c r="G17" s="32"/>
      <c r="K17" s="53" t="s">
        <v>103</v>
      </c>
      <c r="P17" s="25"/>
      <c r="T17" s="40" t="s">
        <v>101</v>
      </c>
      <c r="U17" s="24">
        <v>43244.333333333336</v>
      </c>
    </row>
    <row r="18" spans="1:21" x14ac:dyDescent="0.3">
      <c r="A18" s="82" t="s">
        <v>93</v>
      </c>
      <c r="B18" s="23" t="s">
        <v>80</v>
      </c>
      <c r="C18" s="23"/>
      <c r="D18" s="34"/>
      <c r="E18" s="32"/>
      <c r="F18" s="32"/>
      <c r="G18" s="32"/>
      <c r="P18" s="25"/>
      <c r="T18" s="40" t="s">
        <v>102</v>
      </c>
      <c r="U18" s="24">
        <v>43397.708333333336</v>
      </c>
    </row>
    <row r="19" spans="1:21" x14ac:dyDescent="0.3">
      <c r="A19" s="83" t="s">
        <v>92</v>
      </c>
      <c r="B19" s="23" t="s">
        <v>80</v>
      </c>
      <c r="C19" s="23"/>
      <c r="D19" s="31"/>
      <c r="E19" s="32"/>
      <c r="F19" s="32"/>
      <c r="G19" s="32"/>
      <c r="T19" s="23" t="s">
        <v>78</v>
      </c>
      <c r="U19" s="76">
        <f>MIN(R:R)</f>
        <v>17</v>
      </c>
    </row>
    <row r="20" spans="1:21" x14ac:dyDescent="0.3">
      <c r="A20" s="82" t="s">
        <v>88</v>
      </c>
      <c r="B20" s="23" t="s">
        <v>68</v>
      </c>
      <c r="C20" s="23"/>
      <c r="D20" s="34"/>
      <c r="E20" s="32"/>
      <c r="F20" s="32"/>
      <c r="G20" s="32"/>
      <c r="T20" s="23" t="s">
        <v>79</v>
      </c>
      <c r="U20" s="90">
        <f>MAX(S:S)</f>
        <v>36</v>
      </c>
    </row>
    <row r="21" spans="1:21" x14ac:dyDescent="0.3">
      <c r="A21" s="82" t="s">
        <v>115</v>
      </c>
      <c r="B21" s="36" t="s">
        <v>114</v>
      </c>
      <c r="C21" s="23"/>
      <c r="D21" s="34"/>
      <c r="E21" s="32"/>
      <c r="F21" s="32"/>
      <c r="G21" s="32"/>
      <c r="T21" s="23" t="s">
        <v>98</v>
      </c>
      <c r="U21" s="76">
        <v>0</v>
      </c>
    </row>
    <row r="22" spans="1:21" x14ac:dyDescent="0.3">
      <c r="A22" s="84" t="s">
        <v>89</v>
      </c>
      <c r="B22" s="23" t="s">
        <v>95</v>
      </c>
      <c r="C22" s="23"/>
      <c r="D22" s="33"/>
      <c r="E22" s="32"/>
      <c r="F22" s="32"/>
      <c r="G22" s="32"/>
      <c r="H22" t="e">
        <f>VLOOKUP(D27,A15:B24,2)</f>
        <v>#N/A</v>
      </c>
      <c r="T22" s="156" t="s">
        <v>136</v>
      </c>
      <c r="U22" s="157">
        <v>43152.333333333336</v>
      </c>
    </row>
    <row r="23" spans="1:21" x14ac:dyDescent="0.3">
      <c r="A23" s="85" t="s">
        <v>94</v>
      </c>
      <c r="B23" s="89" t="s">
        <v>69</v>
      </c>
      <c r="C23" s="80"/>
      <c r="D23" s="81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158" t="s">
        <v>137</v>
      </c>
      <c r="U23" s="157">
        <v>43257.708333333336</v>
      </c>
    </row>
    <row r="24" spans="1:21" s="53" customFormat="1" x14ac:dyDescent="0.3">
      <c r="A24" s="85" t="s">
        <v>132</v>
      </c>
      <c r="B24" s="89" t="s">
        <v>133</v>
      </c>
      <c r="C24" s="80"/>
      <c r="D24" s="8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1" x14ac:dyDescent="0.3">
      <c r="A25" s="39" t="s">
        <v>66</v>
      </c>
      <c r="B25" s="28"/>
      <c r="C25" s="28"/>
      <c r="D25" s="28"/>
      <c r="E25" s="38">
        <v>0</v>
      </c>
      <c r="F25" s="38"/>
      <c r="G25" s="38"/>
      <c r="H25" s="29" t="s">
        <v>77</v>
      </c>
      <c r="I25" s="30">
        <f>MONTH(B25)-MONTH($B$8)</f>
        <v>0</v>
      </c>
      <c r="J25" s="30">
        <f>MONTH(C25)-MONTH($B$8)</f>
        <v>0</v>
      </c>
      <c r="K25" s="30">
        <f>YEAR(B25)-YEAR($B$8)</f>
        <v>0</v>
      </c>
      <c r="L25" s="30">
        <f>YEAR(C25)-YEAR($C$8)</f>
        <v>0</v>
      </c>
      <c r="M25" s="30">
        <f>IF(DAY(B25)&lt;8,1+4*I25+48*K25,IF(DAY(B25)&lt;16,2+4*I25+48*K25,IF(DAY(B25)&lt;24,3+4*I25+48*K25,IF(DAY(B25&gt;31),4+4*I25+48*K25,0))))</f>
        <v>1</v>
      </c>
      <c r="N25" s="30">
        <f>IF(DAY(C25)&lt;8,1+4*J25+48*L25,IF(DAY(C25)&lt;16,2+4*J25+48*L25,IF(DAY(C25)&lt;24,3+4*J25+48*L25,IF(DAY(C25&gt;31),4+4*J25+48*L25,0))))</f>
        <v>1</v>
      </c>
      <c r="O25" s="30">
        <f>N25-M25+1</f>
        <v>1</v>
      </c>
      <c r="P25" s="41">
        <f>SMALL(F:F,(COUNTIF(F:F,0))+1)</f>
        <v>11</v>
      </c>
      <c r="Q25" s="41">
        <f>MAX(G:G)</f>
        <v>44</v>
      </c>
      <c r="R25" s="37" t="b">
        <f>IF(D25="{1F111002-8D39-44C0-AE13-DB53752CB6E2}",P25)</f>
        <v>0</v>
      </c>
      <c r="S25" s="37" t="b">
        <f>IF(D25="{1F111002-8D39-44C0-AE13-DB53752CB6E2}",Q25)</f>
        <v>0</v>
      </c>
      <c r="T25" s="2"/>
    </row>
    <row r="26" spans="1:21" ht="6.75" customHeight="1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1" x14ac:dyDescent="0.3">
      <c r="A27" s="36" t="s">
        <v>65</v>
      </c>
      <c r="B27" s="28"/>
      <c r="C27" s="28"/>
      <c r="D27" s="38"/>
      <c r="E27" s="38">
        <f>IF(OR(D27="{3CA0891B-3279-11D6-861D-00B0D07BA6E1}",D27="{ECA73488-2999-4DB8-9AE9-1880291E2B97}",D27="{1F111002-8D39-44C0-AE13-DB53752CB6E2}",D27="{816EE011-BF06-4CD9-AD45-81F1AA2B4240}",D27="{798FC2C7-EE20-4878-925E-D2DD28AD8411}"),1+E26,0)</f>
        <v>0</v>
      </c>
      <c r="F27" s="38">
        <f>IF(OR(D27="{3CA0891B-3279-11D6-861D-00B0D07BA6E1}",D27="{ECA73488-2999-4DB8-9AE9-1880291E2B97}",D27="{1F111002-8D39-44C0-AE13-DB53752CB6E2}",D27="{816EE011-BF06-4CD9-AD45-81F1AA2B4240}",D27="{798FC2C7-EE20-4878-925E-D2DD28AD8411}"),1*P27,0)</f>
        <v>0</v>
      </c>
      <c r="G27" s="38">
        <f>IF(OR(D27="{3CA0891B-3279-11D6-861D-00B0D07BA6E1}",D27="{ECA73488-2999-4DB8-9AE9-1880291E2B97}",D27="{1F111002-8D39-44C0-AE13-DB53752CB6E2}",D27="{816EE011-BF06-4CD9-AD45-81F1AA2B4240}",D27="{798FC2C7-EE20-4878-925E-D2DD28AD8411}"),1*Q27,0)</f>
        <v>0</v>
      </c>
      <c r="H27" s="29" t="e">
        <f>VLOOKUP(D27,$A$15:$B$24,2)</f>
        <v>#N/A</v>
      </c>
      <c r="I27" s="30">
        <f>MONTH(B27)-MONTH($U$15)</f>
        <v>-8</v>
      </c>
      <c r="J27" s="30">
        <f>MONTH(C27)-MONTH($U$15)</f>
        <v>-8</v>
      </c>
      <c r="K27" s="30">
        <f>YEAR(B27)-YEAR($U$15)</f>
        <v>-117</v>
      </c>
      <c r="L27" s="30">
        <f>YEAR(C27)-YEAR($U$16)</f>
        <v>-117</v>
      </c>
      <c r="M27" s="30">
        <f>IF(DAY(B27)&lt;8,1+4*I27+48*K27,IF(DAY(B27)&lt;16,2+4*I27+48*K27,IF(DAY(B27)&lt;24,3+4*I27+48*K27,IF(DAY(B27&gt;31),4+4*I27+48*K27,0))))</f>
        <v>-5647</v>
      </c>
      <c r="N27" s="30">
        <f>IF(DAY(C27)&lt;8,1+4*J27+48*L27,IF(DAY(C27)&lt;16,2+4*J27+48*L27,IF(DAY(C27)&lt;24,3+4*J27+48*L27,IF(DAY(C27&gt;31),4+4*J27+48*L27,0))))</f>
        <v>-5647</v>
      </c>
      <c r="O27" s="30">
        <f>N27-M27+1</f>
        <v>1</v>
      </c>
      <c r="P27" s="35">
        <f>IF(B27=0,0,M27)</f>
        <v>0</v>
      </c>
      <c r="Q27" s="35">
        <f>IF(C27=0,0,N27)</f>
        <v>0</v>
      </c>
      <c r="R27" s="37" t="b">
        <f>IF(D27="{1F111002-8D39-44C0-AE13-DB53752CB6E2}",P27)</f>
        <v>0</v>
      </c>
      <c r="S27" s="37" t="b">
        <f>IF(D27="{1F111002-8D39-44C0-AE13-DB53752CB6E2}",Q27)</f>
        <v>0</v>
      </c>
      <c r="T27" s="2"/>
    </row>
    <row r="29" spans="1:21" ht="15" thickBot="1" x14ac:dyDescent="0.35"/>
    <row r="30" spans="1:21" ht="72" thickTop="1" thickBot="1" x14ac:dyDescent="0.35">
      <c r="A30" s="19" t="s">
        <v>96</v>
      </c>
      <c r="B30" s="20" t="s">
        <v>34</v>
      </c>
      <c r="C30" s="21" t="s">
        <v>35</v>
      </c>
      <c r="D30" s="21" t="s">
        <v>76</v>
      </c>
      <c r="E30" s="21"/>
      <c r="F30" s="21"/>
      <c r="G30" s="21"/>
      <c r="H30" s="21" t="s">
        <v>36</v>
      </c>
      <c r="I30" s="21" t="s">
        <v>40</v>
      </c>
      <c r="J30" s="21" t="s">
        <v>40</v>
      </c>
      <c r="K30" s="21" t="s">
        <v>53</v>
      </c>
      <c r="L30" s="21" t="s">
        <v>53</v>
      </c>
      <c r="M30" s="21" t="s">
        <v>37</v>
      </c>
      <c r="N30" s="21" t="s">
        <v>38</v>
      </c>
      <c r="O30" s="21" t="s">
        <v>64</v>
      </c>
      <c r="P30" s="21" t="s">
        <v>37</v>
      </c>
      <c r="Q30" s="22" t="s">
        <v>38</v>
      </c>
    </row>
    <row r="31" spans="1:21" s="53" customFormat="1" x14ac:dyDescent="0.3">
      <c r="A31" s="36" t="s">
        <v>138</v>
      </c>
      <c r="B31" s="28">
        <v>42979.333333333336</v>
      </c>
      <c r="C31" s="28">
        <v>42979.333333333336</v>
      </c>
      <c r="D31" s="38" t="s">
        <v>87</v>
      </c>
      <c r="E31" s="38">
        <f t="shared" ref="E31:E43" si="0">IF(OR(D31="{3CA0891B-3279-11D6-861D-00B0D07BA6E1}",D31="{ECA73488-2999-4DB8-9AE9-1880291E2B97}",D31="{1F111002-8D39-44C0-AE13-DB53752CB6E2}",D31="{816EE011-BF06-4CD9-AD45-81F1AA2B4240}",D31="{798FC2C7-EE20-4878-925E-D2DD28AD8411}"),1+E30,0)</f>
        <v>0</v>
      </c>
      <c r="F31" s="38">
        <f t="shared" ref="F31:F43" si="1">IF(OR(D31="{3CA0891B-3279-11D6-861D-00B0D07BA6E1}",D31="{ECA73488-2999-4DB8-9AE9-1880291E2B97}",D31="{1F111002-8D39-44C0-AE13-DB53752CB6E2}",D31="{816EE011-BF06-4CD9-AD45-81F1AA2B4240}",D31="{798FC2C7-EE20-4878-925E-D2DD28AD8411}"),1*P31,0)</f>
        <v>0</v>
      </c>
      <c r="G31" s="38">
        <f t="shared" ref="G31:G43" si="2">IF(OR(D31="{3CA0891B-3279-11D6-861D-00B0D07BA6E1}",D31="{ECA73488-2999-4DB8-9AE9-1880291E2B97}",D31="{1F111002-8D39-44C0-AE13-DB53752CB6E2}",D31="{816EE011-BF06-4CD9-AD45-81F1AA2B4240}",D31="{798FC2C7-EE20-4878-925E-D2DD28AD8411}"),1*Q31,0)</f>
        <v>0</v>
      </c>
      <c r="H31" s="29" t="str">
        <f t="shared" ref="H31:H43" si="3">VLOOKUP(D31,$A$15:$B$24,2)</f>
        <v>Jalon</v>
      </c>
      <c r="I31" s="30">
        <f t="shared" ref="I31:I43" si="4">MONTH(B31)-MONTH($U$15)</f>
        <v>0</v>
      </c>
      <c r="J31" s="30">
        <f t="shared" ref="J31:J43" si="5">MONTH(C31)-MONTH($U$15)</f>
        <v>0</v>
      </c>
      <c r="K31" s="30">
        <f t="shared" ref="K31:K43" si="6">YEAR(B31)-YEAR($U$15)</f>
        <v>0</v>
      </c>
      <c r="L31" s="30">
        <f t="shared" ref="L31:L43" si="7">YEAR(C31)-YEAR($U$16)</f>
        <v>0</v>
      </c>
      <c r="M31" s="30">
        <f t="shared" ref="M31:M49" si="8">IF(DAY(B31)&lt;8,1+4*I31+48*K31,IF(DAY(B31)&lt;16,2+4*I31+48*K31,IF(DAY(B31)&lt;24,3+4*I31+48*K31,IF(DAY(B31&gt;31),4+4*I31+48*K31,0))))</f>
        <v>1</v>
      </c>
      <c r="N31" s="30">
        <f t="shared" ref="N31:N49" si="9">IF(DAY(C31)&lt;8,1+4*J31+48*L31,IF(DAY(C31)&lt;16,2+4*J31+48*L31,IF(DAY(C31)&lt;24,3+4*J31+48*L31,IF(DAY(C31&gt;31),4+4*J31+48*L31,0))))</f>
        <v>1</v>
      </c>
      <c r="O31" s="30">
        <f t="shared" ref="O31:O48" si="10">N31-M31+1</f>
        <v>1</v>
      </c>
      <c r="P31" s="35">
        <f t="shared" ref="P31:P43" si="11">IF(B31=0,0,M31)</f>
        <v>1</v>
      </c>
      <c r="Q31" s="35">
        <f t="shared" ref="Q31:Q43" si="12">IF(C31=0,0,N31)</f>
        <v>1</v>
      </c>
      <c r="R31" s="37" t="b">
        <f t="shared" ref="R31:R48" si="13">IF(D31="{1F111002-8D39-44C0-AE13-DB53752CB6E2}",P31)</f>
        <v>0</v>
      </c>
      <c r="S31" s="37" t="b">
        <f t="shared" ref="S31:S48" si="14">IF(D31="{1F111002-8D39-44C0-AE13-DB53752CB6E2}",Q31)</f>
        <v>0</v>
      </c>
      <c r="T31" s="2"/>
    </row>
    <row r="32" spans="1:21" s="53" customFormat="1" x14ac:dyDescent="0.3">
      <c r="A32" s="36" t="s">
        <v>139</v>
      </c>
      <c r="B32" s="28">
        <v>42979.333333333336</v>
      </c>
      <c r="C32" s="28">
        <v>43021.708333333336</v>
      </c>
      <c r="D32" s="38" t="s">
        <v>89</v>
      </c>
      <c r="E32" s="38">
        <f t="shared" si="0"/>
        <v>0</v>
      </c>
      <c r="F32" s="38">
        <f t="shared" si="1"/>
        <v>0</v>
      </c>
      <c r="G32" s="38">
        <f t="shared" si="2"/>
        <v>0</v>
      </c>
      <c r="H32" s="29" t="str">
        <f t="shared" si="3"/>
        <v>Preparation</v>
      </c>
      <c r="I32" s="30">
        <f t="shared" si="4"/>
        <v>0</v>
      </c>
      <c r="J32" s="30">
        <f t="shared" si="5"/>
        <v>1</v>
      </c>
      <c r="K32" s="30">
        <f t="shared" si="6"/>
        <v>0</v>
      </c>
      <c r="L32" s="30">
        <f t="shared" si="7"/>
        <v>0</v>
      </c>
      <c r="M32" s="30">
        <f t="shared" si="8"/>
        <v>1</v>
      </c>
      <c r="N32" s="30">
        <f t="shared" si="9"/>
        <v>6</v>
      </c>
      <c r="O32" s="30">
        <f t="shared" si="10"/>
        <v>6</v>
      </c>
      <c r="P32" s="35">
        <f t="shared" si="11"/>
        <v>1</v>
      </c>
      <c r="Q32" s="35">
        <f t="shared" si="12"/>
        <v>6</v>
      </c>
      <c r="R32" s="37" t="b">
        <f t="shared" si="13"/>
        <v>0</v>
      </c>
      <c r="S32" s="37" t="b">
        <f t="shared" si="14"/>
        <v>0</v>
      </c>
      <c r="T32" s="2"/>
    </row>
    <row r="33" spans="1:20" s="53" customFormat="1" x14ac:dyDescent="0.3">
      <c r="A33" s="36" t="s">
        <v>140</v>
      </c>
      <c r="B33" s="28">
        <v>43007.333333333336</v>
      </c>
      <c r="C33" s="28">
        <v>43039.708333333336</v>
      </c>
      <c r="D33" s="38" t="s">
        <v>88</v>
      </c>
      <c r="E33" s="38">
        <f t="shared" si="0"/>
        <v>0</v>
      </c>
      <c r="F33" s="38">
        <f t="shared" si="1"/>
        <v>0</v>
      </c>
      <c r="G33" s="38">
        <f t="shared" si="2"/>
        <v>0</v>
      </c>
      <c r="H33" s="29" t="str">
        <f t="shared" si="3"/>
        <v>STGO</v>
      </c>
      <c r="I33" s="30">
        <f t="shared" si="4"/>
        <v>0</v>
      </c>
      <c r="J33" s="30">
        <f t="shared" si="5"/>
        <v>1</v>
      </c>
      <c r="K33" s="30">
        <f t="shared" si="6"/>
        <v>0</v>
      </c>
      <c r="L33" s="30">
        <f t="shared" si="7"/>
        <v>0</v>
      </c>
      <c r="M33" s="30">
        <f t="shared" si="8"/>
        <v>4</v>
      </c>
      <c r="N33" s="30">
        <f t="shared" si="9"/>
        <v>8</v>
      </c>
      <c r="O33" s="30">
        <f t="shared" si="10"/>
        <v>5</v>
      </c>
      <c r="P33" s="35">
        <f t="shared" si="11"/>
        <v>4</v>
      </c>
      <c r="Q33" s="35">
        <f t="shared" si="12"/>
        <v>8</v>
      </c>
      <c r="R33" s="37" t="b">
        <f t="shared" si="13"/>
        <v>0</v>
      </c>
      <c r="S33" s="37" t="b">
        <f t="shared" si="14"/>
        <v>0</v>
      </c>
      <c r="T33" s="2"/>
    </row>
    <row r="34" spans="1:20" s="53" customFormat="1" x14ac:dyDescent="0.3">
      <c r="A34" s="36" t="s">
        <v>141</v>
      </c>
      <c r="B34" s="28">
        <v>43041.333333333336</v>
      </c>
      <c r="C34" s="28">
        <v>43075.708333333336</v>
      </c>
      <c r="D34" s="38" t="s">
        <v>88</v>
      </c>
      <c r="E34" s="38">
        <f t="shared" si="0"/>
        <v>0</v>
      </c>
      <c r="F34" s="38">
        <f t="shared" si="1"/>
        <v>0</v>
      </c>
      <c r="G34" s="38">
        <f t="shared" si="2"/>
        <v>0</v>
      </c>
      <c r="H34" s="29" t="str">
        <f t="shared" si="3"/>
        <v>STGO</v>
      </c>
      <c r="I34" s="30">
        <f t="shared" si="4"/>
        <v>2</v>
      </c>
      <c r="J34" s="30">
        <f t="shared" si="5"/>
        <v>3</v>
      </c>
      <c r="K34" s="30">
        <f t="shared" si="6"/>
        <v>0</v>
      </c>
      <c r="L34" s="30">
        <f t="shared" si="7"/>
        <v>0</v>
      </c>
      <c r="M34" s="30">
        <f t="shared" si="8"/>
        <v>9</v>
      </c>
      <c r="N34" s="30">
        <f t="shared" si="9"/>
        <v>13</v>
      </c>
      <c r="O34" s="30">
        <f t="shared" si="10"/>
        <v>5</v>
      </c>
      <c r="P34" s="35">
        <f t="shared" si="11"/>
        <v>9</v>
      </c>
      <c r="Q34" s="35">
        <f t="shared" si="12"/>
        <v>13</v>
      </c>
      <c r="R34" s="37" t="b">
        <f t="shared" si="13"/>
        <v>0</v>
      </c>
      <c r="S34" s="37" t="b">
        <f t="shared" si="14"/>
        <v>0</v>
      </c>
      <c r="T34" s="2"/>
    </row>
    <row r="35" spans="1:20" s="53" customFormat="1" x14ac:dyDescent="0.3">
      <c r="A35" s="36" t="s">
        <v>142</v>
      </c>
      <c r="B35" s="28">
        <v>43076.333333333336</v>
      </c>
      <c r="C35" s="28">
        <v>43082.708333333336</v>
      </c>
      <c r="D35" s="38" t="s">
        <v>88</v>
      </c>
      <c r="E35" s="38">
        <f t="shared" si="0"/>
        <v>0</v>
      </c>
      <c r="F35" s="38">
        <f t="shared" si="1"/>
        <v>0</v>
      </c>
      <c r="G35" s="38">
        <f t="shared" si="2"/>
        <v>0</v>
      </c>
      <c r="H35" s="29" t="str">
        <f t="shared" si="3"/>
        <v>STGO</v>
      </c>
      <c r="I35" s="30">
        <f t="shared" si="4"/>
        <v>3</v>
      </c>
      <c r="J35" s="30">
        <f t="shared" si="5"/>
        <v>3</v>
      </c>
      <c r="K35" s="30">
        <f t="shared" si="6"/>
        <v>0</v>
      </c>
      <c r="L35" s="30">
        <f t="shared" si="7"/>
        <v>0</v>
      </c>
      <c r="M35" s="30">
        <f t="shared" si="8"/>
        <v>13</v>
      </c>
      <c r="N35" s="30">
        <f t="shared" si="9"/>
        <v>14</v>
      </c>
      <c r="O35" s="30">
        <f t="shared" si="10"/>
        <v>2</v>
      </c>
      <c r="P35" s="35">
        <f t="shared" si="11"/>
        <v>13</v>
      </c>
      <c r="Q35" s="35">
        <f t="shared" si="12"/>
        <v>14</v>
      </c>
      <c r="R35" s="37" t="b">
        <f t="shared" si="13"/>
        <v>0</v>
      </c>
      <c r="S35" s="37" t="b">
        <f t="shared" si="14"/>
        <v>0</v>
      </c>
      <c r="T35" s="2"/>
    </row>
    <row r="36" spans="1:20" s="53" customFormat="1" x14ac:dyDescent="0.3">
      <c r="A36" s="36" t="s">
        <v>143</v>
      </c>
      <c r="B36" s="28">
        <v>43041.333333333336</v>
      </c>
      <c r="C36" s="28">
        <v>43048.708333333336</v>
      </c>
      <c r="D36" s="38" t="s">
        <v>88</v>
      </c>
      <c r="E36" s="38">
        <f t="shared" si="0"/>
        <v>0</v>
      </c>
      <c r="F36" s="38">
        <f t="shared" si="1"/>
        <v>0</v>
      </c>
      <c r="G36" s="38">
        <f t="shared" si="2"/>
        <v>0</v>
      </c>
      <c r="H36" s="29" t="str">
        <f t="shared" si="3"/>
        <v>STGO</v>
      </c>
      <c r="I36" s="30">
        <f t="shared" si="4"/>
        <v>2</v>
      </c>
      <c r="J36" s="30">
        <f t="shared" si="5"/>
        <v>2</v>
      </c>
      <c r="K36" s="30">
        <f t="shared" si="6"/>
        <v>0</v>
      </c>
      <c r="L36" s="30">
        <f t="shared" si="7"/>
        <v>0</v>
      </c>
      <c r="M36" s="30">
        <f t="shared" si="8"/>
        <v>9</v>
      </c>
      <c r="N36" s="30">
        <f t="shared" si="9"/>
        <v>10</v>
      </c>
      <c r="O36" s="30">
        <f t="shared" si="10"/>
        <v>2</v>
      </c>
      <c r="P36" s="35">
        <f t="shared" si="11"/>
        <v>9</v>
      </c>
      <c r="Q36" s="35">
        <f t="shared" si="12"/>
        <v>10</v>
      </c>
      <c r="R36" s="37" t="b">
        <f t="shared" si="13"/>
        <v>0</v>
      </c>
      <c r="S36" s="37" t="b">
        <f t="shared" si="14"/>
        <v>0</v>
      </c>
      <c r="T36" s="2"/>
    </row>
    <row r="37" spans="1:20" s="53" customFormat="1" x14ac:dyDescent="0.3">
      <c r="A37" s="36" t="s">
        <v>144</v>
      </c>
      <c r="B37" s="28">
        <v>43049.333333333336</v>
      </c>
      <c r="C37" s="28">
        <v>43083.708333333336</v>
      </c>
      <c r="D37" s="38" t="s">
        <v>88</v>
      </c>
      <c r="E37" s="38">
        <f t="shared" si="0"/>
        <v>0</v>
      </c>
      <c r="F37" s="38">
        <f t="shared" si="1"/>
        <v>0</v>
      </c>
      <c r="G37" s="38">
        <f t="shared" si="2"/>
        <v>0</v>
      </c>
      <c r="H37" s="29" t="str">
        <f t="shared" si="3"/>
        <v>STGO</v>
      </c>
      <c r="I37" s="30">
        <f t="shared" si="4"/>
        <v>2</v>
      </c>
      <c r="J37" s="30">
        <f t="shared" si="5"/>
        <v>3</v>
      </c>
      <c r="K37" s="30">
        <f t="shared" si="6"/>
        <v>0</v>
      </c>
      <c r="L37" s="30">
        <f t="shared" si="7"/>
        <v>0</v>
      </c>
      <c r="M37" s="30">
        <f t="shared" si="8"/>
        <v>10</v>
      </c>
      <c r="N37" s="30">
        <f t="shared" si="9"/>
        <v>14</v>
      </c>
      <c r="O37" s="30">
        <f t="shared" si="10"/>
        <v>5</v>
      </c>
      <c r="P37" s="35">
        <f t="shared" si="11"/>
        <v>10</v>
      </c>
      <c r="Q37" s="35">
        <f t="shared" si="12"/>
        <v>14</v>
      </c>
      <c r="R37" s="37" t="b">
        <f t="shared" si="13"/>
        <v>0</v>
      </c>
      <c r="S37" s="37" t="b">
        <f t="shared" si="14"/>
        <v>0</v>
      </c>
      <c r="T37" s="2"/>
    </row>
    <row r="38" spans="1:20" s="53" customFormat="1" x14ac:dyDescent="0.3">
      <c r="A38" s="36" t="s">
        <v>145</v>
      </c>
      <c r="B38" s="28">
        <v>43084.333333333336</v>
      </c>
      <c r="C38" s="28">
        <v>43090.708333333336</v>
      </c>
      <c r="D38" s="38" t="s">
        <v>88</v>
      </c>
      <c r="E38" s="38">
        <f t="shared" si="0"/>
        <v>0</v>
      </c>
      <c r="F38" s="38">
        <f t="shared" si="1"/>
        <v>0</v>
      </c>
      <c r="G38" s="38">
        <f t="shared" si="2"/>
        <v>0</v>
      </c>
      <c r="H38" s="29" t="str">
        <f t="shared" si="3"/>
        <v>STGO</v>
      </c>
      <c r="I38" s="30">
        <f t="shared" si="4"/>
        <v>3</v>
      </c>
      <c r="J38" s="30">
        <f t="shared" si="5"/>
        <v>3</v>
      </c>
      <c r="K38" s="30">
        <f t="shared" si="6"/>
        <v>0</v>
      </c>
      <c r="L38" s="30">
        <f t="shared" si="7"/>
        <v>0</v>
      </c>
      <c r="M38" s="30">
        <f t="shared" si="8"/>
        <v>14</v>
      </c>
      <c r="N38" s="30">
        <f t="shared" si="9"/>
        <v>15</v>
      </c>
      <c r="O38" s="30">
        <f t="shared" si="10"/>
        <v>2</v>
      </c>
      <c r="P38" s="35">
        <f t="shared" si="11"/>
        <v>14</v>
      </c>
      <c r="Q38" s="35">
        <f t="shared" si="12"/>
        <v>15</v>
      </c>
      <c r="R38" s="37" t="b">
        <f t="shared" si="13"/>
        <v>0</v>
      </c>
      <c r="S38" s="37" t="b">
        <f t="shared" si="14"/>
        <v>0</v>
      </c>
      <c r="T38" s="2"/>
    </row>
    <row r="39" spans="1:20" s="53" customFormat="1" x14ac:dyDescent="0.3">
      <c r="A39" s="36" t="s">
        <v>146</v>
      </c>
      <c r="B39" s="28">
        <v>43049.333333333336</v>
      </c>
      <c r="C39" s="28">
        <v>43109.708333333336</v>
      </c>
      <c r="D39" s="38" t="s">
        <v>88</v>
      </c>
      <c r="E39" s="38">
        <f t="shared" si="0"/>
        <v>0</v>
      </c>
      <c r="F39" s="38">
        <f t="shared" si="1"/>
        <v>0</v>
      </c>
      <c r="G39" s="38">
        <f t="shared" si="2"/>
        <v>0</v>
      </c>
      <c r="H39" s="29" t="str">
        <f t="shared" si="3"/>
        <v>STGO</v>
      </c>
      <c r="I39" s="30">
        <f t="shared" si="4"/>
        <v>2</v>
      </c>
      <c r="J39" s="30">
        <f t="shared" si="5"/>
        <v>-8</v>
      </c>
      <c r="K39" s="30">
        <f t="shared" si="6"/>
        <v>0</v>
      </c>
      <c r="L39" s="30">
        <f t="shared" si="7"/>
        <v>1</v>
      </c>
      <c r="M39" s="30">
        <f t="shared" si="8"/>
        <v>10</v>
      </c>
      <c r="N39" s="30">
        <f t="shared" si="9"/>
        <v>18</v>
      </c>
      <c r="O39" s="30">
        <f t="shared" si="10"/>
        <v>9</v>
      </c>
      <c r="P39" s="35">
        <f t="shared" si="11"/>
        <v>10</v>
      </c>
      <c r="Q39" s="35">
        <f t="shared" si="12"/>
        <v>18</v>
      </c>
      <c r="R39" s="37" t="b">
        <f t="shared" si="13"/>
        <v>0</v>
      </c>
      <c r="S39" s="37" t="b">
        <f t="shared" si="14"/>
        <v>0</v>
      </c>
      <c r="T39" s="2"/>
    </row>
    <row r="40" spans="1:20" s="53" customFormat="1" x14ac:dyDescent="0.3">
      <c r="A40" s="36" t="s">
        <v>147</v>
      </c>
      <c r="B40" s="28">
        <v>43110.333333333336</v>
      </c>
      <c r="C40" s="28">
        <v>43137.708333333336</v>
      </c>
      <c r="D40" s="38" t="s">
        <v>88</v>
      </c>
      <c r="E40" s="38">
        <f t="shared" si="0"/>
        <v>0</v>
      </c>
      <c r="F40" s="38">
        <f t="shared" si="1"/>
        <v>0</v>
      </c>
      <c r="G40" s="38">
        <f t="shared" si="2"/>
        <v>0</v>
      </c>
      <c r="H40" s="29" t="str">
        <f t="shared" si="3"/>
        <v>STGO</v>
      </c>
      <c r="I40" s="30">
        <f t="shared" si="4"/>
        <v>-8</v>
      </c>
      <c r="J40" s="30">
        <f t="shared" si="5"/>
        <v>-7</v>
      </c>
      <c r="K40" s="30">
        <f t="shared" si="6"/>
        <v>1</v>
      </c>
      <c r="L40" s="30">
        <f t="shared" si="7"/>
        <v>1</v>
      </c>
      <c r="M40" s="30">
        <f t="shared" si="8"/>
        <v>18</v>
      </c>
      <c r="N40" s="30">
        <f t="shared" si="9"/>
        <v>21</v>
      </c>
      <c r="O40" s="30">
        <f t="shared" si="10"/>
        <v>4</v>
      </c>
      <c r="P40" s="35">
        <f t="shared" si="11"/>
        <v>18</v>
      </c>
      <c r="Q40" s="35">
        <f t="shared" si="12"/>
        <v>21</v>
      </c>
      <c r="R40" s="37" t="b">
        <f t="shared" si="13"/>
        <v>0</v>
      </c>
      <c r="S40" s="37" t="b">
        <f t="shared" si="14"/>
        <v>0</v>
      </c>
      <c r="T40" s="2"/>
    </row>
    <row r="41" spans="1:20" s="53" customFormat="1" x14ac:dyDescent="0.3">
      <c r="A41" s="36" t="s">
        <v>148</v>
      </c>
      <c r="B41" s="28">
        <v>43138.333333333336</v>
      </c>
      <c r="C41" s="28">
        <v>43151.708333333336</v>
      </c>
      <c r="D41" s="38" t="s">
        <v>88</v>
      </c>
      <c r="E41" s="38">
        <f t="shared" si="0"/>
        <v>0</v>
      </c>
      <c r="F41" s="38">
        <f t="shared" si="1"/>
        <v>0</v>
      </c>
      <c r="G41" s="38">
        <f t="shared" si="2"/>
        <v>0</v>
      </c>
      <c r="H41" s="29" t="str">
        <f t="shared" si="3"/>
        <v>STGO</v>
      </c>
      <c r="I41" s="30">
        <f t="shared" si="4"/>
        <v>-7</v>
      </c>
      <c r="J41" s="30">
        <f t="shared" si="5"/>
        <v>-7</v>
      </c>
      <c r="K41" s="30">
        <f t="shared" si="6"/>
        <v>1</v>
      </c>
      <c r="L41" s="30">
        <f t="shared" si="7"/>
        <v>1</v>
      </c>
      <c r="M41" s="30">
        <f t="shared" si="8"/>
        <v>21</v>
      </c>
      <c r="N41" s="30">
        <f t="shared" si="9"/>
        <v>23</v>
      </c>
      <c r="O41" s="30">
        <f t="shared" si="10"/>
        <v>3</v>
      </c>
      <c r="P41" s="35">
        <f t="shared" si="11"/>
        <v>21</v>
      </c>
      <c r="Q41" s="35">
        <f t="shared" si="12"/>
        <v>23</v>
      </c>
      <c r="R41" s="37" t="b">
        <f t="shared" si="13"/>
        <v>0</v>
      </c>
      <c r="S41" s="37" t="b">
        <f t="shared" si="14"/>
        <v>0</v>
      </c>
      <c r="T41" s="2"/>
    </row>
    <row r="42" spans="1:20" s="53" customFormat="1" x14ac:dyDescent="0.3">
      <c r="A42" s="36" t="s">
        <v>149</v>
      </c>
      <c r="B42" s="28">
        <v>43024.333333333336</v>
      </c>
      <c r="C42" s="28">
        <v>43059.708333333336</v>
      </c>
      <c r="D42" s="38" t="s">
        <v>88</v>
      </c>
      <c r="E42" s="38">
        <f t="shared" si="0"/>
        <v>0</v>
      </c>
      <c r="F42" s="38">
        <f t="shared" si="1"/>
        <v>0</v>
      </c>
      <c r="G42" s="38">
        <f t="shared" si="2"/>
        <v>0</v>
      </c>
      <c r="H42" s="29" t="str">
        <f t="shared" si="3"/>
        <v>STGO</v>
      </c>
      <c r="I42" s="30">
        <f t="shared" si="4"/>
        <v>1</v>
      </c>
      <c r="J42" s="30">
        <f t="shared" si="5"/>
        <v>2</v>
      </c>
      <c r="K42" s="30">
        <f t="shared" si="6"/>
        <v>0</v>
      </c>
      <c r="L42" s="30">
        <f t="shared" si="7"/>
        <v>0</v>
      </c>
      <c r="M42" s="30">
        <f t="shared" si="8"/>
        <v>7</v>
      </c>
      <c r="N42" s="30">
        <f t="shared" si="9"/>
        <v>11</v>
      </c>
      <c r="O42" s="30">
        <f t="shared" si="10"/>
        <v>5</v>
      </c>
      <c r="P42" s="35">
        <f t="shared" si="11"/>
        <v>7</v>
      </c>
      <c r="Q42" s="35">
        <f t="shared" si="12"/>
        <v>11</v>
      </c>
      <c r="R42" s="37" t="b">
        <f t="shared" si="13"/>
        <v>0</v>
      </c>
      <c r="S42" s="37" t="b">
        <f t="shared" si="14"/>
        <v>0</v>
      </c>
      <c r="T42" s="2"/>
    </row>
    <row r="43" spans="1:20" s="53" customFormat="1" x14ac:dyDescent="0.3">
      <c r="A43" s="36" t="s">
        <v>150</v>
      </c>
      <c r="B43" s="28">
        <v>43409.333333333336</v>
      </c>
      <c r="C43" s="28">
        <v>43480.708333333336</v>
      </c>
      <c r="D43" s="38" t="s">
        <v>88</v>
      </c>
      <c r="E43" s="38">
        <f t="shared" si="0"/>
        <v>0</v>
      </c>
      <c r="F43" s="38">
        <f t="shared" si="1"/>
        <v>0</v>
      </c>
      <c r="G43" s="38">
        <f t="shared" si="2"/>
        <v>0</v>
      </c>
      <c r="H43" s="29" t="str">
        <f t="shared" si="3"/>
        <v>STGO</v>
      </c>
      <c r="I43" s="30">
        <f t="shared" si="4"/>
        <v>2</v>
      </c>
      <c r="J43" s="30">
        <f t="shared" si="5"/>
        <v>-8</v>
      </c>
      <c r="K43" s="30">
        <f t="shared" si="6"/>
        <v>1</v>
      </c>
      <c r="L43" s="30">
        <f t="shared" si="7"/>
        <v>2</v>
      </c>
      <c r="M43" s="30">
        <f t="shared" si="8"/>
        <v>57</v>
      </c>
      <c r="N43" s="30">
        <f t="shared" si="9"/>
        <v>66</v>
      </c>
      <c r="O43" s="30">
        <f t="shared" si="10"/>
        <v>10</v>
      </c>
      <c r="P43" s="35">
        <f t="shared" si="11"/>
        <v>57</v>
      </c>
      <c r="Q43" s="35">
        <f t="shared" si="12"/>
        <v>66</v>
      </c>
      <c r="R43" s="37" t="b">
        <f t="shared" si="13"/>
        <v>0</v>
      </c>
      <c r="S43" s="37" t="b">
        <f t="shared" si="14"/>
        <v>0</v>
      </c>
      <c r="T43" s="2"/>
    </row>
    <row r="44" spans="1:20" s="53" customFormat="1" x14ac:dyDescent="0.3">
      <c r="A44" s="39" t="s">
        <v>66</v>
      </c>
      <c r="B44" s="28"/>
      <c r="C44" s="28"/>
      <c r="D44" s="28"/>
      <c r="E44" s="38">
        <v>0</v>
      </c>
      <c r="F44" s="38"/>
      <c r="G44" s="38"/>
      <c r="H44" s="29" t="s">
        <v>77</v>
      </c>
      <c r="I44" s="30">
        <f>MONTH(B44)-MONTH($B$8)</f>
        <v>0</v>
      </c>
      <c r="J44" s="30">
        <f>MONTH(C44)-MONTH($B$8)</f>
        <v>0</v>
      </c>
      <c r="K44" s="30">
        <f>YEAR(B44)-YEAR($B$8)</f>
        <v>0</v>
      </c>
      <c r="L44" s="30">
        <f>YEAR(C44)-YEAR($C$8)</f>
        <v>0</v>
      </c>
      <c r="M44" s="30">
        <f t="shared" si="8"/>
        <v>1</v>
      </c>
      <c r="N44" s="30">
        <f t="shared" si="9"/>
        <v>1</v>
      </c>
      <c r="O44" s="30">
        <f t="shared" si="10"/>
        <v>1</v>
      </c>
      <c r="P44" s="41">
        <f>SMALL(F:F,(COUNTIF(F:F,0))+1)</f>
        <v>11</v>
      </c>
      <c r="Q44" s="41">
        <f>MAX(G:G)</f>
        <v>44</v>
      </c>
      <c r="R44" s="37" t="b">
        <f t="shared" si="13"/>
        <v>0</v>
      </c>
      <c r="S44" s="37" t="b">
        <f t="shared" si="14"/>
        <v>0</v>
      </c>
      <c r="T44" s="2"/>
    </row>
    <row r="45" spans="1:20" s="53" customFormat="1" x14ac:dyDescent="0.3">
      <c r="A45" s="36" t="s">
        <v>151</v>
      </c>
      <c r="B45" s="28">
        <v>43060.333333333336</v>
      </c>
      <c r="C45" s="28">
        <v>43102.708333333336</v>
      </c>
      <c r="D45" s="38" t="s">
        <v>90</v>
      </c>
      <c r="E45" s="38">
        <f>IF(OR(D45="{3CA0891B-3279-11D6-861D-00B0D07BA6E1}",D45="{ECA73488-2999-4DB8-9AE9-1880291E2B97}",D45="{1F111002-8D39-44C0-AE13-DB53752CB6E2}",D45="{816EE011-BF06-4CD9-AD45-81F1AA2B4240}",D45="{798FC2C7-EE20-4878-925E-D2DD28AD8411}"),1+E43,0)</f>
        <v>1</v>
      </c>
      <c r="F45" s="38">
        <f>IF(OR(D45="{3CA0891B-3279-11D6-861D-00B0D07BA6E1}",D45="{ECA73488-2999-4DB8-9AE9-1880291E2B97}",D45="{1F111002-8D39-44C0-AE13-DB53752CB6E2}",D45="{816EE011-BF06-4CD9-AD45-81F1AA2B4240}",D45="{798FC2C7-EE20-4878-925E-D2DD28AD8411}"),1*P45,0)</f>
        <v>11</v>
      </c>
      <c r="G45" s="38">
        <f>IF(OR(D45="{3CA0891B-3279-11D6-861D-00B0D07BA6E1}",D45="{ECA73488-2999-4DB8-9AE9-1880291E2B97}",D45="{1F111002-8D39-44C0-AE13-DB53752CB6E2}",D45="{816EE011-BF06-4CD9-AD45-81F1AA2B4240}",D45="{798FC2C7-EE20-4878-925E-D2DD28AD8411}"),1*Q45,0)</f>
        <v>17</v>
      </c>
      <c r="H45" s="29" t="str">
        <f>VLOOKUP(D45,$A$15:$B$24,2)</f>
        <v>Fondations</v>
      </c>
      <c r="I45" s="30">
        <f t="shared" ref="I45:J48" si="15">MONTH(B45)-MONTH($U$15)</f>
        <v>2</v>
      </c>
      <c r="J45" s="30">
        <f t="shared" si="15"/>
        <v>-8</v>
      </c>
      <c r="K45" s="30">
        <f>YEAR(B45)-YEAR($U$15)</f>
        <v>0</v>
      </c>
      <c r="L45" s="30">
        <f>YEAR(C45)-YEAR($U$16)</f>
        <v>1</v>
      </c>
      <c r="M45" s="30">
        <f t="shared" si="8"/>
        <v>11</v>
      </c>
      <c r="N45" s="30">
        <f t="shared" si="9"/>
        <v>17</v>
      </c>
      <c r="O45" s="30">
        <f t="shared" si="10"/>
        <v>7</v>
      </c>
      <c r="P45" s="35">
        <f t="shared" ref="P45:Q48" si="16">IF(B45=0,0,M45)</f>
        <v>11</v>
      </c>
      <c r="Q45" s="35">
        <f t="shared" si="16"/>
        <v>17</v>
      </c>
      <c r="R45" s="37" t="b">
        <f t="shared" si="13"/>
        <v>0</v>
      </c>
      <c r="S45" s="37" t="b">
        <f t="shared" si="14"/>
        <v>0</v>
      </c>
      <c r="T45" s="2"/>
    </row>
    <row r="46" spans="1:20" s="53" customFormat="1" x14ac:dyDescent="0.3">
      <c r="A46" s="36" t="s">
        <v>152</v>
      </c>
      <c r="B46" s="28">
        <v>43103.333333333336</v>
      </c>
      <c r="C46" s="28">
        <v>43157.708333333336</v>
      </c>
      <c r="D46" s="38" t="s">
        <v>91</v>
      </c>
      <c r="E46" s="38">
        <f>IF(OR(D46="{3CA0891B-3279-11D6-861D-00B0D07BA6E1}",D46="{ECA73488-2999-4DB8-9AE9-1880291E2B97}",D46="{1F111002-8D39-44C0-AE13-DB53752CB6E2}",D46="{816EE011-BF06-4CD9-AD45-81F1AA2B4240}",D46="{798FC2C7-EE20-4878-925E-D2DD28AD8411}"),1+E45,0)</f>
        <v>2</v>
      </c>
      <c r="F46" s="38">
        <f>IF(OR(D46="{3CA0891B-3279-11D6-861D-00B0D07BA6E1}",D46="{ECA73488-2999-4DB8-9AE9-1880291E2B97}",D46="{1F111002-8D39-44C0-AE13-DB53752CB6E2}",D46="{816EE011-BF06-4CD9-AD45-81F1AA2B4240}",D46="{798FC2C7-EE20-4878-925E-D2DD28AD8411}"),1*P46,0)</f>
        <v>17</v>
      </c>
      <c r="G46" s="38">
        <f>IF(OR(D46="{3CA0891B-3279-11D6-861D-00B0D07BA6E1}",D46="{ECA73488-2999-4DB8-9AE9-1880291E2B97}",D46="{1F111002-8D39-44C0-AE13-DB53752CB6E2}",D46="{816EE011-BF06-4CD9-AD45-81F1AA2B4240}",D46="{798FC2C7-EE20-4878-925E-D2DD28AD8411}"),1*Q46,0)</f>
        <v>24</v>
      </c>
      <c r="H46" s="29" t="str">
        <f>VLOOKUP(D46,$A$15:$B$24,2)</f>
        <v>Super</v>
      </c>
      <c r="I46" s="30">
        <f t="shared" si="15"/>
        <v>-8</v>
      </c>
      <c r="J46" s="30">
        <f t="shared" si="15"/>
        <v>-7</v>
      </c>
      <c r="K46" s="30">
        <f>YEAR(B46)-YEAR($U$15)</f>
        <v>1</v>
      </c>
      <c r="L46" s="30">
        <f>YEAR(C46)-YEAR($U$16)</f>
        <v>1</v>
      </c>
      <c r="M46" s="30">
        <f t="shared" si="8"/>
        <v>17</v>
      </c>
      <c r="N46" s="30">
        <f t="shared" si="9"/>
        <v>24</v>
      </c>
      <c r="O46" s="30">
        <f t="shared" si="10"/>
        <v>8</v>
      </c>
      <c r="P46" s="35">
        <f t="shared" si="16"/>
        <v>17</v>
      </c>
      <c r="Q46" s="35">
        <f t="shared" si="16"/>
        <v>24</v>
      </c>
      <c r="R46" s="37">
        <f t="shared" si="13"/>
        <v>17</v>
      </c>
      <c r="S46" s="37">
        <f t="shared" si="14"/>
        <v>24</v>
      </c>
      <c r="T46" s="2"/>
    </row>
    <row r="47" spans="1:20" s="53" customFormat="1" x14ac:dyDescent="0.3">
      <c r="A47" s="36" t="s">
        <v>153</v>
      </c>
      <c r="B47" s="28">
        <v>43158.333333333336</v>
      </c>
      <c r="C47" s="28">
        <v>43186.708333333336</v>
      </c>
      <c r="D47" s="38" t="s">
        <v>92</v>
      </c>
      <c r="E47" s="38">
        <f>IF(OR(D47="{3CA0891B-3279-11D6-861D-00B0D07BA6E1}",D47="{ECA73488-2999-4DB8-9AE9-1880291E2B97}",D47="{1F111002-8D39-44C0-AE13-DB53752CB6E2}",D47="{816EE011-BF06-4CD9-AD45-81F1AA2B4240}",D47="{798FC2C7-EE20-4878-925E-D2DD28AD8411}"),1+E46,0)</f>
        <v>3</v>
      </c>
      <c r="F47" s="38">
        <f>IF(OR(D47="{3CA0891B-3279-11D6-861D-00B0D07BA6E1}",D47="{ECA73488-2999-4DB8-9AE9-1880291E2B97}",D47="{1F111002-8D39-44C0-AE13-DB53752CB6E2}",D47="{816EE011-BF06-4CD9-AD45-81F1AA2B4240}",D47="{798FC2C7-EE20-4878-925E-D2DD28AD8411}"),1*P47,0)</f>
        <v>24</v>
      </c>
      <c r="G47" s="38">
        <f>IF(OR(D47="{3CA0891B-3279-11D6-861D-00B0D07BA6E1}",D47="{ECA73488-2999-4DB8-9AE9-1880291E2B97}",D47="{1F111002-8D39-44C0-AE13-DB53752CB6E2}",D47="{816EE011-BF06-4CD9-AD45-81F1AA2B4240}",D47="{798FC2C7-EE20-4878-925E-D2DD28AD8411}"),1*Q47,0)</f>
        <v>28</v>
      </c>
      <c r="H47" s="29" t="str">
        <f>VLOOKUP(D47,$A$15:$B$24,2)</f>
        <v>Terrasses &amp; Maconneries</v>
      </c>
      <c r="I47" s="30">
        <f t="shared" si="15"/>
        <v>-7</v>
      </c>
      <c r="J47" s="30">
        <f t="shared" si="15"/>
        <v>-6</v>
      </c>
      <c r="K47" s="30">
        <f>YEAR(B47)-YEAR($U$15)</f>
        <v>1</v>
      </c>
      <c r="L47" s="30">
        <f>YEAR(C47)-YEAR($U$16)</f>
        <v>1</v>
      </c>
      <c r="M47" s="30">
        <f t="shared" si="8"/>
        <v>24</v>
      </c>
      <c r="N47" s="30">
        <f t="shared" si="9"/>
        <v>28</v>
      </c>
      <c r="O47" s="30">
        <f t="shared" si="10"/>
        <v>5</v>
      </c>
      <c r="P47" s="35">
        <f t="shared" si="16"/>
        <v>24</v>
      </c>
      <c r="Q47" s="35">
        <f t="shared" si="16"/>
        <v>28</v>
      </c>
      <c r="R47" s="37" t="b">
        <f t="shared" si="13"/>
        <v>0</v>
      </c>
      <c r="S47" s="37" t="b">
        <f t="shared" si="14"/>
        <v>0</v>
      </c>
      <c r="T47" s="2"/>
    </row>
    <row r="48" spans="1:20" s="53" customFormat="1" x14ac:dyDescent="0.3">
      <c r="A48" s="36" t="s">
        <v>154</v>
      </c>
      <c r="B48" s="28">
        <v>43158.333333333336</v>
      </c>
      <c r="C48" s="28">
        <v>43216.708333333336</v>
      </c>
      <c r="D48" s="38" t="s">
        <v>93</v>
      </c>
      <c r="E48" s="38">
        <f>IF(OR(D48="{3CA0891B-3279-11D6-861D-00B0D07BA6E1}",D48="{ECA73488-2999-4DB8-9AE9-1880291E2B97}",D48="{1F111002-8D39-44C0-AE13-DB53752CB6E2}",D48="{816EE011-BF06-4CD9-AD45-81F1AA2B4240}",D48="{798FC2C7-EE20-4878-925E-D2DD28AD8411}"),1+E47,0)</f>
        <v>4</v>
      </c>
      <c r="F48" s="38">
        <f>IF(OR(D48="{3CA0891B-3279-11D6-861D-00B0D07BA6E1}",D48="{ECA73488-2999-4DB8-9AE9-1880291E2B97}",D48="{1F111002-8D39-44C0-AE13-DB53752CB6E2}",D48="{816EE011-BF06-4CD9-AD45-81F1AA2B4240}",D48="{798FC2C7-EE20-4878-925E-D2DD28AD8411}"),1*P48,0)</f>
        <v>24</v>
      </c>
      <c r="G48" s="38">
        <f>IF(OR(D48="{3CA0891B-3279-11D6-861D-00B0D07BA6E1}",D48="{ECA73488-2999-4DB8-9AE9-1880291E2B97}",D48="{1F111002-8D39-44C0-AE13-DB53752CB6E2}",D48="{816EE011-BF06-4CD9-AD45-81F1AA2B4240}",D48="{798FC2C7-EE20-4878-925E-D2DD28AD8411}"),1*Q48,0)</f>
        <v>32</v>
      </c>
      <c r="H48" s="29" t="str">
        <f>VLOOKUP(D48,$A$15:$B$24,2)</f>
        <v>Terrasses &amp; Maconneries</v>
      </c>
      <c r="I48" s="30">
        <f t="shared" si="15"/>
        <v>-7</v>
      </c>
      <c r="J48" s="30">
        <f t="shared" si="15"/>
        <v>-5</v>
      </c>
      <c r="K48" s="30">
        <f>YEAR(B48)-YEAR($U$15)</f>
        <v>1</v>
      </c>
      <c r="L48" s="30">
        <f>YEAR(C48)-YEAR($U$16)</f>
        <v>1</v>
      </c>
      <c r="M48" s="30">
        <f t="shared" si="8"/>
        <v>24</v>
      </c>
      <c r="N48" s="30">
        <f t="shared" si="9"/>
        <v>32</v>
      </c>
      <c r="O48" s="30">
        <f t="shared" si="10"/>
        <v>9</v>
      </c>
      <c r="P48" s="35">
        <f t="shared" si="16"/>
        <v>24</v>
      </c>
      <c r="Q48" s="35">
        <f t="shared" si="16"/>
        <v>32</v>
      </c>
      <c r="R48" s="37" t="b">
        <f t="shared" si="13"/>
        <v>0</v>
      </c>
      <c r="S48" s="37" t="b">
        <f t="shared" si="14"/>
        <v>0</v>
      </c>
      <c r="T48" s="2"/>
    </row>
    <row r="49" spans="1:52" s="53" customFormat="1" x14ac:dyDescent="0.3">
      <c r="A49" s="26" t="s">
        <v>20</v>
      </c>
      <c r="B49" s="28">
        <v>43172.333333333336</v>
      </c>
      <c r="C49" s="28">
        <v>43389.708333333336</v>
      </c>
      <c r="D49" s="28" t="s">
        <v>155</v>
      </c>
      <c r="E49" s="38">
        <v>0</v>
      </c>
      <c r="F49" s="28"/>
      <c r="G49" s="28"/>
      <c r="H49" s="28" t="s">
        <v>39</v>
      </c>
      <c r="I49" s="30">
        <f>MONTH(B49)-MONTH($U$15)</f>
        <v>-6</v>
      </c>
      <c r="J49" s="30">
        <f>MONTH(C49)-MONTH($U$16)</f>
        <v>1</v>
      </c>
      <c r="K49" s="30">
        <f>YEAR(B49)-YEAR($U$15)</f>
        <v>1</v>
      </c>
      <c r="L49" s="30">
        <f>YEAR(C49)-YEAR($U$16)</f>
        <v>1</v>
      </c>
      <c r="M49" s="30">
        <f t="shared" si="8"/>
        <v>26</v>
      </c>
      <c r="N49" s="30">
        <f t="shared" si="9"/>
        <v>55</v>
      </c>
      <c r="O49" s="30"/>
      <c r="P49" s="35">
        <f>MIN(P50:P61)</f>
        <v>17</v>
      </c>
      <c r="Q49" s="35">
        <f>N49</f>
        <v>55</v>
      </c>
      <c r="R49" s="3"/>
      <c r="S49" s="25"/>
      <c r="T49" s="53" t="s">
        <v>108</v>
      </c>
      <c r="U49" s="53">
        <v>0</v>
      </c>
    </row>
    <row r="50" spans="1:52" s="53" customFormat="1" x14ac:dyDescent="0.3">
      <c r="A50" s="27" t="s">
        <v>23</v>
      </c>
      <c r="B50" s="28"/>
      <c r="C50" s="28"/>
      <c r="D50" s="28"/>
      <c r="E50" s="38">
        <v>0</v>
      </c>
      <c r="F50" s="28"/>
      <c r="G50" s="28"/>
      <c r="H50" s="28" t="s">
        <v>71</v>
      </c>
      <c r="I50" s="30"/>
      <c r="J50" s="30"/>
      <c r="K50" s="30"/>
      <c r="L50" s="30"/>
      <c r="M50" s="30"/>
      <c r="N50" s="30"/>
      <c r="O50" s="30"/>
      <c r="P50" s="35">
        <f>M49-3</f>
        <v>23</v>
      </c>
      <c r="Q50" s="35">
        <f>M49 + 6</f>
        <v>32</v>
      </c>
      <c r="R50" s="3"/>
      <c r="S50" s="25"/>
      <c r="T50" s="53" t="s">
        <v>107</v>
      </c>
    </row>
    <row r="51" spans="1:52" s="53" customFormat="1" x14ac:dyDescent="0.3">
      <c r="A51" s="27" t="s">
        <v>24</v>
      </c>
      <c r="B51" s="28"/>
      <c r="C51" s="28"/>
      <c r="D51" s="28"/>
      <c r="E51" s="38">
        <v>0</v>
      </c>
      <c r="F51" s="28"/>
      <c r="G51" s="28"/>
      <c r="H51" s="28" t="s">
        <v>67</v>
      </c>
      <c r="I51" s="30"/>
      <c r="J51" s="30"/>
      <c r="K51" s="30"/>
      <c r="L51" s="30"/>
      <c r="M51" s="30"/>
      <c r="N51" s="30"/>
      <c r="O51" s="30"/>
      <c r="P51" s="35">
        <f>Q50+1</f>
        <v>33</v>
      </c>
      <c r="Q51" s="35">
        <f>Q50+1</f>
        <v>33</v>
      </c>
      <c r="R51" s="3"/>
      <c r="S51" s="25"/>
      <c r="T51" s="53" t="s">
        <v>105</v>
      </c>
    </row>
    <row r="52" spans="1:52" s="53" customFormat="1" x14ac:dyDescent="0.3">
      <c r="A52" s="27" t="s">
        <v>25</v>
      </c>
      <c r="B52" s="28"/>
      <c r="C52" s="28"/>
      <c r="D52" s="28"/>
      <c r="E52" s="38">
        <v>0</v>
      </c>
      <c r="F52" s="28"/>
      <c r="G52" s="28"/>
      <c r="H52" s="28" t="s">
        <v>71</v>
      </c>
      <c r="I52" s="30"/>
      <c r="J52" s="30"/>
      <c r="K52" s="30"/>
      <c r="L52" s="30"/>
      <c r="M52" s="30"/>
      <c r="N52" s="30"/>
      <c r="O52" s="30"/>
      <c r="P52" s="35">
        <f>M49+5</f>
        <v>31</v>
      </c>
      <c r="Q52" s="35">
        <f>Q49 - 12</f>
        <v>43</v>
      </c>
      <c r="R52" s="3"/>
      <c r="S52" s="25"/>
      <c r="T52" s="53" t="s">
        <v>106</v>
      </c>
    </row>
    <row r="53" spans="1:52" s="53" customFormat="1" x14ac:dyDescent="0.3">
      <c r="A53" s="27" t="s">
        <v>21</v>
      </c>
      <c r="B53" s="28"/>
      <c r="C53" s="28"/>
      <c r="D53" s="28"/>
      <c r="E53" s="38">
        <v>0</v>
      </c>
      <c r="F53" s="28"/>
      <c r="G53" s="28"/>
      <c r="H53" s="28" t="s">
        <v>72</v>
      </c>
      <c r="I53" s="30"/>
      <c r="J53" s="30"/>
      <c r="K53" s="30"/>
      <c r="L53" s="30"/>
      <c r="M53" s="30"/>
      <c r="N53" s="30"/>
      <c r="O53" s="30"/>
      <c r="P53" s="35">
        <f>$U$19</f>
        <v>17</v>
      </c>
      <c r="Q53" s="35">
        <f>Q49-6</f>
        <v>49</v>
      </c>
      <c r="R53" s="3"/>
      <c r="T53" s="53" t="s">
        <v>109</v>
      </c>
    </row>
    <row r="54" spans="1:52" s="53" customFormat="1" x14ac:dyDescent="0.3">
      <c r="A54" s="27" t="s">
        <v>134</v>
      </c>
      <c r="B54" s="28"/>
      <c r="C54" s="28"/>
      <c r="D54" s="28"/>
      <c r="E54" s="38"/>
      <c r="F54" s="28"/>
      <c r="G54" s="28"/>
      <c r="H54" s="28" t="s">
        <v>67</v>
      </c>
      <c r="I54" s="30"/>
      <c r="J54" s="30"/>
      <c r="K54" s="30"/>
      <c r="L54" s="30"/>
      <c r="M54" s="30"/>
      <c r="N54" s="30"/>
      <c r="O54" s="30"/>
      <c r="P54" s="35">
        <f>Q51+3</f>
        <v>36</v>
      </c>
      <c r="Q54" s="35">
        <f>Q51+3</f>
        <v>36</v>
      </c>
      <c r="R54" s="3"/>
    </row>
    <row r="55" spans="1:52" s="53" customFormat="1" x14ac:dyDescent="0.3">
      <c r="A55" s="27" t="s">
        <v>22</v>
      </c>
      <c r="B55" s="28"/>
      <c r="C55" s="28"/>
      <c r="D55" s="28"/>
      <c r="E55" s="38">
        <v>0</v>
      </c>
      <c r="F55" s="28"/>
      <c r="G55" s="28"/>
      <c r="H55" s="28" t="s">
        <v>73</v>
      </c>
      <c r="I55" s="30"/>
      <c r="J55" s="30"/>
      <c r="K55" s="30"/>
      <c r="L55" s="30"/>
      <c r="M55" s="30"/>
      <c r="N55" s="30"/>
      <c r="O55" s="30"/>
      <c r="P55" s="35">
        <f>Q50+1</f>
        <v>33</v>
      </c>
      <c r="Q55" s="35">
        <f>P55+7</f>
        <v>40</v>
      </c>
      <c r="R55" s="3"/>
    </row>
    <row r="56" spans="1:52" s="53" customFormat="1" x14ac:dyDescent="0.3">
      <c r="A56" s="27" t="s">
        <v>26</v>
      </c>
      <c r="B56" s="28"/>
      <c r="C56" s="28"/>
      <c r="D56" s="28"/>
      <c r="E56" s="38">
        <v>0</v>
      </c>
      <c r="F56" s="28"/>
      <c r="G56" s="28"/>
      <c r="H56" s="28" t="s">
        <v>73</v>
      </c>
      <c r="I56" s="30"/>
      <c r="J56" s="30"/>
      <c r="K56" s="30"/>
      <c r="L56" s="30"/>
      <c r="M56" s="30"/>
      <c r="N56" s="30"/>
      <c r="O56" s="30"/>
      <c r="P56" s="35">
        <f>Q55-1</f>
        <v>39</v>
      </c>
      <c r="Q56" s="35">
        <f>Q49</f>
        <v>55</v>
      </c>
      <c r="R56" s="3"/>
      <c r="AN56" s="1" t="s">
        <v>104</v>
      </c>
      <c r="AR56" s="1" t="s">
        <v>104</v>
      </c>
      <c r="AZ56" s="1" t="s">
        <v>104</v>
      </c>
    </row>
    <row r="57" spans="1:52" s="53" customFormat="1" x14ac:dyDescent="0.3">
      <c r="A57" s="27" t="s">
        <v>135</v>
      </c>
      <c r="B57" s="28"/>
      <c r="C57" s="28"/>
      <c r="D57" s="28"/>
      <c r="E57" s="38"/>
      <c r="F57" s="28"/>
      <c r="G57" s="28"/>
      <c r="H57" s="28" t="s">
        <v>67</v>
      </c>
      <c r="I57" s="30"/>
      <c r="J57" s="30"/>
      <c r="K57" s="30"/>
      <c r="L57" s="30"/>
      <c r="M57" s="30"/>
      <c r="N57" s="30"/>
      <c r="O57" s="30"/>
      <c r="P57" s="35">
        <f>Q51+6</f>
        <v>39</v>
      </c>
      <c r="Q57" s="35">
        <f>Q51+6</f>
        <v>39</v>
      </c>
      <c r="R57" s="3"/>
      <c r="AN57" s="1"/>
      <c r="AR57" s="1"/>
      <c r="AZ57" s="1"/>
    </row>
    <row r="58" spans="1:52" s="53" customFormat="1" x14ac:dyDescent="0.3">
      <c r="A58" s="27" t="s">
        <v>33</v>
      </c>
      <c r="B58" s="28"/>
      <c r="C58" s="28"/>
      <c r="D58" s="28"/>
      <c r="E58" s="38">
        <v>0</v>
      </c>
      <c r="F58" s="28"/>
      <c r="G58" s="28"/>
      <c r="H58" s="28" t="s">
        <v>73</v>
      </c>
      <c r="I58" s="30"/>
      <c r="J58" s="30"/>
      <c r="K58" s="30"/>
      <c r="L58" s="30"/>
      <c r="M58" s="30"/>
      <c r="N58" s="30"/>
      <c r="O58" s="30"/>
      <c r="P58" s="35">
        <f>Q58-5</f>
        <v>50</v>
      </c>
      <c r="Q58" s="35">
        <f>Q49</f>
        <v>55</v>
      </c>
      <c r="R58" s="3"/>
    </row>
    <row r="59" spans="1:52" s="53" customFormat="1" x14ac:dyDescent="0.3">
      <c r="A59" s="27" t="s">
        <v>27</v>
      </c>
      <c r="B59" s="28"/>
      <c r="C59" s="28"/>
      <c r="D59" s="28"/>
      <c r="E59" s="38">
        <v>0</v>
      </c>
      <c r="F59" s="28"/>
      <c r="G59" s="28"/>
      <c r="H59" s="28" t="s">
        <v>74</v>
      </c>
      <c r="I59" s="30"/>
      <c r="J59" s="30"/>
      <c r="K59" s="30"/>
      <c r="L59" s="30"/>
      <c r="M59" s="30"/>
      <c r="N59" s="30"/>
      <c r="O59" s="30"/>
      <c r="P59" s="35">
        <f>Q55+1</f>
        <v>41</v>
      </c>
      <c r="Q59" s="35">
        <f>Q49</f>
        <v>55</v>
      </c>
      <c r="R59" s="3"/>
    </row>
    <row r="60" spans="1:52" s="53" customFormat="1" x14ac:dyDescent="0.3">
      <c r="A60" s="27" t="s">
        <v>28</v>
      </c>
      <c r="B60" s="28"/>
      <c r="C60" s="28"/>
      <c r="D60" s="28"/>
      <c r="E60" s="38">
        <v>0</v>
      </c>
      <c r="F60" s="28"/>
      <c r="G60" s="28"/>
      <c r="H60" s="28" t="s">
        <v>74</v>
      </c>
      <c r="I60" s="30"/>
      <c r="J60" s="30"/>
      <c r="K60" s="30"/>
      <c r="L60" s="30"/>
      <c r="M60" s="30"/>
      <c r="N60" s="30"/>
      <c r="O60" s="30"/>
      <c r="P60" s="35">
        <f>Q60-7</f>
        <v>48</v>
      </c>
      <c r="Q60" s="35">
        <f>Q49</f>
        <v>55</v>
      </c>
      <c r="R60" s="3"/>
    </row>
    <row r="61" spans="1:52" s="53" customFormat="1" x14ac:dyDescent="0.3">
      <c r="A61" s="27" t="s">
        <v>29</v>
      </c>
      <c r="B61" s="28"/>
      <c r="C61" s="28"/>
      <c r="D61" s="28"/>
      <c r="E61" s="38">
        <v>0</v>
      </c>
      <c r="F61" s="28"/>
      <c r="G61" s="28"/>
      <c r="H61" s="28" t="s">
        <v>67</v>
      </c>
      <c r="I61" s="30"/>
      <c r="J61" s="30"/>
      <c r="K61" s="30"/>
      <c r="L61" s="30"/>
      <c r="M61" s="30"/>
      <c r="N61" s="30"/>
      <c r="O61" s="30"/>
      <c r="P61" s="35">
        <f>Q49+1</f>
        <v>56</v>
      </c>
      <c r="Q61" s="35">
        <f>Q49+1</f>
        <v>56</v>
      </c>
      <c r="R61" s="3"/>
    </row>
    <row r="62" spans="1:52" s="53" customFormat="1" x14ac:dyDescent="0.3">
      <c r="A62" s="36" t="s">
        <v>156</v>
      </c>
      <c r="B62" s="28">
        <v>43112.333333333336</v>
      </c>
      <c r="C62" s="28">
        <v>43126.333333333336</v>
      </c>
      <c r="D62" s="38" t="s">
        <v>88</v>
      </c>
      <c r="E62" s="38">
        <f>IF(OR(D62="{3CA0891B-3279-11D6-861D-00B0D07BA6E1}",D62="{ECA73488-2999-4DB8-9AE9-1880291E2B97}",D62="{1F111002-8D39-44C0-AE13-DB53752CB6E2}",D62="{816EE011-BF06-4CD9-AD45-81F1AA2B4240}",D62="{798FC2C7-EE20-4878-925E-D2DD28AD8411}"),1+E61,0)</f>
        <v>0</v>
      </c>
      <c r="F62" s="38">
        <f>IF(OR(D62="{3CA0891B-3279-11D6-861D-00B0D07BA6E1}",D62="{ECA73488-2999-4DB8-9AE9-1880291E2B97}",D62="{1F111002-8D39-44C0-AE13-DB53752CB6E2}",D62="{816EE011-BF06-4CD9-AD45-81F1AA2B4240}",D62="{798FC2C7-EE20-4878-925E-D2DD28AD8411}"),1*P62,0)</f>
        <v>0</v>
      </c>
      <c r="G62" s="38">
        <f>IF(OR(D62="{3CA0891B-3279-11D6-861D-00B0D07BA6E1}",D62="{ECA73488-2999-4DB8-9AE9-1880291E2B97}",D62="{1F111002-8D39-44C0-AE13-DB53752CB6E2}",D62="{816EE011-BF06-4CD9-AD45-81F1AA2B4240}",D62="{798FC2C7-EE20-4878-925E-D2DD28AD8411}"),1*Q62,0)</f>
        <v>0</v>
      </c>
      <c r="H62" s="29" t="str">
        <f>VLOOKUP(D62,$A$15:$B$24,2)</f>
        <v>STGO</v>
      </c>
      <c r="I62" s="30">
        <f>MONTH(B62)-MONTH($U$15)</f>
        <v>-8</v>
      </c>
      <c r="J62" s="30">
        <f>MONTH(C62)-MONTH($U$15)</f>
        <v>-8</v>
      </c>
      <c r="K62" s="30">
        <f>YEAR(B62)-YEAR($U$15)</f>
        <v>1</v>
      </c>
      <c r="L62" s="30">
        <f>YEAR(C62)-YEAR($U$16)</f>
        <v>1</v>
      </c>
      <c r="M62" s="30">
        <f t="shared" ref="M62:M70" si="17">IF(DAY(B62)&lt;8,1+4*I62+48*K62,IF(DAY(B62)&lt;16,2+4*I62+48*K62,IF(DAY(B62)&lt;24,3+4*I62+48*K62,IF(DAY(B62&gt;31),4+4*I62+48*K62,0))))</f>
        <v>18</v>
      </c>
      <c r="N62" s="30">
        <f t="shared" ref="N62:N70" si="18">IF(DAY(C62)&lt;8,1+4*J62+48*L62,IF(DAY(C62)&lt;16,2+4*J62+48*L62,IF(DAY(C62)&lt;24,3+4*J62+48*L62,IF(DAY(C62&gt;31),4+4*J62+48*L62,0))))</f>
        <v>20</v>
      </c>
      <c r="O62" s="30">
        <f t="shared" ref="O62:O69" si="19">N62-M62+1</f>
        <v>3</v>
      </c>
      <c r="P62" s="35">
        <f>IF(B62=0,0,M62)</f>
        <v>18</v>
      </c>
      <c r="Q62" s="35">
        <f>IF(C62=0,0,N62)</f>
        <v>20</v>
      </c>
      <c r="R62" s="37" t="b">
        <f t="shared" ref="R62:R69" si="20">IF(D62="{1F111002-8D39-44C0-AE13-DB53752CB6E2}",P62)</f>
        <v>0</v>
      </c>
      <c r="S62" s="37" t="b">
        <f t="shared" ref="S62:S69" si="21">IF(D62="{1F111002-8D39-44C0-AE13-DB53752CB6E2}",Q62)</f>
        <v>0</v>
      </c>
      <c r="T62" s="2"/>
    </row>
    <row r="63" spans="1:52" s="53" customFormat="1" x14ac:dyDescent="0.3">
      <c r="A63" s="36" t="s">
        <v>157</v>
      </c>
      <c r="B63" s="28">
        <v>43112.333333333336</v>
      </c>
      <c r="C63" s="28">
        <v>43126.333333333336</v>
      </c>
      <c r="D63" s="38" t="s">
        <v>88</v>
      </c>
      <c r="E63" s="38">
        <f>IF(OR(D63="{3CA0891B-3279-11D6-861D-00B0D07BA6E1}",D63="{ECA73488-2999-4DB8-9AE9-1880291E2B97}",D63="{1F111002-8D39-44C0-AE13-DB53752CB6E2}",D63="{816EE011-BF06-4CD9-AD45-81F1AA2B4240}",D63="{798FC2C7-EE20-4878-925E-D2DD28AD8411}"),1+E62,0)</f>
        <v>0</v>
      </c>
      <c r="F63" s="38">
        <f>IF(OR(D63="{3CA0891B-3279-11D6-861D-00B0D07BA6E1}",D63="{ECA73488-2999-4DB8-9AE9-1880291E2B97}",D63="{1F111002-8D39-44C0-AE13-DB53752CB6E2}",D63="{816EE011-BF06-4CD9-AD45-81F1AA2B4240}",D63="{798FC2C7-EE20-4878-925E-D2DD28AD8411}"),1*P63,0)</f>
        <v>0</v>
      </c>
      <c r="G63" s="38">
        <f>IF(OR(D63="{3CA0891B-3279-11D6-861D-00B0D07BA6E1}",D63="{ECA73488-2999-4DB8-9AE9-1880291E2B97}",D63="{1F111002-8D39-44C0-AE13-DB53752CB6E2}",D63="{816EE011-BF06-4CD9-AD45-81F1AA2B4240}",D63="{798FC2C7-EE20-4878-925E-D2DD28AD8411}"),1*Q63,0)</f>
        <v>0</v>
      </c>
      <c r="H63" s="29" t="str">
        <f>VLOOKUP(D63,$A$15:$B$24,2)</f>
        <v>STGO</v>
      </c>
      <c r="I63" s="30">
        <f>MONTH(B63)-MONTH($U$15)</f>
        <v>-8</v>
      </c>
      <c r="J63" s="30">
        <f>MONTH(C63)-MONTH($U$15)</f>
        <v>-8</v>
      </c>
      <c r="K63" s="30">
        <f>YEAR(B63)-YEAR($U$15)</f>
        <v>1</v>
      </c>
      <c r="L63" s="30">
        <f>YEAR(C63)-YEAR($U$16)</f>
        <v>1</v>
      </c>
      <c r="M63" s="30">
        <f t="shared" si="17"/>
        <v>18</v>
      </c>
      <c r="N63" s="30">
        <f t="shared" si="18"/>
        <v>20</v>
      </c>
      <c r="O63" s="30">
        <f t="shared" si="19"/>
        <v>3</v>
      </c>
      <c r="P63" s="35">
        <f>IF(B63=0,0,M63)</f>
        <v>18</v>
      </c>
      <c r="Q63" s="35">
        <f>IF(C63=0,0,N63)</f>
        <v>20</v>
      </c>
      <c r="R63" s="37" t="b">
        <f t="shared" si="20"/>
        <v>0</v>
      </c>
      <c r="S63" s="37" t="b">
        <f t="shared" si="21"/>
        <v>0</v>
      </c>
      <c r="T63" s="2"/>
    </row>
    <row r="64" spans="1:52" s="53" customFormat="1" x14ac:dyDescent="0.3">
      <c r="A64" s="39" t="s">
        <v>66</v>
      </c>
      <c r="B64" s="28"/>
      <c r="C64" s="28"/>
      <c r="D64" s="28"/>
      <c r="E64" s="38">
        <v>0</v>
      </c>
      <c r="F64" s="38"/>
      <c r="G64" s="38"/>
      <c r="H64" s="29" t="s">
        <v>77</v>
      </c>
      <c r="I64" s="30">
        <f>MONTH(B64)-MONTH($B$8)</f>
        <v>0</v>
      </c>
      <c r="J64" s="30">
        <f>MONTH(C64)-MONTH($B$8)</f>
        <v>0</v>
      </c>
      <c r="K64" s="30">
        <f>YEAR(B64)-YEAR($B$8)</f>
        <v>0</v>
      </c>
      <c r="L64" s="30">
        <f>YEAR(C64)-YEAR($C$8)</f>
        <v>0</v>
      </c>
      <c r="M64" s="30">
        <f t="shared" si="17"/>
        <v>1</v>
      </c>
      <c r="N64" s="30">
        <f t="shared" si="18"/>
        <v>1</v>
      </c>
      <c r="O64" s="30">
        <f t="shared" si="19"/>
        <v>1</v>
      </c>
      <c r="P64" s="41">
        <f>SMALL(F:F,(COUNTIF(F:F,0))+1)</f>
        <v>11</v>
      </c>
      <c r="Q64" s="41">
        <f>MAX(G:G)</f>
        <v>44</v>
      </c>
      <c r="R64" s="37" t="b">
        <f t="shared" si="20"/>
        <v>0</v>
      </c>
      <c r="S64" s="37" t="b">
        <f t="shared" si="21"/>
        <v>0</v>
      </c>
      <c r="T64" s="2"/>
    </row>
    <row r="65" spans="1:52" s="53" customFormat="1" x14ac:dyDescent="0.3">
      <c r="A65" s="36" t="s">
        <v>158</v>
      </c>
      <c r="B65" s="28">
        <v>43126.333333333336</v>
      </c>
      <c r="C65" s="28">
        <v>43161.333333333336</v>
      </c>
      <c r="D65" s="38" t="s">
        <v>90</v>
      </c>
      <c r="E65" s="38">
        <f>IF(OR(D65="{3CA0891B-3279-11D6-861D-00B0D07BA6E1}",D65="{ECA73488-2999-4DB8-9AE9-1880291E2B97}",D65="{1F111002-8D39-44C0-AE13-DB53752CB6E2}",D65="{816EE011-BF06-4CD9-AD45-81F1AA2B4240}",D65="{798FC2C7-EE20-4878-925E-D2DD28AD8411}"),1+E63,0)</f>
        <v>1</v>
      </c>
      <c r="F65" s="38">
        <f>IF(OR(D65="{3CA0891B-3279-11D6-861D-00B0D07BA6E1}",D65="{ECA73488-2999-4DB8-9AE9-1880291E2B97}",D65="{1F111002-8D39-44C0-AE13-DB53752CB6E2}",D65="{816EE011-BF06-4CD9-AD45-81F1AA2B4240}",D65="{798FC2C7-EE20-4878-925E-D2DD28AD8411}"),1*P65,0)</f>
        <v>20</v>
      </c>
      <c r="G65" s="38">
        <f>IF(OR(D65="{3CA0891B-3279-11D6-861D-00B0D07BA6E1}",D65="{ECA73488-2999-4DB8-9AE9-1880291E2B97}",D65="{1F111002-8D39-44C0-AE13-DB53752CB6E2}",D65="{816EE011-BF06-4CD9-AD45-81F1AA2B4240}",D65="{798FC2C7-EE20-4878-925E-D2DD28AD8411}"),1*Q65,0)</f>
        <v>25</v>
      </c>
      <c r="H65" s="29" t="str">
        <f>VLOOKUP(D65,$A$15:$B$24,2)</f>
        <v>Fondations</v>
      </c>
      <c r="I65" s="30">
        <f t="shared" ref="I65:J69" si="22">MONTH(B65)-MONTH($U$15)</f>
        <v>-8</v>
      </c>
      <c r="J65" s="30">
        <f t="shared" si="22"/>
        <v>-6</v>
      </c>
      <c r="K65" s="30">
        <f t="shared" ref="K65:K70" si="23">YEAR(B65)-YEAR($U$15)</f>
        <v>1</v>
      </c>
      <c r="L65" s="30">
        <f t="shared" ref="L65:L70" si="24">YEAR(C65)-YEAR($U$16)</f>
        <v>1</v>
      </c>
      <c r="M65" s="30">
        <f t="shared" si="17"/>
        <v>20</v>
      </c>
      <c r="N65" s="30">
        <f t="shared" si="18"/>
        <v>25</v>
      </c>
      <c r="O65" s="30">
        <f t="shared" si="19"/>
        <v>6</v>
      </c>
      <c r="P65" s="35">
        <f t="shared" ref="P65:Q69" si="25">IF(B65=0,0,M65)</f>
        <v>20</v>
      </c>
      <c r="Q65" s="35">
        <f t="shared" si="25"/>
        <v>25</v>
      </c>
      <c r="R65" s="37" t="b">
        <f t="shared" si="20"/>
        <v>0</v>
      </c>
      <c r="S65" s="37" t="b">
        <f t="shared" si="21"/>
        <v>0</v>
      </c>
      <c r="T65" s="2"/>
    </row>
    <row r="66" spans="1:52" s="53" customFormat="1" x14ac:dyDescent="0.3">
      <c r="A66" s="36" t="s">
        <v>159</v>
      </c>
      <c r="B66" s="28">
        <v>43161.333333333336</v>
      </c>
      <c r="C66" s="28">
        <v>43188.708333333336</v>
      </c>
      <c r="D66" s="38" t="s">
        <v>94</v>
      </c>
      <c r="E66" s="38">
        <f>IF(OR(D66="{3CA0891B-3279-11D6-861D-00B0D07BA6E1}",D66="{ECA73488-2999-4DB8-9AE9-1880291E2B97}",D66="{1F111002-8D39-44C0-AE13-DB53752CB6E2}",D66="{816EE011-BF06-4CD9-AD45-81F1AA2B4240}",D66="{798FC2C7-EE20-4878-925E-D2DD28AD8411}"),1+E65,0)</f>
        <v>2</v>
      </c>
      <c r="F66" s="38">
        <f>IF(OR(D66="{3CA0891B-3279-11D6-861D-00B0D07BA6E1}",D66="{ECA73488-2999-4DB8-9AE9-1880291E2B97}",D66="{1F111002-8D39-44C0-AE13-DB53752CB6E2}",D66="{816EE011-BF06-4CD9-AD45-81F1AA2B4240}",D66="{798FC2C7-EE20-4878-925E-D2DD28AD8411}"),1*P66,0)</f>
        <v>25</v>
      </c>
      <c r="G66" s="38">
        <f>IF(OR(D66="{3CA0891B-3279-11D6-861D-00B0D07BA6E1}",D66="{ECA73488-2999-4DB8-9AE9-1880291E2B97}",D66="{1F111002-8D39-44C0-AE13-DB53752CB6E2}",D66="{816EE011-BF06-4CD9-AD45-81F1AA2B4240}",D66="{798FC2C7-EE20-4878-925E-D2DD28AD8411}"),1*Q66,0)</f>
        <v>28</v>
      </c>
      <c r="H66" s="29" t="str">
        <f>VLOOKUP(D66,$A$15:$B$24,2)</f>
        <v>Infra</v>
      </c>
      <c r="I66" s="30">
        <f t="shared" si="22"/>
        <v>-6</v>
      </c>
      <c r="J66" s="30">
        <f t="shared" si="22"/>
        <v>-6</v>
      </c>
      <c r="K66" s="30">
        <f t="shared" si="23"/>
        <v>1</v>
      </c>
      <c r="L66" s="30">
        <f t="shared" si="24"/>
        <v>1</v>
      </c>
      <c r="M66" s="30">
        <f t="shared" si="17"/>
        <v>25</v>
      </c>
      <c r="N66" s="30">
        <f t="shared" si="18"/>
        <v>28</v>
      </c>
      <c r="O66" s="30">
        <f t="shared" si="19"/>
        <v>4</v>
      </c>
      <c r="P66" s="35">
        <f t="shared" si="25"/>
        <v>25</v>
      </c>
      <c r="Q66" s="35">
        <f t="shared" si="25"/>
        <v>28</v>
      </c>
      <c r="R66" s="37" t="b">
        <f t="shared" si="20"/>
        <v>0</v>
      </c>
      <c r="S66" s="37" t="b">
        <f t="shared" si="21"/>
        <v>0</v>
      </c>
      <c r="T66" s="2"/>
    </row>
    <row r="67" spans="1:52" s="53" customFormat="1" x14ac:dyDescent="0.3">
      <c r="A67" s="36" t="s">
        <v>160</v>
      </c>
      <c r="B67" s="28">
        <v>43189.333333333336</v>
      </c>
      <c r="C67" s="28">
        <v>43251.708333333336</v>
      </c>
      <c r="D67" s="38" t="s">
        <v>91</v>
      </c>
      <c r="E67" s="38">
        <f>IF(OR(D67="{3CA0891B-3279-11D6-861D-00B0D07BA6E1}",D67="{ECA73488-2999-4DB8-9AE9-1880291E2B97}",D67="{1F111002-8D39-44C0-AE13-DB53752CB6E2}",D67="{816EE011-BF06-4CD9-AD45-81F1AA2B4240}",D67="{798FC2C7-EE20-4878-925E-D2DD28AD8411}"),1+E66,0)</f>
        <v>3</v>
      </c>
      <c r="F67" s="38">
        <f>IF(OR(D67="{3CA0891B-3279-11D6-861D-00B0D07BA6E1}",D67="{ECA73488-2999-4DB8-9AE9-1880291E2B97}",D67="{1F111002-8D39-44C0-AE13-DB53752CB6E2}",D67="{816EE011-BF06-4CD9-AD45-81F1AA2B4240}",D67="{798FC2C7-EE20-4878-925E-D2DD28AD8411}"),1*P67,0)</f>
        <v>28</v>
      </c>
      <c r="G67" s="38">
        <f>IF(OR(D67="{3CA0891B-3279-11D6-861D-00B0D07BA6E1}",D67="{ECA73488-2999-4DB8-9AE9-1880291E2B97}",D67="{1F111002-8D39-44C0-AE13-DB53752CB6E2}",D67="{816EE011-BF06-4CD9-AD45-81F1AA2B4240}",D67="{798FC2C7-EE20-4878-925E-D2DD28AD8411}"),1*Q67,0)</f>
        <v>36</v>
      </c>
      <c r="H67" s="29" t="str">
        <f>VLOOKUP(D67,$A$15:$B$24,2)</f>
        <v>Super</v>
      </c>
      <c r="I67" s="30">
        <f t="shared" si="22"/>
        <v>-6</v>
      </c>
      <c r="J67" s="30">
        <f t="shared" si="22"/>
        <v>-4</v>
      </c>
      <c r="K67" s="30">
        <f t="shared" si="23"/>
        <v>1</v>
      </c>
      <c r="L67" s="30">
        <f t="shared" si="24"/>
        <v>1</v>
      </c>
      <c r="M67" s="30">
        <f t="shared" si="17"/>
        <v>28</v>
      </c>
      <c r="N67" s="30">
        <f t="shared" si="18"/>
        <v>36</v>
      </c>
      <c r="O67" s="30">
        <f t="shared" si="19"/>
        <v>9</v>
      </c>
      <c r="P67" s="35">
        <f t="shared" si="25"/>
        <v>28</v>
      </c>
      <c r="Q67" s="35">
        <f t="shared" si="25"/>
        <v>36</v>
      </c>
      <c r="R67" s="37">
        <f t="shared" si="20"/>
        <v>28</v>
      </c>
      <c r="S67" s="37">
        <f t="shared" si="21"/>
        <v>36</v>
      </c>
      <c r="T67" s="2"/>
    </row>
    <row r="68" spans="1:52" s="53" customFormat="1" x14ac:dyDescent="0.3">
      <c r="A68" s="36" t="s">
        <v>161</v>
      </c>
      <c r="B68" s="28">
        <v>43252.333333333336</v>
      </c>
      <c r="C68" s="28">
        <v>43280.708333333336</v>
      </c>
      <c r="D68" s="38" t="s">
        <v>92</v>
      </c>
      <c r="E68" s="38">
        <f>IF(OR(D68="{3CA0891B-3279-11D6-861D-00B0D07BA6E1}",D68="{ECA73488-2999-4DB8-9AE9-1880291E2B97}",D68="{1F111002-8D39-44C0-AE13-DB53752CB6E2}",D68="{816EE011-BF06-4CD9-AD45-81F1AA2B4240}",D68="{798FC2C7-EE20-4878-925E-D2DD28AD8411}"),1+E67,0)</f>
        <v>4</v>
      </c>
      <c r="F68" s="38">
        <f>IF(OR(D68="{3CA0891B-3279-11D6-861D-00B0D07BA6E1}",D68="{ECA73488-2999-4DB8-9AE9-1880291E2B97}",D68="{1F111002-8D39-44C0-AE13-DB53752CB6E2}",D68="{816EE011-BF06-4CD9-AD45-81F1AA2B4240}",D68="{798FC2C7-EE20-4878-925E-D2DD28AD8411}"),1*P68,0)</f>
        <v>37</v>
      </c>
      <c r="G68" s="38">
        <f>IF(OR(D68="{3CA0891B-3279-11D6-861D-00B0D07BA6E1}",D68="{ECA73488-2999-4DB8-9AE9-1880291E2B97}",D68="{1F111002-8D39-44C0-AE13-DB53752CB6E2}",D68="{816EE011-BF06-4CD9-AD45-81F1AA2B4240}",D68="{798FC2C7-EE20-4878-925E-D2DD28AD8411}"),1*Q68,0)</f>
        <v>40</v>
      </c>
      <c r="H68" s="29" t="str">
        <f>VLOOKUP(D68,$A$15:$B$24,2)</f>
        <v>Terrasses &amp; Maconneries</v>
      </c>
      <c r="I68" s="30">
        <f t="shared" si="22"/>
        <v>-3</v>
      </c>
      <c r="J68" s="30">
        <f t="shared" si="22"/>
        <v>-3</v>
      </c>
      <c r="K68" s="30">
        <f t="shared" si="23"/>
        <v>1</v>
      </c>
      <c r="L68" s="30">
        <f t="shared" si="24"/>
        <v>1</v>
      </c>
      <c r="M68" s="30">
        <f t="shared" si="17"/>
        <v>37</v>
      </c>
      <c r="N68" s="30">
        <f t="shared" si="18"/>
        <v>40</v>
      </c>
      <c r="O68" s="30">
        <f t="shared" si="19"/>
        <v>4</v>
      </c>
      <c r="P68" s="35">
        <f t="shared" si="25"/>
        <v>37</v>
      </c>
      <c r="Q68" s="35">
        <f t="shared" si="25"/>
        <v>40</v>
      </c>
      <c r="R68" s="37" t="b">
        <f t="shared" si="20"/>
        <v>0</v>
      </c>
      <c r="S68" s="37" t="b">
        <f t="shared" si="21"/>
        <v>0</v>
      </c>
      <c r="T68" s="2"/>
    </row>
    <row r="69" spans="1:52" s="53" customFormat="1" x14ac:dyDescent="0.3">
      <c r="A69" s="36" t="s">
        <v>162</v>
      </c>
      <c r="B69" s="28">
        <v>43252.333333333336</v>
      </c>
      <c r="C69" s="28">
        <v>43311.708333333336</v>
      </c>
      <c r="D69" s="38" t="s">
        <v>93</v>
      </c>
      <c r="E69" s="38">
        <f>IF(OR(D69="{3CA0891B-3279-11D6-861D-00B0D07BA6E1}",D69="{ECA73488-2999-4DB8-9AE9-1880291E2B97}",D69="{1F111002-8D39-44C0-AE13-DB53752CB6E2}",D69="{816EE011-BF06-4CD9-AD45-81F1AA2B4240}",D69="{798FC2C7-EE20-4878-925E-D2DD28AD8411}"),1+E68,0)</f>
        <v>5</v>
      </c>
      <c r="F69" s="38">
        <f>IF(OR(D69="{3CA0891B-3279-11D6-861D-00B0D07BA6E1}",D69="{ECA73488-2999-4DB8-9AE9-1880291E2B97}",D69="{1F111002-8D39-44C0-AE13-DB53752CB6E2}",D69="{816EE011-BF06-4CD9-AD45-81F1AA2B4240}",D69="{798FC2C7-EE20-4878-925E-D2DD28AD8411}"),1*P69,0)</f>
        <v>37</v>
      </c>
      <c r="G69" s="38">
        <f>IF(OR(D69="{3CA0891B-3279-11D6-861D-00B0D07BA6E1}",D69="{ECA73488-2999-4DB8-9AE9-1880291E2B97}",D69="{1F111002-8D39-44C0-AE13-DB53752CB6E2}",D69="{816EE011-BF06-4CD9-AD45-81F1AA2B4240}",D69="{798FC2C7-EE20-4878-925E-D2DD28AD8411}"),1*Q69,0)</f>
        <v>44</v>
      </c>
      <c r="H69" s="29" t="str">
        <f>VLOOKUP(D69,$A$15:$B$24,2)</f>
        <v>Terrasses &amp; Maconneries</v>
      </c>
      <c r="I69" s="30">
        <f t="shared" si="22"/>
        <v>-3</v>
      </c>
      <c r="J69" s="30">
        <f t="shared" si="22"/>
        <v>-2</v>
      </c>
      <c r="K69" s="30">
        <f t="shared" si="23"/>
        <v>1</v>
      </c>
      <c r="L69" s="30">
        <f t="shared" si="24"/>
        <v>1</v>
      </c>
      <c r="M69" s="30">
        <f t="shared" si="17"/>
        <v>37</v>
      </c>
      <c r="N69" s="30">
        <f t="shared" si="18"/>
        <v>44</v>
      </c>
      <c r="O69" s="30">
        <f t="shared" si="19"/>
        <v>8</v>
      </c>
      <c r="P69" s="35">
        <f t="shared" si="25"/>
        <v>37</v>
      </c>
      <c r="Q69" s="35">
        <f t="shared" si="25"/>
        <v>44</v>
      </c>
      <c r="R69" s="37" t="b">
        <f t="shared" si="20"/>
        <v>0</v>
      </c>
      <c r="S69" s="37" t="b">
        <f t="shared" si="21"/>
        <v>0</v>
      </c>
      <c r="T69" s="2"/>
    </row>
    <row r="70" spans="1:52" s="53" customFormat="1" x14ac:dyDescent="0.3">
      <c r="A70" s="26" t="s">
        <v>20</v>
      </c>
      <c r="B70" s="28">
        <v>43252.333333333336</v>
      </c>
      <c r="C70" s="28">
        <v>43480.708333333336</v>
      </c>
      <c r="D70" s="28" t="s">
        <v>155</v>
      </c>
      <c r="E70" s="38">
        <v>0</v>
      </c>
      <c r="F70" s="28"/>
      <c r="G70" s="28"/>
      <c r="H70" s="28" t="s">
        <v>39</v>
      </c>
      <c r="I70" s="30">
        <f>MONTH(B70)-MONTH($U$15)</f>
        <v>-3</v>
      </c>
      <c r="J70" s="30">
        <f>MONTH(C70)-MONTH($U$16)</f>
        <v>-8</v>
      </c>
      <c r="K70" s="30">
        <f t="shared" si="23"/>
        <v>1</v>
      </c>
      <c r="L70" s="30">
        <f t="shared" si="24"/>
        <v>2</v>
      </c>
      <c r="M70" s="30">
        <f t="shared" si="17"/>
        <v>37</v>
      </c>
      <c r="N70" s="30">
        <f t="shared" si="18"/>
        <v>66</v>
      </c>
      <c r="O70" s="30"/>
      <c r="P70" s="35">
        <f>MIN(P71:P82)</f>
        <v>17</v>
      </c>
      <c r="Q70" s="35">
        <f>N70</f>
        <v>66</v>
      </c>
      <c r="R70" s="3"/>
      <c r="S70" s="25"/>
      <c r="T70" s="53" t="s">
        <v>108</v>
      </c>
      <c r="U70" s="53">
        <v>0</v>
      </c>
    </row>
    <row r="71" spans="1:52" s="53" customFormat="1" x14ac:dyDescent="0.3">
      <c r="A71" s="27" t="s">
        <v>23</v>
      </c>
      <c r="B71" s="28"/>
      <c r="C71" s="28"/>
      <c r="D71" s="28"/>
      <c r="E71" s="38">
        <v>0</v>
      </c>
      <c r="F71" s="28"/>
      <c r="G71" s="28"/>
      <c r="H71" s="28" t="s">
        <v>71</v>
      </c>
      <c r="I71" s="30"/>
      <c r="J71" s="30"/>
      <c r="K71" s="30"/>
      <c r="L71" s="30"/>
      <c r="M71" s="30"/>
      <c r="N71" s="30"/>
      <c r="O71" s="30"/>
      <c r="P71" s="35">
        <f>M70-3</f>
        <v>34</v>
      </c>
      <c r="Q71" s="35">
        <f>M70 + 6</f>
        <v>43</v>
      </c>
      <c r="R71" s="3"/>
      <c r="S71" s="25"/>
      <c r="T71" s="53" t="s">
        <v>107</v>
      </c>
    </row>
    <row r="72" spans="1:52" s="53" customFormat="1" x14ac:dyDescent="0.3">
      <c r="A72" s="27" t="s">
        <v>24</v>
      </c>
      <c r="B72" s="28"/>
      <c r="C72" s="28"/>
      <c r="D72" s="28"/>
      <c r="E72" s="38">
        <v>0</v>
      </c>
      <c r="F72" s="28"/>
      <c r="G72" s="28"/>
      <c r="H72" s="28" t="s">
        <v>67</v>
      </c>
      <c r="I72" s="30"/>
      <c r="J72" s="30"/>
      <c r="K72" s="30"/>
      <c r="L72" s="30"/>
      <c r="M72" s="30"/>
      <c r="N72" s="30"/>
      <c r="O72" s="30"/>
      <c r="P72" s="35">
        <f>Q71+1</f>
        <v>44</v>
      </c>
      <c r="Q72" s="35">
        <f>Q71+1</f>
        <v>44</v>
      </c>
      <c r="R72" s="3"/>
      <c r="S72" s="25"/>
      <c r="T72" s="53" t="s">
        <v>105</v>
      </c>
    </row>
    <row r="73" spans="1:52" s="53" customFormat="1" x14ac:dyDescent="0.3">
      <c r="A73" s="27" t="s">
        <v>25</v>
      </c>
      <c r="B73" s="28"/>
      <c r="C73" s="28"/>
      <c r="D73" s="28"/>
      <c r="E73" s="38">
        <v>0</v>
      </c>
      <c r="F73" s="28"/>
      <c r="G73" s="28"/>
      <c r="H73" s="28" t="s">
        <v>71</v>
      </c>
      <c r="I73" s="30"/>
      <c r="J73" s="30"/>
      <c r="K73" s="30"/>
      <c r="L73" s="30"/>
      <c r="M73" s="30"/>
      <c r="N73" s="30"/>
      <c r="O73" s="30"/>
      <c r="P73" s="35">
        <f>M70+5</f>
        <v>42</v>
      </c>
      <c r="Q73" s="35">
        <f>Q70 - 12</f>
        <v>54</v>
      </c>
      <c r="R73" s="3"/>
      <c r="S73" s="25"/>
      <c r="T73" s="53" t="s">
        <v>106</v>
      </c>
    </row>
    <row r="74" spans="1:52" s="53" customFormat="1" x14ac:dyDescent="0.3">
      <c r="A74" s="27" t="s">
        <v>21</v>
      </c>
      <c r="B74" s="28"/>
      <c r="C74" s="28"/>
      <c r="D74" s="28"/>
      <c r="E74" s="38">
        <v>0</v>
      </c>
      <c r="F74" s="28"/>
      <c r="G74" s="28"/>
      <c r="H74" s="28" t="s">
        <v>72</v>
      </c>
      <c r="I74" s="30"/>
      <c r="J74" s="30"/>
      <c r="K74" s="30"/>
      <c r="L74" s="30"/>
      <c r="M74" s="30"/>
      <c r="N74" s="30"/>
      <c r="O74" s="30"/>
      <c r="P74" s="35">
        <f>$U$19</f>
        <v>17</v>
      </c>
      <c r="Q74" s="35">
        <f>Q70-6</f>
        <v>60</v>
      </c>
      <c r="R74" s="3"/>
      <c r="T74" s="53" t="s">
        <v>109</v>
      </c>
    </row>
    <row r="75" spans="1:52" s="53" customFormat="1" x14ac:dyDescent="0.3">
      <c r="A75" s="27" t="s">
        <v>134</v>
      </c>
      <c r="B75" s="28"/>
      <c r="C75" s="28"/>
      <c r="D75" s="28"/>
      <c r="E75" s="38"/>
      <c r="F75" s="28"/>
      <c r="G75" s="28"/>
      <c r="H75" s="28" t="s">
        <v>67</v>
      </c>
      <c r="I75" s="30"/>
      <c r="J75" s="30"/>
      <c r="K75" s="30"/>
      <c r="L75" s="30"/>
      <c r="M75" s="30"/>
      <c r="N75" s="30"/>
      <c r="O75" s="30"/>
      <c r="P75" s="35">
        <f>Q72+3</f>
        <v>47</v>
      </c>
      <c r="Q75" s="35">
        <f>Q72+3</f>
        <v>47</v>
      </c>
      <c r="R75" s="3"/>
    </row>
    <row r="76" spans="1:52" s="53" customFormat="1" x14ac:dyDescent="0.3">
      <c r="A76" s="27" t="s">
        <v>22</v>
      </c>
      <c r="B76" s="28"/>
      <c r="C76" s="28"/>
      <c r="D76" s="28"/>
      <c r="E76" s="38">
        <v>0</v>
      </c>
      <c r="F76" s="28"/>
      <c r="G76" s="28"/>
      <c r="H76" s="28" t="s">
        <v>73</v>
      </c>
      <c r="I76" s="30"/>
      <c r="J76" s="30"/>
      <c r="K76" s="30"/>
      <c r="L76" s="30"/>
      <c r="M76" s="30"/>
      <c r="N76" s="30"/>
      <c r="O76" s="30"/>
      <c r="P76" s="35">
        <f>Q71+1</f>
        <v>44</v>
      </c>
      <c r="Q76" s="35">
        <f>P76+7</f>
        <v>51</v>
      </c>
      <c r="R76" s="3"/>
    </row>
    <row r="77" spans="1:52" s="53" customFormat="1" x14ac:dyDescent="0.3">
      <c r="A77" s="27" t="s">
        <v>26</v>
      </c>
      <c r="B77" s="28"/>
      <c r="C77" s="28"/>
      <c r="D77" s="28"/>
      <c r="E77" s="38">
        <v>0</v>
      </c>
      <c r="F77" s="28"/>
      <c r="G77" s="28"/>
      <c r="H77" s="28" t="s">
        <v>73</v>
      </c>
      <c r="I77" s="30"/>
      <c r="J77" s="30"/>
      <c r="K77" s="30"/>
      <c r="L77" s="30"/>
      <c r="M77" s="30"/>
      <c r="N77" s="30"/>
      <c r="O77" s="30"/>
      <c r="P77" s="35">
        <f>Q76-1</f>
        <v>50</v>
      </c>
      <c r="Q77" s="35">
        <f>Q70</f>
        <v>66</v>
      </c>
      <c r="R77" s="3"/>
      <c r="AN77" s="1" t="s">
        <v>104</v>
      </c>
      <c r="AR77" s="1" t="s">
        <v>104</v>
      </c>
      <c r="AZ77" s="1" t="s">
        <v>104</v>
      </c>
    </row>
    <row r="78" spans="1:52" s="53" customFormat="1" x14ac:dyDescent="0.3">
      <c r="A78" s="27" t="s">
        <v>135</v>
      </c>
      <c r="B78" s="28"/>
      <c r="C78" s="28"/>
      <c r="D78" s="28"/>
      <c r="E78" s="38"/>
      <c r="F78" s="28"/>
      <c r="G78" s="28"/>
      <c r="H78" s="28" t="s">
        <v>67</v>
      </c>
      <c r="I78" s="30"/>
      <c r="J78" s="30"/>
      <c r="K78" s="30"/>
      <c r="L78" s="30"/>
      <c r="M78" s="30"/>
      <c r="N78" s="30"/>
      <c r="O78" s="30"/>
      <c r="P78" s="35">
        <f>Q72+6</f>
        <v>50</v>
      </c>
      <c r="Q78" s="35">
        <f>Q72+6</f>
        <v>50</v>
      </c>
      <c r="R78" s="3"/>
      <c r="AN78" s="1"/>
      <c r="AR78" s="1"/>
      <c r="AZ78" s="1"/>
    </row>
    <row r="79" spans="1:52" s="53" customFormat="1" x14ac:dyDescent="0.3">
      <c r="A79" s="27" t="s">
        <v>33</v>
      </c>
      <c r="B79" s="28"/>
      <c r="C79" s="28"/>
      <c r="D79" s="28"/>
      <c r="E79" s="38">
        <v>0</v>
      </c>
      <c r="F79" s="28"/>
      <c r="G79" s="28"/>
      <c r="H79" s="28" t="s">
        <v>73</v>
      </c>
      <c r="I79" s="30"/>
      <c r="J79" s="30"/>
      <c r="K79" s="30"/>
      <c r="L79" s="30"/>
      <c r="M79" s="30"/>
      <c r="N79" s="30"/>
      <c r="O79" s="30"/>
      <c r="P79" s="35">
        <f>Q79-5</f>
        <v>61</v>
      </c>
      <c r="Q79" s="35">
        <f>Q70</f>
        <v>66</v>
      </c>
      <c r="R79" s="3"/>
    </row>
    <row r="80" spans="1:52" s="53" customFormat="1" x14ac:dyDescent="0.3">
      <c r="A80" s="27" t="s">
        <v>27</v>
      </c>
      <c r="B80" s="28"/>
      <c r="C80" s="28"/>
      <c r="D80" s="28"/>
      <c r="E80" s="38">
        <v>0</v>
      </c>
      <c r="F80" s="28"/>
      <c r="G80" s="28"/>
      <c r="H80" s="28" t="s">
        <v>74</v>
      </c>
      <c r="I80" s="30"/>
      <c r="J80" s="30"/>
      <c r="K80" s="30"/>
      <c r="L80" s="30"/>
      <c r="M80" s="30"/>
      <c r="N80" s="30"/>
      <c r="O80" s="30"/>
      <c r="P80" s="35">
        <f>Q76+1</f>
        <v>52</v>
      </c>
      <c r="Q80" s="35">
        <f>Q70</f>
        <v>66</v>
      </c>
      <c r="R80" s="3"/>
    </row>
    <row r="81" spans="1:52" s="53" customFormat="1" x14ac:dyDescent="0.3">
      <c r="A81" s="27" t="s">
        <v>28</v>
      </c>
      <c r="B81" s="28"/>
      <c r="C81" s="28"/>
      <c r="D81" s="28"/>
      <c r="E81" s="38">
        <v>0</v>
      </c>
      <c r="F81" s="28"/>
      <c r="G81" s="28"/>
      <c r="H81" s="28" t="s">
        <v>74</v>
      </c>
      <c r="I81" s="30"/>
      <c r="J81" s="30"/>
      <c r="K81" s="30"/>
      <c r="L81" s="30"/>
      <c r="M81" s="30"/>
      <c r="N81" s="30"/>
      <c r="O81" s="30"/>
      <c r="P81" s="35">
        <f>Q81-7</f>
        <v>59</v>
      </c>
      <c r="Q81" s="35">
        <f>Q70</f>
        <v>66</v>
      </c>
      <c r="R81" s="3"/>
    </row>
    <row r="82" spans="1:52" s="53" customFormat="1" x14ac:dyDescent="0.3">
      <c r="A82" s="27" t="s">
        <v>29</v>
      </c>
      <c r="B82" s="28"/>
      <c r="C82" s="28"/>
      <c r="D82" s="28"/>
      <c r="E82" s="38">
        <v>0</v>
      </c>
      <c r="F82" s="28"/>
      <c r="G82" s="28"/>
      <c r="H82" s="28" t="s">
        <v>67</v>
      </c>
      <c r="I82" s="30"/>
      <c r="J82" s="30"/>
      <c r="K82" s="30"/>
      <c r="L82" s="30"/>
      <c r="M82" s="30"/>
      <c r="N82" s="30"/>
      <c r="O82" s="30"/>
      <c r="P82" s="35">
        <f>Q70+1</f>
        <v>67</v>
      </c>
      <c r="Q82" s="35">
        <f>Q70+1</f>
        <v>67</v>
      </c>
      <c r="R82" s="3"/>
    </row>
    <row r="83" spans="1:52" s="53" customFormat="1" x14ac:dyDescent="0.3">
      <c r="A83" s="39" t="s">
        <v>66</v>
      </c>
      <c r="B83" s="28"/>
      <c r="C83" s="28"/>
      <c r="D83" s="28"/>
      <c r="E83" s="38">
        <v>0</v>
      </c>
      <c r="F83" s="38"/>
      <c r="G83" s="38"/>
      <c r="H83" s="29" t="s">
        <v>77</v>
      </c>
      <c r="I83" s="30">
        <f>MONTH(B83)-MONTH($B$8)</f>
        <v>0</v>
      </c>
      <c r="J83" s="30">
        <f>MONTH(C83)-MONTH($B$8)</f>
        <v>0</v>
      </c>
      <c r="K83" s="30">
        <f>YEAR(B83)-YEAR($B$8)</f>
        <v>0</v>
      </c>
      <c r="L83" s="30">
        <f>YEAR(C83)-YEAR($C$8)</f>
        <v>0</v>
      </c>
      <c r="M83" s="30">
        <f t="shared" ref="M83:N88" si="26">IF(DAY(B83)&lt;8,1+4*I83+48*K83,IF(DAY(B83)&lt;16,2+4*I83+48*K83,IF(DAY(B83)&lt;24,3+4*I83+48*K83,IF(DAY(B83&gt;31),4+4*I83+48*K83,0))))</f>
        <v>1</v>
      </c>
      <c r="N83" s="30">
        <f t="shared" si="26"/>
        <v>1</v>
      </c>
      <c r="O83" s="30">
        <f>N83-M83+1</f>
        <v>1</v>
      </c>
      <c r="P83" s="41">
        <f>SMALL(F:F,(COUNTIF(F:F,0))+1)</f>
        <v>11</v>
      </c>
      <c r="Q83" s="41">
        <f>MAX(G:G)</f>
        <v>44</v>
      </c>
      <c r="R83" s="37" t="b">
        <f>IF(D83="{1F111002-8D39-44C0-AE13-DB53752CB6E2}",P83)</f>
        <v>0</v>
      </c>
      <c r="S83" s="37" t="b">
        <f>IF(D83="{1F111002-8D39-44C0-AE13-DB53752CB6E2}",Q83)</f>
        <v>0</v>
      </c>
      <c r="T83" s="2"/>
    </row>
    <row r="84" spans="1:52" s="53" customFormat="1" x14ac:dyDescent="0.3">
      <c r="A84" s="36" t="s">
        <v>163</v>
      </c>
      <c r="B84" s="28">
        <v>43067.333333333336</v>
      </c>
      <c r="C84" s="28">
        <v>43110.708333333336</v>
      </c>
      <c r="D84" s="38" t="s">
        <v>90</v>
      </c>
      <c r="E84" s="38">
        <f>IF(OR(D84="{3CA0891B-3279-11D6-861D-00B0D07BA6E1}",D84="{ECA73488-2999-4DB8-9AE9-1880291E2B97}",D84="{1F111002-8D39-44C0-AE13-DB53752CB6E2}",D84="{816EE011-BF06-4CD9-AD45-81F1AA2B4240}",D84="{798FC2C7-EE20-4878-925E-D2DD28AD8411}"),1+E82,0)</f>
        <v>1</v>
      </c>
      <c r="F84" s="38">
        <f>IF(OR(D84="{3CA0891B-3279-11D6-861D-00B0D07BA6E1}",D84="{ECA73488-2999-4DB8-9AE9-1880291E2B97}",D84="{1F111002-8D39-44C0-AE13-DB53752CB6E2}",D84="{816EE011-BF06-4CD9-AD45-81F1AA2B4240}",D84="{798FC2C7-EE20-4878-925E-D2DD28AD8411}"),1*P84,0)</f>
        <v>12</v>
      </c>
      <c r="G84" s="38">
        <f>IF(OR(D84="{3CA0891B-3279-11D6-861D-00B0D07BA6E1}",D84="{ECA73488-2999-4DB8-9AE9-1880291E2B97}",D84="{1F111002-8D39-44C0-AE13-DB53752CB6E2}",D84="{816EE011-BF06-4CD9-AD45-81F1AA2B4240}",D84="{798FC2C7-EE20-4878-925E-D2DD28AD8411}"),1*Q84,0)</f>
        <v>18</v>
      </c>
      <c r="H84" s="29" t="str">
        <f>VLOOKUP(D84,$A$15:$B$24,2)</f>
        <v>Fondations</v>
      </c>
      <c r="I84" s="30">
        <f t="shared" ref="I84:J87" si="27">MONTH(B84)-MONTH($U$15)</f>
        <v>2</v>
      </c>
      <c r="J84" s="30">
        <f t="shared" si="27"/>
        <v>-8</v>
      </c>
      <c r="K84" s="30">
        <f>YEAR(B84)-YEAR($U$15)</f>
        <v>0</v>
      </c>
      <c r="L84" s="30">
        <f>YEAR(C84)-YEAR($U$16)</f>
        <v>1</v>
      </c>
      <c r="M84" s="30">
        <f t="shared" si="26"/>
        <v>12</v>
      </c>
      <c r="N84" s="30">
        <f t="shared" si="26"/>
        <v>18</v>
      </c>
      <c r="O84" s="30">
        <f>N84-M84+1</f>
        <v>7</v>
      </c>
      <c r="P84" s="35">
        <f t="shared" ref="P84:Q87" si="28">IF(B84=0,0,M84)</f>
        <v>12</v>
      </c>
      <c r="Q84" s="35">
        <f t="shared" si="28"/>
        <v>18</v>
      </c>
      <c r="R84" s="37" t="b">
        <f>IF(D84="{1F111002-8D39-44C0-AE13-DB53752CB6E2}",P84)</f>
        <v>0</v>
      </c>
      <c r="S84" s="37" t="b">
        <f>IF(D84="{1F111002-8D39-44C0-AE13-DB53752CB6E2}",Q84)</f>
        <v>0</v>
      </c>
      <c r="T84" s="2"/>
    </row>
    <row r="85" spans="1:52" s="53" customFormat="1" x14ac:dyDescent="0.3">
      <c r="A85" s="36" t="s">
        <v>164</v>
      </c>
      <c r="B85" s="28">
        <v>43111.333333333336</v>
      </c>
      <c r="C85" s="28">
        <v>43167.708333333336</v>
      </c>
      <c r="D85" s="38" t="s">
        <v>91</v>
      </c>
      <c r="E85" s="38">
        <f>IF(OR(D85="{3CA0891B-3279-11D6-861D-00B0D07BA6E1}",D85="{ECA73488-2999-4DB8-9AE9-1880291E2B97}",D85="{1F111002-8D39-44C0-AE13-DB53752CB6E2}",D85="{816EE011-BF06-4CD9-AD45-81F1AA2B4240}",D85="{798FC2C7-EE20-4878-925E-D2DD28AD8411}"),1+E84,0)</f>
        <v>2</v>
      </c>
      <c r="F85" s="38">
        <f>IF(OR(D85="{3CA0891B-3279-11D6-861D-00B0D07BA6E1}",D85="{ECA73488-2999-4DB8-9AE9-1880291E2B97}",D85="{1F111002-8D39-44C0-AE13-DB53752CB6E2}",D85="{816EE011-BF06-4CD9-AD45-81F1AA2B4240}",D85="{798FC2C7-EE20-4878-925E-D2DD28AD8411}"),1*P85,0)</f>
        <v>18</v>
      </c>
      <c r="G85" s="38">
        <f>IF(OR(D85="{3CA0891B-3279-11D6-861D-00B0D07BA6E1}",D85="{ECA73488-2999-4DB8-9AE9-1880291E2B97}",D85="{1F111002-8D39-44C0-AE13-DB53752CB6E2}",D85="{816EE011-BF06-4CD9-AD45-81F1AA2B4240}",D85="{798FC2C7-EE20-4878-925E-D2DD28AD8411}"),1*Q85,0)</f>
        <v>26</v>
      </c>
      <c r="H85" s="29" t="str">
        <f>VLOOKUP(D85,$A$15:$B$24,2)</f>
        <v>Super</v>
      </c>
      <c r="I85" s="30">
        <f t="shared" si="27"/>
        <v>-8</v>
      </c>
      <c r="J85" s="30">
        <f t="shared" si="27"/>
        <v>-6</v>
      </c>
      <c r="K85" s="30">
        <f>YEAR(B85)-YEAR($U$15)</f>
        <v>1</v>
      </c>
      <c r="L85" s="30">
        <f>YEAR(C85)-YEAR($U$16)</f>
        <v>1</v>
      </c>
      <c r="M85" s="30">
        <f t="shared" si="26"/>
        <v>18</v>
      </c>
      <c r="N85" s="30">
        <f t="shared" si="26"/>
        <v>26</v>
      </c>
      <c r="O85" s="30">
        <f>N85-M85+1</f>
        <v>9</v>
      </c>
      <c r="P85" s="35">
        <f t="shared" si="28"/>
        <v>18</v>
      </c>
      <c r="Q85" s="35">
        <f t="shared" si="28"/>
        <v>26</v>
      </c>
      <c r="R85" s="37">
        <f>IF(D85="{1F111002-8D39-44C0-AE13-DB53752CB6E2}",P85)</f>
        <v>18</v>
      </c>
      <c r="S85" s="37">
        <f>IF(D85="{1F111002-8D39-44C0-AE13-DB53752CB6E2}",Q85)</f>
        <v>26</v>
      </c>
      <c r="T85" s="2"/>
    </row>
    <row r="86" spans="1:52" s="53" customFormat="1" x14ac:dyDescent="0.3">
      <c r="A86" s="36" t="s">
        <v>165</v>
      </c>
      <c r="B86" s="28">
        <v>43168.333333333336</v>
      </c>
      <c r="C86" s="28">
        <v>43199.708333333336</v>
      </c>
      <c r="D86" s="38" t="s">
        <v>92</v>
      </c>
      <c r="E86" s="38">
        <f>IF(OR(D86="{3CA0891B-3279-11D6-861D-00B0D07BA6E1}",D86="{ECA73488-2999-4DB8-9AE9-1880291E2B97}",D86="{1F111002-8D39-44C0-AE13-DB53752CB6E2}",D86="{816EE011-BF06-4CD9-AD45-81F1AA2B4240}",D86="{798FC2C7-EE20-4878-925E-D2DD28AD8411}"),1+E85,0)</f>
        <v>3</v>
      </c>
      <c r="F86" s="38">
        <f>IF(OR(D86="{3CA0891B-3279-11D6-861D-00B0D07BA6E1}",D86="{ECA73488-2999-4DB8-9AE9-1880291E2B97}",D86="{1F111002-8D39-44C0-AE13-DB53752CB6E2}",D86="{816EE011-BF06-4CD9-AD45-81F1AA2B4240}",D86="{798FC2C7-EE20-4878-925E-D2DD28AD8411}"),1*P86,0)</f>
        <v>26</v>
      </c>
      <c r="G86" s="38">
        <f>IF(OR(D86="{3CA0891B-3279-11D6-861D-00B0D07BA6E1}",D86="{ECA73488-2999-4DB8-9AE9-1880291E2B97}",D86="{1F111002-8D39-44C0-AE13-DB53752CB6E2}",D86="{816EE011-BF06-4CD9-AD45-81F1AA2B4240}",D86="{798FC2C7-EE20-4878-925E-D2DD28AD8411}"),1*Q86,0)</f>
        <v>30</v>
      </c>
      <c r="H86" s="29" t="str">
        <f>VLOOKUP(D86,$A$15:$B$24,2)</f>
        <v>Terrasses &amp; Maconneries</v>
      </c>
      <c r="I86" s="30">
        <f t="shared" si="27"/>
        <v>-6</v>
      </c>
      <c r="J86" s="30">
        <f t="shared" si="27"/>
        <v>-5</v>
      </c>
      <c r="K86" s="30">
        <f>YEAR(B86)-YEAR($U$15)</f>
        <v>1</v>
      </c>
      <c r="L86" s="30">
        <f>YEAR(C86)-YEAR($U$16)</f>
        <v>1</v>
      </c>
      <c r="M86" s="30">
        <f t="shared" si="26"/>
        <v>26</v>
      </c>
      <c r="N86" s="30">
        <f t="shared" si="26"/>
        <v>30</v>
      </c>
      <c r="O86" s="30">
        <f>N86-M86+1</f>
        <v>5</v>
      </c>
      <c r="P86" s="35">
        <f t="shared" si="28"/>
        <v>26</v>
      </c>
      <c r="Q86" s="35">
        <f t="shared" si="28"/>
        <v>30</v>
      </c>
      <c r="R86" s="37" t="b">
        <f>IF(D86="{1F111002-8D39-44C0-AE13-DB53752CB6E2}",P86)</f>
        <v>0</v>
      </c>
      <c r="S86" s="37" t="b">
        <f>IF(D86="{1F111002-8D39-44C0-AE13-DB53752CB6E2}",Q86)</f>
        <v>0</v>
      </c>
      <c r="T86" s="2"/>
    </row>
    <row r="87" spans="1:52" s="53" customFormat="1" x14ac:dyDescent="0.3">
      <c r="A87" s="36" t="s">
        <v>166</v>
      </c>
      <c r="B87" s="28">
        <v>43168.333333333336</v>
      </c>
      <c r="C87" s="28">
        <v>43234.708333333336</v>
      </c>
      <c r="D87" s="38" t="s">
        <v>93</v>
      </c>
      <c r="E87" s="38">
        <f>IF(OR(D87="{3CA0891B-3279-11D6-861D-00B0D07BA6E1}",D87="{ECA73488-2999-4DB8-9AE9-1880291E2B97}",D87="{1F111002-8D39-44C0-AE13-DB53752CB6E2}",D87="{816EE011-BF06-4CD9-AD45-81F1AA2B4240}",D87="{798FC2C7-EE20-4878-925E-D2DD28AD8411}"),1+E86,0)</f>
        <v>4</v>
      </c>
      <c r="F87" s="38">
        <f>IF(OR(D87="{3CA0891B-3279-11D6-861D-00B0D07BA6E1}",D87="{ECA73488-2999-4DB8-9AE9-1880291E2B97}",D87="{1F111002-8D39-44C0-AE13-DB53752CB6E2}",D87="{816EE011-BF06-4CD9-AD45-81F1AA2B4240}",D87="{798FC2C7-EE20-4878-925E-D2DD28AD8411}"),1*P87,0)</f>
        <v>26</v>
      </c>
      <c r="G87" s="38">
        <f>IF(OR(D87="{3CA0891B-3279-11D6-861D-00B0D07BA6E1}",D87="{ECA73488-2999-4DB8-9AE9-1880291E2B97}",D87="{1F111002-8D39-44C0-AE13-DB53752CB6E2}",D87="{816EE011-BF06-4CD9-AD45-81F1AA2B4240}",D87="{798FC2C7-EE20-4878-925E-D2DD28AD8411}"),1*Q87,0)</f>
        <v>34</v>
      </c>
      <c r="H87" s="29" t="str">
        <f>VLOOKUP(D87,$A$15:$B$24,2)</f>
        <v>Terrasses &amp; Maconneries</v>
      </c>
      <c r="I87" s="30">
        <f t="shared" si="27"/>
        <v>-6</v>
      </c>
      <c r="J87" s="30">
        <f t="shared" si="27"/>
        <v>-4</v>
      </c>
      <c r="K87" s="30">
        <f>YEAR(B87)-YEAR($U$15)</f>
        <v>1</v>
      </c>
      <c r="L87" s="30">
        <f>YEAR(C87)-YEAR($U$16)</f>
        <v>1</v>
      </c>
      <c r="M87" s="30">
        <f t="shared" si="26"/>
        <v>26</v>
      </c>
      <c r="N87" s="30">
        <f t="shared" si="26"/>
        <v>34</v>
      </c>
      <c r="O87" s="30">
        <f>N87-M87+1</f>
        <v>9</v>
      </c>
      <c r="P87" s="35">
        <f t="shared" si="28"/>
        <v>26</v>
      </c>
      <c r="Q87" s="35">
        <f t="shared" si="28"/>
        <v>34</v>
      </c>
      <c r="R87" s="37" t="b">
        <f>IF(D87="{1F111002-8D39-44C0-AE13-DB53752CB6E2}",P87)</f>
        <v>0</v>
      </c>
      <c r="S87" s="37" t="b">
        <f>IF(D87="{1F111002-8D39-44C0-AE13-DB53752CB6E2}",Q87)</f>
        <v>0</v>
      </c>
      <c r="T87" s="2"/>
    </row>
    <row r="88" spans="1:52" s="53" customFormat="1" x14ac:dyDescent="0.3">
      <c r="A88" s="26" t="s">
        <v>20</v>
      </c>
      <c r="B88" s="28">
        <v>43182.333333333336</v>
      </c>
      <c r="C88" s="28">
        <v>43409.708333333336</v>
      </c>
      <c r="D88" s="28" t="s">
        <v>155</v>
      </c>
      <c r="E88" s="38">
        <v>0</v>
      </c>
      <c r="F88" s="28"/>
      <c r="G88" s="28"/>
      <c r="H88" s="28" t="s">
        <v>39</v>
      </c>
      <c r="I88" s="30">
        <f>MONTH(B88)-MONTH($U$15)</f>
        <v>-6</v>
      </c>
      <c r="J88" s="30">
        <f>MONTH(C88)-MONTH($U$16)</f>
        <v>2</v>
      </c>
      <c r="K88" s="30">
        <f>YEAR(B88)-YEAR($U$15)</f>
        <v>1</v>
      </c>
      <c r="L88" s="30">
        <f>YEAR(C88)-YEAR($U$16)</f>
        <v>1</v>
      </c>
      <c r="M88" s="30">
        <f t="shared" si="26"/>
        <v>27</v>
      </c>
      <c r="N88" s="30">
        <f t="shared" si="26"/>
        <v>57</v>
      </c>
      <c r="O88" s="30"/>
      <c r="P88" s="35">
        <f>MIN(P89:P100)</f>
        <v>17</v>
      </c>
      <c r="Q88" s="35">
        <f>N88</f>
        <v>57</v>
      </c>
      <c r="R88" s="3"/>
      <c r="S88" s="25"/>
      <c r="T88" s="53" t="s">
        <v>108</v>
      </c>
      <c r="U88" s="53">
        <v>0</v>
      </c>
    </row>
    <row r="89" spans="1:52" s="53" customFormat="1" x14ac:dyDescent="0.3">
      <c r="A89" s="27" t="s">
        <v>23</v>
      </c>
      <c r="B89" s="28"/>
      <c r="C89" s="28"/>
      <c r="D89" s="28"/>
      <c r="E89" s="38">
        <v>0</v>
      </c>
      <c r="F89" s="28"/>
      <c r="G89" s="28"/>
      <c r="H89" s="28" t="s">
        <v>71</v>
      </c>
      <c r="I89" s="30"/>
      <c r="J89" s="30"/>
      <c r="K89" s="30"/>
      <c r="L89" s="30"/>
      <c r="M89" s="30"/>
      <c r="N89" s="30"/>
      <c r="O89" s="30"/>
      <c r="P89" s="35">
        <f>M88-3</f>
        <v>24</v>
      </c>
      <c r="Q89" s="35">
        <f>M88 + 6</f>
        <v>33</v>
      </c>
      <c r="R89" s="3"/>
      <c r="S89" s="25"/>
      <c r="T89" s="53" t="s">
        <v>107</v>
      </c>
    </row>
    <row r="90" spans="1:52" s="53" customFormat="1" x14ac:dyDescent="0.3">
      <c r="A90" s="27" t="s">
        <v>24</v>
      </c>
      <c r="B90" s="28"/>
      <c r="C90" s="28"/>
      <c r="D90" s="28"/>
      <c r="E90" s="38">
        <v>0</v>
      </c>
      <c r="F90" s="28"/>
      <c r="G90" s="28"/>
      <c r="H90" s="28" t="s">
        <v>67</v>
      </c>
      <c r="I90" s="30"/>
      <c r="J90" s="30"/>
      <c r="K90" s="30"/>
      <c r="L90" s="30"/>
      <c r="M90" s="30"/>
      <c r="N90" s="30"/>
      <c r="O90" s="30"/>
      <c r="P90" s="35">
        <f>Q89+1</f>
        <v>34</v>
      </c>
      <c r="Q90" s="35">
        <f>Q89+1</f>
        <v>34</v>
      </c>
      <c r="R90" s="3"/>
      <c r="S90" s="25"/>
      <c r="T90" s="53" t="s">
        <v>105</v>
      </c>
    </row>
    <row r="91" spans="1:52" s="53" customFormat="1" x14ac:dyDescent="0.3">
      <c r="A91" s="27" t="s">
        <v>25</v>
      </c>
      <c r="B91" s="28"/>
      <c r="C91" s="28"/>
      <c r="D91" s="28"/>
      <c r="E91" s="38">
        <v>0</v>
      </c>
      <c r="F91" s="28"/>
      <c r="G91" s="28"/>
      <c r="H91" s="28" t="s">
        <v>71</v>
      </c>
      <c r="I91" s="30"/>
      <c r="J91" s="30"/>
      <c r="K91" s="30"/>
      <c r="L91" s="30"/>
      <c r="M91" s="30"/>
      <c r="N91" s="30"/>
      <c r="O91" s="30"/>
      <c r="P91" s="35">
        <f>M88+5</f>
        <v>32</v>
      </c>
      <c r="Q91" s="35">
        <f>Q88 - 12</f>
        <v>45</v>
      </c>
      <c r="R91" s="3"/>
      <c r="S91" s="25"/>
      <c r="T91" s="53" t="s">
        <v>106</v>
      </c>
    </row>
    <row r="92" spans="1:52" s="53" customFormat="1" x14ac:dyDescent="0.3">
      <c r="A92" s="27" t="s">
        <v>21</v>
      </c>
      <c r="B92" s="28"/>
      <c r="C92" s="28"/>
      <c r="D92" s="28"/>
      <c r="E92" s="38">
        <v>0</v>
      </c>
      <c r="F92" s="28"/>
      <c r="G92" s="28"/>
      <c r="H92" s="28" t="s">
        <v>72</v>
      </c>
      <c r="I92" s="30"/>
      <c r="J92" s="30"/>
      <c r="K92" s="30"/>
      <c r="L92" s="30"/>
      <c r="M92" s="30"/>
      <c r="N92" s="30"/>
      <c r="O92" s="30"/>
      <c r="P92" s="35">
        <f>$U$19</f>
        <v>17</v>
      </c>
      <c r="Q92" s="35">
        <f>Q88-6</f>
        <v>51</v>
      </c>
      <c r="R92" s="3"/>
      <c r="T92" s="53" t="s">
        <v>109</v>
      </c>
    </row>
    <row r="93" spans="1:52" s="53" customFormat="1" x14ac:dyDescent="0.3">
      <c r="A93" s="27" t="s">
        <v>134</v>
      </c>
      <c r="B93" s="28"/>
      <c r="C93" s="28"/>
      <c r="D93" s="28"/>
      <c r="E93" s="38"/>
      <c r="F93" s="28"/>
      <c r="G93" s="28"/>
      <c r="H93" s="28" t="s">
        <v>67</v>
      </c>
      <c r="I93" s="30"/>
      <c r="J93" s="30"/>
      <c r="K93" s="30"/>
      <c r="L93" s="30"/>
      <c r="M93" s="30"/>
      <c r="N93" s="30"/>
      <c r="O93" s="30"/>
      <c r="P93" s="35">
        <f>Q90+3</f>
        <v>37</v>
      </c>
      <c r="Q93" s="35">
        <f>Q90+3</f>
        <v>37</v>
      </c>
      <c r="R93" s="3"/>
    </row>
    <row r="94" spans="1:52" s="53" customFormat="1" x14ac:dyDescent="0.3">
      <c r="A94" s="27" t="s">
        <v>22</v>
      </c>
      <c r="B94" s="28"/>
      <c r="C94" s="28"/>
      <c r="D94" s="28"/>
      <c r="E94" s="38">
        <v>0</v>
      </c>
      <c r="F94" s="28"/>
      <c r="G94" s="28"/>
      <c r="H94" s="28" t="s">
        <v>73</v>
      </c>
      <c r="I94" s="30"/>
      <c r="J94" s="30"/>
      <c r="K94" s="30"/>
      <c r="L94" s="30"/>
      <c r="M94" s="30"/>
      <c r="N94" s="30"/>
      <c r="O94" s="30"/>
      <c r="P94" s="35">
        <f>Q89+1</f>
        <v>34</v>
      </c>
      <c r="Q94" s="35">
        <f>P94+7</f>
        <v>41</v>
      </c>
      <c r="R94" s="3"/>
    </row>
    <row r="95" spans="1:52" s="53" customFormat="1" x14ac:dyDescent="0.3">
      <c r="A95" s="27" t="s">
        <v>26</v>
      </c>
      <c r="B95" s="28"/>
      <c r="C95" s="28"/>
      <c r="D95" s="28"/>
      <c r="E95" s="38">
        <v>0</v>
      </c>
      <c r="F95" s="28"/>
      <c r="G95" s="28"/>
      <c r="H95" s="28" t="s">
        <v>73</v>
      </c>
      <c r="I95" s="30"/>
      <c r="J95" s="30"/>
      <c r="K95" s="30"/>
      <c r="L95" s="30"/>
      <c r="M95" s="30"/>
      <c r="N95" s="30"/>
      <c r="O95" s="30"/>
      <c r="P95" s="35">
        <f>Q94-1</f>
        <v>40</v>
      </c>
      <c r="Q95" s="35">
        <f>Q88</f>
        <v>57</v>
      </c>
      <c r="R95" s="3"/>
      <c r="AN95" s="1" t="s">
        <v>104</v>
      </c>
      <c r="AR95" s="1" t="s">
        <v>104</v>
      </c>
      <c r="AZ95" s="1" t="s">
        <v>104</v>
      </c>
    </row>
    <row r="96" spans="1:52" s="53" customFormat="1" x14ac:dyDescent="0.3">
      <c r="A96" s="27" t="s">
        <v>135</v>
      </c>
      <c r="B96" s="28"/>
      <c r="C96" s="28"/>
      <c r="D96" s="28"/>
      <c r="E96" s="38"/>
      <c r="F96" s="28"/>
      <c r="G96" s="28"/>
      <c r="H96" s="28" t="s">
        <v>67</v>
      </c>
      <c r="I96" s="30"/>
      <c r="J96" s="30"/>
      <c r="K96" s="30"/>
      <c r="L96" s="30"/>
      <c r="M96" s="30"/>
      <c r="N96" s="30"/>
      <c r="O96" s="30"/>
      <c r="P96" s="35">
        <f>Q90+6</f>
        <v>40</v>
      </c>
      <c r="Q96" s="35">
        <f>Q90+6</f>
        <v>40</v>
      </c>
      <c r="R96" s="3"/>
      <c r="AN96" s="1"/>
      <c r="AR96" s="1"/>
      <c r="AZ96" s="1"/>
    </row>
    <row r="97" spans="1:21" s="53" customFormat="1" x14ac:dyDescent="0.3">
      <c r="A97" s="27" t="s">
        <v>33</v>
      </c>
      <c r="B97" s="28"/>
      <c r="C97" s="28"/>
      <c r="D97" s="28"/>
      <c r="E97" s="38">
        <v>0</v>
      </c>
      <c r="F97" s="28"/>
      <c r="G97" s="28"/>
      <c r="H97" s="28" t="s">
        <v>73</v>
      </c>
      <c r="I97" s="30"/>
      <c r="J97" s="30"/>
      <c r="K97" s="30"/>
      <c r="L97" s="30"/>
      <c r="M97" s="30"/>
      <c r="N97" s="30"/>
      <c r="O97" s="30"/>
      <c r="P97" s="35">
        <f>Q97-5</f>
        <v>52</v>
      </c>
      <c r="Q97" s="35">
        <f>Q88</f>
        <v>57</v>
      </c>
      <c r="R97" s="3"/>
    </row>
    <row r="98" spans="1:21" s="53" customFormat="1" x14ac:dyDescent="0.3">
      <c r="A98" s="27" t="s">
        <v>27</v>
      </c>
      <c r="B98" s="28"/>
      <c r="C98" s="28"/>
      <c r="D98" s="28"/>
      <c r="E98" s="38">
        <v>0</v>
      </c>
      <c r="F98" s="28"/>
      <c r="G98" s="28"/>
      <c r="H98" s="28" t="s">
        <v>74</v>
      </c>
      <c r="I98" s="30"/>
      <c r="J98" s="30"/>
      <c r="K98" s="30"/>
      <c r="L98" s="30"/>
      <c r="M98" s="30"/>
      <c r="N98" s="30"/>
      <c r="O98" s="30"/>
      <c r="P98" s="35">
        <f>Q94+1</f>
        <v>42</v>
      </c>
      <c r="Q98" s="35">
        <f>Q88</f>
        <v>57</v>
      </c>
      <c r="R98" s="3"/>
    </row>
    <row r="99" spans="1:21" s="53" customFormat="1" x14ac:dyDescent="0.3">
      <c r="A99" s="27" t="s">
        <v>28</v>
      </c>
      <c r="B99" s="28"/>
      <c r="C99" s="28"/>
      <c r="D99" s="28"/>
      <c r="E99" s="38">
        <v>0</v>
      </c>
      <c r="F99" s="28"/>
      <c r="G99" s="28"/>
      <c r="H99" s="28" t="s">
        <v>74</v>
      </c>
      <c r="I99" s="30"/>
      <c r="J99" s="30"/>
      <c r="K99" s="30"/>
      <c r="L99" s="30"/>
      <c r="M99" s="30"/>
      <c r="N99" s="30"/>
      <c r="O99" s="30"/>
      <c r="P99" s="35">
        <f>Q99-7</f>
        <v>50</v>
      </c>
      <c r="Q99" s="35">
        <f>Q88</f>
        <v>57</v>
      </c>
      <c r="R99" s="3"/>
    </row>
    <row r="100" spans="1:21" s="53" customFormat="1" x14ac:dyDescent="0.3">
      <c r="A100" s="27" t="s">
        <v>29</v>
      </c>
      <c r="B100" s="28"/>
      <c r="C100" s="28"/>
      <c r="D100" s="28"/>
      <c r="E100" s="38">
        <v>0</v>
      </c>
      <c r="F100" s="28"/>
      <c r="G100" s="28"/>
      <c r="H100" s="28" t="s">
        <v>67</v>
      </c>
      <c r="I100" s="30"/>
      <c r="J100" s="30"/>
      <c r="K100" s="30"/>
      <c r="L100" s="30"/>
      <c r="M100" s="30"/>
      <c r="N100" s="30"/>
      <c r="O100" s="30"/>
      <c r="P100" s="35">
        <f>Q88+1</f>
        <v>58</v>
      </c>
      <c r="Q100" s="35">
        <f>Q88+1</f>
        <v>58</v>
      </c>
      <c r="R100" s="3"/>
    </row>
    <row r="101" spans="1:21" s="53" customFormat="1" x14ac:dyDescent="0.3">
      <c r="A101" s="39" t="s">
        <v>66</v>
      </c>
      <c r="B101" s="28"/>
      <c r="C101" s="28"/>
      <c r="D101" s="28"/>
      <c r="E101" s="38">
        <v>0</v>
      </c>
      <c r="F101" s="38"/>
      <c r="G101" s="38"/>
      <c r="H101" s="29" t="s">
        <v>77</v>
      </c>
      <c r="I101" s="30">
        <f>MONTH(B101)-MONTH($B$8)</f>
        <v>0</v>
      </c>
      <c r="J101" s="30">
        <f>MONTH(C101)-MONTH($B$8)</f>
        <v>0</v>
      </c>
      <c r="K101" s="30">
        <f>YEAR(B101)-YEAR($B$8)</f>
        <v>0</v>
      </c>
      <c r="L101" s="30">
        <f>YEAR(C101)-YEAR($C$8)</f>
        <v>0</v>
      </c>
      <c r="M101" s="30">
        <f t="shared" ref="M101:N106" si="29">IF(DAY(B101)&lt;8,1+4*I101+48*K101,IF(DAY(B101)&lt;16,2+4*I101+48*K101,IF(DAY(B101)&lt;24,3+4*I101+48*K101,IF(DAY(B101&gt;31),4+4*I101+48*K101,0))))</f>
        <v>1</v>
      </c>
      <c r="N101" s="30">
        <f t="shared" si="29"/>
        <v>1</v>
      </c>
      <c r="O101" s="30">
        <f>N101-M101+1</f>
        <v>1</v>
      </c>
      <c r="P101" s="41">
        <f>SMALL(F:F,(COUNTIF(F:F,0))+1)</f>
        <v>11</v>
      </c>
      <c r="Q101" s="41">
        <f>MAX(G:G)</f>
        <v>44</v>
      </c>
      <c r="R101" s="37" t="b">
        <f>IF(D101="{1F111002-8D39-44C0-AE13-DB53752CB6E2}",P101)</f>
        <v>0</v>
      </c>
      <c r="S101" s="37" t="b">
        <f>IF(D101="{1F111002-8D39-44C0-AE13-DB53752CB6E2}",Q101)</f>
        <v>0</v>
      </c>
      <c r="T101" s="2"/>
    </row>
    <row r="102" spans="1:21" s="53" customFormat="1" x14ac:dyDescent="0.3">
      <c r="A102" s="36" t="s">
        <v>167</v>
      </c>
      <c r="B102" s="28">
        <v>43131.333333333336</v>
      </c>
      <c r="C102" s="28">
        <v>43173.333333333336</v>
      </c>
      <c r="D102" s="38" t="s">
        <v>90</v>
      </c>
      <c r="E102" s="38">
        <f>IF(OR(D102="{3CA0891B-3279-11D6-861D-00B0D07BA6E1}",D102="{ECA73488-2999-4DB8-9AE9-1880291E2B97}",D102="{1F111002-8D39-44C0-AE13-DB53752CB6E2}",D102="{816EE011-BF06-4CD9-AD45-81F1AA2B4240}",D102="{798FC2C7-EE20-4878-925E-D2DD28AD8411}"),1+E100,0)</f>
        <v>1</v>
      </c>
      <c r="F102" s="38">
        <f>IF(OR(D102="{3CA0891B-3279-11D6-861D-00B0D07BA6E1}",D102="{ECA73488-2999-4DB8-9AE9-1880291E2B97}",D102="{1F111002-8D39-44C0-AE13-DB53752CB6E2}",D102="{816EE011-BF06-4CD9-AD45-81F1AA2B4240}",D102="{798FC2C7-EE20-4878-925E-D2DD28AD8411}"),1*P102,0)</f>
        <v>20</v>
      </c>
      <c r="G102" s="38">
        <f>IF(OR(D102="{3CA0891B-3279-11D6-861D-00B0D07BA6E1}",D102="{ECA73488-2999-4DB8-9AE9-1880291E2B97}",D102="{1F111002-8D39-44C0-AE13-DB53752CB6E2}",D102="{816EE011-BF06-4CD9-AD45-81F1AA2B4240}",D102="{798FC2C7-EE20-4878-925E-D2DD28AD8411}"),1*Q102,0)</f>
        <v>26</v>
      </c>
      <c r="H102" s="29" t="str">
        <f>VLOOKUP(D102,$A$15:$B$24,2)</f>
        <v>Fondations</v>
      </c>
      <c r="I102" s="30">
        <f t="shared" ref="I102:J105" si="30">MONTH(B102)-MONTH($U$15)</f>
        <v>-8</v>
      </c>
      <c r="J102" s="30">
        <f t="shared" si="30"/>
        <v>-6</v>
      </c>
      <c r="K102" s="30">
        <f>YEAR(B102)-YEAR($U$15)</f>
        <v>1</v>
      </c>
      <c r="L102" s="30">
        <f>YEAR(C102)-YEAR($U$16)</f>
        <v>1</v>
      </c>
      <c r="M102" s="30">
        <f t="shared" si="29"/>
        <v>20</v>
      </c>
      <c r="N102" s="30">
        <f t="shared" si="29"/>
        <v>26</v>
      </c>
      <c r="O102" s="30">
        <f>N102-M102+1</f>
        <v>7</v>
      </c>
      <c r="P102" s="35">
        <f t="shared" ref="P102:Q105" si="31">IF(B102=0,0,M102)</f>
        <v>20</v>
      </c>
      <c r="Q102" s="35">
        <f t="shared" si="31"/>
        <v>26</v>
      </c>
      <c r="R102" s="37" t="b">
        <f>IF(D102="{1F111002-8D39-44C0-AE13-DB53752CB6E2}",P102)</f>
        <v>0</v>
      </c>
      <c r="S102" s="37" t="b">
        <f>IF(D102="{1F111002-8D39-44C0-AE13-DB53752CB6E2}",Q102)</f>
        <v>0</v>
      </c>
      <c r="T102" s="2"/>
    </row>
    <row r="103" spans="1:21" s="53" customFormat="1" x14ac:dyDescent="0.3">
      <c r="A103" s="36" t="s">
        <v>168</v>
      </c>
      <c r="B103" s="28">
        <v>43173.333333333336</v>
      </c>
      <c r="C103" s="28">
        <v>43237.708333333336</v>
      </c>
      <c r="D103" s="38" t="s">
        <v>91</v>
      </c>
      <c r="E103" s="38">
        <f>IF(OR(D103="{3CA0891B-3279-11D6-861D-00B0D07BA6E1}",D103="{ECA73488-2999-4DB8-9AE9-1880291E2B97}",D103="{1F111002-8D39-44C0-AE13-DB53752CB6E2}",D103="{816EE011-BF06-4CD9-AD45-81F1AA2B4240}",D103="{798FC2C7-EE20-4878-925E-D2DD28AD8411}"),1+E102,0)</f>
        <v>2</v>
      </c>
      <c r="F103" s="38">
        <f>IF(OR(D103="{3CA0891B-3279-11D6-861D-00B0D07BA6E1}",D103="{ECA73488-2999-4DB8-9AE9-1880291E2B97}",D103="{1F111002-8D39-44C0-AE13-DB53752CB6E2}",D103="{816EE011-BF06-4CD9-AD45-81F1AA2B4240}",D103="{798FC2C7-EE20-4878-925E-D2DD28AD8411}"),1*P103,0)</f>
        <v>26</v>
      </c>
      <c r="G103" s="38">
        <f>IF(OR(D103="{3CA0891B-3279-11D6-861D-00B0D07BA6E1}",D103="{ECA73488-2999-4DB8-9AE9-1880291E2B97}",D103="{1F111002-8D39-44C0-AE13-DB53752CB6E2}",D103="{816EE011-BF06-4CD9-AD45-81F1AA2B4240}",D103="{798FC2C7-EE20-4878-925E-D2DD28AD8411}"),1*Q103,0)</f>
        <v>35</v>
      </c>
      <c r="H103" s="29" t="str">
        <f>VLOOKUP(D103,$A$15:$B$24,2)</f>
        <v>Super</v>
      </c>
      <c r="I103" s="30">
        <f t="shared" si="30"/>
        <v>-6</v>
      </c>
      <c r="J103" s="30">
        <f t="shared" si="30"/>
        <v>-4</v>
      </c>
      <c r="K103" s="30">
        <f>YEAR(B103)-YEAR($U$15)</f>
        <v>1</v>
      </c>
      <c r="L103" s="30">
        <f>YEAR(C103)-YEAR($U$16)</f>
        <v>1</v>
      </c>
      <c r="M103" s="30">
        <f t="shared" si="29"/>
        <v>26</v>
      </c>
      <c r="N103" s="30">
        <f t="shared" si="29"/>
        <v>35</v>
      </c>
      <c r="O103" s="30">
        <f>N103-M103+1</f>
        <v>10</v>
      </c>
      <c r="P103" s="35">
        <f t="shared" si="31"/>
        <v>26</v>
      </c>
      <c r="Q103" s="35">
        <f t="shared" si="31"/>
        <v>35</v>
      </c>
      <c r="R103" s="37">
        <f>IF(D103="{1F111002-8D39-44C0-AE13-DB53752CB6E2}",P103)</f>
        <v>26</v>
      </c>
      <c r="S103" s="37">
        <f>IF(D103="{1F111002-8D39-44C0-AE13-DB53752CB6E2}",Q103)</f>
        <v>35</v>
      </c>
      <c r="T103" s="2"/>
    </row>
    <row r="104" spans="1:21" s="53" customFormat="1" x14ac:dyDescent="0.3">
      <c r="A104" s="36" t="s">
        <v>169</v>
      </c>
      <c r="B104" s="28">
        <v>43238.333333333336</v>
      </c>
      <c r="C104" s="28">
        <v>43269.708333333336</v>
      </c>
      <c r="D104" s="38" t="s">
        <v>92</v>
      </c>
      <c r="E104" s="38">
        <f>IF(OR(D104="{3CA0891B-3279-11D6-861D-00B0D07BA6E1}",D104="{ECA73488-2999-4DB8-9AE9-1880291E2B97}",D104="{1F111002-8D39-44C0-AE13-DB53752CB6E2}",D104="{816EE011-BF06-4CD9-AD45-81F1AA2B4240}",D104="{798FC2C7-EE20-4878-925E-D2DD28AD8411}"),1+E103,0)</f>
        <v>3</v>
      </c>
      <c r="F104" s="38">
        <f>IF(OR(D104="{3CA0891B-3279-11D6-861D-00B0D07BA6E1}",D104="{ECA73488-2999-4DB8-9AE9-1880291E2B97}",D104="{1F111002-8D39-44C0-AE13-DB53752CB6E2}",D104="{816EE011-BF06-4CD9-AD45-81F1AA2B4240}",D104="{798FC2C7-EE20-4878-925E-D2DD28AD8411}"),1*P104,0)</f>
        <v>35</v>
      </c>
      <c r="G104" s="38">
        <f>IF(OR(D104="{3CA0891B-3279-11D6-861D-00B0D07BA6E1}",D104="{ECA73488-2999-4DB8-9AE9-1880291E2B97}",D104="{1F111002-8D39-44C0-AE13-DB53752CB6E2}",D104="{816EE011-BF06-4CD9-AD45-81F1AA2B4240}",D104="{798FC2C7-EE20-4878-925E-D2DD28AD8411}"),1*Q104,0)</f>
        <v>39</v>
      </c>
      <c r="H104" s="29" t="str">
        <f>VLOOKUP(D104,$A$15:$B$24,2)</f>
        <v>Terrasses &amp; Maconneries</v>
      </c>
      <c r="I104" s="30">
        <f t="shared" si="30"/>
        <v>-4</v>
      </c>
      <c r="J104" s="30">
        <f t="shared" si="30"/>
        <v>-3</v>
      </c>
      <c r="K104" s="30">
        <f>YEAR(B104)-YEAR($U$15)</f>
        <v>1</v>
      </c>
      <c r="L104" s="30">
        <f>YEAR(C104)-YEAR($U$16)</f>
        <v>1</v>
      </c>
      <c r="M104" s="30">
        <f t="shared" si="29"/>
        <v>35</v>
      </c>
      <c r="N104" s="30">
        <f t="shared" si="29"/>
        <v>39</v>
      </c>
      <c r="O104" s="30">
        <f>N104-M104+1</f>
        <v>5</v>
      </c>
      <c r="P104" s="35">
        <f t="shared" si="31"/>
        <v>35</v>
      </c>
      <c r="Q104" s="35">
        <f t="shared" si="31"/>
        <v>39</v>
      </c>
      <c r="R104" s="37" t="b">
        <f>IF(D104="{1F111002-8D39-44C0-AE13-DB53752CB6E2}",P104)</f>
        <v>0</v>
      </c>
      <c r="S104" s="37" t="b">
        <f>IF(D104="{1F111002-8D39-44C0-AE13-DB53752CB6E2}",Q104)</f>
        <v>0</v>
      </c>
      <c r="T104" s="2"/>
    </row>
    <row r="105" spans="1:21" s="53" customFormat="1" x14ac:dyDescent="0.3">
      <c r="A105" s="36" t="s">
        <v>170</v>
      </c>
      <c r="B105" s="28">
        <v>43238.333333333336</v>
      </c>
      <c r="C105" s="28">
        <v>43298.708333333336</v>
      </c>
      <c r="D105" s="38" t="s">
        <v>93</v>
      </c>
      <c r="E105" s="38">
        <f>IF(OR(D105="{3CA0891B-3279-11D6-861D-00B0D07BA6E1}",D105="{ECA73488-2999-4DB8-9AE9-1880291E2B97}",D105="{1F111002-8D39-44C0-AE13-DB53752CB6E2}",D105="{816EE011-BF06-4CD9-AD45-81F1AA2B4240}",D105="{798FC2C7-EE20-4878-925E-D2DD28AD8411}"),1+E104,0)</f>
        <v>4</v>
      </c>
      <c r="F105" s="38">
        <f>IF(OR(D105="{3CA0891B-3279-11D6-861D-00B0D07BA6E1}",D105="{ECA73488-2999-4DB8-9AE9-1880291E2B97}",D105="{1F111002-8D39-44C0-AE13-DB53752CB6E2}",D105="{816EE011-BF06-4CD9-AD45-81F1AA2B4240}",D105="{798FC2C7-EE20-4878-925E-D2DD28AD8411}"),1*P105,0)</f>
        <v>35</v>
      </c>
      <c r="G105" s="38">
        <f>IF(OR(D105="{3CA0891B-3279-11D6-861D-00B0D07BA6E1}",D105="{ECA73488-2999-4DB8-9AE9-1880291E2B97}",D105="{1F111002-8D39-44C0-AE13-DB53752CB6E2}",D105="{816EE011-BF06-4CD9-AD45-81F1AA2B4240}",D105="{798FC2C7-EE20-4878-925E-D2DD28AD8411}"),1*Q105,0)</f>
        <v>43</v>
      </c>
      <c r="H105" s="29" t="str">
        <f>VLOOKUP(D105,$A$15:$B$24,2)</f>
        <v>Terrasses &amp; Maconneries</v>
      </c>
      <c r="I105" s="30">
        <f t="shared" si="30"/>
        <v>-4</v>
      </c>
      <c r="J105" s="30">
        <f t="shared" si="30"/>
        <v>-2</v>
      </c>
      <c r="K105" s="30">
        <f>YEAR(B105)-YEAR($U$15)</f>
        <v>1</v>
      </c>
      <c r="L105" s="30">
        <f>YEAR(C105)-YEAR($U$16)</f>
        <v>1</v>
      </c>
      <c r="M105" s="30">
        <f t="shared" si="29"/>
        <v>35</v>
      </c>
      <c r="N105" s="30">
        <f t="shared" si="29"/>
        <v>43</v>
      </c>
      <c r="O105" s="30">
        <f>N105-M105+1</f>
        <v>9</v>
      </c>
      <c r="P105" s="35">
        <f t="shared" si="31"/>
        <v>35</v>
      </c>
      <c r="Q105" s="35">
        <f t="shared" si="31"/>
        <v>43</v>
      </c>
      <c r="R105" s="37" t="b">
        <f>IF(D105="{1F111002-8D39-44C0-AE13-DB53752CB6E2}",P105)</f>
        <v>0</v>
      </c>
      <c r="S105" s="37" t="b">
        <f>IF(D105="{1F111002-8D39-44C0-AE13-DB53752CB6E2}",Q105)</f>
        <v>0</v>
      </c>
      <c r="T105" s="2"/>
    </row>
    <row r="106" spans="1:21" s="53" customFormat="1" x14ac:dyDescent="0.3">
      <c r="A106" s="26" t="s">
        <v>20</v>
      </c>
      <c r="B106" s="28">
        <v>43238.333333333336</v>
      </c>
      <c r="C106" s="28">
        <v>43451.708333333336</v>
      </c>
      <c r="D106" s="28" t="s">
        <v>155</v>
      </c>
      <c r="E106" s="38">
        <v>0</v>
      </c>
      <c r="F106" s="28"/>
      <c r="G106" s="28"/>
      <c r="H106" s="28" t="s">
        <v>39</v>
      </c>
      <c r="I106" s="30">
        <f>MONTH(B106)-MONTH($U$15)</f>
        <v>-4</v>
      </c>
      <c r="J106" s="30">
        <f>MONTH(C106)-MONTH($U$16)</f>
        <v>3</v>
      </c>
      <c r="K106" s="30">
        <f>YEAR(B106)-YEAR($U$15)</f>
        <v>1</v>
      </c>
      <c r="L106" s="30">
        <f>YEAR(C106)-YEAR($U$16)</f>
        <v>1</v>
      </c>
      <c r="M106" s="30">
        <f t="shared" si="29"/>
        <v>35</v>
      </c>
      <c r="N106" s="30">
        <f t="shared" si="29"/>
        <v>63</v>
      </c>
      <c r="O106" s="30"/>
      <c r="P106" s="35">
        <f>MIN(P107:P118)</f>
        <v>17</v>
      </c>
      <c r="Q106" s="35">
        <f>N106</f>
        <v>63</v>
      </c>
      <c r="R106" s="3"/>
      <c r="S106" s="25"/>
      <c r="T106" s="53" t="s">
        <v>108</v>
      </c>
      <c r="U106" s="53">
        <v>0</v>
      </c>
    </row>
    <row r="107" spans="1:21" s="53" customFormat="1" x14ac:dyDescent="0.3">
      <c r="A107" s="27" t="s">
        <v>23</v>
      </c>
      <c r="B107" s="28"/>
      <c r="C107" s="28"/>
      <c r="D107" s="28"/>
      <c r="E107" s="38">
        <v>0</v>
      </c>
      <c r="F107" s="28"/>
      <c r="G107" s="28"/>
      <c r="H107" s="28" t="s">
        <v>71</v>
      </c>
      <c r="I107" s="30"/>
      <c r="J107" s="30"/>
      <c r="K107" s="30"/>
      <c r="L107" s="30"/>
      <c r="M107" s="30"/>
      <c r="N107" s="30"/>
      <c r="O107" s="30"/>
      <c r="P107" s="35">
        <f>M106-3</f>
        <v>32</v>
      </c>
      <c r="Q107" s="35">
        <f>M106 + 6</f>
        <v>41</v>
      </c>
      <c r="R107" s="3"/>
      <c r="S107" s="25"/>
      <c r="T107" s="53" t="s">
        <v>107</v>
      </c>
    </row>
    <row r="108" spans="1:21" s="53" customFormat="1" x14ac:dyDescent="0.3">
      <c r="A108" s="27" t="s">
        <v>24</v>
      </c>
      <c r="B108" s="28"/>
      <c r="C108" s="28"/>
      <c r="D108" s="28"/>
      <c r="E108" s="38">
        <v>0</v>
      </c>
      <c r="F108" s="28"/>
      <c r="G108" s="28"/>
      <c r="H108" s="28" t="s">
        <v>67</v>
      </c>
      <c r="I108" s="30"/>
      <c r="J108" s="30"/>
      <c r="K108" s="30"/>
      <c r="L108" s="30"/>
      <c r="M108" s="30"/>
      <c r="N108" s="30"/>
      <c r="O108" s="30"/>
      <c r="P108" s="35">
        <f>Q107+1</f>
        <v>42</v>
      </c>
      <c r="Q108" s="35">
        <f>Q107+1</f>
        <v>42</v>
      </c>
      <c r="R108" s="3"/>
      <c r="S108" s="25"/>
      <c r="T108" s="53" t="s">
        <v>105</v>
      </c>
    </row>
    <row r="109" spans="1:21" s="53" customFormat="1" x14ac:dyDescent="0.3">
      <c r="A109" s="27" t="s">
        <v>25</v>
      </c>
      <c r="B109" s="28"/>
      <c r="C109" s="28"/>
      <c r="D109" s="28"/>
      <c r="E109" s="38">
        <v>0</v>
      </c>
      <c r="F109" s="28"/>
      <c r="G109" s="28"/>
      <c r="H109" s="28" t="s">
        <v>71</v>
      </c>
      <c r="I109" s="30"/>
      <c r="J109" s="30"/>
      <c r="K109" s="30"/>
      <c r="L109" s="30"/>
      <c r="M109" s="30"/>
      <c r="N109" s="30"/>
      <c r="O109" s="30"/>
      <c r="P109" s="35">
        <f>M106+5</f>
        <v>40</v>
      </c>
      <c r="Q109" s="35">
        <f>Q106 - 12</f>
        <v>51</v>
      </c>
      <c r="R109" s="3"/>
      <c r="S109" s="25"/>
      <c r="T109" s="53" t="s">
        <v>106</v>
      </c>
    </row>
    <row r="110" spans="1:21" s="53" customFormat="1" x14ac:dyDescent="0.3">
      <c r="A110" s="27" t="s">
        <v>21</v>
      </c>
      <c r="B110" s="28"/>
      <c r="C110" s="28"/>
      <c r="D110" s="28"/>
      <c r="E110" s="38">
        <v>0</v>
      </c>
      <c r="F110" s="28"/>
      <c r="G110" s="28"/>
      <c r="H110" s="28" t="s">
        <v>72</v>
      </c>
      <c r="I110" s="30"/>
      <c r="J110" s="30"/>
      <c r="K110" s="30"/>
      <c r="L110" s="30"/>
      <c r="M110" s="30"/>
      <c r="N110" s="30"/>
      <c r="O110" s="30"/>
      <c r="P110" s="35">
        <f>$U$19</f>
        <v>17</v>
      </c>
      <c r="Q110" s="35">
        <f>Q106-6</f>
        <v>57</v>
      </c>
      <c r="R110" s="3"/>
      <c r="T110" s="53" t="s">
        <v>109</v>
      </c>
    </row>
    <row r="111" spans="1:21" s="53" customFormat="1" x14ac:dyDescent="0.3">
      <c r="A111" s="27" t="s">
        <v>134</v>
      </c>
      <c r="B111" s="28"/>
      <c r="C111" s="28"/>
      <c r="D111" s="28"/>
      <c r="E111" s="38"/>
      <c r="F111" s="28"/>
      <c r="G111" s="28"/>
      <c r="H111" s="28" t="s">
        <v>67</v>
      </c>
      <c r="I111" s="30"/>
      <c r="J111" s="30"/>
      <c r="K111" s="30"/>
      <c r="L111" s="30"/>
      <c r="M111" s="30"/>
      <c r="N111" s="30"/>
      <c r="O111" s="30"/>
      <c r="P111" s="35">
        <f>Q108+3</f>
        <v>45</v>
      </c>
      <c r="Q111" s="35">
        <f>Q108+3</f>
        <v>45</v>
      </c>
      <c r="R111" s="3"/>
    </row>
    <row r="112" spans="1:21" s="53" customFormat="1" x14ac:dyDescent="0.3">
      <c r="A112" s="27" t="s">
        <v>22</v>
      </c>
      <c r="B112" s="28"/>
      <c r="C112" s="28"/>
      <c r="D112" s="28"/>
      <c r="E112" s="38">
        <v>0</v>
      </c>
      <c r="F112" s="28"/>
      <c r="G112" s="28"/>
      <c r="H112" s="28" t="s">
        <v>73</v>
      </c>
      <c r="I112" s="30"/>
      <c r="J112" s="30"/>
      <c r="K112" s="30"/>
      <c r="L112" s="30"/>
      <c r="M112" s="30"/>
      <c r="N112" s="30"/>
      <c r="O112" s="30"/>
      <c r="P112" s="35">
        <f>Q107+1</f>
        <v>42</v>
      </c>
      <c r="Q112" s="35">
        <f>P112+7</f>
        <v>49</v>
      </c>
      <c r="R112" s="3"/>
    </row>
    <row r="113" spans="1:52" s="53" customFormat="1" x14ac:dyDescent="0.3">
      <c r="A113" s="27" t="s">
        <v>26</v>
      </c>
      <c r="B113" s="28"/>
      <c r="C113" s="28"/>
      <c r="D113" s="28"/>
      <c r="E113" s="38">
        <v>0</v>
      </c>
      <c r="F113" s="28"/>
      <c r="G113" s="28"/>
      <c r="H113" s="28" t="s">
        <v>73</v>
      </c>
      <c r="I113" s="30"/>
      <c r="J113" s="30"/>
      <c r="K113" s="30"/>
      <c r="L113" s="30"/>
      <c r="M113" s="30"/>
      <c r="N113" s="30"/>
      <c r="O113" s="30"/>
      <c r="P113" s="35">
        <f>Q112-1</f>
        <v>48</v>
      </c>
      <c r="Q113" s="35">
        <f>Q106</f>
        <v>63</v>
      </c>
      <c r="R113" s="3"/>
      <c r="AN113" s="1" t="s">
        <v>104</v>
      </c>
      <c r="AR113" s="1" t="s">
        <v>104</v>
      </c>
      <c r="AZ113" s="1" t="s">
        <v>104</v>
      </c>
    </row>
    <row r="114" spans="1:52" s="53" customFormat="1" x14ac:dyDescent="0.3">
      <c r="A114" s="27" t="s">
        <v>135</v>
      </c>
      <c r="B114" s="28"/>
      <c r="C114" s="28"/>
      <c r="D114" s="28"/>
      <c r="E114" s="38"/>
      <c r="F114" s="28"/>
      <c r="G114" s="28"/>
      <c r="H114" s="28" t="s">
        <v>67</v>
      </c>
      <c r="I114" s="30"/>
      <c r="J114" s="30"/>
      <c r="K114" s="30"/>
      <c r="L114" s="30"/>
      <c r="M114" s="30"/>
      <c r="N114" s="30"/>
      <c r="O114" s="30"/>
      <c r="P114" s="35">
        <f>Q108+6</f>
        <v>48</v>
      </c>
      <c r="Q114" s="35">
        <f>Q108+6</f>
        <v>48</v>
      </c>
      <c r="R114" s="3"/>
      <c r="AN114" s="1"/>
      <c r="AR114" s="1"/>
      <c r="AZ114" s="1"/>
    </row>
    <row r="115" spans="1:52" s="53" customFormat="1" x14ac:dyDescent="0.3">
      <c r="A115" s="27" t="s">
        <v>33</v>
      </c>
      <c r="B115" s="28"/>
      <c r="C115" s="28"/>
      <c r="D115" s="28"/>
      <c r="E115" s="38">
        <v>0</v>
      </c>
      <c r="F115" s="28"/>
      <c r="G115" s="28"/>
      <c r="H115" s="28" t="s">
        <v>73</v>
      </c>
      <c r="I115" s="30"/>
      <c r="J115" s="30"/>
      <c r="K115" s="30"/>
      <c r="L115" s="30"/>
      <c r="M115" s="30"/>
      <c r="N115" s="30"/>
      <c r="O115" s="30"/>
      <c r="P115" s="35">
        <f>Q115-5</f>
        <v>58</v>
      </c>
      <c r="Q115" s="35">
        <f>Q106</f>
        <v>63</v>
      </c>
      <c r="R115" s="3"/>
    </row>
    <row r="116" spans="1:52" s="53" customFormat="1" x14ac:dyDescent="0.3">
      <c r="A116" s="27" t="s">
        <v>27</v>
      </c>
      <c r="B116" s="28"/>
      <c r="C116" s="28"/>
      <c r="D116" s="28"/>
      <c r="E116" s="38">
        <v>0</v>
      </c>
      <c r="F116" s="28"/>
      <c r="G116" s="28"/>
      <c r="H116" s="28" t="s">
        <v>74</v>
      </c>
      <c r="I116" s="30"/>
      <c r="J116" s="30"/>
      <c r="K116" s="30"/>
      <c r="L116" s="30"/>
      <c r="M116" s="30"/>
      <c r="N116" s="30"/>
      <c r="O116" s="30"/>
      <c r="P116" s="35">
        <f>Q112+1</f>
        <v>50</v>
      </c>
      <c r="Q116" s="35">
        <f>Q106</f>
        <v>63</v>
      </c>
      <c r="R116" s="3"/>
    </row>
    <row r="117" spans="1:52" s="53" customFormat="1" x14ac:dyDescent="0.3">
      <c r="A117" s="27" t="s">
        <v>28</v>
      </c>
      <c r="B117" s="28"/>
      <c r="C117" s="28"/>
      <c r="D117" s="28"/>
      <c r="E117" s="38">
        <v>0</v>
      </c>
      <c r="F117" s="28"/>
      <c r="G117" s="28"/>
      <c r="H117" s="28" t="s">
        <v>74</v>
      </c>
      <c r="I117" s="30"/>
      <c r="J117" s="30"/>
      <c r="K117" s="30"/>
      <c r="L117" s="30"/>
      <c r="M117" s="30"/>
      <c r="N117" s="30"/>
      <c r="O117" s="30"/>
      <c r="P117" s="35">
        <f>Q117-7</f>
        <v>56</v>
      </c>
      <c r="Q117" s="35">
        <f>Q106</f>
        <v>63</v>
      </c>
      <c r="R117" s="3"/>
    </row>
    <row r="118" spans="1:52" s="53" customFormat="1" x14ac:dyDescent="0.3">
      <c r="A118" s="27" t="s">
        <v>29</v>
      </c>
      <c r="B118" s="28"/>
      <c r="C118" s="28"/>
      <c r="D118" s="28"/>
      <c r="E118" s="38">
        <v>0</v>
      </c>
      <c r="F118" s="28"/>
      <c r="G118" s="28"/>
      <c r="H118" s="28" t="s">
        <v>67</v>
      </c>
      <c r="I118" s="30"/>
      <c r="J118" s="30"/>
      <c r="K118" s="30"/>
      <c r="L118" s="30"/>
      <c r="M118" s="30"/>
      <c r="N118" s="30"/>
      <c r="O118" s="30"/>
      <c r="P118" s="35">
        <f>Q106+1</f>
        <v>64</v>
      </c>
      <c r="Q118" s="35">
        <f>Q106+1</f>
        <v>64</v>
      </c>
      <c r="R118" s="3"/>
    </row>
    <row r="119" spans="1:52" s="53" customFormat="1" x14ac:dyDescent="0.3">
      <c r="A119" s="39" t="s">
        <v>66</v>
      </c>
      <c r="B119" s="28"/>
      <c r="C119" s="28"/>
      <c r="D119" s="28"/>
      <c r="E119" s="38">
        <v>0</v>
      </c>
      <c r="F119" s="38"/>
      <c r="G119" s="38"/>
      <c r="H119" s="29" t="s">
        <v>77</v>
      </c>
      <c r="I119" s="30">
        <f>MONTH(B119)-MONTH($B$8)</f>
        <v>0</v>
      </c>
      <c r="J119" s="30">
        <f>MONTH(C119)-MONTH($B$8)</f>
        <v>0</v>
      </c>
      <c r="K119" s="30">
        <f>YEAR(B119)-YEAR($B$8)</f>
        <v>0</v>
      </c>
      <c r="L119" s="30">
        <f>YEAR(C119)-YEAR($C$8)</f>
        <v>0</v>
      </c>
      <c r="M119" s="30">
        <f t="shared" ref="M119:N125" si="32">IF(DAY(B119)&lt;8,1+4*I119+48*K119,IF(DAY(B119)&lt;16,2+4*I119+48*K119,IF(DAY(B119)&lt;24,3+4*I119+48*K119,IF(DAY(B119&gt;31),4+4*I119+48*K119,0))))</f>
        <v>1</v>
      </c>
      <c r="N119" s="30">
        <f t="shared" si="32"/>
        <v>1</v>
      </c>
      <c r="O119" s="30">
        <f t="shared" ref="O119:O124" si="33">N119-M119+1</f>
        <v>1</v>
      </c>
      <c r="P119" s="41">
        <f>SMALL(F:F,(COUNTIF(F:F,0))+1)</f>
        <v>11</v>
      </c>
      <c r="Q119" s="41">
        <f>MAX(G:G)</f>
        <v>44</v>
      </c>
      <c r="R119" s="37" t="b">
        <f t="shared" ref="R119:R124" si="34">IF(D119="{1F111002-8D39-44C0-AE13-DB53752CB6E2}",P119)</f>
        <v>0</v>
      </c>
      <c r="S119" s="37" t="b">
        <f t="shared" ref="S119:S124" si="35">IF(D119="{1F111002-8D39-44C0-AE13-DB53752CB6E2}",Q119)</f>
        <v>0</v>
      </c>
      <c r="T119" s="2"/>
    </row>
    <row r="120" spans="1:52" s="53" customFormat="1" x14ac:dyDescent="0.3">
      <c r="A120" s="36" t="s">
        <v>75</v>
      </c>
      <c r="B120" s="28">
        <v>43152.333333333336</v>
      </c>
      <c r="C120" s="28">
        <v>43179.708333333336</v>
      </c>
      <c r="D120" s="38" t="s">
        <v>90</v>
      </c>
      <c r="E120" s="38">
        <f>IF(OR(D120="{3CA0891B-3279-11D6-861D-00B0D07BA6E1}",D120="{ECA73488-2999-4DB8-9AE9-1880291E2B97}",D120="{1F111002-8D39-44C0-AE13-DB53752CB6E2}",D120="{816EE011-BF06-4CD9-AD45-81F1AA2B4240}",D120="{798FC2C7-EE20-4878-925E-D2DD28AD8411}"),1+E118,0)</f>
        <v>1</v>
      </c>
      <c r="F120" s="38">
        <f>IF(OR(D120="{3CA0891B-3279-11D6-861D-00B0D07BA6E1}",D120="{ECA73488-2999-4DB8-9AE9-1880291E2B97}",D120="{1F111002-8D39-44C0-AE13-DB53752CB6E2}",D120="{816EE011-BF06-4CD9-AD45-81F1AA2B4240}",D120="{798FC2C7-EE20-4878-925E-D2DD28AD8411}"),1*P120,0)</f>
        <v>23</v>
      </c>
      <c r="G120" s="38">
        <f>IF(OR(D120="{3CA0891B-3279-11D6-861D-00B0D07BA6E1}",D120="{ECA73488-2999-4DB8-9AE9-1880291E2B97}",D120="{1F111002-8D39-44C0-AE13-DB53752CB6E2}",D120="{816EE011-BF06-4CD9-AD45-81F1AA2B4240}",D120="{798FC2C7-EE20-4878-925E-D2DD28AD8411}"),1*Q120,0)</f>
        <v>27</v>
      </c>
      <c r="H120" s="29" t="str">
        <f>VLOOKUP(D120,$A$15:$B$24,2)</f>
        <v>Fondations</v>
      </c>
      <c r="I120" s="30">
        <f t="shared" ref="I120:J124" si="36">MONTH(B120)-MONTH($U$15)</f>
        <v>-7</v>
      </c>
      <c r="J120" s="30">
        <f t="shared" si="36"/>
        <v>-6</v>
      </c>
      <c r="K120" s="30">
        <f t="shared" ref="K120:K125" si="37">YEAR(B120)-YEAR($U$15)</f>
        <v>1</v>
      </c>
      <c r="L120" s="30">
        <f t="shared" ref="L120:L125" si="38">YEAR(C120)-YEAR($U$16)</f>
        <v>1</v>
      </c>
      <c r="M120" s="30">
        <f t="shared" si="32"/>
        <v>23</v>
      </c>
      <c r="N120" s="30">
        <f t="shared" si="32"/>
        <v>27</v>
      </c>
      <c r="O120" s="30">
        <f t="shared" si="33"/>
        <v>5</v>
      </c>
      <c r="P120" s="35">
        <f t="shared" ref="P120:Q124" si="39">IF(B120=0,0,M120)</f>
        <v>23</v>
      </c>
      <c r="Q120" s="35">
        <f t="shared" si="39"/>
        <v>27</v>
      </c>
      <c r="R120" s="37" t="b">
        <f t="shared" si="34"/>
        <v>0</v>
      </c>
      <c r="S120" s="37" t="b">
        <f t="shared" si="35"/>
        <v>0</v>
      </c>
      <c r="T120" s="2"/>
    </row>
    <row r="121" spans="1:52" s="53" customFormat="1" x14ac:dyDescent="0.3">
      <c r="A121" s="36" t="s">
        <v>171</v>
      </c>
      <c r="B121" s="28">
        <v>43180.333333333336</v>
      </c>
      <c r="C121" s="28">
        <v>43210.708333333336</v>
      </c>
      <c r="D121" s="38" t="s">
        <v>91</v>
      </c>
      <c r="E121" s="38">
        <f>IF(OR(D121="{3CA0891B-3279-11D6-861D-00B0D07BA6E1}",D121="{ECA73488-2999-4DB8-9AE9-1880291E2B97}",D121="{1F111002-8D39-44C0-AE13-DB53752CB6E2}",D121="{816EE011-BF06-4CD9-AD45-81F1AA2B4240}",D121="{798FC2C7-EE20-4878-925E-D2DD28AD8411}"),1+E120,0)</f>
        <v>2</v>
      </c>
      <c r="F121" s="38">
        <f>IF(OR(D121="{3CA0891B-3279-11D6-861D-00B0D07BA6E1}",D121="{ECA73488-2999-4DB8-9AE9-1880291E2B97}",D121="{1F111002-8D39-44C0-AE13-DB53752CB6E2}",D121="{816EE011-BF06-4CD9-AD45-81F1AA2B4240}",D121="{798FC2C7-EE20-4878-925E-D2DD28AD8411}"),1*P121,0)</f>
        <v>27</v>
      </c>
      <c r="G121" s="38">
        <f>IF(OR(D121="{3CA0891B-3279-11D6-861D-00B0D07BA6E1}",D121="{ECA73488-2999-4DB8-9AE9-1880291E2B97}",D121="{1F111002-8D39-44C0-AE13-DB53752CB6E2}",D121="{816EE011-BF06-4CD9-AD45-81F1AA2B4240}",D121="{798FC2C7-EE20-4878-925E-D2DD28AD8411}"),1*Q121,0)</f>
        <v>31</v>
      </c>
      <c r="H121" s="29" t="str">
        <f>VLOOKUP(D121,$A$15:$B$24,2)</f>
        <v>Super</v>
      </c>
      <c r="I121" s="30">
        <f t="shared" si="36"/>
        <v>-6</v>
      </c>
      <c r="J121" s="30">
        <f t="shared" si="36"/>
        <v>-5</v>
      </c>
      <c r="K121" s="30">
        <f t="shared" si="37"/>
        <v>1</v>
      </c>
      <c r="L121" s="30">
        <f t="shared" si="38"/>
        <v>1</v>
      </c>
      <c r="M121" s="30">
        <f t="shared" si="32"/>
        <v>27</v>
      </c>
      <c r="N121" s="30">
        <f t="shared" si="32"/>
        <v>31</v>
      </c>
      <c r="O121" s="30">
        <f t="shared" si="33"/>
        <v>5</v>
      </c>
      <c r="P121" s="35">
        <f t="shared" si="39"/>
        <v>27</v>
      </c>
      <c r="Q121" s="35">
        <f t="shared" si="39"/>
        <v>31</v>
      </c>
      <c r="R121" s="37">
        <f t="shared" si="34"/>
        <v>27</v>
      </c>
      <c r="S121" s="37">
        <f t="shared" si="35"/>
        <v>31</v>
      </c>
      <c r="T121" s="2"/>
    </row>
    <row r="122" spans="1:52" s="53" customFormat="1" x14ac:dyDescent="0.3">
      <c r="A122" s="36" t="s">
        <v>172</v>
      </c>
      <c r="B122" s="28">
        <v>43213.333333333336</v>
      </c>
      <c r="C122" s="28">
        <v>43243.708333333336</v>
      </c>
      <c r="D122" s="38" t="s">
        <v>91</v>
      </c>
      <c r="E122" s="38">
        <f>IF(OR(D122="{3CA0891B-3279-11D6-861D-00B0D07BA6E1}",D122="{ECA73488-2999-4DB8-9AE9-1880291E2B97}",D122="{1F111002-8D39-44C0-AE13-DB53752CB6E2}",D122="{816EE011-BF06-4CD9-AD45-81F1AA2B4240}",D122="{798FC2C7-EE20-4878-925E-D2DD28AD8411}"),1+E121,0)</f>
        <v>3</v>
      </c>
      <c r="F122" s="38">
        <f>IF(OR(D122="{3CA0891B-3279-11D6-861D-00B0D07BA6E1}",D122="{ECA73488-2999-4DB8-9AE9-1880291E2B97}",D122="{1F111002-8D39-44C0-AE13-DB53752CB6E2}",D122="{816EE011-BF06-4CD9-AD45-81F1AA2B4240}",D122="{798FC2C7-EE20-4878-925E-D2DD28AD8411}"),1*P122,0)</f>
        <v>31</v>
      </c>
      <c r="G122" s="38">
        <f>IF(OR(D122="{3CA0891B-3279-11D6-861D-00B0D07BA6E1}",D122="{ECA73488-2999-4DB8-9AE9-1880291E2B97}",D122="{1F111002-8D39-44C0-AE13-DB53752CB6E2}",D122="{816EE011-BF06-4CD9-AD45-81F1AA2B4240}",D122="{798FC2C7-EE20-4878-925E-D2DD28AD8411}"),1*Q122,0)</f>
        <v>35</v>
      </c>
      <c r="H122" s="29" t="str">
        <f>VLOOKUP(D122,$A$15:$B$24,2)</f>
        <v>Super</v>
      </c>
      <c r="I122" s="30">
        <f t="shared" si="36"/>
        <v>-5</v>
      </c>
      <c r="J122" s="30">
        <f t="shared" si="36"/>
        <v>-4</v>
      </c>
      <c r="K122" s="30">
        <f t="shared" si="37"/>
        <v>1</v>
      </c>
      <c r="L122" s="30">
        <f t="shared" si="38"/>
        <v>1</v>
      </c>
      <c r="M122" s="30">
        <f t="shared" si="32"/>
        <v>31</v>
      </c>
      <c r="N122" s="30">
        <f t="shared" si="32"/>
        <v>35</v>
      </c>
      <c r="O122" s="30">
        <f t="shared" si="33"/>
        <v>5</v>
      </c>
      <c r="P122" s="35">
        <f t="shared" si="39"/>
        <v>31</v>
      </c>
      <c r="Q122" s="35">
        <f t="shared" si="39"/>
        <v>35</v>
      </c>
      <c r="R122" s="37">
        <f t="shared" si="34"/>
        <v>31</v>
      </c>
      <c r="S122" s="37">
        <f t="shared" si="35"/>
        <v>35</v>
      </c>
      <c r="T122" s="2"/>
    </row>
    <row r="123" spans="1:52" s="53" customFormat="1" x14ac:dyDescent="0.3">
      <c r="A123" s="36" t="s">
        <v>153</v>
      </c>
      <c r="B123" s="28">
        <v>43244.333333333336</v>
      </c>
      <c r="C123" s="28">
        <v>43257.708333333336</v>
      </c>
      <c r="D123" s="38" t="s">
        <v>92</v>
      </c>
      <c r="E123" s="38">
        <f>IF(OR(D123="{3CA0891B-3279-11D6-861D-00B0D07BA6E1}",D123="{ECA73488-2999-4DB8-9AE9-1880291E2B97}",D123="{1F111002-8D39-44C0-AE13-DB53752CB6E2}",D123="{816EE011-BF06-4CD9-AD45-81F1AA2B4240}",D123="{798FC2C7-EE20-4878-925E-D2DD28AD8411}"),1+E122,0)</f>
        <v>4</v>
      </c>
      <c r="F123" s="38">
        <f>IF(OR(D123="{3CA0891B-3279-11D6-861D-00B0D07BA6E1}",D123="{ECA73488-2999-4DB8-9AE9-1880291E2B97}",D123="{1F111002-8D39-44C0-AE13-DB53752CB6E2}",D123="{816EE011-BF06-4CD9-AD45-81F1AA2B4240}",D123="{798FC2C7-EE20-4878-925E-D2DD28AD8411}"),1*P123,0)</f>
        <v>36</v>
      </c>
      <c r="G123" s="38">
        <f>IF(OR(D123="{3CA0891B-3279-11D6-861D-00B0D07BA6E1}",D123="{ECA73488-2999-4DB8-9AE9-1880291E2B97}",D123="{1F111002-8D39-44C0-AE13-DB53752CB6E2}",D123="{816EE011-BF06-4CD9-AD45-81F1AA2B4240}",D123="{798FC2C7-EE20-4878-925E-D2DD28AD8411}"),1*Q123,0)</f>
        <v>37</v>
      </c>
      <c r="H123" s="29" t="str">
        <f>VLOOKUP(D123,$A$15:$B$24,2)</f>
        <v>Terrasses &amp; Maconneries</v>
      </c>
      <c r="I123" s="30">
        <f t="shared" si="36"/>
        <v>-4</v>
      </c>
      <c r="J123" s="30">
        <f t="shared" si="36"/>
        <v>-3</v>
      </c>
      <c r="K123" s="30">
        <f t="shared" si="37"/>
        <v>1</v>
      </c>
      <c r="L123" s="30">
        <f t="shared" si="38"/>
        <v>1</v>
      </c>
      <c r="M123" s="30">
        <f t="shared" si="32"/>
        <v>36</v>
      </c>
      <c r="N123" s="30">
        <f t="shared" si="32"/>
        <v>37</v>
      </c>
      <c r="O123" s="30">
        <f t="shared" si="33"/>
        <v>2</v>
      </c>
      <c r="P123" s="35">
        <f t="shared" si="39"/>
        <v>36</v>
      </c>
      <c r="Q123" s="35">
        <f t="shared" si="39"/>
        <v>37</v>
      </c>
      <c r="R123" s="37" t="b">
        <f t="shared" si="34"/>
        <v>0</v>
      </c>
      <c r="S123" s="37" t="b">
        <f t="shared" si="35"/>
        <v>0</v>
      </c>
      <c r="T123" s="2"/>
    </row>
    <row r="124" spans="1:52" s="53" customFormat="1" x14ac:dyDescent="0.3">
      <c r="A124" s="36" t="s">
        <v>154</v>
      </c>
      <c r="B124" s="28">
        <v>43244.333333333336</v>
      </c>
      <c r="C124" s="28">
        <v>43271.708333333336</v>
      </c>
      <c r="D124" s="38" t="s">
        <v>93</v>
      </c>
      <c r="E124" s="38">
        <f>IF(OR(D124="{3CA0891B-3279-11D6-861D-00B0D07BA6E1}",D124="{ECA73488-2999-4DB8-9AE9-1880291E2B97}",D124="{1F111002-8D39-44C0-AE13-DB53752CB6E2}",D124="{816EE011-BF06-4CD9-AD45-81F1AA2B4240}",D124="{798FC2C7-EE20-4878-925E-D2DD28AD8411}"),1+E123,0)</f>
        <v>5</v>
      </c>
      <c r="F124" s="38">
        <f>IF(OR(D124="{3CA0891B-3279-11D6-861D-00B0D07BA6E1}",D124="{ECA73488-2999-4DB8-9AE9-1880291E2B97}",D124="{1F111002-8D39-44C0-AE13-DB53752CB6E2}",D124="{816EE011-BF06-4CD9-AD45-81F1AA2B4240}",D124="{798FC2C7-EE20-4878-925E-D2DD28AD8411}"),1*P124,0)</f>
        <v>36</v>
      </c>
      <c r="G124" s="38">
        <f>IF(OR(D124="{3CA0891B-3279-11D6-861D-00B0D07BA6E1}",D124="{ECA73488-2999-4DB8-9AE9-1880291E2B97}",D124="{1F111002-8D39-44C0-AE13-DB53752CB6E2}",D124="{816EE011-BF06-4CD9-AD45-81F1AA2B4240}",D124="{798FC2C7-EE20-4878-925E-D2DD28AD8411}"),1*Q124,0)</f>
        <v>39</v>
      </c>
      <c r="H124" s="29" t="str">
        <f>VLOOKUP(D124,$A$15:$B$24,2)</f>
        <v>Terrasses &amp; Maconneries</v>
      </c>
      <c r="I124" s="30">
        <f t="shared" si="36"/>
        <v>-4</v>
      </c>
      <c r="J124" s="30">
        <f t="shared" si="36"/>
        <v>-3</v>
      </c>
      <c r="K124" s="30">
        <f t="shared" si="37"/>
        <v>1</v>
      </c>
      <c r="L124" s="30">
        <f t="shared" si="38"/>
        <v>1</v>
      </c>
      <c r="M124" s="30">
        <f t="shared" si="32"/>
        <v>36</v>
      </c>
      <c r="N124" s="30">
        <f t="shared" si="32"/>
        <v>39</v>
      </c>
      <c r="O124" s="30">
        <f t="shared" si="33"/>
        <v>4</v>
      </c>
      <c r="P124" s="35">
        <f t="shared" si="39"/>
        <v>36</v>
      </c>
      <c r="Q124" s="35">
        <f t="shared" si="39"/>
        <v>39</v>
      </c>
      <c r="R124" s="37" t="b">
        <f t="shared" si="34"/>
        <v>0</v>
      </c>
      <c r="S124" s="37" t="b">
        <f t="shared" si="35"/>
        <v>0</v>
      </c>
      <c r="T124" s="2"/>
    </row>
    <row r="125" spans="1:52" s="53" customFormat="1" x14ac:dyDescent="0.3">
      <c r="A125" s="26" t="s">
        <v>20</v>
      </c>
      <c r="B125" s="28">
        <v>43244.333333333336</v>
      </c>
      <c r="C125" s="28">
        <v>43397.708333333336</v>
      </c>
      <c r="D125" s="28" t="s">
        <v>155</v>
      </c>
      <c r="E125" s="38">
        <v>0</v>
      </c>
      <c r="F125" s="28"/>
      <c r="G125" s="28"/>
      <c r="H125" s="28" t="s">
        <v>39</v>
      </c>
      <c r="I125" s="30">
        <f>MONTH(B125)-MONTH($U$15)</f>
        <v>-4</v>
      </c>
      <c r="J125" s="30">
        <f>MONTH(C125)-MONTH($U$16)</f>
        <v>1</v>
      </c>
      <c r="K125" s="30">
        <f t="shared" si="37"/>
        <v>1</v>
      </c>
      <c r="L125" s="30">
        <f t="shared" si="38"/>
        <v>1</v>
      </c>
      <c r="M125" s="30">
        <f t="shared" si="32"/>
        <v>36</v>
      </c>
      <c r="N125" s="30">
        <f t="shared" si="32"/>
        <v>56</v>
      </c>
      <c r="O125" s="30"/>
      <c r="P125" s="35">
        <f>MIN(P126:P137)</f>
        <v>17</v>
      </c>
      <c r="Q125" s="35">
        <f>N125</f>
        <v>56</v>
      </c>
      <c r="R125" s="3"/>
      <c r="S125" s="25"/>
      <c r="T125" s="53" t="s">
        <v>108</v>
      </c>
      <c r="U125" s="53">
        <v>0</v>
      </c>
    </row>
    <row r="126" spans="1:52" s="53" customFormat="1" x14ac:dyDescent="0.3">
      <c r="A126" s="27" t="s">
        <v>23</v>
      </c>
      <c r="B126" s="28"/>
      <c r="C126" s="28"/>
      <c r="D126" s="28"/>
      <c r="E126" s="38">
        <v>0</v>
      </c>
      <c r="F126" s="28"/>
      <c r="G126" s="28"/>
      <c r="H126" s="28" t="s">
        <v>71</v>
      </c>
      <c r="I126" s="30"/>
      <c r="J126" s="30"/>
      <c r="K126" s="30"/>
      <c r="L126" s="30"/>
      <c r="M126" s="30"/>
      <c r="N126" s="30"/>
      <c r="O126" s="30"/>
      <c r="P126" s="35">
        <f>M125-3</f>
        <v>33</v>
      </c>
      <c r="Q126" s="35">
        <f>M125 + 6</f>
        <v>42</v>
      </c>
      <c r="R126" s="3"/>
      <c r="S126" s="25"/>
      <c r="T126" s="53" t="s">
        <v>107</v>
      </c>
    </row>
    <row r="127" spans="1:52" s="53" customFormat="1" x14ac:dyDescent="0.3">
      <c r="A127" s="27" t="s">
        <v>24</v>
      </c>
      <c r="B127" s="28"/>
      <c r="C127" s="28"/>
      <c r="D127" s="28"/>
      <c r="E127" s="38">
        <v>0</v>
      </c>
      <c r="F127" s="28"/>
      <c r="G127" s="28"/>
      <c r="H127" s="28" t="s">
        <v>67</v>
      </c>
      <c r="I127" s="30"/>
      <c r="J127" s="30"/>
      <c r="K127" s="30"/>
      <c r="L127" s="30"/>
      <c r="M127" s="30"/>
      <c r="N127" s="30"/>
      <c r="O127" s="30"/>
      <c r="P127" s="35">
        <f>Q126+1</f>
        <v>43</v>
      </c>
      <c r="Q127" s="35">
        <f>Q126+1</f>
        <v>43</v>
      </c>
      <c r="R127" s="3"/>
      <c r="S127" s="25"/>
      <c r="T127" s="53" t="s">
        <v>105</v>
      </c>
    </row>
    <row r="128" spans="1:52" s="53" customFormat="1" x14ac:dyDescent="0.3">
      <c r="A128" s="27" t="s">
        <v>25</v>
      </c>
      <c r="B128" s="28"/>
      <c r="C128" s="28"/>
      <c r="D128" s="28"/>
      <c r="E128" s="38">
        <v>0</v>
      </c>
      <c r="F128" s="28"/>
      <c r="G128" s="28"/>
      <c r="H128" s="28" t="s">
        <v>71</v>
      </c>
      <c r="I128" s="30"/>
      <c r="J128" s="30"/>
      <c r="K128" s="30"/>
      <c r="L128" s="30"/>
      <c r="M128" s="30"/>
      <c r="N128" s="30"/>
      <c r="O128" s="30"/>
      <c r="P128" s="35">
        <f>M125+5</f>
        <v>41</v>
      </c>
      <c r="Q128" s="35">
        <f>Q125 - 12</f>
        <v>44</v>
      </c>
      <c r="R128" s="3"/>
      <c r="S128" s="25"/>
      <c r="T128" s="53" t="s">
        <v>106</v>
      </c>
    </row>
    <row r="129" spans="1:52" s="53" customFormat="1" x14ac:dyDescent="0.3">
      <c r="A129" s="27" t="s">
        <v>21</v>
      </c>
      <c r="B129" s="28"/>
      <c r="C129" s="28"/>
      <c r="D129" s="28"/>
      <c r="E129" s="38">
        <v>0</v>
      </c>
      <c r="F129" s="28"/>
      <c r="G129" s="28"/>
      <c r="H129" s="28" t="s">
        <v>72</v>
      </c>
      <c r="I129" s="30"/>
      <c r="J129" s="30"/>
      <c r="K129" s="30"/>
      <c r="L129" s="30"/>
      <c r="M129" s="30"/>
      <c r="N129" s="30"/>
      <c r="O129" s="30"/>
      <c r="P129" s="35">
        <f>$U$19</f>
        <v>17</v>
      </c>
      <c r="Q129" s="35">
        <f>Q125-6</f>
        <v>50</v>
      </c>
      <c r="R129" s="3"/>
      <c r="T129" s="53" t="s">
        <v>109</v>
      </c>
    </row>
    <row r="130" spans="1:52" s="53" customFormat="1" x14ac:dyDescent="0.3">
      <c r="A130" s="27" t="s">
        <v>134</v>
      </c>
      <c r="B130" s="28"/>
      <c r="C130" s="28"/>
      <c r="D130" s="28"/>
      <c r="E130" s="38"/>
      <c r="F130" s="28"/>
      <c r="G130" s="28"/>
      <c r="H130" s="28" t="s">
        <v>67</v>
      </c>
      <c r="I130" s="30"/>
      <c r="J130" s="30"/>
      <c r="K130" s="30"/>
      <c r="L130" s="30"/>
      <c r="M130" s="30"/>
      <c r="N130" s="30"/>
      <c r="O130" s="30"/>
      <c r="P130" s="35">
        <f>Q127+3</f>
        <v>46</v>
      </c>
      <c r="Q130" s="35">
        <f>Q127+3</f>
        <v>46</v>
      </c>
      <c r="R130" s="3"/>
    </row>
    <row r="131" spans="1:52" s="53" customFormat="1" x14ac:dyDescent="0.3">
      <c r="A131" s="27" t="s">
        <v>22</v>
      </c>
      <c r="B131" s="28"/>
      <c r="C131" s="28"/>
      <c r="D131" s="28"/>
      <c r="E131" s="38">
        <v>0</v>
      </c>
      <c r="F131" s="28"/>
      <c r="G131" s="28"/>
      <c r="H131" s="28" t="s">
        <v>73</v>
      </c>
      <c r="I131" s="30"/>
      <c r="J131" s="30"/>
      <c r="K131" s="30"/>
      <c r="L131" s="30"/>
      <c r="M131" s="30"/>
      <c r="N131" s="30"/>
      <c r="O131" s="30"/>
      <c r="P131" s="35">
        <f>Q126+1</f>
        <v>43</v>
      </c>
      <c r="Q131" s="35">
        <f>P131+7</f>
        <v>50</v>
      </c>
      <c r="R131" s="3"/>
    </row>
    <row r="132" spans="1:52" s="53" customFormat="1" x14ac:dyDescent="0.3">
      <c r="A132" s="27" t="s">
        <v>26</v>
      </c>
      <c r="B132" s="28"/>
      <c r="C132" s="28"/>
      <c r="D132" s="28"/>
      <c r="E132" s="38">
        <v>0</v>
      </c>
      <c r="F132" s="28"/>
      <c r="G132" s="28"/>
      <c r="H132" s="28" t="s">
        <v>73</v>
      </c>
      <c r="I132" s="30"/>
      <c r="J132" s="30"/>
      <c r="K132" s="30"/>
      <c r="L132" s="30"/>
      <c r="M132" s="30"/>
      <c r="N132" s="30"/>
      <c r="O132" s="30"/>
      <c r="P132" s="35">
        <f>Q131-1</f>
        <v>49</v>
      </c>
      <c r="Q132" s="35">
        <f>Q125</f>
        <v>56</v>
      </c>
      <c r="R132" s="3"/>
      <c r="AN132" s="1" t="s">
        <v>104</v>
      </c>
      <c r="AR132" s="1" t="s">
        <v>104</v>
      </c>
      <c r="AZ132" s="1" t="s">
        <v>104</v>
      </c>
    </row>
    <row r="133" spans="1:52" s="53" customFormat="1" x14ac:dyDescent="0.3">
      <c r="A133" s="27" t="s">
        <v>135</v>
      </c>
      <c r="B133" s="28"/>
      <c r="C133" s="28"/>
      <c r="D133" s="28"/>
      <c r="E133" s="38"/>
      <c r="F133" s="28"/>
      <c r="G133" s="28"/>
      <c r="H133" s="28" t="s">
        <v>67</v>
      </c>
      <c r="I133" s="30"/>
      <c r="J133" s="30"/>
      <c r="K133" s="30"/>
      <c r="L133" s="30"/>
      <c r="M133" s="30"/>
      <c r="N133" s="30"/>
      <c r="O133" s="30"/>
      <c r="P133" s="35">
        <f>Q127+6</f>
        <v>49</v>
      </c>
      <c r="Q133" s="35">
        <f>Q127+6</f>
        <v>49</v>
      </c>
      <c r="R133" s="3"/>
      <c r="AN133" s="1"/>
      <c r="AR133" s="1"/>
      <c r="AZ133" s="1"/>
    </row>
    <row r="134" spans="1:52" s="53" customFormat="1" x14ac:dyDescent="0.3">
      <c r="A134" s="27" t="s">
        <v>33</v>
      </c>
      <c r="B134" s="28"/>
      <c r="C134" s="28"/>
      <c r="D134" s="28"/>
      <c r="E134" s="38">
        <v>0</v>
      </c>
      <c r="F134" s="28"/>
      <c r="G134" s="28"/>
      <c r="H134" s="28" t="s">
        <v>73</v>
      </c>
      <c r="I134" s="30"/>
      <c r="J134" s="30"/>
      <c r="K134" s="30"/>
      <c r="L134" s="30"/>
      <c r="M134" s="30"/>
      <c r="N134" s="30"/>
      <c r="O134" s="30"/>
      <c r="P134" s="35">
        <f>Q134-5</f>
        <v>51</v>
      </c>
      <c r="Q134" s="35">
        <f>Q125</f>
        <v>56</v>
      </c>
      <c r="R134" s="3"/>
    </row>
    <row r="135" spans="1:52" s="53" customFormat="1" x14ac:dyDescent="0.3">
      <c r="A135" s="27" t="s">
        <v>27</v>
      </c>
      <c r="B135" s="28"/>
      <c r="C135" s="28"/>
      <c r="D135" s="28"/>
      <c r="E135" s="38">
        <v>0</v>
      </c>
      <c r="F135" s="28"/>
      <c r="G135" s="28"/>
      <c r="H135" s="28" t="s">
        <v>74</v>
      </c>
      <c r="I135" s="30"/>
      <c r="J135" s="30"/>
      <c r="K135" s="30"/>
      <c r="L135" s="30"/>
      <c r="M135" s="30"/>
      <c r="N135" s="30"/>
      <c r="O135" s="30"/>
      <c r="P135" s="35">
        <f>Q131+1</f>
        <v>51</v>
      </c>
      <c r="Q135" s="35">
        <f>Q125</f>
        <v>56</v>
      </c>
      <c r="R135" s="3"/>
    </row>
    <row r="136" spans="1:52" s="53" customFormat="1" x14ac:dyDescent="0.3">
      <c r="A136" s="27" t="s">
        <v>28</v>
      </c>
      <c r="B136" s="28"/>
      <c r="C136" s="28"/>
      <c r="D136" s="28"/>
      <c r="E136" s="38">
        <v>0</v>
      </c>
      <c r="F136" s="28"/>
      <c r="G136" s="28"/>
      <c r="H136" s="28" t="s">
        <v>74</v>
      </c>
      <c r="I136" s="30"/>
      <c r="J136" s="30"/>
      <c r="K136" s="30"/>
      <c r="L136" s="30"/>
      <c r="M136" s="30"/>
      <c r="N136" s="30"/>
      <c r="O136" s="30"/>
      <c r="P136" s="35">
        <f>Q136-7</f>
        <v>49</v>
      </c>
      <c r="Q136" s="35">
        <f>Q125</f>
        <v>56</v>
      </c>
      <c r="R136" s="3"/>
    </row>
    <row r="137" spans="1:52" s="53" customFormat="1" x14ac:dyDescent="0.3">
      <c r="A137" s="27" t="s">
        <v>29</v>
      </c>
      <c r="B137" s="28"/>
      <c r="C137" s="28"/>
      <c r="D137" s="28"/>
      <c r="E137" s="38">
        <v>0</v>
      </c>
      <c r="F137" s="28"/>
      <c r="G137" s="28"/>
      <c r="H137" s="28" t="s">
        <v>67</v>
      </c>
      <c r="I137" s="30"/>
      <c r="J137" s="30"/>
      <c r="K137" s="30"/>
      <c r="L137" s="30"/>
      <c r="M137" s="30"/>
      <c r="N137" s="30"/>
      <c r="O137" s="30"/>
      <c r="P137" s="35">
        <f>Q125+1</f>
        <v>57</v>
      </c>
      <c r="Q137" s="35">
        <f>Q125+1</f>
        <v>57</v>
      </c>
      <c r="R137" s="3"/>
    </row>
    <row r="138" spans="1:52" s="53" customFormat="1" x14ac:dyDescent="0.3">
      <c r="A138" s="36" t="s">
        <v>173</v>
      </c>
      <c r="B138" s="28">
        <v>43060.333333333336</v>
      </c>
      <c r="C138" s="28">
        <v>43280.708333333336</v>
      </c>
      <c r="D138" s="38" t="s">
        <v>132</v>
      </c>
      <c r="E138" s="38">
        <f>IF(OR(D138="{3CA0891B-3279-11D6-861D-00B0D07BA6E1}",D138="{ECA73488-2999-4DB8-9AE9-1880291E2B97}",D138="{1F111002-8D39-44C0-AE13-DB53752CB6E2}",D138="{816EE011-BF06-4CD9-AD45-81F1AA2B4240}",D138="{798FC2C7-EE20-4878-925E-D2DD28AD8411}"),1+E137,0)</f>
        <v>0</v>
      </c>
      <c r="F138" s="38">
        <f>IF(OR(D138="{3CA0891B-3279-11D6-861D-00B0D07BA6E1}",D138="{ECA73488-2999-4DB8-9AE9-1880291E2B97}",D138="{1F111002-8D39-44C0-AE13-DB53752CB6E2}",D138="{816EE011-BF06-4CD9-AD45-81F1AA2B4240}",D138="{798FC2C7-EE20-4878-925E-D2DD28AD8411}"),1*P138,0)</f>
        <v>0</v>
      </c>
      <c r="G138" s="38">
        <f>IF(OR(D138="{3CA0891B-3279-11D6-861D-00B0D07BA6E1}",D138="{ECA73488-2999-4DB8-9AE9-1880291E2B97}",D138="{1F111002-8D39-44C0-AE13-DB53752CB6E2}",D138="{816EE011-BF06-4CD9-AD45-81F1AA2B4240}",D138="{798FC2C7-EE20-4878-925E-D2DD28AD8411}"),1*Q138,0)</f>
        <v>0</v>
      </c>
      <c r="H138" s="29" t="str">
        <f>VLOOKUP(D138,$A$15:$B$24,2)</f>
        <v>Terrasses &amp; Maconneries</v>
      </c>
      <c r="I138" s="30">
        <f t="shared" ref="I138:J140" si="40">MONTH(B138)-MONTH($U$15)</f>
        <v>2</v>
      </c>
      <c r="J138" s="30">
        <f t="shared" si="40"/>
        <v>-3</v>
      </c>
      <c r="K138" s="30">
        <f>YEAR(B138)-YEAR($U$15)</f>
        <v>0</v>
      </c>
      <c r="L138" s="30">
        <f>YEAR(C138)-YEAR($U$16)</f>
        <v>1</v>
      </c>
      <c r="M138" s="30">
        <f t="shared" ref="M138:N140" si="41">IF(DAY(B138)&lt;8,1+4*I138+48*K138,IF(DAY(B138)&lt;16,2+4*I138+48*K138,IF(DAY(B138)&lt;24,3+4*I138+48*K138,IF(DAY(B138&gt;31),4+4*I138+48*K138,0))))</f>
        <v>11</v>
      </c>
      <c r="N138" s="30">
        <f t="shared" si="41"/>
        <v>40</v>
      </c>
      <c r="O138" s="30">
        <f>N138-M138+1</f>
        <v>30</v>
      </c>
      <c r="P138" s="35">
        <f t="shared" ref="P138:Q140" si="42">IF(B138=0,0,M138)</f>
        <v>11</v>
      </c>
      <c r="Q138" s="35">
        <f t="shared" si="42"/>
        <v>40</v>
      </c>
      <c r="R138" s="37" t="b">
        <f>IF(D138="{1F111002-8D39-44C0-AE13-DB53752CB6E2}",P138)</f>
        <v>0</v>
      </c>
      <c r="S138" s="37" t="b">
        <f>IF(D138="{1F111002-8D39-44C0-AE13-DB53752CB6E2}",Q138)</f>
        <v>0</v>
      </c>
      <c r="T138" s="2"/>
    </row>
    <row r="139" spans="1:52" s="53" customFormat="1" x14ac:dyDescent="0.3">
      <c r="A139" s="36" t="s">
        <v>173</v>
      </c>
      <c r="B139" s="28">
        <v>43067.333333333336</v>
      </c>
      <c r="C139" s="28">
        <v>43269.708333333336</v>
      </c>
      <c r="D139" s="38" t="s">
        <v>132</v>
      </c>
      <c r="E139" s="38">
        <f>IF(OR(D139="{3CA0891B-3279-11D6-861D-00B0D07BA6E1}",D139="{ECA73488-2999-4DB8-9AE9-1880291E2B97}",D139="{1F111002-8D39-44C0-AE13-DB53752CB6E2}",D139="{816EE011-BF06-4CD9-AD45-81F1AA2B4240}",D139="{798FC2C7-EE20-4878-925E-D2DD28AD8411}"),1+E138,0)</f>
        <v>0</v>
      </c>
      <c r="F139" s="38">
        <f>IF(OR(D139="{3CA0891B-3279-11D6-861D-00B0D07BA6E1}",D139="{ECA73488-2999-4DB8-9AE9-1880291E2B97}",D139="{1F111002-8D39-44C0-AE13-DB53752CB6E2}",D139="{816EE011-BF06-4CD9-AD45-81F1AA2B4240}",D139="{798FC2C7-EE20-4878-925E-D2DD28AD8411}"),1*P139,0)</f>
        <v>0</v>
      </c>
      <c r="G139" s="38">
        <f>IF(OR(D139="{3CA0891B-3279-11D6-861D-00B0D07BA6E1}",D139="{ECA73488-2999-4DB8-9AE9-1880291E2B97}",D139="{1F111002-8D39-44C0-AE13-DB53752CB6E2}",D139="{816EE011-BF06-4CD9-AD45-81F1AA2B4240}",D139="{798FC2C7-EE20-4878-925E-D2DD28AD8411}"),1*Q139,0)</f>
        <v>0</v>
      </c>
      <c r="H139" s="29" t="str">
        <f>VLOOKUP(D139,$A$15:$B$24,2)</f>
        <v>Terrasses &amp; Maconneries</v>
      </c>
      <c r="I139" s="30">
        <f t="shared" si="40"/>
        <v>2</v>
      </c>
      <c r="J139" s="30">
        <f t="shared" si="40"/>
        <v>-3</v>
      </c>
      <c r="K139" s="30">
        <f>YEAR(B139)-YEAR($U$15)</f>
        <v>0</v>
      </c>
      <c r="L139" s="30">
        <f>YEAR(C139)-YEAR($U$16)</f>
        <v>1</v>
      </c>
      <c r="M139" s="30">
        <f t="shared" si="41"/>
        <v>12</v>
      </c>
      <c r="N139" s="30">
        <f t="shared" si="41"/>
        <v>39</v>
      </c>
      <c r="O139" s="30">
        <f>N139-M139+1</f>
        <v>28</v>
      </c>
      <c r="P139" s="35">
        <f t="shared" si="42"/>
        <v>12</v>
      </c>
      <c r="Q139" s="35">
        <f t="shared" si="42"/>
        <v>39</v>
      </c>
      <c r="R139" s="37" t="b">
        <f>IF(D139="{1F111002-8D39-44C0-AE13-DB53752CB6E2}",P139)</f>
        <v>0</v>
      </c>
      <c r="S139" s="37" t="b">
        <f>IF(D139="{1F111002-8D39-44C0-AE13-DB53752CB6E2}",Q139)</f>
        <v>0</v>
      </c>
      <c r="T139" s="2"/>
    </row>
    <row r="140" spans="1:52" s="53" customFormat="1" x14ac:dyDescent="0.3">
      <c r="A140" s="36" t="s">
        <v>173</v>
      </c>
      <c r="B140" s="28">
        <v>43152.333333333336</v>
      </c>
      <c r="C140" s="28">
        <v>43257.708333333336</v>
      </c>
      <c r="D140" s="38" t="s">
        <v>132</v>
      </c>
      <c r="E140" s="38">
        <f>IF(OR(D140="{3CA0891B-3279-11D6-861D-00B0D07BA6E1}",D140="{ECA73488-2999-4DB8-9AE9-1880291E2B97}",D140="{1F111002-8D39-44C0-AE13-DB53752CB6E2}",D140="{816EE011-BF06-4CD9-AD45-81F1AA2B4240}",D140="{798FC2C7-EE20-4878-925E-D2DD28AD8411}"),1+E139,0)</f>
        <v>0</v>
      </c>
      <c r="F140" s="38">
        <f>IF(OR(D140="{3CA0891B-3279-11D6-861D-00B0D07BA6E1}",D140="{ECA73488-2999-4DB8-9AE9-1880291E2B97}",D140="{1F111002-8D39-44C0-AE13-DB53752CB6E2}",D140="{816EE011-BF06-4CD9-AD45-81F1AA2B4240}",D140="{798FC2C7-EE20-4878-925E-D2DD28AD8411}"),1*P140,0)</f>
        <v>0</v>
      </c>
      <c r="G140" s="38">
        <f>IF(OR(D140="{3CA0891B-3279-11D6-861D-00B0D07BA6E1}",D140="{ECA73488-2999-4DB8-9AE9-1880291E2B97}",D140="{1F111002-8D39-44C0-AE13-DB53752CB6E2}",D140="{816EE011-BF06-4CD9-AD45-81F1AA2B4240}",D140="{798FC2C7-EE20-4878-925E-D2DD28AD8411}"),1*Q140,0)</f>
        <v>0</v>
      </c>
      <c r="H140" s="29" t="str">
        <f>VLOOKUP(D140,$A$15:$B$24,2)</f>
        <v>Terrasses &amp; Maconneries</v>
      </c>
      <c r="I140" s="30">
        <f t="shared" si="40"/>
        <v>-7</v>
      </c>
      <c r="J140" s="30">
        <f t="shared" si="40"/>
        <v>-3</v>
      </c>
      <c r="K140" s="30">
        <f>YEAR(B140)-YEAR($U$15)</f>
        <v>1</v>
      </c>
      <c r="L140" s="30">
        <f>YEAR(C140)-YEAR($U$16)</f>
        <v>1</v>
      </c>
      <c r="M140" s="30">
        <f t="shared" si="41"/>
        <v>23</v>
      </c>
      <c r="N140" s="30">
        <f t="shared" si="41"/>
        <v>37</v>
      </c>
      <c r="O140" s="30">
        <f>N140-M140+1</f>
        <v>15</v>
      </c>
      <c r="P140" s="35">
        <f t="shared" si="42"/>
        <v>23</v>
      </c>
      <c r="Q140" s="35">
        <f t="shared" si="42"/>
        <v>37</v>
      </c>
      <c r="R140" s="37" t="b">
        <f>IF(D140="{1F111002-8D39-44C0-AE13-DB53752CB6E2}",P140)</f>
        <v>0</v>
      </c>
      <c r="S140" s="37" t="b">
        <f>IF(D140="{1F111002-8D39-44C0-AE13-DB53752CB6E2}",Q140)</f>
        <v>0</v>
      </c>
      <c r="T140" s="2"/>
    </row>
    <row r="141" spans="1:52" x14ac:dyDescent="0.3">
      <c r="S141" s="5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ningCom">
    <pageSetUpPr fitToPage="1"/>
  </sheetPr>
  <dimension ref="A1:GF29"/>
  <sheetViews>
    <sheetView showGridLines="0" tabSelected="1" view="pageBreakPreview" zoomScale="40" zoomScaleNormal="55" zoomScaleSheetLayoutView="40" workbookViewId="0">
      <pane xSplit="4" ySplit="11" topLeftCell="E12" activePane="bottomRight" state="frozen"/>
      <selection pane="topRight" activeCell="E1" sqref="E1"/>
      <selection pane="bottomLeft" activeCell="A50" sqref="A50"/>
      <selection pane="bottomRight" activeCell="K17" sqref="K17"/>
    </sheetView>
  </sheetViews>
  <sheetFormatPr baseColWidth="10" defaultColWidth="11.44140625" defaultRowHeight="14.4" x14ac:dyDescent="0.3"/>
  <cols>
    <col min="1" max="1" width="51.77734375" style="149" bestFit="1" customWidth="1"/>
    <col min="2" max="2" width="20.44140625" style="8" customWidth="1"/>
    <col min="3" max="3" width="17.33203125" style="8" customWidth="1"/>
    <col min="4" max="4" width="44.77734375" style="8" customWidth="1"/>
    <col min="5" max="152" width="2.6640625" style="4" customWidth="1"/>
    <col min="153" max="157" width="11.44140625" style="10"/>
    <col min="158" max="158" width="6" style="10" bestFit="1" customWidth="1"/>
    <col min="159" max="159" width="6" style="10" customWidth="1"/>
    <col min="160" max="160" width="5.88671875" style="10" bestFit="1" customWidth="1"/>
    <col min="161" max="161" width="11.5546875" style="10" bestFit="1" customWidth="1"/>
    <col min="162" max="162" width="5.5546875" style="10" bestFit="1" customWidth="1"/>
    <col min="163" max="163" width="6.44140625" style="10" bestFit="1" customWidth="1"/>
    <col min="164" max="164" width="24.6640625" style="10" bestFit="1" customWidth="1"/>
    <col min="165" max="165" width="21.109375" style="10" bestFit="1" customWidth="1"/>
    <col min="166" max="166" width="4.109375" style="10" bestFit="1" customWidth="1"/>
    <col min="167" max="167" width="24" style="10" bestFit="1" customWidth="1"/>
    <col min="168" max="168" width="30" style="10" bestFit="1" customWidth="1"/>
    <col min="169" max="188" width="11.44140625" style="10"/>
    <col min="189" max="16384" width="11.44140625" style="4"/>
  </cols>
  <sheetData>
    <row r="1" spans="1:188" ht="21" hidden="1" customHeight="1" x14ac:dyDescent="0.3">
      <c r="A1" s="146"/>
      <c r="B1" s="15"/>
      <c r="C1" s="15"/>
      <c r="D1" s="15"/>
      <c r="E1" s="14"/>
      <c r="F1" s="14"/>
      <c r="G1" s="14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FA1" s="16"/>
      <c r="FB1" s="16"/>
      <c r="FC1" s="16"/>
      <c r="FD1" s="16"/>
      <c r="FE1" s="16"/>
      <c r="FF1" s="16"/>
      <c r="FG1" s="16"/>
      <c r="FH1" s="16"/>
      <c r="FI1" s="16"/>
      <c r="FJ1" s="16"/>
      <c r="FK1" s="16"/>
      <c r="FL1" s="16"/>
      <c r="FM1" s="16"/>
    </row>
    <row r="2" spans="1:188" ht="5.0999999999999996" hidden="1" customHeight="1" x14ac:dyDescent="0.3">
      <c r="A2" s="147"/>
      <c r="B2" s="47"/>
      <c r="C2" s="47"/>
      <c r="D2" s="51"/>
      <c r="E2" s="54">
        <f t="shared" ref="E2:AJ2" si="0">IF(AND($B3&lt;=E$10,E$10&lt;=$C3),1,0)</f>
        <v>0</v>
      </c>
      <c r="F2" s="55">
        <f t="shared" si="0"/>
        <v>0</v>
      </c>
      <c r="G2" s="55">
        <f t="shared" si="0"/>
        <v>0</v>
      </c>
      <c r="H2" s="55">
        <f t="shared" si="0"/>
        <v>0</v>
      </c>
      <c r="I2" s="54">
        <f t="shared" si="0"/>
        <v>0</v>
      </c>
      <c r="J2" s="55">
        <f t="shared" si="0"/>
        <v>0</v>
      </c>
      <c r="K2" s="55">
        <f t="shared" si="0"/>
        <v>0</v>
      </c>
      <c r="L2" s="55">
        <f t="shared" si="0"/>
        <v>0</v>
      </c>
      <c r="M2" s="54">
        <f t="shared" si="0"/>
        <v>0</v>
      </c>
      <c r="N2" s="55">
        <f t="shared" si="0"/>
        <v>0</v>
      </c>
      <c r="O2" s="55">
        <f t="shared" si="0"/>
        <v>0</v>
      </c>
      <c r="P2" s="55">
        <f t="shared" si="0"/>
        <v>0</v>
      </c>
      <c r="Q2" s="54">
        <f t="shared" si="0"/>
        <v>0</v>
      </c>
      <c r="R2" s="55">
        <f t="shared" si="0"/>
        <v>0</v>
      </c>
      <c r="S2" s="55">
        <f t="shared" si="0"/>
        <v>0</v>
      </c>
      <c r="T2" s="55">
        <f t="shared" si="0"/>
        <v>0</v>
      </c>
      <c r="U2" s="54">
        <f t="shared" si="0"/>
        <v>0</v>
      </c>
      <c r="V2" s="55">
        <f t="shared" si="0"/>
        <v>0</v>
      </c>
      <c r="W2" s="55">
        <f t="shared" si="0"/>
        <v>0</v>
      </c>
      <c r="X2" s="55">
        <f t="shared" si="0"/>
        <v>0</v>
      </c>
      <c r="Y2" s="54">
        <f t="shared" si="0"/>
        <v>0</v>
      </c>
      <c r="Z2" s="55">
        <f t="shared" si="0"/>
        <v>0</v>
      </c>
      <c r="AA2" s="55">
        <f t="shared" si="0"/>
        <v>0</v>
      </c>
      <c r="AB2" s="55">
        <f t="shared" si="0"/>
        <v>0</v>
      </c>
      <c r="AC2" s="54">
        <f t="shared" si="0"/>
        <v>0</v>
      </c>
      <c r="AD2" s="55">
        <f t="shared" si="0"/>
        <v>0</v>
      </c>
      <c r="AE2" s="55">
        <f t="shared" si="0"/>
        <v>0</v>
      </c>
      <c r="AF2" s="55">
        <f t="shared" si="0"/>
        <v>0</v>
      </c>
      <c r="AG2" s="54">
        <f t="shared" si="0"/>
        <v>0</v>
      </c>
      <c r="AH2" s="55">
        <f t="shared" si="0"/>
        <v>0</v>
      </c>
      <c r="AI2" s="55">
        <f t="shared" si="0"/>
        <v>0</v>
      </c>
      <c r="AJ2" s="55">
        <f t="shared" si="0"/>
        <v>0</v>
      </c>
      <c r="AK2" s="54">
        <f t="shared" ref="AK2:BP2" si="1">IF(AND($B3&lt;=AK$10,AK$10&lt;=$C3),1,0)</f>
        <v>0</v>
      </c>
      <c r="AL2" s="55">
        <f t="shared" si="1"/>
        <v>0</v>
      </c>
      <c r="AM2" s="55">
        <f t="shared" si="1"/>
        <v>0</v>
      </c>
      <c r="AN2" s="55">
        <f t="shared" si="1"/>
        <v>0</v>
      </c>
      <c r="AO2" s="54">
        <f t="shared" si="1"/>
        <v>0</v>
      </c>
      <c r="AP2" s="55">
        <f t="shared" si="1"/>
        <v>0</v>
      </c>
      <c r="AQ2" s="55">
        <f t="shared" si="1"/>
        <v>0</v>
      </c>
      <c r="AR2" s="55">
        <f t="shared" si="1"/>
        <v>0</v>
      </c>
      <c r="AS2" s="54">
        <f t="shared" si="1"/>
        <v>0</v>
      </c>
      <c r="AT2" s="55">
        <f t="shared" si="1"/>
        <v>0</v>
      </c>
      <c r="AU2" s="55">
        <f t="shared" si="1"/>
        <v>0</v>
      </c>
      <c r="AV2" s="55">
        <f t="shared" si="1"/>
        <v>0</v>
      </c>
      <c r="AW2" s="54">
        <f t="shared" si="1"/>
        <v>0</v>
      </c>
      <c r="AX2" s="55">
        <f t="shared" si="1"/>
        <v>0</v>
      </c>
      <c r="AY2" s="55">
        <f t="shared" si="1"/>
        <v>0</v>
      </c>
      <c r="AZ2" s="55">
        <f t="shared" si="1"/>
        <v>0</v>
      </c>
      <c r="BA2" s="54">
        <f t="shared" si="1"/>
        <v>0</v>
      </c>
      <c r="BB2" s="55">
        <f t="shared" si="1"/>
        <v>0</v>
      </c>
      <c r="BC2" s="55">
        <f t="shared" si="1"/>
        <v>0</v>
      </c>
      <c r="BD2" s="55">
        <f t="shared" si="1"/>
        <v>0</v>
      </c>
      <c r="BE2" s="54">
        <f t="shared" si="1"/>
        <v>0</v>
      </c>
      <c r="BF2" s="55">
        <f t="shared" si="1"/>
        <v>0</v>
      </c>
      <c r="BG2" s="55">
        <f t="shared" si="1"/>
        <v>0</v>
      </c>
      <c r="BH2" s="55">
        <f t="shared" si="1"/>
        <v>0</v>
      </c>
      <c r="BI2" s="54">
        <f t="shared" si="1"/>
        <v>0</v>
      </c>
      <c r="BJ2" s="55">
        <f t="shared" si="1"/>
        <v>0</v>
      </c>
      <c r="BK2" s="55">
        <f t="shared" si="1"/>
        <v>0</v>
      </c>
      <c r="BL2" s="55">
        <f t="shared" si="1"/>
        <v>0</v>
      </c>
      <c r="BM2" s="54">
        <f t="shared" si="1"/>
        <v>0</v>
      </c>
      <c r="BN2" s="55">
        <f t="shared" si="1"/>
        <v>0</v>
      </c>
      <c r="BO2" s="55">
        <f t="shared" si="1"/>
        <v>0</v>
      </c>
      <c r="BP2" s="55">
        <f t="shared" si="1"/>
        <v>0</v>
      </c>
      <c r="BQ2" s="54">
        <f t="shared" ref="BQ2:CV2" si="2">IF(AND($B3&lt;=BQ$10,BQ$10&lt;=$C3),1,0)</f>
        <v>0</v>
      </c>
      <c r="BR2" s="55">
        <f t="shared" si="2"/>
        <v>0</v>
      </c>
      <c r="BS2" s="55">
        <f t="shared" si="2"/>
        <v>0</v>
      </c>
      <c r="BT2" s="55">
        <f t="shared" si="2"/>
        <v>0</v>
      </c>
      <c r="BU2" s="54">
        <f t="shared" si="2"/>
        <v>0</v>
      </c>
      <c r="BV2" s="55">
        <f t="shared" si="2"/>
        <v>0</v>
      </c>
      <c r="BW2" s="55">
        <f t="shared" si="2"/>
        <v>0</v>
      </c>
      <c r="BX2" s="55">
        <f t="shared" si="2"/>
        <v>0</v>
      </c>
      <c r="BY2" s="54">
        <f t="shared" si="2"/>
        <v>0</v>
      </c>
      <c r="BZ2" s="55">
        <f t="shared" si="2"/>
        <v>0</v>
      </c>
      <c r="CA2" s="55">
        <f t="shared" si="2"/>
        <v>0</v>
      </c>
      <c r="CB2" s="55">
        <f t="shared" si="2"/>
        <v>0</v>
      </c>
      <c r="CC2" s="54">
        <f t="shared" si="2"/>
        <v>0</v>
      </c>
      <c r="CD2" s="55">
        <f t="shared" si="2"/>
        <v>0</v>
      </c>
      <c r="CE2" s="55">
        <f t="shared" si="2"/>
        <v>0</v>
      </c>
      <c r="CF2" s="55">
        <f t="shared" si="2"/>
        <v>0</v>
      </c>
      <c r="CG2" s="54">
        <f t="shared" si="2"/>
        <v>0</v>
      </c>
      <c r="CH2" s="55">
        <f t="shared" si="2"/>
        <v>0</v>
      </c>
      <c r="CI2" s="55">
        <f t="shared" si="2"/>
        <v>0</v>
      </c>
      <c r="CJ2" s="55">
        <f t="shared" si="2"/>
        <v>0</v>
      </c>
      <c r="CK2" s="54">
        <f t="shared" si="2"/>
        <v>0</v>
      </c>
      <c r="CL2" s="55">
        <f t="shared" si="2"/>
        <v>0</v>
      </c>
      <c r="CM2" s="55">
        <f t="shared" si="2"/>
        <v>0</v>
      </c>
      <c r="CN2" s="55">
        <f t="shared" si="2"/>
        <v>0</v>
      </c>
      <c r="CO2" s="54">
        <f t="shared" si="2"/>
        <v>0</v>
      </c>
      <c r="CP2" s="55">
        <f t="shared" si="2"/>
        <v>0</v>
      </c>
      <c r="CQ2" s="55">
        <f t="shared" si="2"/>
        <v>0</v>
      </c>
      <c r="CR2" s="55">
        <f t="shared" si="2"/>
        <v>0</v>
      </c>
      <c r="CS2" s="54">
        <f t="shared" si="2"/>
        <v>0</v>
      </c>
      <c r="CT2" s="55">
        <f t="shared" si="2"/>
        <v>0</v>
      </c>
      <c r="CU2" s="55">
        <f t="shared" si="2"/>
        <v>0</v>
      </c>
      <c r="CV2" s="55">
        <f t="shared" si="2"/>
        <v>0</v>
      </c>
      <c r="CW2" s="54">
        <f t="shared" ref="CW2:EB2" si="3">IF(AND($B3&lt;=CW$10,CW$10&lt;=$C3),1,0)</f>
        <v>0</v>
      </c>
      <c r="CX2" s="55">
        <f t="shared" si="3"/>
        <v>0</v>
      </c>
      <c r="CY2" s="55">
        <f t="shared" si="3"/>
        <v>0</v>
      </c>
      <c r="CZ2" s="55">
        <f t="shared" si="3"/>
        <v>0</v>
      </c>
      <c r="DA2" s="54">
        <f t="shared" si="3"/>
        <v>0</v>
      </c>
      <c r="DB2" s="55">
        <f t="shared" si="3"/>
        <v>0</v>
      </c>
      <c r="DC2" s="55">
        <f t="shared" si="3"/>
        <v>0</v>
      </c>
      <c r="DD2" s="55">
        <f t="shared" si="3"/>
        <v>0</v>
      </c>
      <c r="DE2" s="54">
        <f t="shared" si="3"/>
        <v>0</v>
      </c>
      <c r="DF2" s="55">
        <f t="shared" si="3"/>
        <v>0</v>
      </c>
      <c r="DG2" s="55">
        <f t="shared" si="3"/>
        <v>0</v>
      </c>
      <c r="DH2" s="55">
        <f t="shared" si="3"/>
        <v>0</v>
      </c>
      <c r="DI2" s="54">
        <f t="shared" si="3"/>
        <v>0</v>
      </c>
      <c r="DJ2" s="55">
        <f t="shared" si="3"/>
        <v>0</v>
      </c>
      <c r="DK2" s="55">
        <f t="shared" si="3"/>
        <v>0</v>
      </c>
      <c r="DL2" s="55">
        <f t="shared" si="3"/>
        <v>0</v>
      </c>
      <c r="DM2" s="54">
        <f t="shared" si="3"/>
        <v>0</v>
      </c>
      <c r="DN2" s="55">
        <f t="shared" si="3"/>
        <v>0</v>
      </c>
      <c r="DO2" s="55">
        <f t="shared" si="3"/>
        <v>0</v>
      </c>
      <c r="DP2" s="55">
        <f t="shared" si="3"/>
        <v>0</v>
      </c>
      <c r="DQ2" s="54">
        <f t="shared" si="3"/>
        <v>0</v>
      </c>
      <c r="DR2" s="55">
        <f t="shared" si="3"/>
        <v>0</v>
      </c>
      <c r="DS2" s="55">
        <f t="shared" si="3"/>
        <v>0</v>
      </c>
      <c r="DT2" s="55">
        <f t="shared" si="3"/>
        <v>0</v>
      </c>
      <c r="DU2" s="54">
        <f t="shared" si="3"/>
        <v>0</v>
      </c>
      <c r="DV2" s="55">
        <f t="shared" si="3"/>
        <v>0</v>
      </c>
      <c r="DW2" s="55">
        <f t="shared" si="3"/>
        <v>0</v>
      </c>
      <c r="DX2" s="55">
        <f t="shared" si="3"/>
        <v>0</v>
      </c>
      <c r="DY2" s="54">
        <f t="shared" si="3"/>
        <v>0</v>
      </c>
      <c r="DZ2" s="55">
        <f t="shared" si="3"/>
        <v>0</v>
      </c>
      <c r="EA2" s="55">
        <f t="shared" si="3"/>
        <v>0</v>
      </c>
      <c r="EB2" s="55">
        <f t="shared" si="3"/>
        <v>0</v>
      </c>
      <c r="EC2" s="54">
        <f t="shared" ref="EC2:EV2" si="4">IF(AND($B3&lt;=EC$10,EC$10&lt;=$C3),1,0)</f>
        <v>0</v>
      </c>
      <c r="ED2" s="55">
        <f t="shared" si="4"/>
        <v>0</v>
      </c>
      <c r="EE2" s="55">
        <f t="shared" si="4"/>
        <v>0</v>
      </c>
      <c r="EF2" s="55">
        <f t="shared" si="4"/>
        <v>0</v>
      </c>
      <c r="EG2" s="54">
        <f t="shared" si="4"/>
        <v>0</v>
      </c>
      <c r="EH2" s="55">
        <f t="shared" si="4"/>
        <v>0</v>
      </c>
      <c r="EI2" s="55">
        <f t="shared" si="4"/>
        <v>0</v>
      </c>
      <c r="EJ2" s="55">
        <f t="shared" si="4"/>
        <v>0</v>
      </c>
      <c r="EK2" s="54">
        <f t="shared" si="4"/>
        <v>0</v>
      </c>
      <c r="EL2" s="55">
        <f t="shared" si="4"/>
        <v>0</v>
      </c>
      <c r="EM2" s="55">
        <f t="shared" si="4"/>
        <v>0</v>
      </c>
      <c r="EN2" s="55">
        <f t="shared" si="4"/>
        <v>0</v>
      </c>
      <c r="EO2" s="54">
        <f t="shared" si="4"/>
        <v>0</v>
      </c>
      <c r="EP2" s="55">
        <f t="shared" si="4"/>
        <v>0</v>
      </c>
      <c r="EQ2" s="55">
        <f t="shared" si="4"/>
        <v>0</v>
      </c>
      <c r="ER2" s="55">
        <f t="shared" si="4"/>
        <v>0</v>
      </c>
      <c r="ES2" s="54">
        <f t="shared" si="4"/>
        <v>0</v>
      </c>
      <c r="ET2" s="55">
        <f t="shared" si="4"/>
        <v>0</v>
      </c>
      <c r="EU2" s="55">
        <f t="shared" si="4"/>
        <v>0</v>
      </c>
      <c r="EV2" s="55">
        <f t="shared" si="4"/>
        <v>0</v>
      </c>
      <c r="FA2" s="16"/>
      <c r="FB2" s="17"/>
      <c r="FC2" s="17"/>
      <c r="FD2" s="18"/>
      <c r="FE2" s="18"/>
      <c r="FF2" s="18"/>
      <c r="FG2" s="18"/>
      <c r="FH2" s="18"/>
      <c r="FI2" s="16"/>
      <c r="FJ2" s="16"/>
      <c r="FK2" s="16"/>
      <c r="FL2" s="16"/>
      <c r="FM2" s="16"/>
    </row>
    <row r="3" spans="1:188" s="46" customFormat="1" ht="47.1" hidden="1" customHeight="1" x14ac:dyDescent="0.3">
      <c r="A3" s="148"/>
      <c r="B3" s="52"/>
      <c r="C3" s="52"/>
      <c r="D3" s="72"/>
      <c r="E3" s="67"/>
      <c r="F3" s="68"/>
      <c r="G3" s="68"/>
      <c r="H3" s="69"/>
      <c r="I3" s="67"/>
      <c r="J3" s="68"/>
      <c r="K3" s="68"/>
      <c r="L3" s="69"/>
      <c r="M3" s="67"/>
      <c r="N3" s="68"/>
      <c r="O3" s="68"/>
      <c r="P3" s="69"/>
      <c r="Q3" s="67"/>
      <c r="R3" s="68"/>
      <c r="S3" s="68"/>
      <c r="T3" s="69"/>
      <c r="U3" s="67"/>
      <c r="V3" s="68"/>
      <c r="W3" s="68"/>
      <c r="X3" s="69"/>
      <c r="Y3" s="67"/>
      <c r="Z3" s="68"/>
      <c r="AA3" s="68"/>
      <c r="AB3" s="69"/>
      <c r="AC3" s="67"/>
      <c r="AD3" s="68"/>
      <c r="AE3" s="68"/>
      <c r="AF3" s="69"/>
      <c r="AG3" s="67"/>
      <c r="AH3" s="68"/>
      <c r="AI3" s="68"/>
      <c r="AJ3" s="69"/>
      <c r="AK3" s="67"/>
      <c r="AL3" s="68"/>
      <c r="AM3" s="68"/>
      <c r="AN3" s="69"/>
      <c r="AO3" s="67"/>
      <c r="AP3" s="68"/>
      <c r="AQ3" s="68"/>
      <c r="AR3" s="69"/>
      <c r="AS3" s="67"/>
      <c r="AT3" s="68"/>
      <c r="AU3" s="68"/>
      <c r="AV3" s="69"/>
      <c r="AW3" s="67"/>
      <c r="AX3" s="68"/>
      <c r="AY3" s="68"/>
      <c r="AZ3" s="69"/>
      <c r="BA3" s="67"/>
      <c r="BB3" s="68"/>
      <c r="BC3" s="68"/>
      <c r="BD3" s="69"/>
      <c r="BE3" s="67"/>
      <c r="BF3" s="68"/>
      <c r="BG3" s="68"/>
      <c r="BH3" s="69"/>
      <c r="BI3" s="67"/>
      <c r="BJ3" s="68"/>
      <c r="BK3" s="68"/>
      <c r="BL3" s="69"/>
      <c r="BM3" s="67"/>
      <c r="BN3" s="68"/>
      <c r="BO3" s="68"/>
      <c r="BP3" s="69"/>
      <c r="BQ3" s="67"/>
      <c r="BR3" s="68"/>
      <c r="BS3" s="68"/>
      <c r="BT3" s="69"/>
      <c r="BU3" s="67"/>
      <c r="BV3" s="68"/>
      <c r="BW3" s="68"/>
      <c r="BX3" s="69"/>
      <c r="BY3" s="67"/>
      <c r="BZ3" s="68"/>
      <c r="CA3" s="68"/>
      <c r="CB3" s="69"/>
      <c r="CC3" s="67"/>
      <c r="CD3" s="68"/>
      <c r="CE3" s="68"/>
      <c r="CF3" s="69"/>
      <c r="CG3" s="67"/>
      <c r="CH3" s="68"/>
      <c r="CI3" s="68"/>
      <c r="CJ3" s="69"/>
      <c r="CK3" s="67"/>
      <c r="CL3" s="68"/>
      <c r="CM3" s="68"/>
      <c r="CN3" s="69"/>
      <c r="CO3" s="67"/>
      <c r="CP3" s="68"/>
      <c r="CQ3" s="68"/>
      <c r="CR3" s="69"/>
      <c r="CS3" s="67"/>
      <c r="CT3" s="68"/>
      <c r="CU3" s="68"/>
      <c r="CV3" s="69"/>
      <c r="CW3" s="67"/>
      <c r="CX3" s="68"/>
      <c r="CY3" s="68"/>
      <c r="CZ3" s="69"/>
      <c r="DA3" s="67"/>
      <c r="DB3" s="68"/>
      <c r="DC3" s="68"/>
      <c r="DD3" s="69"/>
      <c r="DE3" s="67"/>
      <c r="DF3" s="68"/>
      <c r="DG3" s="68"/>
      <c r="DH3" s="69"/>
      <c r="DI3" s="67"/>
      <c r="DJ3" s="68"/>
      <c r="DK3" s="68"/>
      <c r="DL3" s="69"/>
      <c r="DM3" s="67"/>
      <c r="DN3" s="68"/>
      <c r="DO3" s="68"/>
      <c r="DP3" s="69"/>
      <c r="DQ3" s="67"/>
      <c r="DR3" s="68"/>
      <c r="DS3" s="68"/>
      <c r="DT3" s="69"/>
      <c r="DU3" s="67"/>
      <c r="DV3" s="68"/>
      <c r="DW3" s="68"/>
      <c r="DX3" s="69"/>
      <c r="DY3" s="67"/>
      <c r="DZ3" s="68"/>
      <c r="EA3" s="68"/>
      <c r="EB3" s="69"/>
      <c r="EC3" s="67"/>
      <c r="ED3" s="68"/>
      <c r="EE3" s="68"/>
      <c r="EF3" s="69"/>
      <c r="EG3" s="67"/>
      <c r="EH3" s="68"/>
      <c r="EI3" s="68"/>
      <c r="EJ3" s="69"/>
      <c r="EK3" s="67"/>
      <c r="EL3" s="68"/>
      <c r="EM3" s="68"/>
      <c r="EN3" s="69"/>
      <c r="EO3" s="67"/>
      <c r="EP3" s="68"/>
      <c r="EQ3" s="68"/>
      <c r="ER3" s="69"/>
      <c r="ES3" s="67"/>
      <c r="ET3" s="68"/>
      <c r="EU3" s="68"/>
      <c r="EV3" s="69"/>
      <c r="EW3" s="42"/>
      <c r="EX3" s="42"/>
      <c r="EY3" s="42"/>
      <c r="EZ3" s="42"/>
      <c r="FA3" s="43"/>
      <c r="FB3" s="44"/>
      <c r="FC3" s="44"/>
      <c r="FD3" s="45"/>
      <c r="FE3" s="45"/>
      <c r="FF3" s="45"/>
      <c r="FG3" s="45"/>
      <c r="FH3" s="45"/>
      <c r="FI3" s="43"/>
      <c r="FJ3" s="43"/>
      <c r="FK3" s="43"/>
      <c r="FL3" s="43"/>
      <c r="FM3" s="43"/>
      <c r="FN3" s="42"/>
      <c r="FO3" s="42"/>
      <c r="FP3" s="42"/>
      <c r="FQ3" s="42"/>
      <c r="FR3" s="42"/>
      <c r="FS3" s="42"/>
      <c r="FT3" s="42"/>
      <c r="FU3" s="42"/>
      <c r="FV3" s="42"/>
      <c r="FW3" s="42"/>
      <c r="FX3" s="42"/>
      <c r="FY3" s="42"/>
      <c r="FZ3" s="42"/>
      <c r="GA3" s="42"/>
      <c r="GB3" s="42"/>
      <c r="GC3" s="42"/>
      <c r="GD3" s="42"/>
      <c r="GE3" s="42"/>
      <c r="GF3" s="42"/>
    </row>
    <row r="4" spans="1:188" ht="39.75" customHeight="1" x14ac:dyDescent="0.45">
      <c r="B4" s="11"/>
      <c r="C4" s="11"/>
      <c r="D4" s="11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78" t="s">
        <v>113</v>
      </c>
      <c r="BW4" s="77"/>
      <c r="BX4" s="77"/>
      <c r="BY4" s="77"/>
      <c r="BZ4" s="77"/>
      <c r="CA4" s="77"/>
      <c r="CB4" s="77"/>
      <c r="CC4" s="77"/>
      <c r="CD4" s="77"/>
      <c r="CE4" s="179">
        <v>-3</v>
      </c>
      <c r="CF4" s="179"/>
      <c r="CG4" s="179"/>
      <c r="CH4" s="179"/>
      <c r="CI4" s="17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10">
        <v>1</v>
      </c>
      <c r="FA4" s="73"/>
      <c r="FB4" s="74" t="s">
        <v>67</v>
      </c>
      <c r="FC4" s="74" t="s">
        <v>95</v>
      </c>
      <c r="FD4" s="74" t="s">
        <v>68</v>
      </c>
      <c r="FE4" s="74" t="s">
        <v>75</v>
      </c>
      <c r="FF4" s="74" t="s">
        <v>69</v>
      </c>
      <c r="FG4" s="74" t="s">
        <v>70</v>
      </c>
      <c r="FH4" s="74" t="s">
        <v>80</v>
      </c>
      <c r="FI4" s="75" t="s">
        <v>71</v>
      </c>
      <c r="FJ4" s="75" t="s">
        <v>72</v>
      </c>
      <c r="FK4" s="75" t="s">
        <v>73</v>
      </c>
      <c r="FL4" s="75" t="s">
        <v>74</v>
      </c>
      <c r="FM4" s="75" t="s">
        <v>39</v>
      </c>
      <c r="FN4" s="79" t="s">
        <v>114</v>
      </c>
      <c r="FO4" s="75" t="s">
        <v>112</v>
      </c>
    </row>
    <row r="5" spans="1:188" ht="5.0999999999999996" customHeight="1" x14ac:dyDescent="0.3">
      <c r="B5" s="11"/>
      <c r="C5" s="11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FA5" s="16"/>
      <c r="FB5" s="3"/>
      <c r="FC5" s="3"/>
      <c r="FD5" s="16"/>
      <c r="FE5" s="16"/>
      <c r="FF5" s="16"/>
      <c r="FG5" s="16"/>
      <c r="FH5" s="16"/>
      <c r="FI5" s="16"/>
      <c r="FJ5" s="16"/>
      <c r="FK5" s="16"/>
      <c r="FL5" s="16"/>
      <c r="FM5" s="16"/>
    </row>
    <row r="6" spans="1:188" s="66" customFormat="1" ht="134.1" customHeight="1" x14ac:dyDescent="1.45">
      <c r="A6" s="150"/>
      <c r="B6" s="86"/>
      <c r="C6" s="86"/>
      <c r="D6" s="86"/>
      <c r="E6" s="63"/>
      <c r="F6" s="63"/>
      <c r="G6" s="63"/>
      <c r="H6" s="87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87"/>
      <c r="AC6" s="63"/>
      <c r="AD6" s="63"/>
      <c r="AE6" s="63"/>
      <c r="AF6" s="87"/>
      <c r="AG6" s="63"/>
      <c r="AH6" s="63"/>
      <c r="AI6" s="63"/>
      <c r="AJ6" s="63"/>
      <c r="AK6" s="63"/>
      <c r="AL6" s="63"/>
      <c r="AM6" s="63"/>
      <c r="AN6" s="87"/>
      <c r="AO6" s="63"/>
      <c r="AP6" s="87" t="s">
        <v>174</v>
      </c>
      <c r="AQ6" s="63"/>
      <c r="AR6" s="63"/>
      <c r="AS6" s="63"/>
      <c r="AT6" s="63"/>
      <c r="AU6" s="63"/>
      <c r="AV6" s="87"/>
      <c r="AW6" s="63"/>
      <c r="AX6" s="63"/>
      <c r="AY6" s="63"/>
      <c r="AZ6" s="88"/>
      <c r="BA6" s="63"/>
      <c r="BB6" s="63"/>
      <c r="BC6" s="63"/>
      <c r="BD6" s="63"/>
      <c r="BE6" s="63"/>
      <c r="BF6" s="63"/>
      <c r="BG6" s="63"/>
      <c r="BH6" s="87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/>
      <c r="BX6" s="63"/>
      <c r="BY6" s="63"/>
      <c r="BZ6" s="63"/>
      <c r="CA6" s="63"/>
      <c r="CB6" s="63"/>
      <c r="CC6" s="63"/>
      <c r="CD6" s="63"/>
      <c r="CE6" s="63"/>
      <c r="CF6" s="63"/>
      <c r="CG6" s="63"/>
      <c r="CH6" s="63"/>
      <c r="CI6" s="63"/>
      <c r="CJ6" s="63"/>
      <c r="CK6" s="63"/>
      <c r="CL6" s="63"/>
      <c r="CM6" s="63"/>
      <c r="CN6" s="63"/>
      <c r="CO6" s="63"/>
      <c r="CP6" s="63"/>
      <c r="CQ6" s="63"/>
      <c r="CR6" s="63"/>
      <c r="CS6" s="63"/>
      <c r="CT6" s="63"/>
      <c r="CU6" s="63"/>
      <c r="CV6" s="63"/>
      <c r="CW6" s="63"/>
      <c r="CX6" s="63"/>
      <c r="CY6" s="63"/>
      <c r="CZ6" s="63"/>
      <c r="DA6" s="63"/>
      <c r="DB6" s="63"/>
      <c r="DC6" s="63"/>
      <c r="DD6" s="63"/>
      <c r="DE6" s="63"/>
      <c r="DF6" s="63"/>
      <c r="DG6" s="64"/>
      <c r="DH6" s="64"/>
      <c r="DI6" s="64"/>
      <c r="DJ6" s="64"/>
      <c r="DK6" s="64"/>
      <c r="DL6" s="64"/>
      <c r="DM6" s="64"/>
      <c r="DN6" s="64"/>
      <c r="DO6" s="64"/>
      <c r="DP6" s="64"/>
      <c r="DQ6" s="64"/>
      <c r="DR6" s="64"/>
      <c r="DS6" s="64"/>
      <c r="DT6" s="64"/>
      <c r="DU6" s="64"/>
      <c r="DV6" s="64"/>
      <c r="DW6" s="64"/>
      <c r="DX6" s="64"/>
      <c r="DY6" s="64"/>
      <c r="DZ6" s="64"/>
      <c r="EA6" s="64"/>
      <c r="EB6" s="64"/>
      <c r="EC6" s="64"/>
      <c r="ED6" s="64"/>
      <c r="EE6" s="64"/>
      <c r="EF6" s="64"/>
      <c r="EG6" s="64"/>
      <c r="EH6" s="64"/>
      <c r="EI6" s="64"/>
      <c r="EJ6" s="64"/>
      <c r="EK6" s="64"/>
      <c r="EL6" s="64"/>
      <c r="EM6" s="64"/>
      <c r="EN6" s="64"/>
      <c r="EO6" s="64"/>
      <c r="EP6" s="64"/>
      <c r="EQ6" s="64"/>
      <c r="ER6" s="64"/>
      <c r="ES6" s="64"/>
      <c r="ET6" s="64"/>
      <c r="EU6" s="64"/>
      <c r="EV6" s="64"/>
      <c r="EW6" s="65"/>
      <c r="EX6" s="65"/>
      <c r="EY6" s="65"/>
      <c r="EZ6" s="65"/>
      <c r="FA6" s="65"/>
      <c r="FB6" s="65"/>
      <c r="FC6" s="65"/>
      <c r="FD6" s="65"/>
      <c r="FE6" s="65"/>
      <c r="FF6" s="65"/>
      <c r="FG6" s="65"/>
      <c r="FH6" s="65"/>
      <c r="FI6" s="65"/>
      <c r="FJ6" s="65"/>
      <c r="FK6" s="65"/>
      <c r="FL6" s="65"/>
      <c r="FM6" s="65"/>
      <c r="FN6" s="65"/>
      <c r="FO6" s="65"/>
      <c r="FP6" s="65"/>
      <c r="FQ6" s="65"/>
      <c r="FR6" s="65"/>
      <c r="FS6" s="65"/>
      <c r="FT6" s="65"/>
      <c r="FU6" s="65"/>
      <c r="FV6" s="65"/>
      <c r="FW6" s="65"/>
      <c r="FX6" s="65"/>
      <c r="FY6" s="65"/>
      <c r="FZ6" s="65"/>
      <c r="GA6" s="65"/>
      <c r="GB6" s="65"/>
      <c r="GC6" s="65"/>
      <c r="GD6" s="65"/>
      <c r="GE6" s="65"/>
      <c r="GF6" s="65"/>
    </row>
    <row r="7" spans="1:188" s="62" customFormat="1" ht="47.1" customHeight="1" x14ac:dyDescent="0.6">
      <c r="A7" s="151"/>
      <c r="B7" s="56"/>
      <c r="C7" s="56"/>
      <c r="D7" s="56"/>
      <c r="E7" s="57"/>
      <c r="F7" s="57"/>
      <c r="G7" s="57"/>
      <c r="H7" s="58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8"/>
      <c r="AC7" s="57"/>
      <c r="AD7" s="57"/>
      <c r="AE7" s="57"/>
      <c r="AF7" s="58"/>
      <c r="AG7" s="57"/>
      <c r="AH7" s="57"/>
      <c r="AI7" s="57"/>
      <c r="AJ7" s="57"/>
      <c r="AK7" s="57"/>
      <c r="AL7" s="57"/>
      <c r="AM7" s="57"/>
      <c r="AN7" s="58"/>
      <c r="AO7" s="57"/>
      <c r="AP7" s="58" t="s">
        <v>104</v>
      </c>
      <c r="AQ7" s="57"/>
      <c r="AR7" s="57"/>
      <c r="AS7" s="57"/>
      <c r="AT7" s="58"/>
      <c r="AU7" s="57"/>
      <c r="AV7" s="58"/>
      <c r="AW7" s="57"/>
      <c r="AX7" s="57"/>
      <c r="AY7" s="57"/>
      <c r="AZ7" s="58"/>
      <c r="BA7" s="57"/>
      <c r="BB7" s="57"/>
      <c r="BC7" s="57"/>
      <c r="BD7" s="57"/>
      <c r="BE7" s="57"/>
      <c r="BF7" s="57"/>
      <c r="BG7" s="57"/>
      <c r="BH7" s="58"/>
      <c r="BI7" s="59"/>
      <c r="BJ7" s="59"/>
      <c r="BK7" s="59"/>
      <c r="BL7" s="59"/>
      <c r="BM7" s="59"/>
      <c r="BN7" s="59"/>
      <c r="BO7" s="59"/>
      <c r="BP7" s="59"/>
      <c r="BQ7" s="59"/>
      <c r="BR7" s="59"/>
      <c r="BS7" s="59"/>
      <c r="BT7" s="59"/>
      <c r="BU7" s="59"/>
      <c r="BV7" s="59"/>
      <c r="BW7" s="59"/>
      <c r="BX7" s="59"/>
      <c r="BY7" s="59"/>
      <c r="BZ7" s="59"/>
      <c r="CA7" s="59"/>
      <c r="CB7" s="59"/>
      <c r="CC7" s="59"/>
      <c r="CD7" s="59"/>
      <c r="CE7" s="59"/>
      <c r="CF7" s="59"/>
      <c r="CG7" s="59"/>
      <c r="CH7" s="59"/>
      <c r="CI7" s="59"/>
      <c r="CJ7" s="59"/>
      <c r="CK7" s="59"/>
      <c r="CL7" s="59"/>
      <c r="CM7" s="59"/>
      <c r="CN7" s="59"/>
      <c r="CO7" s="59"/>
      <c r="CP7" s="59"/>
      <c r="CQ7" s="59"/>
      <c r="CR7" s="59"/>
      <c r="CS7" s="59"/>
      <c r="CT7" s="59"/>
      <c r="CU7" s="59"/>
      <c r="CV7" s="59"/>
      <c r="CW7" s="59"/>
      <c r="CX7" s="59"/>
      <c r="CY7" s="59"/>
      <c r="CZ7" s="59"/>
      <c r="DA7" s="59"/>
      <c r="DB7" s="59"/>
      <c r="DC7" s="59"/>
      <c r="DD7" s="59"/>
      <c r="DE7" s="59"/>
      <c r="DF7" s="60"/>
      <c r="DG7" s="60"/>
      <c r="DH7" s="60"/>
      <c r="DI7" s="60"/>
      <c r="DJ7" s="60"/>
      <c r="DK7" s="60"/>
      <c r="DL7" s="60"/>
      <c r="DM7" s="60"/>
      <c r="DN7" s="60"/>
      <c r="DO7" s="60"/>
      <c r="DP7" s="60"/>
      <c r="DQ7" s="60"/>
      <c r="DR7" s="60"/>
      <c r="DS7" s="60"/>
      <c r="DT7" s="60"/>
      <c r="DU7" s="60"/>
      <c r="DV7" s="60"/>
      <c r="DW7" s="60"/>
      <c r="DX7" s="60"/>
      <c r="DY7" s="60"/>
      <c r="DZ7" s="60"/>
      <c r="EA7" s="60"/>
      <c r="EB7" s="60"/>
      <c r="EC7" s="60"/>
      <c r="ED7" s="60"/>
      <c r="EE7" s="60"/>
      <c r="EF7" s="60"/>
      <c r="EG7" s="60"/>
      <c r="EH7" s="60"/>
      <c r="EI7" s="60"/>
      <c r="EJ7" s="60"/>
      <c r="EK7" s="60"/>
      <c r="EL7" s="60"/>
      <c r="EM7" s="60"/>
      <c r="EN7" s="60"/>
      <c r="EO7" s="60"/>
      <c r="EP7" s="60"/>
      <c r="EQ7" s="60"/>
      <c r="ER7" s="60"/>
      <c r="ES7" s="60"/>
      <c r="ET7" s="60"/>
      <c r="EU7" s="60"/>
      <c r="EV7" s="60"/>
      <c r="EW7" s="61"/>
      <c r="EX7" s="61"/>
      <c r="EY7" s="61"/>
      <c r="EZ7" s="61"/>
      <c r="FA7" s="61"/>
      <c r="FB7" s="53" t="s">
        <v>110</v>
      </c>
      <c r="FC7" s="53"/>
      <c r="FD7" s="53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</row>
    <row r="8" spans="1:188" s="71" customFormat="1" ht="35.1" customHeight="1" x14ac:dyDescent="0.4">
      <c r="A8" s="152"/>
      <c r="B8" s="138"/>
      <c r="C8" s="138"/>
      <c r="D8" s="138"/>
      <c r="E8" s="135" t="s">
        <v>175</v>
      </c>
      <c r="F8" s="104"/>
      <c r="G8" s="104"/>
      <c r="H8" s="104"/>
      <c r="I8" s="104"/>
      <c r="J8" s="104"/>
      <c r="K8" s="104"/>
      <c r="L8" s="136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  <c r="BD8" s="104"/>
      <c r="BE8" s="104"/>
      <c r="BF8" s="104"/>
      <c r="BG8" s="104"/>
      <c r="BH8" s="136"/>
      <c r="BI8" s="104"/>
      <c r="BJ8" s="104"/>
      <c r="BK8" s="104"/>
      <c r="BL8" s="104"/>
      <c r="BM8" s="104"/>
      <c r="BN8" s="104"/>
      <c r="BO8" s="104"/>
      <c r="BP8" s="104"/>
      <c r="BQ8" s="137"/>
      <c r="BR8" s="137"/>
      <c r="BS8" s="137"/>
      <c r="BT8" s="137"/>
      <c r="BU8" s="137"/>
      <c r="BV8" s="137"/>
      <c r="BW8" s="137"/>
      <c r="BX8" s="136"/>
      <c r="BY8" s="137"/>
      <c r="BZ8" s="137"/>
      <c r="CA8" s="137"/>
      <c r="CB8" s="136" t="s">
        <v>177</v>
      </c>
      <c r="CC8" s="137"/>
      <c r="CD8" s="137"/>
      <c r="CE8" s="137"/>
      <c r="CF8" s="136"/>
      <c r="CG8" s="137"/>
      <c r="CH8" s="137"/>
      <c r="CI8" s="137"/>
      <c r="CJ8" s="136"/>
      <c r="CK8" s="137"/>
      <c r="CL8" s="137"/>
      <c r="CM8" s="137"/>
      <c r="CN8" s="136"/>
      <c r="CO8" s="137"/>
      <c r="CP8" s="137"/>
      <c r="CQ8" s="137"/>
      <c r="CR8" s="136"/>
      <c r="CS8" s="137"/>
      <c r="CT8" s="137"/>
      <c r="CU8" s="137"/>
      <c r="CV8" s="136"/>
      <c r="CW8" s="137"/>
      <c r="CX8" s="137"/>
      <c r="CY8" s="137"/>
      <c r="CZ8" s="137"/>
      <c r="DA8" s="137"/>
      <c r="DB8" s="104"/>
      <c r="DC8" s="104"/>
      <c r="DD8" s="104"/>
      <c r="DE8" s="104"/>
      <c r="DF8" s="104"/>
      <c r="DG8" s="104"/>
      <c r="DH8" s="104"/>
      <c r="DI8" s="104"/>
      <c r="DJ8" s="104"/>
      <c r="DK8" s="104"/>
      <c r="DL8" s="136"/>
      <c r="DM8" s="104"/>
      <c r="DN8" s="104"/>
      <c r="DO8" s="104"/>
      <c r="DP8" s="104"/>
      <c r="DQ8" s="104"/>
      <c r="DR8" s="104"/>
      <c r="DS8" s="104"/>
      <c r="DT8" s="104"/>
      <c r="DU8" s="104"/>
      <c r="DV8" s="104"/>
      <c r="DW8" s="104"/>
      <c r="DX8" s="104"/>
      <c r="DY8" s="104"/>
      <c r="DZ8" s="104"/>
      <c r="EA8" s="104"/>
      <c r="EB8" s="104"/>
      <c r="EC8" s="104"/>
      <c r="ED8" s="104"/>
      <c r="EE8" s="104"/>
      <c r="EF8" s="104"/>
      <c r="EG8" s="104"/>
      <c r="EH8" s="104"/>
      <c r="EI8" s="104"/>
      <c r="EJ8" s="104"/>
      <c r="EK8" s="104"/>
      <c r="EL8" s="104"/>
      <c r="EM8" s="104"/>
      <c r="EN8" s="104"/>
      <c r="EO8" s="104"/>
      <c r="EP8" s="104"/>
      <c r="EQ8" s="104"/>
      <c r="ER8" s="104"/>
      <c r="ES8" s="104"/>
      <c r="ET8" s="104"/>
      <c r="EU8" s="104"/>
      <c r="EV8" s="104"/>
      <c r="EW8" s="70"/>
      <c r="EX8" s="70"/>
      <c r="EY8" s="70"/>
      <c r="EZ8" s="70"/>
      <c r="FA8" s="70"/>
      <c r="FB8" s="53" t="s">
        <v>111</v>
      </c>
      <c r="FC8" s="70"/>
      <c r="FD8" s="70"/>
      <c r="FE8" s="70"/>
      <c r="FF8" s="70"/>
      <c r="FG8" s="70"/>
      <c r="FH8" s="70"/>
      <c r="FI8" s="70"/>
      <c r="FJ8" s="70"/>
      <c r="FK8" s="70"/>
      <c r="FL8" s="70"/>
      <c r="FM8" s="70"/>
      <c r="FN8" s="70"/>
      <c r="FO8" s="70"/>
      <c r="FP8" s="70"/>
      <c r="FQ8" s="70"/>
      <c r="FR8" s="70"/>
      <c r="FS8" s="70"/>
      <c r="FT8" s="70"/>
      <c r="FU8" s="70"/>
      <c r="FV8" s="70"/>
      <c r="FW8" s="70"/>
      <c r="FX8" s="70"/>
      <c r="FY8" s="70"/>
      <c r="FZ8" s="70"/>
      <c r="GA8" s="70"/>
      <c r="GB8" s="70"/>
      <c r="GC8" s="70"/>
      <c r="GD8" s="70"/>
      <c r="GE8" s="70"/>
      <c r="GF8" s="70"/>
    </row>
    <row r="9" spans="1:188" s="5" customFormat="1" ht="39.6" customHeight="1" x14ac:dyDescent="0.3">
      <c r="A9" s="153"/>
      <c r="B9" s="141" t="s">
        <v>30</v>
      </c>
      <c r="C9" s="142" t="s">
        <v>31</v>
      </c>
      <c r="D9" s="141" t="s">
        <v>32</v>
      </c>
      <c r="E9" s="182" t="s">
        <v>97</v>
      </c>
      <c r="F9" s="182"/>
      <c r="G9" s="182"/>
      <c r="H9" s="182"/>
      <c r="I9" s="182" t="s">
        <v>0</v>
      </c>
      <c r="J9" s="182"/>
      <c r="K9" s="182"/>
      <c r="L9" s="182"/>
      <c r="M9" s="182" t="s">
        <v>1</v>
      </c>
      <c r="N9" s="182"/>
      <c r="O9" s="182"/>
      <c r="P9" s="182"/>
      <c r="Q9" s="182" t="s">
        <v>2</v>
      </c>
      <c r="R9" s="182"/>
      <c r="S9" s="182"/>
      <c r="T9" s="182"/>
      <c r="U9" s="182" t="s">
        <v>3</v>
      </c>
      <c r="V9" s="182"/>
      <c r="W9" s="182"/>
      <c r="X9" s="182"/>
      <c r="Y9" s="182" t="s">
        <v>4</v>
      </c>
      <c r="Z9" s="182"/>
      <c r="AA9" s="182"/>
      <c r="AB9" s="182"/>
      <c r="AC9" s="182" t="s">
        <v>5</v>
      </c>
      <c r="AD9" s="182"/>
      <c r="AE9" s="182"/>
      <c r="AF9" s="182"/>
      <c r="AG9" s="182" t="s">
        <v>6</v>
      </c>
      <c r="AH9" s="182"/>
      <c r="AI9" s="182"/>
      <c r="AJ9" s="182"/>
      <c r="AK9" s="182" t="s">
        <v>7</v>
      </c>
      <c r="AL9" s="182"/>
      <c r="AM9" s="182"/>
      <c r="AN9" s="182"/>
      <c r="AO9" s="182" t="s">
        <v>8</v>
      </c>
      <c r="AP9" s="182"/>
      <c r="AQ9" s="182"/>
      <c r="AR9" s="182"/>
      <c r="AS9" s="182" t="s">
        <v>9</v>
      </c>
      <c r="AT9" s="182"/>
      <c r="AU9" s="182"/>
      <c r="AV9" s="182"/>
      <c r="AW9" s="182" t="s">
        <v>10</v>
      </c>
      <c r="AX9" s="182"/>
      <c r="AY9" s="182"/>
      <c r="AZ9" s="182"/>
      <c r="BA9" s="182" t="s">
        <v>11</v>
      </c>
      <c r="BB9" s="182"/>
      <c r="BC9" s="182"/>
      <c r="BD9" s="182"/>
      <c r="BE9" s="182" t="s">
        <v>12</v>
      </c>
      <c r="BF9" s="182"/>
      <c r="BG9" s="182"/>
      <c r="BH9" s="182"/>
      <c r="BI9" s="182" t="s">
        <v>13</v>
      </c>
      <c r="BJ9" s="182"/>
      <c r="BK9" s="182"/>
      <c r="BL9" s="182"/>
      <c r="BM9" s="182" t="s">
        <v>14</v>
      </c>
      <c r="BN9" s="182"/>
      <c r="BO9" s="182"/>
      <c r="BP9" s="182"/>
      <c r="BQ9" s="182" t="s">
        <v>15</v>
      </c>
      <c r="BR9" s="182"/>
      <c r="BS9" s="182"/>
      <c r="BT9" s="182"/>
      <c r="BU9" s="182" t="s">
        <v>16</v>
      </c>
      <c r="BV9" s="182"/>
      <c r="BW9" s="182"/>
      <c r="BX9" s="182"/>
      <c r="BY9" s="182" t="s">
        <v>17</v>
      </c>
      <c r="BZ9" s="182"/>
      <c r="CA9" s="182"/>
      <c r="CB9" s="182"/>
      <c r="CC9" s="182" t="s">
        <v>18</v>
      </c>
      <c r="CD9" s="182"/>
      <c r="CE9" s="182"/>
      <c r="CF9" s="182"/>
      <c r="CG9" s="182" t="s">
        <v>19</v>
      </c>
      <c r="CH9" s="182"/>
      <c r="CI9" s="182"/>
      <c r="CJ9" s="182"/>
      <c r="CK9" s="182" t="s">
        <v>54</v>
      </c>
      <c r="CL9" s="182"/>
      <c r="CM9" s="182"/>
      <c r="CN9" s="182"/>
      <c r="CO9" s="182" t="s">
        <v>55</v>
      </c>
      <c r="CP9" s="182"/>
      <c r="CQ9" s="182"/>
      <c r="CR9" s="182"/>
      <c r="CS9" s="182" t="s">
        <v>56</v>
      </c>
      <c r="CT9" s="182"/>
      <c r="CU9" s="182"/>
      <c r="CV9" s="182"/>
      <c r="CW9" s="182" t="s">
        <v>57</v>
      </c>
      <c r="CX9" s="182"/>
      <c r="CY9" s="182"/>
      <c r="CZ9" s="182"/>
      <c r="DA9" s="182" t="s">
        <v>58</v>
      </c>
      <c r="DB9" s="182"/>
      <c r="DC9" s="182"/>
      <c r="DD9" s="182"/>
      <c r="DE9" s="182" t="s">
        <v>59</v>
      </c>
      <c r="DF9" s="182"/>
      <c r="DG9" s="182"/>
      <c r="DH9" s="182"/>
      <c r="DI9" s="182" t="s">
        <v>60</v>
      </c>
      <c r="DJ9" s="182"/>
      <c r="DK9" s="182"/>
      <c r="DL9" s="182"/>
      <c r="DM9" s="182" t="s">
        <v>61</v>
      </c>
      <c r="DN9" s="182"/>
      <c r="DO9" s="182"/>
      <c r="DP9" s="182"/>
      <c r="DQ9" s="182" t="s">
        <v>62</v>
      </c>
      <c r="DR9" s="182"/>
      <c r="DS9" s="182"/>
      <c r="DT9" s="182"/>
      <c r="DU9" s="182" t="s">
        <v>63</v>
      </c>
      <c r="DV9" s="182"/>
      <c r="DW9" s="182"/>
      <c r="DX9" s="182"/>
      <c r="DY9" s="182" t="s">
        <v>81</v>
      </c>
      <c r="DZ9" s="182"/>
      <c r="EA9" s="182"/>
      <c r="EB9" s="182"/>
      <c r="EC9" s="182" t="s">
        <v>82</v>
      </c>
      <c r="ED9" s="182"/>
      <c r="EE9" s="182"/>
      <c r="EF9" s="182"/>
      <c r="EG9" s="182" t="s">
        <v>83</v>
      </c>
      <c r="EH9" s="182"/>
      <c r="EI9" s="182"/>
      <c r="EJ9" s="182"/>
      <c r="EK9" s="182" t="s">
        <v>84</v>
      </c>
      <c r="EL9" s="182"/>
      <c r="EM9" s="182"/>
      <c r="EN9" s="182"/>
      <c r="EO9" s="182" t="s">
        <v>85</v>
      </c>
      <c r="EP9" s="182"/>
      <c r="EQ9" s="182"/>
      <c r="ER9" s="182"/>
      <c r="ES9" s="182" t="s">
        <v>86</v>
      </c>
      <c r="ET9" s="182"/>
      <c r="EU9" s="182"/>
      <c r="EV9" s="182"/>
      <c r="EW9" s="10"/>
      <c r="EX9" s="10"/>
      <c r="EY9" s="10"/>
      <c r="EZ9" s="10"/>
      <c r="FA9" s="10"/>
      <c r="FB9" s="53" t="s">
        <v>103</v>
      </c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</row>
    <row r="10" spans="1:188" s="6" customFormat="1" ht="28.5" hidden="1" customHeight="1" x14ac:dyDescent="0.3">
      <c r="A10" s="154"/>
      <c r="B10" s="139"/>
      <c r="C10" s="140"/>
      <c r="D10" s="139"/>
      <c r="E10" s="145">
        <v>-4</v>
      </c>
      <c r="F10" s="145">
        <v>-3</v>
      </c>
      <c r="G10" s="145">
        <v>-2</v>
      </c>
      <c r="H10" s="145">
        <v>-1</v>
      </c>
      <c r="I10" s="145">
        <v>1</v>
      </c>
      <c r="J10" s="145">
        <v>2</v>
      </c>
      <c r="K10" s="145">
        <v>3</v>
      </c>
      <c r="L10" s="145">
        <v>4</v>
      </c>
      <c r="M10" s="145">
        <v>5</v>
      </c>
      <c r="N10" s="145">
        <v>6</v>
      </c>
      <c r="O10" s="145">
        <v>7</v>
      </c>
      <c r="P10" s="145">
        <v>8</v>
      </c>
      <c r="Q10" s="145">
        <v>9</v>
      </c>
      <c r="R10" s="145">
        <v>10</v>
      </c>
      <c r="S10" s="145">
        <v>11</v>
      </c>
      <c r="T10" s="145">
        <v>12</v>
      </c>
      <c r="U10" s="145">
        <v>13</v>
      </c>
      <c r="V10" s="145">
        <v>14</v>
      </c>
      <c r="W10" s="145">
        <v>15</v>
      </c>
      <c r="X10" s="145">
        <v>16</v>
      </c>
      <c r="Y10" s="145">
        <v>17</v>
      </c>
      <c r="Z10" s="145">
        <v>18</v>
      </c>
      <c r="AA10" s="145">
        <v>19</v>
      </c>
      <c r="AB10" s="145">
        <v>20</v>
      </c>
      <c r="AC10" s="145">
        <v>21</v>
      </c>
      <c r="AD10" s="145">
        <v>22</v>
      </c>
      <c r="AE10" s="145">
        <v>23</v>
      </c>
      <c r="AF10" s="145">
        <v>24</v>
      </c>
      <c r="AG10" s="145">
        <v>25</v>
      </c>
      <c r="AH10" s="145">
        <v>26</v>
      </c>
      <c r="AI10" s="145">
        <v>27</v>
      </c>
      <c r="AJ10" s="145">
        <v>28</v>
      </c>
      <c r="AK10" s="145">
        <v>29</v>
      </c>
      <c r="AL10" s="145">
        <v>30</v>
      </c>
      <c r="AM10" s="145">
        <v>31</v>
      </c>
      <c r="AN10" s="145">
        <v>32</v>
      </c>
      <c r="AO10" s="145">
        <v>33</v>
      </c>
      <c r="AP10" s="145">
        <v>34</v>
      </c>
      <c r="AQ10" s="145">
        <v>35</v>
      </c>
      <c r="AR10" s="145">
        <v>36</v>
      </c>
      <c r="AS10" s="145">
        <v>37</v>
      </c>
      <c r="AT10" s="145">
        <v>38</v>
      </c>
      <c r="AU10" s="145">
        <v>39</v>
      </c>
      <c r="AV10" s="145">
        <v>40</v>
      </c>
      <c r="AW10" s="145">
        <v>41</v>
      </c>
      <c r="AX10" s="145">
        <v>42</v>
      </c>
      <c r="AY10" s="145">
        <v>43</v>
      </c>
      <c r="AZ10" s="145">
        <v>44</v>
      </c>
      <c r="BA10" s="145">
        <v>45</v>
      </c>
      <c r="BB10" s="145">
        <v>46</v>
      </c>
      <c r="BC10" s="145">
        <v>47</v>
      </c>
      <c r="BD10" s="145">
        <v>48</v>
      </c>
      <c r="BE10" s="145">
        <v>49</v>
      </c>
      <c r="BF10" s="145">
        <v>50</v>
      </c>
      <c r="BG10" s="145">
        <v>51</v>
      </c>
      <c r="BH10" s="145">
        <v>52</v>
      </c>
      <c r="BI10" s="145">
        <v>53</v>
      </c>
      <c r="BJ10" s="145">
        <v>54</v>
      </c>
      <c r="BK10" s="145">
        <v>55</v>
      </c>
      <c r="BL10" s="145">
        <v>56</v>
      </c>
      <c r="BM10" s="145">
        <v>57</v>
      </c>
      <c r="BN10" s="145">
        <v>58</v>
      </c>
      <c r="BO10" s="145">
        <v>59</v>
      </c>
      <c r="BP10" s="145">
        <v>60</v>
      </c>
      <c r="BQ10" s="145">
        <v>61</v>
      </c>
      <c r="BR10" s="145">
        <v>62</v>
      </c>
      <c r="BS10" s="145">
        <v>63</v>
      </c>
      <c r="BT10" s="145">
        <v>64</v>
      </c>
      <c r="BU10" s="145">
        <v>65</v>
      </c>
      <c r="BV10" s="145">
        <v>66</v>
      </c>
      <c r="BW10" s="145">
        <v>67</v>
      </c>
      <c r="BX10" s="145">
        <v>68</v>
      </c>
      <c r="BY10" s="145">
        <v>69</v>
      </c>
      <c r="BZ10" s="145">
        <v>70</v>
      </c>
      <c r="CA10" s="145">
        <v>71</v>
      </c>
      <c r="CB10" s="145">
        <v>72</v>
      </c>
      <c r="CC10" s="145">
        <v>73</v>
      </c>
      <c r="CD10" s="145">
        <v>74</v>
      </c>
      <c r="CE10" s="145">
        <v>75</v>
      </c>
      <c r="CF10" s="145">
        <v>76</v>
      </c>
      <c r="CG10" s="145">
        <v>77</v>
      </c>
      <c r="CH10" s="145">
        <v>78</v>
      </c>
      <c r="CI10" s="145">
        <v>79</v>
      </c>
      <c r="CJ10" s="145">
        <v>80</v>
      </c>
      <c r="CK10" s="145">
        <v>81</v>
      </c>
      <c r="CL10" s="145">
        <v>82</v>
      </c>
      <c r="CM10" s="145">
        <v>83</v>
      </c>
      <c r="CN10" s="145">
        <v>84</v>
      </c>
      <c r="CO10" s="145">
        <v>85</v>
      </c>
      <c r="CP10" s="145">
        <v>86</v>
      </c>
      <c r="CQ10" s="145">
        <v>87</v>
      </c>
      <c r="CR10" s="145">
        <v>88</v>
      </c>
      <c r="CS10" s="145">
        <v>89</v>
      </c>
      <c r="CT10" s="145">
        <v>90</v>
      </c>
      <c r="CU10" s="145">
        <v>91</v>
      </c>
      <c r="CV10" s="145">
        <v>92</v>
      </c>
      <c r="CW10" s="145">
        <v>93</v>
      </c>
      <c r="CX10" s="145">
        <v>94</v>
      </c>
      <c r="CY10" s="145">
        <v>95</v>
      </c>
      <c r="CZ10" s="145">
        <v>96</v>
      </c>
      <c r="DA10" s="145">
        <v>97</v>
      </c>
      <c r="DB10" s="145">
        <v>98</v>
      </c>
      <c r="DC10" s="145">
        <v>99</v>
      </c>
      <c r="DD10" s="145">
        <v>100</v>
      </c>
      <c r="DE10" s="145">
        <v>101</v>
      </c>
      <c r="DF10" s="145">
        <v>102</v>
      </c>
      <c r="DG10" s="145">
        <v>103</v>
      </c>
      <c r="DH10" s="145">
        <v>104</v>
      </c>
      <c r="DI10" s="145">
        <v>105</v>
      </c>
      <c r="DJ10" s="145">
        <v>106</v>
      </c>
      <c r="DK10" s="145">
        <v>107</v>
      </c>
      <c r="DL10" s="145">
        <v>108</v>
      </c>
      <c r="DM10" s="145">
        <v>109</v>
      </c>
      <c r="DN10" s="145">
        <v>110</v>
      </c>
      <c r="DO10" s="145">
        <v>111</v>
      </c>
      <c r="DP10" s="145">
        <v>112</v>
      </c>
      <c r="DQ10" s="145">
        <v>113</v>
      </c>
      <c r="DR10" s="145">
        <v>114</v>
      </c>
      <c r="DS10" s="145">
        <v>115</v>
      </c>
      <c r="DT10" s="145">
        <v>116</v>
      </c>
      <c r="DU10" s="145">
        <v>117</v>
      </c>
      <c r="DV10" s="145">
        <v>118</v>
      </c>
      <c r="DW10" s="145">
        <v>119</v>
      </c>
      <c r="DX10" s="145">
        <v>120</v>
      </c>
      <c r="DY10" s="145">
        <v>121</v>
      </c>
      <c r="DZ10" s="145">
        <v>122</v>
      </c>
      <c r="EA10" s="145">
        <v>123</v>
      </c>
      <c r="EB10" s="145">
        <v>124</v>
      </c>
      <c r="EC10" s="145">
        <v>125</v>
      </c>
      <c r="ED10" s="145">
        <v>126</v>
      </c>
      <c r="EE10" s="145">
        <v>127</v>
      </c>
      <c r="EF10" s="145">
        <v>128</v>
      </c>
      <c r="EG10" s="145">
        <v>129</v>
      </c>
      <c r="EH10" s="145">
        <v>130</v>
      </c>
      <c r="EI10" s="145">
        <v>131</v>
      </c>
      <c r="EJ10" s="145">
        <v>132</v>
      </c>
      <c r="EK10" s="145">
        <v>133</v>
      </c>
      <c r="EL10" s="145">
        <v>134</v>
      </c>
      <c r="EM10" s="145">
        <v>135</v>
      </c>
      <c r="EN10" s="145">
        <v>136</v>
      </c>
      <c r="EO10" s="145">
        <v>137</v>
      </c>
      <c r="EP10" s="145">
        <v>138</v>
      </c>
      <c r="EQ10" s="145">
        <v>139</v>
      </c>
      <c r="ER10" s="145">
        <v>140</v>
      </c>
      <c r="ES10" s="145">
        <v>141</v>
      </c>
      <c r="ET10" s="145">
        <v>142</v>
      </c>
      <c r="EU10" s="145">
        <v>143</v>
      </c>
      <c r="EV10" s="145">
        <v>144</v>
      </c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</row>
    <row r="11" spans="1:188" s="7" customFormat="1" ht="24.9" hidden="1" customHeight="1" x14ac:dyDescent="0.3">
      <c r="A11" s="155">
        <v>1</v>
      </c>
      <c r="B11" s="143"/>
      <c r="C11" s="144"/>
      <c r="D11" s="143"/>
      <c r="E11" s="180">
        <f>DATE(YEAR('Feuille Calcul'!U15),MONTH('Feuille Calcul'!U15)-1,DAY('Feuille Calcul'!U15))</f>
        <v>42948</v>
      </c>
      <c r="F11" s="181"/>
      <c r="G11" s="181"/>
      <c r="H11" s="181"/>
      <c r="I11" s="180">
        <f>DATE(YEAR(E11),MONTH(E11)+1,DAY(E11))</f>
        <v>42979</v>
      </c>
      <c r="J11" s="181"/>
      <c r="K11" s="181"/>
      <c r="L11" s="181"/>
      <c r="M11" s="180">
        <f>DATE(YEAR(I11),MONTH(I11)+1,DAY(I11))</f>
        <v>43009</v>
      </c>
      <c r="N11" s="181"/>
      <c r="O11" s="181"/>
      <c r="P11" s="181"/>
      <c r="Q11" s="180">
        <f>DATE(YEAR(M11),MONTH(M11)+1,DAY(M11))</f>
        <v>43040</v>
      </c>
      <c r="R11" s="181"/>
      <c r="S11" s="181"/>
      <c r="T11" s="181"/>
      <c r="U11" s="180">
        <f>DATE(YEAR(Q11),MONTH(Q11)+1,DAY(Q11))</f>
        <v>43070</v>
      </c>
      <c r="V11" s="181"/>
      <c r="W11" s="181"/>
      <c r="X11" s="181"/>
      <c r="Y11" s="180">
        <f>DATE(YEAR(U11),MONTH(U11)+1,DAY(U11))</f>
        <v>43101</v>
      </c>
      <c r="Z11" s="181"/>
      <c r="AA11" s="181"/>
      <c r="AB11" s="181"/>
      <c r="AC11" s="180">
        <f>DATE(YEAR(Y11),MONTH(Y11)+1,DAY(Y11))</f>
        <v>43132</v>
      </c>
      <c r="AD11" s="181"/>
      <c r="AE11" s="181"/>
      <c r="AF11" s="181"/>
      <c r="AG11" s="180">
        <f>DATE(YEAR(AC11),MONTH(AC11)+1,DAY(AC11))</f>
        <v>43160</v>
      </c>
      <c r="AH11" s="181"/>
      <c r="AI11" s="181"/>
      <c r="AJ11" s="181"/>
      <c r="AK11" s="180">
        <f>DATE(YEAR(AG11),MONTH(AG11)+1,DAY(AG11))</f>
        <v>43191</v>
      </c>
      <c r="AL11" s="181"/>
      <c r="AM11" s="181"/>
      <c r="AN11" s="181"/>
      <c r="AO11" s="180">
        <f>DATE(YEAR(AK11),MONTH(AK11)+1,DAY(AK11))</f>
        <v>43221</v>
      </c>
      <c r="AP11" s="181"/>
      <c r="AQ11" s="181"/>
      <c r="AR11" s="181"/>
      <c r="AS11" s="180">
        <f>DATE(YEAR(AO11),MONTH(AO11)+1,DAY(AO11))</f>
        <v>43252</v>
      </c>
      <c r="AT11" s="181"/>
      <c r="AU11" s="181"/>
      <c r="AV11" s="181"/>
      <c r="AW11" s="180">
        <f>DATE(YEAR(AS11),MONTH(AS11)+1,DAY(AS11))</f>
        <v>43282</v>
      </c>
      <c r="AX11" s="181"/>
      <c r="AY11" s="181"/>
      <c r="AZ11" s="181"/>
      <c r="BA11" s="180">
        <f>DATE(YEAR(AW11),MONTH(AW11)+1,DAY(AW11))</f>
        <v>43313</v>
      </c>
      <c r="BB11" s="181"/>
      <c r="BC11" s="181"/>
      <c r="BD11" s="181"/>
      <c r="BE11" s="180">
        <f>DATE(YEAR(BA11),MONTH(BA11)+1,DAY(BA11))</f>
        <v>43344</v>
      </c>
      <c r="BF11" s="181"/>
      <c r="BG11" s="181"/>
      <c r="BH11" s="181"/>
      <c r="BI11" s="180">
        <f>DATE(YEAR(BE11),MONTH(BE11)+1,DAY(BE11))</f>
        <v>43374</v>
      </c>
      <c r="BJ11" s="181"/>
      <c r="BK11" s="181"/>
      <c r="BL11" s="181"/>
      <c r="BM11" s="180">
        <f>DATE(YEAR(BI11),MONTH(BI11)+1,DAY(BI11))</f>
        <v>43405</v>
      </c>
      <c r="BN11" s="181"/>
      <c r="BO11" s="181"/>
      <c r="BP11" s="181"/>
      <c r="BQ11" s="180">
        <f>DATE(YEAR(BM11),MONTH(BM11)+1,DAY(BM11))</f>
        <v>43435</v>
      </c>
      <c r="BR11" s="181"/>
      <c r="BS11" s="181"/>
      <c r="BT11" s="181"/>
      <c r="BU11" s="180">
        <f>DATE(YEAR(BQ11),MONTH(BQ11)+1,DAY(BQ11))</f>
        <v>43466</v>
      </c>
      <c r="BV11" s="181"/>
      <c r="BW11" s="181"/>
      <c r="BX11" s="181"/>
      <c r="BY11" s="180">
        <f>DATE(YEAR(BU11),MONTH(BU11)+1,DAY(BU11))</f>
        <v>43497</v>
      </c>
      <c r="BZ11" s="181"/>
      <c r="CA11" s="181"/>
      <c r="CB11" s="181"/>
      <c r="CC11" s="180">
        <f>DATE(YEAR(BY11),MONTH(BY11)+1,DAY(BY11))</f>
        <v>43525</v>
      </c>
      <c r="CD11" s="181"/>
      <c r="CE11" s="181"/>
      <c r="CF11" s="181"/>
      <c r="CG11" s="180">
        <f>DATE(YEAR(CC11),MONTH(CC11)+1,DAY(CC11))</f>
        <v>43556</v>
      </c>
      <c r="CH11" s="181"/>
      <c r="CI11" s="181"/>
      <c r="CJ11" s="181"/>
      <c r="CK11" s="180">
        <f>DATE(YEAR(CG11),MONTH(CG11)+1,DAY(CG11))</f>
        <v>43586</v>
      </c>
      <c r="CL11" s="181"/>
      <c r="CM11" s="181"/>
      <c r="CN11" s="181"/>
      <c r="CO11" s="180">
        <f>DATE(YEAR(CK11),MONTH(CK11)+1,DAY(CK11))</f>
        <v>43617</v>
      </c>
      <c r="CP11" s="181"/>
      <c r="CQ11" s="181"/>
      <c r="CR11" s="181"/>
      <c r="CS11" s="180">
        <f>DATE(YEAR(CO11),MONTH(CO11)+1,DAY(CO11))</f>
        <v>43647</v>
      </c>
      <c r="CT11" s="181"/>
      <c r="CU11" s="181"/>
      <c r="CV11" s="181"/>
      <c r="CW11" s="180">
        <f>DATE(YEAR(CS11),MONTH(CS11)+1,DAY(CS11))</f>
        <v>43678</v>
      </c>
      <c r="CX11" s="181"/>
      <c r="CY11" s="181"/>
      <c r="CZ11" s="181"/>
      <c r="DA11" s="180">
        <f>DATE(YEAR(CW11),MONTH(CW11)+1,DAY(CW11))</f>
        <v>43709</v>
      </c>
      <c r="DB11" s="181"/>
      <c r="DC11" s="181"/>
      <c r="DD11" s="181"/>
      <c r="DE11" s="180">
        <f>DATE(YEAR(DA11),MONTH(DA11)+1,DAY(DA11))</f>
        <v>43739</v>
      </c>
      <c r="DF11" s="181"/>
      <c r="DG11" s="181"/>
      <c r="DH11" s="181"/>
      <c r="DI11" s="180">
        <f>DATE(YEAR(DE11),MONTH(DE11)+1,DAY(DE11))</f>
        <v>43770</v>
      </c>
      <c r="DJ11" s="181"/>
      <c r="DK11" s="181"/>
      <c r="DL11" s="181"/>
      <c r="DM11" s="180">
        <f>DATE(YEAR(DI11),MONTH(DI11)+1,DAY(DI11))</f>
        <v>43800</v>
      </c>
      <c r="DN11" s="181"/>
      <c r="DO11" s="181"/>
      <c r="DP11" s="181"/>
      <c r="DQ11" s="180">
        <f>DATE(YEAR(DM11),MONTH(DM11)+1,DAY(DM11))</f>
        <v>43831</v>
      </c>
      <c r="DR11" s="181"/>
      <c r="DS11" s="181"/>
      <c r="DT11" s="181"/>
      <c r="DU11" s="180">
        <f>DATE(YEAR(DQ11),MONTH(DQ11)+1,DAY(DQ11))</f>
        <v>43862</v>
      </c>
      <c r="DV11" s="181"/>
      <c r="DW11" s="181"/>
      <c r="DX11" s="181"/>
      <c r="DY11" s="180">
        <f>DATE(YEAR(DQ11),MONTH(DQ11)+1,DAY(DQ11))</f>
        <v>43862</v>
      </c>
      <c r="DZ11" s="181"/>
      <c r="EA11" s="181"/>
      <c r="EB11" s="181"/>
      <c r="EC11" s="180">
        <f>DATE(YEAR(DQ11),MONTH(DQ11)+1,DAY(DQ11))</f>
        <v>43862</v>
      </c>
      <c r="ED11" s="181"/>
      <c r="EE11" s="181"/>
      <c r="EF11" s="181"/>
      <c r="EG11" s="180">
        <f>DATE(YEAR(DQ11),MONTH(DQ11)+1,DAY(DQ11))</f>
        <v>43862</v>
      </c>
      <c r="EH11" s="181"/>
      <c r="EI11" s="181"/>
      <c r="EJ11" s="181"/>
      <c r="EK11" s="180">
        <f>DATE(YEAR(DQ11),MONTH(DQ11)+1,DAY(DQ11))</f>
        <v>43862</v>
      </c>
      <c r="EL11" s="181"/>
      <c r="EM11" s="181"/>
      <c r="EN11" s="181"/>
      <c r="EO11" s="180">
        <f>DATE(YEAR(DQ11),MONTH(DQ11)+1,DAY(DQ11))</f>
        <v>43862</v>
      </c>
      <c r="EP11" s="181"/>
      <c r="EQ11" s="181"/>
      <c r="ER11" s="181"/>
      <c r="ES11" s="180">
        <f>DATE(YEAR(DQ11),MONTH(DQ11)+1,DAY(DQ11))</f>
        <v>43862</v>
      </c>
      <c r="ET11" s="181"/>
      <c r="EU11" s="181"/>
      <c r="EV11" s="181"/>
      <c r="EW11" s="10"/>
      <c r="EX11" s="10"/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</row>
    <row r="12" spans="1:188" ht="15.6" hidden="1" x14ac:dyDescent="0.3">
      <c r="A12" s="147"/>
      <c r="B12" s="47"/>
      <c r="C12" s="47"/>
      <c r="D12" s="51"/>
      <c r="E12" s="172">
        <f t="shared" ref="E12:BP12" si="5">IF(AND($B13&lt;=E$10,E$10&lt;=$C13),1,0)</f>
        <v>0</v>
      </c>
      <c r="F12" s="175">
        <f t="shared" si="5"/>
        <v>0</v>
      </c>
      <c r="G12" s="175">
        <f t="shared" si="5"/>
        <v>0</v>
      </c>
      <c r="H12" s="175">
        <f t="shared" si="5"/>
        <v>0</v>
      </c>
      <c r="I12" s="172">
        <f t="shared" si="5"/>
        <v>1</v>
      </c>
      <c r="J12" s="175">
        <f t="shared" si="5"/>
        <v>0</v>
      </c>
      <c r="K12" s="175">
        <f t="shared" si="5"/>
        <v>0</v>
      </c>
      <c r="L12" s="175">
        <f t="shared" si="5"/>
        <v>0</v>
      </c>
      <c r="M12" s="172">
        <f t="shared" si="5"/>
        <v>0</v>
      </c>
      <c r="N12" s="175">
        <f t="shared" si="5"/>
        <v>0</v>
      </c>
      <c r="O12" s="175">
        <f t="shared" si="5"/>
        <v>0</v>
      </c>
      <c r="P12" s="175">
        <f t="shared" si="5"/>
        <v>0</v>
      </c>
      <c r="Q12" s="172">
        <f t="shared" si="5"/>
        <v>0</v>
      </c>
      <c r="R12" s="175">
        <f t="shared" si="5"/>
        <v>0</v>
      </c>
      <c r="S12" s="175">
        <f t="shared" si="5"/>
        <v>0</v>
      </c>
      <c r="T12" s="175">
        <f t="shared" si="5"/>
        <v>0</v>
      </c>
      <c r="U12" s="172">
        <f t="shared" si="5"/>
        <v>0</v>
      </c>
      <c r="V12" s="175">
        <f t="shared" si="5"/>
        <v>0</v>
      </c>
      <c r="W12" s="175">
        <f t="shared" si="5"/>
        <v>0</v>
      </c>
      <c r="X12" s="175">
        <f t="shared" si="5"/>
        <v>0</v>
      </c>
      <c r="Y12" s="172">
        <f t="shared" si="5"/>
        <v>0</v>
      </c>
      <c r="Z12" s="175">
        <f t="shared" si="5"/>
        <v>0</v>
      </c>
      <c r="AA12" s="175">
        <f t="shared" si="5"/>
        <v>0</v>
      </c>
      <c r="AB12" s="175">
        <f t="shared" si="5"/>
        <v>0</v>
      </c>
      <c r="AC12" s="172">
        <f t="shared" si="5"/>
        <v>0</v>
      </c>
      <c r="AD12" s="175">
        <f t="shared" si="5"/>
        <v>0</v>
      </c>
      <c r="AE12" s="175">
        <f t="shared" si="5"/>
        <v>0</v>
      </c>
      <c r="AF12" s="175">
        <f t="shared" si="5"/>
        <v>0</v>
      </c>
      <c r="AG12" s="172">
        <f t="shared" si="5"/>
        <v>0</v>
      </c>
      <c r="AH12" s="175">
        <f t="shared" si="5"/>
        <v>0</v>
      </c>
      <c r="AI12" s="175">
        <f t="shared" si="5"/>
        <v>0</v>
      </c>
      <c r="AJ12" s="175">
        <f t="shared" si="5"/>
        <v>0</v>
      </c>
      <c r="AK12" s="172">
        <f t="shared" si="5"/>
        <v>0</v>
      </c>
      <c r="AL12" s="175">
        <f t="shared" si="5"/>
        <v>0</v>
      </c>
      <c r="AM12" s="175">
        <f t="shared" si="5"/>
        <v>0</v>
      </c>
      <c r="AN12" s="175">
        <f t="shared" si="5"/>
        <v>0</v>
      </c>
      <c r="AO12" s="172">
        <f t="shared" si="5"/>
        <v>0</v>
      </c>
      <c r="AP12" s="175">
        <f t="shared" si="5"/>
        <v>0</v>
      </c>
      <c r="AQ12" s="175">
        <f t="shared" si="5"/>
        <v>0</v>
      </c>
      <c r="AR12" s="175">
        <f t="shared" si="5"/>
        <v>0</v>
      </c>
      <c r="AS12" s="172">
        <f t="shared" si="5"/>
        <v>0</v>
      </c>
      <c r="AT12" s="175">
        <f t="shared" si="5"/>
        <v>0</v>
      </c>
      <c r="AU12" s="175">
        <f t="shared" si="5"/>
        <v>0</v>
      </c>
      <c r="AV12" s="175">
        <f t="shared" si="5"/>
        <v>0</v>
      </c>
      <c r="AW12" s="172">
        <f t="shared" si="5"/>
        <v>0</v>
      </c>
      <c r="AX12" s="175">
        <f t="shared" si="5"/>
        <v>0</v>
      </c>
      <c r="AY12" s="175">
        <f t="shared" si="5"/>
        <v>0</v>
      </c>
      <c r="AZ12" s="175">
        <f t="shared" si="5"/>
        <v>0</v>
      </c>
      <c r="BA12" s="172">
        <f t="shared" si="5"/>
        <v>0</v>
      </c>
      <c r="BB12" s="175">
        <f t="shared" si="5"/>
        <v>0</v>
      </c>
      <c r="BC12" s="175">
        <f t="shared" si="5"/>
        <v>0</v>
      </c>
      <c r="BD12" s="175">
        <f t="shared" si="5"/>
        <v>0</v>
      </c>
      <c r="BE12" s="172">
        <f t="shared" si="5"/>
        <v>0</v>
      </c>
      <c r="BF12" s="175">
        <f t="shared" si="5"/>
        <v>0</v>
      </c>
      <c r="BG12" s="175">
        <f t="shared" si="5"/>
        <v>0</v>
      </c>
      <c r="BH12" s="175">
        <f t="shared" si="5"/>
        <v>0</v>
      </c>
      <c r="BI12" s="172">
        <f t="shared" si="5"/>
        <v>0</v>
      </c>
      <c r="BJ12" s="175">
        <f t="shared" si="5"/>
        <v>0</v>
      </c>
      <c r="BK12" s="175">
        <f t="shared" si="5"/>
        <v>0</v>
      </c>
      <c r="BL12" s="175">
        <f t="shared" si="5"/>
        <v>0</v>
      </c>
      <c r="BM12" s="172">
        <f t="shared" si="5"/>
        <v>0</v>
      </c>
      <c r="BN12" s="175">
        <f t="shared" si="5"/>
        <v>0</v>
      </c>
      <c r="BO12" s="175">
        <f t="shared" si="5"/>
        <v>0</v>
      </c>
      <c r="BP12" s="175">
        <f t="shared" si="5"/>
        <v>0</v>
      </c>
      <c r="BQ12" s="172">
        <f t="shared" ref="BQ12:EB12" si="6">IF(AND($B13&lt;=BQ$10,BQ$10&lt;=$C13),1,0)</f>
        <v>0</v>
      </c>
      <c r="BR12" s="175">
        <f t="shared" si="6"/>
        <v>0</v>
      </c>
      <c r="BS12" s="175">
        <f t="shared" si="6"/>
        <v>0</v>
      </c>
      <c r="BT12" s="175">
        <f t="shared" si="6"/>
        <v>0</v>
      </c>
      <c r="BU12" s="172">
        <f t="shared" si="6"/>
        <v>0</v>
      </c>
      <c r="BV12" s="175">
        <f t="shared" si="6"/>
        <v>0</v>
      </c>
      <c r="BW12" s="175">
        <f t="shared" si="6"/>
        <v>0</v>
      </c>
      <c r="BX12" s="175">
        <f t="shared" si="6"/>
        <v>0</v>
      </c>
      <c r="BY12" s="172">
        <f t="shared" si="6"/>
        <v>0</v>
      </c>
      <c r="BZ12" s="175">
        <f t="shared" si="6"/>
        <v>0</v>
      </c>
      <c r="CA12" s="175">
        <f t="shared" si="6"/>
        <v>0</v>
      </c>
      <c r="CB12" s="175">
        <f t="shared" si="6"/>
        <v>0</v>
      </c>
      <c r="CC12" s="54">
        <f t="shared" si="6"/>
        <v>0</v>
      </c>
      <c r="CD12" s="55">
        <f t="shared" si="6"/>
        <v>0</v>
      </c>
      <c r="CE12" s="55">
        <f t="shared" si="6"/>
        <v>0</v>
      </c>
      <c r="CF12" s="55">
        <f t="shared" si="6"/>
        <v>0</v>
      </c>
      <c r="CG12" s="54">
        <f t="shared" si="6"/>
        <v>0</v>
      </c>
      <c r="CH12" s="55">
        <f t="shared" si="6"/>
        <v>0</v>
      </c>
      <c r="CI12" s="55">
        <f t="shared" si="6"/>
        <v>0</v>
      </c>
      <c r="CJ12" s="55">
        <f t="shared" si="6"/>
        <v>0</v>
      </c>
      <c r="CK12" s="54">
        <f t="shared" si="6"/>
        <v>0</v>
      </c>
      <c r="CL12" s="55">
        <f t="shared" si="6"/>
        <v>0</v>
      </c>
      <c r="CM12" s="55">
        <f t="shared" si="6"/>
        <v>0</v>
      </c>
      <c r="CN12" s="55">
        <f t="shared" si="6"/>
        <v>0</v>
      </c>
      <c r="CO12" s="54">
        <f t="shared" si="6"/>
        <v>0</v>
      </c>
      <c r="CP12" s="55">
        <f t="shared" si="6"/>
        <v>0</v>
      </c>
      <c r="CQ12" s="55">
        <f t="shared" si="6"/>
        <v>0</v>
      </c>
      <c r="CR12" s="55">
        <f t="shared" si="6"/>
        <v>0</v>
      </c>
      <c r="CS12" s="54">
        <f t="shared" si="6"/>
        <v>0</v>
      </c>
      <c r="CT12" s="55">
        <f t="shared" si="6"/>
        <v>0</v>
      </c>
      <c r="CU12" s="55">
        <f t="shared" si="6"/>
        <v>0</v>
      </c>
      <c r="CV12" s="55">
        <f t="shared" si="6"/>
        <v>0</v>
      </c>
      <c r="CW12" s="54">
        <f t="shared" si="6"/>
        <v>0</v>
      </c>
      <c r="CX12" s="55">
        <f t="shared" si="6"/>
        <v>0</v>
      </c>
      <c r="CY12" s="55">
        <f t="shared" si="6"/>
        <v>0</v>
      </c>
      <c r="CZ12" s="55">
        <f t="shared" si="6"/>
        <v>0</v>
      </c>
      <c r="DA12" s="54">
        <f t="shared" si="6"/>
        <v>0</v>
      </c>
      <c r="DB12" s="55">
        <f t="shared" si="6"/>
        <v>0</v>
      </c>
      <c r="DC12" s="55">
        <f t="shared" si="6"/>
        <v>0</v>
      </c>
      <c r="DD12" s="55">
        <f t="shared" si="6"/>
        <v>0</v>
      </c>
      <c r="DE12" s="54">
        <f t="shared" si="6"/>
        <v>0</v>
      </c>
      <c r="DF12" s="55">
        <f t="shared" si="6"/>
        <v>0</v>
      </c>
      <c r="DG12" s="55">
        <f t="shared" si="6"/>
        <v>0</v>
      </c>
      <c r="DH12" s="55">
        <f t="shared" si="6"/>
        <v>0</v>
      </c>
      <c r="DI12" s="54">
        <f t="shared" si="6"/>
        <v>0</v>
      </c>
      <c r="DJ12" s="55">
        <f t="shared" si="6"/>
        <v>0</v>
      </c>
      <c r="DK12" s="55">
        <f t="shared" si="6"/>
        <v>0</v>
      </c>
      <c r="DL12" s="55">
        <f t="shared" si="6"/>
        <v>0</v>
      </c>
      <c r="DM12" s="54">
        <f t="shared" si="6"/>
        <v>0</v>
      </c>
      <c r="DN12" s="55">
        <f t="shared" si="6"/>
        <v>0</v>
      </c>
      <c r="DO12" s="55">
        <f t="shared" si="6"/>
        <v>0</v>
      </c>
      <c r="DP12" s="55">
        <f t="shared" si="6"/>
        <v>0</v>
      </c>
      <c r="DQ12" s="54">
        <f t="shared" si="6"/>
        <v>0</v>
      </c>
      <c r="DR12" s="55">
        <f t="shared" si="6"/>
        <v>0</v>
      </c>
      <c r="DS12" s="55">
        <f t="shared" si="6"/>
        <v>0</v>
      </c>
      <c r="DT12" s="55">
        <f t="shared" si="6"/>
        <v>0</v>
      </c>
      <c r="DU12" s="54">
        <f t="shared" si="6"/>
        <v>0</v>
      </c>
      <c r="DV12" s="55">
        <f t="shared" si="6"/>
        <v>0</v>
      </c>
      <c r="DW12" s="55">
        <f t="shared" si="6"/>
        <v>0</v>
      </c>
      <c r="DX12" s="55">
        <f t="shared" si="6"/>
        <v>0</v>
      </c>
      <c r="DY12" s="54">
        <f t="shared" si="6"/>
        <v>0</v>
      </c>
      <c r="DZ12" s="55">
        <f t="shared" si="6"/>
        <v>0</v>
      </c>
      <c r="EA12" s="55">
        <f t="shared" si="6"/>
        <v>0</v>
      </c>
      <c r="EB12" s="55">
        <f t="shared" si="6"/>
        <v>0</v>
      </c>
      <c r="EC12" s="54">
        <f t="shared" ref="EC12:EV12" si="7">IF(AND($B13&lt;=EC$10,EC$10&lt;=$C13),1,0)</f>
        <v>0</v>
      </c>
      <c r="ED12" s="55">
        <f t="shared" si="7"/>
        <v>0</v>
      </c>
      <c r="EE12" s="55">
        <f t="shared" si="7"/>
        <v>0</v>
      </c>
      <c r="EF12" s="55">
        <f t="shared" si="7"/>
        <v>0</v>
      </c>
      <c r="EG12" s="54">
        <f t="shared" si="7"/>
        <v>0</v>
      </c>
      <c r="EH12" s="55">
        <f t="shared" si="7"/>
        <v>0</v>
      </c>
      <c r="EI12" s="55">
        <f t="shared" si="7"/>
        <v>0</v>
      </c>
      <c r="EJ12" s="55">
        <f t="shared" si="7"/>
        <v>0</v>
      </c>
      <c r="EK12" s="54">
        <f t="shared" si="7"/>
        <v>0</v>
      </c>
      <c r="EL12" s="55">
        <f t="shared" si="7"/>
        <v>0</v>
      </c>
      <c r="EM12" s="55">
        <f t="shared" si="7"/>
        <v>0</v>
      </c>
      <c r="EN12" s="55">
        <f t="shared" si="7"/>
        <v>0</v>
      </c>
      <c r="EO12" s="54">
        <f t="shared" si="7"/>
        <v>0</v>
      </c>
      <c r="EP12" s="55">
        <f t="shared" si="7"/>
        <v>0</v>
      </c>
      <c r="EQ12" s="55">
        <f t="shared" si="7"/>
        <v>0</v>
      </c>
      <c r="ER12" s="55">
        <f t="shared" si="7"/>
        <v>0</v>
      </c>
      <c r="ES12" s="54">
        <f t="shared" si="7"/>
        <v>0</v>
      </c>
      <c r="ET12" s="55">
        <f t="shared" si="7"/>
        <v>0</v>
      </c>
      <c r="EU12" s="55">
        <f t="shared" si="7"/>
        <v>0</v>
      </c>
      <c r="EV12" s="55">
        <f t="shared" si="7"/>
        <v>0</v>
      </c>
    </row>
    <row r="13" spans="1:188" ht="25.05" customHeight="1" x14ac:dyDescent="0.3">
      <c r="A13" s="165" t="s">
        <v>179</v>
      </c>
      <c r="B13" s="52">
        <v>1</v>
      </c>
      <c r="C13" s="52">
        <v>1</v>
      </c>
      <c r="D13" s="166" t="s">
        <v>67</v>
      </c>
      <c r="E13" s="176"/>
      <c r="F13" s="173"/>
      <c r="G13" s="173"/>
      <c r="H13" s="178"/>
      <c r="I13" s="176"/>
      <c r="J13" s="173"/>
      <c r="K13" s="173"/>
      <c r="L13" s="178"/>
      <c r="M13" s="176"/>
      <c r="N13" s="173"/>
      <c r="O13" s="173"/>
      <c r="P13" s="178"/>
      <c r="Q13" s="176"/>
      <c r="R13" s="173"/>
      <c r="S13" s="173"/>
      <c r="T13" s="178"/>
      <c r="U13" s="176"/>
      <c r="V13" s="173"/>
      <c r="W13" s="173"/>
      <c r="X13" s="178"/>
      <c r="Y13" s="176"/>
      <c r="Z13" s="173"/>
      <c r="AA13" s="173"/>
      <c r="AB13" s="178"/>
      <c r="AC13" s="176"/>
      <c r="AD13" s="173"/>
      <c r="AE13" s="173"/>
      <c r="AF13" s="178"/>
      <c r="AG13" s="176"/>
      <c r="AH13" s="173"/>
      <c r="AI13" s="173"/>
      <c r="AJ13" s="178"/>
      <c r="AK13" s="176"/>
      <c r="AL13" s="173"/>
      <c r="AM13" s="173"/>
      <c r="AN13" s="178"/>
      <c r="AO13" s="176"/>
      <c r="AP13" s="173"/>
      <c r="AQ13" s="173"/>
      <c r="AR13" s="178"/>
      <c r="AS13" s="176"/>
      <c r="AT13" s="173"/>
      <c r="AU13" s="173"/>
      <c r="AV13" s="178"/>
      <c r="AW13" s="176"/>
      <c r="AX13" s="173"/>
      <c r="AY13" s="173"/>
      <c r="AZ13" s="178"/>
      <c r="BA13" s="176"/>
      <c r="BB13" s="173"/>
      <c r="BC13" s="173"/>
      <c r="BD13" s="178"/>
      <c r="BE13" s="176"/>
      <c r="BF13" s="173"/>
      <c r="BG13" s="173"/>
      <c r="BH13" s="178"/>
      <c r="BI13" s="176"/>
      <c r="BJ13" s="173"/>
      <c r="BK13" s="173"/>
      <c r="BL13" s="178"/>
      <c r="BM13" s="176"/>
      <c r="BN13" s="173"/>
      <c r="BO13" s="173"/>
      <c r="BP13" s="178"/>
      <c r="BQ13" s="176"/>
      <c r="BR13" s="173"/>
      <c r="BS13" s="173"/>
      <c r="BT13" s="178"/>
      <c r="BU13" s="176"/>
      <c r="BV13" s="173"/>
      <c r="BW13" s="173"/>
      <c r="BX13" s="178"/>
      <c r="BY13" s="176"/>
      <c r="BZ13" s="173"/>
      <c r="CA13" s="173"/>
      <c r="CB13" s="173"/>
      <c r="CC13" s="168"/>
      <c r="CD13" s="68"/>
      <c r="CE13" s="68"/>
      <c r="CF13" s="69"/>
      <c r="CG13" s="67"/>
      <c r="CH13" s="68"/>
      <c r="CI13" s="68"/>
      <c r="CJ13" s="69"/>
      <c r="CK13" s="67"/>
      <c r="CL13" s="68"/>
      <c r="CM13" s="68"/>
      <c r="CN13" s="69"/>
      <c r="CO13" s="67"/>
      <c r="CP13" s="68"/>
      <c r="CQ13" s="68"/>
      <c r="CR13" s="69"/>
      <c r="CS13" s="67"/>
      <c r="CT13" s="68"/>
      <c r="CU13" s="68"/>
      <c r="CV13" s="69"/>
      <c r="CW13" s="67"/>
      <c r="CX13" s="68"/>
      <c r="CY13" s="68"/>
      <c r="CZ13" s="69"/>
      <c r="DA13" s="67"/>
      <c r="DB13" s="68"/>
      <c r="DC13" s="68"/>
      <c r="DD13" s="69"/>
      <c r="DE13" s="67"/>
      <c r="DF13" s="68"/>
      <c r="DG13" s="68"/>
      <c r="DH13" s="69"/>
      <c r="DI13" s="67"/>
      <c r="DJ13" s="68"/>
      <c r="DK13" s="68"/>
      <c r="DL13" s="69"/>
      <c r="DM13" s="67"/>
      <c r="DN13" s="68"/>
      <c r="DO13" s="68"/>
      <c r="DP13" s="69"/>
      <c r="DQ13" s="67"/>
      <c r="DR13" s="68"/>
      <c r="DS13" s="68"/>
      <c r="DT13" s="69"/>
      <c r="DU13" s="67"/>
      <c r="DV13" s="68"/>
      <c r="DW13" s="68"/>
      <c r="DX13" s="69"/>
      <c r="DY13" s="67"/>
      <c r="DZ13" s="68"/>
      <c r="EA13" s="68"/>
      <c r="EB13" s="69"/>
      <c r="EC13" s="67"/>
      <c r="ED13" s="68"/>
      <c r="EE13" s="68"/>
      <c r="EF13" s="69"/>
      <c r="EG13" s="67"/>
      <c r="EH13" s="68"/>
      <c r="EI13" s="68"/>
      <c r="EJ13" s="69"/>
      <c r="EK13" s="67"/>
      <c r="EL13" s="68"/>
      <c r="EM13" s="68"/>
      <c r="EN13" s="69"/>
      <c r="EO13" s="67"/>
      <c r="EP13" s="68"/>
      <c r="EQ13" s="68"/>
      <c r="ER13" s="69"/>
      <c r="ES13" s="67"/>
      <c r="ET13" s="68"/>
      <c r="EU13" s="68"/>
      <c r="EV13" s="69"/>
    </row>
    <row r="14" spans="1:188" ht="15.6" hidden="1" x14ac:dyDescent="0.3">
      <c r="A14" s="147"/>
      <c r="B14" s="47"/>
      <c r="C14" s="47"/>
      <c r="D14" s="167"/>
      <c r="E14" s="177">
        <f t="shared" ref="E14:BP14" si="8">IF(AND($B15&lt;=E$10,E$10&lt;=$C15),1,0)</f>
        <v>0</v>
      </c>
      <c r="F14" s="174">
        <f t="shared" si="8"/>
        <v>0</v>
      </c>
      <c r="G14" s="174">
        <f t="shared" si="8"/>
        <v>0</v>
      </c>
      <c r="H14" s="170">
        <f t="shared" si="8"/>
        <v>0</v>
      </c>
      <c r="I14" s="177">
        <f t="shared" si="8"/>
        <v>1</v>
      </c>
      <c r="J14" s="174">
        <f t="shared" si="8"/>
        <v>1</v>
      </c>
      <c r="K14" s="174">
        <f t="shared" si="8"/>
        <v>1</v>
      </c>
      <c r="L14" s="170">
        <f t="shared" si="8"/>
        <v>1</v>
      </c>
      <c r="M14" s="177">
        <f t="shared" si="8"/>
        <v>1</v>
      </c>
      <c r="N14" s="174">
        <f t="shared" si="8"/>
        <v>1</v>
      </c>
      <c r="O14" s="174">
        <f t="shared" si="8"/>
        <v>0</v>
      </c>
      <c r="P14" s="170">
        <f t="shared" si="8"/>
        <v>0</v>
      </c>
      <c r="Q14" s="177">
        <f t="shared" si="8"/>
        <v>0</v>
      </c>
      <c r="R14" s="174">
        <f t="shared" si="8"/>
        <v>0</v>
      </c>
      <c r="S14" s="174">
        <f t="shared" si="8"/>
        <v>0</v>
      </c>
      <c r="T14" s="170">
        <f t="shared" si="8"/>
        <v>0</v>
      </c>
      <c r="U14" s="177">
        <f t="shared" si="8"/>
        <v>0</v>
      </c>
      <c r="V14" s="174">
        <f t="shared" si="8"/>
        <v>0</v>
      </c>
      <c r="W14" s="174">
        <f t="shared" si="8"/>
        <v>0</v>
      </c>
      <c r="X14" s="170">
        <f t="shared" si="8"/>
        <v>0</v>
      </c>
      <c r="Y14" s="177">
        <f t="shared" si="8"/>
        <v>0</v>
      </c>
      <c r="Z14" s="174">
        <f t="shared" si="8"/>
        <v>0</v>
      </c>
      <c r="AA14" s="174">
        <f t="shared" si="8"/>
        <v>0</v>
      </c>
      <c r="AB14" s="170">
        <f t="shared" si="8"/>
        <v>0</v>
      </c>
      <c r="AC14" s="177">
        <f t="shared" si="8"/>
        <v>0</v>
      </c>
      <c r="AD14" s="174">
        <f t="shared" si="8"/>
        <v>0</v>
      </c>
      <c r="AE14" s="174">
        <f t="shared" si="8"/>
        <v>0</v>
      </c>
      <c r="AF14" s="170">
        <f t="shared" si="8"/>
        <v>0</v>
      </c>
      <c r="AG14" s="177">
        <f t="shared" si="8"/>
        <v>0</v>
      </c>
      <c r="AH14" s="174">
        <f t="shared" si="8"/>
        <v>0</v>
      </c>
      <c r="AI14" s="174">
        <f t="shared" si="8"/>
        <v>0</v>
      </c>
      <c r="AJ14" s="170">
        <f t="shared" si="8"/>
        <v>0</v>
      </c>
      <c r="AK14" s="177">
        <f t="shared" si="8"/>
        <v>0</v>
      </c>
      <c r="AL14" s="174">
        <f t="shared" si="8"/>
        <v>0</v>
      </c>
      <c r="AM14" s="174">
        <f t="shared" si="8"/>
        <v>0</v>
      </c>
      <c r="AN14" s="170">
        <f t="shared" si="8"/>
        <v>0</v>
      </c>
      <c r="AO14" s="177">
        <f t="shared" si="8"/>
        <v>0</v>
      </c>
      <c r="AP14" s="174">
        <f t="shared" si="8"/>
        <v>0</v>
      </c>
      <c r="AQ14" s="174">
        <f t="shared" si="8"/>
        <v>0</v>
      </c>
      <c r="AR14" s="170">
        <f t="shared" si="8"/>
        <v>0</v>
      </c>
      <c r="AS14" s="177">
        <f t="shared" si="8"/>
        <v>0</v>
      </c>
      <c r="AT14" s="174">
        <f t="shared" si="8"/>
        <v>0</v>
      </c>
      <c r="AU14" s="174">
        <f t="shared" si="8"/>
        <v>0</v>
      </c>
      <c r="AV14" s="170">
        <f t="shared" si="8"/>
        <v>0</v>
      </c>
      <c r="AW14" s="177">
        <f t="shared" si="8"/>
        <v>0</v>
      </c>
      <c r="AX14" s="174">
        <f t="shared" si="8"/>
        <v>0</v>
      </c>
      <c r="AY14" s="174">
        <f t="shared" si="8"/>
        <v>0</v>
      </c>
      <c r="AZ14" s="170">
        <f t="shared" si="8"/>
        <v>0</v>
      </c>
      <c r="BA14" s="177">
        <f t="shared" si="8"/>
        <v>0</v>
      </c>
      <c r="BB14" s="174">
        <f t="shared" si="8"/>
        <v>0</v>
      </c>
      <c r="BC14" s="174">
        <f t="shared" si="8"/>
        <v>0</v>
      </c>
      <c r="BD14" s="170">
        <f t="shared" si="8"/>
        <v>0</v>
      </c>
      <c r="BE14" s="177">
        <f t="shared" si="8"/>
        <v>0</v>
      </c>
      <c r="BF14" s="174">
        <f t="shared" si="8"/>
        <v>0</v>
      </c>
      <c r="BG14" s="174">
        <f t="shared" si="8"/>
        <v>0</v>
      </c>
      <c r="BH14" s="170">
        <f t="shared" si="8"/>
        <v>0</v>
      </c>
      <c r="BI14" s="177">
        <f t="shared" si="8"/>
        <v>0</v>
      </c>
      <c r="BJ14" s="174">
        <f t="shared" si="8"/>
        <v>0</v>
      </c>
      <c r="BK14" s="174">
        <f t="shared" si="8"/>
        <v>0</v>
      </c>
      <c r="BL14" s="170">
        <f t="shared" si="8"/>
        <v>0</v>
      </c>
      <c r="BM14" s="177">
        <f t="shared" si="8"/>
        <v>0</v>
      </c>
      <c r="BN14" s="174">
        <f t="shared" si="8"/>
        <v>0</v>
      </c>
      <c r="BO14" s="174">
        <f t="shared" si="8"/>
        <v>0</v>
      </c>
      <c r="BP14" s="170">
        <f t="shared" si="8"/>
        <v>0</v>
      </c>
      <c r="BQ14" s="177">
        <f t="shared" ref="BQ14:EB14" si="9">IF(AND($B15&lt;=BQ$10,BQ$10&lt;=$C15),1,0)</f>
        <v>0</v>
      </c>
      <c r="BR14" s="174">
        <f t="shared" si="9"/>
        <v>0</v>
      </c>
      <c r="BS14" s="174">
        <f t="shared" si="9"/>
        <v>0</v>
      </c>
      <c r="BT14" s="170">
        <f t="shared" si="9"/>
        <v>0</v>
      </c>
      <c r="BU14" s="177">
        <f t="shared" si="9"/>
        <v>0</v>
      </c>
      <c r="BV14" s="174">
        <f t="shared" si="9"/>
        <v>0</v>
      </c>
      <c r="BW14" s="174">
        <f t="shared" si="9"/>
        <v>0</v>
      </c>
      <c r="BX14" s="170">
        <f t="shared" si="9"/>
        <v>0</v>
      </c>
      <c r="BY14" s="177">
        <f t="shared" si="9"/>
        <v>0</v>
      </c>
      <c r="BZ14" s="174">
        <f t="shared" si="9"/>
        <v>0</v>
      </c>
      <c r="CA14" s="174">
        <f t="shared" si="9"/>
        <v>0</v>
      </c>
      <c r="CB14" s="174">
        <f t="shared" si="9"/>
        <v>0</v>
      </c>
      <c r="CC14" s="169">
        <f t="shared" si="9"/>
        <v>0</v>
      </c>
      <c r="CD14" s="55">
        <f t="shared" si="9"/>
        <v>0</v>
      </c>
      <c r="CE14" s="55">
        <f t="shared" si="9"/>
        <v>0</v>
      </c>
      <c r="CF14" s="55">
        <f t="shared" si="9"/>
        <v>0</v>
      </c>
      <c r="CG14" s="54">
        <f t="shared" si="9"/>
        <v>0</v>
      </c>
      <c r="CH14" s="55">
        <f t="shared" si="9"/>
        <v>0</v>
      </c>
      <c r="CI14" s="55">
        <f t="shared" si="9"/>
        <v>0</v>
      </c>
      <c r="CJ14" s="55">
        <f t="shared" si="9"/>
        <v>0</v>
      </c>
      <c r="CK14" s="54">
        <f t="shared" si="9"/>
        <v>0</v>
      </c>
      <c r="CL14" s="55">
        <f t="shared" si="9"/>
        <v>0</v>
      </c>
      <c r="CM14" s="55">
        <f t="shared" si="9"/>
        <v>0</v>
      </c>
      <c r="CN14" s="55">
        <f t="shared" si="9"/>
        <v>0</v>
      </c>
      <c r="CO14" s="54">
        <f t="shared" si="9"/>
        <v>0</v>
      </c>
      <c r="CP14" s="55">
        <f t="shared" si="9"/>
        <v>0</v>
      </c>
      <c r="CQ14" s="55">
        <f t="shared" si="9"/>
        <v>0</v>
      </c>
      <c r="CR14" s="55">
        <f t="shared" si="9"/>
        <v>0</v>
      </c>
      <c r="CS14" s="54">
        <f t="shared" si="9"/>
        <v>0</v>
      </c>
      <c r="CT14" s="55">
        <f t="shared" si="9"/>
        <v>0</v>
      </c>
      <c r="CU14" s="55">
        <f t="shared" si="9"/>
        <v>0</v>
      </c>
      <c r="CV14" s="55">
        <f t="shared" si="9"/>
        <v>0</v>
      </c>
      <c r="CW14" s="54">
        <f t="shared" si="9"/>
        <v>0</v>
      </c>
      <c r="CX14" s="55">
        <f t="shared" si="9"/>
        <v>0</v>
      </c>
      <c r="CY14" s="55">
        <f t="shared" si="9"/>
        <v>0</v>
      </c>
      <c r="CZ14" s="55">
        <f t="shared" si="9"/>
        <v>0</v>
      </c>
      <c r="DA14" s="54">
        <f t="shared" si="9"/>
        <v>0</v>
      </c>
      <c r="DB14" s="55">
        <f t="shared" si="9"/>
        <v>0</v>
      </c>
      <c r="DC14" s="55">
        <f t="shared" si="9"/>
        <v>0</v>
      </c>
      <c r="DD14" s="55">
        <f t="shared" si="9"/>
        <v>0</v>
      </c>
      <c r="DE14" s="54">
        <f t="shared" si="9"/>
        <v>0</v>
      </c>
      <c r="DF14" s="55">
        <f t="shared" si="9"/>
        <v>0</v>
      </c>
      <c r="DG14" s="55">
        <f t="shared" si="9"/>
        <v>0</v>
      </c>
      <c r="DH14" s="55">
        <f t="shared" si="9"/>
        <v>0</v>
      </c>
      <c r="DI14" s="54">
        <f t="shared" si="9"/>
        <v>0</v>
      </c>
      <c r="DJ14" s="55">
        <f t="shared" si="9"/>
        <v>0</v>
      </c>
      <c r="DK14" s="55">
        <f t="shared" si="9"/>
        <v>0</v>
      </c>
      <c r="DL14" s="55">
        <f t="shared" si="9"/>
        <v>0</v>
      </c>
      <c r="DM14" s="54">
        <f t="shared" si="9"/>
        <v>0</v>
      </c>
      <c r="DN14" s="55">
        <f t="shared" si="9"/>
        <v>0</v>
      </c>
      <c r="DO14" s="55">
        <f t="shared" si="9"/>
        <v>0</v>
      </c>
      <c r="DP14" s="55">
        <f t="shared" si="9"/>
        <v>0</v>
      </c>
      <c r="DQ14" s="54">
        <f t="shared" si="9"/>
        <v>0</v>
      </c>
      <c r="DR14" s="55">
        <f t="shared" si="9"/>
        <v>0</v>
      </c>
      <c r="DS14" s="55">
        <f t="shared" si="9"/>
        <v>0</v>
      </c>
      <c r="DT14" s="55">
        <f t="shared" si="9"/>
        <v>0</v>
      </c>
      <c r="DU14" s="54">
        <f t="shared" si="9"/>
        <v>0</v>
      </c>
      <c r="DV14" s="55">
        <f t="shared" si="9"/>
        <v>0</v>
      </c>
      <c r="DW14" s="55">
        <f t="shared" si="9"/>
        <v>0</v>
      </c>
      <c r="DX14" s="55">
        <f t="shared" si="9"/>
        <v>0</v>
      </c>
      <c r="DY14" s="54">
        <f t="shared" si="9"/>
        <v>0</v>
      </c>
      <c r="DZ14" s="55">
        <f t="shared" si="9"/>
        <v>0</v>
      </c>
      <c r="EA14" s="55">
        <f t="shared" si="9"/>
        <v>0</v>
      </c>
      <c r="EB14" s="55">
        <f t="shared" si="9"/>
        <v>0</v>
      </c>
      <c r="EC14" s="54">
        <f t="shared" ref="EC14:EV14" si="10">IF(AND($B15&lt;=EC$10,EC$10&lt;=$C15),1,0)</f>
        <v>0</v>
      </c>
      <c r="ED14" s="55">
        <f t="shared" si="10"/>
        <v>0</v>
      </c>
      <c r="EE14" s="55">
        <f t="shared" si="10"/>
        <v>0</v>
      </c>
      <c r="EF14" s="55">
        <f t="shared" si="10"/>
        <v>0</v>
      </c>
      <c r="EG14" s="54">
        <f t="shared" si="10"/>
        <v>0</v>
      </c>
      <c r="EH14" s="55">
        <f t="shared" si="10"/>
        <v>0</v>
      </c>
      <c r="EI14" s="55">
        <f t="shared" si="10"/>
        <v>0</v>
      </c>
      <c r="EJ14" s="55">
        <f t="shared" si="10"/>
        <v>0</v>
      </c>
      <c r="EK14" s="54">
        <f t="shared" si="10"/>
        <v>0</v>
      </c>
      <c r="EL14" s="55">
        <f t="shared" si="10"/>
        <v>0</v>
      </c>
      <c r="EM14" s="55">
        <f t="shared" si="10"/>
        <v>0</v>
      </c>
      <c r="EN14" s="55">
        <f t="shared" si="10"/>
        <v>0</v>
      </c>
      <c r="EO14" s="54">
        <f t="shared" si="10"/>
        <v>0</v>
      </c>
      <c r="EP14" s="55">
        <f t="shared" si="10"/>
        <v>0</v>
      </c>
      <c r="EQ14" s="55">
        <f t="shared" si="10"/>
        <v>0</v>
      </c>
      <c r="ER14" s="55">
        <f t="shared" si="10"/>
        <v>0</v>
      </c>
      <c r="ES14" s="54">
        <f t="shared" si="10"/>
        <v>0</v>
      </c>
      <c r="ET14" s="55">
        <f t="shared" si="10"/>
        <v>0</v>
      </c>
      <c r="EU14" s="55">
        <f t="shared" si="10"/>
        <v>0</v>
      </c>
      <c r="EV14" s="55">
        <f t="shared" si="10"/>
        <v>0</v>
      </c>
    </row>
    <row r="15" spans="1:188" ht="25.05" customHeight="1" x14ac:dyDescent="0.3">
      <c r="A15" s="161" t="s">
        <v>139</v>
      </c>
      <c r="B15" s="52">
        <v>1</v>
      </c>
      <c r="C15" s="52">
        <v>6</v>
      </c>
      <c r="D15" s="166" t="s">
        <v>95</v>
      </c>
      <c r="E15" s="159"/>
      <c r="F15" s="171"/>
      <c r="G15" s="171"/>
      <c r="H15" s="168"/>
      <c r="I15" s="159"/>
      <c r="J15" s="171"/>
      <c r="K15" s="171"/>
      <c r="L15" s="168"/>
      <c r="M15" s="159"/>
      <c r="N15" s="171"/>
      <c r="O15" s="171"/>
      <c r="P15" s="168"/>
      <c r="Q15" s="159"/>
      <c r="R15" s="171"/>
      <c r="S15" s="171"/>
      <c r="T15" s="168"/>
      <c r="U15" s="159"/>
      <c r="V15" s="171"/>
      <c r="W15" s="171"/>
      <c r="X15" s="168"/>
      <c r="Y15" s="159"/>
      <c r="Z15" s="171"/>
      <c r="AA15" s="171"/>
      <c r="AB15" s="168"/>
      <c r="AC15" s="159"/>
      <c r="AD15" s="171"/>
      <c r="AE15" s="171"/>
      <c r="AF15" s="168"/>
      <c r="AG15" s="159"/>
      <c r="AH15" s="171"/>
      <c r="AI15" s="171"/>
      <c r="AJ15" s="168"/>
      <c r="AK15" s="159"/>
      <c r="AL15" s="171"/>
      <c r="AM15" s="171"/>
      <c r="AN15" s="168"/>
      <c r="AO15" s="159"/>
      <c r="AP15" s="171"/>
      <c r="AQ15" s="171"/>
      <c r="AR15" s="168"/>
      <c r="AS15" s="159"/>
      <c r="AT15" s="171"/>
      <c r="AU15" s="171"/>
      <c r="AV15" s="168"/>
      <c r="AW15" s="159"/>
      <c r="AX15" s="171"/>
      <c r="AY15" s="171"/>
      <c r="AZ15" s="168"/>
      <c r="BA15" s="159"/>
      <c r="BB15" s="171"/>
      <c r="BC15" s="171"/>
      <c r="BD15" s="168"/>
      <c r="BE15" s="159"/>
      <c r="BF15" s="171"/>
      <c r="BG15" s="171"/>
      <c r="BH15" s="168"/>
      <c r="BI15" s="159"/>
      <c r="BJ15" s="171"/>
      <c r="BK15" s="171"/>
      <c r="BL15" s="168"/>
      <c r="BM15" s="159"/>
      <c r="BN15" s="171"/>
      <c r="BO15" s="171"/>
      <c r="BP15" s="168"/>
      <c r="BQ15" s="159"/>
      <c r="BR15" s="171"/>
      <c r="BS15" s="171"/>
      <c r="BT15" s="168"/>
      <c r="BU15" s="159"/>
      <c r="BV15" s="171"/>
      <c r="BW15" s="171"/>
      <c r="BX15" s="168"/>
      <c r="BY15" s="159"/>
      <c r="BZ15" s="171"/>
      <c r="CA15" s="171"/>
      <c r="CB15" s="171"/>
      <c r="CC15" s="168"/>
      <c r="CD15" s="68"/>
      <c r="CE15" s="68"/>
      <c r="CF15" s="69"/>
      <c r="CG15" s="67"/>
      <c r="CH15" s="68"/>
      <c r="CI15" s="68"/>
      <c r="CJ15" s="69"/>
      <c r="CK15" s="67"/>
      <c r="CL15" s="68"/>
      <c r="CM15" s="68"/>
      <c r="CN15" s="69"/>
      <c r="CO15" s="67"/>
      <c r="CP15" s="68"/>
      <c r="CQ15" s="68"/>
      <c r="CR15" s="69"/>
      <c r="CS15" s="67"/>
      <c r="CT15" s="68"/>
      <c r="CU15" s="68"/>
      <c r="CV15" s="69"/>
      <c r="CW15" s="67"/>
      <c r="CX15" s="68"/>
      <c r="CY15" s="68"/>
      <c r="CZ15" s="69"/>
      <c r="DA15" s="67"/>
      <c r="DB15" s="68"/>
      <c r="DC15" s="68"/>
      <c r="DD15" s="69"/>
      <c r="DE15" s="67"/>
      <c r="DF15" s="68"/>
      <c r="DG15" s="68"/>
      <c r="DH15" s="69"/>
      <c r="DI15" s="67"/>
      <c r="DJ15" s="68"/>
      <c r="DK15" s="68"/>
      <c r="DL15" s="69"/>
      <c r="DM15" s="67"/>
      <c r="DN15" s="68"/>
      <c r="DO15" s="68"/>
      <c r="DP15" s="69"/>
      <c r="DQ15" s="67"/>
      <c r="DR15" s="68"/>
      <c r="DS15" s="68"/>
      <c r="DT15" s="69"/>
      <c r="DU15" s="67"/>
      <c r="DV15" s="68"/>
      <c r="DW15" s="68"/>
      <c r="DX15" s="69"/>
      <c r="DY15" s="67"/>
      <c r="DZ15" s="68"/>
      <c r="EA15" s="68"/>
      <c r="EB15" s="69"/>
      <c r="EC15" s="67"/>
      <c r="ED15" s="68"/>
      <c r="EE15" s="68"/>
      <c r="EF15" s="69"/>
      <c r="EG15" s="67"/>
      <c r="EH15" s="68"/>
      <c r="EI15" s="68"/>
      <c r="EJ15" s="69"/>
      <c r="EK15" s="67"/>
      <c r="EL15" s="68"/>
      <c r="EM15" s="68"/>
      <c r="EN15" s="69"/>
      <c r="EO15" s="67"/>
      <c r="EP15" s="68"/>
      <c r="EQ15" s="68"/>
      <c r="ER15" s="69"/>
      <c r="ES15" s="67"/>
      <c r="ET15" s="68"/>
      <c r="EU15" s="68"/>
      <c r="EV15" s="69"/>
    </row>
    <row r="16" spans="1:188" ht="15.6" hidden="1" x14ac:dyDescent="0.3">
      <c r="A16" s="147"/>
      <c r="B16" s="47"/>
      <c r="C16" s="47"/>
      <c r="D16" s="167"/>
      <c r="E16" s="177">
        <f t="shared" ref="E16:BP16" si="11">IF(AND($B17&lt;=E$10,E$10&lt;=$C17),1,0)</f>
        <v>0</v>
      </c>
      <c r="F16" s="174">
        <f t="shared" si="11"/>
        <v>0</v>
      </c>
      <c r="G16" s="174">
        <f t="shared" si="11"/>
        <v>0</v>
      </c>
      <c r="H16" s="170">
        <f t="shared" si="11"/>
        <v>0</v>
      </c>
      <c r="I16" s="177">
        <f t="shared" si="11"/>
        <v>0</v>
      </c>
      <c r="J16" s="174">
        <f t="shared" si="11"/>
        <v>0</v>
      </c>
      <c r="K16" s="174">
        <f t="shared" si="11"/>
        <v>0</v>
      </c>
      <c r="L16" s="170">
        <f t="shared" si="11"/>
        <v>0</v>
      </c>
      <c r="M16" s="177">
        <f t="shared" si="11"/>
        <v>0</v>
      </c>
      <c r="N16" s="174">
        <f t="shared" si="11"/>
        <v>0</v>
      </c>
      <c r="O16" s="174">
        <f t="shared" si="11"/>
        <v>0</v>
      </c>
      <c r="P16" s="170">
        <f t="shared" si="11"/>
        <v>0</v>
      </c>
      <c r="Q16" s="177">
        <f t="shared" si="11"/>
        <v>0</v>
      </c>
      <c r="R16" s="174">
        <f t="shared" si="11"/>
        <v>0</v>
      </c>
      <c r="S16" s="174">
        <f t="shared" si="11"/>
        <v>0</v>
      </c>
      <c r="T16" s="170">
        <f t="shared" si="11"/>
        <v>0</v>
      </c>
      <c r="U16" s="177">
        <f t="shared" si="11"/>
        <v>0</v>
      </c>
      <c r="V16" s="174">
        <f t="shared" si="11"/>
        <v>0</v>
      </c>
      <c r="W16" s="174">
        <f t="shared" si="11"/>
        <v>0</v>
      </c>
      <c r="X16" s="170">
        <f t="shared" si="11"/>
        <v>0</v>
      </c>
      <c r="Y16" s="177">
        <f t="shared" si="11"/>
        <v>0</v>
      </c>
      <c r="Z16" s="174">
        <f t="shared" si="11"/>
        <v>0</v>
      </c>
      <c r="AA16" s="174">
        <f t="shared" si="11"/>
        <v>0</v>
      </c>
      <c r="AB16" s="170">
        <f t="shared" si="11"/>
        <v>0</v>
      </c>
      <c r="AC16" s="177">
        <f t="shared" si="11"/>
        <v>0</v>
      </c>
      <c r="AD16" s="174">
        <f t="shared" si="11"/>
        <v>0</v>
      </c>
      <c r="AE16" s="174">
        <f t="shared" si="11"/>
        <v>0</v>
      </c>
      <c r="AF16" s="170">
        <f t="shared" si="11"/>
        <v>0</v>
      </c>
      <c r="AG16" s="177">
        <f t="shared" si="11"/>
        <v>0</v>
      </c>
      <c r="AH16" s="174">
        <f t="shared" si="11"/>
        <v>0</v>
      </c>
      <c r="AI16" s="174">
        <f t="shared" si="11"/>
        <v>0</v>
      </c>
      <c r="AJ16" s="170">
        <f t="shared" si="11"/>
        <v>0</v>
      </c>
      <c r="AK16" s="177">
        <f t="shared" si="11"/>
        <v>0</v>
      </c>
      <c r="AL16" s="174">
        <f t="shared" si="11"/>
        <v>0</v>
      </c>
      <c r="AM16" s="174">
        <f t="shared" si="11"/>
        <v>0</v>
      </c>
      <c r="AN16" s="170">
        <f t="shared" si="11"/>
        <v>0</v>
      </c>
      <c r="AO16" s="177">
        <f t="shared" si="11"/>
        <v>0</v>
      </c>
      <c r="AP16" s="174">
        <f t="shared" si="11"/>
        <v>0</v>
      </c>
      <c r="AQ16" s="174">
        <f t="shared" si="11"/>
        <v>0</v>
      </c>
      <c r="AR16" s="170">
        <f t="shared" si="11"/>
        <v>0</v>
      </c>
      <c r="AS16" s="177">
        <f t="shared" si="11"/>
        <v>0</v>
      </c>
      <c r="AT16" s="174">
        <f t="shared" si="11"/>
        <v>0</v>
      </c>
      <c r="AU16" s="174">
        <f t="shared" si="11"/>
        <v>0</v>
      </c>
      <c r="AV16" s="170">
        <f t="shared" si="11"/>
        <v>0</v>
      </c>
      <c r="AW16" s="177">
        <f t="shared" si="11"/>
        <v>0</v>
      </c>
      <c r="AX16" s="174">
        <f t="shared" si="11"/>
        <v>0</v>
      </c>
      <c r="AY16" s="174">
        <f t="shared" si="11"/>
        <v>0</v>
      </c>
      <c r="AZ16" s="170">
        <f t="shared" si="11"/>
        <v>0</v>
      </c>
      <c r="BA16" s="177">
        <f t="shared" si="11"/>
        <v>0</v>
      </c>
      <c r="BB16" s="174">
        <f t="shared" si="11"/>
        <v>0</v>
      </c>
      <c r="BC16" s="174">
        <f t="shared" si="11"/>
        <v>0</v>
      </c>
      <c r="BD16" s="170">
        <f t="shared" si="11"/>
        <v>0</v>
      </c>
      <c r="BE16" s="177">
        <f t="shared" si="11"/>
        <v>0</v>
      </c>
      <c r="BF16" s="174">
        <f t="shared" si="11"/>
        <v>0</v>
      </c>
      <c r="BG16" s="174">
        <f t="shared" si="11"/>
        <v>0</v>
      </c>
      <c r="BH16" s="170">
        <f t="shared" si="11"/>
        <v>0</v>
      </c>
      <c r="BI16" s="177">
        <f t="shared" si="11"/>
        <v>0</v>
      </c>
      <c r="BJ16" s="174">
        <f t="shared" si="11"/>
        <v>0</v>
      </c>
      <c r="BK16" s="174">
        <f t="shared" si="11"/>
        <v>0</v>
      </c>
      <c r="BL16" s="170">
        <f t="shared" si="11"/>
        <v>0</v>
      </c>
      <c r="BM16" s="177">
        <f t="shared" si="11"/>
        <v>1</v>
      </c>
      <c r="BN16" s="174">
        <f t="shared" si="11"/>
        <v>1</v>
      </c>
      <c r="BO16" s="174">
        <f t="shared" si="11"/>
        <v>1</v>
      </c>
      <c r="BP16" s="170">
        <f t="shared" si="11"/>
        <v>1</v>
      </c>
      <c r="BQ16" s="177">
        <f t="shared" ref="BQ16:EB16" si="12">IF(AND($B17&lt;=BQ$10,BQ$10&lt;=$C17),1,0)</f>
        <v>1</v>
      </c>
      <c r="BR16" s="174">
        <f t="shared" si="12"/>
        <v>1</v>
      </c>
      <c r="BS16" s="174">
        <f t="shared" si="12"/>
        <v>1</v>
      </c>
      <c r="BT16" s="170">
        <f t="shared" si="12"/>
        <v>1</v>
      </c>
      <c r="BU16" s="177">
        <f t="shared" si="12"/>
        <v>1</v>
      </c>
      <c r="BV16" s="174">
        <f t="shared" si="12"/>
        <v>1</v>
      </c>
      <c r="BW16" s="174">
        <f t="shared" si="12"/>
        <v>0</v>
      </c>
      <c r="BX16" s="170">
        <f t="shared" si="12"/>
        <v>0</v>
      </c>
      <c r="BY16" s="177">
        <f t="shared" si="12"/>
        <v>0</v>
      </c>
      <c r="BZ16" s="174">
        <f t="shared" si="12"/>
        <v>0</v>
      </c>
      <c r="CA16" s="174">
        <f t="shared" si="12"/>
        <v>0</v>
      </c>
      <c r="CB16" s="174">
        <f t="shared" si="12"/>
        <v>0</v>
      </c>
      <c r="CC16" s="169">
        <f t="shared" si="12"/>
        <v>0</v>
      </c>
      <c r="CD16" s="55">
        <f t="shared" si="12"/>
        <v>0</v>
      </c>
      <c r="CE16" s="55">
        <f t="shared" si="12"/>
        <v>0</v>
      </c>
      <c r="CF16" s="55">
        <f t="shared" si="12"/>
        <v>0</v>
      </c>
      <c r="CG16" s="54">
        <f t="shared" si="12"/>
        <v>0</v>
      </c>
      <c r="CH16" s="55">
        <f t="shared" si="12"/>
        <v>0</v>
      </c>
      <c r="CI16" s="55">
        <f t="shared" si="12"/>
        <v>0</v>
      </c>
      <c r="CJ16" s="55">
        <f t="shared" si="12"/>
        <v>0</v>
      </c>
      <c r="CK16" s="54">
        <f t="shared" si="12"/>
        <v>0</v>
      </c>
      <c r="CL16" s="55">
        <f t="shared" si="12"/>
        <v>0</v>
      </c>
      <c r="CM16" s="55">
        <f t="shared" si="12"/>
        <v>0</v>
      </c>
      <c r="CN16" s="55">
        <f t="shared" si="12"/>
        <v>0</v>
      </c>
      <c r="CO16" s="54">
        <f t="shared" si="12"/>
        <v>0</v>
      </c>
      <c r="CP16" s="55">
        <f t="shared" si="12"/>
        <v>0</v>
      </c>
      <c r="CQ16" s="55">
        <f t="shared" si="12"/>
        <v>0</v>
      </c>
      <c r="CR16" s="55">
        <f t="shared" si="12"/>
        <v>0</v>
      </c>
      <c r="CS16" s="54">
        <f t="shared" si="12"/>
        <v>0</v>
      </c>
      <c r="CT16" s="55">
        <f t="shared" si="12"/>
        <v>0</v>
      </c>
      <c r="CU16" s="55">
        <f t="shared" si="12"/>
        <v>0</v>
      </c>
      <c r="CV16" s="55">
        <f t="shared" si="12"/>
        <v>0</v>
      </c>
      <c r="CW16" s="54">
        <f t="shared" si="12"/>
        <v>0</v>
      </c>
      <c r="CX16" s="55">
        <f t="shared" si="12"/>
        <v>0</v>
      </c>
      <c r="CY16" s="55">
        <f t="shared" si="12"/>
        <v>0</v>
      </c>
      <c r="CZ16" s="55">
        <f t="shared" si="12"/>
        <v>0</v>
      </c>
      <c r="DA16" s="54">
        <f t="shared" si="12"/>
        <v>0</v>
      </c>
      <c r="DB16" s="55">
        <f t="shared" si="12"/>
        <v>0</v>
      </c>
      <c r="DC16" s="55">
        <f t="shared" si="12"/>
        <v>0</v>
      </c>
      <c r="DD16" s="55">
        <f t="shared" si="12"/>
        <v>0</v>
      </c>
      <c r="DE16" s="54">
        <f t="shared" si="12"/>
        <v>0</v>
      </c>
      <c r="DF16" s="55">
        <f t="shared" si="12"/>
        <v>0</v>
      </c>
      <c r="DG16" s="55">
        <f t="shared" si="12"/>
        <v>0</v>
      </c>
      <c r="DH16" s="55">
        <f t="shared" si="12"/>
        <v>0</v>
      </c>
      <c r="DI16" s="54">
        <f t="shared" si="12"/>
        <v>0</v>
      </c>
      <c r="DJ16" s="55">
        <f t="shared" si="12"/>
        <v>0</v>
      </c>
      <c r="DK16" s="55">
        <f t="shared" si="12"/>
        <v>0</v>
      </c>
      <c r="DL16" s="55">
        <f t="shared" si="12"/>
        <v>0</v>
      </c>
      <c r="DM16" s="54">
        <f t="shared" si="12"/>
        <v>0</v>
      </c>
      <c r="DN16" s="55">
        <f t="shared" si="12"/>
        <v>0</v>
      </c>
      <c r="DO16" s="55">
        <f t="shared" si="12"/>
        <v>0</v>
      </c>
      <c r="DP16" s="55">
        <f t="shared" si="12"/>
        <v>0</v>
      </c>
      <c r="DQ16" s="54">
        <f t="shared" si="12"/>
        <v>0</v>
      </c>
      <c r="DR16" s="55">
        <f t="shared" si="12"/>
        <v>0</v>
      </c>
      <c r="DS16" s="55">
        <f t="shared" si="12"/>
        <v>0</v>
      </c>
      <c r="DT16" s="55">
        <f t="shared" si="12"/>
        <v>0</v>
      </c>
      <c r="DU16" s="54">
        <f t="shared" si="12"/>
        <v>0</v>
      </c>
      <c r="DV16" s="55">
        <f t="shared" si="12"/>
        <v>0</v>
      </c>
      <c r="DW16" s="55">
        <f t="shared" si="12"/>
        <v>0</v>
      </c>
      <c r="DX16" s="55">
        <f t="shared" si="12"/>
        <v>0</v>
      </c>
      <c r="DY16" s="54">
        <f t="shared" si="12"/>
        <v>0</v>
      </c>
      <c r="DZ16" s="55">
        <f t="shared" si="12"/>
        <v>0</v>
      </c>
      <c r="EA16" s="55">
        <f t="shared" si="12"/>
        <v>0</v>
      </c>
      <c r="EB16" s="55">
        <f t="shared" si="12"/>
        <v>0</v>
      </c>
      <c r="EC16" s="54">
        <f t="shared" ref="EC16:EV16" si="13">IF(AND($B17&lt;=EC$10,EC$10&lt;=$C17),1,0)</f>
        <v>0</v>
      </c>
      <c r="ED16" s="55">
        <f t="shared" si="13"/>
        <v>0</v>
      </c>
      <c r="EE16" s="55">
        <f t="shared" si="13"/>
        <v>0</v>
      </c>
      <c r="EF16" s="55">
        <f t="shared" si="13"/>
        <v>0</v>
      </c>
      <c r="EG16" s="54">
        <f t="shared" si="13"/>
        <v>0</v>
      </c>
      <c r="EH16" s="55">
        <f t="shared" si="13"/>
        <v>0</v>
      </c>
      <c r="EI16" s="55">
        <f t="shared" si="13"/>
        <v>0</v>
      </c>
      <c r="EJ16" s="55">
        <f t="shared" si="13"/>
        <v>0</v>
      </c>
      <c r="EK16" s="54">
        <f t="shared" si="13"/>
        <v>0</v>
      </c>
      <c r="EL16" s="55">
        <f t="shared" si="13"/>
        <v>0</v>
      </c>
      <c r="EM16" s="55">
        <f t="shared" si="13"/>
        <v>0</v>
      </c>
      <c r="EN16" s="55">
        <f t="shared" si="13"/>
        <v>0</v>
      </c>
      <c r="EO16" s="54">
        <f t="shared" si="13"/>
        <v>0</v>
      </c>
      <c r="EP16" s="55">
        <f t="shared" si="13"/>
        <v>0</v>
      </c>
      <c r="EQ16" s="55">
        <f t="shared" si="13"/>
        <v>0</v>
      </c>
      <c r="ER16" s="55">
        <f t="shared" si="13"/>
        <v>0</v>
      </c>
      <c r="ES16" s="54">
        <f t="shared" si="13"/>
        <v>0</v>
      </c>
      <c r="ET16" s="55">
        <f t="shared" si="13"/>
        <v>0</v>
      </c>
      <c r="EU16" s="55">
        <f t="shared" si="13"/>
        <v>0</v>
      </c>
      <c r="EV16" s="55">
        <f t="shared" si="13"/>
        <v>0</v>
      </c>
    </row>
    <row r="17" spans="1:152" ht="25.05" customHeight="1" x14ac:dyDescent="0.3">
      <c r="A17" s="162" t="s">
        <v>150</v>
      </c>
      <c r="B17" s="52">
        <v>57</v>
      </c>
      <c r="C17" s="52">
        <v>66</v>
      </c>
      <c r="D17" s="166" t="s">
        <v>68</v>
      </c>
      <c r="E17" s="159"/>
      <c r="F17" s="171"/>
      <c r="G17" s="171"/>
      <c r="H17" s="168"/>
      <c r="I17" s="159"/>
      <c r="J17" s="171"/>
      <c r="K17" s="171"/>
      <c r="L17" s="168"/>
      <c r="M17" s="159"/>
      <c r="N17" s="171"/>
      <c r="O17" s="171"/>
      <c r="P17" s="168"/>
      <c r="Q17" s="159"/>
      <c r="R17" s="171"/>
      <c r="S17" s="171"/>
      <c r="T17" s="168"/>
      <c r="U17" s="159"/>
      <c r="V17" s="171"/>
      <c r="W17" s="171"/>
      <c r="X17" s="168"/>
      <c r="Y17" s="159"/>
      <c r="Z17" s="171"/>
      <c r="AA17" s="171"/>
      <c r="AB17" s="168"/>
      <c r="AC17" s="159"/>
      <c r="AD17" s="171"/>
      <c r="AE17" s="171"/>
      <c r="AF17" s="168"/>
      <c r="AG17" s="159"/>
      <c r="AH17" s="171"/>
      <c r="AI17" s="171"/>
      <c r="AJ17" s="168"/>
      <c r="AK17" s="159"/>
      <c r="AL17" s="171"/>
      <c r="AM17" s="171"/>
      <c r="AN17" s="168"/>
      <c r="AO17" s="159"/>
      <c r="AP17" s="171"/>
      <c r="AQ17" s="171"/>
      <c r="AR17" s="168"/>
      <c r="AS17" s="159"/>
      <c r="AT17" s="171"/>
      <c r="AU17" s="171"/>
      <c r="AV17" s="168"/>
      <c r="AW17" s="159"/>
      <c r="AX17" s="171"/>
      <c r="AY17" s="171"/>
      <c r="AZ17" s="168"/>
      <c r="BA17" s="159"/>
      <c r="BB17" s="171"/>
      <c r="BC17" s="171"/>
      <c r="BD17" s="168"/>
      <c r="BE17" s="159"/>
      <c r="BF17" s="171"/>
      <c r="BG17" s="171"/>
      <c r="BH17" s="168"/>
      <c r="BI17" s="159"/>
      <c r="BJ17" s="171"/>
      <c r="BK17" s="171"/>
      <c r="BL17" s="168"/>
      <c r="BM17" s="159"/>
      <c r="BN17" s="171"/>
      <c r="BO17" s="171"/>
      <c r="BP17" s="168"/>
      <c r="BQ17" s="159"/>
      <c r="BR17" s="171"/>
      <c r="BS17" s="171"/>
      <c r="BT17" s="168"/>
      <c r="BU17" s="159"/>
      <c r="BV17" s="171"/>
      <c r="BW17" s="171"/>
      <c r="BX17" s="168"/>
      <c r="BY17" s="159"/>
      <c r="BZ17" s="171"/>
      <c r="CA17" s="171"/>
      <c r="CB17" s="171"/>
      <c r="CC17" s="168"/>
      <c r="CD17" s="68"/>
      <c r="CE17" s="68"/>
      <c r="CF17" s="69"/>
      <c r="CG17" s="67"/>
      <c r="CH17" s="68"/>
      <c r="CI17" s="68"/>
      <c r="CJ17" s="69"/>
      <c r="CK17" s="67"/>
      <c r="CL17" s="68"/>
      <c r="CM17" s="68"/>
      <c r="CN17" s="69"/>
      <c r="CO17" s="67"/>
      <c r="CP17" s="68"/>
      <c r="CQ17" s="68"/>
      <c r="CR17" s="69"/>
      <c r="CS17" s="67"/>
      <c r="CT17" s="68"/>
      <c r="CU17" s="68"/>
      <c r="CV17" s="69"/>
      <c r="CW17" s="67"/>
      <c r="CX17" s="68"/>
      <c r="CY17" s="68"/>
      <c r="CZ17" s="69"/>
      <c r="DA17" s="67"/>
      <c r="DB17" s="68"/>
      <c r="DC17" s="68"/>
      <c r="DD17" s="69"/>
      <c r="DE17" s="67"/>
      <c r="DF17" s="68"/>
      <c r="DG17" s="68"/>
      <c r="DH17" s="69"/>
      <c r="DI17" s="67"/>
      <c r="DJ17" s="68"/>
      <c r="DK17" s="68"/>
      <c r="DL17" s="69"/>
      <c r="DM17" s="67"/>
      <c r="DN17" s="68"/>
      <c r="DO17" s="68"/>
      <c r="DP17" s="69"/>
      <c r="DQ17" s="67"/>
      <c r="DR17" s="68"/>
      <c r="DS17" s="68"/>
      <c r="DT17" s="69"/>
      <c r="DU17" s="67"/>
      <c r="DV17" s="68"/>
      <c r="DW17" s="68"/>
      <c r="DX17" s="69"/>
      <c r="DY17" s="67"/>
      <c r="DZ17" s="68"/>
      <c r="EA17" s="68"/>
      <c r="EB17" s="69"/>
      <c r="EC17" s="67"/>
      <c r="ED17" s="68"/>
      <c r="EE17" s="68"/>
      <c r="EF17" s="69"/>
      <c r="EG17" s="67"/>
      <c r="EH17" s="68"/>
      <c r="EI17" s="68"/>
      <c r="EJ17" s="69"/>
      <c r="EK17" s="67"/>
      <c r="EL17" s="68"/>
      <c r="EM17" s="68"/>
      <c r="EN17" s="69"/>
      <c r="EO17" s="67"/>
      <c r="EP17" s="68"/>
      <c r="EQ17" s="68"/>
      <c r="ER17" s="69"/>
      <c r="ES17" s="67"/>
      <c r="ET17" s="68"/>
      <c r="EU17" s="68"/>
      <c r="EV17" s="69"/>
    </row>
    <row r="18" spans="1:152" ht="15.6" hidden="1" x14ac:dyDescent="0.3">
      <c r="A18" s="147"/>
      <c r="B18" s="47"/>
      <c r="C18" s="47"/>
      <c r="D18" s="167"/>
      <c r="E18" s="177">
        <f t="shared" ref="E18:BP18" si="14">IF(AND($B19&lt;=E$10,E$10&lt;=$C19),1,0)</f>
        <v>0</v>
      </c>
      <c r="F18" s="174">
        <f t="shared" si="14"/>
        <v>0</v>
      </c>
      <c r="G18" s="174">
        <f t="shared" si="14"/>
        <v>0</v>
      </c>
      <c r="H18" s="170">
        <f t="shared" si="14"/>
        <v>0</v>
      </c>
      <c r="I18" s="177">
        <f t="shared" si="14"/>
        <v>0</v>
      </c>
      <c r="J18" s="174">
        <f t="shared" si="14"/>
        <v>0</v>
      </c>
      <c r="K18" s="174">
        <f t="shared" si="14"/>
        <v>0</v>
      </c>
      <c r="L18" s="170">
        <f t="shared" si="14"/>
        <v>0</v>
      </c>
      <c r="M18" s="177">
        <f t="shared" si="14"/>
        <v>0</v>
      </c>
      <c r="N18" s="174">
        <f t="shared" si="14"/>
        <v>0</v>
      </c>
      <c r="O18" s="174">
        <f t="shared" si="14"/>
        <v>0</v>
      </c>
      <c r="P18" s="170">
        <f t="shared" si="14"/>
        <v>0</v>
      </c>
      <c r="Q18" s="177">
        <f t="shared" si="14"/>
        <v>0</v>
      </c>
      <c r="R18" s="174">
        <f t="shared" si="14"/>
        <v>0</v>
      </c>
      <c r="S18" s="174">
        <f t="shared" si="14"/>
        <v>0</v>
      </c>
      <c r="T18" s="170">
        <f t="shared" si="14"/>
        <v>0</v>
      </c>
      <c r="U18" s="177">
        <f t="shared" si="14"/>
        <v>0</v>
      </c>
      <c r="V18" s="174">
        <f t="shared" si="14"/>
        <v>0</v>
      </c>
      <c r="W18" s="174">
        <f t="shared" si="14"/>
        <v>0</v>
      </c>
      <c r="X18" s="170">
        <f t="shared" si="14"/>
        <v>0</v>
      </c>
      <c r="Y18" s="177">
        <f t="shared" si="14"/>
        <v>0</v>
      </c>
      <c r="Z18" s="174">
        <f t="shared" si="14"/>
        <v>0</v>
      </c>
      <c r="AA18" s="174">
        <f t="shared" si="14"/>
        <v>0</v>
      </c>
      <c r="AB18" s="170">
        <f t="shared" si="14"/>
        <v>0</v>
      </c>
      <c r="AC18" s="177">
        <f t="shared" si="14"/>
        <v>0</v>
      </c>
      <c r="AD18" s="174">
        <f t="shared" si="14"/>
        <v>0</v>
      </c>
      <c r="AE18" s="174">
        <f t="shared" si="14"/>
        <v>1</v>
      </c>
      <c r="AF18" s="170">
        <f t="shared" si="14"/>
        <v>1</v>
      </c>
      <c r="AG18" s="177">
        <f t="shared" si="14"/>
        <v>1</v>
      </c>
      <c r="AH18" s="174">
        <f t="shared" si="14"/>
        <v>1</v>
      </c>
      <c r="AI18" s="174">
        <f t="shared" si="14"/>
        <v>1</v>
      </c>
      <c r="AJ18" s="170">
        <f t="shared" si="14"/>
        <v>1</v>
      </c>
      <c r="AK18" s="177">
        <f t="shared" si="14"/>
        <v>1</v>
      </c>
      <c r="AL18" s="174">
        <f t="shared" si="14"/>
        <v>1</v>
      </c>
      <c r="AM18" s="174">
        <f t="shared" si="14"/>
        <v>1</v>
      </c>
      <c r="AN18" s="170">
        <f t="shared" si="14"/>
        <v>1</v>
      </c>
      <c r="AO18" s="177">
        <f t="shared" si="14"/>
        <v>1</v>
      </c>
      <c r="AP18" s="174">
        <f t="shared" si="14"/>
        <v>1</v>
      </c>
      <c r="AQ18" s="174">
        <f t="shared" si="14"/>
        <v>1</v>
      </c>
      <c r="AR18" s="170">
        <f t="shared" si="14"/>
        <v>1</v>
      </c>
      <c r="AS18" s="177">
        <f t="shared" si="14"/>
        <v>1</v>
      </c>
      <c r="AT18" s="174">
        <f t="shared" si="14"/>
        <v>1</v>
      </c>
      <c r="AU18" s="174">
        <f t="shared" si="14"/>
        <v>1</v>
      </c>
      <c r="AV18" s="170">
        <f t="shared" si="14"/>
        <v>0</v>
      </c>
      <c r="AW18" s="177">
        <f t="shared" si="14"/>
        <v>0</v>
      </c>
      <c r="AX18" s="174">
        <f t="shared" si="14"/>
        <v>0</v>
      </c>
      <c r="AY18" s="174">
        <f t="shared" si="14"/>
        <v>0</v>
      </c>
      <c r="AZ18" s="170">
        <f t="shared" si="14"/>
        <v>0</v>
      </c>
      <c r="BA18" s="177">
        <f t="shared" si="14"/>
        <v>0</v>
      </c>
      <c r="BB18" s="174">
        <f t="shared" si="14"/>
        <v>0</v>
      </c>
      <c r="BC18" s="174">
        <f t="shared" si="14"/>
        <v>0</v>
      </c>
      <c r="BD18" s="170">
        <f t="shared" si="14"/>
        <v>0</v>
      </c>
      <c r="BE18" s="177">
        <f t="shared" si="14"/>
        <v>0</v>
      </c>
      <c r="BF18" s="174">
        <f t="shared" si="14"/>
        <v>0</v>
      </c>
      <c r="BG18" s="174">
        <f t="shared" si="14"/>
        <v>0</v>
      </c>
      <c r="BH18" s="170">
        <f t="shared" si="14"/>
        <v>0</v>
      </c>
      <c r="BI18" s="177">
        <f t="shared" si="14"/>
        <v>0</v>
      </c>
      <c r="BJ18" s="174">
        <f t="shared" si="14"/>
        <v>0</v>
      </c>
      <c r="BK18" s="174">
        <f t="shared" si="14"/>
        <v>0</v>
      </c>
      <c r="BL18" s="170">
        <f t="shared" si="14"/>
        <v>0</v>
      </c>
      <c r="BM18" s="177">
        <f t="shared" si="14"/>
        <v>0</v>
      </c>
      <c r="BN18" s="174">
        <f t="shared" si="14"/>
        <v>0</v>
      </c>
      <c r="BO18" s="174">
        <f t="shared" si="14"/>
        <v>0</v>
      </c>
      <c r="BP18" s="170">
        <f t="shared" si="14"/>
        <v>0</v>
      </c>
      <c r="BQ18" s="177">
        <f t="shared" ref="BQ18:EB18" si="15">IF(AND($B19&lt;=BQ$10,BQ$10&lt;=$C19),1,0)</f>
        <v>0</v>
      </c>
      <c r="BR18" s="174">
        <f t="shared" si="15"/>
        <v>0</v>
      </c>
      <c r="BS18" s="174">
        <f t="shared" si="15"/>
        <v>0</v>
      </c>
      <c r="BT18" s="170">
        <f t="shared" si="15"/>
        <v>0</v>
      </c>
      <c r="BU18" s="177">
        <f t="shared" si="15"/>
        <v>0</v>
      </c>
      <c r="BV18" s="174">
        <f t="shared" si="15"/>
        <v>0</v>
      </c>
      <c r="BW18" s="174">
        <f t="shared" si="15"/>
        <v>0</v>
      </c>
      <c r="BX18" s="170">
        <f t="shared" si="15"/>
        <v>0</v>
      </c>
      <c r="BY18" s="177">
        <f t="shared" si="15"/>
        <v>0</v>
      </c>
      <c r="BZ18" s="174">
        <f t="shared" si="15"/>
        <v>0</v>
      </c>
      <c r="CA18" s="174">
        <f t="shared" si="15"/>
        <v>0</v>
      </c>
      <c r="CB18" s="174">
        <f t="shared" si="15"/>
        <v>0</v>
      </c>
      <c r="CC18" s="169">
        <f t="shared" si="15"/>
        <v>0</v>
      </c>
      <c r="CD18" s="55">
        <f t="shared" si="15"/>
        <v>0</v>
      </c>
      <c r="CE18" s="55">
        <f t="shared" si="15"/>
        <v>0</v>
      </c>
      <c r="CF18" s="55">
        <f t="shared" si="15"/>
        <v>0</v>
      </c>
      <c r="CG18" s="54">
        <f t="shared" si="15"/>
        <v>0</v>
      </c>
      <c r="CH18" s="55">
        <f t="shared" si="15"/>
        <v>0</v>
      </c>
      <c r="CI18" s="55">
        <f t="shared" si="15"/>
        <v>0</v>
      </c>
      <c r="CJ18" s="55">
        <f t="shared" si="15"/>
        <v>0</v>
      </c>
      <c r="CK18" s="54">
        <f t="shared" si="15"/>
        <v>0</v>
      </c>
      <c r="CL18" s="55">
        <f t="shared" si="15"/>
        <v>0</v>
      </c>
      <c r="CM18" s="55">
        <f t="shared" si="15"/>
        <v>0</v>
      </c>
      <c r="CN18" s="55">
        <f t="shared" si="15"/>
        <v>0</v>
      </c>
      <c r="CO18" s="54">
        <f t="shared" si="15"/>
        <v>0</v>
      </c>
      <c r="CP18" s="55">
        <f t="shared" si="15"/>
        <v>0</v>
      </c>
      <c r="CQ18" s="55">
        <f t="shared" si="15"/>
        <v>0</v>
      </c>
      <c r="CR18" s="55">
        <f t="shared" si="15"/>
        <v>0</v>
      </c>
      <c r="CS18" s="54">
        <f t="shared" si="15"/>
        <v>0</v>
      </c>
      <c r="CT18" s="55">
        <f t="shared" si="15"/>
        <v>0</v>
      </c>
      <c r="CU18" s="55">
        <f t="shared" si="15"/>
        <v>0</v>
      </c>
      <c r="CV18" s="55">
        <f t="shared" si="15"/>
        <v>0</v>
      </c>
      <c r="CW18" s="54">
        <f t="shared" si="15"/>
        <v>0</v>
      </c>
      <c r="CX18" s="55">
        <f t="shared" si="15"/>
        <v>0</v>
      </c>
      <c r="CY18" s="55">
        <f t="shared" si="15"/>
        <v>0</v>
      </c>
      <c r="CZ18" s="55">
        <f t="shared" si="15"/>
        <v>0</v>
      </c>
      <c r="DA18" s="54">
        <f t="shared" si="15"/>
        <v>0</v>
      </c>
      <c r="DB18" s="55">
        <f t="shared" si="15"/>
        <v>0</v>
      </c>
      <c r="DC18" s="55">
        <f t="shared" si="15"/>
        <v>0</v>
      </c>
      <c r="DD18" s="55">
        <f t="shared" si="15"/>
        <v>0</v>
      </c>
      <c r="DE18" s="54">
        <f t="shared" si="15"/>
        <v>0</v>
      </c>
      <c r="DF18" s="55">
        <f t="shared" si="15"/>
        <v>0</v>
      </c>
      <c r="DG18" s="55">
        <f t="shared" si="15"/>
        <v>0</v>
      </c>
      <c r="DH18" s="55">
        <f t="shared" si="15"/>
        <v>0</v>
      </c>
      <c r="DI18" s="54">
        <f t="shared" si="15"/>
        <v>0</v>
      </c>
      <c r="DJ18" s="55">
        <f t="shared" si="15"/>
        <v>0</v>
      </c>
      <c r="DK18" s="55">
        <f t="shared" si="15"/>
        <v>0</v>
      </c>
      <c r="DL18" s="55">
        <f t="shared" si="15"/>
        <v>0</v>
      </c>
      <c r="DM18" s="54">
        <f t="shared" si="15"/>
        <v>0</v>
      </c>
      <c r="DN18" s="55">
        <f t="shared" si="15"/>
        <v>0</v>
      </c>
      <c r="DO18" s="55">
        <f t="shared" si="15"/>
        <v>0</v>
      </c>
      <c r="DP18" s="55">
        <f t="shared" si="15"/>
        <v>0</v>
      </c>
      <c r="DQ18" s="54">
        <f t="shared" si="15"/>
        <v>0</v>
      </c>
      <c r="DR18" s="55">
        <f t="shared" si="15"/>
        <v>0</v>
      </c>
      <c r="DS18" s="55">
        <f t="shared" si="15"/>
        <v>0</v>
      </c>
      <c r="DT18" s="55">
        <f t="shared" si="15"/>
        <v>0</v>
      </c>
      <c r="DU18" s="54">
        <f t="shared" si="15"/>
        <v>0</v>
      </c>
      <c r="DV18" s="55">
        <f t="shared" si="15"/>
        <v>0</v>
      </c>
      <c r="DW18" s="55">
        <f t="shared" si="15"/>
        <v>0</v>
      </c>
      <c r="DX18" s="55">
        <f t="shared" si="15"/>
        <v>0</v>
      </c>
      <c r="DY18" s="54">
        <f t="shared" si="15"/>
        <v>0</v>
      </c>
      <c r="DZ18" s="55">
        <f t="shared" si="15"/>
        <v>0</v>
      </c>
      <c r="EA18" s="55">
        <f t="shared" si="15"/>
        <v>0</v>
      </c>
      <c r="EB18" s="55">
        <f t="shared" si="15"/>
        <v>0</v>
      </c>
      <c r="EC18" s="54">
        <f t="shared" ref="EC18:EV18" si="16">IF(AND($B19&lt;=EC$10,EC$10&lt;=$C19),1,0)</f>
        <v>0</v>
      </c>
      <c r="ED18" s="55">
        <f t="shared" si="16"/>
        <v>0</v>
      </c>
      <c r="EE18" s="55">
        <f t="shared" si="16"/>
        <v>0</v>
      </c>
      <c r="EF18" s="55">
        <f t="shared" si="16"/>
        <v>0</v>
      </c>
      <c r="EG18" s="54">
        <f t="shared" si="16"/>
        <v>0</v>
      </c>
      <c r="EH18" s="55">
        <f t="shared" si="16"/>
        <v>0</v>
      </c>
      <c r="EI18" s="55">
        <f t="shared" si="16"/>
        <v>0</v>
      </c>
      <c r="EJ18" s="55">
        <f t="shared" si="16"/>
        <v>0</v>
      </c>
      <c r="EK18" s="54">
        <f t="shared" si="16"/>
        <v>0</v>
      </c>
      <c r="EL18" s="55">
        <f t="shared" si="16"/>
        <v>0</v>
      </c>
      <c r="EM18" s="55">
        <f t="shared" si="16"/>
        <v>0</v>
      </c>
      <c r="EN18" s="55">
        <f t="shared" si="16"/>
        <v>0</v>
      </c>
      <c r="EO18" s="54">
        <f t="shared" si="16"/>
        <v>0</v>
      </c>
      <c r="EP18" s="55">
        <f t="shared" si="16"/>
        <v>0</v>
      </c>
      <c r="EQ18" s="55">
        <f t="shared" si="16"/>
        <v>0</v>
      </c>
      <c r="ER18" s="55">
        <f t="shared" si="16"/>
        <v>0</v>
      </c>
      <c r="ES18" s="54">
        <f t="shared" si="16"/>
        <v>0</v>
      </c>
      <c r="ET18" s="55">
        <f t="shared" si="16"/>
        <v>0</v>
      </c>
      <c r="EU18" s="55">
        <f t="shared" si="16"/>
        <v>0</v>
      </c>
      <c r="EV18" s="55">
        <f t="shared" si="16"/>
        <v>0</v>
      </c>
    </row>
    <row r="19" spans="1:152" ht="25.05" customHeight="1" x14ac:dyDescent="0.3">
      <c r="A19" s="160" t="s">
        <v>66</v>
      </c>
      <c r="B19" s="52">
        <v>23</v>
      </c>
      <c r="C19" s="52">
        <v>39</v>
      </c>
      <c r="D19" s="166" t="s">
        <v>77</v>
      </c>
      <c r="E19" s="159"/>
      <c r="F19" s="171"/>
      <c r="G19" s="171"/>
      <c r="H19" s="168"/>
      <c r="I19" s="159"/>
      <c r="J19" s="171"/>
      <c r="K19" s="171"/>
      <c r="L19" s="168"/>
      <c r="M19" s="159"/>
      <c r="N19" s="171"/>
      <c r="O19" s="171"/>
      <c r="P19" s="168"/>
      <c r="Q19" s="159"/>
      <c r="R19" s="171"/>
      <c r="S19" s="171"/>
      <c r="T19" s="168"/>
      <c r="U19" s="159"/>
      <c r="V19" s="171"/>
      <c r="W19" s="171"/>
      <c r="X19" s="168"/>
      <c r="Y19" s="159"/>
      <c r="Z19" s="171"/>
      <c r="AA19" s="171"/>
      <c r="AB19" s="168"/>
      <c r="AC19" s="159"/>
      <c r="AD19" s="171"/>
      <c r="AE19" s="171"/>
      <c r="AF19" s="168"/>
      <c r="AG19" s="159"/>
      <c r="AH19" s="171"/>
      <c r="AI19" s="171"/>
      <c r="AJ19" s="168"/>
      <c r="AK19" s="159"/>
      <c r="AL19" s="171"/>
      <c r="AM19" s="171"/>
      <c r="AN19" s="168"/>
      <c r="AO19" s="159"/>
      <c r="AP19" s="171"/>
      <c r="AQ19" s="171"/>
      <c r="AR19" s="168"/>
      <c r="AS19" s="159"/>
      <c r="AT19" s="171"/>
      <c r="AU19" s="171"/>
      <c r="AV19" s="168"/>
      <c r="AW19" s="159"/>
      <c r="AX19" s="171"/>
      <c r="AY19" s="171"/>
      <c r="AZ19" s="168"/>
      <c r="BA19" s="159"/>
      <c r="BB19" s="171"/>
      <c r="BC19" s="171"/>
      <c r="BD19" s="168"/>
      <c r="BE19" s="159"/>
      <c r="BF19" s="171"/>
      <c r="BG19" s="171"/>
      <c r="BH19" s="168"/>
      <c r="BI19" s="159"/>
      <c r="BJ19" s="171"/>
      <c r="BK19" s="171"/>
      <c r="BL19" s="168"/>
      <c r="BM19" s="159"/>
      <c r="BN19" s="171"/>
      <c r="BO19" s="171"/>
      <c r="BP19" s="168"/>
      <c r="BQ19" s="159"/>
      <c r="BR19" s="171"/>
      <c r="BS19" s="171"/>
      <c r="BT19" s="168"/>
      <c r="BU19" s="159"/>
      <c r="BV19" s="171"/>
      <c r="BW19" s="171"/>
      <c r="BX19" s="168"/>
      <c r="BY19" s="159"/>
      <c r="BZ19" s="171"/>
      <c r="CA19" s="171"/>
      <c r="CB19" s="171"/>
      <c r="CC19" s="168"/>
      <c r="CD19" s="68"/>
      <c r="CE19" s="68"/>
      <c r="CF19" s="69"/>
      <c r="CG19" s="67"/>
      <c r="CH19" s="68"/>
      <c r="CI19" s="68"/>
      <c r="CJ19" s="69"/>
      <c r="CK19" s="67"/>
      <c r="CL19" s="68"/>
      <c r="CM19" s="68"/>
      <c r="CN19" s="69"/>
      <c r="CO19" s="67"/>
      <c r="CP19" s="68"/>
      <c r="CQ19" s="68"/>
      <c r="CR19" s="69"/>
      <c r="CS19" s="67"/>
      <c r="CT19" s="68"/>
      <c r="CU19" s="68"/>
      <c r="CV19" s="69"/>
      <c r="CW19" s="67"/>
      <c r="CX19" s="68"/>
      <c r="CY19" s="68"/>
      <c r="CZ19" s="69"/>
      <c r="DA19" s="67"/>
      <c r="DB19" s="68"/>
      <c r="DC19" s="68"/>
      <c r="DD19" s="69"/>
      <c r="DE19" s="67"/>
      <c r="DF19" s="68"/>
      <c r="DG19" s="68"/>
      <c r="DH19" s="69"/>
      <c r="DI19" s="67"/>
      <c r="DJ19" s="68"/>
      <c r="DK19" s="68"/>
      <c r="DL19" s="69"/>
      <c r="DM19" s="67"/>
      <c r="DN19" s="68"/>
      <c r="DO19" s="68"/>
      <c r="DP19" s="69"/>
      <c r="DQ19" s="67"/>
      <c r="DR19" s="68"/>
      <c r="DS19" s="68"/>
      <c r="DT19" s="69"/>
      <c r="DU19" s="67"/>
      <c r="DV19" s="68"/>
      <c r="DW19" s="68"/>
      <c r="DX19" s="69"/>
      <c r="DY19" s="67"/>
      <c r="DZ19" s="68"/>
      <c r="EA19" s="68"/>
      <c r="EB19" s="69"/>
      <c r="EC19" s="67"/>
      <c r="ED19" s="68"/>
      <c r="EE19" s="68"/>
      <c r="EF19" s="69"/>
      <c r="EG19" s="67"/>
      <c r="EH19" s="68"/>
      <c r="EI19" s="68"/>
      <c r="EJ19" s="69"/>
      <c r="EK19" s="67"/>
      <c r="EL19" s="68"/>
      <c r="EM19" s="68"/>
      <c r="EN19" s="69"/>
      <c r="EO19" s="67"/>
      <c r="EP19" s="68"/>
      <c r="EQ19" s="68"/>
      <c r="ER19" s="69"/>
      <c r="ES19" s="67"/>
      <c r="ET19" s="68"/>
      <c r="EU19" s="68"/>
      <c r="EV19" s="69"/>
    </row>
    <row r="20" spans="1:152" ht="15.6" hidden="1" x14ac:dyDescent="0.3">
      <c r="A20" s="147"/>
      <c r="B20" s="47"/>
      <c r="C20" s="47"/>
      <c r="D20" s="167"/>
      <c r="E20" s="177">
        <f t="shared" ref="E20:BP20" si="17">IF(AND($B21&lt;=E$10,E$10&lt;=$C21),1,0)</f>
        <v>0</v>
      </c>
      <c r="F20" s="174">
        <f t="shared" si="17"/>
        <v>0</v>
      </c>
      <c r="G20" s="174">
        <f t="shared" si="17"/>
        <v>0</v>
      </c>
      <c r="H20" s="170">
        <f t="shared" si="17"/>
        <v>0</v>
      </c>
      <c r="I20" s="177">
        <f t="shared" si="17"/>
        <v>0</v>
      </c>
      <c r="J20" s="174">
        <f t="shared" si="17"/>
        <v>0</v>
      </c>
      <c r="K20" s="174">
        <f t="shared" si="17"/>
        <v>0</v>
      </c>
      <c r="L20" s="170">
        <f t="shared" si="17"/>
        <v>0</v>
      </c>
      <c r="M20" s="177">
        <f t="shared" si="17"/>
        <v>0</v>
      </c>
      <c r="N20" s="174">
        <f t="shared" si="17"/>
        <v>0</v>
      </c>
      <c r="O20" s="174">
        <f t="shared" si="17"/>
        <v>0</v>
      </c>
      <c r="P20" s="170">
        <f t="shared" si="17"/>
        <v>0</v>
      </c>
      <c r="Q20" s="177">
        <f t="shared" si="17"/>
        <v>0</v>
      </c>
      <c r="R20" s="174">
        <f t="shared" si="17"/>
        <v>0</v>
      </c>
      <c r="S20" s="174">
        <f t="shared" si="17"/>
        <v>0</v>
      </c>
      <c r="T20" s="170">
        <f t="shared" si="17"/>
        <v>0</v>
      </c>
      <c r="U20" s="177">
        <f t="shared" si="17"/>
        <v>0</v>
      </c>
      <c r="V20" s="174">
        <f t="shared" si="17"/>
        <v>0</v>
      </c>
      <c r="W20" s="174">
        <f t="shared" si="17"/>
        <v>0</v>
      </c>
      <c r="X20" s="170">
        <f t="shared" si="17"/>
        <v>0</v>
      </c>
      <c r="Y20" s="177">
        <f t="shared" si="17"/>
        <v>0</v>
      </c>
      <c r="Z20" s="174">
        <f t="shared" si="17"/>
        <v>0</v>
      </c>
      <c r="AA20" s="174">
        <f t="shared" si="17"/>
        <v>0</v>
      </c>
      <c r="AB20" s="170">
        <f t="shared" si="17"/>
        <v>0</v>
      </c>
      <c r="AC20" s="177">
        <f t="shared" si="17"/>
        <v>0</v>
      </c>
      <c r="AD20" s="174">
        <f t="shared" si="17"/>
        <v>0</v>
      </c>
      <c r="AE20" s="174">
        <f t="shared" si="17"/>
        <v>1</v>
      </c>
      <c r="AF20" s="170">
        <f t="shared" si="17"/>
        <v>1</v>
      </c>
      <c r="AG20" s="177">
        <f t="shared" si="17"/>
        <v>1</v>
      </c>
      <c r="AH20" s="174">
        <f t="shared" si="17"/>
        <v>1</v>
      </c>
      <c r="AI20" s="174">
        <f t="shared" si="17"/>
        <v>1</v>
      </c>
      <c r="AJ20" s="170">
        <f t="shared" si="17"/>
        <v>0</v>
      </c>
      <c r="AK20" s="177">
        <f t="shared" si="17"/>
        <v>0</v>
      </c>
      <c r="AL20" s="174">
        <f t="shared" si="17"/>
        <v>0</v>
      </c>
      <c r="AM20" s="174">
        <f t="shared" si="17"/>
        <v>0</v>
      </c>
      <c r="AN20" s="170">
        <f t="shared" si="17"/>
        <v>0</v>
      </c>
      <c r="AO20" s="177">
        <f t="shared" si="17"/>
        <v>0</v>
      </c>
      <c r="AP20" s="174">
        <f t="shared" si="17"/>
        <v>0</v>
      </c>
      <c r="AQ20" s="174">
        <f t="shared" si="17"/>
        <v>0</v>
      </c>
      <c r="AR20" s="170">
        <f t="shared" si="17"/>
        <v>0</v>
      </c>
      <c r="AS20" s="177">
        <f t="shared" si="17"/>
        <v>0</v>
      </c>
      <c r="AT20" s="174">
        <f t="shared" si="17"/>
        <v>0</v>
      </c>
      <c r="AU20" s="174">
        <f t="shared" si="17"/>
        <v>0</v>
      </c>
      <c r="AV20" s="170">
        <f t="shared" si="17"/>
        <v>0</v>
      </c>
      <c r="AW20" s="177">
        <f t="shared" si="17"/>
        <v>0</v>
      </c>
      <c r="AX20" s="174">
        <f t="shared" si="17"/>
        <v>0</v>
      </c>
      <c r="AY20" s="174">
        <f t="shared" si="17"/>
        <v>0</v>
      </c>
      <c r="AZ20" s="170">
        <f t="shared" si="17"/>
        <v>0</v>
      </c>
      <c r="BA20" s="177">
        <f t="shared" si="17"/>
        <v>0</v>
      </c>
      <c r="BB20" s="174">
        <f t="shared" si="17"/>
        <v>0</v>
      </c>
      <c r="BC20" s="174">
        <f t="shared" si="17"/>
        <v>0</v>
      </c>
      <c r="BD20" s="170">
        <f t="shared" si="17"/>
        <v>0</v>
      </c>
      <c r="BE20" s="177">
        <f t="shared" si="17"/>
        <v>0</v>
      </c>
      <c r="BF20" s="174">
        <f t="shared" si="17"/>
        <v>0</v>
      </c>
      <c r="BG20" s="174">
        <f t="shared" si="17"/>
        <v>0</v>
      </c>
      <c r="BH20" s="170">
        <f t="shared" si="17"/>
        <v>0</v>
      </c>
      <c r="BI20" s="177">
        <f t="shared" si="17"/>
        <v>0</v>
      </c>
      <c r="BJ20" s="174">
        <f t="shared" si="17"/>
        <v>0</v>
      </c>
      <c r="BK20" s="174">
        <f t="shared" si="17"/>
        <v>0</v>
      </c>
      <c r="BL20" s="170">
        <f t="shared" si="17"/>
        <v>0</v>
      </c>
      <c r="BM20" s="177">
        <f t="shared" si="17"/>
        <v>0</v>
      </c>
      <c r="BN20" s="174">
        <f t="shared" si="17"/>
        <v>0</v>
      </c>
      <c r="BO20" s="174">
        <f t="shared" si="17"/>
        <v>0</v>
      </c>
      <c r="BP20" s="170">
        <f t="shared" si="17"/>
        <v>0</v>
      </c>
      <c r="BQ20" s="177">
        <f t="shared" ref="BQ20:EB20" si="18">IF(AND($B21&lt;=BQ$10,BQ$10&lt;=$C21),1,0)</f>
        <v>0</v>
      </c>
      <c r="BR20" s="174">
        <f t="shared" si="18"/>
        <v>0</v>
      </c>
      <c r="BS20" s="174">
        <f t="shared" si="18"/>
        <v>0</v>
      </c>
      <c r="BT20" s="170">
        <f t="shared" si="18"/>
        <v>0</v>
      </c>
      <c r="BU20" s="177">
        <f t="shared" si="18"/>
        <v>0</v>
      </c>
      <c r="BV20" s="174">
        <f t="shared" si="18"/>
        <v>0</v>
      </c>
      <c r="BW20" s="174">
        <f t="shared" si="18"/>
        <v>0</v>
      </c>
      <c r="BX20" s="170">
        <f t="shared" si="18"/>
        <v>0</v>
      </c>
      <c r="BY20" s="177">
        <f t="shared" si="18"/>
        <v>0</v>
      </c>
      <c r="BZ20" s="174">
        <f t="shared" si="18"/>
        <v>0</v>
      </c>
      <c r="CA20" s="174">
        <f t="shared" si="18"/>
        <v>0</v>
      </c>
      <c r="CB20" s="174">
        <f t="shared" si="18"/>
        <v>0</v>
      </c>
      <c r="CC20" s="169">
        <f t="shared" si="18"/>
        <v>0</v>
      </c>
      <c r="CD20" s="55">
        <f t="shared" si="18"/>
        <v>0</v>
      </c>
      <c r="CE20" s="55">
        <f t="shared" si="18"/>
        <v>0</v>
      </c>
      <c r="CF20" s="55">
        <f t="shared" si="18"/>
        <v>0</v>
      </c>
      <c r="CG20" s="54">
        <f t="shared" si="18"/>
        <v>0</v>
      </c>
      <c r="CH20" s="55">
        <f t="shared" si="18"/>
        <v>0</v>
      </c>
      <c r="CI20" s="55">
        <f t="shared" si="18"/>
        <v>0</v>
      </c>
      <c r="CJ20" s="55">
        <f t="shared" si="18"/>
        <v>0</v>
      </c>
      <c r="CK20" s="54">
        <f t="shared" si="18"/>
        <v>0</v>
      </c>
      <c r="CL20" s="55">
        <f t="shared" si="18"/>
        <v>0</v>
      </c>
      <c r="CM20" s="55">
        <f t="shared" si="18"/>
        <v>0</v>
      </c>
      <c r="CN20" s="55">
        <f t="shared" si="18"/>
        <v>0</v>
      </c>
      <c r="CO20" s="54">
        <f t="shared" si="18"/>
        <v>0</v>
      </c>
      <c r="CP20" s="55">
        <f t="shared" si="18"/>
        <v>0</v>
      </c>
      <c r="CQ20" s="55">
        <f t="shared" si="18"/>
        <v>0</v>
      </c>
      <c r="CR20" s="55">
        <f t="shared" si="18"/>
        <v>0</v>
      </c>
      <c r="CS20" s="54">
        <f t="shared" si="18"/>
        <v>0</v>
      </c>
      <c r="CT20" s="55">
        <f t="shared" si="18"/>
        <v>0</v>
      </c>
      <c r="CU20" s="55">
        <f t="shared" si="18"/>
        <v>0</v>
      </c>
      <c r="CV20" s="55">
        <f t="shared" si="18"/>
        <v>0</v>
      </c>
      <c r="CW20" s="54">
        <f t="shared" si="18"/>
        <v>0</v>
      </c>
      <c r="CX20" s="55">
        <f t="shared" si="18"/>
        <v>0</v>
      </c>
      <c r="CY20" s="55">
        <f t="shared" si="18"/>
        <v>0</v>
      </c>
      <c r="CZ20" s="55">
        <f t="shared" si="18"/>
        <v>0</v>
      </c>
      <c r="DA20" s="54">
        <f t="shared" si="18"/>
        <v>0</v>
      </c>
      <c r="DB20" s="55">
        <f t="shared" si="18"/>
        <v>0</v>
      </c>
      <c r="DC20" s="55">
        <f t="shared" si="18"/>
        <v>0</v>
      </c>
      <c r="DD20" s="55">
        <f t="shared" si="18"/>
        <v>0</v>
      </c>
      <c r="DE20" s="54">
        <f t="shared" si="18"/>
        <v>0</v>
      </c>
      <c r="DF20" s="55">
        <f t="shared" si="18"/>
        <v>0</v>
      </c>
      <c r="DG20" s="55">
        <f t="shared" si="18"/>
        <v>0</v>
      </c>
      <c r="DH20" s="55">
        <f t="shared" si="18"/>
        <v>0</v>
      </c>
      <c r="DI20" s="54">
        <f t="shared" si="18"/>
        <v>0</v>
      </c>
      <c r="DJ20" s="55">
        <f t="shared" si="18"/>
        <v>0</v>
      </c>
      <c r="DK20" s="55">
        <f t="shared" si="18"/>
        <v>0</v>
      </c>
      <c r="DL20" s="55">
        <f t="shared" si="18"/>
        <v>0</v>
      </c>
      <c r="DM20" s="54">
        <f t="shared" si="18"/>
        <v>0</v>
      </c>
      <c r="DN20" s="55">
        <f t="shared" si="18"/>
        <v>0</v>
      </c>
      <c r="DO20" s="55">
        <f t="shared" si="18"/>
        <v>0</v>
      </c>
      <c r="DP20" s="55">
        <f t="shared" si="18"/>
        <v>0</v>
      </c>
      <c r="DQ20" s="54">
        <f t="shared" si="18"/>
        <v>0</v>
      </c>
      <c r="DR20" s="55">
        <f t="shared" si="18"/>
        <v>0</v>
      </c>
      <c r="DS20" s="55">
        <f t="shared" si="18"/>
        <v>0</v>
      </c>
      <c r="DT20" s="55">
        <f t="shared" si="18"/>
        <v>0</v>
      </c>
      <c r="DU20" s="54">
        <f t="shared" si="18"/>
        <v>0</v>
      </c>
      <c r="DV20" s="55">
        <f t="shared" si="18"/>
        <v>0</v>
      </c>
      <c r="DW20" s="55">
        <f t="shared" si="18"/>
        <v>0</v>
      </c>
      <c r="DX20" s="55">
        <f t="shared" si="18"/>
        <v>0</v>
      </c>
      <c r="DY20" s="54">
        <f t="shared" si="18"/>
        <v>0</v>
      </c>
      <c r="DZ20" s="55">
        <f t="shared" si="18"/>
        <v>0</v>
      </c>
      <c r="EA20" s="55">
        <f t="shared" si="18"/>
        <v>0</v>
      </c>
      <c r="EB20" s="55">
        <f t="shared" si="18"/>
        <v>0</v>
      </c>
      <c r="EC20" s="54">
        <f t="shared" ref="EC20:EV20" si="19">IF(AND($B21&lt;=EC$10,EC$10&lt;=$C21),1,0)</f>
        <v>0</v>
      </c>
      <c r="ED20" s="55">
        <f t="shared" si="19"/>
        <v>0</v>
      </c>
      <c r="EE20" s="55">
        <f t="shared" si="19"/>
        <v>0</v>
      </c>
      <c r="EF20" s="55">
        <f t="shared" si="19"/>
        <v>0</v>
      </c>
      <c r="EG20" s="54">
        <f t="shared" si="19"/>
        <v>0</v>
      </c>
      <c r="EH20" s="55">
        <f t="shared" si="19"/>
        <v>0</v>
      </c>
      <c r="EI20" s="55">
        <f t="shared" si="19"/>
        <v>0</v>
      </c>
      <c r="EJ20" s="55">
        <f t="shared" si="19"/>
        <v>0</v>
      </c>
      <c r="EK20" s="54">
        <f t="shared" si="19"/>
        <v>0</v>
      </c>
      <c r="EL20" s="55">
        <f t="shared" si="19"/>
        <v>0</v>
      </c>
      <c r="EM20" s="55">
        <f t="shared" si="19"/>
        <v>0</v>
      </c>
      <c r="EN20" s="55">
        <f t="shared" si="19"/>
        <v>0</v>
      </c>
      <c r="EO20" s="54">
        <f t="shared" si="19"/>
        <v>0</v>
      </c>
      <c r="EP20" s="55">
        <f t="shared" si="19"/>
        <v>0</v>
      </c>
      <c r="EQ20" s="55">
        <f t="shared" si="19"/>
        <v>0</v>
      </c>
      <c r="ER20" s="55">
        <f t="shared" si="19"/>
        <v>0</v>
      </c>
      <c r="ES20" s="54">
        <f t="shared" si="19"/>
        <v>0</v>
      </c>
      <c r="ET20" s="55">
        <f t="shared" si="19"/>
        <v>0</v>
      </c>
      <c r="EU20" s="55">
        <f t="shared" si="19"/>
        <v>0</v>
      </c>
      <c r="EV20" s="55">
        <f t="shared" si="19"/>
        <v>0</v>
      </c>
    </row>
    <row r="21" spans="1:152" ht="25.05" customHeight="1" x14ac:dyDescent="0.3">
      <c r="A21" s="163" t="s">
        <v>75</v>
      </c>
      <c r="B21" s="52">
        <v>23</v>
      </c>
      <c r="C21" s="52">
        <v>27</v>
      </c>
      <c r="D21" s="166" t="s">
        <v>75</v>
      </c>
      <c r="E21" s="159"/>
      <c r="F21" s="171"/>
      <c r="G21" s="171"/>
      <c r="H21" s="168"/>
      <c r="I21" s="159"/>
      <c r="J21" s="171"/>
      <c r="K21" s="171"/>
      <c r="L21" s="168"/>
      <c r="M21" s="159"/>
      <c r="N21" s="171"/>
      <c r="O21" s="171"/>
      <c r="P21" s="168"/>
      <c r="Q21" s="159"/>
      <c r="R21" s="171"/>
      <c r="S21" s="171"/>
      <c r="T21" s="168"/>
      <c r="U21" s="159"/>
      <c r="V21" s="171"/>
      <c r="W21" s="171"/>
      <c r="X21" s="168"/>
      <c r="Y21" s="159"/>
      <c r="Z21" s="171"/>
      <c r="AA21" s="171"/>
      <c r="AB21" s="168"/>
      <c r="AC21" s="159"/>
      <c r="AD21" s="171"/>
      <c r="AE21" s="171"/>
      <c r="AF21" s="168"/>
      <c r="AG21" s="159"/>
      <c r="AH21" s="171"/>
      <c r="AI21" s="171"/>
      <c r="AJ21" s="168"/>
      <c r="AK21" s="159"/>
      <c r="AL21" s="171"/>
      <c r="AM21" s="171"/>
      <c r="AN21" s="168"/>
      <c r="AO21" s="159"/>
      <c r="AP21" s="171"/>
      <c r="AQ21" s="171"/>
      <c r="AR21" s="168"/>
      <c r="AS21" s="159"/>
      <c r="AT21" s="171"/>
      <c r="AU21" s="171"/>
      <c r="AV21" s="168"/>
      <c r="AW21" s="159"/>
      <c r="AX21" s="171"/>
      <c r="AY21" s="171"/>
      <c r="AZ21" s="168"/>
      <c r="BA21" s="159"/>
      <c r="BB21" s="171"/>
      <c r="BC21" s="171"/>
      <c r="BD21" s="168"/>
      <c r="BE21" s="159"/>
      <c r="BF21" s="171"/>
      <c r="BG21" s="171"/>
      <c r="BH21" s="168"/>
      <c r="BI21" s="159"/>
      <c r="BJ21" s="171"/>
      <c r="BK21" s="171"/>
      <c r="BL21" s="168"/>
      <c r="BM21" s="159"/>
      <c r="BN21" s="171"/>
      <c r="BO21" s="171"/>
      <c r="BP21" s="168"/>
      <c r="BQ21" s="159"/>
      <c r="BR21" s="171"/>
      <c r="BS21" s="171"/>
      <c r="BT21" s="168"/>
      <c r="BU21" s="159"/>
      <c r="BV21" s="171"/>
      <c r="BW21" s="171"/>
      <c r="BX21" s="168"/>
      <c r="BY21" s="159"/>
      <c r="BZ21" s="171"/>
      <c r="CA21" s="171"/>
      <c r="CB21" s="171"/>
      <c r="CC21" s="168"/>
      <c r="CD21" s="68"/>
      <c r="CE21" s="68"/>
      <c r="CF21" s="69"/>
      <c r="CG21" s="67"/>
      <c r="CH21" s="68"/>
      <c r="CI21" s="68"/>
      <c r="CJ21" s="69"/>
      <c r="CK21" s="67"/>
      <c r="CL21" s="68"/>
      <c r="CM21" s="68"/>
      <c r="CN21" s="69"/>
      <c r="CO21" s="67"/>
      <c r="CP21" s="68"/>
      <c r="CQ21" s="68"/>
      <c r="CR21" s="69"/>
      <c r="CS21" s="67"/>
      <c r="CT21" s="68"/>
      <c r="CU21" s="68"/>
      <c r="CV21" s="69"/>
      <c r="CW21" s="67"/>
      <c r="CX21" s="68"/>
      <c r="CY21" s="68"/>
      <c r="CZ21" s="69"/>
      <c r="DA21" s="67"/>
      <c r="DB21" s="68"/>
      <c r="DC21" s="68"/>
      <c r="DD21" s="69"/>
      <c r="DE21" s="67"/>
      <c r="DF21" s="68"/>
      <c r="DG21" s="68"/>
      <c r="DH21" s="69"/>
      <c r="DI21" s="67"/>
      <c r="DJ21" s="68"/>
      <c r="DK21" s="68"/>
      <c r="DL21" s="69"/>
      <c r="DM21" s="67"/>
      <c r="DN21" s="68"/>
      <c r="DO21" s="68"/>
      <c r="DP21" s="69"/>
      <c r="DQ21" s="67"/>
      <c r="DR21" s="68"/>
      <c r="DS21" s="68"/>
      <c r="DT21" s="69"/>
      <c r="DU21" s="67"/>
      <c r="DV21" s="68"/>
      <c r="DW21" s="68"/>
      <c r="DX21" s="69"/>
      <c r="DY21" s="67"/>
      <c r="DZ21" s="68"/>
      <c r="EA21" s="68"/>
      <c r="EB21" s="69"/>
      <c r="EC21" s="67"/>
      <c r="ED21" s="68"/>
      <c r="EE21" s="68"/>
      <c r="EF21" s="69"/>
      <c r="EG21" s="67"/>
      <c r="EH21" s="68"/>
      <c r="EI21" s="68"/>
      <c r="EJ21" s="69"/>
      <c r="EK21" s="67"/>
      <c r="EL21" s="68"/>
      <c r="EM21" s="68"/>
      <c r="EN21" s="69"/>
      <c r="EO21" s="67"/>
      <c r="EP21" s="68"/>
      <c r="EQ21" s="68"/>
      <c r="ER21" s="69"/>
      <c r="ES21" s="67"/>
      <c r="ET21" s="68"/>
      <c r="EU21" s="68"/>
      <c r="EV21" s="69"/>
    </row>
    <row r="22" spans="1:152" ht="15.6" hidden="1" x14ac:dyDescent="0.3">
      <c r="A22" s="147"/>
      <c r="B22" s="47"/>
      <c r="C22" s="47"/>
      <c r="D22" s="167"/>
      <c r="E22" s="177">
        <f t="shared" ref="E22:BP22" si="20">IF(AND($B23&lt;=E$10,E$10&lt;=$C23),1,0)</f>
        <v>0</v>
      </c>
      <c r="F22" s="174">
        <f t="shared" si="20"/>
        <v>0</v>
      </c>
      <c r="G22" s="174">
        <f t="shared" si="20"/>
        <v>0</v>
      </c>
      <c r="H22" s="170">
        <f t="shared" si="20"/>
        <v>0</v>
      </c>
      <c r="I22" s="177">
        <f t="shared" si="20"/>
        <v>0</v>
      </c>
      <c r="J22" s="174">
        <f t="shared" si="20"/>
        <v>0</v>
      </c>
      <c r="K22" s="174">
        <f t="shared" si="20"/>
        <v>0</v>
      </c>
      <c r="L22" s="170">
        <f t="shared" si="20"/>
        <v>0</v>
      </c>
      <c r="M22" s="177">
        <f t="shared" si="20"/>
        <v>0</v>
      </c>
      <c r="N22" s="174">
        <f t="shared" si="20"/>
        <v>0</v>
      </c>
      <c r="O22" s="174">
        <f t="shared" si="20"/>
        <v>0</v>
      </c>
      <c r="P22" s="170">
        <f t="shared" si="20"/>
        <v>0</v>
      </c>
      <c r="Q22" s="177">
        <f t="shared" si="20"/>
        <v>0</v>
      </c>
      <c r="R22" s="174">
        <f t="shared" si="20"/>
        <v>0</v>
      </c>
      <c r="S22" s="174">
        <f t="shared" si="20"/>
        <v>0</v>
      </c>
      <c r="T22" s="170">
        <f t="shared" si="20"/>
        <v>0</v>
      </c>
      <c r="U22" s="177">
        <f t="shared" si="20"/>
        <v>0</v>
      </c>
      <c r="V22" s="174">
        <f t="shared" si="20"/>
        <v>0</v>
      </c>
      <c r="W22" s="174">
        <f t="shared" si="20"/>
        <v>0</v>
      </c>
      <c r="X22" s="170">
        <f t="shared" si="20"/>
        <v>0</v>
      </c>
      <c r="Y22" s="177">
        <f t="shared" si="20"/>
        <v>0</v>
      </c>
      <c r="Z22" s="174">
        <f t="shared" si="20"/>
        <v>0</v>
      </c>
      <c r="AA22" s="174">
        <f t="shared" si="20"/>
        <v>0</v>
      </c>
      <c r="AB22" s="170">
        <f t="shared" si="20"/>
        <v>0</v>
      </c>
      <c r="AC22" s="177">
        <f t="shared" si="20"/>
        <v>0</v>
      </c>
      <c r="AD22" s="174">
        <f t="shared" si="20"/>
        <v>0</v>
      </c>
      <c r="AE22" s="174">
        <f t="shared" si="20"/>
        <v>0</v>
      </c>
      <c r="AF22" s="170">
        <f t="shared" si="20"/>
        <v>0</v>
      </c>
      <c r="AG22" s="177">
        <f t="shared" si="20"/>
        <v>0</v>
      </c>
      <c r="AH22" s="174">
        <f t="shared" si="20"/>
        <v>0</v>
      </c>
      <c r="AI22" s="174">
        <f t="shared" si="20"/>
        <v>1</v>
      </c>
      <c r="AJ22" s="170">
        <f t="shared" si="20"/>
        <v>1</v>
      </c>
      <c r="AK22" s="177">
        <f t="shared" si="20"/>
        <v>1</v>
      </c>
      <c r="AL22" s="174">
        <f t="shared" si="20"/>
        <v>1</v>
      </c>
      <c r="AM22" s="174">
        <f t="shared" si="20"/>
        <v>1</v>
      </c>
      <c r="AN22" s="170">
        <f t="shared" si="20"/>
        <v>0</v>
      </c>
      <c r="AO22" s="177">
        <f t="shared" si="20"/>
        <v>0</v>
      </c>
      <c r="AP22" s="174">
        <f t="shared" si="20"/>
        <v>0</v>
      </c>
      <c r="AQ22" s="174">
        <f t="shared" si="20"/>
        <v>0</v>
      </c>
      <c r="AR22" s="170">
        <f t="shared" si="20"/>
        <v>0</v>
      </c>
      <c r="AS22" s="177">
        <f t="shared" si="20"/>
        <v>0</v>
      </c>
      <c r="AT22" s="174">
        <f t="shared" si="20"/>
        <v>0</v>
      </c>
      <c r="AU22" s="174">
        <f t="shared" si="20"/>
        <v>0</v>
      </c>
      <c r="AV22" s="170">
        <f t="shared" si="20"/>
        <v>0</v>
      </c>
      <c r="AW22" s="177">
        <f t="shared" si="20"/>
        <v>0</v>
      </c>
      <c r="AX22" s="174">
        <f t="shared" si="20"/>
        <v>0</v>
      </c>
      <c r="AY22" s="174">
        <f t="shared" si="20"/>
        <v>0</v>
      </c>
      <c r="AZ22" s="170">
        <f t="shared" si="20"/>
        <v>0</v>
      </c>
      <c r="BA22" s="177">
        <f t="shared" si="20"/>
        <v>0</v>
      </c>
      <c r="BB22" s="174">
        <f t="shared" si="20"/>
        <v>0</v>
      </c>
      <c r="BC22" s="174">
        <f t="shared" si="20"/>
        <v>0</v>
      </c>
      <c r="BD22" s="170">
        <f t="shared" si="20"/>
        <v>0</v>
      </c>
      <c r="BE22" s="177">
        <f t="shared" si="20"/>
        <v>0</v>
      </c>
      <c r="BF22" s="174">
        <f t="shared" si="20"/>
        <v>0</v>
      </c>
      <c r="BG22" s="174">
        <f t="shared" si="20"/>
        <v>0</v>
      </c>
      <c r="BH22" s="170">
        <f t="shared" si="20"/>
        <v>0</v>
      </c>
      <c r="BI22" s="177">
        <f t="shared" si="20"/>
        <v>0</v>
      </c>
      <c r="BJ22" s="174">
        <f t="shared" si="20"/>
        <v>0</v>
      </c>
      <c r="BK22" s="174">
        <f t="shared" si="20"/>
        <v>0</v>
      </c>
      <c r="BL22" s="170">
        <f t="shared" si="20"/>
        <v>0</v>
      </c>
      <c r="BM22" s="177">
        <f t="shared" si="20"/>
        <v>0</v>
      </c>
      <c r="BN22" s="174">
        <f t="shared" si="20"/>
        <v>0</v>
      </c>
      <c r="BO22" s="174">
        <f t="shared" si="20"/>
        <v>0</v>
      </c>
      <c r="BP22" s="170">
        <f t="shared" si="20"/>
        <v>0</v>
      </c>
      <c r="BQ22" s="177">
        <f t="shared" ref="BQ22:EB22" si="21">IF(AND($B23&lt;=BQ$10,BQ$10&lt;=$C23),1,0)</f>
        <v>0</v>
      </c>
      <c r="BR22" s="174">
        <f t="shared" si="21"/>
        <v>0</v>
      </c>
      <c r="BS22" s="174">
        <f t="shared" si="21"/>
        <v>0</v>
      </c>
      <c r="BT22" s="170">
        <f t="shared" si="21"/>
        <v>0</v>
      </c>
      <c r="BU22" s="177">
        <f t="shared" si="21"/>
        <v>0</v>
      </c>
      <c r="BV22" s="174">
        <f t="shared" si="21"/>
        <v>0</v>
      </c>
      <c r="BW22" s="174">
        <f t="shared" si="21"/>
        <v>0</v>
      </c>
      <c r="BX22" s="170">
        <f t="shared" si="21"/>
        <v>0</v>
      </c>
      <c r="BY22" s="177">
        <f t="shared" si="21"/>
        <v>0</v>
      </c>
      <c r="BZ22" s="174">
        <f t="shared" si="21"/>
        <v>0</v>
      </c>
      <c r="CA22" s="174">
        <f t="shared" si="21"/>
        <v>0</v>
      </c>
      <c r="CB22" s="174">
        <f t="shared" si="21"/>
        <v>0</v>
      </c>
      <c r="CC22" s="169">
        <f t="shared" si="21"/>
        <v>0</v>
      </c>
      <c r="CD22" s="55">
        <f t="shared" si="21"/>
        <v>0</v>
      </c>
      <c r="CE22" s="55">
        <f t="shared" si="21"/>
        <v>0</v>
      </c>
      <c r="CF22" s="55">
        <f t="shared" si="21"/>
        <v>0</v>
      </c>
      <c r="CG22" s="54">
        <f t="shared" si="21"/>
        <v>0</v>
      </c>
      <c r="CH22" s="55">
        <f t="shared" si="21"/>
        <v>0</v>
      </c>
      <c r="CI22" s="55">
        <f t="shared" si="21"/>
        <v>0</v>
      </c>
      <c r="CJ22" s="55">
        <f t="shared" si="21"/>
        <v>0</v>
      </c>
      <c r="CK22" s="54">
        <f t="shared" si="21"/>
        <v>0</v>
      </c>
      <c r="CL22" s="55">
        <f t="shared" si="21"/>
        <v>0</v>
      </c>
      <c r="CM22" s="55">
        <f t="shared" si="21"/>
        <v>0</v>
      </c>
      <c r="CN22" s="55">
        <f t="shared" si="21"/>
        <v>0</v>
      </c>
      <c r="CO22" s="54">
        <f t="shared" si="21"/>
        <v>0</v>
      </c>
      <c r="CP22" s="55">
        <f t="shared" si="21"/>
        <v>0</v>
      </c>
      <c r="CQ22" s="55">
        <f t="shared" si="21"/>
        <v>0</v>
      </c>
      <c r="CR22" s="55">
        <f t="shared" si="21"/>
        <v>0</v>
      </c>
      <c r="CS22" s="54">
        <f t="shared" si="21"/>
        <v>0</v>
      </c>
      <c r="CT22" s="55">
        <f t="shared" si="21"/>
        <v>0</v>
      </c>
      <c r="CU22" s="55">
        <f t="shared" si="21"/>
        <v>0</v>
      </c>
      <c r="CV22" s="55">
        <f t="shared" si="21"/>
        <v>0</v>
      </c>
      <c r="CW22" s="54">
        <f t="shared" si="21"/>
        <v>0</v>
      </c>
      <c r="CX22" s="55">
        <f t="shared" si="21"/>
        <v>0</v>
      </c>
      <c r="CY22" s="55">
        <f t="shared" si="21"/>
        <v>0</v>
      </c>
      <c r="CZ22" s="55">
        <f t="shared" si="21"/>
        <v>0</v>
      </c>
      <c r="DA22" s="54">
        <f t="shared" si="21"/>
        <v>0</v>
      </c>
      <c r="DB22" s="55">
        <f t="shared" si="21"/>
        <v>0</v>
      </c>
      <c r="DC22" s="55">
        <f t="shared" si="21"/>
        <v>0</v>
      </c>
      <c r="DD22" s="55">
        <f t="shared" si="21"/>
        <v>0</v>
      </c>
      <c r="DE22" s="54">
        <f t="shared" si="21"/>
        <v>0</v>
      </c>
      <c r="DF22" s="55">
        <f t="shared" si="21"/>
        <v>0</v>
      </c>
      <c r="DG22" s="55">
        <f t="shared" si="21"/>
        <v>0</v>
      </c>
      <c r="DH22" s="55">
        <f t="shared" si="21"/>
        <v>0</v>
      </c>
      <c r="DI22" s="54">
        <f t="shared" si="21"/>
        <v>0</v>
      </c>
      <c r="DJ22" s="55">
        <f t="shared" si="21"/>
        <v>0</v>
      </c>
      <c r="DK22" s="55">
        <f t="shared" si="21"/>
        <v>0</v>
      </c>
      <c r="DL22" s="55">
        <f t="shared" si="21"/>
        <v>0</v>
      </c>
      <c r="DM22" s="54">
        <f t="shared" si="21"/>
        <v>0</v>
      </c>
      <c r="DN22" s="55">
        <f t="shared" si="21"/>
        <v>0</v>
      </c>
      <c r="DO22" s="55">
        <f t="shared" si="21"/>
        <v>0</v>
      </c>
      <c r="DP22" s="55">
        <f t="shared" si="21"/>
        <v>0</v>
      </c>
      <c r="DQ22" s="54">
        <f t="shared" si="21"/>
        <v>0</v>
      </c>
      <c r="DR22" s="55">
        <f t="shared" si="21"/>
        <v>0</v>
      </c>
      <c r="DS22" s="55">
        <f t="shared" si="21"/>
        <v>0</v>
      </c>
      <c r="DT22" s="55">
        <f t="shared" si="21"/>
        <v>0</v>
      </c>
      <c r="DU22" s="54">
        <f t="shared" si="21"/>
        <v>0</v>
      </c>
      <c r="DV22" s="55">
        <f t="shared" si="21"/>
        <v>0</v>
      </c>
      <c r="DW22" s="55">
        <f t="shared" si="21"/>
        <v>0</v>
      </c>
      <c r="DX22" s="55">
        <f t="shared" si="21"/>
        <v>0</v>
      </c>
      <c r="DY22" s="54">
        <f t="shared" si="21"/>
        <v>0</v>
      </c>
      <c r="DZ22" s="55">
        <f t="shared" si="21"/>
        <v>0</v>
      </c>
      <c r="EA22" s="55">
        <f t="shared" si="21"/>
        <v>0</v>
      </c>
      <c r="EB22" s="55">
        <f t="shared" si="21"/>
        <v>0</v>
      </c>
      <c r="EC22" s="54">
        <f t="shared" ref="EC22:EV22" si="22">IF(AND($B23&lt;=EC$10,EC$10&lt;=$C23),1,0)</f>
        <v>0</v>
      </c>
      <c r="ED22" s="55">
        <f t="shared" si="22"/>
        <v>0</v>
      </c>
      <c r="EE22" s="55">
        <f t="shared" si="22"/>
        <v>0</v>
      </c>
      <c r="EF22" s="55">
        <f t="shared" si="22"/>
        <v>0</v>
      </c>
      <c r="EG22" s="54">
        <f t="shared" si="22"/>
        <v>0</v>
      </c>
      <c r="EH22" s="55">
        <f t="shared" si="22"/>
        <v>0</v>
      </c>
      <c r="EI22" s="55">
        <f t="shared" si="22"/>
        <v>0</v>
      </c>
      <c r="EJ22" s="55">
        <f t="shared" si="22"/>
        <v>0</v>
      </c>
      <c r="EK22" s="54">
        <f t="shared" si="22"/>
        <v>0</v>
      </c>
      <c r="EL22" s="55">
        <f t="shared" si="22"/>
        <v>0</v>
      </c>
      <c r="EM22" s="55">
        <f t="shared" si="22"/>
        <v>0</v>
      </c>
      <c r="EN22" s="55">
        <f t="shared" si="22"/>
        <v>0</v>
      </c>
      <c r="EO22" s="54">
        <f t="shared" si="22"/>
        <v>0</v>
      </c>
      <c r="EP22" s="55">
        <f t="shared" si="22"/>
        <v>0</v>
      </c>
      <c r="EQ22" s="55">
        <f t="shared" si="22"/>
        <v>0</v>
      </c>
      <c r="ER22" s="55">
        <f t="shared" si="22"/>
        <v>0</v>
      </c>
      <c r="ES22" s="54">
        <f t="shared" si="22"/>
        <v>0</v>
      </c>
      <c r="ET22" s="55">
        <f t="shared" si="22"/>
        <v>0</v>
      </c>
      <c r="EU22" s="55">
        <f t="shared" si="22"/>
        <v>0</v>
      </c>
      <c r="EV22" s="55">
        <f t="shared" si="22"/>
        <v>0</v>
      </c>
    </row>
    <row r="23" spans="1:152" ht="25.05" customHeight="1" x14ac:dyDescent="0.3">
      <c r="A23" s="164" t="s">
        <v>171</v>
      </c>
      <c r="B23" s="52">
        <v>27</v>
      </c>
      <c r="C23" s="52">
        <v>31</v>
      </c>
      <c r="D23" s="166" t="s">
        <v>70</v>
      </c>
      <c r="E23" s="159"/>
      <c r="F23" s="171"/>
      <c r="G23" s="171"/>
      <c r="H23" s="168"/>
      <c r="I23" s="159"/>
      <c r="J23" s="171"/>
      <c r="K23" s="171"/>
      <c r="L23" s="168"/>
      <c r="M23" s="159"/>
      <c r="N23" s="171"/>
      <c r="O23" s="171"/>
      <c r="P23" s="168"/>
      <c r="Q23" s="159"/>
      <c r="R23" s="171"/>
      <c r="S23" s="171"/>
      <c r="T23" s="168"/>
      <c r="U23" s="159"/>
      <c r="V23" s="171"/>
      <c r="W23" s="171"/>
      <c r="X23" s="168"/>
      <c r="Y23" s="159"/>
      <c r="Z23" s="171"/>
      <c r="AA23" s="171"/>
      <c r="AB23" s="168"/>
      <c r="AC23" s="159"/>
      <c r="AD23" s="171"/>
      <c r="AE23" s="171"/>
      <c r="AF23" s="168"/>
      <c r="AG23" s="159"/>
      <c r="AH23" s="171"/>
      <c r="AI23" s="171"/>
      <c r="AJ23" s="168"/>
      <c r="AK23" s="159"/>
      <c r="AL23" s="171"/>
      <c r="AM23" s="171"/>
      <c r="AN23" s="168"/>
      <c r="AO23" s="159"/>
      <c r="AP23" s="171"/>
      <c r="AQ23" s="171"/>
      <c r="AR23" s="168"/>
      <c r="AS23" s="159"/>
      <c r="AT23" s="171"/>
      <c r="AU23" s="171"/>
      <c r="AV23" s="168"/>
      <c r="AW23" s="159"/>
      <c r="AX23" s="171"/>
      <c r="AY23" s="171"/>
      <c r="AZ23" s="168"/>
      <c r="BA23" s="159"/>
      <c r="BB23" s="171"/>
      <c r="BC23" s="171"/>
      <c r="BD23" s="168"/>
      <c r="BE23" s="159"/>
      <c r="BF23" s="171"/>
      <c r="BG23" s="171"/>
      <c r="BH23" s="168"/>
      <c r="BI23" s="159"/>
      <c r="BJ23" s="171"/>
      <c r="BK23" s="171"/>
      <c r="BL23" s="168"/>
      <c r="BM23" s="159"/>
      <c r="BN23" s="171"/>
      <c r="BO23" s="171"/>
      <c r="BP23" s="168"/>
      <c r="BQ23" s="159"/>
      <c r="BR23" s="171"/>
      <c r="BS23" s="171"/>
      <c r="BT23" s="168"/>
      <c r="BU23" s="159"/>
      <c r="BV23" s="171"/>
      <c r="BW23" s="171"/>
      <c r="BX23" s="168"/>
      <c r="BY23" s="159"/>
      <c r="BZ23" s="171"/>
      <c r="CA23" s="171"/>
      <c r="CB23" s="171"/>
      <c r="CC23" s="168"/>
      <c r="CD23" s="68"/>
      <c r="CE23" s="68"/>
      <c r="CF23" s="69"/>
      <c r="CG23" s="67"/>
      <c r="CH23" s="68"/>
      <c r="CI23" s="68"/>
      <c r="CJ23" s="69"/>
      <c r="CK23" s="67"/>
      <c r="CL23" s="68"/>
      <c r="CM23" s="68"/>
      <c r="CN23" s="69"/>
      <c r="CO23" s="67"/>
      <c r="CP23" s="68"/>
      <c r="CQ23" s="68"/>
      <c r="CR23" s="69"/>
      <c r="CS23" s="67"/>
      <c r="CT23" s="68"/>
      <c r="CU23" s="68"/>
      <c r="CV23" s="69"/>
      <c r="CW23" s="67"/>
      <c r="CX23" s="68"/>
      <c r="CY23" s="68"/>
      <c r="CZ23" s="69"/>
      <c r="DA23" s="67"/>
      <c r="DB23" s="68"/>
      <c r="DC23" s="68"/>
      <c r="DD23" s="69"/>
      <c r="DE23" s="67"/>
      <c r="DF23" s="68"/>
      <c r="DG23" s="68"/>
      <c r="DH23" s="69"/>
      <c r="DI23" s="67"/>
      <c r="DJ23" s="68"/>
      <c r="DK23" s="68"/>
      <c r="DL23" s="69"/>
      <c r="DM23" s="67"/>
      <c r="DN23" s="68"/>
      <c r="DO23" s="68"/>
      <c r="DP23" s="69"/>
      <c r="DQ23" s="67"/>
      <c r="DR23" s="68"/>
      <c r="DS23" s="68"/>
      <c r="DT23" s="69"/>
      <c r="DU23" s="67"/>
      <c r="DV23" s="68"/>
      <c r="DW23" s="68"/>
      <c r="DX23" s="69"/>
      <c r="DY23" s="67"/>
      <c r="DZ23" s="68"/>
      <c r="EA23" s="68"/>
      <c r="EB23" s="69"/>
      <c r="EC23" s="67"/>
      <c r="ED23" s="68"/>
      <c r="EE23" s="68"/>
      <c r="EF23" s="69"/>
      <c r="EG23" s="67"/>
      <c r="EH23" s="68"/>
      <c r="EI23" s="68"/>
      <c r="EJ23" s="69"/>
      <c r="EK23" s="67"/>
      <c r="EL23" s="68"/>
      <c r="EM23" s="68"/>
      <c r="EN23" s="69"/>
      <c r="EO23" s="67"/>
      <c r="EP23" s="68"/>
      <c r="EQ23" s="68"/>
      <c r="ER23" s="69"/>
      <c r="ES23" s="67"/>
      <c r="ET23" s="68"/>
      <c r="EU23" s="68"/>
      <c r="EV23" s="69"/>
    </row>
    <row r="24" spans="1:152" ht="15.6" hidden="1" x14ac:dyDescent="0.3">
      <c r="A24" s="147"/>
      <c r="B24" s="47"/>
      <c r="C24" s="47"/>
      <c r="D24" s="167"/>
      <c r="E24" s="177">
        <f t="shared" ref="E24:BP24" si="23">IF(AND($B25&lt;=E$10,E$10&lt;=$C25),1,0)</f>
        <v>0</v>
      </c>
      <c r="F24" s="174">
        <f t="shared" si="23"/>
        <v>0</v>
      </c>
      <c r="G24" s="174">
        <f t="shared" si="23"/>
        <v>0</v>
      </c>
      <c r="H24" s="170">
        <f t="shared" si="23"/>
        <v>0</v>
      </c>
      <c r="I24" s="177">
        <f t="shared" si="23"/>
        <v>0</v>
      </c>
      <c r="J24" s="174">
        <f t="shared" si="23"/>
        <v>0</v>
      </c>
      <c r="K24" s="174">
        <f t="shared" si="23"/>
        <v>0</v>
      </c>
      <c r="L24" s="170">
        <f t="shared" si="23"/>
        <v>0</v>
      </c>
      <c r="M24" s="177">
        <f t="shared" si="23"/>
        <v>0</v>
      </c>
      <c r="N24" s="174">
        <f t="shared" si="23"/>
        <v>0</v>
      </c>
      <c r="O24" s="174">
        <f t="shared" si="23"/>
        <v>0</v>
      </c>
      <c r="P24" s="170">
        <f t="shared" si="23"/>
        <v>0</v>
      </c>
      <c r="Q24" s="177">
        <f t="shared" si="23"/>
        <v>0</v>
      </c>
      <c r="R24" s="174">
        <f t="shared" si="23"/>
        <v>0</v>
      </c>
      <c r="S24" s="174">
        <f t="shared" si="23"/>
        <v>0</v>
      </c>
      <c r="T24" s="170">
        <f t="shared" si="23"/>
        <v>0</v>
      </c>
      <c r="U24" s="177">
        <f t="shared" si="23"/>
        <v>0</v>
      </c>
      <c r="V24" s="174">
        <f t="shared" si="23"/>
        <v>0</v>
      </c>
      <c r="W24" s="174">
        <f t="shared" si="23"/>
        <v>0</v>
      </c>
      <c r="X24" s="170">
        <f t="shared" si="23"/>
        <v>0</v>
      </c>
      <c r="Y24" s="177">
        <f t="shared" si="23"/>
        <v>0</v>
      </c>
      <c r="Z24" s="174">
        <f t="shared" si="23"/>
        <v>0</v>
      </c>
      <c r="AA24" s="174">
        <f t="shared" si="23"/>
        <v>0</v>
      </c>
      <c r="AB24" s="170">
        <f t="shared" si="23"/>
        <v>0</v>
      </c>
      <c r="AC24" s="177">
        <f t="shared" si="23"/>
        <v>0</v>
      </c>
      <c r="AD24" s="174">
        <f t="shared" si="23"/>
        <v>0</v>
      </c>
      <c r="AE24" s="174">
        <f t="shared" si="23"/>
        <v>0</v>
      </c>
      <c r="AF24" s="170">
        <f t="shared" si="23"/>
        <v>0</v>
      </c>
      <c r="AG24" s="177">
        <f t="shared" si="23"/>
        <v>0</v>
      </c>
      <c r="AH24" s="174">
        <f t="shared" si="23"/>
        <v>0</v>
      </c>
      <c r="AI24" s="174">
        <f t="shared" si="23"/>
        <v>0</v>
      </c>
      <c r="AJ24" s="170">
        <f t="shared" si="23"/>
        <v>0</v>
      </c>
      <c r="AK24" s="177">
        <f t="shared" si="23"/>
        <v>0</v>
      </c>
      <c r="AL24" s="174">
        <f t="shared" si="23"/>
        <v>0</v>
      </c>
      <c r="AM24" s="174">
        <f t="shared" si="23"/>
        <v>1</v>
      </c>
      <c r="AN24" s="170">
        <f t="shared" si="23"/>
        <v>1</v>
      </c>
      <c r="AO24" s="177">
        <f t="shared" si="23"/>
        <v>1</v>
      </c>
      <c r="AP24" s="174">
        <f t="shared" si="23"/>
        <v>1</v>
      </c>
      <c r="AQ24" s="174">
        <f t="shared" si="23"/>
        <v>1</v>
      </c>
      <c r="AR24" s="170">
        <f t="shared" si="23"/>
        <v>0</v>
      </c>
      <c r="AS24" s="177">
        <f t="shared" si="23"/>
        <v>0</v>
      </c>
      <c r="AT24" s="174">
        <f t="shared" si="23"/>
        <v>0</v>
      </c>
      <c r="AU24" s="174">
        <f t="shared" si="23"/>
        <v>0</v>
      </c>
      <c r="AV24" s="170">
        <f t="shared" si="23"/>
        <v>0</v>
      </c>
      <c r="AW24" s="177">
        <f t="shared" si="23"/>
        <v>0</v>
      </c>
      <c r="AX24" s="174">
        <f t="shared" si="23"/>
        <v>0</v>
      </c>
      <c r="AY24" s="174">
        <f t="shared" si="23"/>
        <v>0</v>
      </c>
      <c r="AZ24" s="170">
        <f t="shared" si="23"/>
        <v>0</v>
      </c>
      <c r="BA24" s="177">
        <f t="shared" si="23"/>
        <v>0</v>
      </c>
      <c r="BB24" s="174">
        <f t="shared" si="23"/>
        <v>0</v>
      </c>
      <c r="BC24" s="174">
        <f t="shared" si="23"/>
        <v>0</v>
      </c>
      <c r="BD24" s="170">
        <f t="shared" si="23"/>
        <v>0</v>
      </c>
      <c r="BE24" s="177">
        <f t="shared" si="23"/>
        <v>0</v>
      </c>
      <c r="BF24" s="174">
        <f t="shared" si="23"/>
        <v>0</v>
      </c>
      <c r="BG24" s="174">
        <f t="shared" si="23"/>
        <v>0</v>
      </c>
      <c r="BH24" s="170">
        <f t="shared" si="23"/>
        <v>0</v>
      </c>
      <c r="BI24" s="177">
        <f t="shared" si="23"/>
        <v>0</v>
      </c>
      <c r="BJ24" s="174">
        <f t="shared" si="23"/>
        <v>0</v>
      </c>
      <c r="BK24" s="174">
        <f t="shared" si="23"/>
        <v>0</v>
      </c>
      <c r="BL24" s="170">
        <f t="shared" si="23"/>
        <v>0</v>
      </c>
      <c r="BM24" s="177">
        <f t="shared" si="23"/>
        <v>0</v>
      </c>
      <c r="BN24" s="174">
        <f t="shared" si="23"/>
        <v>0</v>
      </c>
      <c r="BO24" s="174">
        <f t="shared" si="23"/>
        <v>0</v>
      </c>
      <c r="BP24" s="170">
        <f t="shared" si="23"/>
        <v>0</v>
      </c>
      <c r="BQ24" s="177">
        <f t="shared" ref="BQ24:EB24" si="24">IF(AND($B25&lt;=BQ$10,BQ$10&lt;=$C25),1,0)</f>
        <v>0</v>
      </c>
      <c r="BR24" s="174">
        <f t="shared" si="24"/>
        <v>0</v>
      </c>
      <c r="BS24" s="174">
        <f t="shared" si="24"/>
        <v>0</v>
      </c>
      <c r="BT24" s="170">
        <f t="shared" si="24"/>
        <v>0</v>
      </c>
      <c r="BU24" s="177">
        <f t="shared" si="24"/>
        <v>0</v>
      </c>
      <c r="BV24" s="174">
        <f t="shared" si="24"/>
        <v>0</v>
      </c>
      <c r="BW24" s="174">
        <f t="shared" si="24"/>
        <v>0</v>
      </c>
      <c r="BX24" s="170">
        <f t="shared" si="24"/>
        <v>0</v>
      </c>
      <c r="BY24" s="177">
        <f t="shared" si="24"/>
        <v>0</v>
      </c>
      <c r="BZ24" s="174">
        <f t="shared" si="24"/>
        <v>0</v>
      </c>
      <c r="CA24" s="174">
        <f t="shared" si="24"/>
        <v>0</v>
      </c>
      <c r="CB24" s="174">
        <f t="shared" si="24"/>
        <v>0</v>
      </c>
      <c r="CC24" s="169">
        <f t="shared" si="24"/>
        <v>0</v>
      </c>
      <c r="CD24" s="55">
        <f t="shared" si="24"/>
        <v>0</v>
      </c>
      <c r="CE24" s="55">
        <f t="shared" si="24"/>
        <v>0</v>
      </c>
      <c r="CF24" s="55">
        <f t="shared" si="24"/>
        <v>0</v>
      </c>
      <c r="CG24" s="54">
        <f t="shared" si="24"/>
        <v>0</v>
      </c>
      <c r="CH24" s="55">
        <f t="shared" si="24"/>
        <v>0</v>
      </c>
      <c r="CI24" s="55">
        <f t="shared" si="24"/>
        <v>0</v>
      </c>
      <c r="CJ24" s="55">
        <f t="shared" si="24"/>
        <v>0</v>
      </c>
      <c r="CK24" s="54">
        <f t="shared" si="24"/>
        <v>0</v>
      </c>
      <c r="CL24" s="55">
        <f t="shared" si="24"/>
        <v>0</v>
      </c>
      <c r="CM24" s="55">
        <f t="shared" si="24"/>
        <v>0</v>
      </c>
      <c r="CN24" s="55">
        <f t="shared" si="24"/>
        <v>0</v>
      </c>
      <c r="CO24" s="54">
        <f t="shared" si="24"/>
        <v>0</v>
      </c>
      <c r="CP24" s="55">
        <f t="shared" si="24"/>
        <v>0</v>
      </c>
      <c r="CQ24" s="55">
        <f t="shared" si="24"/>
        <v>0</v>
      </c>
      <c r="CR24" s="55">
        <f t="shared" si="24"/>
        <v>0</v>
      </c>
      <c r="CS24" s="54">
        <f t="shared" si="24"/>
        <v>0</v>
      </c>
      <c r="CT24" s="55">
        <f t="shared" si="24"/>
        <v>0</v>
      </c>
      <c r="CU24" s="55">
        <f t="shared" si="24"/>
        <v>0</v>
      </c>
      <c r="CV24" s="55">
        <f t="shared" si="24"/>
        <v>0</v>
      </c>
      <c r="CW24" s="54">
        <f t="shared" si="24"/>
        <v>0</v>
      </c>
      <c r="CX24" s="55">
        <f t="shared" si="24"/>
        <v>0</v>
      </c>
      <c r="CY24" s="55">
        <f t="shared" si="24"/>
        <v>0</v>
      </c>
      <c r="CZ24" s="55">
        <f t="shared" si="24"/>
        <v>0</v>
      </c>
      <c r="DA24" s="54">
        <f t="shared" si="24"/>
        <v>0</v>
      </c>
      <c r="DB24" s="55">
        <f t="shared" si="24"/>
        <v>0</v>
      </c>
      <c r="DC24" s="55">
        <f t="shared" si="24"/>
        <v>0</v>
      </c>
      <c r="DD24" s="55">
        <f t="shared" si="24"/>
        <v>0</v>
      </c>
      <c r="DE24" s="54">
        <f t="shared" si="24"/>
        <v>0</v>
      </c>
      <c r="DF24" s="55">
        <f t="shared" si="24"/>
        <v>0</v>
      </c>
      <c r="DG24" s="55">
        <f t="shared" si="24"/>
        <v>0</v>
      </c>
      <c r="DH24" s="55">
        <f t="shared" si="24"/>
        <v>0</v>
      </c>
      <c r="DI24" s="54">
        <f t="shared" si="24"/>
        <v>0</v>
      </c>
      <c r="DJ24" s="55">
        <f t="shared" si="24"/>
        <v>0</v>
      </c>
      <c r="DK24" s="55">
        <f t="shared" si="24"/>
        <v>0</v>
      </c>
      <c r="DL24" s="55">
        <f t="shared" si="24"/>
        <v>0</v>
      </c>
      <c r="DM24" s="54">
        <f t="shared" si="24"/>
        <v>0</v>
      </c>
      <c r="DN24" s="55">
        <f t="shared" si="24"/>
        <v>0</v>
      </c>
      <c r="DO24" s="55">
        <f t="shared" si="24"/>
        <v>0</v>
      </c>
      <c r="DP24" s="55">
        <f t="shared" si="24"/>
        <v>0</v>
      </c>
      <c r="DQ24" s="54">
        <f t="shared" si="24"/>
        <v>0</v>
      </c>
      <c r="DR24" s="55">
        <f t="shared" si="24"/>
        <v>0</v>
      </c>
      <c r="DS24" s="55">
        <f t="shared" si="24"/>
        <v>0</v>
      </c>
      <c r="DT24" s="55">
        <f t="shared" si="24"/>
        <v>0</v>
      </c>
      <c r="DU24" s="54">
        <f t="shared" si="24"/>
        <v>0</v>
      </c>
      <c r="DV24" s="55">
        <f t="shared" si="24"/>
        <v>0</v>
      </c>
      <c r="DW24" s="55">
        <f t="shared" si="24"/>
        <v>0</v>
      </c>
      <c r="DX24" s="55">
        <f t="shared" si="24"/>
        <v>0</v>
      </c>
      <c r="DY24" s="54">
        <f t="shared" si="24"/>
        <v>0</v>
      </c>
      <c r="DZ24" s="55">
        <f t="shared" si="24"/>
        <v>0</v>
      </c>
      <c r="EA24" s="55">
        <f t="shared" si="24"/>
        <v>0</v>
      </c>
      <c r="EB24" s="55">
        <f t="shared" si="24"/>
        <v>0</v>
      </c>
      <c r="EC24" s="54">
        <f t="shared" ref="EC24:EV24" si="25">IF(AND($B25&lt;=EC$10,EC$10&lt;=$C25),1,0)</f>
        <v>0</v>
      </c>
      <c r="ED24" s="55">
        <f t="shared" si="25"/>
        <v>0</v>
      </c>
      <c r="EE24" s="55">
        <f t="shared" si="25"/>
        <v>0</v>
      </c>
      <c r="EF24" s="55">
        <f t="shared" si="25"/>
        <v>0</v>
      </c>
      <c r="EG24" s="54">
        <f t="shared" si="25"/>
        <v>0</v>
      </c>
      <c r="EH24" s="55">
        <f t="shared" si="25"/>
        <v>0</v>
      </c>
      <c r="EI24" s="55">
        <f t="shared" si="25"/>
        <v>0</v>
      </c>
      <c r="EJ24" s="55">
        <f t="shared" si="25"/>
        <v>0</v>
      </c>
      <c r="EK24" s="54">
        <f t="shared" si="25"/>
        <v>0</v>
      </c>
      <c r="EL24" s="55">
        <f t="shared" si="25"/>
        <v>0</v>
      </c>
      <c r="EM24" s="55">
        <f t="shared" si="25"/>
        <v>0</v>
      </c>
      <c r="EN24" s="55">
        <f t="shared" si="25"/>
        <v>0</v>
      </c>
      <c r="EO24" s="54">
        <f t="shared" si="25"/>
        <v>0</v>
      </c>
      <c r="EP24" s="55">
        <f t="shared" si="25"/>
        <v>0</v>
      </c>
      <c r="EQ24" s="55">
        <f t="shared" si="25"/>
        <v>0</v>
      </c>
      <c r="ER24" s="55">
        <f t="shared" si="25"/>
        <v>0</v>
      </c>
      <c r="ES24" s="54">
        <f t="shared" si="25"/>
        <v>0</v>
      </c>
      <c r="ET24" s="55">
        <f t="shared" si="25"/>
        <v>0</v>
      </c>
      <c r="EU24" s="55">
        <f t="shared" si="25"/>
        <v>0</v>
      </c>
      <c r="EV24" s="55">
        <f t="shared" si="25"/>
        <v>0</v>
      </c>
    </row>
    <row r="25" spans="1:152" ht="25.05" customHeight="1" x14ac:dyDescent="0.3">
      <c r="A25" s="164" t="s">
        <v>172</v>
      </c>
      <c r="B25" s="52">
        <v>31</v>
      </c>
      <c r="C25" s="52">
        <v>35</v>
      </c>
      <c r="D25" s="166" t="s">
        <v>70</v>
      </c>
      <c r="E25" s="159"/>
      <c r="F25" s="171"/>
      <c r="G25" s="171"/>
      <c r="H25" s="168"/>
      <c r="I25" s="159"/>
      <c r="J25" s="171"/>
      <c r="K25" s="171"/>
      <c r="L25" s="168"/>
      <c r="M25" s="159"/>
      <c r="N25" s="171"/>
      <c r="O25" s="171"/>
      <c r="P25" s="168"/>
      <c r="Q25" s="159"/>
      <c r="R25" s="171"/>
      <c r="S25" s="171"/>
      <c r="T25" s="168"/>
      <c r="U25" s="159"/>
      <c r="V25" s="171"/>
      <c r="W25" s="171"/>
      <c r="X25" s="168"/>
      <c r="Y25" s="159"/>
      <c r="Z25" s="171"/>
      <c r="AA25" s="171"/>
      <c r="AB25" s="168"/>
      <c r="AC25" s="159"/>
      <c r="AD25" s="171"/>
      <c r="AE25" s="171"/>
      <c r="AF25" s="168"/>
      <c r="AG25" s="159"/>
      <c r="AH25" s="171"/>
      <c r="AI25" s="171"/>
      <c r="AJ25" s="168"/>
      <c r="AK25" s="159"/>
      <c r="AL25" s="171"/>
      <c r="AM25" s="171"/>
      <c r="AN25" s="168"/>
      <c r="AO25" s="159"/>
      <c r="AP25" s="171"/>
      <c r="AQ25" s="171"/>
      <c r="AR25" s="168"/>
      <c r="AS25" s="159"/>
      <c r="AT25" s="171"/>
      <c r="AU25" s="171"/>
      <c r="AV25" s="168"/>
      <c r="AW25" s="159"/>
      <c r="AX25" s="171"/>
      <c r="AY25" s="171"/>
      <c r="AZ25" s="168"/>
      <c r="BA25" s="159"/>
      <c r="BB25" s="171"/>
      <c r="BC25" s="171"/>
      <c r="BD25" s="168"/>
      <c r="BE25" s="159"/>
      <c r="BF25" s="171"/>
      <c r="BG25" s="171"/>
      <c r="BH25" s="168"/>
      <c r="BI25" s="159"/>
      <c r="BJ25" s="171"/>
      <c r="BK25" s="171"/>
      <c r="BL25" s="168"/>
      <c r="BM25" s="159"/>
      <c r="BN25" s="171"/>
      <c r="BO25" s="171"/>
      <c r="BP25" s="168"/>
      <c r="BQ25" s="159"/>
      <c r="BR25" s="171"/>
      <c r="BS25" s="171"/>
      <c r="BT25" s="168"/>
      <c r="BU25" s="159"/>
      <c r="BV25" s="171"/>
      <c r="BW25" s="171"/>
      <c r="BX25" s="168"/>
      <c r="BY25" s="159"/>
      <c r="BZ25" s="171"/>
      <c r="CA25" s="171"/>
      <c r="CB25" s="171"/>
      <c r="CC25" s="168"/>
      <c r="CD25" s="68"/>
      <c r="CE25" s="68"/>
      <c r="CF25" s="69"/>
      <c r="CG25" s="67"/>
      <c r="CH25" s="68"/>
      <c r="CI25" s="68"/>
      <c r="CJ25" s="69"/>
      <c r="CK25" s="67"/>
      <c r="CL25" s="68"/>
      <c r="CM25" s="68"/>
      <c r="CN25" s="69"/>
      <c r="CO25" s="67"/>
      <c r="CP25" s="68"/>
      <c r="CQ25" s="68"/>
      <c r="CR25" s="69"/>
      <c r="CS25" s="67"/>
      <c r="CT25" s="68"/>
      <c r="CU25" s="68"/>
      <c r="CV25" s="69"/>
      <c r="CW25" s="67"/>
      <c r="CX25" s="68"/>
      <c r="CY25" s="68"/>
      <c r="CZ25" s="69"/>
      <c r="DA25" s="67"/>
      <c r="DB25" s="68"/>
      <c r="DC25" s="68"/>
      <c r="DD25" s="69"/>
      <c r="DE25" s="67"/>
      <c r="DF25" s="68"/>
      <c r="DG25" s="68"/>
      <c r="DH25" s="69"/>
      <c r="DI25" s="67"/>
      <c r="DJ25" s="68"/>
      <c r="DK25" s="68"/>
      <c r="DL25" s="69"/>
      <c r="DM25" s="67"/>
      <c r="DN25" s="68"/>
      <c r="DO25" s="68"/>
      <c r="DP25" s="69"/>
      <c r="DQ25" s="67"/>
      <c r="DR25" s="68"/>
      <c r="DS25" s="68"/>
      <c r="DT25" s="69"/>
      <c r="DU25" s="67"/>
      <c r="DV25" s="68"/>
      <c r="DW25" s="68"/>
      <c r="DX25" s="69"/>
      <c r="DY25" s="67"/>
      <c r="DZ25" s="68"/>
      <c r="EA25" s="68"/>
      <c r="EB25" s="69"/>
      <c r="EC25" s="67"/>
      <c r="ED25" s="68"/>
      <c r="EE25" s="68"/>
      <c r="EF25" s="69"/>
      <c r="EG25" s="67"/>
      <c r="EH25" s="68"/>
      <c r="EI25" s="68"/>
      <c r="EJ25" s="69"/>
      <c r="EK25" s="67"/>
      <c r="EL25" s="68"/>
      <c r="EM25" s="68"/>
      <c r="EN25" s="69"/>
      <c r="EO25" s="67"/>
      <c r="EP25" s="68"/>
      <c r="EQ25" s="68"/>
      <c r="ER25" s="69"/>
      <c r="ES25" s="67"/>
      <c r="ET25" s="68"/>
      <c r="EU25" s="68"/>
      <c r="EV25" s="69"/>
    </row>
    <row r="26" spans="1:152" ht="15.6" hidden="1" x14ac:dyDescent="0.3">
      <c r="A26" s="147"/>
      <c r="B26" s="47"/>
      <c r="C26" s="47"/>
      <c r="D26" s="167"/>
      <c r="E26" s="177">
        <f t="shared" ref="E26:BP26" si="26">IF(AND($B27&lt;=E$10,E$10&lt;=$C27),1,0)</f>
        <v>0</v>
      </c>
      <c r="F26" s="174">
        <f t="shared" si="26"/>
        <v>0</v>
      </c>
      <c r="G26" s="174">
        <f t="shared" si="26"/>
        <v>0</v>
      </c>
      <c r="H26" s="170">
        <f t="shared" si="26"/>
        <v>0</v>
      </c>
      <c r="I26" s="177">
        <f t="shared" si="26"/>
        <v>0</v>
      </c>
      <c r="J26" s="174">
        <f t="shared" si="26"/>
        <v>0</v>
      </c>
      <c r="K26" s="174">
        <f t="shared" si="26"/>
        <v>0</v>
      </c>
      <c r="L26" s="170">
        <f t="shared" si="26"/>
        <v>0</v>
      </c>
      <c r="M26" s="177">
        <f t="shared" si="26"/>
        <v>0</v>
      </c>
      <c r="N26" s="174">
        <f t="shared" si="26"/>
        <v>0</v>
      </c>
      <c r="O26" s="174">
        <f t="shared" si="26"/>
        <v>0</v>
      </c>
      <c r="P26" s="170">
        <f t="shared" si="26"/>
        <v>0</v>
      </c>
      <c r="Q26" s="177">
        <f t="shared" si="26"/>
        <v>0</v>
      </c>
      <c r="R26" s="174">
        <f t="shared" si="26"/>
        <v>0</v>
      </c>
      <c r="S26" s="174">
        <f t="shared" si="26"/>
        <v>0</v>
      </c>
      <c r="T26" s="170">
        <f t="shared" si="26"/>
        <v>0</v>
      </c>
      <c r="U26" s="177">
        <f t="shared" si="26"/>
        <v>0</v>
      </c>
      <c r="V26" s="174">
        <f t="shared" si="26"/>
        <v>0</v>
      </c>
      <c r="W26" s="174">
        <f t="shared" si="26"/>
        <v>0</v>
      </c>
      <c r="X26" s="170">
        <f t="shared" si="26"/>
        <v>0</v>
      </c>
      <c r="Y26" s="177">
        <f t="shared" si="26"/>
        <v>0</v>
      </c>
      <c r="Z26" s="174">
        <f t="shared" si="26"/>
        <v>0</v>
      </c>
      <c r="AA26" s="174">
        <f t="shared" si="26"/>
        <v>0</v>
      </c>
      <c r="AB26" s="170">
        <f t="shared" si="26"/>
        <v>0</v>
      </c>
      <c r="AC26" s="177">
        <f t="shared" si="26"/>
        <v>0</v>
      </c>
      <c r="AD26" s="174">
        <f t="shared" si="26"/>
        <v>0</v>
      </c>
      <c r="AE26" s="174">
        <f t="shared" si="26"/>
        <v>0</v>
      </c>
      <c r="AF26" s="170">
        <f t="shared" si="26"/>
        <v>0</v>
      </c>
      <c r="AG26" s="177">
        <f t="shared" si="26"/>
        <v>0</v>
      </c>
      <c r="AH26" s="174">
        <f t="shared" si="26"/>
        <v>0</v>
      </c>
      <c r="AI26" s="174">
        <f t="shared" si="26"/>
        <v>0</v>
      </c>
      <c r="AJ26" s="170">
        <f t="shared" si="26"/>
        <v>0</v>
      </c>
      <c r="AK26" s="177">
        <f t="shared" si="26"/>
        <v>0</v>
      </c>
      <c r="AL26" s="174">
        <f t="shared" si="26"/>
        <v>0</v>
      </c>
      <c r="AM26" s="174">
        <f t="shared" si="26"/>
        <v>0</v>
      </c>
      <c r="AN26" s="170">
        <f t="shared" si="26"/>
        <v>0</v>
      </c>
      <c r="AO26" s="177">
        <f t="shared" si="26"/>
        <v>0</v>
      </c>
      <c r="AP26" s="174">
        <f t="shared" si="26"/>
        <v>0</v>
      </c>
      <c r="AQ26" s="174">
        <f t="shared" si="26"/>
        <v>0</v>
      </c>
      <c r="AR26" s="170">
        <f t="shared" si="26"/>
        <v>1</v>
      </c>
      <c r="AS26" s="177">
        <f t="shared" si="26"/>
        <v>1</v>
      </c>
      <c r="AT26" s="174">
        <f t="shared" si="26"/>
        <v>0</v>
      </c>
      <c r="AU26" s="174">
        <f t="shared" si="26"/>
        <v>0</v>
      </c>
      <c r="AV26" s="170">
        <f t="shared" si="26"/>
        <v>0</v>
      </c>
      <c r="AW26" s="177">
        <f t="shared" si="26"/>
        <v>0</v>
      </c>
      <c r="AX26" s="174">
        <f t="shared" si="26"/>
        <v>0</v>
      </c>
      <c r="AY26" s="174">
        <f t="shared" si="26"/>
        <v>0</v>
      </c>
      <c r="AZ26" s="170">
        <f t="shared" si="26"/>
        <v>0</v>
      </c>
      <c r="BA26" s="177">
        <f t="shared" si="26"/>
        <v>0</v>
      </c>
      <c r="BB26" s="174">
        <f t="shared" si="26"/>
        <v>0</v>
      </c>
      <c r="BC26" s="174">
        <f t="shared" si="26"/>
        <v>0</v>
      </c>
      <c r="BD26" s="170">
        <f t="shared" si="26"/>
        <v>0</v>
      </c>
      <c r="BE26" s="177">
        <f t="shared" si="26"/>
        <v>0</v>
      </c>
      <c r="BF26" s="174">
        <f t="shared" si="26"/>
        <v>0</v>
      </c>
      <c r="BG26" s="174">
        <f t="shared" si="26"/>
        <v>0</v>
      </c>
      <c r="BH26" s="170">
        <f t="shared" si="26"/>
        <v>0</v>
      </c>
      <c r="BI26" s="177">
        <f t="shared" si="26"/>
        <v>0</v>
      </c>
      <c r="BJ26" s="174">
        <f t="shared" si="26"/>
        <v>0</v>
      </c>
      <c r="BK26" s="174">
        <f t="shared" si="26"/>
        <v>0</v>
      </c>
      <c r="BL26" s="170">
        <f t="shared" si="26"/>
        <v>0</v>
      </c>
      <c r="BM26" s="177">
        <f t="shared" si="26"/>
        <v>0</v>
      </c>
      <c r="BN26" s="174">
        <f t="shared" si="26"/>
        <v>0</v>
      </c>
      <c r="BO26" s="174">
        <f t="shared" si="26"/>
        <v>0</v>
      </c>
      <c r="BP26" s="170">
        <f t="shared" si="26"/>
        <v>0</v>
      </c>
      <c r="BQ26" s="177">
        <f t="shared" ref="BQ26:EB26" si="27">IF(AND($B27&lt;=BQ$10,BQ$10&lt;=$C27),1,0)</f>
        <v>0</v>
      </c>
      <c r="BR26" s="174">
        <f t="shared" si="27"/>
        <v>0</v>
      </c>
      <c r="BS26" s="174">
        <f t="shared" si="27"/>
        <v>0</v>
      </c>
      <c r="BT26" s="170">
        <f t="shared" si="27"/>
        <v>0</v>
      </c>
      <c r="BU26" s="177">
        <f t="shared" si="27"/>
        <v>0</v>
      </c>
      <c r="BV26" s="174">
        <f t="shared" si="27"/>
        <v>0</v>
      </c>
      <c r="BW26" s="174">
        <f t="shared" si="27"/>
        <v>0</v>
      </c>
      <c r="BX26" s="170">
        <f t="shared" si="27"/>
        <v>0</v>
      </c>
      <c r="BY26" s="177">
        <f t="shared" si="27"/>
        <v>0</v>
      </c>
      <c r="BZ26" s="174">
        <f t="shared" si="27"/>
        <v>0</v>
      </c>
      <c r="CA26" s="174">
        <f t="shared" si="27"/>
        <v>0</v>
      </c>
      <c r="CB26" s="174">
        <f t="shared" si="27"/>
        <v>0</v>
      </c>
      <c r="CC26" s="169">
        <f t="shared" si="27"/>
        <v>0</v>
      </c>
      <c r="CD26" s="55">
        <f t="shared" si="27"/>
        <v>0</v>
      </c>
      <c r="CE26" s="55">
        <f t="shared" si="27"/>
        <v>0</v>
      </c>
      <c r="CF26" s="55">
        <f t="shared" si="27"/>
        <v>0</v>
      </c>
      <c r="CG26" s="54">
        <f t="shared" si="27"/>
        <v>0</v>
      </c>
      <c r="CH26" s="55">
        <f t="shared" si="27"/>
        <v>0</v>
      </c>
      <c r="CI26" s="55">
        <f t="shared" si="27"/>
        <v>0</v>
      </c>
      <c r="CJ26" s="55">
        <f t="shared" si="27"/>
        <v>0</v>
      </c>
      <c r="CK26" s="54">
        <f t="shared" si="27"/>
        <v>0</v>
      </c>
      <c r="CL26" s="55">
        <f t="shared" si="27"/>
        <v>0</v>
      </c>
      <c r="CM26" s="55">
        <f t="shared" si="27"/>
        <v>0</v>
      </c>
      <c r="CN26" s="55">
        <f t="shared" si="27"/>
        <v>0</v>
      </c>
      <c r="CO26" s="54">
        <f t="shared" si="27"/>
        <v>0</v>
      </c>
      <c r="CP26" s="55">
        <f t="shared" si="27"/>
        <v>0</v>
      </c>
      <c r="CQ26" s="55">
        <f t="shared" si="27"/>
        <v>0</v>
      </c>
      <c r="CR26" s="55">
        <f t="shared" si="27"/>
        <v>0</v>
      </c>
      <c r="CS26" s="54">
        <f t="shared" si="27"/>
        <v>0</v>
      </c>
      <c r="CT26" s="55">
        <f t="shared" si="27"/>
        <v>0</v>
      </c>
      <c r="CU26" s="55">
        <f t="shared" si="27"/>
        <v>0</v>
      </c>
      <c r="CV26" s="55">
        <f t="shared" si="27"/>
        <v>0</v>
      </c>
      <c r="CW26" s="54">
        <f t="shared" si="27"/>
        <v>0</v>
      </c>
      <c r="CX26" s="55">
        <f t="shared" si="27"/>
        <v>0</v>
      </c>
      <c r="CY26" s="55">
        <f t="shared" si="27"/>
        <v>0</v>
      </c>
      <c r="CZ26" s="55">
        <f t="shared" si="27"/>
        <v>0</v>
      </c>
      <c r="DA26" s="54">
        <f t="shared" si="27"/>
        <v>0</v>
      </c>
      <c r="DB26" s="55">
        <f t="shared" si="27"/>
        <v>0</v>
      </c>
      <c r="DC26" s="55">
        <f t="shared" si="27"/>
        <v>0</v>
      </c>
      <c r="DD26" s="55">
        <f t="shared" si="27"/>
        <v>0</v>
      </c>
      <c r="DE26" s="54">
        <f t="shared" si="27"/>
        <v>0</v>
      </c>
      <c r="DF26" s="55">
        <f t="shared" si="27"/>
        <v>0</v>
      </c>
      <c r="DG26" s="55">
        <f t="shared" si="27"/>
        <v>0</v>
      </c>
      <c r="DH26" s="55">
        <f t="shared" si="27"/>
        <v>0</v>
      </c>
      <c r="DI26" s="54">
        <f t="shared" si="27"/>
        <v>0</v>
      </c>
      <c r="DJ26" s="55">
        <f t="shared" si="27"/>
        <v>0</v>
      </c>
      <c r="DK26" s="55">
        <f t="shared" si="27"/>
        <v>0</v>
      </c>
      <c r="DL26" s="55">
        <f t="shared" si="27"/>
        <v>0</v>
      </c>
      <c r="DM26" s="54">
        <f t="shared" si="27"/>
        <v>0</v>
      </c>
      <c r="DN26" s="55">
        <f t="shared" si="27"/>
        <v>0</v>
      </c>
      <c r="DO26" s="55">
        <f t="shared" si="27"/>
        <v>0</v>
      </c>
      <c r="DP26" s="55">
        <f t="shared" si="27"/>
        <v>0</v>
      </c>
      <c r="DQ26" s="54">
        <f t="shared" si="27"/>
        <v>0</v>
      </c>
      <c r="DR26" s="55">
        <f t="shared" si="27"/>
        <v>0</v>
      </c>
      <c r="DS26" s="55">
        <f t="shared" si="27"/>
        <v>0</v>
      </c>
      <c r="DT26" s="55">
        <f t="shared" si="27"/>
        <v>0</v>
      </c>
      <c r="DU26" s="54">
        <f t="shared" si="27"/>
        <v>0</v>
      </c>
      <c r="DV26" s="55">
        <f t="shared" si="27"/>
        <v>0</v>
      </c>
      <c r="DW26" s="55">
        <f t="shared" si="27"/>
        <v>0</v>
      </c>
      <c r="DX26" s="55">
        <f t="shared" si="27"/>
        <v>0</v>
      </c>
      <c r="DY26" s="54">
        <f t="shared" si="27"/>
        <v>0</v>
      </c>
      <c r="DZ26" s="55">
        <f t="shared" si="27"/>
        <v>0</v>
      </c>
      <c r="EA26" s="55">
        <f t="shared" si="27"/>
        <v>0</v>
      </c>
      <c r="EB26" s="55">
        <f t="shared" si="27"/>
        <v>0</v>
      </c>
      <c r="EC26" s="54">
        <f t="shared" ref="EC26:EV26" si="28">IF(AND($B27&lt;=EC$10,EC$10&lt;=$C27),1,0)</f>
        <v>0</v>
      </c>
      <c r="ED26" s="55">
        <f t="shared" si="28"/>
        <v>0</v>
      </c>
      <c r="EE26" s="55">
        <f t="shared" si="28"/>
        <v>0</v>
      </c>
      <c r="EF26" s="55">
        <f t="shared" si="28"/>
        <v>0</v>
      </c>
      <c r="EG26" s="54">
        <f t="shared" si="28"/>
        <v>0</v>
      </c>
      <c r="EH26" s="55">
        <f t="shared" si="28"/>
        <v>0</v>
      </c>
      <c r="EI26" s="55">
        <f t="shared" si="28"/>
        <v>0</v>
      </c>
      <c r="EJ26" s="55">
        <f t="shared" si="28"/>
        <v>0</v>
      </c>
      <c r="EK26" s="54">
        <f t="shared" si="28"/>
        <v>0</v>
      </c>
      <c r="EL26" s="55">
        <f t="shared" si="28"/>
        <v>0</v>
      </c>
      <c r="EM26" s="55">
        <f t="shared" si="28"/>
        <v>0</v>
      </c>
      <c r="EN26" s="55">
        <f t="shared" si="28"/>
        <v>0</v>
      </c>
      <c r="EO26" s="54">
        <f t="shared" si="28"/>
        <v>0</v>
      </c>
      <c r="EP26" s="55">
        <f t="shared" si="28"/>
        <v>0</v>
      </c>
      <c r="EQ26" s="55">
        <f t="shared" si="28"/>
        <v>0</v>
      </c>
      <c r="ER26" s="55">
        <f t="shared" si="28"/>
        <v>0</v>
      </c>
      <c r="ES26" s="54">
        <f t="shared" si="28"/>
        <v>0</v>
      </c>
      <c r="ET26" s="55">
        <f t="shared" si="28"/>
        <v>0</v>
      </c>
      <c r="EU26" s="55">
        <f t="shared" si="28"/>
        <v>0</v>
      </c>
      <c r="EV26" s="55">
        <f t="shared" si="28"/>
        <v>0</v>
      </c>
    </row>
    <row r="27" spans="1:152" ht="25.05" customHeight="1" x14ac:dyDescent="0.3">
      <c r="A27" s="164" t="s">
        <v>153</v>
      </c>
      <c r="B27" s="52">
        <v>36</v>
      </c>
      <c r="C27" s="52">
        <v>37</v>
      </c>
      <c r="D27" s="166" t="s">
        <v>80</v>
      </c>
      <c r="E27" s="159"/>
      <c r="F27" s="171"/>
      <c r="G27" s="171"/>
      <c r="H27" s="168"/>
      <c r="I27" s="159"/>
      <c r="J27" s="171"/>
      <c r="K27" s="171"/>
      <c r="L27" s="168"/>
      <c r="M27" s="159"/>
      <c r="N27" s="171"/>
      <c r="O27" s="171"/>
      <c r="P27" s="168"/>
      <c r="Q27" s="159"/>
      <c r="R27" s="171"/>
      <c r="S27" s="171"/>
      <c r="T27" s="168"/>
      <c r="U27" s="159"/>
      <c r="V27" s="171"/>
      <c r="W27" s="171"/>
      <c r="X27" s="168"/>
      <c r="Y27" s="159"/>
      <c r="Z27" s="171"/>
      <c r="AA27" s="171"/>
      <c r="AB27" s="168"/>
      <c r="AC27" s="159"/>
      <c r="AD27" s="171"/>
      <c r="AE27" s="171"/>
      <c r="AF27" s="168"/>
      <c r="AG27" s="159"/>
      <c r="AH27" s="171"/>
      <c r="AI27" s="171"/>
      <c r="AJ27" s="168"/>
      <c r="AK27" s="159"/>
      <c r="AL27" s="171"/>
      <c r="AM27" s="171"/>
      <c r="AN27" s="168"/>
      <c r="AO27" s="159"/>
      <c r="AP27" s="171"/>
      <c r="AQ27" s="171"/>
      <c r="AR27" s="168"/>
      <c r="AS27" s="159"/>
      <c r="AT27" s="171"/>
      <c r="AU27" s="171"/>
      <c r="AV27" s="168"/>
      <c r="AW27" s="159"/>
      <c r="AX27" s="171"/>
      <c r="AY27" s="171"/>
      <c r="AZ27" s="168"/>
      <c r="BA27" s="159"/>
      <c r="BB27" s="171"/>
      <c r="BC27" s="171"/>
      <c r="BD27" s="168"/>
      <c r="BE27" s="159"/>
      <c r="BF27" s="171"/>
      <c r="BG27" s="171"/>
      <c r="BH27" s="168"/>
      <c r="BI27" s="159"/>
      <c r="BJ27" s="171"/>
      <c r="BK27" s="171"/>
      <c r="BL27" s="168"/>
      <c r="BM27" s="159"/>
      <c r="BN27" s="171"/>
      <c r="BO27" s="171"/>
      <c r="BP27" s="168"/>
      <c r="BQ27" s="159"/>
      <c r="BR27" s="171"/>
      <c r="BS27" s="171"/>
      <c r="BT27" s="168"/>
      <c r="BU27" s="159"/>
      <c r="BV27" s="171"/>
      <c r="BW27" s="171"/>
      <c r="BX27" s="168"/>
      <c r="BY27" s="159"/>
      <c r="BZ27" s="171"/>
      <c r="CA27" s="171"/>
      <c r="CB27" s="171"/>
      <c r="CC27" s="168"/>
      <c r="CD27" s="68"/>
      <c r="CE27" s="68"/>
      <c r="CF27" s="69"/>
      <c r="CG27" s="67"/>
      <c r="CH27" s="68"/>
      <c r="CI27" s="68"/>
      <c r="CJ27" s="69"/>
      <c r="CK27" s="67"/>
      <c r="CL27" s="68"/>
      <c r="CM27" s="68"/>
      <c r="CN27" s="69"/>
      <c r="CO27" s="67"/>
      <c r="CP27" s="68"/>
      <c r="CQ27" s="68"/>
      <c r="CR27" s="69"/>
      <c r="CS27" s="67"/>
      <c r="CT27" s="68"/>
      <c r="CU27" s="68"/>
      <c r="CV27" s="69"/>
      <c r="CW27" s="67"/>
      <c r="CX27" s="68"/>
      <c r="CY27" s="68"/>
      <c r="CZ27" s="69"/>
      <c r="DA27" s="67"/>
      <c r="DB27" s="68"/>
      <c r="DC27" s="68"/>
      <c r="DD27" s="69"/>
      <c r="DE27" s="67"/>
      <c r="DF27" s="68"/>
      <c r="DG27" s="68"/>
      <c r="DH27" s="69"/>
      <c r="DI27" s="67"/>
      <c r="DJ27" s="68"/>
      <c r="DK27" s="68"/>
      <c r="DL27" s="69"/>
      <c r="DM27" s="67"/>
      <c r="DN27" s="68"/>
      <c r="DO27" s="68"/>
      <c r="DP27" s="69"/>
      <c r="DQ27" s="67"/>
      <c r="DR27" s="68"/>
      <c r="DS27" s="68"/>
      <c r="DT27" s="69"/>
      <c r="DU27" s="67"/>
      <c r="DV27" s="68"/>
      <c r="DW27" s="68"/>
      <c r="DX27" s="69"/>
      <c r="DY27" s="67"/>
      <c r="DZ27" s="68"/>
      <c r="EA27" s="68"/>
      <c r="EB27" s="69"/>
      <c r="EC27" s="67"/>
      <c r="ED27" s="68"/>
      <c r="EE27" s="68"/>
      <c r="EF27" s="69"/>
      <c r="EG27" s="67"/>
      <c r="EH27" s="68"/>
      <c r="EI27" s="68"/>
      <c r="EJ27" s="69"/>
      <c r="EK27" s="67"/>
      <c r="EL27" s="68"/>
      <c r="EM27" s="68"/>
      <c r="EN27" s="69"/>
      <c r="EO27" s="67"/>
      <c r="EP27" s="68"/>
      <c r="EQ27" s="68"/>
      <c r="ER27" s="69"/>
      <c r="ES27" s="67"/>
      <c r="ET27" s="68"/>
      <c r="EU27" s="68"/>
      <c r="EV27" s="69"/>
    </row>
    <row r="28" spans="1:152" ht="15.6" hidden="1" x14ac:dyDescent="0.3">
      <c r="A28" s="147"/>
      <c r="B28" s="47"/>
      <c r="C28" s="47"/>
      <c r="D28" s="167"/>
      <c r="E28" s="177">
        <f t="shared" ref="E28:BP28" si="29">IF(AND($B29&lt;=E$10,E$10&lt;=$C29),1,0)</f>
        <v>0</v>
      </c>
      <c r="F28" s="174">
        <f t="shared" si="29"/>
        <v>0</v>
      </c>
      <c r="G28" s="174">
        <f t="shared" si="29"/>
        <v>0</v>
      </c>
      <c r="H28" s="170">
        <f t="shared" si="29"/>
        <v>0</v>
      </c>
      <c r="I28" s="177">
        <f t="shared" si="29"/>
        <v>0</v>
      </c>
      <c r="J28" s="174">
        <f t="shared" si="29"/>
        <v>0</v>
      </c>
      <c r="K28" s="174">
        <f t="shared" si="29"/>
        <v>0</v>
      </c>
      <c r="L28" s="170">
        <f t="shared" si="29"/>
        <v>0</v>
      </c>
      <c r="M28" s="177">
        <f t="shared" si="29"/>
        <v>0</v>
      </c>
      <c r="N28" s="174">
        <f t="shared" si="29"/>
        <v>0</v>
      </c>
      <c r="O28" s="174">
        <f t="shared" si="29"/>
        <v>0</v>
      </c>
      <c r="P28" s="170">
        <f t="shared" si="29"/>
        <v>0</v>
      </c>
      <c r="Q28" s="177">
        <f t="shared" si="29"/>
        <v>0</v>
      </c>
      <c r="R28" s="174">
        <f t="shared" si="29"/>
        <v>0</v>
      </c>
      <c r="S28" s="174">
        <f t="shared" si="29"/>
        <v>0</v>
      </c>
      <c r="T28" s="170">
        <f t="shared" si="29"/>
        <v>0</v>
      </c>
      <c r="U28" s="177">
        <f t="shared" si="29"/>
        <v>0</v>
      </c>
      <c r="V28" s="174">
        <f t="shared" si="29"/>
        <v>0</v>
      </c>
      <c r="W28" s="174">
        <f t="shared" si="29"/>
        <v>0</v>
      </c>
      <c r="X28" s="170">
        <f t="shared" si="29"/>
        <v>0</v>
      </c>
      <c r="Y28" s="177">
        <f t="shared" si="29"/>
        <v>0</v>
      </c>
      <c r="Z28" s="174">
        <f t="shared" si="29"/>
        <v>0</v>
      </c>
      <c r="AA28" s="174">
        <f t="shared" si="29"/>
        <v>0</v>
      </c>
      <c r="AB28" s="170">
        <f t="shared" si="29"/>
        <v>0</v>
      </c>
      <c r="AC28" s="177">
        <f t="shared" si="29"/>
        <v>0</v>
      </c>
      <c r="AD28" s="174">
        <f t="shared" si="29"/>
        <v>0</v>
      </c>
      <c r="AE28" s="174">
        <f t="shared" si="29"/>
        <v>0</v>
      </c>
      <c r="AF28" s="170">
        <f t="shared" si="29"/>
        <v>0</v>
      </c>
      <c r="AG28" s="177">
        <f t="shared" si="29"/>
        <v>0</v>
      </c>
      <c r="AH28" s="174">
        <f t="shared" si="29"/>
        <v>0</v>
      </c>
      <c r="AI28" s="174">
        <f t="shared" si="29"/>
        <v>0</v>
      </c>
      <c r="AJ28" s="170">
        <f t="shared" si="29"/>
        <v>0</v>
      </c>
      <c r="AK28" s="177">
        <f t="shared" si="29"/>
        <v>0</v>
      </c>
      <c r="AL28" s="174">
        <f t="shared" si="29"/>
        <v>0</v>
      </c>
      <c r="AM28" s="174">
        <f t="shared" si="29"/>
        <v>0</v>
      </c>
      <c r="AN28" s="170">
        <f t="shared" si="29"/>
        <v>0</v>
      </c>
      <c r="AO28" s="177">
        <f t="shared" si="29"/>
        <v>0</v>
      </c>
      <c r="AP28" s="174">
        <f t="shared" si="29"/>
        <v>0</v>
      </c>
      <c r="AQ28" s="174">
        <f t="shared" si="29"/>
        <v>0</v>
      </c>
      <c r="AR28" s="170">
        <f t="shared" si="29"/>
        <v>1</v>
      </c>
      <c r="AS28" s="177">
        <f t="shared" si="29"/>
        <v>1</v>
      </c>
      <c r="AT28" s="174">
        <f t="shared" si="29"/>
        <v>1</v>
      </c>
      <c r="AU28" s="174">
        <f t="shared" si="29"/>
        <v>1</v>
      </c>
      <c r="AV28" s="170">
        <f t="shared" si="29"/>
        <v>0</v>
      </c>
      <c r="AW28" s="177">
        <f t="shared" si="29"/>
        <v>0</v>
      </c>
      <c r="AX28" s="174">
        <f t="shared" si="29"/>
        <v>0</v>
      </c>
      <c r="AY28" s="174">
        <f t="shared" si="29"/>
        <v>0</v>
      </c>
      <c r="AZ28" s="170">
        <f t="shared" si="29"/>
        <v>0</v>
      </c>
      <c r="BA28" s="177">
        <f t="shared" si="29"/>
        <v>0</v>
      </c>
      <c r="BB28" s="174">
        <f t="shared" si="29"/>
        <v>0</v>
      </c>
      <c r="BC28" s="174">
        <f t="shared" si="29"/>
        <v>0</v>
      </c>
      <c r="BD28" s="170">
        <f t="shared" si="29"/>
        <v>0</v>
      </c>
      <c r="BE28" s="177">
        <f t="shared" si="29"/>
        <v>0</v>
      </c>
      <c r="BF28" s="174">
        <f t="shared" si="29"/>
        <v>0</v>
      </c>
      <c r="BG28" s="174">
        <f t="shared" si="29"/>
        <v>0</v>
      </c>
      <c r="BH28" s="170">
        <f t="shared" si="29"/>
        <v>0</v>
      </c>
      <c r="BI28" s="177">
        <f t="shared" si="29"/>
        <v>0</v>
      </c>
      <c r="BJ28" s="174">
        <f t="shared" si="29"/>
        <v>0</v>
      </c>
      <c r="BK28" s="174">
        <f t="shared" si="29"/>
        <v>0</v>
      </c>
      <c r="BL28" s="170">
        <f t="shared" si="29"/>
        <v>0</v>
      </c>
      <c r="BM28" s="177">
        <f t="shared" si="29"/>
        <v>0</v>
      </c>
      <c r="BN28" s="174">
        <f t="shared" si="29"/>
        <v>0</v>
      </c>
      <c r="BO28" s="174">
        <f t="shared" si="29"/>
        <v>0</v>
      </c>
      <c r="BP28" s="170">
        <f t="shared" si="29"/>
        <v>0</v>
      </c>
      <c r="BQ28" s="177">
        <f t="shared" ref="BQ28:EB28" si="30">IF(AND($B29&lt;=BQ$10,BQ$10&lt;=$C29),1,0)</f>
        <v>0</v>
      </c>
      <c r="BR28" s="174">
        <f t="shared" si="30"/>
        <v>0</v>
      </c>
      <c r="BS28" s="174">
        <f t="shared" si="30"/>
        <v>0</v>
      </c>
      <c r="BT28" s="170">
        <f t="shared" si="30"/>
        <v>0</v>
      </c>
      <c r="BU28" s="177">
        <f t="shared" si="30"/>
        <v>0</v>
      </c>
      <c r="BV28" s="174">
        <f t="shared" si="30"/>
        <v>0</v>
      </c>
      <c r="BW28" s="174">
        <f t="shared" si="30"/>
        <v>0</v>
      </c>
      <c r="BX28" s="170">
        <f t="shared" si="30"/>
        <v>0</v>
      </c>
      <c r="BY28" s="177">
        <f t="shared" si="30"/>
        <v>0</v>
      </c>
      <c r="BZ28" s="174">
        <f t="shared" si="30"/>
        <v>0</v>
      </c>
      <c r="CA28" s="174">
        <f t="shared" si="30"/>
        <v>0</v>
      </c>
      <c r="CB28" s="174">
        <f t="shared" si="30"/>
        <v>0</v>
      </c>
      <c r="CC28" s="169">
        <f t="shared" si="30"/>
        <v>0</v>
      </c>
      <c r="CD28" s="55">
        <f t="shared" si="30"/>
        <v>0</v>
      </c>
      <c r="CE28" s="55">
        <f t="shared" si="30"/>
        <v>0</v>
      </c>
      <c r="CF28" s="55">
        <f t="shared" si="30"/>
        <v>0</v>
      </c>
      <c r="CG28" s="54">
        <f t="shared" si="30"/>
        <v>0</v>
      </c>
      <c r="CH28" s="55">
        <f t="shared" si="30"/>
        <v>0</v>
      </c>
      <c r="CI28" s="55">
        <f t="shared" si="30"/>
        <v>0</v>
      </c>
      <c r="CJ28" s="55">
        <f t="shared" si="30"/>
        <v>0</v>
      </c>
      <c r="CK28" s="54">
        <f t="shared" si="30"/>
        <v>0</v>
      </c>
      <c r="CL28" s="55">
        <f t="shared" si="30"/>
        <v>0</v>
      </c>
      <c r="CM28" s="55">
        <f t="shared" si="30"/>
        <v>0</v>
      </c>
      <c r="CN28" s="55">
        <f t="shared" si="30"/>
        <v>0</v>
      </c>
      <c r="CO28" s="54">
        <f t="shared" si="30"/>
        <v>0</v>
      </c>
      <c r="CP28" s="55">
        <f t="shared" si="30"/>
        <v>0</v>
      </c>
      <c r="CQ28" s="55">
        <f t="shared" si="30"/>
        <v>0</v>
      </c>
      <c r="CR28" s="55">
        <f t="shared" si="30"/>
        <v>0</v>
      </c>
      <c r="CS28" s="54">
        <f t="shared" si="30"/>
        <v>0</v>
      </c>
      <c r="CT28" s="55">
        <f t="shared" si="30"/>
        <v>0</v>
      </c>
      <c r="CU28" s="55">
        <f t="shared" si="30"/>
        <v>0</v>
      </c>
      <c r="CV28" s="55">
        <f t="shared" si="30"/>
        <v>0</v>
      </c>
      <c r="CW28" s="54">
        <f t="shared" si="30"/>
        <v>0</v>
      </c>
      <c r="CX28" s="55">
        <f t="shared" si="30"/>
        <v>0</v>
      </c>
      <c r="CY28" s="55">
        <f t="shared" si="30"/>
        <v>0</v>
      </c>
      <c r="CZ28" s="55">
        <f t="shared" si="30"/>
        <v>0</v>
      </c>
      <c r="DA28" s="54">
        <f t="shared" si="30"/>
        <v>0</v>
      </c>
      <c r="DB28" s="55">
        <f t="shared" si="30"/>
        <v>0</v>
      </c>
      <c r="DC28" s="55">
        <f t="shared" si="30"/>
        <v>0</v>
      </c>
      <c r="DD28" s="55">
        <f t="shared" si="30"/>
        <v>0</v>
      </c>
      <c r="DE28" s="54">
        <f t="shared" si="30"/>
        <v>0</v>
      </c>
      <c r="DF28" s="55">
        <f t="shared" si="30"/>
        <v>0</v>
      </c>
      <c r="DG28" s="55">
        <f t="shared" si="30"/>
        <v>0</v>
      </c>
      <c r="DH28" s="55">
        <f t="shared" si="30"/>
        <v>0</v>
      </c>
      <c r="DI28" s="54">
        <f t="shared" si="30"/>
        <v>0</v>
      </c>
      <c r="DJ28" s="55">
        <f t="shared" si="30"/>
        <v>0</v>
      </c>
      <c r="DK28" s="55">
        <f t="shared" si="30"/>
        <v>0</v>
      </c>
      <c r="DL28" s="55">
        <f t="shared" si="30"/>
        <v>0</v>
      </c>
      <c r="DM28" s="54">
        <f t="shared" si="30"/>
        <v>0</v>
      </c>
      <c r="DN28" s="55">
        <f t="shared" si="30"/>
        <v>0</v>
      </c>
      <c r="DO28" s="55">
        <f t="shared" si="30"/>
        <v>0</v>
      </c>
      <c r="DP28" s="55">
        <f t="shared" si="30"/>
        <v>0</v>
      </c>
      <c r="DQ28" s="54">
        <f t="shared" si="30"/>
        <v>0</v>
      </c>
      <c r="DR28" s="55">
        <f t="shared" si="30"/>
        <v>0</v>
      </c>
      <c r="DS28" s="55">
        <f t="shared" si="30"/>
        <v>0</v>
      </c>
      <c r="DT28" s="55">
        <f t="shared" si="30"/>
        <v>0</v>
      </c>
      <c r="DU28" s="54">
        <f t="shared" si="30"/>
        <v>0</v>
      </c>
      <c r="DV28" s="55">
        <f t="shared" si="30"/>
        <v>0</v>
      </c>
      <c r="DW28" s="55">
        <f t="shared" si="30"/>
        <v>0</v>
      </c>
      <c r="DX28" s="55">
        <f t="shared" si="30"/>
        <v>0</v>
      </c>
      <c r="DY28" s="54">
        <f t="shared" si="30"/>
        <v>0</v>
      </c>
      <c r="DZ28" s="55">
        <f t="shared" si="30"/>
        <v>0</v>
      </c>
      <c r="EA28" s="55">
        <f t="shared" si="30"/>
        <v>0</v>
      </c>
      <c r="EB28" s="55">
        <f t="shared" si="30"/>
        <v>0</v>
      </c>
      <c r="EC28" s="54">
        <f t="shared" ref="EC28:EV28" si="31">IF(AND($B29&lt;=EC$10,EC$10&lt;=$C29),1,0)</f>
        <v>0</v>
      </c>
      <c r="ED28" s="55">
        <f t="shared" si="31"/>
        <v>0</v>
      </c>
      <c r="EE28" s="55">
        <f t="shared" si="31"/>
        <v>0</v>
      </c>
      <c r="EF28" s="55">
        <f t="shared" si="31"/>
        <v>0</v>
      </c>
      <c r="EG28" s="54">
        <f t="shared" si="31"/>
        <v>0</v>
      </c>
      <c r="EH28" s="55">
        <f t="shared" si="31"/>
        <v>0</v>
      </c>
      <c r="EI28" s="55">
        <f t="shared" si="31"/>
        <v>0</v>
      </c>
      <c r="EJ28" s="55">
        <f t="shared" si="31"/>
        <v>0</v>
      </c>
      <c r="EK28" s="54">
        <f t="shared" si="31"/>
        <v>0</v>
      </c>
      <c r="EL28" s="55">
        <f t="shared" si="31"/>
        <v>0</v>
      </c>
      <c r="EM28" s="55">
        <f t="shared" si="31"/>
        <v>0</v>
      </c>
      <c r="EN28" s="55">
        <f t="shared" si="31"/>
        <v>0</v>
      </c>
      <c r="EO28" s="54">
        <f t="shared" si="31"/>
        <v>0</v>
      </c>
      <c r="EP28" s="55">
        <f t="shared" si="31"/>
        <v>0</v>
      </c>
      <c r="EQ28" s="55">
        <f t="shared" si="31"/>
        <v>0</v>
      </c>
      <c r="ER28" s="55">
        <f t="shared" si="31"/>
        <v>0</v>
      </c>
      <c r="ES28" s="54">
        <f t="shared" si="31"/>
        <v>0</v>
      </c>
      <c r="ET28" s="55">
        <f t="shared" si="31"/>
        <v>0</v>
      </c>
      <c r="EU28" s="55">
        <f t="shared" si="31"/>
        <v>0</v>
      </c>
      <c r="EV28" s="55">
        <f t="shared" si="31"/>
        <v>0</v>
      </c>
    </row>
    <row r="29" spans="1:152" ht="25.05" customHeight="1" x14ac:dyDescent="0.3">
      <c r="A29" s="164" t="s">
        <v>154</v>
      </c>
      <c r="B29" s="52">
        <v>36</v>
      </c>
      <c r="C29" s="52">
        <v>39</v>
      </c>
      <c r="D29" s="166" t="s">
        <v>80</v>
      </c>
      <c r="E29" s="159"/>
      <c r="F29" s="171"/>
      <c r="G29" s="171"/>
      <c r="H29" s="168"/>
      <c r="I29" s="159"/>
      <c r="J29" s="171"/>
      <c r="K29" s="171"/>
      <c r="L29" s="168"/>
      <c r="M29" s="159"/>
      <c r="N29" s="171"/>
      <c r="O29" s="171"/>
      <c r="P29" s="168"/>
      <c r="Q29" s="159"/>
      <c r="R29" s="171"/>
      <c r="S29" s="171"/>
      <c r="T29" s="168"/>
      <c r="U29" s="159"/>
      <c r="V29" s="171"/>
      <c r="W29" s="171"/>
      <c r="X29" s="168"/>
      <c r="Y29" s="159"/>
      <c r="Z29" s="171"/>
      <c r="AA29" s="171"/>
      <c r="AB29" s="168"/>
      <c r="AC29" s="159"/>
      <c r="AD29" s="171"/>
      <c r="AE29" s="171"/>
      <c r="AF29" s="168"/>
      <c r="AG29" s="159"/>
      <c r="AH29" s="171"/>
      <c r="AI29" s="171"/>
      <c r="AJ29" s="168"/>
      <c r="AK29" s="159"/>
      <c r="AL29" s="171"/>
      <c r="AM29" s="171"/>
      <c r="AN29" s="168"/>
      <c r="AO29" s="159"/>
      <c r="AP29" s="171"/>
      <c r="AQ29" s="171"/>
      <c r="AR29" s="168"/>
      <c r="AS29" s="159"/>
      <c r="AT29" s="171"/>
      <c r="AU29" s="171"/>
      <c r="AV29" s="168"/>
      <c r="AW29" s="159"/>
      <c r="AX29" s="171"/>
      <c r="AY29" s="171"/>
      <c r="AZ29" s="168"/>
      <c r="BA29" s="159"/>
      <c r="BB29" s="171"/>
      <c r="BC29" s="171"/>
      <c r="BD29" s="168"/>
      <c r="BE29" s="159"/>
      <c r="BF29" s="171"/>
      <c r="BG29" s="171"/>
      <c r="BH29" s="168"/>
      <c r="BI29" s="159"/>
      <c r="BJ29" s="171"/>
      <c r="BK29" s="171"/>
      <c r="BL29" s="168"/>
      <c r="BM29" s="159"/>
      <c r="BN29" s="171"/>
      <c r="BO29" s="171"/>
      <c r="BP29" s="168"/>
      <c r="BQ29" s="159"/>
      <c r="BR29" s="171"/>
      <c r="BS29" s="171"/>
      <c r="BT29" s="168"/>
      <c r="BU29" s="159"/>
      <c r="BV29" s="171"/>
      <c r="BW29" s="171"/>
      <c r="BX29" s="168"/>
      <c r="BY29" s="159"/>
      <c r="BZ29" s="171"/>
      <c r="CA29" s="171"/>
      <c r="CB29" s="171"/>
      <c r="CC29" s="168"/>
      <c r="CD29" s="68"/>
      <c r="CE29" s="68"/>
      <c r="CF29" s="69"/>
      <c r="CG29" s="67"/>
      <c r="CH29" s="68"/>
      <c r="CI29" s="68"/>
      <c r="CJ29" s="69"/>
      <c r="CK29" s="67"/>
      <c r="CL29" s="68"/>
      <c r="CM29" s="68"/>
      <c r="CN29" s="69"/>
      <c r="CO29" s="67"/>
      <c r="CP29" s="68"/>
      <c r="CQ29" s="68"/>
      <c r="CR29" s="69"/>
      <c r="CS29" s="67"/>
      <c r="CT29" s="68"/>
      <c r="CU29" s="68"/>
      <c r="CV29" s="69"/>
      <c r="CW29" s="67"/>
      <c r="CX29" s="68"/>
      <c r="CY29" s="68"/>
      <c r="CZ29" s="69"/>
      <c r="DA29" s="67"/>
      <c r="DB29" s="68"/>
      <c r="DC29" s="68"/>
      <c r="DD29" s="69"/>
      <c r="DE29" s="67"/>
      <c r="DF29" s="68"/>
      <c r="DG29" s="68"/>
      <c r="DH29" s="69"/>
      <c r="DI29" s="67"/>
      <c r="DJ29" s="68"/>
      <c r="DK29" s="68"/>
      <c r="DL29" s="69"/>
      <c r="DM29" s="67"/>
      <c r="DN29" s="68"/>
      <c r="DO29" s="68"/>
      <c r="DP29" s="69"/>
      <c r="DQ29" s="67"/>
      <c r="DR29" s="68"/>
      <c r="DS29" s="68"/>
      <c r="DT29" s="69"/>
      <c r="DU29" s="67"/>
      <c r="DV29" s="68"/>
      <c r="DW29" s="68"/>
      <c r="DX29" s="69"/>
      <c r="DY29" s="67"/>
      <c r="DZ29" s="68"/>
      <c r="EA29" s="68"/>
      <c r="EB29" s="69"/>
      <c r="EC29" s="67"/>
      <c r="ED29" s="68"/>
      <c r="EE29" s="68"/>
      <c r="EF29" s="69"/>
      <c r="EG29" s="67"/>
      <c r="EH29" s="68"/>
      <c r="EI29" s="68"/>
      <c r="EJ29" s="69"/>
      <c r="EK29" s="67"/>
      <c r="EL29" s="68"/>
      <c r="EM29" s="68"/>
      <c r="EN29" s="69"/>
      <c r="EO29" s="67"/>
      <c r="EP29" s="68"/>
      <c r="EQ29" s="68"/>
      <c r="ER29" s="69"/>
      <c r="ES29" s="67"/>
      <c r="ET29" s="68"/>
      <c r="EU29" s="68"/>
      <c r="EV29" s="69"/>
    </row>
  </sheetData>
  <mergeCells count="75">
    <mergeCell ref="AW9:AZ9"/>
    <mergeCell ref="E9:H9"/>
    <mergeCell ref="I9:L9"/>
    <mergeCell ref="Q9:T9"/>
    <mergeCell ref="U9:X9"/>
    <mergeCell ref="Y9:AB9"/>
    <mergeCell ref="M9:P9"/>
    <mergeCell ref="AC9:AF9"/>
    <mergeCell ref="AG9:AJ9"/>
    <mergeCell ref="AK9:AN9"/>
    <mergeCell ref="AO9:AR9"/>
    <mergeCell ref="AS9:AV9"/>
    <mergeCell ref="CS9:CV9"/>
    <mergeCell ref="BA9:BD9"/>
    <mergeCell ref="BE9:BH9"/>
    <mergeCell ref="BI9:BL9"/>
    <mergeCell ref="BM9:BP9"/>
    <mergeCell ref="BQ9:BT9"/>
    <mergeCell ref="BU9:BX9"/>
    <mergeCell ref="BY9:CB9"/>
    <mergeCell ref="CC9:CF9"/>
    <mergeCell ref="CG9:CJ9"/>
    <mergeCell ref="CK9:CN9"/>
    <mergeCell ref="CO9:CR9"/>
    <mergeCell ref="EO9:ER9"/>
    <mergeCell ref="CW9:CZ9"/>
    <mergeCell ref="DA9:DD9"/>
    <mergeCell ref="DE9:DH9"/>
    <mergeCell ref="DI9:DL9"/>
    <mergeCell ref="DM9:DP9"/>
    <mergeCell ref="DQ9:DT9"/>
    <mergeCell ref="BI11:BL11"/>
    <mergeCell ref="ES9:EV9"/>
    <mergeCell ref="E11:H11"/>
    <mergeCell ref="I11:L11"/>
    <mergeCell ref="M11:P11"/>
    <mergeCell ref="Q11:T11"/>
    <mergeCell ref="U11:X11"/>
    <mergeCell ref="Y11:AB11"/>
    <mergeCell ref="AC11:AF11"/>
    <mergeCell ref="AG11:AJ11"/>
    <mergeCell ref="AK11:AN11"/>
    <mergeCell ref="DU9:DX9"/>
    <mergeCell ref="DY9:EB9"/>
    <mergeCell ref="EC9:EF9"/>
    <mergeCell ref="EG9:EJ9"/>
    <mergeCell ref="EK9:EN9"/>
    <mergeCell ref="AO11:AR11"/>
    <mergeCell ref="AS11:AV11"/>
    <mergeCell ref="AW11:AZ11"/>
    <mergeCell ref="BA11:BD11"/>
    <mergeCell ref="BE11:BH11"/>
    <mergeCell ref="DE11:DH11"/>
    <mergeCell ref="BM11:BP11"/>
    <mergeCell ref="BQ11:BT11"/>
    <mergeCell ref="BU11:BX11"/>
    <mergeCell ref="BY11:CB11"/>
    <mergeCell ref="CC11:CF11"/>
    <mergeCell ref="CG11:CJ11"/>
    <mergeCell ref="CE4:CI4"/>
    <mergeCell ref="EG11:EJ11"/>
    <mergeCell ref="EK11:EN11"/>
    <mergeCell ref="EO11:ER11"/>
    <mergeCell ref="ES11:EV11"/>
    <mergeCell ref="DI11:DL11"/>
    <mergeCell ref="DM11:DP11"/>
    <mergeCell ref="DQ11:DT11"/>
    <mergeCell ref="DU11:DX11"/>
    <mergeCell ref="DY11:EB11"/>
    <mergeCell ref="EC11:EF11"/>
    <mergeCell ref="CK11:CN11"/>
    <mergeCell ref="CO11:CR11"/>
    <mergeCell ref="CS11:CV11"/>
    <mergeCell ref="CW11:CZ11"/>
    <mergeCell ref="DA11:DD11"/>
  </mergeCells>
  <conditionalFormatting sqref="E2:EV3 E19:EV19 E17:EV17">
    <cfRule type="expression" dxfId="135" priority="1737" stopIfTrue="1">
      <formula>AND(E1=1,$D2="Mtris &amp; Agce")</formula>
    </cfRule>
    <cfRule type="expression" dxfId="134" priority="8758" stopIfTrue="1">
      <formula>AND(E1=1,$D2="PC &amp; Aménagements extérieurs")</formula>
    </cfRule>
  </conditionalFormatting>
  <conditionalFormatting sqref="E2:EV3 E19:EV19 E17:EV17">
    <cfRule type="expression" dxfId="133" priority="8759" stopIfTrue="1">
      <formula>AND(E1=1,$D2="ICD, CEA &amp; Appareillages")</formula>
    </cfRule>
    <cfRule type="expression" dxfId="132" priority="8760" stopIfTrue="1">
      <formula>AND(E1=1,$D2="CET")</formula>
    </cfRule>
    <cfRule type="expression" dxfId="131" priority="8761" stopIfTrue="1">
      <formula>AND(E1=1,$D2="Clos couvert &amp; Façade")</formula>
    </cfRule>
    <cfRule type="expression" dxfId="130" priority="8762" stopIfTrue="1">
      <formula>AND(E1=1,$D2="CES")</formula>
    </cfRule>
    <cfRule type="expression" dxfId="129" priority="8763" stopIfTrue="1">
      <formula>AND(E1=1,$D2="Terrasses &amp; Maconneries")</formula>
    </cfRule>
    <cfRule type="expression" dxfId="128" priority="8764" stopIfTrue="1">
      <formula>AND(E1=1,$D2="Super")</formula>
    </cfRule>
    <cfRule type="expression" dxfId="127" priority="8765" stopIfTrue="1">
      <formula>AND(E1=1,$D2="INFRA")</formula>
    </cfRule>
    <cfRule type="expression" dxfId="126" priority="8766" stopIfTrue="1">
      <formula>AND(E1=1,$D2="Fondations")</formula>
    </cfRule>
    <cfRule type="expression" dxfId="125" priority="8767" stopIfTrue="1">
      <formula>AND(E1=1,$D2="GO")</formula>
    </cfRule>
    <cfRule type="expression" dxfId="124" priority="8768" stopIfTrue="1">
      <formula>AND(E1=1,$D2="STGO")</formula>
    </cfRule>
    <cfRule type="expression" dxfId="123" priority="8769" stopIfTrue="1">
      <formula>AND(E1=1,$D2="Preparation")</formula>
    </cfRule>
    <cfRule type="expression" dxfId="122" priority="8770" stopIfTrue="1">
      <formula>AND(E1=1,$D2="Jalon")</formula>
    </cfRule>
  </conditionalFormatting>
  <conditionalFormatting sqref="E3:EV3">
    <cfRule type="expression" dxfId="121" priority="1666" stopIfTrue="1">
      <formula>AND(E2=1,$D3="Divers CES")</formula>
    </cfRule>
  </conditionalFormatting>
  <conditionalFormatting sqref="E12:EV13">
    <cfRule type="expression" dxfId="120" priority="1637" stopIfTrue="1">
      <formula>AND(E11=1,$D12="Mtris &amp; Agce")</formula>
    </cfRule>
    <cfRule type="expression" dxfId="119" priority="1638" stopIfTrue="1">
      <formula>AND(E11=1,$D12="PC &amp; Aménagements extérieurs")</formula>
    </cfRule>
  </conditionalFormatting>
  <conditionalFormatting sqref="E12:EV13">
    <cfRule type="expression" dxfId="118" priority="1639" stopIfTrue="1">
      <formula>AND(E11=1,$D12="ICD, CEA &amp; Appareillages")</formula>
    </cfRule>
    <cfRule type="expression" dxfId="117" priority="1640" stopIfTrue="1">
      <formula>AND(E11=1,$D12="CET")</formula>
    </cfRule>
    <cfRule type="expression" dxfId="116" priority="1641" stopIfTrue="1">
      <formula>AND(E11=1,$D12="Clos couvert &amp; Façade")</formula>
    </cfRule>
    <cfRule type="expression" dxfId="115" priority="1642" stopIfTrue="1">
      <formula>AND(E11=1,$D12="CES")</formula>
    </cfRule>
    <cfRule type="expression" dxfId="114" priority="1643" stopIfTrue="1">
      <formula>AND(E11=1,$D12="Terrasses &amp; Maconneries")</formula>
    </cfRule>
    <cfRule type="expression" dxfId="113" priority="1644" stopIfTrue="1">
      <formula>AND(E11=1,$D12="Super")</formula>
    </cfRule>
    <cfRule type="expression" dxfId="112" priority="1645" stopIfTrue="1">
      <formula>AND(E11=1,$D12="INFRA")</formula>
    </cfRule>
    <cfRule type="expression" dxfId="111" priority="1646" stopIfTrue="1">
      <formula>AND(E11=1,$D12="Fondations")</formula>
    </cfRule>
    <cfRule type="expression" dxfId="110" priority="1647" stopIfTrue="1">
      <formula>AND(E11=1,$D12="GO")</formula>
    </cfRule>
    <cfRule type="expression" dxfId="109" priority="1648" stopIfTrue="1">
      <formula>AND(E11=1,$D12="STGO")</formula>
    </cfRule>
    <cfRule type="expression" dxfId="108" priority="1649" stopIfTrue="1">
      <formula>AND(E11=1,$D12="Preparation")</formula>
    </cfRule>
    <cfRule type="expression" dxfId="107" priority="1650" stopIfTrue="1">
      <formula>AND(E11=1,$D12="Jalon")</formula>
    </cfRule>
  </conditionalFormatting>
  <conditionalFormatting sqref="E13:EV13">
    <cfRule type="expression" dxfId="106" priority="1636" stopIfTrue="1">
      <formula>AND(E12=1,$D13="Divers CES")</formula>
    </cfRule>
  </conditionalFormatting>
  <conditionalFormatting sqref="E14:EV15">
    <cfRule type="expression" dxfId="105" priority="1622" stopIfTrue="1">
      <formula>AND(E13=1,$D14="Mtris &amp; Agce")</formula>
    </cfRule>
    <cfRule type="expression" dxfId="104" priority="1623" stopIfTrue="1">
      <formula>AND(E13=1,$D14="PC &amp; Aménagements extérieurs")</formula>
    </cfRule>
  </conditionalFormatting>
  <conditionalFormatting sqref="E14:EV15">
    <cfRule type="expression" dxfId="103" priority="1624" stopIfTrue="1">
      <formula>AND(E13=1,$D14="ICD, CEA &amp; Appareillages")</formula>
    </cfRule>
    <cfRule type="expression" dxfId="102" priority="1625" stopIfTrue="1">
      <formula>AND(E13=1,$D14="CET")</formula>
    </cfRule>
    <cfRule type="expression" dxfId="101" priority="1626" stopIfTrue="1">
      <formula>AND(E13=1,$D14="Clos couvert &amp; Façade")</formula>
    </cfRule>
    <cfRule type="expression" dxfId="100" priority="1627" stopIfTrue="1">
      <formula>AND(E13=1,$D14="CES")</formula>
    </cfRule>
    <cfRule type="expression" dxfId="99" priority="1628" stopIfTrue="1">
      <formula>AND(E13=1,$D14="Terrasses &amp; Maconneries")</formula>
    </cfRule>
    <cfRule type="expression" dxfId="98" priority="1629" stopIfTrue="1">
      <formula>AND(E13=1,$D14="Super")</formula>
    </cfRule>
    <cfRule type="expression" dxfId="97" priority="1630" stopIfTrue="1">
      <formula>AND(E13=1,$D14="INFRA")</formula>
    </cfRule>
    <cfRule type="expression" dxfId="96" priority="1631" stopIfTrue="1">
      <formula>AND(E13=1,$D14="Fondations")</formula>
    </cfRule>
    <cfRule type="expression" dxfId="95" priority="1632" stopIfTrue="1">
      <formula>AND(E13=1,$D14="GO")</formula>
    </cfRule>
    <cfRule type="expression" dxfId="94" priority="1633" stopIfTrue="1">
      <formula>AND(E13=1,$D14="STGO")</formula>
    </cfRule>
    <cfRule type="expression" dxfId="93" priority="1634" stopIfTrue="1">
      <formula>AND(E13=1,$D14="Preparation")</formula>
    </cfRule>
    <cfRule type="expression" dxfId="92" priority="1635" stopIfTrue="1">
      <formula>AND(E13=1,$D14="Jalon")</formula>
    </cfRule>
  </conditionalFormatting>
  <conditionalFormatting sqref="E15:EV15">
    <cfRule type="expression" dxfId="91" priority="1621" stopIfTrue="1">
      <formula>AND(E14=1,$D15="Divers CES")</formula>
    </cfRule>
  </conditionalFormatting>
  <conditionalFormatting sqref="E17:EV17">
    <cfRule type="expression" dxfId="90" priority="1456" stopIfTrue="1">
      <formula>AND(E16=1,$D17="Divers CES")</formula>
    </cfRule>
  </conditionalFormatting>
  <conditionalFormatting sqref="E19:EV19">
    <cfRule type="expression" dxfId="89" priority="316" stopIfTrue="1">
      <formula>AND(E18=1,$D19="Divers CES")</formula>
    </cfRule>
  </conditionalFormatting>
  <conditionalFormatting sqref="E20:EV21">
    <cfRule type="expression" dxfId="88" priority="302" stopIfTrue="1">
      <formula>AND(E19=1,$D20="Mtris &amp; Agce")</formula>
    </cfRule>
    <cfRule type="expression" dxfId="87" priority="303" stopIfTrue="1">
      <formula>AND(E19=1,$D20="PC &amp; Aménagements extérieurs")</formula>
    </cfRule>
  </conditionalFormatting>
  <conditionalFormatting sqref="E20:EV21">
    <cfRule type="expression" dxfId="86" priority="304" stopIfTrue="1">
      <formula>AND(E19=1,$D20="ICD, CEA &amp; Appareillages")</formula>
    </cfRule>
    <cfRule type="expression" dxfId="85" priority="305" stopIfTrue="1">
      <formula>AND(E19=1,$D20="CET")</formula>
    </cfRule>
    <cfRule type="expression" dxfId="84" priority="306" stopIfTrue="1">
      <formula>AND(E19=1,$D20="Clos couvert &amp; Façade")</formula>
    </cfRule>
    <cfRule type="expression" dxfId="83" priority="307" stopIfTrue="1">
      <formula>AND(E19=1,$D20="CES")</formula>
    </cfRule>
    <cfRule type="expression" dxfId="82" priority="308" stopIfTrue="1">
      <formula>AND(E19=1,$D20="Terrasses &amp; Maconneries")</formula>
    </cfRule>
    <cfRule type="expression" dxfId="81" priority="309" stopIfTrue="1">
      <formula>AND(E19=1,$D20="Super")</formula>
    </cfRule>
    <cfRule type="expression" dxfId="80" priority="310" stopIfTrue="1">
      <formula>AND(E19=1,$D20="INFRA")</formula>
    </cfRule>
    <cfRule type="expression" dxfId="79" priority="311" stopIfTrue="1">
      <formula>AND(E19=1,$D20="Fondations")</formula>
    </cfRule>
    <cfRule type="expression" dxfId="78" priority="312" stopIfTrue="1">
      <formula>AND(E19=1,$D20="GO")</formula>
    </cfRule>
    <cfRule type="expression" dxfId="77" priority="313" stopIfTrue="1">
      <formula>AND(E19=1,$D20="STGO")</formula>
    </cfRule>
    <cfRule type="expression" dxfId="76" priority="314" stopIfTrue="1">
      <formula>AND(E19=1,$D20="Preparation")</formula>
    </cfRule>
    <cfRule type="expression" dxfId="75" priority="315" stopIfTrue="1">
      <formula>AND(E19=1,$D20="Jalon")</formula>
    </cfRule>
  </conditionalFormatting>
  <conditionalFormatting sqref="E21:EV21">
    <cfRule type="expression" dxfId="74" priority="301" stopIfTrue="1">
      <formula>AND(E20=1,$D21="Divers CES")</formula>
    </cfRule>
  </conditionalFormatting>
  <conditionalFormatting sqref="E22:EV23">
    <cfRule type="expression" dxfId="73" priority="287" stopIfTrue="1">
      <formula>AND(E21=1,$D22="Mtris &amp; Agce")</formula>
    </cfRule>
    <cfRule type="expression" dxfId="72" priority="288" stopIfTrue="1">
      <formula>AND(E21=1,$D22="PC &amp; Aménagements extérieurs")</formula>
    </cfRule>
  </conditionalFormatting>
  <conditionalFormatting sqref="E22:EV23">
    <cfRule type="expression" dxfId="71" priority="289" stopIfTrue="1">
      <formula>AND(E21=1,$D22="ICD, CEA &amp; Appareillages")</formula>
    </cfRule>
    <cfRule type="expression" dxfId="70" priority="290" stopIfTrue="1">
      <formula>AND(E21=1,$D22="CET")</formula>
    </cfRule>
    <cfRule type="expression" dxfId="69" priority="291" stopIfTrue="1">
      <formula>AND(E21=1,$D22="Clos couvert &amp; Façade")</formula>
    </cfRule>
    <cfRule type="expression" dxfId="68" priority="292" stopIfTrue="1">
      <formula>AND(E21=1,$D22="CES")</formula>
    </cfRule>
    <cfRule type="expression" dxfId="67" priority="293" stopIfTrue="1">
      <formula>AND(E21=1,$D22="Terrasses &amp; Maconneries")</formula>
    </cfRule>
    <cfRule type="expression" dxfId="66" priority="294" stopIfTrue="1">
      <formula>AND(E21=1,$D22="Super")</formula>
    </cfRule>
    <cfRule type="expression" dxfId="65" priority="295" stopIfTrue="1">
      <formula>AND(E21=1,$D22="INFRA")</formula>
    </cfRule>
    <cfRule type="expression" dxfId="64" priority="296" stopIfTrue="1">
      <formula>AND(E21=1,$D22="Fondations")</formula>
    </cfRule>
    <cfRule type="expression" dxfId="63" priority="297" stopIfTrue="1">
      <formula>AND(E21=1,$D22="GO")</formula>
    </cfRule>
    <cfRule type="expression" dxfId="62" priority="298" stopIfTrue="1">
      <formula>AND(E21=1,$D22="STGO")</formula>
    </cfRule>
    <cfRule type="expression" dxfId="61" priority="299" stopIfTrue="1">
      <formula>AND(E21=1,$D22="Preparation")</formula>
    </cfRule>
    <cfRule type="expression" dxfId="60" priority="300" stopIfTrue="1">
      <formula>AND(E21=1,$D22="Jalon")</formula>
    </cfRule>
  </conditionalFormatting>
  <conditionalFormatting sqref="E23:EV23">
    <cfRule type="expression" dxfId="59" priority="286" stopIfTrue="1">
      <formula>AND(E22=1,$D23="Divers CES")</formula>
    </cfRule>
  </conditionalFormatting>
  <conditionalFormatting sqref="E24:EV25">
    <cfRule type="expression" dxfId="58" priority="272" stopIfTrue="1">
      <formula>AND(E23=1,$D24="Mtris &amp; Agce")</formula>
    </cfRule>
    <cfRule type="expression" dxfId="57" priority="273" stopIfTrue="1">
      <formula>AND(E23=1,$D24="PC &amp; Aménagements extérieurs")</formula>
    </cfRule>
  </conditionalFormatting>
  <conditionalFormatting sqref="E24:EV25">
    <cfRule type="expression" dxfId="56" priority="274" stopIfTrue="1">
      <formula>AND(E23=1,$D24="ICD, CEA &amp; Appareillages")</formula>
    </cfRule>
    <cfRule type="expression" dxfId="55" priority="275" stopIfTrue="1">
      <formula>AND(E23=1,$D24="CET")</formula>
    </cfRule>
    <cfRule type="expression" dxfId="54" priority="276" stopIfTrue="1">
      <formula>AND(E23=1,$D24="Clos couvert &amp; Façade")</formula>
    </cfRule>
    <cfRule type="expression" dxfId="53" priority="277" stopIfTrue="1">
      <formula>AND(E23=1,$D24="CES")</formula>
    </cfRule>
    <cfRule type="expression" dxfId="52" priority="278" stopIfTrue="1">
      <formula>AND(E23=1,$D24="Terrasses &amp; Maconneries")</formula>
    </cfRule>
    <cfRule type="expression" dxfId="51" priority="279" stopIfTrue="1">
      <formula>AND(E23=1,$D24="Super")</formula>
    </cfRule>
    <cfRule type="expression" dxfId="50" priority="280" stopIfTrue="1">
      <formula>AND(E23=1,$D24="INFRA")</formula>
    </cfRule>
    <cfRule type="expression" dxfId="49" priority="281" stopIfTrue="1">
      <formula>AND(E23=1,$D24="Fondations")</formula>
    </cfRule>
    <cfRule type="expression" dxfId="48" priority="282" stopIfTrue="1">
      <formula>AND(E23=1,$D24="GO")</formula>
    </cfRule>
    <cfRule type="expression" dxfId="47" priority="283" stopIfTrue="1">
      <formula>AND(E23=1,$D24="STGO")</formula>
    </cfRule>
    <cfRule type="expression" dxfId="46" priority="284" stopIfTrue="1">
      <formula>AND(E23=1,$D24="Preparation")</formula>
    </cfRule>
    <cfRule type="expression" dxfId="45" priority="285" stopIfTrue="1">
      <formula>AND(E23=1,$D24="Jalon")</formula>
    </cfRule>
  </conditionalFormatting>
  <conditionalFormatting sqref="E25:EV25">
    <cfRule type="expression" dxfId="44" priority="271" stopIfTrue="1">
      <formula>AND(E24=1,$D25="Divers CES")</formula>
    </cfRule>
  </conditionalFormatting>
  <conditionalFormatting sqref="E26:EV27">
    <cfRule type="expression" dxfId="43" priority="257" stopIfTrue="1">
      <formula>AND(E25=1,$D26="Mtris &amp; Agce")</formula>
    </cfRule>
    <cfRule type="expression" dxfId="42" priority="258" stopIfTrue="1">
      <formula>AND(E25=1,$D26="PC &amp; Aménagements extérieurs")</formula>
    </cfRule>
  </conditionalFormatting>
  <conditionalFormatting sqref="E26:EV27">
    <cfRule type="expression" dxfId="41" priority="259" stopIfTrue="1">
      <formula>AND(E25=1,$D26="ICD, CEA &amp; Appareillages")</formula>
    </cfRule>
    <cfRule type="expression" dxfId="40" priority="260" stopIfTrue="1">
      <formula>AND(E25=1,$D26="CET")</formula>
    </cfRule>
    <cfRule type="expression" dxfId="39" priority="261" stopIfTrue="1">
      <formula>AND(E25=1,$D26="Clos couvert &amp; Façade")</formula>
    </cfRule>
    <cfRule type="expression" dxfId="38" priority="262" stopIfTrue="1">
      <formula>AND(E25=1,$D26="CES")</formula>
    </cfRule>
    <cfRule type="expression" dxfId="37" priority="263" stopIfTrue="1">
      <formula>AND(E25=1,$D26="Terrasses &amp; Maconneries")</formula>
    </cfRule>
    <cfRule type="expression" dxfId="36" priority="264" stopIfTrue="1">
      <formula>AND(E25=1,$D26="Super")</formula>
    </cfRule>
    <cfRule type="expression" dxfId="35" priority="265" stopIfTrue="1">
      <formula>AND(E25=1,$D26="INFRA")</formula>
    </cfRule>
    <cfRule type="expression" dxfId="34" priority="266" stopIfTrue="1">
      <formula>AND(E25=1,$D26="Fondations")</formula>
    </cfRule>
    <cfRule type="expression" dxfId="33" priority="267" stopIfTrue="1">
      <formula>AND(E25=1,$D26="GO")</formula>
    </cfRule>
    <cfRule type="expression" dxfId="32" priority="268" stopIfTrue="1">
      <formula>AND(E25=1,$D26="STGO")</formula>
    </cfRule>
    <cfRule type="expression" dxfId="31" priority="269" stopIfTrue="1">
      <formula>AND(E25=1,$D26="Preparation")</formula>
    </cfRule>
    <cfRule type="expression" dxfId="30" priority="270" stopIfTrue="1">
      <formula>AND(E25=1,$D26="Jalon")</formula>
    </cfRule>
  </conditionalFormatting>
  <conditionalFormatting sqref="E27:EV27">
    <cfRule type="expression" dxfId="29" priority="256" stopIfTrue="1">
      <formula>AND(E26=1,$D27="Divers CES")</formula>
    </cfRule>
  </conditionalFormatting>
  <conditionalFormatting sqref="E28:EV29">
    <cfRule type="expression" dxfId="28" priority="242" stopIfTrue="1">
      <formula>AND(E27=1,$D28="Mtris &amp; Agce")</formula>
    </cfRule>
    <cfRule type="expression" dxfId="27" priority="243" stopIfTrue="1">
      <formula>AND(E27=1,$D28="PC &amp; Aménagements extérieurs")</formula>
    </cfRule>
  </conditionalFormatting>
  <conditionalFormatting sqref="E28:EV29">
    <cfRule type="expression" dxfId="26" priority="244" stopIfTrue="1">
      <formula>AND(E27=1,$D28="ICD, CEA &amp; Appareillages")</formula>
    </cfRule>
    <cfRule type="expression" dxfId="25" priority="245" stopIfTrue="1">
      <formula>AND(E27=1,$D28="CET")</formula>
    </cfRule>
    <cfRule type="expression" dxfId="24" priority="246" stopIfTrue="1">
      <formula>AND(E27=1,$D28="Clos couvert &amp; Façade")</formula>
    </cfRule>
    <cfRule type="expression" dxfId="23" priority="247" stopIfTrue="1">
      <formula>AND(E27=1,$D28="CES")</formula>
    </cfRule>
    <cfRule type="expression" dxfId="22" priority="248" stopIfTrue="1">
      <formula>AND(E27=1,$D28="Terrasses &amp; Maconneries")</formula>
    </cfRule>
    <cfRule type="expression" dxfId="21" priority="249" stopIfTrue="1">
      <formula>AND(E27=1,$D28="Super")</formula>
    </cfRule>
    <cfRule type="expression" dxfId="20" priority="250" stopIfTrue="1">
      <formula>AND(E27=1,$D28="INFRA")</formula>
    </cfRule>
    <cfRule type="expression" dxfId="19" priority="251" stopIfTrue="1">
      <formula>AND(E27=1,$D28="Fondations")</formula>
    </cfRule>
    <cfRule type="expression" dxfId="18" priority="252" stopIfTrue="1">
      <formula>AND(E27=1,$D28="GO")</formula>
    </cfRule>
    <cfRule type="expression" dxfId="17" priority="253" stopIfTrue="1">
      <formula>AND(E27=1,$D28="STGO")</formula>
    </cfRule>
    <cfRule type="expression" dxfId="16" priority="254" stopIfTrue="1">
      <formula>AND(E27=1,$D28="Preparation")</formula>
    </cfRule>
    <cfRule type="expression" dxfId="15" priority="255" stopIfTrue="1">
      <formula>AND(E27=1,$D28="Jalon")</formula>
    </cfRule>
  </conditionalFormatting>
  <conditionalFormatting sqref="E29:EV29">
    <cfRule type="expression" dxfId="14" priority="241" stopIfTrue="1">
      <formula>AND(E28=1,$D29="Divers CES")</formula>
    </cfRule>
  </conditionalFormatting>
  <conditionalFormatting sqref="E18:EV18 E16:EV16">
    <cfRule type="expression" dxfId="13" priority="10325" stopIfTrue="1">
      <formula>AND(#REF!=1,$D16="Mtris &amp; Agce")</formula>
    </cfRule>
    <cfRule type="expression" dxfId="12" priority="10326" stopIfTrue="1">
      <formula>AND(#REF!=1,$D16="PC &amp; Aménagements extérieurs")</formula>
    </cfRule>
  </conditionalFormatting>
  <conditionalFormatting sqref="E18:EV18 E16:EV16">
    <cfRule type="expression" dxfId="11" priority="10329" stopIfTrue="1">
      <formula>AND(#REF!=1,$D16="ICD, CEA &amp; Appareillages")</formula>
    </cfRule>
    <cfRule type="expression" dxfId="10" priority="10330" stopIfTrue="1">
      <formula>AND(#REF!=1,$D16="CET")</formula>
    </cfRule>
    <cfRule type="expression" dxfId="9" priority="10331" stopIfTrue="1">
      <formula>AND(#REF!=1,$D16="Clos couvert &amp; Façade")</formula>
    </cfRule>
    <cfRule type="expression" dxfId="8" priority="10332" stopIfTrue="1">
      <formula>AND(#REF!=1,$D16="CES")</formula>
    </cfRule>
    <cfRule type="expression" dxfId="7" priority="10333" stopIfTrue="1">
      <formula>AND(#REF!=1,$D16="Terrasses &amp; Maconneries")</formula>
    </cfRule>
    <cfRule type="expression" dxfId="6" priority="10334" stopIfTrue="1">
      <formula>AND(#REF!=1,$D16="Super")</formula>
    </cfRule>
    <cfRule type="expression" dxfId="5" priority="10335" stopIfTrue="1">
      <formula>AND(#REF!=1,$D16="INFRA")</formula>
    </cfRule>
    <cfRule type="expression" dxfId="4" priority="10336" stopIfTrue="1">
      <formula>AND(#REF!=1,$D16="Fondations")</formula>
    </cfRule>
    <cfRule type="expression" dxfId="3" priority="10337" stopIfTrue="1">
      <formula>AND(#REF!=1,$D16="GO")</formula>
    </cfRule>
    <cfRule type="expression" dxfId="2" priority="10338" stopIfTrue="1">
      <formula>AND(#REF!=1,$D16="STGO")</formula>
    </cfRule>
    <cfRule type="expression" dxfId="1" priority="10339" stopIfTrue="1">
      <formula>AND(#REF!=1,$D16="Preparation")</formula>
    </cfRule>
    <cfRule type="expression" dxfId="0" priority="10340" stopIfTrue="1">
      <formula>AND(#REF!=1,$D16="Jalon")</formula>
    </cfRule>
  </conditionalFormatting>
  <dataValidations count="1">
    <dataValidation type="list" allowBlank="1" showInputMessage="1" showErrorMessage="1" sqref="D3 D13 D15 D17 D19 D21 D23 D25 D27 D29">
      <formula1>$FB$4:$FO$4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3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Insérer">
                <anchor moveWithCells="1" sizeWithCells="1">
                  <from>
                    <xdr:col>13</xdr:col>
                    <xdr:colOff>99060</xdr:colOff>
                    <xdr:row>3</xdr:row>
                    <xdr:rowOff>106680</xdr:rowOff>
                  </from>
                  <to>
                    <xdr:col>22</xdr:col>
                    <xdr:colOff>45720</xdr:colOff>
                    <xdr:row>3</xdr:row>
                    <xdr:rowOff>426720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ZoneImp">
                <anchor moveWithCells="1" sizeWithCells="1">
                  <from>
                    <xdr:col>22</xdr:col>
                    <xdr:colOff>144780</xdr:colOff>
                    <xdr:row>3</xdr:row>
                    <xdr:rowOff>114300</xdr:rowOff>
                  </from>
                  <to>
                    <xdr:col>35</xdr:col>
                    <xdr:colOff>144780</xdr:colOff>
                    <xdr:row>3</xdr:row>
                    <xdr:rowOff>434340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defaultSize="0" print="0" autoFill="0" autoPict="0" macro="[0]!Supprimer">
                <anchor moveWithCells="1" sizeWithCells="1">
                  <from>
                    <xdr:col>4</xdr:col>
                    <xdr:colOff>60960</xdr:colOff>
                    <xdr:row>3</xdr:row>
                    <xdr:rowOff>106680</xdr:rowOff>
                  </from>
                  <to>
                    <xdr:col>13</xdr:col>
                    <xdr:colOff>7620</xdr:colOff>
                    <xdr:row>3</xdr:row>
                    <xdr:rowOff>426720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Button 4">
              <controlPr defaultSize="0" print="0" autoFill="0" autoPict="0" macro="[0]!mois">
                <anchor moveWithCells="1" sizeWithCells="1">
                  <from>
                    <xdr:col>0</xdr:col>
                    <xdr:colOff>91440</xdr:colOff>
                    <xdr:row>8</xdr:row>
                    <xdr:rowOff>83820</xdr:rowOff>
                  </from>
                  <to>
                    <xdr:col>0</xdr:col>
                    <xdr:colOff>2080260</xdr:colOff>
                    <xdr:row>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Button 5">
              <controlPr defaultSize="0" print="0" autoFill="0" autoPict="0" macro="[0]!DébutFin">
                <anchor moveWithCells="1" sizeWithCells="1">
                  <from>
                    <xdr:col>4</xdr:col>
                    <xdr:colOff>45720</xdr:colOff>
                    <xdr:row>6</xdr:row>
                    <xdr:rowOff>251460</xdr:rowOff>
                  </from>
                  <to>
                    <xdr:col>14</xdr:col>
                    <xdr:colOff>22860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5" r:id="rId9" name="Button 41">
              <controlPr defaultSize="0" print="0" autoFill="0" autoPict="0" macro="[0]!DéplacerBAS">
                <anchor moveWithCells="1" sizeWithCells="1">
                  <from>
                    <xdr:col>37</xdr:col>
                    <xdr:colOff>38100</xdr:colOff>
                    <xdr:row>3</xdr:row>
                    <xdr:rowOff>114300</xdr:rowOff>
                  </from>
                  <to>
                    <xdr:col>50</xdr:col>
                    <xdr:colOff>30480</xdr:colOff>
                    <xdr:row>3</xdr:row>
                    <xdr:rowOff>434340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6" r:id="rId10" name="Button 42">
              <controlPr defaultSize="0" print="0" autoFill="0" autoPict="0" macro="[0]!DéplacerHaut">
                <anchor moveWithCells="1" sizeWithCells="1">
                  <from>
                    <xdr:col>51</xdr:col>
                    <xdr:colOff>22860</xdr:colOff>
                    <xdr:row>3</xdr:row>
                    <xdr:rowOff>114300</xdr:rowOff>
                  </from>
                  <to>
                    <xdr:col>63</xdr:col>
                    <xdr:colOff>68580</xdr:colOff>
                    <xdr:row>3</xdr:row>
                    <xdr:rowOff>434340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0" r:id="rId11" name="Button 46">
              <controlPr defaultSize="0" print="0" autoFill="0" autoPict="0" macro="[0]!recup2">
                <anchor moveWithCells="1" sizeWithCells="1">
                  <from>
                    <xdr:col>66</xdr:col>
                    <xdr:colOff>38100</xdr:colOff>
                    <xdr:row>3</xdr:row>
                    <xdr:rowOff>152400</xdr:rowOff>
                  </from>
                  <to>
                    <xdr:col>73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31"/>
  <sheetViews>
    <sheetView showGridLines="0" zoomScaleNormal="100" workbookViewId="0">
      <selection activeCell="R21" sqref="R21"/>
    </sheetView>
  </sheetViews>
  <sheetFormatPr baseColWidth="10" defaultRowHeight="14.4" x14ac:dyDescent="0.3"/>
  <cols>
    <col min="1" max="12" width="11.44140625" style="53" customWidth="1"/>
  </cols>
  <sheetData>
    <row r="1" spans="1:23" s="53" customFormat="1" ht="15" thickBot="1" x14ac:dyDescent="0.35">
      <c r="A1" s="134" t="s">
        <v>128</v>
      </c>
    </row>
    <row r="2" spans="1:23" s="53" customFormat="1" ht="24" thickBot="1" x14ac:dyDescent="0.5">
      <c r="B2" s="189" t="s">
        <v>127</v>
      </c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1"/>
    </row>
    <row r="3" spans="1:23" ht="15" customHeight="1" x14ac:dyDescent="0.6">
      <c r="B3" s="127"/>
      <c r="C3" s="128"/>
      <c r="D3" s="129"/>
      <c r="E3" s="129"/>
      <c r="F3" s="129"/>
      <c r="G3" s="130"/>
      <c r="H3" s="130"/>
      <c r="I3" s="130"/>
      <c r="J3" s="131"/>
      <c r="K3" s="131"/>
      <c r="L3" s="132"/>
      <c r="M3" s="127"/>
      <c r="N3" s="133"/>
      <c r="O3" s="133"/>
      <c r="P3" s="133"/>
      <c r="Q3" s="133"/>
      <c r="R3" s="133"/>
      <c r="S3" s="133"/>
      <c r="T3" s="133"/>
      <c r="U3" s="133"/>
      <c r="V3" s="133"/>
      <c r="W3" s="132"/>
    </row>
    <row r="4" spans="1:23" ht="15" customHeight="1" thickBot="1" x14ac:dyDescent="0.45">
      <c r="B4" s="93"/>
      <c r="C4" s="116"/>
      <c r="D4" s="117"/>
      <c r="E4" s="117"/>
      <c r="F4" s="117"/>
      <c r="G4" s="118"/>
      <c r="H4" s="119"/>
      <c r="I4" s="119"/>
      <c r="J4" s="119"/>
      <c r="K4" s="120"/>
      <c r="L4" s="94"/>
      <c r="M4" s="93"/>
      <c r="N4" s="3"/>
      <c r="O4" s="102" t="s">
        <v>124</v>
      </c>
      <c r="P4" s="3"/>
      <c r="Q4" s="3"/>
      <c r="R4" s="3"/>
      <c r="S4" s="3"/>
      <c r="T4" s="3"/>
      <c r="U4" s="3"/>
      <c r="V4" s="3"/>
      <c r="W4" s="94"/>
    </row>
    <row r="5" spans="1:23" s="53" customFormat="1" ht="15" customHeight="1" x14ac:dyDescent="0.3">
      <c r="B5" s="93"/>
      <c r="C5" s="121"/>
      <c r="D5" s="107" t="s">
        <v>30</v>
      </c>
      <c r="E5" s="108" t="s">
        <v>31</v>
      </c>
      <c r="F5" s="109" t="s">
        <v>32</v>
      </c>
      <c r="G5" s="183" t="s">
        <v>97</v>
      </c>
      <c r="H5" s="184"/>
      <c r="I5" s="184"/>
      <c r="J5" s="185"/>
      <c r="K5" s="122"/>
      <c r="L5" s="94"/>
      <c r="M5" s="98"/>
      <c r="N5" s="92"/>
      <c r="O5" s="103" t="s">
        <v>125</v>
      </c>
      <c r="P5" s="92"/>
      <c r="Q5" s="92"/>
      <c r="R5" s="92"/>
      <c r="S5" s="92"/>
      <c r="T5" s="92"/>
      <c r="U5" s="92"/>
      <c r="V5" s="92"/>
      <c r="W5" s="99"/>
    </row>
    <row r="6" spans="1:23" s="53" customFormat="1" ht="15" customHeight="1" x14ac:dyDescent="0.3">
      <c r="B6" s="93"/>
      <c r="C6" s="123"/>
      <c r="D6" s="110"/>
      <c r="E6" s="111"/>
      <c r="F6" s="112"/>
      <c r="G6" s="49">
        <v>-4</v>
      </c>
      <c r="H6" s="48">
        <v>-3</v>
      </c>
      <c r="I6" s="48">
        <v>-2</v>
      </c>
      <c r="J6" s="50">
        <v>-1</v>
      </c>
      <c r="K6" s="122"/>
      <c r="L6" s="94"/>
      <c r="M6" s="93"/>
      <c r="N6" s="3"/>
      <c r="O6" s="3"/>
      <c r="P6" s="3"/>
      <c r="Q6" s="3"/>
      <c r="R6" s="3"/>
      <c r="S6" s="3"/>
      <c r="T6" s="3"/>
      <c r="U6" s="3"/>
      <c r="V6" s="3"/>
      <c r="W6" s="94"/>
    </row>
    <row r="7" spans="1:23" s="53" customFormat="1" ht="15" customHeight="1" x14ac:dyDescent="0.3">
      <c r="B7" s="93"/>
      <c r="C7" s="124">
        <v>1</v>
      </c>
      <c r="D7" s="113"/>
      <c r="E7" s="114"/>
      <c r="F7" s="115"/>
      <c r="G7" s="186">
        <v>41153</v>
      </c>
      <c r="H7" s="187"/>
      <c r="I7" s="187"/>
      <c r="J7" s="188"/>
      <c r="K7" s="125"/>
      <c r="L7" s="94"/>
      <c r="M7" s="93"/>
      <c r="N7" s="3"/>
      <c r="O7" s="102" t="s">
        <v>124</v>
      </c>
      <c r="P7" s="3"/>
      <c r="Q7" s="3"/>
      <c r="R7" s="3"/>
      <c r="S7" s="3"/>
      <c r="T7" s="3"/>
      <c r="U7" s="3"/>
      <c r="V7" s="3"/>
      <c r="W7" s="94"/>
    </row>
    <row r="8" spans="1:23" s="53" customFormat="1" ht="15" customHeight="1" x14ac:dyDescent="0.3">
      <c r="B8" s="93"/>
      <c r="C8" s="91"/>
      <c r="D8" s="92"/>
      <c r="E8" s="92"/>
      <c r="F8" s="92"/>
      <c r="G8" s="92"/>
      <c r="H8" s="92"/>
      <c r="I8" s="92"/>
      <c r="J8" s="92"/>
      <c r="K8" s="126"/>
      <c r="L8" s="94"/>
      <c r="M8" s="98"/>
      <c r="N8" s="92"/>
      <c r="O8" s="103" t="s">
        <v>126</v>
      </c>
      <c r="P8" s="92"/>
      <c r="Q8" s="92"/>
      <c r="R8" s="92"/>
      <c r="S8" s="92"/>
      <c r="T8" s="92"/>
      <c r="U8" s="92"/>
      <c r="V8" s="92"/>
      <c r="W8" s="99"/>
    </row>
    <row r="9" spans="1:23" s="53" customFormat="1" ht="15" customHeight="1" x14ac:dyDescent="0.3">
      <c r="B9" s="93"/>
      <c r="C9" s="3"/>
      <c r="D9" s="3"/>
      <c r="E9" s="3"/>
      <c r="F9" s="3"/>
      <c r="G9" s="3"/>
      <c r="H9" s="3"/>
      <c r="I9" s="3"/>
      <c r="J9" s="3"/>
      <c r="K9" s="3"/>
      <c r="L9" s="94"/>
      <c r="M9" s="93"/>
      <c r="N9" s="3"/>
      <c r="O9" s="3"/>
      <c r="P9" s="3"/>
      <c r="Q9" s="3"/>
      <c r="R9" s="3"/>
      <c r="S9" s="3"/>
      <c r="T9" s="3"/>
      <c r="U9" s="3"/>
      <c r="V9" s="3"/>
      <c r="W9" s="94"/>
    </row>
    <row r="10" spans="1:23" s="53" customFormat="1" ht="15" customHeight="1" x14ac:dyDescent="0.3">
      <c r="B10" s="93"/>
      <c r="C10" s="3"/>
      <c r="D10" s="3"/>
      <c r="E10" s="3"/>
      <c r="F10" s="3"/>
      <c r="G10" s="3"/>
      <c r="H10" s="3"/>
      <c r="I10" s="3"/>
      <c r="J10" s="3"/>
      <c r="K10" s="3"/>
      <c r="L10" s="94"/>
      <c r="M10" s="93"/>
      <c r="N10" s="3"/>
      <c r="O10" s="3"/>
      <c r="P10" s="3"/>
      <c r="Q10" s="3"/>
      <c r="R10" s="3"/>
      <c r="S10" s="3"/>
      <c r="T10" s="3"/>
      <c r="U10" s="3"/>
      <c r="V10" s="3"/>
      <c r="W10" s="94"/>
    </row>
    <row r="11" spans="1:23" s="53" customFormat="1" ht="15" customHeight="1" x14ac:dyDescent="0.3">
      <c r="B11" s="93"/>
      <c r="C11" s="3"/>
      <c r="D11" s="3"/>
      <c r="E11" s="3"/>
      <c r="F11" s="3"/>
      <c r="G11" s="3"/>
      <c r="H11" s="3"/>
      <c r="I11" s="3"/>
      <c r="J11" s="3"/>
      <c r="K11" s="3"/>
      <c r="L11" s="94"/>
      <c r="M11" s="93"/>
      <c r="N11" s="3"/>
      <c r="O11" s="102" t="s">
        <v>116</v>
      </c>
      <c r="P11" s="3"/>
      <c r="Q11" s="3"/>
      <c r="R11" s="3"/>
      <c r="S11" s="3"/>
      <c r="T11" s="3"/>
      <c r="U11" s="3"/>
      <c r="V11" s="3"/>
      <c r="W11" s="94"/>
    </row>
    <row r="12" spans="1:23" ht="15" customHeight="1" x14ac:dyDescent="0.3">
      <c r="B12" s="93"/>
      <c r="C12" s="3"/>
      <c r="D12" s="3"/>
      <c r="E12" s="3"/>
      <c r="F12" s="3"/>
      <c r="G12" s="3"/>
      <c r="H12" s="3"/>
      <c r="I12" s="3"/>
      <c r="J12" s="3"/>
      <c r="K12" s="3"/>
      <c r="L12" s="94"/>
      <c r="M12" s="98"/>
      <c r="N12" s="92"/>
      <c r="O12" s="103" t="s">
        <v>130</v>
      </c>
      <c r="P12" s="92"/>
      <c r="Q12" s="92"/>
      <c r="R12" s="92"/>
      <c r="S12" s="92"/>
      <c r="T12" s="92"/>
      <c r="U12" s="92"/>
      <c r="V12" s="92"/>
      <c r="W12" s="99"/>
    </row>
    <row r="13" spans="1:23" ht="15" customHeight="1" x14ac:dyDescent="0.3">
      <c r="B13" s="93"/>
      <c r="C13" s="3"/>
      <c r="D13" s="3"/>
      <c r="E13" s="3"/>
      <c r="F13" s="3"/>
      <c r="G13" s="3"/>
      <c r="H13" s="3"/>
      <c r="I13" s="3"/>
      <c r="J13" s="3"/>
      <c r="K13" s="3"/>
      <c r="L13" s="94"/>
      <c r="M13" s="93"/>
      <c r="N13" s="3"/>
      <c r="O13" s="100"/>
      <c r="P13" s="3"/>
      <c r="Q13" s="3"/>
      <c r="R13" s="3"/>
      <c r="S13" s="3"/>
      <c r="T13" s="3"/>
      <c r="U13" s="3"/>
      <c r="V13" s="3"/>
      <c r="W13" s="94"/>
    </row>
    <row r="14" spans="1:23" ht="15" customHeight="1" x14ac:dyDescent="0.3">
      <c r="B14" s="93"/>
      <c r="C14" s="3"/>
      <c r="D14" s="3"/>
      <c r="E14" s="3"/>
      <c r="F14" s="3"/>
      <c r="G14" s="3"/>
      <c r="H14" s="3"/>
      <c r="I14" s="3"/>
      <c r="J14" s="3"/>
      <c r="K14" s="3"/>
      <c r="L14" s="94"/>
      <c r="M14" s="93"/>
      <c r="N14" s="3"/>
      <c r="O14" s="102" t="s">
        <v>118</v>
      </c>
      <c r="P14" s="3"/>
      <c r="Q14" s="3"/>
      <c r="R14" s="3"/>
      <c r="S14" s="3"/>
      <c r="T14" s="3"/>
      <c r="U14" s="3"/>
      <c r="V14" s="3"/>
      <c r="W14" s="94"/>
    </row>
    <row r="15" spans="1:23" ht="15" customHeight="1" x14ac:dyDescent="0.3">
      <c r="B15" s="93"/>
      <c r="C15" s="3"/>
      <c r="D15" s="3"/>
      <c r="E15" s="3"/>
      <c r="F15" s="3"/>
      <c r="G15" s="3"/>
      <c r="H15" s="3"/>
      <c r="I15" s="3"/>
      <c r="J15" s="3"/>
      <c r="K15" s="3"/>
      <c r="L15" s="94"/>
      <c r="M15" s="98"/>
      <c r="N15" s="92"/>
      <c r="O15" s="103" t="s">
        <v>117</v>
      </c>
      <c r="P15" s="92"/>
      <c r="Q15" s="92"/>
      <c r="R15" s="92"/>
      <c r="S15" s="92"/>
      <c r="T15" s="92"/>
      <c r="U15" s="92"/>
      <c r="V15" s="92"/>
      <c r="W15" s="99"/>
    </row>
    <row r="16" spans="1:23" ht="15" customHeight="1" x14ac:dyDescent="0.3">
      <c r="B16" s="93"/>
      <c r="C16" s="3"/>
      <c r="D16" s="3"/>
      <c r="E16" s="3"/>
      <c r="F16" s="3"/>
      <c r="G16" s="3"/>
      <c r="H16" s="3"/>
      <c r="I16" s="3"/>
      <c r="J16" s="3"/>
      <c r="K16" s="3"/>
      <c r="L16" s="94"/>
      <c r="M16" s="93"/>
      <c r="N16" s="3"/>
      <c r="O16" s="100"/>
      <c r="P16" s="3"/>
      <c r="Q16" s="3"/>
      <c r="R16" s="3"/>
      <c r="S16" s="3"/>
      <c r="T16" s="3"/>
      <c r="U16" s="3"/>
      <c r="V16" s="3"/>
      <c r="W16" s="94"/>
    </row>
    <row r="17" spans="1:23" ht="15" customHeight="1" x14ac:dyDescent="0.3">
      <c r="B17" s="93"/>
      <c r="C17" s="3"/>
      <c r="D17" s="3"/>
      <c r="E17" s="3"/>
      <c r="F17" s="3"/>
      <c r="G17" s="3"/>
      <c r="H17" s="3"/>
      <c r="I17" s="3"/>
      <c r="J17" s="3"/>
      <c r="K17" s="3"/>
      <c r="L17" s="94"/>
      <c r="M17" s="93"/>
      <c r="N17" s="3"/>
      <c r="O17" s="102" t="s">
        <v>121</v>
      </c>
      <c r="P17" s="3"/>
      <c r="Q17" s="3"/>
      <c r="R17" s="3"/>
      <c r="S17" s="3"/>
      <c r="T17" s="3"/>
      <c r="U17" s="3"/>
      <c r="V17" s="3"/>
      <c r="W17" s="94"/>
    </row>
    <row r="18" spans="1:23" ht="15" customHeight="1" x14ac:dyDescent="0.3">
      <c r="B18" s="93"/>
      <c r="C18" s="3"/>
      <c r="D18" s="3"/>
      <c r="E18" s="3"/>
      <c r="F18" s="3"/>
      <c r="G18" s="3"/>
      <c r="H18" s="3"/>
      <c r="I18" s="3"/>
      <c r="J18" s="3"/>
      <c r="K18" s="3"/>
      <c r="L18" s="94"/>
      <c r="M18" s="98"/>
      <c r="N18" s="92"/>
      <c r="O18" s="103" t="s">
        <v>131</v>
      </c>
      <c r="P18" s="92"/>
      <c r="Q18" s="92"/>
      <c r="R18" s="92"/>
      <c r="S18" s="92"/>
      <c r="T18" s="92"/>
      <c r="U18" s="92"/>
      <c r="V18" s="92"/>
      <c r="W18" s="99"/>
    </row>
    <row r="19" spans="1:23" ht="15" customHeight="1" x14ac:dyDescent="0.3">
      <c r="B19" s="93"/>
      <c r="C19" s="3"/>
      <c r="D19" s="3"/>
      <c r="E19" s="3"/>
      <c r="F19" s="3"/>
      <c r="G19" s="3"/>
      <c r="H19" s="3"/>
      <c r="I19" s="3"/>
      <c r="J19" s="3"/>
      <c r="K19" s="3"/>
      <c r="L19" s="94"/>
      <c r="M19" s="93"/>
      <c r="N19" s="3"/>
      <c r="O19" s="100"/>
      <c r="P19" s="3"/>
      <c r="Q19" s="3"/>
      <c r="R19" s="3"/>
      <c r="S19" s="3"/>
      <c r="T19" s="3"/>
      <c r="U19" s="3"/>
      <c r="V19" s="3"/>
      <c r="W19" s="94"/>
    </row>
    <row r="20" spans="1:23" ht="15" customHeight="1" x14ac:dyDescent="0.3">
      <c r="B20" s="93"/>
      <c r="C20" s="3"/>
      <c r="D20" s="3"/>
      <c r="E20" s="3"/>
      <c r="F20" s="3"/>
      <c r="G20" s="3"/>
      <c r="H20" s="3"/>
      <c r="I20" s="3"/>
      <c r="J20" s="3"/>
      <c r="K20" s="3"/>
      <c r="L20" s="94"/>
      <c r="M20" s="93"/>
      <c r="N20" s="3"/>
      <c r="O20" s="100"/>
      <c r="P20" s="3"/>
      <c r="Q20" s="3"/>
      <c r="R20" s="3"/>
      <c r="S20" s="3"/>
      <c r="T20" s="3"/>
      <c r="U20" s="3"/>
      <c r="V20" s="3"/>
      <c r="W20" s="94"/>
    </row>
    <row r="21" spans="1:23" ht="15" customHeight="1" x14ac:dyDescent="0.3">
      <c r="B21" s="93"/>
      <c r="C21" s="3"/>
      <c r="D21" s="3"/>
      <c r="E21" s="3"/>
      <c r="F21" s="3"/>
      <c r="G21" s="3"/>
      <c r="H21" s="3"/>
      <c r="I21" s="3"/>
      <c r="J21" s="3"/>
      <c r="K21" s="3"/>
      <c r="L21" s="94"/>
      <c r="M21" s="93"/>
      <c r="N21" s="3"/>
      <c r="O21" s="102" t="s">
        <v>119</v>
      </c>
      <c r="P21" s="3"/>
      <c r="Q21" s="3"/>
      <c r="R21" s="3"/>
      <c r="S21" s="3"/>
      <c r="T21" s="3"/>
      <c r="U21" s="3"/>
      <c r="V21" s="3"/>
      <c r="W21" s="94"/>
    </row>
    <row r="22" spans="1:23" ht="15" customHeight="1" x14ac:dyDescent="0.3">
      <c r="B22" s="93"/>
      <c r="C22" s="3"/>
      <c r="D22" s="3"/>
      <c r="E22" s="3"/>
      <c r="F22" s="3"/>
      <c r="G22" s="3"/>
      <c r="H22" s="3"/>
      <c r="I22" s="3"/>
      <c r="J22" s="3"/>
      <c r="K22" s="3"/>
      <c r="L22" s="94"/>
      <c r="M22" s="98"/>
      <c r="N22" s="92"/>
      <c r="O22" s="101"/>
      <c r="P22" s="92"/>
      <c r="Q22" s="92"/>
      <c r="R22" s="92"/>
      <c r="S22" s="92"/>
      <c r="T22" s="92"/>
      <c r="U22" s="92"/>
      <c r="V22" s="92"/>
      <c r="W22" s="99"/>
    </row>
    <row r="23" spans="1:23" ht="15" customHeight="1" x14ac:dyDescent="0.3">
      <c r="B23" s="93"/>
      <c r="C23" s="3"/>
      <c r="D23" s="3"/>
      <c r="E23" s="3"/>
      <c r="F23" s="3"/>
      <c r="G23" s="3"/>
      <c r="H23" s="3"/>
      <c r="I23" s="3"/>
      <c r="J23" s="3"/>
      <c r="K23" s="3"/>
      <c r="L23" s="94"/>
      <c r="M23" s="93"/>
      <c r="N23" s="3"/>
      <c r="O23" s="100"/>
      <c r="P23" s="3"/>
      <c r="Q23" s="3"/>
      <c r="R23" s="3"/>
      <c r="S23" s="3"/>
      <c r="T23" s="3"/>
      <c r="U23" s="3"/>
      <c r="V23" s="3"/>
      <c r="W23" s="94"/>
    </row>
    <row r="24" spans="1:23" ht="15" customHeight="1" x14ac:dyDescent="0.3">
      <c r="B24" s="93"/>
      <c r="C24" s="3"/>
      <c r="D24" s="3"/>
      <c r="E24" s="3"/>
      <c r="F24" s="3"/>
      <c r="G24" s="3"/>
      <c r="H24" s="3"/>
      <c r="I24" s="3"/>
      <c r="J24" s="3"/>
      <c r="K24" s="3"/>
      <c r="L24" s="94"/>
      <c r="M24" s="93"/>
      <c r="N24" s="3"/>
      <c r="O24" s="102" t="s">
        <v>120</v>
      </c>
      <c r="P24" s="3"/>
      <c r="Q24" s="3"/>
      <c r="R24" s="3"/>
      <c r="S24" s="3"/>
      <c r="T24" s="3"/>
      <c r="U24" s="3"/>
      <c r="V24" s="3"/>
      <c r="W24" s="94"/>
    </row>
    <row r="25" spans="1:23" ht="15" customHeight="1" x14ac:dyDescent="0.3">
      <c r="B25" s="93"/>
      <c r="C25" s="3"/>
      <c r="D25" s="3"/>
      <c r="E25" s="3"/>
      <c r="F25" s="3"/>
      <c r="G25" s="3"/>
      <c r="H25" s="3"/>
      <c r="I25" s="3"/>
      <c r="J25" s="3"/>
      <c r="K25" s="3"/>
      <c r="L25" s="94"/>
      <c r="M25" s="98"/>
      <c r="N25" s="92"/>
      <c r="O25" s="101"/>
      <c r="P25" s="92"/>
      <c r="Q25" s="92"/>
      <c r="R25" s="92"/>
      <c r="S25" s="92"/>
      <c r="T25" s="92"/>
      <c r="U25" s="92"/>
      <c r="V25" s="92"/>
      <c r="W25" s="99"/>
    </row>
    <row r="26" spans="1:23" ht="15" customHeight="1" x14ac:dyDescent="0.3">
      <c r="B26" s="93"/>
      <c r="C26" s="3"/>
      <c r="D26" s="3"/>
      <c r="E26" s="3"/>
      <c r="F26" s="3"/>
      <c r="G26" s="3"/>
      <c r="H26" s="3"/>
      <c r="I26" s="3"/>
      <c r="J26" s="3"/>
      <c r="K26" s="3"/>
      <c r="L26" s="94"/>
      <c r="M26" s="105" t="s">
        <v>122</v>
      </c>
      <c r="N26" s="3"/>
      <c r="O26" s="100"/>
      <c r="P26" s="3"/>
      <c r="Q26" s="3"/>
      <c r="R26" s="3"/>
      <c r="S26" s="3"/>
      <c r="T26" s="3"/>
      <c r="U26" s="3"/>
      <c r="V26" s="3"/>
      <c r="W26" s="94"/>
    </row>
    <row r="27" spans="1:23" s="53" customFormat="1" ht="15" customHeight="1" x14ac:dyDescent="0.3">
      <c r="B27" s="93"/>
      <c r="C27" s="3"/>
      <c r="D27" s="3"/>
      <c r="E27" s="3"/>
      <c r="F27" s="3"/>
      <c r="G27" s="3"/>
      <c r="H27" s="3"/>
      <c r="I27" s="3"/>
      <c r="J27" s="3"/>
      <c r="K27" s="3"/>
      <c r="L27" s="94"/>
      <c r="M27" s="106" t="s">
        <v>123</v>
      </c>
      <c r="N27" s="3"/>
      <c r="O27" s="100"/>
      <c r="P27" s="3"/>
      <c r="Q27" s="3"/>
      <c r="R27" s="3"/>
      <c r="S27" s="3"/>
      <c r="T27" s="3"/>
      <c r="U27" s="3"/>
      <c r="V27" s="3"/>
      <c r="W27" s="94"/>
    </row>
    <row r="28" spans="1:23" s="53" customFormat="1" ht="15" customHeight="1" thickBot="1" x14ac:dyDescent="0.35">
      <c r="B28" s="95"/>
      <c r="C28" s="96"/>
      <c r="D28" s="96"/>
      <c r="E28" s="96"/>
      <c r="F28" s="96"/>
      <c r="G28" s="96"/>
      <c r="H28" s="96"/>
      <c r="I28" s="96"/>
      <c r="J28" s="96"/>
      <c r="K28" s="96"/>
      <c r="L28" s="97"/>
      <c r="M28" s="95"/>
      <c r="N28" s="96"/>
      <c r="O28" s="96"/>
      <c r="P28" s="96"/>
      <c r="Q28" s="96"/>
      <c r="R28" s="96"/>
      <c r="S28" s="96"/>
      <c r="T28" s="96"/>
      <c r="U28" s="96"/>
      <c r="V28" s="96"/>
      <c r="W28" s="97"/>
    </row>
    <row r="31" spans="1:23" x14ac:dyDescent="0.3">
      <c r="A31" s="134" t="s">
        <v>129</v>
      </c>
    </row>
  </sheetData>
  <mergeCells count="3">
    <mergeCell ref="G5:J5"/>
    <mergeCell ref="G7:J7"/>
    <mergeCell ref="B2:W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>
                <anchor moveWithCells="1" sizeWithCells="1">
                  <from>
                    <xdr:col>12</xdr:col>
                    <xdr:colOff>53340</xdr:colOff>
                    <xdr:row>10</xdr:row>
                    <xdr:rowOff>0</xdr:rowOff>
                  </from>
                  <to>
                    <xdr:col>13</xdr:col>
                    <xdr:colOff>495300</xdr:colOff>
                    <xdr:row>11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Button 2">
              <controlPr defaultSize="0" print="0" autoFill="0" autoPict="0">
                <anchor moveWithCells="1" sizeWithCells="1">
                  <from>
                    <xdr:col>12</xdr:col>
                    <xdr:colOff>53340</xdr:colOff>
                    <xdr:row>13</xdr:row>
                    <xdr:rowOff>0</xdr:rowOff>
                  </from>
                  <to>
                    <xdr:col>13</xdr:col>
                    <xdr:colOff>495300</xdr:colOff>
                    <xdr:row>14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6" name="Button 3">
              <controlPr defaultSize="0" print="0" autoFill="0" autoPict="0">
                <anchor moveWithCells="1" sizeWithCells="1">
                  <from>
                    <xdr:col>12</xdr:col>
                    <xdr:colOff>53340</xdr:colOff>
                    <xdr:row>16</xdr:row>
                    <xdr:rowOff>0</xdr:rowOff>
                  </from>
                  <to>
                    <xdr:col>13</xdr:col>
                    <xdr:colOff>495300</xdr:colOff>
                    <xdr:row>17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7" name="Button 4">
              <controlPr defaultSize="0" print="0" autoFill="0" autoPict="0">
                <anchor moveWithCells="1" sizeWithCells="1">
                  <from>
                    <xdr:col>12</xdr:col>
                    <xdr:colOff>53340</xdr:colOff>
                    <xdr:row>20</xdr:row>
                    <xdr:rowOff>0</xdr:rowOff>
                  </from>
                  <to>
                    <xdr:col>13</xdr:col>
                    <xdr:colOff>495300</xdr:colOff>
                    <xdr:row>21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8" name="Button 5">
              <controlPr defaultSize="0" print="0" autoFill="0" autoPict="0">
                <anchor moveWithCells="1" sizeWithCells="1">
                  <from>
                    <xdr:col>12</xdr:col>
                    <xdr:colOff>68580</xdr:colOff>
                    <xdr:row>23</xdr:row>
                    <xdr:rowOff>0</xdr:rowOff>
                  </from>
                  <to>
                    <xdr:col>13</xdr:col>
                    <xdr:colOff>518160</xdr:colOff>
                    <xdr:row>24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9" name="Button 6">
              <controlPr defaultSize="0" print="0" autoFill="0" autoPict="0">
                <anchor moveWithCells="1" sizeWithCells="1">
                  <from>
                    <xdr:col>12</xdr:col>
                    <xdr:colOff>60960</xdr:colOff>
                    <xdr:row>3</xdr:row>
                    <xdr:rowOff>0</xdr:rowOff>
                  </from>
                  <to>
                    <xdr:col>13</xdr:col>
                    <xdr:colOff>502920</xdr:colOff>
                    <xdr:row>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0" name="Button 7">
              <controlPr defaultSize="0" print="0" autoFill="0" autoPict="0">
                <anchor moveWithCells="1" sizeWithCells="1">
                  <from>
                    <xdr:col>12</xdr:col>
                    <xdr:colOff>76200</xdr:colOff>
                    <xdr:row>6</xdr:row>
                    <xdr:rowOff>0</xdr:rowOff>
                  </from>
                  <to>
                    <xdr:col>13</xdr:col>
                    <xdr:colOff>525780</xdr:colOff>
                    <xdr:row>7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15</vt:i4>
      </vt:variant>
    </vt:vector>
  </HeadingPairs>
  <TitlesOfParts>
    <vt:vector size="18" baseType="lpstr">
      <vt:lpstr>Feuille Calcul</vt:lpstr>
      <vt:lpstr>Planning</vt:lpstr>
      <vt:lpstr>Tutorial</vt:lpstr>
      <vt:lpstr>Affaire</vt:lpstr>
      <vt:lpstr>DébutCES</vt:lpstr>
      <vt:lpstr>DébutGrue</vt:lpstr>
      <vt:lpstr>DébutOS</vt:lpstr>
      <vt:lpstr>DébutSuper</vt:lpstr>
      <vt:lpstr>FinCES</vt:lpstr>
      <vt:lpstr>FinGrue</vt:lpstr>
      <vt:lpstr>FinOS</vt:lpstr>
      <vt:lpstr>FinSuper</vt:lpstr>
      <vt:lpstr>interactif</vt:lpstr>
      <vt:lpstr>MOA</vt:lpstr>
      <vt:lpstr>MOE</vt:lpstr>
      <vt:lpstr>Plgénéré</vt:lpstr>
      <vt:lpstr>UO</vt:lpstr>
      <vt:lpstr>Planning!Zone_d_impression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S.DECOU</dc:creator>
  <cp:lastModifiedBy>BARRY, Mamadou mouctar</cp:lastModifiedBy>
  <cp:lastPrinted>2012-06-08T11:32:41Z</cp:lastPrinted>
  <dcterms:created xsi:type="dcterms:W3CDTF">2011-09-08T07:10:08Z</dcterms:created>
  <dcterms:modified xsi:type="dcterms:W3CDTF">2017-06-27T09:27:24Z</dcterms:modified>
</cp:coreProperties>
</file>