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60" windowWidth="14115" windowHeight="7755" activeTab="1"/>
  </bookViews>
  <sheets>
    <sheet name="Tableau Conv MP" sheetId="6" r:id="rId1"/>
    <sheet name="Tableau Conso MP" sheetId="7" r:id="rId2"/>
    <sheet name="Feuil3" sheetId="8" r:id="rId3"/>
  </sheets>
  <externalReferences>
    <externalReference r:id="rId4"/>
  </externalReferences>
  <calcPr calcId="125725"/>
</workbook>
</file>

<file path=xl/calcChain.xml><?xml version="1.0" encoding="utf-8"?>
<calcChain xmlns="http://schemas.openxmlformats.org/spreadsheetml/2006/main">
  <c r="I8" i="7"/>
  <c r="I7"/>
  <c r="I6"/>
  <c r="I5"/>
  <c r="I4"/>
  <c r="I3"/>
  <c r="I2"/>
  <c r="M8" i="6"/>
  <c r="N8" s="1"/>
  <c r="O8" s="1"/>
  <c r="J8" s="1"/>
  <c r="M7"/>
  <c r="N7" s="1"/>
  <c r="O7" s="1"/>
  <c r="J7" s="1"/>
  <c r="M3"/>
  <c r="N3" s="1"/>
  <c r="O3" s="1"/>
  <c r="J3" s="1"/>
  <c r="M4"/>
  <c r="N4" s="1"/>
  <c r="O4" s="1"/>
  <c r="J4" s="1"/>
  <c r="M5"/>
  <c r="N5" s="1"/>
  <c r="O5" s="1"/>
  <c r="J5" s="1"/>
  <c r="M6"/>
  <c r="N6" s="1"/>
  <c r="O6" s="1"/>
  <c r="J6" s="1"/>
  <c r="M9"/>
  <c r="N9" s="1"/>
  <c r="O9" s="1"/>
  <c r="J9" s="1"/>
  <c r="M10"/>
  <c r="N10" s="1"/>
  <c r="O10" s="1"/>
  <c r="J10" s="1"/>
  <c r="M2"/>
  <c r="N2" s="1"/>
  <c r="O2" s="1"/>
  <c r="J2" s="1"/>
  <c r="G10"/>
  <c r="G9"/>
  <c r="G8"/>
  <c r="G7"/>
  <c r="G6"/>
  <c r="G5"/>
  <c r="G4"/>
  <c r="G3"/>
  <c r="G2"/>
</calcChain>
</file>

<file path=xl/sharedStrings.xml><?xml version="1.0" encoding="utf-8"?>
<sst xmlns="http://schemas.openxmlformats.org/spreadsheetml/2006/main" count="452" uniqueCount="99">
  <si>
    <t>Date comptabilisation</t>
  </si>
  <si>
    <t>Type écriture</t>
  </si>
  <si>
    <t>N° document</t>
  </si>
  <si>
    <t>N° article</t>
  </si>
  <si>
    <t>Groupe compta stock</t>
  </si>
  <si>
    <t>Quantité m²</t>
  </si>
  <si>
    <t>Quantité</t>
  </si>
  <si>
    <t>Coût total (réel)</t>
  </si>
  <si>
    <t>Type de commande</t>
  </si>
  <si>
    <t>Poids</t>
  </si>
  <si>
    <t>N° lot</t>
  </si>
  <si>
    <t>Initiales</t>
  </si>
  <si>
    <t>Grammage</t>
  </si>
  <si>
    <t>Consommation</t>
  </si>
  <si>
    <t>MP</t>
  </si>
  <si>
    <t>Production</t>
  </si>
  <si>
    <t>A585-001</t>
  </si>
  <si>
    <t>VBD</t>
  </si>
  <si>
    <t>A585-002</t>
  </si>
  <si>
    <t>A585-005</t>
  </si>
  <si>
    <t>VJF</t>
  </si>
  <si>
    <t>A584-002</t>
  </si>
  <si>
    <t>VSS</t>
  </si>
  <si>
    <t>A630-002</t>
  </si>
  <si>
    <t>A630-001</t>
  </si>
  <si>
    <t>-</t>
  </si>
  <si>
    <t>AB51GX</t>
  </si>
  <si>
    <t>AB48GX</t>
  </si>
  <si>
    <t>AB32GX</t>
  </si>
  <si>
    <t>AB90GX</t>
  </si>
  <si>
    <t>NP130GX</t>
  </si>
  <si>
    <t>NP56GX</t>
  </si>
  <si>
    <t>NP90+32GX</t>
  </si>
  <si>
    <t>AB40GX</t>
  </si>
  <si>
    <t>GCS</t>
  </si>
  <si>
    <t>Poids Conv</t>
  </si>
  <si>
    <t>NP90+32</t>
  </si>
  <si>
    <t>&lt;========</t>
  </si>
  <si>
    <t>C'est un tableau de cette forme (environ 200 lignes en fin de mois) qui me sert à convertir et gérer les exceptions (dans la colonne F, vous pouvez voir que les quantités sont en m², or tout le reste est en KG, donc à chaque fois je dois extraire le le poids du produit qui est contenu dans le N*Article (Colonne D), chose que j'ai pu faire avec des SI dans ce tableau</t>
  </si>
  <si>
    <t>A616-054</t>
  </si>
  <si>
    <t>BRY</t>
  </si>
  <si>
    <t>PSF</t>
  </si>
  <si>
    <t>RLXFATAVC-17/2663</t>
  </si>
  <si>
    <t>DDL</t>
  </si>
  <si>
    <t>RLXFATAVC-17/2662</t>
  </si>
  <si>
    <t>RLXFATAVC-17/2661</t>
  </si>
  <si>
    <t>LEAGL</t>
  </si>
  <si>
    <t>A598-151</t>
  </si>
  <si>
    <t>A603-037</t>
  </si>
  <si>
    <t>A616-053</t>
  </si>
  <si>
    <t>RLXFATAVC-17/2664</t>
  </si>
  <si>
    <t>RLXFATAVC-17/2653</t>
  </si>
  <si>
    <t>RLXFATAVC-17/2648</t>
  </si>
  <si>
    <t>A596-005</t>
  </si>
  <si>
    <t>A598-152</t>
  </si>
  <si>
    <t>A603-035</t>
  </si>
  <si>
    <t>A616-052</t>
  </si>
  <si>
    <t>A616-051</t>
  </si>
  <si>
    <t>A608-002</t>
  </si>
  <si>
    <t>RLXFATAVC-17/2645</t>
  </si>
  <si>
    <t>RLXFATAVC-17/2665</t>
  </si>
  <si>
    <t>RLXFATAVC-17/2666</t>
  </si>
  <si>
    <t>A596-008</t>
  </si>
  <si>
    <t>A616-050</t>
  </si>
  <si>
    <t>A598-149</t>
  </si>
  <si>
    <t>A598-150</t>
  </si>
  <si>
    <t>A603-034</t>
  </si>
  <si>
    <t>A603-036</t>
  </si>
  <si>
    <t>A616-049</t>
  </si>
  <si>
    <t>RLXFATAVC-17/2669</t>
  </si>
  <si>
    <t>RLXFATAVC-17/2668</t>
  </si>
  <si>
    <t>RLXFATAVC-17/2667</t>
  </si>
  <si>
    <t>A616-048</t>
  </si>
  <si>
    <t>A616-047</t>
  </si>
  <si>
    <t>A598-148</t>
  </si>
  <si>
    <t>A603-033</t>
  </si>
  <si>
    <t>RLXFATAVC-17/2670</t>
  </si>
  <si>
    <t>RLXFATAVC-17/2672</t>
  </si>
  <si>
    <t>RLXFATAVC-17/2671</t>
  </si>
  <si>
    <t>A616-046</t>
  </si>
  <si>
    <t>A598-147</t>
  </si>
  <si>
    <t>A603-023</t>
  </si>
  <si>
    <t>A614-013</t>
  </si>
  <si>
    <t>A614-014</t>
  </si>
  <si>
    <t>A616-045</t>
  </si>
  <si>
    <t>A614-012</t>
  </si>
  <si>
    <t>RLXFATAVC-17/2675</t>
  </si>
  <si>
    <t>RLXFATAVC-17/2673</t>
  </si>
  <si>
    <t>RLXFATAVC-17/2674</t>
  </si>
  <si>
    <t>A616-044</t>
  </si>
  <si>
    <t>A603-024</t>
  </si>
  <si>
    <t>A598-145</t>
  </si>
  <si>
    <t>-5,59</t>
  </si>
  <si>
    <t>PPNTXV</t>
  </si>
  <si>
    <t>RLXTISS</t>
  </si>
  <si>
    <r>
      <t>AB</t>
    </r>
    <r>
      <rPr>
        <b/>
        <sz val="11"/>
        <color rgb="FF7030A0"/>
        <rFont val="Calibri"/>
        <family val="2"/>
        <scheme val="minor"/>
      </rPr>
      <t>48</t>
    </r>
    <r>
      <rPr>
        <sz val="11"/>
        <color theme="1"/>
        <rFont val="Calibri"/>
        <family val="2"/>
        <scheme val="minor"/>
      </rPr>
      <t>GX</t>
    </r>
  </si>
  <si>
    <t>Bon elle marche pas mais dans mon fichier y'a pas de soucis avec ça ! J'avais rajouté une colonne et une formule pour qu'il calcule le 90+32 vu que l'extraction ne permettait pas de le faire automatiquement</t>
  </si>
  <si>
    <t>La feuille de Conso MP ressemble à ça avec un bouton en haut de la feuille "Archiver", qui ouvre un nouveau classeur, copie tout ce qu'il y a dans cette feuille puis les efface du classeur actuel en une petite minute (vu qu'au début ça prenait 15 minutes mais ça j'ai trouvé la solution en fouillant un peu partout). Le soucis comme je le disais dans mon premier poste, c'est que si j'appuie sur le bouton, ça va écraser tout ce qui est déjà dans le nouveau classeur, je dois donc actuellement le faire qu'à la fin du dernier jour du mois pour ne pas perdre de données dans la manip.</t>
  </si>
  <si>
    <t>La dernière ligne est l'exemple d'exception de la feuille. Vous pouvez voir que la quantité est nettement supérieure au reste car elle est en m² alors que le reste est en poids MP (KG), c'est donc à ça que me sert la feuille "Tableau Conv MP", à reconvertir ces m² en poids en fonction du nombre (on le voit pas bien mais je l'ai mis en violet dans la référence article) présent dans la ref. Ce que je n'arrive pas à faire avec ma macro, c'est qu'une fois la convertion faite, retransférer le bon poids vers la colonne I (poids). Pour l'exception, en jaune, par défaut c'était 0, mais après exécution de la macro ça m'a mis un -5,59 qui sort de nul part.</t>
  </si>
</sst>
</file>

<file path=xl/styles.xml><?xml version="1.0" encoding="utf-8"?>
<styleSheet xmlns="http://schemas.openxmlformats.org/spreadsheetml/2006/main">
  <numFmts count="1">
    <numFmt numFmtId="164" formatCode="#,##0.#####"/>
  </numFmts>
  <fonts count="8">
    <font>
      <sz val="11"/>
      <color theme="1"/>
      <name val="Calibri"/>
      <family val="2"/>
      <scheme val="minor"/>
    </font>
    <font>
      <b/>
      <sz val="11"/>
      <color theme="1"/>
      <name val="Calibri"/>
      <family val="2"/>
      <scheme val="minor"/>
    </font>
    <font>
      <b/>
      <sz val="11"/>
      <color rgb="FFFF0000"/>
      <name val="Calibri"/>
      <family val="2"/>
      <scheme val="minor"/>
    </font>
    <font>
      <sz val="11"/>
      <name val="Calibri"/>
      <family val="2"/>
      <scheme val="minor"/>
    </font>
    <font>
      <b/>
      <sz val="11"/>
      <name val="Calibri"/>
      <family val="2"/>
      <scheme val="minor"/>
    </font>
    <font>
      <sz val="11"/>
      <color theme="1"/>
      <name val="Calibri"/>
      <family val="2"/>
      <scheme val="minor"/>
    </font>
    <font>
      <b/>
      <sz val="11"/>
      <color theme="0"/>
      <name val="Calibri"/>
      <family val="2"/>
      <scheme val="minor"/>
    </font>
    <font>
      <b/>
      <sz val="11"/>
      <color rgb="FF7030A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4" tint="0.79998168889431442"/>
        <bgColor theme="4" tint="0.79998168889431442"/>
      </patternFill>
    </fill>
    <fill>
      <patternFill patternType="solid">
        <fgColor rgb="FFC0C0C0"/>
        <bgColor indexed="64"/>
      </patternFill>
    </fill>
    <fill>
      <patternFill patternType="solid">
        <fgColor rgb="FFFFFF00"/>
        <bgColor theme="4" tint="0.79998168889431442"/>
      </patternFill>
    </fill>
    <fill>
      <patternFill patternType="solid">
        <fgColor rgb="FFFFC000"/>
        <bgColor theme="4" tint="0.79998168889431442"/>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style="thin">
        <color theme="4" tint="0.3999755851924192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theme="4" tint="0.39997558519241921"/>
      </bottom>
      <diagonal/>
    </border>
    <border>
      <left style="medium">
        <color indexed="64"/>
      </left>
      <right style="medium">
        <color indexed="64"/>
      </right>
      <top style="thin">
        <color theme="4" tint="0.39997558519241921"/>
      </top>
      <bottom style="thin">
        <color theme="4" tint="0.39997558519241921"/>
      </bottom>
      <diagonal/>
    </border>
    <border>
      <left style="medium">
        <color indexed="64"/>
      </left>
      <right style="medium">
        <color indexed="64"/>
      </right>
      <top/>
      <bottom style="thin">
        <color theme="4" tint="0.39997558519241921"/>
      </bottom>
      <diagonal/>
    </border>
    <border>
      <left style="medium">
        <color indexed="64"/>
      </left>
      <right style="medium">
        <color indexed="64"/>
      </right>
      <top/>
      <bottom/>
      <diagonal/>
    </border>
    <border>
      <left style="thin">
        <color theme="4" tint="0.39997558519241921"/>
      </left>
      <right/>
      <top/>
      <bottom/>
      <diagonal/>
    </border>
    <border>
      <left/>
      <right style="thin">
        <color theme="4" tint="0.39997558519241921"/>
      </right>
      <top/>
      <bottom/>
      <diagonal/>
    </border>
  </borders>
  <cellStyleXfs count="1">
    <xf numFmtId="0" fontId="0" fillId="0" borderId="0"/>
  </cellStyleXfs>
  <cellXfs count="79">
    <xf numFmtId="0" fontId="0" fillId="0" borderId="0" xfId="0"/>
    <xf numFmtId="49" fontId="4" fillId="2" borderId="12" xfId="0" applyNumberFormat="1" applyFont="1" applyFill="1" applyBorder="1" applyAlignment="1">
      <alignment horizontal="center"/>
    </xf>
    <xf numFmtId="49" fontId="4" fillId="2" borderId="13" xfId="0" applyNumberFormat="1" applyFont="1" applyFill="1" applyBorder="1" applyAlignment="1">
      <alignment horizontal="center"/>
    </xf>
    <xf numFmtId="49" fontId="4" fillId="2" borderId="14" xfId="0" applyNumberFormat="1" applyFont="1" applyFill="1" applyBorder="1" applyAlignment="1">
      <alignment horizontal="center"/>
    </xf>
    <xf numFmtId="49" fontId="4" fillId="2" borderId="0" xfId="0" applyNumberFormat="1" applyFont="1" applyFill="1" applyBorder="1" applyAlignment="1">
      <alignment horizontal="center"/>
    </xf>
    <xf numFmtId="2" fontId="2" fillId="0" borderId="0" xfId="0" applyNumberFormat="1" applyFont="1" applyAlignment="1">
      <alignment horizontal="center"/>
    </xf>
    <xf numFmtId="14" fontId="5" fillId="0" borderId="15" xfId="0" applyNumberFormat="1" applyFont="1" applyFill="1" applyBorder="1" applyAlignment="1">
      <alignment horizontal="center"/>
    </xf>
    <xf numFmtId="49" fontId="5" fillId="0" borderId="16" xfId="0" applyNumberFormat="1" applyFont="1" applyFill="1" applyBorder="1" applyAlignment="1">
      <alignment horizontal="center"/>
    </xf>
    <xf numFmtId="49" fontId="0" fillId="0" borderId="16" xfId="0" applyNumberFormat="1" applyFill="1" applyBorder="1" applyAlignment="1">
      <alignment horizontal="center"/>
    </xf>
    <xf numFmtId="164" fontId="5" fillId="0" borderId="16" xfId="0" applyNumberFormat="1" applyFont="1" applyFill="1" applyBorder="1" applyAlignment="1">
      <alignment horizontal="center"/>
    </xf>
    <xf numFmtId="2" fontId="5" fillId="0" borderId="16" xfId="0" applyNumberFormat="1" applyFont="1" applyFill="1" applyBorder="1" applyAlignment="1">
      <alignment horizontal="center"/>
    </xf>
    <xf numFmtId="4" fontId="5" fillId="0" borderId="16" xfId="0" applyNumberFormat="1" applyFont="1" applyFill="1" applyBorder="1" applyAlignment="1">
      <alignment horizontal="center"/>
    </xf>
    <xf numFmtId="49" fontId="5" fillId="3" borderId="17" xfId="0" applyNumberFormat="1" applyFont="1" applyFill="1" applyBorder="1" applyAlignment="1">
      <alignment horizontal="center"/>
    </xf>
    <xf numFmtId="2" fontId="1" fillId="0" borderId="0" xfId="0" applyNumberFormat="1" applyFont="1" applyAlignment="1">
      <alignment horizontal="center"/>
    </xf>
    <xf numFmtId="49" fontId="5" fillId="0" borderId="17" xfId="0" applyNumberFormat="1" applyFont="1" applyBorder="1" applyAlignment="1">
      <alignment horizontal="center"/>
    </xf>
    <xf numFmtId="14" fontId="3" fillId="0" borderId="15" xfId="0" applyNumberFormat="1" applyFont="1" applyFill="1" applyBorder="1" applyAlignment="1">
      <alignment horizontal="center"/>
    </xf>
    <xf numFmtId="49" fontId="3" fillId="0" borderId="16" xfId="0" applyNumberFormat="1" applyFont="1" applyFill="1" applyBorder="1" applyAlignment="1">
      <alignment horizontal="center"/>
    </xf>
    <xf numFmtId="164" fontId="3" fillId="0" borderId="16" xfId="0" applyNumberFormat="1" applyFont="1" applyFill="1" applyBorder="1" applyAlignment="1">
      <alignment horizontal="center"/>
    </xf>
    <xf numFmtId="2" fontId="3" fillId="0" borderId="16" xfId="0" applyNumberFormat="1" applyFont="1" applyFill="1" applyBorder="1" applyAlignment="1">
      <alignment horizontal="center"/>
    </xf>
    <xf numFmtId="4" fontId="3" fillId="0" borderId="16" xfId="0" applyNumberFormat="1" applyFont="1" applyFill="1" applyBorder="1" applyAlignment="1">
      <alignment horizontal="center"/>
    </xf>
    <xf numFmtId="49" fontId="3" fillId="3" borderId="17" xfId="0" applyNumberFormat="1" applyFont="1" applyFill="1" applyBorder="1" applyAlignment="1">
      <alignment horizontal="center"/>
    </xf>
    <xf numFmtId="2" fontId="3" fillId="0" borderId="0" xfId="0" applyNumberFormat="1" applyFont="1" applyAlignment="1">
      <alignment horizontal="center"/>
    </xf>
    <xf numFmtId="49" fontId="6" fillId="4" borderId="12" xfId="0" applyNumberFormat="1" applyFont="1" applyFill="1" applyBorder="1" applyAlignment="1">
      <alignment horizontal="center"/>
    </xf>
    <xf numFmtId="49" fontId="6" fillId="4" borderId="13" xfId="0" applyNumberFormat="1" applyFont="1" applyFill="1" applyBorder="1" applyAlignment="1">
      <alignment horizontal="center"/>
    </xf>
    <xf numFmtId="49" fontId="6" fillId="4" borderId="14" xfId="0" applyNumberFormat="1" applyFont="1" applyFill="1" applyBorder="1" applyAlignment="1">
      <alignment horizontal="center"/>
    </xf>
    <xf numFmtId="14" fontId="5" fillId="3" borderId="12" xfId="0" applyNumberFormat="1" applyFont="1" applyFill="1" applyBorder="1" applyAlignment="1">
      <alignment horizontal="center"/>
    </xf>
    <xf numFmtId="49" fontId="5" fillId="3" borderId="13" xfId="0" applyNumberFormat="1" applyFont="1" applyFill="1" applyBorder="1" applyAlignment="1">
      <alignment horizontal="center"/>
    </xf>
    <xf numFmtId="4" fontId="5" fillId="3" borderId="13" xfId="0" applyNumberFormat="1" applyFont="1" applyFill="1" applyBorder="1" applyAlignment="1">
      <alignment horizontal="center"/>
    </xf>
    <xf numFmtId="49" fontId="5" fillId="3" borderId="14" xfId="0" applyNumberFormat="1" applyFont="1" applyFill="1" applyBorder="1" applyAlignment="1">
      <alignment horizontal="center"/>
    </xf>
    <xf numFmtId="14" fontId="5" fillId="0" borderId="15" xfId="0" applyNumberFormat="1" applyFont="1" applyBorder="1" applyAlignment="1">
      <alignment horizontal="center"/>
    </xf>
    <xf numFmtId="49" fontId="5" fillId="0" borderId="16" xfId="0" applyNumberFormat="1" applyFont="1" applyBorder="1" applyAlignment="1">
      <alignment horizontal="center"/>
    </xf>
    <xf numFmtId="4" fontId="5" fillId="0" borderId="16" xfId="0" applyNumberFormat="1" applyFont="1" applyBorder="1" applyAlignment="1">
      <alignment horizontal="center"/>
    </xf>
    <xf numFmtId="14" fontId="5" fillId="3" borderId="15" xfId="0" applyNumberFormat="1" applyFont="1" applyFill="1" applyBorder="1" applyAlignment="1">
      <alignment horizontal="center"/>
    </xf>
    <xf numFmtId="49" fontId="5" fillId="3" borderId="16" xfId="0" applyNumberFormat="1" applyFont="1" applyFill="1" applyBorder="1" applyAlignment="1">
      <alignment horizontal="center"/>
    </xf>
    <xf numFmtId="4" fontId="5" fillId="3" borderId="16" xfId="0" applyNumberFormat="1" applyFont="1" applyFill="1" applyBorder="1" applyAlignment="1">
      <alignment horizontal="center"/>
    </xf>
    <xf numFmtId="14" fontId="5" fillId="0" borderId="12" xfId="0" applyNumberFormat="1" applyFont="1" applyBorder="1" applyAlignment="1">
      <alignment horizontal="center"/>
    </xf>
    <xf numFmtId="49" fontId="5" fillId="0" borderId="13" xfId="0" applyNumberFormat="1" applyFont="1" applyBorder="1" applyAlignment="1">
      <alignment horizontal="center"/>
    </xf>
    <xf numFmtId="4" fontId="5" fillId="0" borderId="13" xfId="0" applyNumberFormat="1" applyFont="1" applyBorder="1" applyAlignment="1">
      <alignment horizontal="center"/>
    </xf>
    <xf numFmtId="49" fontId="5" fillId="0" borderId="14" xfId="0" applyNumberFormat="1" applyFont="1" applyBorder="1" applyAlignment="1">
      <alignment horizontal="center"/>
    </xf>
    <xf numFmtId="49" fontId="0" fillId="3" borderId="13" xfId="0" applyNumberFormat="1" applyFill="1" applyBorder="1" applyAlignment="1">
      <alignment horizontal="center"/>
    </xf>
    <xf numFmtId="49" fontId="0" fillId="0" borderId="16" xfId="0" applyNumberFormat="1" applyBorder="1" applyAlignment="1">
      <alignment horizontal="center"/>
    </xf>
    <xf numFmtId="49" fontId="0" fillId="3" borderId="16" xfId="0" applyNumberFormat="1" applyFill="1" applyBorder="1" applyAlignment="1">
      <alignment horizontal="center"/>
    </xf>
    <xf numFmtId="49" fontId="0" fillId="0" borderId="13" xfId="0" applyNumberFormat="1" applyBorder="1" applyAlignment="1">
      <alignment horizontal="center"/>
    </xf>
    <xf numFmtId="49" fontId="6" fillId="4" borderId="19" xfId="0" applyNumberFormat="1" applyFont="1" applyFill="1" applyBorder="1" applyAlignment="1">
      <alignment horizontal="center"/>
    </xf>
    <xf numFmtId="4" fontId="5" fillId="3" borderId="20" xfId="0" applyNumberFormat="1" applyFont="1" applyFill="1" applyBorder="1" applyAlignment="1">
      <alignment horizontal="center"/>
    </xf>
    <xf numFmtId="4" fontId="5" fillId="0" borderId="21" xfId="0" applyNumberFormat="1" applyFont="1" applyBorder="1" applyAlignment="1">
      <alignment horizontal="center"/>
    </xf>
    <xf numFmtId="4" fontId="5" fillId="3" borderId="21" xfId="0" applyNumberFormat="1" applyFont="1" applyFill="1" applyBorder="1" applyAlignment="1">
      <alignment horizontal="center"/>
    </xf>
    <xf numFmtId="4" fontId="5" fillId="0" borderId="20" xfId="0" applyNumberFormat="1" applyFont="1" applyBorder="1" applyAlignment="1">
      <alignment horizontal="center"/>
    </xf>
    <xf numFmtId="164" fontId="5" fillId="3" borderId="20" xfId="0" applyNumberFormat="1" applyFont="1" applyFill="1" applyBorder="1" applyAlignment="1">
      <alignment horizontal="center"/>
    </xf>
    <xf numFmtId="164" fontId="5" fillId="0" borderId="21" xfId="0" applyNumberFormat="1" applyFont="1" applyBorder="1" applyAlignment="1">
      <alignment horizontal="center"/>
    </xf>
    <xf numFmtId="164" fontId="5" fillId="3" borderId="21" xfId="0" applyNumberFormat="1" applyFont="1" applyFill="1" applyBorder="1" applyAlignment="1">
      <alignment horizontal="center"/>
    </xf>
    <xf numFmtId="164" fontId="5" fillId="0" borderId="20" xfId="0" applyNumberFormat="1" applyFont="1" applyBorder="1" applyAlignment="1">
      <alignment horizontal="center"/>
    </xf>
    <xf numFmtId="0" fontId="4" fillId="0" borderId="0" xfId="0" applyFont="1" applyAlignment="1">
      <alignment horizontal="center" vertical="center" wrapText="1"/>
    </xf>
    <xf numFmtId="0" fontId="7" fillId="0" borderId="0" xfId="0" applyFont="1"/>
    <xf numFmtId="2" fontId="1" fillId="0" borderId="18" xfId="0" applyNumberFormat="1" applyFont="1" applyBorder="1" applyAlignment="1">
      <alignment horizontal="center"/>
    </xf>
    <xf numFmtId="49" fontId="0" fillId="0" borderId="0" xfId="0" applyNumberFormat="1" applyBorder="1" applyAlignment="1">
      <alignment horizontal="center"/>
    </xf>
    <xf numFmtId="14" fontId="5" fillId="0" borderId="23" xfId="0" applyNumberFormat="1" applyFont="1" applyBorder="1" applyAlignment="1">
      <alignment horizontal="center"/>
    </xf>
    <xf numFmtId="49" fontId="5" fillId="0" borderId="0" xfId="0" applyNumberFormat="1" applyFont="1" applyBorder="1" applyAlignment="1">
      <alignment horizontal="center"/>
    </xf>
    <xf numFmtId="164" fontId="5" fillId="0" borderId="22" xfId="0" applyNumberFormat="1" applyFont="1" applyBorder="1" applyAlignment="1">
      <alignment horizontal="center"/>
    </xf>
    <xf numFmtId="4" fontId="5" fillId="0" borderId="0" xfId="0" applyNumberFormat="1" applyFont="1" applyBorder="1" applyAlignment="1">
      <alignment horizontal="center"/>
    </xf>
    <xf numFmtId="4" fontId="5" fillId="0" borderId="22" xfId="0" applyNumberFormat="1" applyFont="1" applyBorder="1" applyAlignment="1">
      <alignment horizontal="center"/>
    </xf>
    <xf numFmtId="49" fontId="5" fillId="0" borderId="24" xfId="0" applyNumberFormat="1" applyFont="1" applyBorder="1" applyAlignment="1">
      <alignment horizontal="center"/>
    </xf>
    <xf numFmtId="49" fontId="5" fillId="3" borderId="2" xfId="0" applyNumberFormat="1" applyFont="1" applyFill="1" applyBorder="1" applyAlignment="1">
      <alignment horizontal="center"/>
    </xf>
    <xf numFmtId="4" fontId="5" fillId="3" borderId="2" xfId="0" applyNumberFormat="1" applyFont="1" applyFill="1" applyBorder="1" applyAlignment="1">
      <alignment horizontal="center"/>
    </xf>
    <xf numFmtId="4" fontId="5" fillId="5" borderId="18" xfId="0" applyNumberFormat="1" applyFont="1" applyFill="1" applyBorder="1" applyAlignment="1">
      <alignment horizontal="center"/>
    </xf>
    <xf numFmtId="49" fontId="5" fillId="3" borderId="3" xfId="0" applyNumberFormat="1" applyFont="1" applyFill="1" applyBorder="1" applyAlignment="1">
      <alignment horizontal="center"/>
    </xf>
    <xf numFmtId="14" fontId="5" fillId="6" borderId="1" xfId="0" applyNumberFormat="1" applyFont="1" applyFill="1" applyBorder="1" applyAlignment="1">
      <alignment horizontal="center"/>
    </xf>
    <xf numFmtId="49" fontId="5" fillId="6" borderId="2" xfId="0" applyNumberFormat="1" applyFont="1" applyFill="1" applyBorder="1" applyAlignment="1">
      <alignment horizontal="center"/>
    </xf>
    <xf numFmtId="49" fontId="0" fillId="6" borderId="18" xfId="0" applyNumberFormat="1" applyFill="1" applyBorder="1" applyAlignment="1">
      <alignment horizontal="center"/>
    </xf>
    <xf numFmtId="164" fontId="5" fillId="6" borderId="18" xfId="0" applyNumberFormat="1" applyFont="1" applyFill="1" applyBorder="1" applyAlignment="1">
      <alignment horizont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cellXfs>
  <cellStyles count="1">
    <cellStyle name="Normal" xfId="0" builtinId="0"/>
  </cellStyles>
  <dxfs count="20">
    <dxf>
      <fill>
        <patternFill>
          <bgColor rgb="FF0070C0"/>
        </patternFill>
      </fill>
    </dxf>
    <dxf>
      <fill>
        <patternFill>
          <bgColor theme="0" tint="-0.24994659260841701"/>
        </patternFill>
      </fill>
    </dxf>
    <dxf>
      <fill>
        <patternFill>
          <bgColor rgb="FF0070C0"/>
        </patternFill>
      </fill>
    </dxf>
    <dxf>
      <fill>
        <patternFill>
          <bgColor theme="0" tint="-0.24994659260841701"/>
        </patternFill>
      </fill>
    </dxf>
    <dxf>
      <fill>
        <patternFill>
          <bgColor rgb="FF00B050"/>
        </patternFill>
      </fill>
    </dxf>
    <dxf>
      <fill>
        <patternFill>
          <bgColor rgb="FF00B050"/>
        </patternFill>
      </fill>
    </dxf>
    <dxf>
      <fill>
        <patternFill>
          <bgColor rgb="FF0070C0"/>
        </patternFill>
      </fill>
    </dxf>
    <dxf>
      <fill>
        <patternFill>
          <bgColor theme="0" tint="-0.24994659260841701"/>
        </patternFill>
      </fill>
    </dxf>
    <dxf>
      <fill>
        <patternFill>
          <bgColor rgb="FF0070C0"/>
        </patternFill>
      </fill>
    </dxf>
    <dxf>
      <fill>
        <patternFill>
          <bgColor theme="0" tint="-0.24994659260841701"/>
        </patternFill>
      </fill>
    </dxf>
    <dxf>
      <fill>
        <patternFill>
          <bgColor rgb="FF00B050"/>
        </patternFill>
      </fill>
    </dxf>
    <dxf>
      <fill>
        <patternFill>
          <bgColor rgb="FF00B050"/>
        </patternFill>
      </fill>
    </dxf>
    <dxf>
      <fill>
        <patternFill>
          <bgColor rgb="FF0070C0"/>
        </patternFill>
      </fill>
    </dxf>
    <dxf>
      <fill>
        <patternFill>
          <bgColor theme="0" tint="-0.24994659260841701"/>
        </patternFill>
      </fill>
    </dxf>
    <dxf>
      <fill>
        <patternFill>
          <bgColor rgb="FF0070C0"/>
        </patternFill>
      </fill>
    </dxf>
    <dxf>
      <fill>
        <patternFill>
          <bgColor theme="0" tint="-0.24994659260841701"/>
        </patternFill>
      </fill>
    </dxf>
    <dxf>
      <fill>
        <patternFill>
          <bgColor rgb="FF00B050"/>
        </patternFill>
      </fill>
    </dxf>
    <dxf>
      <fill>
        <patternFill>
          <bgColor rgb="FF00B050"/>
        </patternFill>
      </fill>
    </dxf>
    <dxf>
      <font>
        <b/>
        <i val="0"/>
        <color auto="1"/>
      </font>
      <fill>
        <patternFill>
          <bgColor rgb="FF00B050"/>
        </patternFill>
      </fill>
    </dxf>
    <dxf>
      <font>
        <b/>
        <i val="0"/>
        <color auto="1"/>
      </font>
      <fill>
        <patternFill>
          <bgColor theme="0" tint="-0.24994659260841701"/>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EST%20Contr&#244;le%20de%20gestion%20def%20maj%2029%2003.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ccueil"/>
      <sheetName val="EVOLUTION PRODUCTION"/>
      <sheetName val="ESTIMATION RESULTAT"/>
      <sheetName val="STOCKS"/>
      <sheetName val="AOUT.2013"/>
      <sheetName val="CA SEMAINE AOUT 2013"/>
      <sheetName val="CA SEMAINE AOUT 2015"/>
      <sheetName val="Idées indicateurs"/>
      <sheetName val="Tableaux"/>
      <sheetName val="Factures Ventes 2017"/>
      <sheetName val="Factures Achats 2017"/>
      <sheetName val="Logistique"/>
      <sheetName val="Indicateurs Production"/>
      <sheetName val="Indicateurs Financiers"/>
      <sheetName val="Commercial"/>
      <sheetName val="Qualité"/>
      <sheetName val="Direction Générale"/>
      <sheetName val="Comparatif Ventes"/>
      <sheetName val="Ventes Juillet 2016"/>
      <sheetName val="Ventes Août 2016"/>
      <sheetName val="Ventes Septembre 16"/>
      <sheetName val="Ventes Octobre 16"/>
      <sheetName val="Ventes Novembre 2016"/>
      <sheetName val="Ventes Décembre 2016"/>
      <sheetName val="Ventes Janvier 2017"/>
      <sheetName val="Ventes Février 2017"/>
      <sheetName val="Ventes Mars 2017"/>
      <sheetName val="Ventes Avril 2017"/>
      <sheetName val="Ventes Mai 2017"/>
      <sheetName val="Ventes Juin 2017"/>
      <sheetName val="Tableau CA référence"/>
      <sheetName val="Tableau Conso MP"/>
      <sheetName val="Tableau conversion SPUN"/>
      <sheetName val="Conversion SPUN AchatPro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O2">
            <v>-97.44</v>
          </cell>
        </row>
        <row r="3">
          <cell r="O3">
            <v>-97.391999999999996</v>
          </cell>
        </row>
        <row r="4">
          <cell r="O4">
            <v>-3.4079999999999999</v>
          </cell>
        </row>
        <row r="5">
          <cell r="O5">
            <v>-100.8</v>
          </cell>
        </row>
        <row r="6">
          <cell r="O6">
            <v>-32.496000000000002</v>
          </cell>
        </row>
        <row r="7">
          <cell r="O7">
            <v>-34.704000000000001</v>
          </cell>
        </row>
        <row r="8">
          <cell r="O8">
            <v>-112</v>
          </cell>
        </row>
      </sheetData>
      <sheetData sheetId="3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ntrol" Target="../activeX/activeX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6"/>
  <dimension ref="A1:V18"/>
  <sheetViews>
    <sheetView workbookViewId="0">
      <selection activeCell="L24" sqref="L24"/>
    </sheetView>
  </sheetViews>
  <sheetFormatPr baseColWidth="10" defaultRowHeight="15"/>
  <cols>
    <col min="1" max="1" width="20.5703125" bestFit="1" customWidth="1"/>
    <col min="2" max="2" width="14.42578125" bestFit="1" customWidth="1"/>
    <col min="3" max="3" width="0" hidden="1" customWidth="1"/>
    <col min="4" max="4" width="22.85546875" bestFit="1" customWidth="1"/>
    <col min="5" max="5" width="19.85546875" bestFit="1" customWidth="1"/>
    <col min="7" max="7" width="13" hidden="1" customWidth="1"/>
    <col min="8" max="8" width="15.140625" hidden="1" customWidth="1"/>
    <col min="9" max="9" width="18.42578125" hidden="1" customWidth="1"/>
    <col min="11" max="11" width="0" hidden="1" customWidth="1"/>
  </cols>
  <sheetData>
    <row r="1" spans="1:22">
      <c r="A1" s="1" t="s">
        <v>0</v>
      </c>
      <c r="B1" s="2" t="s">
        <v>1</v>
      </c>
      <c r="C1" s="2" t="s">
        <v>2</v>
      </c>
      <c r="D1" s="2" t="s">
        <v>3</v>
      </c>
      <c r="E1" s="2" t="s">
        <v>34</v>
      </c>
      <c r="F1" s="2" t="s">
        <v>5</v>
      </c>
      <c r="G1" s="2" t="s">
        <v>6</v>
      </c>
      <c r="H1" s="2" t="s">
        <v>7</v>
      </c>
      <c r="I1" s="2" t="s">
        <v>8</v>
      </c>
      <c r="J1" s="2" t="s">
        <v>9</v>
      </c>
      <c r="K1" s="2" t="s">
        <v>10</v>
      </c>
      <c r="L1" s="3" t="s">
        <v>11</v>
      </c>
      <c r="M1" s="4" t="s">
        <v>12</v>
      </c>
      <c r="N1" s="4" t="s">
        <v>36</v>
      </c>
      <c r="O1" s="4" t="s">
        <v>35</v>
      </c>
    </row>
    <row r="2" spans="1:22">
      <c r="A2" s="15">
        <v>42794</v>
      </c>
      <c r="B2" s="16" t="s">
        <v>13</v>
      </c>
      <c r="C2" s="16" t="s">
        <v>25</v>
      </c>
      <c r="D2" s="16" t="s">
        <v>26</v>
      </c>
      <c r="E2" s="16" t="s">
        <v>14</v>
      </c>
      <c r="F2" s="17">
        <v>-2030</v>
      </c>
      <c r="G2" s="18" t="e">
        <f>IF(#REF!&lt;&gt;0,#REF!,F2)</f>
        <v>#REF!</v>
      </c>
      <c r="H2" s="19">
        <v>-362.16</v>
      </c>
      <c r="I2" s="16" t="s">
        <v>15</v>
      </c>
      <c r="J2" s="19">
        <f>IF(O2&lt;&gt;0,O2,F2)</f>
        <v>-103.53</v>
      </c>
      <c r="K2" s="16" t="s">
        <v>16</v>
      </c>
      <c r="L2" s="20" t="s">
        <v>17</v>
      </c>
      <c r="M2" s="5" t="str">
        <f>IF((LEFT(D2,3)="AB"),MID(D2,2,2),IF(LEFT(D2,2)="NP",MID(D2,3,3),IF(LEFT(D2,5)="NP90+",MID(D2,3,5),MID(D2,3,2))))</f>
        <v>51</v>
      </c>
      <c r="N2" s="21" t="str">
        <f t="shared" ref="N2:N4" si="0">IF((M2="90+20"),90+20,"-")</f>
        <v>-</v>
      </c>
      <c r="O2" s="21">
        <f t="shared" ref="O2:O9" si="1">(IF(N2=110,(N2*F2)/1000,(M2*F2)/1000))</f>
        <v>-103.53</v>
      </c>
    </row>
    <row r="3" spans="1:22">
      <c r="A3" s="6">
        <v>42795</v>
      </c>
      <c r="B3" s="7" t="s">
        <v>13</v>
      </c>
      <c r="C3" s="8" t="s">
        <v>25</v>
      </c>
      <c r="D3" s="8" t="s">
        <v>27</v>
      </c>
      <c r="E3" s="7" t="s">
        <v>14</v>
      </c>
      <c r="F3" s="9">
        <v>-2029</v>
      </c>
      <c r="G3" s="10" t="e">
        <f>IF(#REF!&lt;&gt;0,#REF!,F3)</f>
        <v>#REF!</v>
      </c>
      <c r="H3" s="19">
        <v>-361.16</v>
      </c>
      <c r="I3" s="7" t="s">
        <v>15</v>
      </c>
      <c r="J3" s="11">
        <f>IF(O3&lt;&gt;0,O3,F3)</f>
        <v>-97.391999999999996</v>
      </c>
      <c r="K3" s="7" t="s">
        <v>18</v>
      </c>
      <c r="L3" s="12" t="s">
        <v>17</v>
      </c>
      <c r="M3" s="5" t="str">
        <f t="shared" ref="M3:M10" si="2">IF((LEFT(D3,3)="AB"),MID(D3,2,2),IF(LEFT(D3,2)="NP",MID(D3,3,3),IF(LEFT(D3,5)="NP90+",MID(D3,3,5),MID(D3,3,2))))</f>
        <v>48</v>
      </c>
      <c r="N3" s="13" t="str">
        <f t="shared" si="0"/>
        <v>-</v>
      </c>
      <c r="O3" s="13">
        <f t="shared" si="1"/>
        <v>-97.391999999999996</v>
      </c>
    </row>
    <row r="4" spans="1:22">
      <c r="A4" s="6">
        <v>42795</v>
      </c>
      <c r="B4" s="7" t="s">
        <v>13</v>
      </c>
      <c r="C4" s="8" t="s">
        <v>25</v>
      </c>
      <c r="D4" s="8" t="s">
        <v>28</v>
      </c>
      <c r="E4" s="7" t="s">
        <v>14</v>
      </c>
      <c r="F4" s="9">
        <v>-71</v>
      </c>
      <c r="G4" s="10" t="e">
        <f>IF(#REF!&lt;&gt;0,#REF!,F4)</f>
        <v>#REF!</v>
      </c>
      <c r="H4" s="19">
        <v>-12.64</v>
      </c>
      <c r="I4" s="7" t="s">
        <v>15</v>
      </c>
      <c r="J4" s="11">
        <f t="shared" ref="J4:J9" si="3">IF(O4&lt;&gt;0,O4,F4)</f>
        <v>-2.2719999999999998</v>
      </c>
      <c r="K4" s="7" t="s">
        <v>18</v>
      </c>
      <c r="L4" s="14" t="s">
        <v>17</v>
      </c>
      <c r="M4" s="5" t="str">
        <f t="shared" si="2"/>
        <v>32</v>
      </c>
      <c r="N4" s="13" t="str">
        <f t="shared" si="0"/>
        <v>-</v>
      </c>
      <c r="O4" s="13">
        <f t="shared" si="1"/>
        <v>-2.2719999999999998</v>
      </c>
    </row>
    <row r="5" spans="1:22">
      <c r="A5" s="6">
        <v>42795</v>
      </c>
      <c r="B5" s="7" t="s">
        <v>13</v>
      </c>
      <c r="C5" s="8" t="s">
        <v>25</v>
      </c>
      <c r="D5" s="8" t="s">
        <v>29</v>
      </c>
      <c r="E5" s="7" t="s">
        <v>14</v>
      </c>
      <c r="F5" s="9">
        <v>-2100</v>
      </c>
      <c r="G5" s="10" t="e">
        <f>IF(#REF!&lt;&gt;0,#REF!,F5)</f>
        <v>#REF!</v>
      </c>
      <c r="H5" s="19">
        <v>-373.8</v>
      </c>
      <c r="I5" s="7" t="s">
        <v>15</v>
      </c>
      <c r="J5" s="11">
        <f t="shared" si="3"/>
        <v>-189</v>
      </c>
      <c r="K5" s="7" t="s">
        <v>19</v>
      </c>
      <c r="L5" s="14" t="s">
        <v>20</v>
      </c>
      <c r="M5" s="5" t="str">
        <f t="shared" si="2"/>
        <v>90</v>
      </c>
      <c r="N5" s="13" t="str">
        <f>IF((M5="90+20"),90+20,"-")</f>
        <v>-</v>
      </c>
      <c r="O5" s="13">
        <f t="shared" si="1"/>
        <v>-189</v>
      </c>
    </row>
    <row r="6" spans="1:22">
      <c r="A6" s="6">
        <v>42795</v>
      </c>
      <c r="B6" s="7" t="s">
        <v>13</v>
      </c>
      <c r="C6" s="8" t="s">
        <v>25</v>
      </c>
      <c r="D6" s="8" t="s">
        <v>30</v>
      </c>
      <c r="E6" s="7" t="s">
        <v>14</v>
      </c>
      <c r="F6" s="9">
        <v>-677</v>
      </c>
      <c r="G6" s="10" t="e">
        <f>IF(#REF!&lt;&gt;0,#REF!,F6)</f>
        <v>#REF!</v>
      </c>
      <c r="H6" s="19">
        <v>-129.31</v>
      </c>
      <c r="I6" s="7" t="s">
        <v>15</v>
      </c>
      <c r="J6" s="11">
        <f t="shared" si="3"/>
        <v>-88.01</v>
      </c>
      <c r="K6" s="7" t="s">
        <v>21</v>
      </c>
      <c r="L6" s="14" t="s">
        <v>22</v>
      </c>
      <c r="M6" s="5" t="str">
        <f t="shared" si="2"/>
        <v>130</v>
      </c>
      <c r="N6" s="13" t="str">
        <f t="shared" ref="N6:N7" si="4">IF((M6="90+20"),90+20,"-")</f>
        <v>-</v>
      </c>
      <c r="O6" s="13">
        <f t="shared" si="1"/>
        <v>-88.01</v>
      </c>
    </row>
    <row r="7" spans="1:22" ht="15.75" thickBot="1">
      <c r="A7" s="6">
        <v>42795</v>
      </c>
      <c r="B7" s="7" t="s">
        <v>13</v>
      </c>
      <c r="C7" s="8" t="s">
        <v>25</v>
      </c>
      <c r="D7" s="8" t="s">
        <v>31</v>
      </c>
      <c r="E7" s="7" t="s">
        <v>14</v>
      </c>
      <c r="F7" s="9">
        <v>-723</v>
      </c>
      <c r="G7" s="10" t="e">
        <f>IF(#REF!&lt;&gt;0,#REF!,F7)</f>
        <v>#REF!</v>
      </c>
      <c r="H7" s="19">
        <v>-138.09</v>
      </c>
      <c r="I7" s="7" t="s">
        <v>15</v>
      </c>
      <c r="J7" s="11">
        <f t="shared" si="3"/>
        <v>-40.488</v>
      </c>
      <c r="K7" s="7" t="s">
        <v>21</v>
      </c>
      <c r="L7" s="12" t="s">
        <v>22</v>
      </c>
      <c r="M7" s="5" t="str">
        <f>IF((LEFT(D7,3)="AB"),MID(D7,2,2),IF(LEFT(D7,2)="NP",MID(D7,3,2),IF(LEFT(D7,5)="NP90+",MID(D7,3,5),IF(LEFT(D7,2)="NP",MID(D7,3,2),MID(D7,3,2)))))</f>
        <v>56</v>
      </c>
      <c r="N7" s="13" t="str">
        <f t="shared" si="4"/>
        <v>-</v>
      </c>
      <c r="O7" s="13">
        <f t="shared" si="1"/>
        <v>-40.488</v>
      </c>
    </row>
    <row r="8" spans="1:22" ht="15.75" thickBot="1">
      <c r="A8" s="6">
        <v>42796</v>
      </c>
      <c r="B8" s="7" t="s">
        <v>13</v>
      </c>
      <c r="C8" s="8" t="s">
        <v>25</v>
      </c>
      <c r="D8" s="8" t="s">
        <v>32</v>
      </c>
      <c r="E8" s="7" t="s">
        <v>14</v>
      </c>
      <c r="F8" s="9">
        <v>-2800</v>
      </c>
      <c r="G8" s="10" t="e">
        <f>IF(#REF!&lt;&gt;0,#REF!,F8)</f>
        <v>#REF!</v>
      </c>
      <c r="H8" s="19">
        <v>-839.87</v>
      </c>
      <c r="I8" s="7" t="s">
        <v>15</v>
      </c>
      <c r="J8" s="11" t="e">
        <f t="shared" si="3"/>
        <v>#VALUE!</v>
      </c>
      <c r="K8" s="7" t="s">
        <v>23</v>
      </c>
      <c r="L8" s="12" t="s">
        <v>17</v>
      </c>
      <c r="M8" s="5" t="str">
        <f>IF((LEFT(D8,3)="AB"),MID(D8,2,2),IF(LEFT(D8,2)="NP",MID(D8,3,3),IF(LEFT(D8,5)="NP90+",MID(D8,2,5),MID(D8,3,2))))</f>
        <v>90+</v>
      </c>
      <c r="N8" s="13" t="str">
        <f>IF((M8="90+20"),90+20,"-")</f>
        <v>-</v>
      </c>
      <c r="O8" s="54" t="e">
        <f t="shared" si="1"/>
        <v>#VALUE!</v>
      </c>
      <c r="P8" s="53" t="s">
        <v>37</v>
      </c>
      <c r="Q8" s="52" t="s">
        <v>96</v>
      </c>
      <c r="R8" s="52"/>
      <c r="S8" s="52"/>
      <c r="T8" s="52"/>
      <c r="U8" s="52"/>
      <c r="V8" s="52"/>
    </row>
    <row r="9" spans="1:22">
      <c r="A9" s="6">
        <v>42796</v>
      </c>
      <c r="B9" s="7" t="s">
        <v>13</v>
      </c>
      <c r="C9" s="8" t="s">
        <v>25</v>
      </c>
      <c r="D9" s="8" t="s">
        <v>33</v>
      </c>
      <c r="E9" s="7" t="s">
        <v>14</v>
      </c>
      <c r="F9" s="9">
        <v>-2800</v>
      </c>
      <c r="G9" s="10" t="e">
        <f>IF(#REF!&lt;&gt;0,#REF!,F9)</f>
        <v>#REF!</v>
      </c>
      <c r="H9" s="19">
        <v>-839.87</v>
      </c>
      <c r="I9" s="7" t="s">
        <v>15</v>
      </c>
      <c r="J9" s="11">
        <f t="shared" si="3"/>
        <v>-112</v>
      </c>
      <c r="K9" s="7" t="s">
        <v>24</v>
      </c>
      <c r="L9" s="12" t="s">
        <v>17</v>
      </c>
      <c r="M9" s="5" t="str">
        <f t="shared" si="2"/>
        <v>40</v>
      </c>
      <c r="N9" s="13" t="str">
        <f>IF((M9="90+20"),90+20,"-")</f>
        <v>-</v>
      </c>
      <c r="O9" s="13">
        <f t="shared" si="1"/>
        <v>-112</v>
      </c>
      <c r="Q9" s="52"/>
      <c r="R9" s="52"/>
      <c r="S9" s="52"/>
      <c r="T9" s="52"/>
      <c r="U9" s="52"/>
      <c r="V9" s="52"/>
    </row>
    <row r="10" spans="1:22">
      <c r="A10" s="6">
        <v>42797</v>
      </c>
      <c r="B10" s="7" t="s">
        <v>13</v>
      </c>
      <c r="C10" s="8" t="s">
        <v>25</v>
      </c>
      <c r="D10" s="8" t="s">
        <v>33</v>
      </c>
      <c r="E10" s="7" t="s">
        <v>14</v>
      </c>
      <c r="F10" s="9">
        <v>-2799</v>
      </c>
      <c r="G10" s="10" t="e">
        <f>IF(#REF!&lt;&gt;0,#REF!,F10)</f>
        <v>#REF!</v>
      </c>
      <c r="H10" s="19">
        <v>-838.87</v>
      </c>
      <c r="I10" s="7" t="s">
        <v>15</v>
      </c>
      <c r="J10" s="11">
        <f t="shared" ref="J10" si="5">IF(O10&lt;&gt;0,O10,F10)</f>
        <v>-111.96</v>
      </c>
      <c r="K10" s="7" t="s">
        <v>23</v>
      </c>
      <c r="L10" s="12" t="s">
        <v>17</v>
      </c>
      <c r="M10" s="5" t="str">
        <f t="shared" si="2"/>
        <v>40</v>
      </c>
      <c r="N10" s="13" t="str">
        <f>IF((M10="90+20"),90+20,"-")</f>
        <v>-</v>
      </c>
      <c r="O10" s="13">
        <f t="shared" ref="O10" si="6">(IF(N10=110,(N10*F10)/1000,(M10*F10)/1000))</f>
        <v>-111.96</v>
      </c>
      <c r="Q10" s="52"/>
      <c r="R10" s="52"/>
      <c r="S10" s="52"/>
      <c r="T10" s="52"/>
      <c r="U10" s="52"/>
      <c r="V10" s="52"/>
    </row>
    <row r="12" spans="1:22" ht="15.75" thickBot="1"/>
    <row r="13" spans="1:22">
      <c r="A13" s="70" t="s">
        <v>38</v>
      </c>
      <c r="B13" s="71"/>
      <c r="C13" s="71"/>
      <c r="D13" s="71"/>
      <c r="E13" s="71"/>
      <c r="F13" s="72"/>
    </row>
    <row r="14" spans="1:22">
      <c r="A14" s="73"/>
      <c r="B14" s="74"/>
      <c r="C14" s="74"/>
      <c r="D14" s="74"/>
      <c r="E14" s="74"/>
      <c r="F14" s="75"/>
    </row>
    <row r="15" spans="1:22">
      <c r="A15" s="73"/>
      <c r="B15" s="74"/>
      <c r="C15" s="74"/>
      <c r="D15" s="74"/>
      <c r="E15" s="74"/>
      <c r="F15" s="75"/>
    </row>
    <row r="16" spans="1:22">
      <c r="A16" s="73"/>
      <c r="B16" s="74"/>
      <c r="C16" s="74"/>
      <c r="D16" s="74"/>
      <c r="E16" s="74"/>
      <c r="F16" s="75"/>
    </row>
    <row r="17" spans="1:6">
      <c r="A17" s="73"/>
      <c r="B17" s="74"/>
      <c r="C17" s="74"/>
      <c r="D17" s="74"/>
      <c r="E17" s="74"/>
      <c r="F17" s="75"/>
    </row>
    <row r="18" spans="1:6" ht="15.75" thickBot="1">
      <c r="A18" s="76"/>
      <c r="B18" s="77"/>
      <c r="C18" s="77"/>
      <c r="D18" s="77"/>
      <c r="E18" s="77"/>
      <c r="F18" s="78"/>
    </row>
  </sheetData>
  <mergeCells count="2">
    <mergeCell ref="A13:F18"/>
    <mergeCell ref="Q8:V10"/>
  </mergeCells>
  <conditionalFormatting sqref="L2:L10">
    <cfRule type="containsText" dxfId="19" priority="1" operator="containsText" text="B??">
      <formula>NOT(ISERROR(SEARCH("B??",L2)))</formula>
    </cfRule>
    <cfRule type="containsText" dxfId="18" priority="2" operator="containsText" text="V??">
      <formula>NOT(ISERROR(SEARCH("V??",L2)))</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7"/>
  <dimension ref="A1:K69"/>
  <sheetViews>
    <sheetView tabSelected="1" workbookViewId="0">
      <selection activeCell="O15" sqref="O15"/>
    </sheetView>
  </sheetViews>
  <sheetFormatPr baseColWidth="10" defaultRowHeight="15"/>
  <cols>
    <col min="1" max="1" width="20.5703125" bestFit="1" customWidth="1"/>
    <col min="2" max="2" width="14.42578125" bestFit="1" customWidth="1"/>
    <col min="3" max="3" width="12.5703125" hidden="1" customWidth="1"/>
    <col min="4" max="4" width="19.7109375" bestFit="1" customWidth="1"/>
    <col min="5" max="5" width="19.85546875" bestFit="1" customWidth="1"/>
    <col min="7" max="7" width="15.140625" hidden="1" customWidth="1"/>
    <col min="8" max="8" width="18.42578125" hidden="1" customWidth="1"/>
    <col min="10" max="10" width="0" hidden="1" customWidth="1"/>
  </cols>
  <sheetData>
    <row r="1" spans="1:11">
      <c r="A1" s="22" t="s">
        <v>0</v>
      </c>
      <c r="B1" s="23" t="s">
        <v>1</v>
      </c>
      <c r="C1" s="23" t="s">
        <v>2</v>
      </c>
      <c r="D1" s="23" t="s">
        <v>3</v>
      </c>
      <c r="E1" s="23" t="s">
        <v>4</v>
      </c>
      <c r="F1" s="43" t="s">
        <v>6</v>
      </c>
      <c r="G1" s="23" t="s">
        <v>7</v>
      </c>
      <c r="H1" s="23" t="s">
        <v>8</v>
      </c>
      <c r="I1" s="43" t="s">
        <v>9</v>
      </c>
      <c r="J1" s="23" t="s">
        <v>10</v>
      </c>
      <c r="K1" s="24" t="s">
        <v>11</v>
      </c>
    </row>
    <row r="2" spans="1:11">
      <c r="A2" s="25">
        <v>42795</v>
      </c>
      <c r="B2" s="26" t="s">
        <v>13</v>
      </c>
      <c r="C2" s="39" t="s">
        <v>25</v>
      </c>
      <c r="D2" s="39" t="s">
        <v>93</v>
      </c>
      <c r="E2" s="26" t="s">
        <v>14</v>
      </c>
      <c r="F2" s="48">
        <v>-211.26</v>
      </c>
      <c r="G2" s="27">
        <v>-299.99</v>
      </c>
      <c r="H2" s="26" t="s">
        <v>15</v>
      </c>
      <c r="I2" s="44">
        <f>IF((LEFT(D2,4)="SPUN"),'[1]Tableau conversion SPUN'!O2,IF((LEFT(D2,2)="NT"),'[1]Tableau conversion SPUN'!O2,F2*-1))</f>
        <v>211.26</v>
      </c>
      <c r="J2" s="26" t="s">
        <v>39</v>
      </c>
      <c r="K2" s="28" t="s">
        <v>40</v>
      </c>
    </row>
    <row r="3" spans="1:11">
      <c r="A3" s="29">
        <v>42795</v>
      </c>
      <c r="B3" s="30" t="s">
        <v>13</v>
      </c>
      <c r="C3" s="40" t="s">
        <v>25</v>
      </c>
      <c r="D3" s="40" t="s">
        <v>94</v>
      </c>
      <c r="E3" s="30" t="s">
        <v>41</v>
      </c>
      <c r="F3" s="49">
        <v>-306</v>
      </c>
      <c r="G3" s="31">
        <v>-671.19</v>
      </c>
      <c r="H3" s="30" t="s">
        <v>15</v>
      </c>
      <c r="I3" s="44">
        <f>IF((LEFT(D3,4)="SPUN"),'[1]Tableau conversion SPUN'!O3,IF((LEFT(D3,2)="NT"),'[1]Tableau conversion SPUN'!O3,F3*-1))</f>
        <v>306</v>
      </c>
      <c r="J3" s="30" t="s">
        <v>42</v>
      </c>
      <c r="K3" s="14" t="s">
        <v>43</v>
      </c>
    </row>
    <row r="4" spans="1:11">
      <c r="A4" s="32">
        <v>42795</v>
      </c>
      <c r="B4" s="33" t="s">
        <v>13</v>
      </c>
      <c r="C4" s="41" t="s">
        <v>25</v>
      </c>
      <c r="D4" s="41" t="s">
        <v>94</v>
      </c>
      <c r="E4" s="33" t="s">
        <v>41</v>
      </c>
      <c r="F4" s="50">
        <v>-309.39999999999998</v>
      </c>
      <c r="G4" s="34">
        <v>-678.66</v>
      </c>
      <c r="H4" s="33" t="s">
        <v>15</v>
      </c>
      <c r="I4" s="44">
        <f>IF((LEFT(D4,4)="SPUN"),'[1]Tableau conversion SPUN'!O4,IF((LEFT(D4,2)="NT"),'[1]Tableau conversion SPUN'!O4,F4*-1))</f>
        <v>309.39999999999998</v>
      </c>
      <c r="J4" s="33" t="s">
        <v>44</v>
      </c>
      <c r="K4" s="12" t="s">
        <v>43</v>
      </c>
    </row>
    <row r="5" spans="1:11">
      <c r="A5" s="29">
        <v>42795</v>
      </c>
      <c r="B5" s="30" t="s">
        <v>13</v>
      </c>
      <c r="C5" s="40" t="s">
        <v>25</v>
      </c>
      <c r="D5" s="40" t="s">
        <v>94</v>
      </c>
      <c r="E5" s="30" t="s">
        <v>41</v>
      </c>
      <c r="F5" s="49">
        <v>-307.8</v>
      </c>
      <c r="G5" s="31">
        <v>-675.14</v>
      </c>
      <c r="H5" s="30" t="s">
        <v>15</v>
      </c>
      <c r="I5" s="44">
        <f>IF((LEFT(D5,4)="SPUN"),'[1]Tableau conversion SPUN'!O5,IF((LEFT(D5,2)="NT"),'[1]Tableau conversion SPUN'!O5,F5*-1))</f>
        <v>307.8</v>
      </c>
      <c r="J5" s="30" t="s">
        <v>45</v>
      </c>
      <c r="K5" s="14" t="s">
        <v>43</v>
      </c>
    </row>
    <row r="6" spans="1:11">
      <c r="A6" s="25">
        <v>42795</v>
      </c>
      <c r="B6" s="26" t="s">
        <v>13</v>
      </c>
      <c r="C6" s="39" t="s">
        <v>25</v>
      </c>
      <c r="D6" s="26" t="s">
        <v>46</v>
      </c>
      <c r="E6" s="26" t="s">
        <v>14</v>
      </c>
      <c r="F6" s="48">
        <v>-133.69999999999999</v>
      </c>
      <c r="G6" s="27">
        <v>-120.33</v>
      </c>
      <c r="H6" s="26" t="s">
        <v>15</v>
      </c>
      <c r="I6" s="44">
        <f>IF((LEFT(D6,4)="SPUN"),'[1]Tableau conversion SPUN'!O6,IF((LEFT(D6,2)="NT"),'[1]Tableau conversion SPUN'!O6,F6*-1))</f>
        <v>133.69999999999999</v>
      </c>
      <c r="J6" s="26" t="s">
        <v>47</v>
      </c>
      <c r="K6" s="28" t="s">
        <v>40</v>
      </c>
    </row>
    <row r="7" spans="1:11">
      <c r="A7" s="29">
        <v>42795</v>
      </c>
      <c r="B7" s="30" t="s">
        <v>13</v>
      </c>
      <c r="C7" s="40" t="s">
        <v>25</v>
      </c>
      <c r="D7" s="40" t="s">
        <v>46</v>
      </c>
      <c r="E7" s="30" t="s">
        <v>14</v>
      </c>
      <c r="F7" s="49">
        <v>-137.16999999999999</v>
      </c>
      <c r="G7" s="31">
        <v>-123.45</v>
      </c>
      <c r="H7" s="30" t="s">
        <v>15</v>
      </c>
      <c r="I7" s="44">
        <f>IF((LEFT(D7,4)="SPUN"),'[1]Tableau conversion SPUN'!O7,IF((LEFT(D7,2)="NT"),'[1]Tableau conversion SPUN'!O7,F7*-1))</f>
        <v>137.16999999999999</v>
      </c>
      <c r="J7" s="30" t="s">
        <v>48</v>
      </c>
      <c r="K7" s="14" t="s">
        <v>40</v>
      </c>
    </row>
    <row r="8" spans="1:11">
      <c r="A8" s="32">
        <v>42795</v>
      </c>
      <c r="B8" s="33" t="s">
        <v>13</v>
      </c>
      <c r="C8" s="41" t="s">
        <v>25</v>
      </c>
      <c r="D8" s="39" t="s">
        <v>93</v>
      </c>
      <c r="E8" s="33" t="s">
        <v>14</v>
      </c>
      <c r="F8" s="50">
        <v>-211.26</v>
      </c>
      <c r="G8" s="34">
        <v>-299.99</v>
      </c>
      <c r="H8" s="33" t="s">
        <v>15</v>
      </c>
      <c r="I8" s="44">
        <f>IF((LEFT(D8,4)="SPUN"),'[1]Tableau conversion SPUN'!O8,IF((LEFT(D8,2)="NT"),'[1]Tableau conversion SPUN'!O8,F8*-1))</f>
        <v>211.26</v>
      </c>
      <c r="J8" s="33" t="s">
        <v>49</v>
      </c>
      <c r="K8" s="12" t="s">
        <v>40</v>
      </c>
    </row>
    <row r="9" spans="1:11">
      <c r="A9" s="29">
        <v>42795</v>
      </c>
      <c r="B9" s="30" t="s">
        <v>13</v>
      </c>
      <c r="C9" s="40" t="s">
        <v>25</v>
      </c>
      <c r="D9" s="40" t="s">
        <v>94</v>
      </c>
      <c r="E9" s="30" t="s">
        <v>41</v>
      </c>
      <c r="F9" s="49">
        <v>-305.60000000000002</v>
      </c>
      <c r="G9" s="31">
        <v>-670.32</v>
      </c>
      <c r="H9" s="30" t="s">
        <v>15</v>
      </c>
      <c r="I9" s="45">
        <v>305.60000000000002</v>
      </c>
      <c r="J9" s="30" t="s">
        <v>50</v>
      </c>
      <c r="K9" s="14" t="s">
        <v>43</v>
      </c>
    </row>
    <row r="10" spans="1:11">
      <c r="A10" s="32">
        <v>42795</v>
      </c>
      <c r="B10" s="33" t="s">
        <v>13</v>
      </c>
      <c r="C10" s="41" t="s">
        <v>25</v>
      </c>
      <c r="D10" s="41" t="s">
        <v>94</v>
      </c>
      <c r="E10" s="33" t="s">
        <v>41</v>
      </c>
      <c r="F10" s="50">
        <v>-311.2</v>
      </c>
      <c r="G10" s="34">
        <v>-682.6</v>
      </c>
      <c r="H10" s="33" t="s">
        <v>15</v>
      </c>
      <c r="I10" s="46">
        <v>311.2</v>
      </c>
      <c r="J10" s="33" t="s">
        <v>51</v>
      </c>
      <c r="K10" s="12" t="s">
        <v>43</v>
      </c>
    </row>
    <row r="11" spans="1:11">
      <c r="A11" s="29">
        <v>42795</v>
      </c>
      <c r="B11" s="30" t="s">
        <v>13</v>
      </c>
      <c r="C11" s="40" t="s">
        <v>25</v>
      </c>
      <c r="D11" s="40" t="s">
        <v>94</v>
      </c>
      <c r="E11" s="30" t="s">
        <v>41</v>
      </c>
      <c r="F11" s="49">
        <v>-310.60000000000002</v>
      </c>
      <c r="G11" s="31">
        <v>-681.28</v>
      </c>
      <c r="H11" s="30" t="s">
        <v>15</v>
      </c>
      <c r="I11" s="45">
        <v>310.60000000000002</v>
      </c>
      <c r="J11" s="30" t="s">
        <v>52</v>
      </c>
      <c r="K11" s="14" t="s">
        <v>43</v>
      </c>
    </row>
    <row r="12" spans="1:11">
      <c r="A12" s="25">
        <v>42795</v>
      </c>
      <c r="B12" s="26" t="s">
        <v>13</v>
      </c>
      <c r="C12" s="39" t="s">
        <v>25</v>
      </c>
      <c r="D12" s="26" t="s">
        <v>46</v>
      </c>
      <c r="E12" s="26" t="s">
        <v>14</v>
      </c>
      <c r="F12" s="48">
        <v>-284.16000000000003</v>
      </c>
      <c r="G12" s="27">
        <v>-403.51</v>
      </c>
      <c r="H12" s="26" t="s">
        <v>15</v>
      </c>
      <c r="I12" s="44">
        <v>0</v>
      </c>
      <c r="J12" s="26" t="s">
        <v>53</v>
      </c>
      <c r="K12" s="28" t="s">
        <v>17</v>
      </c>
    </row>
    <row r="13" spans="1:11">
      <c r="A13" s="35">
        <v>42795</v>
      </c>
      <c r="B13" s="36" t="s">
        <v>13</v>
      </c>
      <c r="C13" s="42" t="s">
        <v>25</v>
      </c>
      <c r="D13" s="40" t="s">
        <v>46</v>
      </c>
      <c r="E13" s="36" t="s">
        <v>14</v>
      </c>
      <c r="F13" s="51">
        <v>-133.69999999999999</v>
      </c>
      <c r="G13" s="37">
        <v>-120.33</v>
      </c>
      <c r="H13" s="36" t="s">
        <v>15</v>
      </c>
      <c r="I13" s="47">
        <v>0</v>
      </c>
      <c r="J13" s="36" t="s">
        <v>54</v>
      </c>
      <c r="K13" s="38" t="s">
        <v>40</v>
      </c>
    </row>
    <row r="14" spans="1:11">
      <c r="A14" s="32">
        <v>42795</v>
      </c>
      <c r="B14" s="33" t="s">
        <v>13</v>
      </c>
      <c r="C14" s="41" t="s">
        <v>25</v>
      </c>
      <c r="D14" s="39" t="s">
        <v>93</v>
      </c>
      <c r="E14" s="33" t="s">
        <v>14</v>
      </c>
      <c r="F14" s="50">
        <v>-137.16999999999999</v>
      </c>
      <c r="G14" s="34">
        <v>-123.46</v>
      </c>
      <c r="H14" s="33" t="s">
        <v>15</v>
      </c>
      <c r="I14" s="46">
        <v>0</v>
      </c>
      <c r="J14" s="33" t="s">
        <v>55</v>
      </c>
      <c r="K14" s="12" t="s">
        <v>40</v>
      </c>
    </row>
    <row r="15" spans="1:11">
      <c r="A15" s="29">
        <v>42795</v>
      </c>
      <c r="B15" s="30" t="s">
        <v>13</v>
      </c>
      <c r="C15" s="40" t="s">
        <v>25</v>
      </c>
      <c r="D15" s="40" t="s">
        <v>94</v>
      </c>
      <c r="E15" s="30" t="s">
        <v>14</v>
      </c>
      <c r="F15" s="49">
        <v>-211.26</v>
      </c>
      <c r="G15" s="31">
        <v>-299.99</v>
      </c>
      <c r="H15" s="30" t="s">
        <v>15</v>
      </c>
      <c r="I15" s="45">
        <v>0</v>
      </c>
      <c r="J15" s="30" t="s">
        <v>56</v>
      </c>
      <c r="K15" s="14" t="s">
        <v>40</v>
      </c>
    </row>
    <row r="16" spans="1:11">
      <c r="A16" s="25">
        <v>42795</v>
      </c>
      <c r="B16" s="26" t="s">
        <v>13</v>
      </c>
      <c r="C16" s="39" t="s">
        <v>25</v>
      </c>
      <c r="D16" s="41" t="s">
        <v>94</v>
      </c>
      <c r="E16" s="26" t="s">
        <v>14</v>
      </c>
      <c r="F16" s="48">
        <v>-211.26</v>
      </c>
      <c r="G16" s="27">
        <v>-299.99</v>
      </c>
      <c r="H16" s="26" t="s">
        <v>15</v>
      </c>
      <c r="I16" s="44">
        <v>0</v>
      </c>
      <c r="J16" s="26" t="s">
        <v>57</v>
      </c>
      <c r="K16" s="28" t="s">
        <v>40</v>
      </c>
    </row>
    <row r="17" spans="1:11">
      <c r="A17" s="29">
        <v>42795</v>
      </c>
      <c r="B17" s="30" t="s">
        <v>13</v>
      </c>
      <c r="C17" s="40" t="s">
        <v>25</v>
      </c>
      <c r="D17" s="40" t="s">
        <v>94</v>
      </c>
      <c r="E17" s="30" t="s">
        <v>14</v>
      </c>
      <c r="F17" s="49">
        <v>-1064</v>
      </c>
      <c r="G17" s="31">
        <v>-606.47</v>
      </c>
      <c r="H17" s="30" t="s">
        <v>15</v>
      </c>
      <c r="I17" s="45">
        <v>0</v>
      </c>
      <c r="J17" s="30" t="s">
        <v>58</v>
      </c>
      <c r="K17" s="14" t="s">
        <v>17</v>
      </c>
    </row>
    <row r="18" spans="1:11">
      <c r="A18" s="32">
        <v>42795</v>
      </c>
      <c r="B18" s="33" t="s">
        <v>13</v>
      </c>
      <c r="C18" s="39" t="s">
        <v>25</v>
      </c>
      <c r="D18" s="26" t="s">
        <v>46</v>
      </c>
      <c r="E18" s="33" t="s">
        <v>14</v>
      </c>
      <c r="F18" s="50">
        <v>-120.87</v>
      </c>
      <c r="G18" s="34">
        <v>-68.900000000000006</v>
      </c>
      <c r="H18" s="33" t="s">
        <v>15</v>
      </c>
      <c r="I18" s="46">
        <v>0</v>
      </c>
      <c r="J18" s="33" t="s">
        <v>58</v>
      </c>
      <c r="K18" s="12" t="s">
        <v>17</v>
      </c>
    </row>
    <row r="19" spans="1:11">
      <c r="A19" s="35">
        <v>42795</v>
      </c>
      <c r="B19" s="36" t="s">
        <v>13</v>
      </c>
      <c r="C19" s="40" t="s">
        <v>25</v>
      </c>
      <c r="D19" s="40" t="s">
        <v>46</v>
      </c>
      <c r="E19" s="36" t="s">
        <v>41</v>
      </c>
      <c r="F19" s="51">
        <v>-310.8</v>
      </c>
      <c r="G19" s="37">
        <v>-681.72</v>
      </c>
      <c r="H19" s="36" t="s">
        <v>15</v>
      </c>
      <c r="I19" s="47">
        <v>310.8</v>
      </c>
      <c r="J19" s="36" t="s">
        <v>59</v>
      </c>
      <c r="K19" s="38" t="s">
        <v>43</v>
      </c>
    </row>
    <row r="20" spans="1:11">
      <c r="A20" s="32">
        <v>42795</v>
      </c>
      <c r="B20" s="33" t="s">
        <v>13</v>
      </c>
      <c r="C20" s="39" t="s">
        <v>25</v>
      </c>
      <c r="D20" s="39" t="s">
        <v>93</v>
      </c>
      <c r="E20" s="33" t="s">
        <v>41</v>
      </c>
      <c r="F20" s="50">
        <v>-308.2</v>
      </c>
      <c r="G20" s="34">
        <v>-676.02</v>
      </c>
      <c r="H20" s="33" t="s">
        <v>15</v>
      </c>
      <c r="I20" s="46">
        <v>308.2</v>
      </c>
      <c r="J20" s="33" t="s">
        <v>60</v>
      </c>
      <c r="K20" s="12" t="s">
        <v>43</v>
      </c>
    </row>
    <row r="21" spans="1:11">
      <c r="A21" s="29">
        <v>42795</v>
      </c>
      <c r="B21" s="30" t="s">
        <v>13</v>
      </c>
      <c r="C21" s="40" t="s">
        <v>25</v>
      </c>
      <c r="D21" s="40" t="s">
        <v>94</v>
      </c>
      <c r="E21" s="30" t="s">
        <v>41</v>
      </c>
      <c r="F21" s="49">
        <v>-309</v>
      </c>
      <c r="G21" s="31">
        <v>-677.78</v>
      </c>
      <c r="H21" s="30" t="s">
        <v>15</v>
      </c>
      <c r="I21" s="45">
        <v>309</v>
      </c>
      <c r="J21" s="30" t="s">
        <v>61</v>
      </c>
      <c r="K21" s="14" t="s">
        <v>43</v>
      </c>
    </row>
    <row r="22" spans="1:11">
      <c r="A22" s="25">
        <v>42795</v>
      </c>
      <c r="B22" s="26" t="s">
        <v>13</v>
      </c>
      <c r="C22" s="39" t="s">
        <v>25</v>
      </c>
      <c r="D22" s="41" t="s">
        <v>94</v>
      </c>
      <c r="E22" s="26" t="s">
        <v>14</v>
      </c>
      <c r="F22" s="48">
        <v>-284.16000000000003</v>
      </c>
      <c r="G22" s="27">
        <v>-403.51</v>
      </c>
      <c r="H22" s="26" t="s">
        <v>15</v>
      </c>
      <c r="I22" s="44">
        <v>0</v>
      </c>
      <c r="J22" s="26" t="s">
        <v>62</v>
      </c>
      <c r="K22" s="28" t="s">
        <v>17</v>
      </c>
    </row>
    <row r="23" spans="1:11">
      <c r="A23" s="29">
        <v>42795</v>
      </c>
      <c r="B23" s="30" t="s">
        <v>13</v>
      </c>
      <c r="C23" s="40" t="s">
        <v>25</v>
      </c>
      <c r="D23" s="40" t="s">
        <v>94</v>
      </c>
      <c r="E23" s="30" t="s">
        <v>14</v>
      </c>
      <c r="F23" s="49">
        <v>-211.26</v>
      </c>
      <c r="G23" s="31">
        <v>-299.99</v>
      </c>
      <c r="H23" s="30" t="s">
        <v>15</v>
      </c>
      <c r="I23" s="45">
        <v>0</v>
      </c>
      <c r="J23" s="30" t="s">
        <v>63</v>
      </c>
      <c r="K23" s="14" t="s">
        <v>40</v>
      </c>
    </row>
    <row r="24" spans="1:11">
      <c r="A24" s="32">
        <v>42795</v>
      </c>
      <c r="B24" s="33" t="s">
        <v>13</v>
      </c>
      <c r="C24" s="39" t="s">
        <v>25</v>
      </c>
      <c r="D24" s="26" t="s">
        <v>46</v>
      </c>
      <c r="E24" s="33" t="s">
        <v>14</v>
      </c>
      <c r="F24" s="50">
        <v>-133.69999999999999</v>
      </c>
      <c r="G24" s="34">
        <v>-120.33</v>
      </c>
      <c r="H24" s="33" t="s">
        <v>15</v>
      </c>
      <c r="I24" s="46">
        <v>0</v>
      </c>
      <c r="J24" s="33" t="s">
        <v>64</v>
      </c>
      <c r="K24" s="12" t="s">
        <v>40</v>
      </c>
    </row>
    <row r="25" spans="1:11">
      <c r="A25" s="29">
        <v>42795</v>
      </c>
      <c r="B25" s="30" t="s">
        <v>13</v>
      </c>
      <c r="C25" s="40" t="s">
        <v>25</v>
      </c>
      <c r="D25" s="40" t="s">
        <v>46</v>
      </c>
      <c r="E25" s="30" t="s">
        <v>14</v>
      </c>
      <c r="F25" s="49">
        <v>-133.69999999999999</v>
      </c>
      <c r="G25" s="31">
        <v>-120.33</v>
      </c>
      <c r="H25" s="30" t="s">
        <v>15</v>
      </c>
      <c r="I25" s="45">
        <v>0</v>
      </c>
      <c r="J25" s="30" t="s">
        <v>65</v>
      </c>
      <c r="K25" s="14" t="s">
        <v>40</v>
      </c>
    </row>
    <row r="26" spans="1:11">
      <c r="A26" s="25">
        <v>42795</v>
      </c>
      <c r="B26" s="26" t="s">
        <v>13</v>
      </c>
      <c r="C26" s="39" t="s">
        <v>25</v>
      </c>
      <c r="D26" s="39" t="s">
        <v>93</v>
      </c>
      <c r="E26" s="26" t="s">
        <v>14</v>
      </c>
      <c r="F26" s="48">
        <v>-137.16999999999999</v>
      </c>
      <c r="G26" s="27">
        <v>-123.45</v>
      </c>
      <c r="H26" s="26" t="s">
        <v>15</v>
      </c>
      <c r="I26" s="44">
        <v>0</v>
      </c>
      <c r="J26" s="26" t="s">
        <v>66</v>
      </c>
      <c r="K26" s="28" t="s">
        <v>40</v>
      </c>
    </row>
    <row r="27" spans="1:11">
      <c r="A27" s="35">
        <v>42795</v>
      </c>
      <c r="B27" s="36" t="s">
        <v>13</v>
      </c>
      <c r="C27" s="40" t="s">
        <v>25</v>
      </c>
      <c r="D27" s="40" t="s">
        <v>94</v>
      </c>
      <c r="E27" s="36" t="s">
        <v>14</v>
      </c>
      <c r="F27" s="51">
        <v>-137.16999999999999</v>
      </c>
      <c r="G27" s="37">
        <v>-123.45</v>
      </c>
      <c r="H27" s="36" t="s">
        <v>15</v>
      </c>
      <c r="I27" s="47">
        <v>0</v>
      </c>
      <c r="J27" s="36" t="s">
        <v>67</v>
      </c>
      <c r="K27" s="38" t="s">
        <v>40</v>
      </c>
    </row>
    <row r="28" spans="1:11">
      <c r="A28" s="25">
        <v>42795</v>
      </c>
      <c r="B28" s="26" t="s">
        <v>13</v>
      </c>
      <c r="C28" s="39" t="s">
        <v>25</v>
      </c>
      <c r="D28" s="41" t="s">
        <v>94</v>
      </c>
      <c r="E28" s="26" t="s">
        <v>14</v>
      </c>
      <c r="F28" s="48">
        <v>-211.26</v>
      </c>
      <c r="G28" s="27">
        <v>-299.99</v>
      </c>
      <c r="H28" s="26" t="s">
        <v>15</v>
      </c>
      <c r="I28" s="44">
        <v>0</v>
      </c>
      <c r="J28" s="26" t="s">
        <v>68</v>
      </c>
      <c r="K28" s="28" t="s">
        <v>40</v>
      </c>
    </row>
    <row r="29" spans="1:11">
      <c r="A29" s="35">
        <v>42795</v>
      </c>
      <c r="B29" s="36" t="s">
        <v>13</v>
      </c>
      <c r="C29" s="40" t="s">
        <v>25</v>
      </c>
      <c r="D29" s="40" t="s">
        <v>94</v>
      </c>
      <c r="E29" s="36" t="s">
        <v>41</v>
      </c>
      <c r="F29" s="51">
        <v>-308.39999999999998</v>
      </c>
      <c r="G29" s="37">
        <v>-676.46</v>
      </c>
      <c r="H29" s="36" t="s">
        <v>15</v>
      </c>
      <c r="I29" s="47">
        <v>308.39999999999998</v>
      </c>
      <c r="J29" s="36" t="s">
        <v>69</v>
      </c>
      <c r="K29" s="38" t="s">
        <v>43</v>
      </c>
    </row>
    <row r="30" spans="1:11">
      <c r="A30" s="32">
        <v>42795</v>
      </c>
      <c r="B30" s="33" t="s">
        <v>13</v>
      </c>
      <c r="C30" s="39" t="s">
        <v>25</v>
      </c>
      <c r="D30" s="26" t="s">
        <v>46</v>
      </c>
      <c r="E30" s="33" t="s">
        <v>41</v>
      </c>
      <c r="F30" s="50">
        <v>-310</v>
      </c>
      <c r="G30" s="34">
        <v>-679.97</v>
      </c>
      <c r="H30" s="33" t="s">
        <v>15</v>
      </c>
      <c r="I30" s="46">
        <v>310</v>
      </c>
      <c r="J30" s="33" t="s">
        <v>70</v>
      </c>
      <c r="K30" s="12" t="s">
        <v>43</v>
      </c>
    </row>
    <row r="31" spans="1:11">
      <c r="A31" s="29">
        <v>42795</v>
      </c>
      <c r="B31" s="30" t="s">
        <v>13</v>
      </c>
      <c r="C31" s="40" t="s">
        <v>25</v>
      </c>
      <c r="D31" s="40" t="s">
        <v>46</v>
      </c>
      <c r="E31" s="30" t="s">
        <v>41</v>
      </c>
      <c r="F31" s="49">
        <v>-309.60000000000002</v>
      </c>
      <c r="G31" s="31">
        <v>-679.09</v>
      </c>
      <c r="H31" s="30" t="s">
        <v>15</v>
      </c>
      <c r="I31" s="45">
        <v>309.60000000000002</v>
      </c>
      <c r="J31" s="30" t="s">
        <v>71</v>
      </c>
      <c r="K31" s="14" t="s">
        <v>43</v>
      </c>
    </row>
    <row r="32" spans="1:11">
      <c r="A32" s="25">
        <v>42795</v>
      </c>
      <c r="B32" s="26" t="s">
        <v>13</v>
      </c>
      <c r="C32" s="39" t="s">
        <v>25</v>
      </c>
      <c r="D32" s="39" t="s">
        <v>93</v>
      </c>
      <c r="E32" s="26" t="s">
        <v>14</v>
      </c>
      <c r="F32" s="48">
        <v>-211.26</v>
      </c>
      <c r="G32" s="27">
        <v>-299.99</v>
      </c>
      <c r="H32" s="26" t="s">
        <v>15</v>
      </c>
      <c r="I32" s="44">
        <v>0</v>
      </c>
      <c r="J32" s="26" t="s">
        <v>72</v>
      </c>
      <c r="K32" s="28" t="s">
        <v>40</v>
      </c>
    </row>
    <row r="33" spans="1:11">
      <c r="A33" s="29">
        <v>42795</v>
      </c>
      <c r="B33" s="30" t="s">
        <v>13</v>
      </c>
      <c r="C33" s="40" t="s">
        <v>25</v>
      </c>
      <c r="D33" s="40" t="s">
        <v>94</v>
      </c>
      <c r="E33" s="30" t="s">
        <v>14</v>
      </c>
      <c r="F33" s="49">
        <v>-211.26</v>
      </c>
      <c r="G33" s="31">
        <v>-299.99</v>
      </c>
      <c r="H33" s="30" t="s">
        <v>15</v>
      </c>
      <c r="I33" s="45">
        <v>0</v>
      </c>
      <c r="J33" s="30" t="s">
        <v>73</v>
      </c>
      <c r="K33" s="14" t="s">
        <v>40</v>
      </c>
    </row>
    <row r="34" spans="1:11">
      <c r="A34" s="32">
        <v>42795</v>
      </c>
      <c r="B34" s="33" t="s">
        <v>13</v>
      </c>
      <c r="C34" s="39" t="s">
        <v>25</v>
      </c>
      <c r="D34" s="41" t="s">
        <v>94</v>
      </c>
      <c r="E34" s="33" t="s">
        <v>14</v>
      </c>
      <c r="F34" s="50">
        <v>-133.69999999999999</v>
      </c>
      <c r="G34" s="34">
        <v>-120.33</v>
      </c>
      <c r="H34" s="33" t="s">
        <v>15</v>
      </c>
      <c r="I34" s="46">
        <v>0</v>
      </c>
      <c r="J34" s="33" t="s">
        <v>74</v>
      </c>
      <c r="K34" s="12" t="s">
        <v>40</v>
      </c>
    </row>
    <row r="35" spans="1:11">
      <c r="A35" s="29">
        <v>42795</v>
      </c>
      <c r="B35" s="30" t="s">
        <v>13</v>
      </c>
      <c r="C35" s="40" t="s">
        <v>25</v>
      </c>
      <c r="D35" s="40" t="s">
        <v>94</v>
      </c>
      <c r="E35" s="30" t="s">
        <v>14</v>
      </c>
      <c r="F35" s="49">
        <v>-137.16999999999999</v>
      </c>
      <c r="G35" s="31">
        <v>-123.45</v>
      </c>
      <c r="H35" s="30" t="s">
        <v>15</v>
      </c>
      <c r="I35" s="45">
        <v>0</v>
      </c>
      <c r="J35" s="30" t="s">
        <v>75</v>
      </c>
      <c r="K35" s="14" t="s">
        <v>40</v>
      </c>
    </row>
    <row r="36" spans="1:11">
      <c r="A36" s="25">
        <v>42795</v>
      </c>
      <c r="B36" s="26" t="s">
        <v>13</v>
      </c>
      <c r="C36" s="39" t="s">
        <v>25</v>
      </c>
      <c r="D36" s="26" t="s">
        <v>46</v>
      </c>
      <c r="E36" s="26" t="s">
        <v>41</v>
      </c>
      <c r="F36" s="48">
        <v>-308.8</v>
      </c>
      <c r="G36" s="27">
        <v>-677.34</v>
      </c>
      <c r="H36" s="26" t="s">
        <v>15</v>
      </c>
      <c r="I36" s="44">
        <v>308.8</v>
      </c>
      <c r="J36" s="26" t="s">
        <v>76</v>
      </c>
      <c r="K36" s="28" t="s">
        <v>43</v>
      </c>
    </row>
    <row r="37" spans="1:11">
      <c r="A37" s="29">
        <v>42795</v>
      </c>
      <c r="B37" s="30" t="s">
        <v>13</v>
      </c>
      <c r="C37" s="40" t="s">
        <v>25</v>
      </c>
      <c r="D37" s="40" t="s">
        <v>46</v>
      </c>
      <c r="E37" s="30" t="s">
        <v>41</v>
      </c>
      <c r="F37" s="49">
        <v>-307.60000000000002</v>
      </c>
      <c r="G37" s="31">
        <v>-674.7</v>
      </c>
      <c r="H37" s="30" t="s">
        <v>15</v>
      </c>
      <c r="I37" s="45">
        <v>307.60000000000002</v>
      </c>
      <c r="J37" s="30" t="s">
        <v>77</v>
      </c>
      <c r="K37" s="14" t="s">
        <v>43</v>
      </c>
    </row>
    <row r="38" spans="1:11">
      <c r="A38" s="32">
        <v>42795</v>
      </c>
      <c r="B38" s="33" t="s">
        <v>13</v>
      </c>
      <c r="C38" s="39" t="s">
        <v>25</v>
      </c>
      <c r="D38" s="39" t="s">
        <v>93</v>
      </c>
      <c r="E38" s="33" t="s">
        <v>41</v>
      </c>
      <c r="F38" s="50">
        <v>-308</v>
      </c>
      <c r="G38" s="34">
        <v>-675.58</v>
      </c>
      <c r="H38" s="33" t="s">
        <v>15</v>
      </c>
      <c r="I38" s="46">
        <v>308</v>
      </c>
      <c r="J38" s="33" t="s">
        <v>78</v>
      </c>
      <c r="K38" s="12" t="s">
        <v>43</v>
      </c>
    </row>
    <row r="39" spans="1:11">
      <c r="A39" s="35">
        <v>42795</v>
      </c>
      <c r="B39" s="36" t="s">
        <v>13</v>
      </c>
      <c r="C39" s="40" t="s">
        <v>25</v>
      </c>
      <c r="D39" s="40" t="s">
        <v>94</v>
      </c>
      <c r="E39" s="36" t="s">
        <v>14</v>
      </c>
      <c r="F39" s="51">
        <v>-211.26</v>
      </c>
      <c r="G39" s="37">
        <v>-299.99</v>
      </c>
      <c r="H39" s="36" t="s">
        <v>15</v>
      </c>
      <c r="I39" s="47">
        <v>0</v>
      </c>
      <c r="J39" s="36" t="s">
        <v>79</v>
      </c>
      <c r="K39" s="38" t="s">
        <v>40</v>
      </c>
    </row>
    <row r="40" spans="1:11">
      <c r="A40" s="32">
        <v>42795</v>
      </c>
      <c r="B40" s="33" t="s">
        <v>13</v>
      </c>
      <c r="C40" s="39" t="s">
        <v>25</v>
      </c>
      <c r="D40" s="41" t="s">
        <v>94</v>
      </c>
      <c r="E40" s="33" t="s">
        <v>14</v>
      </c>
      <c r="F40" s="50">
        <v>-133.69999999999999</v>
      </c>
      <c r="G40" s="34">
        <v>-120.33</v>
      </c>
      <c r="H40" s="33" t="s">
        <v>15</v>
      </c>
      <c r="I40" s="46">
        <v>0</v>
      </c>
      <c r="J40" s="33" t="s">
        <v>80</v>
      </c>
      <c r="K40" s="12" t="s">
        <v>40</v>
      </c>
    </row>
    <row r="41" spans="1:11">
      <c r="A41" s="29">
        <v>42795</v>
      </c>
      <c r="B41" s="30" t="s">
        <v>13</v>
      </c>
      <c r="C41" s="40" t="s">
        <v>25</v>
      </c>
      <c r="D41" s="40" t="s">
        <v>94</v>
      </c>
      <c r="E41" s="30" t="s">
        <v>14</v>
      </c>
      <c r="F41" s="49">
        <v>-137.16999999999999</v>
      </c>
      <c r="G41" s="31">
        <v>-123.45</v>
      </c>
      <c r="H41" s="30" t="s">
        <v>15</v>
      </c>
      <c r="I41" s="45">
        <v>0</v>
      </c>
      <c r="J41" s="30" t="s">
        <v>81</v>
      </c>
      <c r="K41" s="14" t="s">
        <v>40</v>
      </c>
    </row>
    <row r="42" spans="1:11">
      <c r="A42" s="25">
        <v>42795</v>
      </c>
      <c r="B42" s="26" t="s">
        <v>13</v>
      </c>
      <c r="C42" s="39" t="s">
        <v>25</v>
      </c>
      <c r="D42" s="26" t="s">
        <v>46</v>
      </c>
      <c r="E42" s="26" t="s">
        <v>14</v>
      </c>
      <c r="F42" s="48">
        <v>-298.14</v>
      </c>
      <c r="G42" s="27">
        <v>-560.5</v>
      </c>
      <c r="H42" s="26" t="s">
        <v>15</v>
      </c>
      <c r="I42" s="44">
        <v>0</v>
      </c>
      <c r="J42" s="26" t="s">
        <v>82</v>
      </c>
      <c r="K42" s="28" t="s">
        <v>17</v>
      </c>
    </row>
    <row r="43" spans="1:11">
      <c r="A43" s="35">
        <v>42795</v>
      </c>
      <c r="B43" s="36" t="s">
        <v>13</v>
      </c>
      <c r="C43" s="40" t="s">
        <v>25</v>
      </c>
      <c r="D43" s="40" t="s">
        <v>46</v>
      </c>
      <c r="E43" s="36" t="s">
        <v>14</v>
      </c>
      <c r="F43" s="51">
        <v>-298.18</v>
      </c>
      <c r="G43" s="37">
        <v>-560.58000000000004</v>
      </c>
      <c r="H43" s="36" t="s">
        <v>15</v>
      </c>
      <c r="I43" s="47">
        <v>0</v>
      </c>
      <c r="J43" s="36" t="s">
        <v>83</v>
      </c>
      <c r="K43" s="38" t="s">
        <v>17</v>
      </c>
    </row>
    <row r="44" spans="1:11">
      <c r="A44" s="32">
        <v>42795</v>
      </c>
      <c r="B44" s="33" t="s">
        <v>13</v>
      </c>
      <c r="C44" s="39" t="s">
        <v>25</v>
      </c>
      <c r="D44" s="39" t="s">
        <v>93</v>
      </c>
      <c r="E44" s="33" t="s">
        <v>14</v>
      </c>
      <c r="F44" s="50">
        <v>-211.26</v>
      </c>
      <c r="G44" s="34">
        <v>-299.99</v>
      </c>
      <c r="H44" s="33" t="s">
        <v>15</v>
      </c>
      <c r="I44" s="46">
        <v>0</v>
      </c>
      <c r="J44" s="33" t="s">
        <v>84</v>
      </c>
      <c r="K44" s="12" t="s">
        <v>40</v>
      </c>
    </row>
    <row r="45" spans="1:11">
      <c r="A45" s="29">
        <v>42795</v>
      </c>
      <c r="B45" s="30" t="s">
        <v>13</v>
      </c>
      <c r="C45" s="40" t="s">
        <v>25</v>
      </c>
      <c r="D45" s="40" t="s">
        <v>94</v>
      </c>
      <c r="E45" s="30" t="s">
        <v>14</v>
      </c>
      <c r="F45" s="49">
        <v>-298.14</v>
      </c>
      <c r="G45" s="31">
        <v>-560.5</v>
      </c>
      <c r="H45" s="30" t="s">
        <v>15</v>
      </c>
      <c r="I45" s="45">
        <v>0</v>
      </c>
      <c r="J45" s="30" t="s">
        <v>85</v>
      </c>
      <c r="K45" s="14" t="s">
        <v>17</v>
      </c>
    </row>
    <row r="46" spans="1:11">
      <c r="A46" s="32">
        <v>42795</v>
      </c>
      <c r="B46" s="33" t="s">
        <v>13</v>
      </c>
      <c r="C46" s="39" t="s">
        <v>25</v>
      </c>
      <c r="D46" s="41" t="s">
        <v>94</v>
      </c>
      <c r="E46" s="33" t="s">
        <v>41</v>
      </c>
      <c r="F46" s="50">
        <v>-307.39999999999998</v>
      </c>
      <c r="G46" s="34">
        <v>-674.26</v>
      </c>
      <c r="H46" s="33" t="s">
        <v>15</v>
      </c>
      <c r="I46" s="46">
        <v>307.39999999999998</v>
      </c>
      <c r="J46" s="33" t="s">
        <v>86</v>
      </c>
      <c r="K46" s="12" t="s">
        <v>43</v>
      </c>
    </row>
    <row r="47" spans="1:11">
      <c r="A47" s="29">
        <v>42795</v>
      </c>
      <c r="B47" s="30" t="s">
        <v>13</v>
      </c>
      <c r="C47" s="40" t="s">
        <v>25</v>
      </c>
      <c r="D47" s="40" t="s">
        <v>94</v>
      </c>
      <c r="E47" s="30" t="s">
        <v>41</v>
      </c>
      <c r="F47" s="49">
        <v>-306.8</v>
      </c>
      <c r="G47" s="31">
        <v>-672.95</v>
      </c>
      <c r="H47" s="30" t="s">
        <v>15</v>
      </c>
      <c r="I47" s="45">
        <v>306.8</v>
      </c>
      <c r="J47" s="30" t="s">
        <v>87</v>
      </c>
      <c r="K47" s="14" t="s">
        <v>43</v>
      </c>
    </row>
    <row r="48" spans="1:11">
      <c r="A48" s="32">
        <v>42795</v>
      </c>
      <c r="B48" s="33" t="s">
        <v>13</v>
      </c>
      <c r="C48" s="39" t="s">
        <v>25</v>
      </c>
      <c r="D48" s="26" t="s">
        <v>46</v>
      </c>
      <c r="E48" s="33" t="s">
        <v>41</v>
      </c>
      <c r="F48" s="50">
        <v>-306.60000000000002</v>
      </c>
      <c r="G48" s="34">
        <v>-672.52</v>
      </c>
      <c r="H48" s="33" t="s">
        <v>15</v>
      </c>
      <c r="I48" s="46">
        <v>306.60000000000002</v>
      </c>
      <c r="J48" s="33" t="s">
        <v>88</v>
      </c>
      <c r="K48" s="12" t="s">
        <v>43</v>
      </c>
    </row>
    <row r="49" spans="1:11">
      <c r="A49" s="35">
        <v>42795</v>
      </c>
      <c r="B49" s="36" t="s">
        <v>13</v>
      </c>
      <c r="C49" s="40" t="s">
        <v>25</v>
      </c>
      <c r="D49" s="40" t="s">
        <v>46</v>
      </c>
      <c r="E49" s="36" t="s">
        <v>14</v>
      </c>
      <c r="F49" s="51">
        <v>-211.26</v>
      </c>
      <c r="G49" s="37">
        <v>-299.98</v>
      </c>
      <c r="H49" s="36" t="s">
        <v>15</v>
      </c>
      <c r="I49" s="47">
        <v>0</v>
      </c>
      <c r="J49" s="36" t="s">
        <v>89</v>
      </c>
      <c r="K49" s="38" t="s">
        <v>40</v>
      </c>
    </row>
    <row r="50" spans="1:11">
      <c r="A50" s="32">
        <v>42795</v>
      </c>
      <c r="B50" s="33" t="s">
        <v>13</v>
      </c>
      <c r="C50" s="39" t="s">
        <v>25</v>
      </c>
      <c r="D50" s="39" t="s">
        <v>93</v>
      </c>
      <c r="E50" s="33" t="s">
        <v>14</v>
      </c>
      <c r="F50" s="50">
        <v>-137.16999999999999</v>
      </c>
      <c r="G50" s="34">
        <v>-123.45</v>
      </c>
      <c r="H50" s="33" t="s">
        <v>15</v>
      </c>
      <c r="I50" s="46">
        <v>0</v>
      </c>
      <c r="J50" s="33" t="s">
        <v>90</v>
      </c>
      <c r="K50" s="12" t="s">
        <v>40</v>
      </c>
    </row>
    <row r="51" spans="1:11" ht="15.75" thickBot="1">
      <c r="A51" s="56">
        <v>42795</v>
      </c>
      <c r="B51" s="57" t="s">
        <v>13</v>
      </c>
      <c r="C51" s="55" t="s">
        <v>25</v>
      </c>
      <c r="D51" s="55" t="s">
        <v>94</v>
      </c>
      <c r="E51" s="57" t="s">
        <v>14</v>
      </c>
      <c r="F51" s="58">
        <v>-133.69999999999999</v>
      </c>
      <c r="G51" s="59">
        <v>-120.33</v>
      </c>
      <c r="H51" s="57" t="s">
        <v>15</v>
      </c>
      <c r="I51" s="60">
        <v>0</v>
      </c>
      <c r="J51" s="57" t="s">
        <v>91</v>
      </c>
      <c r="K51" s="61" t="s">
        <v>40</v>
      </c>
    </row>
    <row r="52" spans="1:11" ht="15.75" thickBot="1">
      <c r="A52" s="66">
        <v>42795</v>
      </c>
      <c r="B52" s="67" t="s">
        <v>13</v>
      </c>
      <c r="C52" s="67" t="s">
        <v>25</v>
      </c>
      <c r="D52" s="68" t="s">
        <v>95</v>
      </c>
      <c r="E52" s="67" t="s">
        <v>14</v>
      </c>
      <c r="F52" s="69">
        <v>-2029</v>
      </c>
      <c r="G52" s="63">
        <v>-361.16</v>
      </c>
      <c r="H52" s="62" t="s">
        <v>15</v>
      </c>
      <c r="I52" s="64" t="s">
        <v>92</v>
      </c>
      <c r="J52" s="62" t="s">
        <v>18</v>
      </c>
      <c r="K52" s="65" t="s">
        <v>17</v>
      </c>
    </row>
    <row r="54" spans="1:11" ht="15.75" thickBot="1"/>
    <row r="55" spans="1:11">
      <c r="A55" s="70" t="s">
        <v>97</v>
      </c>
      <c r="B55" s="71"/>
      <c r="C55" s="71"/>
      <c r="D55" s="71"/>
      <c r="E55" s="71"/>
      <c r="F55" s="71"/>
      <c r="G55" s="71"/>
      <c r="H55" s="71"/>
      <c r="I55" s="71"/>
      <c r="J55" s="71"/>
      <c r="K55" s="72"/>
    </row>
    <row r="56" spans="1:11">
      <c r="A56" s="73"/>
      <c r="B56" s="74"/>
      <c r="C56" s="74"/>
      <c r="D56" s="74"/>
      <c r="E56" s="74"/>
      <c r="F56" s="74"/>
      <c r="G56" s="74"/>
      <c r="H56" s="74"/>
      <c r="I56" s="74"/>
      <c r="J56" s="74"/>
      <c r="K56" s="75"/>
    </row>
    <row r="57" spans="1:11">
      <c r="A57" s="73"/>
      <c r="B57" s="74"/>
      <c r="C57" s="74"/>
      <c r="D57" s="74"/>
      <c r="E57" s="74"/>
      <c r="F57" s="74"/>
      <c r="G57" s="74"/>
      <c r="H57" s="74"/>
      <c r="I57" s="74"/>
      <c r="J57" s="74"/>
      <c r="K57" s="75"/>
    </row>
    <row r="58" spans="1:11">
      <c r="A58" s="73"/>
      <c r="B58" s="74"/>
      <c r="C58" s="74"/>
      <c r="D58" s="74"/>
      <c r="E58" s="74"/>
      <c r="F58" s="74"/>
      <c r="G58" s="74"/>
      <c r="H58" s="74"/>
      <c r="I58" s="74"/>
      <c r="J58" s="74"/>
      <c r="K58" s="75"/>
    </row>
    <row r="59" spans="1:11">
      <c r="A59" s="73"/>
      <c r="B59" s="74"/>
      <c r="C59" s="74"/>
      <c r="D59" s="74"/>
      <c r="E59" s="74"/>
      <c r="F59" s="74"/>
      <c r="G59" s="74"/>
      <c r="H59" s="74"/>
      <c r="I59" s="74"/>
      <c r="J59" s="74"/>
      <c r="K59" s="75"/>
    </row>
    <row r="60" spans="1:11">
      <c r="A60" s="73"/>
      <c r="B60" s="74"/>
      <c r="C60" s="74"/>
      <c r="D60" s="74"/>
      <c r="E60" s="74"/>
      <c r="F60" s="74"/>
      <c r="G60" s="74"/>
      <c r="H60" s="74"/>
      <c r="I60" s="74"/>
      <c r="J60" s="74"/>
      <c r="K60" s="75"/>
    </row>
    <row r="61" spans="1:11" ht="15.75" thickBot="1">
      <c r="A61" s="76"/>
      <c r="B61" s="77"/>
      <c r="C61" s="77"/>
      <c r="D61" s="77"/>
      <c r="E61" s="77"/>
      <c r="F61" s="77"/>
      <c r="G61" s="77"/>
      <c r="H61" s="77"/>
      <c r="I61" s="77"/>
      <c r="J61" s="77"/>
      <c r="K61" s="78"/>
    </row>
    <row r="62" spans="1:11">
      <c r="A62" s="70" t="s">
        <v>98</v>
      </c>
      <c r="B62" s="71"/>
      <c r="C62" s="71"/>
      <c r="D62" s="71"/>
      <c r="E62" s="71"/>
      <c r="F62" s="71"/>
      <c r="G62" s="71"/>
      <c r="H62" s="71"/>
      <c r="I62" s="71"/>
      <c r="J62" s="71"/>
      <c r="K62" s="72"/>
    </row>
    <row r="63" spans="1:11">
      <c r="A63" s="73"/>
      <c r="B63" s="74"/>
      <c r="C63" s="74"/>
      <c r="D63" s="74"/>
      <c r="E63" s="74"/>
      <c r="F63" s="74"/>
      <c r="G63" s="74"/>
      <c r="H63" s="74"/>
      <c r="I63" s="74"/>
      <c r="J63" s="74"/>
      <c r="K63" s="75"/>
    </row>
    <row r="64" spans="1:11">
      <c r="A64" s="73"/>
      <c r="B64" s="74"/>
      <c r="C64" s="74"/>
      <c r="D64" s="74"/>
      <c r="E64" s="74"/>
      <c r="F64" s="74"/>
      <c r="G64" s="74"/>
      <c r="H64" s="74"/>
      <c r="I64" s="74"/>
      <c r="J64" s="74"/>
      <c r="K64" s="75"/>
    </row>
    <row r="65" spans="1:11">
      <c r="A65" s="73"/>
      <c r="B65" s="74"/>
      <c r="C65" s="74"/>
      <c r="D65" s="74"/>
      <c r="E65" s="74"/>
      <c r="F65" s="74"/>
      <c r="G65" s="74"/>
      <c r="H65" s="74"/>
      <c r="I65" s="74"/>
      <c r="J65" s="74"/>
      <c r="K65" s="75"/>
    </row>
    <row r="66" spans="1:11">
      <c r="A66" s="73"/>
      <c r="B66" s="74"/>
      <c r="C66" s="74"/>
      <c r="D66" s="74"/>
      <c r="E66" s="74"/>
      <c r="F66" s="74"/>
      <c r="G66" s="74"/>
      <c r="H66" s="74"/>
      <c r="I66" s="74"/>
      <c r="J66" s="74"/>
      <c r="K66" s="75"/>
    </row>
    <row r="67" spans="1:11">
      <c r="A67" s="73"/>
      <c r="B67" s="74"/>
      <c r="C67" s="74"/>
      <c r="D67" s="74"/>
      <c r="E67" s="74"/>
      <c r="F67" s="74"/>
      <c r="G67" s="74"/>
      <c r="H67" s="74"/>
      <c r="I67" s="74"/>
      <c r="J67" s="74"/>
      <c r="K67" s="75"/>
    </row>
    <row r="68" spans="1:11">
      <c r="A68" s="73"/>
      <c r="B68" s="74"/>
      <c r="C68" s="74"/>
      <c r="D68" s="74"/>
      <c r="E68" s="74"/>
      <c r="F68" s="74"/>
      <c r="G68" s="74"/>
      <c r="H68" s="74"/>
      <c r="I68" s="74"/>
      <c r="J68" s="74"/>
      <c r="K68" s="75"/>
    </row>
    <row r="69" spans="1:11" ht="15.75" thickBot="1">
      <c r="A69" s="76"/>
      <c r="B69" s="77"/>
      <c r="C69" s="77"/>
      <c r="D69" s="77"/>
      <c r="E69" s="77"/>
      <c r="F69" s="77"/>
      <c r="G69" s="77"/>
      <c r="H69" s="77"/>
      <c r="I69" s="77"/>
      <c r="J69" s="77"/>
      <c r="K69" s="78"/>
    </row>
  </sheetData>
  <mergeCells count="2">
    <mergeCell ref="A55:K61"/>
    <mergeCell ref="A62:K69"/>
  </mergeCells>
  <conditionalFormatting sqref="K4:K52">
    <cfRule type="containsText" dxfId="17" priority="9" operator="containsText" text="V??">
      <formula>NOT(ISERROR(SEARCH("V??",K4)))</formula>
    </cfRule>
  </conditionalFormatting>
  <conditionalFormatting sqref="K1:K52">
    <cfRule type="containsText" dxfId="15" priority="7" operator="containsText" text="B??">
      <formula>NOT(ISERROR(SEARCH("B??",K1)))</formula>
    </cfRule>
    <cfRule type="containsText" dxfId="14" priority="8" operator="containsText" text="D??">
      <formula>NOT(ISERROR(SEARCH("D??",K1)))</formula>
    </cfRule>
  </conditionalFormatting>
  <conditionalFormatting sqref="K2:K3">
    <cfRule type="containsText" dxfId="11" priority="6" operator="containsText" text="V??">
      <formula>NOT(ISERROR(SEARCH("V??",K2)))</formula>
    </cfRule>
  </conditionalFormatting>
  <conditionalFormatting sqref="K2:K3">
    <cfRule type="containsText" dxfId="9" priority="4" operator="containsText" text="B??">
      <formula>NOT(ISERROR(SEARCH("B??",K2)))</formula>
    </cfRule>
    <cfRule type="containsText" dxfId="8" priority="5" operator="containsText" text="D??">
      <formula>NOT(ISERROR(SEARCH("D??",K2)))</formula>
    </cfRule>
  </conditionalFormatting>
  <conditionalFormatting sqref="K3">
    <cfRule type="containsText" dxfId="5" priority="3" operator="containsText" text="V??">
      <formula>NOT(ISERROR(SEARCH("V??",K3)))</formula>
    </cfRule>
  </conditionalFormatting>
  <conditionalFormatting sqref="K3">
    <cfRule type="containsText" dxfId="3" priority="1" operator="containsText" text="B??">
      <formula>NOT(ISERROR(SEARCH("B??",K3)))</formula>
    </cfRule>
    <cfRule type="containsText" dxfId="2" priority="2" operator="containsText" text="D??">
      <formula>NOT(ISERROR(SEARCH("D??",K3)))</formula>
    </cfRule>
  </conditionalFormatting>
  <pageMargins left="0.7" right="0.7" top="0.75" bottom="0.75" header="0.3" footer="0.3"/>
  <legacyDrawing r:id="rId1"/>
  <controls>
    <control shapeId="1025" r:id="rId2" name="CommandButton1"/>
  </controls>
</worksheet>
</file>

<file path=xl/worksheets/sheet3.xml><?xml version="1.0" encoding="utf-8"?>
<worksheet xmlns="http://schemas.openxmlformats.org/spreadsheetml/2006/main" xmlns:r="http://schemas.openxmlformats.org/officeDocument/2006/relationships">
  <sheetPr codeName="Feuil8"/>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Tableau Conv MP</vt:lpstr>
      <vt:lpstr>Tableau Conso MP</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stagiaire</dc:creator>
  <cp:lastModifiedBy>stagiaire</cp:lastModifiedBy>
  <dcterms:created xsi:type="dcterms:W3CDTF">2017-03-06T11:12:34Z</dcterms:created>
  <dcterms:modified xsi:type="dcterms:W3CDTF">2017-04-04T08:26:15Z</dcterms:modified>
</cp:coreProperties>
</file>