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FAF40092-7307-477E-A2C1-938D522E265F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LIGNE CARNET DE COMMANDE" sheetId="15" r:id="rId1"/>
    <sheet name="ETUDE" sheetId="1" r:id="rId2"/>
    <sheet name="O.F." sheetId="4" r:id="rId3"/>
    <sheet name="B.L." sheetId="5" r:id="rId4"/>
    <sheet name="BL Grenaillage" sheetId="13" r:id="rId5"/>
    <sheet name="Fiche de conditionnement" sheetId="7" r:id="rId6"/>
    <sheet name="ID COMMANDE" sheetId="11" r:id="rId7"/>
    <sheet name="Confirm. Cde" sheetId="8" r:id="rId8"/>
    <sheet name="PROFORMA" sheetId="9" r:id="rId9"/>
    <sheet name="base de données" sheetId="6" r:id="rId10"/>
    <sheet name="Feuil3" sheetId="3" r:id="rId11"/>
    <sheet name="Feuil1" sheetId="10" r:id="rId12"/>
    <sheet name="Feuil2" sheetId="14" r:id="rId13"/>
  </sheets>
  <functionGroups builtInGroupCount="19"/>
  <externalReferences>
    <externalReference r:id="rId14"/>
  </externalReferences>
  <definedNames>
    <definedName name="_xlnm._FilterDatabase" localSheetId="3" hidden="1">'B.L.'!$D$8</definedName>
    <definedName name="_xlnm._FilterDatabase" localSheetId="1" hidden="1">ETUDE!$A$8:$N$12</definedName>
    <definedName name="_xlnm._FilterDatabase" localSheetId="11" hidden="1">Feuil1!$B$1:$B$775</definedName>
    <definedName name="_xlnm._FilterDatabase" localSheetId="10" hidden="1">Feuil3!$A$1:$K$71</definedName>
    <definedName name="ADRESSE">Feuil1!$B$5:$B$631</definedName>
    <definedName name="CLIENT">'base de données'!$A:$A</definedName>
    <definedName name="CLIENTS">Feuil1!$A$5:$A$630</definedName>
    <definedName name="CONTACT">'base de données'!$G:$G</definedName>
    <definedName name="DELAI">'base de données'!$H:$H</definedName>
    <definedName name="DOCUMENT">'base de données'!$L:$L</definedName>
    <definedName name="FORMES">'base de données'!$N:$N</definedName>
    <definedName name="GRADE">'base de données'!$F$1:$F$15</definedName>
    <definedName name="_xlnm.Print_Titles" localSheetId="10">Feuil3!$1:$1</definedName>
    <definedName name="lignedecommande">'LIGNE CARNET DE COMMANDE'!$A$2:$AA$2</definedName>
    <definedName name="LIVRAISON">'base de données'!$J:$J</definedName>
    <definedName name="PAIEMENT">'base de données'!$K$1:$K$17</definedName>
    <definedName name="PRIX">'base de données'!$I:$I</definedName>
    <definedName name="QUALITE">'base de données'!$M:$M</definedName>
    <definedName name="RUE">'base de données'!$C:$C</definedName>
    <definedName name="TELECOPIE">'base de données'!$E:$E</definedName>
    <definedName name="TELEPHONE">'base de données'!$D:$D</definedName>
    <definedName name="VENDEUR">'base de données'!$F$20:$F$33</definedName>
    <definedName name="VILLE">'base de données'!$B:$B</definedName>
    <definedName name="ZONE">'base de données'!#REF!</definedName>
    <definedName name="_xlnm.Print_Area" localSheetId="3">'B.L.'!$A$1:$H$52</definedName>
    <definedName name="_xlnm.Print_Area" localSheetId="7">'Confirm. Cde'!$A$1:$L$39</definedName>
    <definedName name="_xlnm.Print_Area" localSheetId="1">ETUDE!$A$1:$N$54</definedName>
    <definedName name="_xlnm.Print_Area" localSheetId="2">'O.F.'!$A$1:$R$36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5" l="1"/>
  <c r="C2" i="15"/>
  <c r="K2" i="15"/>
  <c r="J2" i="15"/>
  <c r="I2" i="15" l="1"/>
  <c r="H2" i="15"/>
  <c r="G2" i="15"/>
  <c r="F2" i="15"/>
  <c r="D2" i="15"/>
  <c r="B2" i="15"/>
  <c r="T52" i="1"/>
  <c r="T8" i="1"/>
  <c r="W2" i="15" a="1"/>
  <c r="U2" i="15" a="1"/>
  <c r="S2" i="15" a="1"/>
  <c r="O2" i="15" a="1"/>
  <c r="M2" i="15" a="1"/>
  <c r="Q2" i="15" a="1"/>
  <c r="W2" i="15" l="1"/>
  <c r="U2" i="15"/>
  <c r="S2" i="15"/>
  <c r="Q2" i="15"/>
  <c r="O2" i="15"/>
  <c r="M2" i="15"/>
  <c r="U8" i="1" l="1"/>
  <c r="R8" i="1" a="1"/>
  <c r="R8" i="1" s="1"/>
  <c r="Q8" i="1" a="1"/>
  <c r="Q8" i="1" s="1"/>
  <c r="P8" i="1" a="1"/>
  <c r="P8" i="1" s="1"/>
  <c r="AA8" i="1" a="1"/>
  <c r="AA8" i="1" s="1"/>
  <c r="Z8" i="1" a="1"/>
  <c r="Z8" i="1" s="1"/>
  <c r="B9" i="4"/>
  <c r="I10" i="4" l="1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9" i="4"/>
  <c r="D11" i="4" l="1"/>
  <c r="D12" i="4"/>
  <c r="O6" i="4" l="1"/>
  <c r="C9" i="4" l="1"/>
  <c r="D9" i="4"/>
  <c r="K9" i="4"/>
  <c r="M9" i="4"/>
  <c r="O9" i="4"/>
  <c r="Q9" i="4"/>
  <c r="B10" i="4"/>
  <c r="C10" i="4"/>
  <c r="D10" i="4"/>
  <c r="K10" i="4"/>
  <c r="M10" i="4"/>
  <c r="O10" i="4"/>
  <c r="Q10" i="4"/>
  <c r="C7" i="4" l="1"/>
  <c r="N5" i="4" l="1"/>
  <c r="N4" i="4"/>
  <c r="N3" i="4"/>
  <c r="O1" i="4"/>
  <c r="P9" i="4" l="1"/>
  <c r="L8" i="1"/>
  <c r="N8" i="1"/>
  <c r="P10" i="4"/>
  <c r="L9" i="1"/>
  <c r="N9" i="1"/>
  <c r="B10" i="1"/>
  <c r="L10" i="1"/>
  <c r="N10" i="1"/>
  <c r="B11" i="1"/>
  <c r="L11" i="1"/>
  <c r="N11" i="1"/>
  <c r="B12" i="1"/>
  <c r="L12" i="1"/>
  <c r="N12" i="1"/>
  <c r="B13" i="1"/>
  <c r="L13" i="1"/>
  <c r="N13" i="1"/>
  <c r="B14" i="1"/>
  <c r="L14" i="1"/>
  <c r="N14" i="1"/>
  <c r="B3" i="1" l="1"/>
  <c r="B15" i="1" l="1"/>
  <c r="L15" i="1" l="1"/>
  <c r="L16" i="1"/>
  <c r="L17" i="1"/>
  <c r="L18" i="1"/>
  <c r="L19" i="1"/>
  <c r="L20" i="1"/>
  <c r="L21" i="1"/>
  <c r="N15" i="1"/>
  <c r="N16" i="1"/>
  <c r="B16" i="1" l="1"/>
  <c r="C11" i="4" l="1"/>
  <c r="K11" i="4"/>
  <c r="M11" i="4"/>
  <c r="O11" i="4"/>
  <c r="P11" i="4"/>
  <c r="Q11" i="4"/>
  <c r="C12" i="4"/>
  <c r="K12" i="4"/>
  <c r="M12" i="4"/>
  <c r="O12" i="4"/>
  <c r="P12" i="4"/>
  <c r="Q12" i="4"/>
  <c r="C13" i="4"/>
  <c r="D13" i="4"/>
  <c r="K13" i="4"/>
  <c r="M13" i="4"/>
  <c r="O13" i="4"/>
  <c r="P13" i="4"/>
  <c r="Q13" i="4"/>
  <c r="C14" i="4"/>
  <c r="D14" i="4"/>
  <c r="K14" i="4"/>
  <c r="M14" i="4"/>
  <c r="O14" i="4"/>
  <c r="P14" i="4"/>
  <c r="Q14" i="4"/>
  <c r="C15" i="4"/>
  <c r="D15" i="4"/>
  <c r="K15" i="4"/>
  <c r="M15" i="4"/>
  <c r="O15" i="4"/>
  <c r="P15" i="4"/>
  <c r="Q15" i="4"/>
  <c r="C16" i="4"/>
  <c r="D16" i="4"/>
  <c r="K16" i="4"/>
  <c r="M16" i="4"/>
  <c r="O16" i="4"/>
  <c r="P16" i="4"/>
  <c r="Q16" i="4"/>
  <c r="C17" i="4"/>
  <c r="D17" i="4"/>
  <c r="K17" i="4"/>
  <c r="M17" i="4"/>
  <c r="O17" i="4"/>
  <c r="P17" i="4"/>
  <c r="Q17" i="4"/>
  <c r="C18" i="4"/>
  <c r="D18" i="4"/>
  <c r="K18" i="4"/>
  <c r="M18" i="4"/>
  <c r="O18" i="4"/>
  <c r="Q18" i="4"/>
  <c r="C19" i="4"/>
  <c r="D19" i="4"/>
  <c r="K19" i="4"/>
  <c r="M19" i="4"/>
  <c r="O19" i="4"/>
  <c r="Q19" i="4"/>
  <c r="C20" i="4"/>
  <c r="D20" i="4"/>
  <c r="K20" i="4"/>
  <c r="M20" i="4"/>
  <c r="O20" i="4"/>
  <c r="Q20" i="4"/>
  <c r="C21" i="4"/>
  <c r="D21" i="4"/>
  <c r="K21" i="4"/>
  <c r="M21" i="4"/>
  <c r="O21" i="4"/>
  <c r="Q21" i="4"/>
  <c r="C22" i="4"/>
  <c r="D22" i="4"/>
  <c r="K22" i="4"/>
  <c r="M22" i="4"/>
  <c r="O22" i="4"/>
  <c r="Q22" i="4"/>
  <c r="C23" i="4"/>
  <c r="D23" i="4"/>
  <c r="K23" i="4"/>
  <c r="M23" i="4"/>
  <c r="O23" i="4"/>
  <c r="Q23" i="4"/>
  <c r="C24" i="4"/>
  <c r="D24" i="4"/>
  <c r="K24" i="4"/>
  <c r="M24" i="4"/>
  <c r="O24" i="4"/>
  <c r="Q24" i="4"/>
  <c r="C25" i="4"/>
  <c r="D25" i="4"/>
  <c r="K25" i="4"/>
  <c r="M25" i="4"/>
  <c r="O25" i="4"/>
  <c r="Q25" i="4"/>
  <c r="C26" i="4"/>
  <c r="D26" i="4"/>
  <c r="K26" i="4"/>
  <c r="M26" i="4"/>
  <c r="O26" i="4"/>
  <c r="Q26" i="4"/>
  <c r="C27" i="4"/>
  <c r="D27" i="4"/>
  <c r="K27" i="4"/>
  <c r="M27" i="4"/>
  <c r="O27" i="4"/>
  <c r="Q27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W8" i="1" l="1"/>
  <c r="W15" i="1" l="1"/>
  <c r="X15" i="1" s="1"/>
  <c r="Y15" i="1" s="1"/>
  <c r="E15" i="9" l="1"/>
  <c r="F15" i="9"/>
  <c r="N17" i="1" l="1"/>
  <c r="N18" i="1"/>
  <c r="B17" i="1" l="1"/>
  <c r="P18" i="4" s="1"/>
  <c r="B18" i="1"/>
  <c r="P19" i="4" s="1"/>
  <c r="B19" i="1"/>
  <c r="P20" i="4" s="1"/>
  <c r="N19" i="1"/>
  <c r="B20" i="1"/>
  <c r="P21" i="4" s="1"/>
  <c r="N20" i="1"/>
  <c r="B21" i="1"/>
  <c r="P22" i="4" s="1"/>
  <c r="N21" i="1"/>
  <c r="B22" i="1"/>
  <c r="P23" i="4" s="1"/>
  <c r="L22" i="1"/>
  <c r="N22" i="1"/>
  <c r="B23" i="1"/>
  <c r="P24" i="4" s="1"/>
  <c r="L23" i="1"/>
  <c r="N23" i="1"/>
  <c r="B24" i="1"/>
  <c r="P25" i="4" s="1"/>
  <c r="L24" i="1"/>
  <c r="N24" i="1"/>
  <c r="B25" i="1"/>
  <c r="P26" i="4" s="1"/>
  <c r="L25" i="1"/>
  <c r="N25" i="1"/>
  <c r="B26" i="1"/>
  <c r="P27" i="4" s="1"/>
  <c r="L26" i="1"/>
  <c r="N26" i="1"/>
  <c r="B27" i="1"/>
  <c r="L27" i="1"/>
  <c r="N27" i="1"/>
  <c r="B28" i="1"/>
  <c r="L28" i="1"/>
  <c r="N28" i="1"/>
  <c r="B29" i="1"/>
  <c r="L29" i="1"/>
  <c r="N29" i="1"/>
  <c r="I9" i="8" l="1"/>
  <c r="I10" i="8"/>
  <c r="I11" i="8"/>
  <c r="B30" i="1"/>
  <c r="L30" i="1"/>
  <c r="N30" i="1"/>
  <c r="B31" i="1"/>
  <c r="L31" i="1"/>
  <c r="N31" i="1"/>
  <c r="B32" i="1"/>
  <c r="L32" i="1"/>
  <c r="N32" i="1"/>
  <c r="B33" i="1"/>
  <c r="L33" i="1"/>
  <c r="N33" i="1"/>
  <c r="B34" i="1"/>
  <c r="L34" i="1"/>
  <c r="N34" i="1"/>
  <c r="B35" i="1"/>
  <c r="L35" i="1"/>
  <c r="N35" i="1"/>
  <c r="B36" i="1"/>
  <c r="L36" i="1"/>
  <c r="N36" i="1"/>
  <c r="B37" i="1"/>
  <c r="L37" i="1"/>
  <c r="N37" i="1"/>
  <c r="B38" i="1"/>
  <c r="L38" i="1"/>
  <c r="N38" i="1"/>
  <c r="B39" i="1"/>
  <c r="L39" i="1"/>
  <c r="N39" i="1"/>
  <c r="B40" i="1"/>
  <c r="L40" i="1"/>
  <c r="N40" i="1"/>
  <c r="B41" i="1"/>
  <c r="L41" i="1"/>
  <c r="N41" i="1"/>
  <c r="B42" i="1"/>
  <c r="L42" i="1"/>
  <c r="N42" i="1"/>
  <c r="B43" i="1"/>
  <c r="L43" i="1"/>
  <c r="N43" i="1"/>
  <c r="B44" i="1"/>
  <c r="L44" i="1"/>
  <c r="N44" i="1"/>
  <c r="B45" i="1"/>
  <c r="L45" i="1"/>
  <c r="N45" i="1"/>
  <c r="B46" i="1"/>
  <c r="L46" i="1"/>
  <c r="N46" i="1"/>
  <c r="B47" i="1"/>
  <c r="L47" i="1"/>
  <c r="N47" i="1"/>
  <c r="B48" i="1"/>
  <c r="L48" i="1"/>
  <c r="N48" i="1"/>
  <c r="B49" i="1"/>
  <c r="L49" i="1"/>
  <c r="N49" i="1"/>
  <c r="B50" i="1"/>
  <c r="L50" i="1"/>
  <c r="N50" i="1"/>
  <c r="W9" i="1" l="1"/>
  <c r="X9" i="1" s="1"/>
  <c r="Y9" i="1" s="1"/>
  <c r="W10" i="1"/>
  <c r="X10" i="1" s="1"/>
  <c r="Y10" i="1" s="1"/>
  <c r="W11" i="1"/>
  <c r="X11" i="1" s="1"/>
  <c r="Y11" i="1" s="1"/>
  <c r="W12" i="1"/>
  <c r="X12" i="1" s="1"/>
  <c r="Y12" i="1" s="1"/>
  <c r="W13" i="1"/>
  <c r="X13" i="1" s="1"/>
  <c r="Y13" i="1" s="1"/>
  <c r="W14" i="1"/>
  <c r="X14" i="1" s="1"/>
  <c r="Y14" i="1" s="1"/>
  <c r="B15" i="5" l="1"/>
  <c r="H15" i="5"/>
  <c r="B16" i="5"/>
  <c r="H16" i="5"/>
  <c r="B17" i="5"/>
  <c r="H17" i="5"/>
  <c r="B18" i="5"/>
  <c r="H18" i="5"/>
  <c r="B19" i="5"/>
  <c r="H19" i="5"/>
  <c r="B20" i="5"/>
  <c r="H20" i="5"/>
  <c r="B21" i="5"/>
  <c r="H21" i="5"/>
  <c r="B22" i="5"/>
  <c r="H22" i="5"/>
  <c r="B23" i="5"/>
  <c r="H23" i="5"/>
  <c r="B24" i="5"/>
  <c r="H24" i="5"/>
  <c r="B25" i="5"/>
  <c r="H25" i="5"/>
  <c r="B26" i="5"/>
  <c r="H26" i="5"/>
  <c r="B27" i="5"/>
  <c r="H27" i="5"/>
  <c r="B28" i="5"/>
  <c r="H28" i="5"/>
  <c r="B29" i="5"/>
  <c r="H29" i="5"/>
  <c r="B30" i="5"/>
  <c r="H30" i="5"/>
  <c r="B31" i="5"/>
  <c r="H31" i="5"/>
  <c r="B32" i="5"/>
  <c r="H32" i="5"/>
  <c r="B33" i="5"/>
  <c r="H33" i="5"/>
  <c r="B34" i="5"/>
  <c r="H34" i="5"/>
  <c r="B35" i="5"/>
  <c r="H35" i="5"/>
  <c r="B36" i="5"/>
  <c r="H36" i="5"/>
  <c r="B37" i="5"/>
  <c r="H37" i="5"/>
  <c r="H14" i="5"/>
  <c r="B14" i="5"/>
  <c r="C14" i="5"/>
  <c r="E14" i="5"/>
  <c r="F9" i="8"/>
  <c r="H9" i="8"/>
  <c r="D14" i="5"/>
  <c r="A14" i="5"/>
  <c r="C15" i="5"/>
  <c r="E15" i="5"/>
  <c r="F10" i="8"/>
  <c r="H10" i="8"/>
  <c r="D15" i="5"/>
  <c r="A15" i="5"/>
  <c r="C16" i="5"/>
  <c r="E16" i="5"/>
  <c r="F11" i="8"/>
  <c r="H11" i="8"/>
  <c r="D16" i="5"/>
  <c r="A16" i="5"/>
  <c r="C17" i="5"/>
  <c r="E17" i="5"/>
  <c r="F17" i="5"/>
  <c r="G17" i="5"/>
  <c r="D17" i="5"/>
  <c r="A17" i="5"/>
  <c r="C18" i="5"/>
  <c r="E18" i="5"/>
  <c r="F18" i="5"/>
  <c r="G18" i="5"/>
  <c r="D18" i="5"/>
  <c r="A18" i="5"/>
  <c r="C19" i="5"/>
  <c r="E19" i="5"/>
  <c r="F19" i="5"/>
  <c r="G19" i="5"/>
  <c r="D19" i="5"/>
  <c r="A19" i="5"/>
  <c r="C20" i="5"/>
  <c r="E20" i="5"/>
  <c r="F20" i="5"/>
  <c r="G20" i="5"/>
  <c r="D20" i="5"/>
  <c r="A20" i="5"/>
  <c r="C21" i="5"/>
  <c r="E21" i="5"/>
  <c r="F21" i="5"/>
  <c r="G21" i="5"/>
  <c r="D21" i="5"/>
  <c r="A21" i="5"/>
  <c r="C22" i="5"/>
  <c r="E22" i="5"/>
  <c r="F22" i="5"/>
  <c r="G22" i="5"/>
  <c r="D22" i="5"/>
  <c r="A22" i="5"/>
  <c r="C23" i="5"/>
  <c r="E23" i="5"/>
  <c r="F23" i="5"/>
  <c r="G23" i="5"/>
  <c r="D23" i="5"/>
  <c r="A23" i="5"/>
  <c r="C24" i="5"/>
  <c r="E24" i="5"/>
  <c r="F24" i="5"/>
  <c r="G24" i="5"/>
  <c r="D24" i="5"/>
  <c r="A24" i="5"/>
  <c r="C25" i="5"/>
  <c r="E25" i="5"/>
  <c r="F25" i="5"/>
  <c r="G25" i="5"/>
  <c r="D25" i="5"/>
  <c r="A25" i="5"/>
  <c r="C26" i="5"/>
  <c r="E26" i="5"/>
  <c r="F26" i="5"/>
  <c r="G26" i="5"/>
  <c r="D26" i="5"/>
  <c r="A26" i="5"/>
  <c r="C27" i="5"/>
  <c r="E27" i="5"/>
  <c r="F27" i="5"/>
  <c r="G27" i="5"/>
  <c r="D27" i="5"/>
  <c r="A27" i="5"/>
  <c r="C28" i="5"/>
  <c r="E28" i="5"/>
  <c r="F28" i="5"/>
  <c r="G28" i="5"/>
  <c r="D28" i="5"/>
  <c r="A28" i="5"/>
  <c r="C29" i="5"/>
  <c r="E29" i="5"/>
  <c r="F29" i="5"/>
  <c r="G29" i="5"/>
  <c r="D29" i="5"/>
  <c r="A29" i="5"/>
  <c r="C30" i="5"/>
  <c r="E30" i="5"/>
  <c r="F30" i="5"/>
  <c r="G30" i="5"/>
  <c r="D30" i="5"/>
  <c r="A30" i="5"/>
  <c r="C31" i="5"/>
  <c r="E31" i="5"/>
  <c r="F31" i="5"/>
  <c r="G31" i="5"/>
  <c r="D31" i="5"/>
  <c r="A31" i="5"/>
  <c r="C32" i="5"/>
  <c r="E32" i="5"/>
  <c r="F32" i="5"/>
  <c r="G32" i="5"/>
  <c r="D32" i="5"/>
  <c r="A32" i="5"/>
  <c r="B28" i="4"/>
  <c r="C33" i="5" s="1"/>
  <c r="C28" i="4"/>
  <c r="E33" i="5" s="1"/>
  <c r="D28" i="4"/>
  <c r="F28" i="4"/>
  <c r="F33" i="5" s="1"/>
  <c r="H28" i="4"/>
  <c r="I28" i="4"/>
  <c r="G33" i="5" s="1"/>
  <c r="K28" i="4"/>
  <c r="M28" i="4"/>
  <c r="D33" i="5" s="1"/>
  <c r="O28" i="4"/>
  <c r="A33" i="5" s="1"/>
  <c r="B29" i="4"/>
  <c r="C34" i="5" s="1"/>
  <c r="C29" i="4"/>
  <c r="E34" i="5" s="1"/>
  <c r="D29" i="4"/>
  <c r="F29" i="4"/>
  <c r="F34" i="5" s="1"/>
  <c r="H29" i="4"/>
  <c r="I29" i="4"/>
  <c r="G34" i="5" s="1"/>
  <c r="K29" i="4"/>
  <c r="M29" i="4"/>
  <c r="D34" i="5" s="1"/>
  <c r="O29" i="4"/>
  <c r="A34" i="5" s="1"/>
  <c r="B30" i="4"/>
  <c r="C35" i="5" s="1"/>
  <c r="C30" i="4"/>
  <c r="E35" i="5" s="1"/>
  <c r="D30" i="4"/>
  <c r="F30" i="4"/>
  <c r="F35" i="5" s="1"/>
  <c r="H30" i="4"/>
  <c r="I30" i="4"/>
  <c r="G35" i="5" s="1"/>
  <c r="K30" i="4"/>
  <c r="M30" i="4"/>
  <c r="D35" i="5" s="1"/>
  <c r="O30" i="4"/>
  <c r="A35" i="5" s="1"/>
  <c r="B31" i="4"/>
  <c r="C36" i="5" s="1"/>
  <c r="C31" i="4"/>
  <c r="E36" i="5" s="1"/>
  <c r="D31" i="4"/>
  <c r="F31" i="4"/>
  <c r="F36" i="5" s="1"/>
  <c r="H31" i="4"/>
  <c r="I31" i="4"/>
  <c r="G36" i="5" s="1"/>
  <c r="K31" i="4"/>
  <c r="M31" i="4"/>
  <c r="D36" i="5" s="1"/>
  <c r="O31" i="4"/>
  <c r="A36" i="5" s="1"/>
  <c r="B32" i="4"/>
  <c r="C37" i="5" s="1"/>
  <c r="C32" i="4"/>
  <c r="E37" i="5" s="1"/>
  <c r="D32" i="4"/>
  <c r="F32" i="4"/>
  <c r="F37" i="5" s="1"/>
  <c r="H32" i="4"/>
  <c r="I32" i="4"/>
  <c r="G37" i="5" s="1"/>
  <c r="K32" i="4"/>
  <c r="M32" i="4"/>
  <c r="D37" i="5" s="1"/>
  <c r="O32" i="4"/>
  <c r="A37" i="5" s="1"/>
  <c r="B33" i="4"/>
  <c r="C33" i="4"/>
  <c r="D33" i="4"/>
  <c r="F33" i="4"/>
  <c r="H33" i="4"/>
  <c r="I33" i="4"/>
  <c r="K33" i="4"/>
  <c r="M33" i="4"/>
  <c r="O33" i="4"/>
  <c r="B34" i="4"/>
  <c r="C34" i="4"/>
  <c r="D34" i="4"/>
  <c r="F34" i="4"/>
  <c r="H34" i="4"/>
  <c r="I34" i="4"/>
  <c r="K34" i="4"/>
  <c r="M34" i="4"/>
  <c r="O34" i="4"/>
  <c r="B35" i="4"/>
  <c r="C35" i="4"/>
  <c r="D35" i="4"/>
  <c r="F35" i="4"/>
  <c r="H35" i="4"/>
  <c r="I35" i="4"/>
  <c r="K35" i="4"/>
  <c r="M35" i="4"/>
  <c r="O35" i="4"/>
  <c r="G16" i="5" l="1"/>
  <c r="G11" i="8"/>
  <c r="G15" i="5"/>
  <c r="G10" i="8"/>
  <c r="G14" i="5"/>
  <c r="G9" i="8"/>
  <c r="F16" i="5"/>
  <c r="E11" i="8"/>
  <c r="F15" i="5"/>
  <c r="E10" i="8"/>
  <c r="F14" i="5"/>
  <c r="E9" i="8"/>
  <c r="W16" i="1" l="1"/>
  <c r="X8" i="1"/>
  <c r="Y8" i="1" l="1"/>
  <c r="Y16" i="1" s="1"/>
  <c r="X16" i="1"/>
  <c r="C6" i="13" l="1"/>
  <c r="H33" i="13"/>
  <c r="H34" i="13"/>
  <c r="H35" i="13"/>
  <c r="H36" i="13"/>
  <c r="H37" i="13"/>
  <c r="H15" i="13" l="1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14" i="13"/>
  <c r="B27" i="13"/>
  <c r="B26" i="13"/>
  <c r="B25" i="13"/>
  <c r="B24" i="13"/>
  <c r="B23" i="13"/>
  <c r="B22" i="13"/>
  <c r="B21" i="13"/>
  <c r="B20" i="13"/>
  <c r="B19" i="13"/>
  <c r="B18" i="13"/>
  <c r="B16" i="13"/>
  <c r="B15" i="13"/>
  <c r="B14" i="13"/>
  <c r="H38" i="13" l="1"/>
  <c r="G17" i="13" l="1"/>
  <c r="F17" i="13"/>
  <c r="G14" i="13" l="1"/>
  <c r="F14" i="13"/>
  <c r="G16" i="13" l="1"/>
  <c r="F16" i="13"/>
  <c r="G15" i="13" l="1"/>
  <c r="F15" i="13"/>
  <c r="C30" i="11" l="1"/>
  <c r="C18" i="11"/>
  <c r="C6" i="11" l="1"/>
  <c r="C4" i="11"/>
  <c r="A26" i="11"/>
  <c r="A14" i="11"/>
  <c r="A2" i="11"/>
  <c r="C16" i="11" l="1"/>
  <c r="C28" i="11"/>
  <c r="C14" i="13" l="1"/>
  <c r="C15" i="13"/>
  <c r="E15" i="13"/>
  <c r="D15" i="13"/>
  <c r="C17" i="13"/>
  <c r="E17" i="13"/>
  <c r="D17" i="13"/>
  <c r="C18" i="13"/>
  <c r="E18" i="13"/>
  <c r="F18" i="13"/>
  <c r="G18" i="13"/>
  <c r="D18" i="13"/>
  <c r="C19" i="13"/>
  <c r="E19" i="13"/>
  <c r="F19" i="13"/>
  <c r="G19" i="13"/>
  <c r="D19" i="13"/>
  <c r="C20" i="13"/>
  <c r="E20" i="13"/>
  <c r="D20" i="13"/>
  <c r="C21" i="13"/>
  <c r="E21" i="13"/>
  <c r="F21" i="13"/>
  <c r="G21" i="13"/>
  <c r="D21" i="13"/>
  <c r="C22" i="13"/>
  <c r="E22" i="13"/>
  <c r="F22" i="13"/>
  <c r="G22" i="13"/>
  <c r="D22" i="13"/>
  <c r="A15" i="13"/>
  <c r="A16" i="13"/>
  <c r="A20" i="13"/>
  <c r="A21" i="13"/>
  <c r="A22" i="13"/>
  <c r="A19" i="13"/>
  <c r="P28" i="4"/>
  <c r="P29" i="4"/>
  <c r="P30" i="4"/>
  <c r="D16" i="13" l="1"/>
  <c r="E16" i="13"/>
  <c r="C16" i="13"/>
  <c r="D14" i="13"/>
  <c r="E14" i="13"/>
  <c r="G20" i="13"/>
  <c r="F20" i="13"/>
  <c r="A18" i="13"/>
  <c r="C23" i="13"/>
  <c r="E23" i="13"/>
  <c r="F23" i="13"/>
  <c r="G23" i="13"/>
  <c r="D23" i="13"/>
  <c r="C24" i="13"/>
  <c r="E24" i="13"/>
  <c r="F24" i="13"/>
  <c r="G24" i="13"/>
  <c r="D24" i="13"/>
  <c r="A24" i="13"/>
  <c r="C25" i="13"/>
  <c r="E25" i="13"/>
  <c r="F25" i="13"/>
  <c r="G25" i="13"/>
  <c r="D25" i="13"/>
  <c r="A25" i="13"/>
  <c r="C26" i="13"/>
  <c r="E26" i="13"/>
  <c r="F26" i="13"/>
  <c r="G26" i="13"/>
  <c r="D26" i="13"/>
  <c r="A26" i="13"/>
  <c r="C27" i="13"/>
  <c r="E27" i="13"/>
  <c r="F27" i="13"/>
  <c r="G27" i="13"/>
  <c r="D27" i="13"/>
  <c r="A27" i="13"/>
  <c r="C28" i="13"/>
  <c r="E28" i="13"/>
  <c r="F28" i="13"/>
  <c r="G28" i="13"/>
  <c r="D28" i="13"/>
  <c r="A28" i="13"/>
  <c r="A23" i="13" l="1"/>
  <c r="A17" i="13" l="1"/>
  <c r="P31" i="4"/>
  <c r="P32" i="4"/>
  <c r="P33" i="4"/>
  <c r="P34" i="4"/>
  <c r="P35" i="4"/>
  <c r="B51" i="1"/>
  <c r="C29" i="13" l="1"/>
  <c r="E29" i="13"/>
  <c r="F29" i="13"/>
  <c r="G29" i="13"/>
  <c r="D29" i="13"/>
  <c r="A29" i="13"/>
  <c r="C30" i="13"/>
  <c r="E30" i="13"/>
  <c r="F30" i="13"/>
  <c r="G30" i="13"/>
  <c r="D30" i="13"/>
  <c r="A30" i="13"/>
  <c r="C31" i="13"/>
  <c r="E31" i="13"/>
  <c r="F31" i="13"/>
  <c r="G31" i="13"/>
  <c r="D31" i="13"/>
  <c r="A31" i="13"/>
  <c r="C32" i="13"/>
  <c r="E32" i="13"/>
  <c r="F32" i="13"/>
  <c r="G32" i="13"/>
  <c r="D32" i="13"/>
  <c r="A32" i="13"/>
  <c r="C33" i="13"/>
  <c r="E33" i="13"/>
  <c r="F28" i="8"/>
  <c r="H28" i="8"/>
  <c r="D33" i="13"/>
  <c r="A33" i="13"/>
  <c r="C34" i="13"/>
  <c r="E34" i="13"/>
  <c r="F29" i="8"/>
  <c r="H29" i="8"/>
  <c r="D34" i="13"/>
  <c r="A34" i="13"/>
  <c r="C35" i="13"/>
  <c r="E35" i="13"/>
  <c r="F30" i="8"/>
  <c r="H30" i="8"/>
  <c r="D35" i="13"/>
  <c r="A35" i="13"/>
  <c r="C36" i="13"/>
  <c r="E36" i="13"/>
  <c r="F31" i="8"/>
  <c r="H31" i="8"/>
  <c r="D36" i="13"/>
  <c r="A36" i="13"/>
  <c r="C37" i="13"/>
  <c r="E37" i="13"/>
  <c r="F32" i="8"/>
  <c r="H32" i="8"/>
  <c r="D37" i="13"/>
  <c r="A37" i="13"/>
  <c r="E33" i="8"/>
  <c r="F33" i="8"/>
  <c r="G33" i="8"/>
  <c r="H33" i="8"/>
  <c r="E34" i="8"/>
  <c r="F34" i="8"/>
  <c r="G34" i="8"/>
  <c r="H34" i="8"/>
  <c r="E35" i="8"/>
  <c r="F35" i="8"/>
  <c r="G35" i="8"/>
  <c r="H35" i="8"/>
  <c r="B52" i="1"/>
  <c r="F37" i="13" l="1"/>
  <c r="E32" i="8"/>
  <c r="G36" i="13"/>
  <c r="G31" i="8"/>
  <c r="F35" i="13"/>
  <c r="E30" i="8"/>
  <c r="G34" i="13"/>
  <c r="G29" i="8"/>
  <c r="F33" i="13"/>
  <c r="E28" i="8"/>
  <c r="G37" i="13"/>
  <c r="G32" i="8"/>
  <c r="G35" i="13"/>
  <c r="G30" i="8"/>
  <c r="F34" i="13"/>
  <c r="E29" i="8"/>
  <c r="G33" i="13"/>
  <c r="G28" i="8"/>
  <c r="F36" i="13"/>
  <c r="E31" i="8"/>
  <c r="D38" i="13"/>
  <c r="E6" i="9"/>
  <c r="B12" i="9"/>
  <c r="N36" i="4" l="1"/>
  <c r="A10" i="8" l="1"/>
  <c r="B10" i="8"/>
  <c r="C10" i="8"/>
  <c r="D10" i="8"/>
  <c r="K10" i="8"/>
  <c r="A11" i="8"/>
  <c r="B11" i="8"/>
  <c r="C11" i="8"/>
  <c r="D11" i="8"/>
  <c r="K11" i="8"/>
  <c r="A12" i="8"/>
  <c r="B12" i="8"/>
  <c r="C12" i="8"/>
  <c r="D12" i="8"/>
  <c r="I12" i="8"/>
  <c r="K12" i="8"/>
  <c r="A13" i="8"/>
  <c r="B13" i="8"/>
  <c r="C13" i="8"/>
  <c r="D13" i="8"/>
  <c r="I13" i="8"/>
  <c r="K13" i="8"/>
  <c r="A14" i="8"/>
  <c r="B14" i="8"/>
  <c r="C14" i="8"/>
  <c r="D14" i="8"/>
  <c r="I14" i="8"/>
  <c r="K14" i="8"/>
  <c r="A15" i="8"/>
  <c r="B15" i="8"/>
  <c r="C15" i="8"/>
  <c r="D15" i="8"/>
  <c r="I15" i="8"/>
  <c r="K15" i="8"/>
  <c r="A16" i="8"/>
  <c r="B16" i="8"/>
  <c r="C16" i="8"/>
  <c r="D16" i="8"/>
  <c r="I16" i="8"/>
  <c r="K16" i="8"/>
  <c r="A17" i="8"/>
  <c r="B17" i="8"/>
  <c r="C17" i="8"/>
  <c r="D17" i="8"/>
  <c r="I17" i="8"/>
  <c r="K17" i="8"/>
  <c r="A18" i="8"/>
  <c r="B18" i="8"/>
  <c r="C18" i="8"/>
  <c r="D18" i="8"/>
  <c r="I18" i="8"/>
  <c r="K18" i="8"/>
  <c r="A19" i="8"/>
  <c r="B19" i="8"/>
  <c r="C19" i="8"/>
  <c r="D19" i="8"/>
  <c r="I19" i="8"/>
  <c r="K19" i="8"/>
  <c r="A20" i="8"/>
  <c r="B20" i="8"/>
  <c r="C20" i="8"/>
  <c r="D20" i="8"/>
  <c r="I20" i="8"/>
  <c r="K20" i="8"/>
  <c r="A21" i="8"/>
  <c r="B21" i="8"/>
  <c r="C21" i="8"/>
  <c r="D21" i="8"/>
  <c r="I21" i="8"/>
  <c r="K21" i="8"/>
  <c r="A22" i="8"/>
  <c r="B22" i="8"/>
  <c r="C22" i="8"/>
  <c r="D22" i="8"/>
  <c r="I22" i="8"/>
  <c r="K22" i="8"/>
  <c r="A23" i="8"/>
  <c r="B23" i="8"/>
  <c r="C23" i="8"/>
  <c r="D23" i="8"/>
  <c r="I23" i="8"/>
  <c r="K23" i="8"/>
  <c r="A24" i="8"/>
  <c r="B24" i="8"/>
  <c r="C24" i="8"/>
  <c r="D24" i="8"/>
  <c r="I24" i="8"/>
  <c r="K24" i="8"/>
  <c r="A25" i="8"/>
  <c r="B25" i="8"/>
  <c r="C25" i="8"/>
  <c r="D25" i="8"/>
  <c r="I25" i="8"/>
  <c r="K25" i="8"/>
  <c r="A26" i="8"/>
  <c r="B26" i="8"/>
  <c r="C26" i="8"/>
  <c r="D26" i="8"/>
  <c r="I26" i="8"/>
  <c r="K26" i="8"/>
  <c r="A27" i="8"/>
  <c r="B27" i="8"/>
  <c r="C27" i="8"/>
  <c r="D27" i="8"/>
  <c r="I27" i="8"/>
  <c r="K27" i="8"/>
  <c r="A28" i="8"/>
  <c r="B28" i="8"/>
  <c r="C28" i="8"/>
  <c r="D28" i="8"/>
  <c r="I28" i="8"/>
  <c r="K28" i="8"/>
  <c r="A29" i="8"/>
  <c r="B29" i="8"/>
  <c r="C29" i="8"/>
  <c r="D29" i="8"/>
  <c r="I29" i="8"/>
  <c r="K29" i="8"/>
  <c r="A30" i="8"/>
  <c r="B30" i="8"/>
  <c r="C30" i="8"/>
  <c r="D30" i="8"/>
  <c r="I30" i="8"/>
  <c r="K30" i="8"/>
  <c r="A31" i="8"/>
  <c r="B31" i="8"/>
  <c r="C31" i="8"/>
  <c r="D31" i="8"/>
  <c r="I31" i="8"/>
  <c r="K31" i="8"/>
  <c r="A32" i="8"/>
  <c r="B32" i="8"/>
  <c r="C32" i="8"/>
  <c r="D32" i="8"/>
  <c r="I32" i="8"/>
  <c r="K32" i="8"/>
  <c r="A33" i="8"/>
  <c r="B33" i="8"/>
  <c r="C33" i="8"/>
  <c r="D33" i="8"/>
  <c r="I33" i="8"/>
  <c r="K33" i="8"/>
  <c r="A34" i="8"/>
  <c r="B34" i="8"/>
  <c r="C34" i="8"/>
  <c r="D34" i="8"/>
  <c r="I34" i="8"/>
  <c r="K34" i="8"/>
  <c r="A35" i="8"/>
  <c r="B35" i="8"/>
  <c r="C35" i="8"/>
  <c r="D35" i="8"/>
  <c r="I35" i="8"/>
  <c r="K35" i="8"/>
  <c r="F12" i="8" l="1"/>
  <c r="H12" i="8"/>
  <c r="F13" i="8"/>
  <c r="H13" i="8"/>
  <c r="F14" i="8"/>
  <c r="H14" i="8"/>
  <c r="F15" i="8"/>
  <c r="H15" i="8"/>
  <c r="F16" i="8"/>
  <c r="H16" i="8"/>
  <c r="F17" i="8"/>
  <c r="H17" i="8"/>
  <c r="F18" i="8"/>
  <c r="H18" i="8"/>
  <c r="F19" i="8"/>
  <c r="H19" i="8"/>
  <c r="F20" i="8"/>
  <c r="H20" i="8"/>
  <c r="F21" i="8"/>
  <c r="H21" i="8"/>
  <c r="F22" i="8"/>
  <c r="H22" i="8"/>
  <c r="F23" i="8"/>
  <c r="H23" i="8"/>
  <c r="F24" i="8"/>
  <c r="H24" i="8"/>
  <c r="F25" i="8"/>
  <c r="H25" i="8"/>
  <c r="F26" i="8"/>
  <c r="H26" i="8"/>
  <c r="F27" i="8"/>
  <c r="H27" i="8"/>
  <c r="G27" i="8" l="1"/>
  <c r="E27" i="8"/>
  <c r="G26" i="8"/>
  <c r="E26" i="8"/>
  <c r="G25" i="8"/>
  <c r="E25" i="8"/>
  <c r="G24" i="8"/>
  <c r="E24" i="8"/>
  <c r="G23" i="8"/>
  <c r="E23" i="8"/>
  <c r="G22" i="8"/>
  <c r="E22" i="8"/>
  <c r="G21" i="8"/>
  <c r="E21" i="8"/>
  <c r="G20" i="8"/>
  <c r="E20" i="8"/>
  <c r="G19" i="8"/>
  <c r="E19" i="8"/>
  <c r="G18" i="8"/>
  <c r="E18" i="8"/>
  <c r="G17" i="8"/>
  <c r="E17" i="8"/>
  <c r="G16" i="8"/>
  <c r="E16" i="8"/>
  <c r="G15" i="8"/>
  <c r="E15" i="8"/>
  <c r="G14" i="8"/>
  <c r="E14" i="8"/>
  <c r="G13" i="8"/>
  <c r="E13" i="8"/>
  <c r="G12" i="8"/>
  <c r="E12" i="8"/>
  <c r="D3" i="4"/>
  <c r="J3" i="7"/>
  <c r="E8" i="5"/>
  <c r="E9" i="5" s="1"/>
  <c r="G7" i="8"/>
  <c r="L5" i="4"/>
  <c r="H29" i="7"/>
  <c r="J29" i="7"/>
  <c r="H30" i="7"/>
  <c r="J30" i="7"/>
  <c r="L26" i="7"/>
  <c r="L27" i="7"/>
  <c r="L28" i="7"/>
  <c r="L29" i="7"/>
  <c r="L30" i="7"/>
  <c r="B11" i="9"/>
  <c r="L4" i="4"/>
  <c r="L3" i="4"/>
  <c r="F10" i="5" l="1"/>
  <c r="F12" i="9" s="1"/>
  <c r="F10" i="9"/>
  <c r="E10" i="5"/>
  <c r="L21" i="8" l="1"/>
  <c r="L22" i="8"/>
  <c r="L24" i="8"/>
  <c r="L26" i="8"/>
  <c r="L27" i="8"/>
  <c r="L28" i="8"/>
  <c r="L29" i="8"/>
  <c r="L30" i="8"/>
  <c r="L31" i="8"/>
  <c r="L32" i="8"/>
  <c r="L33" i="8"/>
  <c r="L34" i="8"/>
  <c r="L35" i="8"/>
  <c r="L20" i="8" l="1"/>
  <c r="L23" i="8"/>
  <c r="L25" i="8"/>
  <c r="L19" i="8"/>
  <c r="L16" i="8"/>
  <c r="L14" i="8"/>
  <c r="L17" i="8"/>
  <c r="L18" i="8"/>
  <c r="L15" i="8"/>
  <c r="L13" i="8"/>
  <c r="L11" i="8"/>
  <c r="L12" i="8"/>
  <c r="L10" i="8"/>
  <c r="G29" i="7" l="1"/>
  <c r="G30" i="7"/>
  <c r="F29" i="7"/>
  <c r="F30" i="7"/>
  <c r="K29" i="7" l="1"/>
  <c r="K30" i="7"/>
  <c r="I29" i="7"/>
  <c r="I30" i="7"/>
  <c r="E29" i="7"/>
  <c r="E30" i="7"/>
  <c r="D29" i="7"/>
  <c r="D30" i="7"/>
  <c r="C29" i="7"/>
  <c r="C30" i="7"/>
  <c r="J52" i="1" l="1"/>
  <c r="C6" i="5" l="1"/>
  <c r="B10" i="5"/>
  <c r="B11" i="5"/>
  <c r="K2" i="8"/>
  <c r="D4" i="8"/>
  <c r="D5" i="8"/>
  <c r="C6" i="8"/>
  <c r="B7" i="8"/>
  <c r="A9" i="8"/>
  <c r="B9" i="8"/>
  <c r="C9" i="8"/>
  <c r="D9" i="8"/>
  <c r="K9" i="8"/>
  <c r="I2" i="3"/>
  <c r="K2" i="3"/>
  <c r="I3" i="3"/>
  <c r="K3" i="3"/>
  <c r="I4" i="3"/>
  <c r="K4" i="3"/>
  <c r="I5" i="3"/>
  <c r="K5" i="3"/>
  <c r="I6" i="3"/>
  <c r="K6" i="3"/>
  <c r="I7" i="3"/>
  <c r="K7" i="3"/>
  <c r="I8" i="3"/>
  <c r="K8" i="3"/>
  <c r="I9" i="3"/>
  <c r="K9" i="3"/>
  <c r="I10" i="3"/>
  <c r="K10" i="3"/>
  <c r="I11" i="3"/>
  <c r="K11" i="3"/>
  <c r="I12" i="3"/>
  <c r="K12" i="3"/>
  <c r="I13" i="3"/>
  <c r="K13" i="3"/>
  <c r="I14" i="3"/>
  <c r="K14" i="3"/>
  <c r="I15" i="3"/>
  <c r="K15" i="3"/>
  <c r="I16" i="3"/>
  <c r="K16" i="3"/>
  <c r="I17" i="3"/>
  <c r="K17" i="3"/>
  <c r="I18" i="3"/>
  <c r="K18" i="3"/>
  <c r="I19" i="3"/>
  <c r="K19" i="3"/>
  <c r="I20" i="3"/>
  <c r="K20" i="3"/>
  <c r="I21" i="3"/>
  <c r="K21" i="3"/>
  <c r="I22" i="3"/>
  <c r="K22" i="3"/>
  <c r="I23" i="3"/>
  <c r="K23" i="3"/>
  <c r="I24" i="3"/>
  <c r="K24" i="3"/>
  <c r="I25" i="3"/>
  <c r="K25" i="3"/>
  <c r="I26" i="3"/>
  <c r="K26" i="3"/>
  <c r="I27" i="3"/>
  <c r="K27" i="3"/>
  <c r="I28" i="3"/>
  <c r="K28" i="3"/>
  <c r="I29" i="3"/>
  <c r="K29" i="3"/>
  <c r="I30" i="3"/>
  <c r="K30" i="3"/>
  <c r="I31" i="3"/>
  <c r="K31" i="3"/>
  <c r="I32" i="3"/>
  <c r="K32" i="3"/>
  <c r="I33" i="3"/>
  <c r="K33" i="3"/>
  <c r="I34" i="3"/>
  <c r="K34" i="3"/>
  <c r="I35" i="3"/>
  <c r="K35" i="3"/>
  <c r="I36" i="3"/>
  <c r="K36" i="3"/>
  <c r="I37" i="3"/>
  <c r="K37" i="3"/>
  <c r="I38" i="3"/>
  <c r="K38" i="3"/>
  <c r="I39" i="3"/>
  <c r="K39" i="3"/>
  <c r="I40" i="3"/>
  <c r="K40" i="3"/>
  <c r="I41" i="3"/>
  <c r="K41" i="3"/>
  <c r="I42" i="3"/>
  <c r="K42" i="3"/>
  <c r="I43" i="3"/>
  <c r="K43" i="3"/>
  <c r="I44" i="3"/>
  <c r="K44" i="3"/>
  <c r="I45" i="3"/>
  <c r="K45" i="3"/>
  <c r="I46" i="3"/>
  <c r="K46" i="3"/>
  <c r="I47" i="3"/>
  <c r="K47" i="3"/>
  <c r="I48" i="3"/>
  <c r="K48" i="3"/>
  <c r="I49" i="3"/>
  <c r="K49" i="3"/>
  <c r="I50" i="3"/>
  <c r="K50" i="3"/>
  <c r="I51" i="3"/>
  <c r="K51" i="3"/>
  <c r="I52" i="3"/>
  <c r="K52" i="3"/>
  <c r="I53" i="3"/>
  <c r="K53" i="3"/>
  <c r="I54" i="3"/>
  <c r="K54" i="3"/>
  <c r="I55" i="3"/>
  <c r="K55" i="3"/>
  <c r="I56" i="3"/>
  <c r="K56" i="3"/>
  <c r="I57" i="3"/>
  <c r="K57" i="3"/>
  <c r="I58" i="3"/>
  <c r="K58" i="3"/>
  <c r="I59" i="3"/>
  <c r="K59" i="3"/>
  <c r="I60" i="3"/>
  <c r="K60" i="3"/>
  <c r="I61" i="3"/>
  <c r="K61" i="3"/>
  <c r="I62" i="3"/>
  <c r="K62" i="3"/>
  <c r="I63" i="3"/>
  <c r="K63" i="3"/>
  <c r="G64" i="3"/>
  <c r="I64" i="3" s="1"/>
  <c r="K64" i="3"/>
  <c r="I65" i="3"/>
  <c r="K65" i="3"/>
  <c r="I66" i="3"/>
  <c r="K66" i="3"/>
  <c r="I67" i="3"/>
  <c r="K67" i="3"/>
  <c r="I68" i="3"/>
  <c r="K68" i="3"/>
  <c r="I69" i="3"/>
  <c r="K69" i="3"/>
  <c r="I70" i="3"/>
  <c r="K70" i="3"/>
  <c r="I71" i="3"/>
  <c r="K71" i="3"/>
  <c r="K5" i="7"/>
  <c r="H8" i="7"/>
  <c r="J8" i="7"/>
  <c r="L8" i="7"/>
  <c r="H9" i="7"/>
  <c r="J9" i="7"/>
  <c r="L9" i="7"/>
  <c r="H10" i="7"/>
  <c r="J10" i="7"/>
  <c r="L10" i="7"/>
  <c r="H11" i="7"/>
  <c r="J11" i="7"/>
  <c r="L11" i="7"/>
  <c r="H12" i="7"/>
  <c r="J12" i="7"/>
  <c r="L12" i="7"/>
  <c r="H13" i="7"/>
  <c r="J13" i="7"/>
  <c r="L13" i="7"/>
  <c r="H14" i="7"/>
  <c r="J14" i="7"/>
  <c r="L14" i="7"/>
  <c r="H15" i="7"/>
  <c r="J15" i="7"/>
  <c r="L15" i="7"/>
  <c r="H16" i="7"/>
  <c r="J16" i="7"/>
  <c r="L16" i="7"/>
  <c r="H17" i="7"/>
  <c r="J17" i="7"/>
  <c r="L17" i="7"/>
  <c r="H18" i="7"/>
  <c r="J18" i="7"/>
  <c r="L18" i="7"/>
  <c r="H19" i="7"/>
  <c r="J19" i="7"/>
  <c r="L19" i="7"/>
  <c r="H20" i="7"/>
  <c r="J20" i="7"/>
  <c r="L20" i="7"/>
  <c r="H21" i="7"/>
  <c r="J21" i="7"/>
  <c r="L21" i="7"/>
  <c r="H22" i="7"/>
  <c r="J22" i="7"/>
  <c r="L22" i="7"/>
  <c r="H23" i="7"/>
  <c r="J23" i="7"/>
  <c r="L23" i="7"/>
  <c r="H24" i="7"/>
  <c r="J24" i="7"/>
  <c r="L24" i="7"/>
  <c r="H25" i="7"/>
  <c r="J25" i="7"/>
  <c r="L25" i="7"/>
  <c r="H26" i="7"/>
  <c r="J26" i="7"/>
  <c r="H27" i="7"/>
  <c r="J27" i="7"/>
  <c r="H28" i="7"/>
  <c r="J28" i="7"/>
  <c r="C31" i="7"/>
  <c r="D31" i="7"/>
  <c r="E31" i="7"/>
  <c r="F31" i="7"/>
  <c r="G31" i="7"/>
  <c r="H31" i="7"/>
  <c r="I31" i="7"/>
  <c r="J31" i="7"/>
  <c r="K31" i="7"/>
  <c r="L31" i="7"/>
  <c r="M1" i="7"/>
  <c r="E3" i="7"/>
  <c r="E8" i="7"/>
  <c r="G8" i="7"/>
  <c r="E9" i="7"/>
  <c r="G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H7" i="9"/>
  <c r="F9" i="9"/>
  <c r="A14" i="9"/>
  <c r="D14" i="9"/>
  <c r="E14" i="9"/>
  <c r="F14" i="9"/>
  <c r="G14" i="9"/>
  <c r="H14" i="9"/>
  <c r="I14" i="9"/>
  <c r="A15" i="9"/>
  <c r="D15" i="9"/>
  <c r="G15" i="9"/>
  <c r="H15" i="9"/>
  <c r="A16" i="9"/>
  <c r="D16" i="9"/>
  <c r="E16" i="9"/>
  <c r="F16" i="9"/>
  <c r="G16" i="9"/>
  <c r="H16" i="9"/>
  <c r="A17" i="9"/>
  <c r="D17" i="9"/>
  <c r="E17" i="9"/>
  <c r="F17" i="9"/>
  <c r="G17" i="9"/>
  <c r="H17" i="9"/>
  <c r="A18" i="9"/>
  <c r="D18" i="9"/>
  <c r="E18" i="9"/>
  <c r="F18" i="9"/>
  <c r="G18" i="9"/>
  <c r="H18" i="9"/>
  <c r="A19" i="9"/>
  <c r="D19" i="9"/>
  <c r="E19" i="9"/>
  <c r="F19" i="9"/>
  <c r="G19" i="9"/>
  <c r="H19" i="9"/>
  <c r="A20" i="9"/>
  <c r="D20" i="9"/>
  <c r="E20" i="9"/>
  <c r="F20" i="9"/>
  <c r="G20" i="9"/>
  <c r="H20" i="9"/>
  <c r="A21" i="9"/>
  <c r="D21" i="9"/>
  <c r="E21" i="9"/>
  <c r="F21" i="9"/>
  <c r="G21" i="9"/>
  <c r="H21" i="9"/>
  <c r="A22" i="9"/>
  <c r="D22" i="9"/>
  <c r="E22" i="9"/>
  <c r="F22" i="9"/>
  <c r="G22" i="9"/>
  <c r="H22" i="9"/>
  <c r="A23" i="9"/>
  <c r="D23" i="9"/>
  <c r="E23" i="9"/>
  <c r="F23" i="9"/>
  <c r="G23" i="9"/>
  <c r="H23" i="9"/>
  <c r="A24" i="9"/>
  <c r="D24" i="9"/>
  <c r="E24" i="9"/>
  <c r="F24" i="9"/>
  <c r="G24" i="9"/>
  <c r="H24" i="9"/>
  <c r="A25" i="9"/>
  <c r="D25" i="9"/>
  <c r="E25" i="9"/>
  <c r="F25" i="9"/>
  <c r="G25" i="9"/>
  <c r="H25" i="9"/>
  <c r="A26" i="9"/>
  <c r="D26" i="9"/>
  <c r="E26" i="9"/>
  <c r="F26" i="9"/>
  <c r="G26" i="9"/>
  <c r="H26" i="9"/>
  <c r="A27" i="9"/>
  <c r="D27" i="9"/>
  <c r="E27" i="9"/>
  <c r="F27" i="9"/>
  <c r="G27" i="9"/>
  <c r="H27" i="9"/>
  <c r="A28" i="9"/>
  <c r="D28" i="9"/>
  <c r="E28" i="9"/>
  <c r="F28" i="9"/>
  <c r="G28" i="9"/>
  <c r="H28" i="9"/>
  <c r="A29" i="9"/>
  <c r="D29" i="9"/>
  <c r="E29" i="9"/>
  <c r="F29" i="9"/>
  <c r="G29" i="9"/>
  <c r="H29" i="9"/>
  <c r="A30" i="9"/>
  <c r="D30" i="9"/>
  <c r="E30" i="9"/>
  <c r="F30" i="9"/>
  <c r="G30" i="9"/>
  <c r="H30" i="9"/>
  <c r="A31" i="9"/>
  <c r="D31" i="9"/>
  <c r="E31" i="9"/>
  <c r="F31" i="9"/>
  <c r="G31" i="9"/>
  <c r="H31" i="9"/>
  <c r="A32" i="9"/>
  <c r="D32" i="9"/>
  <c r="E32" i="9"/>
  <c r="F32" i="9"/>
  <c r="G32" i="9"/>
  <c r="H32" i="9"/>
  <c r="A33" i="9"/>
  <c r="D33" i="9"/>
  <c r="E33" i="9"/>
  <c r="F33" i="9"/>
  <c r="G33" i="9"/>
  <c r="H33" i="9"/>
  <c r="A34" i="9"/>
  <c r="D34" i="9"/>
  <c r="E34" i="9"/>
  <c r="F34" i="9"/>
  <c r="G34" i="9"/>
  <c r="H34" i="9"/>
  <c r="D38" i="5" l="1"/>
  <c r="M36" i="4"/>
  <c r="F11" i="9"/>
  <c r="I34" i="9"/>
  <c r="I33" i="9"/>
  <c r="I31" i="9"/>
  <c r="I29" i="9"/>
  <c r="I25" i="9"/>
  <c r="N52" i="1"/>
  <c r="L52" i="1"/>
  <c r="L54" i="1" s="1"/>
  <c r="I26" i="9"/>
  <c r="I23" i="9"/>
  <c r="I32" i="9"/>
  <c r="I30" i="9"/>
  <c r="I28" i="9"/>
  <c r="I27" i="9"/>
  <c r="I24" i="9"/>
  <c r="G22" i="7"/>
  <c r="G20" i="7"/>
  <c r="G18" i="7"/>
  <c r="G17" i="7"/>
  <c r="G16" i="7"/>
  <c r="I22" i="9"/>
  <c r="G15" i="7"/>
  <c r="I21" i="9"/>
  <c r="I19" i="9"/>
  <c r="H38" i="5"/>
  <c r="G14" i="7"/>
  <c r="I20" i="9"/>
  <c r="I17" i="9"/>
  <c r="L9" i="8"/>
  <c r="I18" i="9"/>
  <c r="G13" i="7"/>
  <c r="I16" i="9"/>
  <c r="G12" i="7"/>
  <c r="G11" i="7"/>
  <c r="G10" i="7"/>
  <c r="J32" i="7"/>
  <c r="I15" i="9"/>
  <c r="K28" i="7"/>
  <c r="I28" i="7"/>
  <c r="G28" i="7"/>
  <c r="C28" i="7"/>
  <c r="K27" i="7"/>
  <c r="I27" i="7"/>
  <c r="G27" i="7"/>
  <c r="C27" i="7"/>
  <c r="K26" i="7"/>
  <c r="I26" i="7"/>
  <c r="G26" i="7"/>
  <c r="C26" i="7"/>
  <c r="K25" i="7"/>
  <c r="I25" i="7"/>
  <c r="G25" i="7"/>
  <c r="C25" i="7"/>
  <c r="K24" i="7"/>
  <c r="I24" i="7"/>
  <c r="G24" i="7"/>
  <c r="C24" i="7"/>
  <c r="K23" i="7"/>
  <c r="I23" i="7"/>
  <c r="G23" i="7"/>
  <c r="C23" i="7"/>
  <c r="K22" i="7"/>
  <c r="I22" i="7"/>
  <c r="C22" i="7"/>
  <c r="K21" i="7"/>
  <c r="I21" i="7"/>
  <c r="G21" i="7"/>
  <c r="C21" i="7"/>
  <c r="K20" i="7"/>
  <c r="I20" i="7"/>
  <c r="C20" i="7"/>
  <c r="K19" i="7"/>
  <c r="I19" i="7"/>
  <c r="G19" i="7"/>
  <c r="C19" i="7"/>
  <c r="K18" i="7"/>
  <c r="I18" i="7"/>
  <c r="C18" i="7"/>
  <c r="K17" i="7"/>
  <c r="I17" i="7"/>
  <c r="C17" i="7"/>
  <c r="K16" i="7"/>
  <c r="I16" i="7"/>
  <c r="C16" i="7"/>
  <c r="K15" i="7"/>
  <c r="I15" i="7"/>
  <c r="C15" i="7"/>
  <c r="K14" i="7"/>
  <c r="I14" i="7"/>
  <c r="C14" i="7"/>
  <c r="K13" i="7"/>
  <c r="I13" i="7"/>
  <c r="C13" i="7"/>
  <c r="K12" i="7"/>
  <c r="I12" i="7"/>
  <c r="C12" i="7"/>
  <c r="K11" i="7"/>
  <c r="I11" i="7"/>
  <c r="C11" i="7"/>
  <c r="K10" i="7"/>
  <c r="I10" i="7"/>
  <c r="C10" i="7"/>
  <c r="K9" i="7"/>
  <c r="I9" i="7"/>
  <c r="C9" i="7"/>
  <c r="K8" i="7"/>
  <c r="I8" i="7"/>
  <c r="C8" i="7"/>
  <c r="E5" i="7"/>
  <c r="F28" i="7"/>
  <c r="D28" i="7"/>
  <c r="F27" i="7"/>
  <c r="D27" i="7"/>
  <c r="F26" i="7"/>
  <c r="D26" i="7"/>
  <c r="F25" i="7"/>
  <c r="D25" i="7"/>
  <c r="F24" i="7"/>
  <c r="D24" i="7"/>
  <c r="F23" i="7"/>
  <c r="D23" i="7"/>
  <c r="F22" i="7"/>
  <c r="D22" i="7"/>
  <c r="F21" i="7"/>
  <c r="D21" i="7"/>
  <c r="F20" i="7"/>
  <c r="D20" i="7"/>
  <c r="F19" i="7"/>
  <c r="D19" i="7"/>
  <c r="F18" i="7"/>
  <c r="D18" i="7"/>
  <c r="F17" i="7"/>
  <c r="D17" i="7"/>
  <c r="F16" i="7"/>
  <c r="D16" i="7"/>
  <c r="F15" i="7"/>
  <c r="D15" i="7"/>
  <c r="F14" i="7"/>
  <c r="D14" i="7"/>
  <c r="F13" i="7"/>
  <c r="D13" i="7"/>
  <c r="F12" i="7"/>
  <c r="D12" i="7"/>
  <c r="F11" i="7"/>
  <c r="D11" i="7"/>
  <c r="F10" i="7"/>
  <c r="D10" i="7"/>
  <c r="F9" i="7"/>
  <c r="D9" i="7"/>
  <c r="F8" i="7"/>
  <c r="D8" i="7"/>
  <c r="I35" i="9" l="1"/>
  <c r="I36" i="9" s="1"/>
  <c r="I37" i="9" s="1"/>
  <c r="L36" i="8"/>
  <c r="I32" i="7"/>
  <c r="L37" i="8" l="1"/>
  <c r="L38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<sst xmlns="http://schemas.openxmlformats.org/spreadsheetml/2006/main" count="3279" uniqueCount="2657">
  <si>
    <t>QUALITE</t>
  </si>
  <si>
    <t>REPERE</t>
  </si>
  <si>
    <t>EPAIS.</t>
  </si>
  <si>
    <t>Largeur</t>
  </si>
  <si>
    <t>Longueur</t>
  </si>
  <si>
    <t>Aff. N°</t>
  </si>
  <si>
    <t>CDE N°</t>
  </si>
  <si>
    <t>Client</t>
  </si>
  <si>
    <t>EP</t>
  </si>
  <si>
    <t>Long</t>
  </si>
  <si>
    <t>Larg</t>
  </si>
  <si>
    <t>Nbre</t>
  </si>
  <si>
    <t>Poids</t>
  </si>
  <si>
    <t>Valeur U</t>
  </si>
  <si>
    <t>Valeur T</t>
  </si>
  <si>
    <t>Stein Heurtey</t>
  </si>
  <si>
    <t>Qualité</t>
  </si>
  <si>
    <t>S235JRG2</t>
  </si>
  <si>
    <t>JMJ</t>
  </si>
  <si>
    <t>S235</t>
  </si>
  <si>
    <t>ABC 2011437</t>
  </si>
  <si>
    <t>La POLYVALENCE</t>
  </si>
  <si>
    <t>S355</t>
  </si>
  <si>
    <t>THEPAULT</t>
  </si>
  <si>
    <t>CONSTRUCTION SOUDEES</t>
  </si>
  <si>
    <t>MULTI-MECANIQUE</t>
  </si>
  <si>
    <t>EST MECANIQUE</t>
  </si>
  <si>
    <t>ABRAMAX</t>
  </si>
  <si>
    <t>G50570</t>
  </si>
  <si>
    <t>MECAREP</t>
  </si>
  <si>
    <t xml:space="preserve">  03/69</t>
  </si>
  <si>
    <t>Travaux Industriel de PRENY</t>
  </si>
  <si>
    <t># 4/6</t>
  </si>
  <si>
    <t>CE/AL</t>
  </si>
  <si>
    <t>Simon Divsion Energie</t>
  </si>
  <si>
    <t>BR200 378 806</t>
  </si>
  <si>
    <t>DEFAMETAL</t>
  </si>
  <si>
    <t>VIGNOT</t>
  </si>
  <si>
    <t>SFAMAC</t>
  </si>
  <si>
    <t>Poids Kg/Poste</t>
  </si>
  <si>
    <t>FORMES</t>
  </si>
  <si>
    <t>€ H.T. Poste</t>
  </si>
  <si>
    <t>CLIENTS</t>
  </si>
  <si>
    <t>DELAI :</t>
  </si>
  <si>
    <t>A CONVENIR</t>
  </si>
  <si>
    <t>FRANCO</t>
  </si>
  <si>
    <t>DEPART</t>
  </si>
  <si>
    <t>FORFAIT</t>
  </si>
  <si>
    <t>TONNE</t>
  </si>
  <si>
    <t>PIECE</t>
  </si>
  <si>
    <t xml:space="preserve">€ H.T. Pièce </t>
  </si>
  <si>
    <t>VILLE</t>
  </si>
  <si>
    <t>GRADE</t>
  </si>
  <si>
    <t>Mr</t>
  </si>
  <si>
    <t>Mme</t>
  </si>
  <si>
    <t>Mlle</t>
  </si>
  <si>
    <t>CONTACT</t>
  </si>
  <si>
    <t>LUCENTE Fortuné</t>
  </si>
  <si>
    <t>RENAUDIN</t>
  </si>
  <si>
    <t>DELAI</t>
  </si>
  <si>
    <t>8 à 10 JOURS</t>
  </si>
  <si>
    <t>2 à 3 JOURS</t>
  </si>
  <si>
    <t>3 à 4 JOURS</t>
  </si>
  <si>
    <t>4 à 5 JOURS</t>
  </si>
  <si>
    <t>5 à 6 JOURS</t>
  </si>
  <si>
    <t>6 à 8 JOURS</t>
  </si>
  <si>
    <t>1 SEMAINE</t>
  </si>
  <si>
    <t>2 SEMAINES</t>
  </si>
  <si>
    <t>3 SEMAINES</t>
  </si>
  <si>
    <t>4 SEMAINES</t>
  </si>
  <si>
    <t>5 SEMAINES</t>
  </si>
  <si>
    <t>PRIX</t>
  </si>
  <si>
    <t>LIVRAISON</t>
  </si>
  <si>
    <t>PAR VOS SOINS</t>
  </si>
  <si>
    <t>PAIEMENT</t>
  </si>
  <si>
    <t>Chèque avant expédition</t>
  </si>
  <si>
    <t>Chèque à réception de facture</t>
  </si>
  <si>
    <t>30 jours fin de mois</t>
  </si>
  <si>
    <t>30 jours fin de mois le 10 suivant</t>
  </si>
  <si>
    <t>90 jours fin de mois</t>
  </si>
  <si>
    <t>90 jours fin de mois le 10 suivant</t>
  </si>
  <si>
    <t>60 jours fin de mois</t>
  </si>
  <si>
    <t>60 jours fin de mois le 10 suivant</t>
  </si>
  <si>
    <t>VENDEUR</t>
  </si>
  <si>
    <t>MORATILLE Didier</t>
  </si>
  <si>
    <t>ROBERT Jocelyne</t>
  </si>
  <si>
    <t>SAUREN Serge</t>
  </si>
  <si>
    <t>SPEYER Edmond</t>
  </si>
  <si>
    <t>HABITUEL</t>
  </si>
  <si>
    <t>A Convenir</t>
  </si>
  <si>
    <t>Réf. Client:</t>
  </si>
  <si>
    <t>REPERE ou PLAN</t>
  </si>
  <si>
    <t>57 140 WOIPPY</t>
  </si>
  <si>
    <t>DATE :</t>
  </si>
  <si>
    <t>V/Référence :</t>
  </si>
  <si>
    <t>NOM :</t>
  </si>
  <si>
    <t>SIGNATURE :</t>
  </si>
  <si>
    <t>RUE</t>
  </si>
  <si>
    <t>TELEPHONE</t>
  </si>
  <si>
    <t>TELECOPIE</t>
  </si>
  <si>
    <t>ACKS</t>
  </si>
  <si>
    <t>A T F MECANIQUE</t>
  </si>
  <si>
    <t>57 150 CREUTWALD</t>
  </si>
  <si>
    <t xml:space="preserve">14 Rue de St Louis </t>
  </si>
  <si>
    <t>67 120 MOLSHEIM</t>
  </si>
  <si>
    <t xml:space="preserve">4 Rte des Loisirs </t>
  </si>
  <si>
    <t>ACMG</t>
  </si>
  <si>
    <t>55  190 PAGNY SUR MEUSE</t>
  </si>
  <si>
    <t xml:space="preserve">Zi les Herbues </t>
  </si>
  <si>
    <t>ALC INDUSTRIE</t>
  </si>
  <si>
    <t>57 255 STE MARIE AUX CHENES</t>
  </si>
  <si>
    <t xml:space="preserve">Zi Carreau de la mine </t>
  </si>
  <si>
    <t>AREND</t>
  </si>
  <si>
    <t>57 282 MAIZIERES LES METZ</t>
  </si>
  <si>
    <t xml:space="preserve">89 Rte de Thionville </t>
  </si>
  <si>
    <t>ASCOMETAL</t>
  </si>
  <si>
    <t>57 301 HAGONDANGE</t>
  </si>
  <si>
    <t xml:space="preserve">Av de France </t>
  </si>
  <si>
    <t>AXIAL</t>
  </si>
  <si>
    <t>57 192 FLORANGE</t>
  </si>
  <si>
    <t xml:space="preserve">7 Rue d'Alsace </t>
  </si>
  <si>
    <t>BAECHLER</t>
  </si>
  <si>
    <t>57 103 THIONVILLE</t>
  </si>
  <si>
    <t xml:space="preserve">Rue du Chemin de fer </t>
  </si>
  <si>
    <t>BRUN</t>
  </si>
  <si>
    <t>69 800 ST PRIEST</t>
  </si>
  <si>
    <t xml:space="preserve">9 Rue Garibaldi </t>
  </si>
  <si>
    <t>CAE</t>
  </si>
  <si>
    <t>57 700 HAYANGE</t>
  </si>
  <si>
    <t xml:space="preserve">157 Rue de Verdun  </t>
  </si>
  <si>
    <t>CERAH</t>
  </si>
  <si>
    <t>57 147 WOIPPY</t>
  </si>
  <si>
    <t xml:space="preserve">Bellevue </t>
  </si>
  <si>
    <t>CLE</t>
  </si>
  <si>
    <t xml:space="preserve">57 192 FLORANGE </t>
  </si>
  <si>
    <t xml:space="preserve">8 Rue des Vieilles Vignes </t>
  </si>
  <si>
    <t>CLP</t>
  </si>
  <si>
    <t>57 365 ENNERY</t>
  </si>
  <si>
    <t xml:space="preserve">Zi des Jonquières </t>
  </si>
  <si>
    <t>CME</t>
  </si>
  <si>
    <t>57 360 AMNEVILLE</t>
  </si>
  <si>
    <t xml:space="preserve">16 A Rue de la République </t>
  </si>
  <si>
    <t>CMM</t>
  </si>
  <si>
    <t>57 061 METZ CEDEX</t>
  </si>
  <si>
    <t xml:space="preserve">43 Av des 2 fontaines </t>
  </si>
  <si>
    <t>CMT</t>
  </si>
  <si>
    <t>57 270 RICHEMONT</t>
  </si>
  <si>
    <t xml:space="preserve">1 Bis chemin de Pepinville </t>
  </si>
  <si>
    <t>CONSTRUCT SOUDEES</t>
  </si>
  <si>
    <t>54 712 LUDRES</t>
  </si>
  <si>
    <t xml:space="preserve">154 Rue Pierre et Marie Curie </t>
  </si>
  <si>
    <t>CTL</t>
  </si>
  <si>
    <t>57 280 HAUCONCOURT</t>
  </si>
  <si>
    <t xml:space="preserve">20 Rue de la Darse </t>
  </si>
  <si>
    <t>D'HUART</t>
  </si>
  <si>
    <t>57 972 YUTZ</t>
  </si>
  <si>
    <t xml:space="preserve">3 Rue Charles d'Huart </t>
  </si>
  <si>
    <t>ECU</t>
  </si>
  <si>
    <t>52 100 ST DIZIER</t>
  </si>
  <si>
    <t xml:space="preserve">68 Av du Général Giraud </t>
  </si>
  <si>
    <t>EFFISERV</t>
  </si>
  <si>
    <t xml:space="preserve">Za Hergott </t>
  </si>
  <si>
    <t>ERI</t>
  </si>
  <si>
    <t>54 320 MAXEVILLE</t>
  </si>
  <si>
    <t xml:space="preserve">18 Rue Blaise Pascal  </t>
  </si>
  <si>
    <t>ETRAC</t>
  </si>
  <si>
    <t>57 503 ST AVOLD</t>
  </si>
  <si>
    <t xml:space="preserve">1 en Verrerie  </t>
  </si>
  <si>
    <t>EURODECOUPE</t>
  </si>
  <si>
    <t>51 065 REIMS</t>
  </si>
  <si>
    <t xml:space="preserve">Bp 421  </t>
  </si>
  <si>
    <t>EUROMECA</t>
  </si>
  <si>
    <t xml:space="preserve">Rue St Nazaire  </t>
  </si>
  <si>
    <t>EURO PROFIL</t>
  </si>
  <si>
    <t>55 300 ST MIHIEL</t>
  </si>
  <si>
    <t xml:space="preserve">Rte de Lahaymeix </t>
  </si>
  <si>
    <t>FEI</t>
  </si>
  <si>
    <t xml:space="preserve">6 Rue d'Alsace </t>
  </si>
  <si>
    <t>FONDERIE KLEIN</t>
  </si>
  <si>
    <t>57 510 REMERING LES PUTTELANGE</t>
  </si>
  <si>
    <t>FOURS</t>
  </si>
  <si>
    <t>57 490 CARLING</t>
  </si>
  <si>
    <t xml:space="preserve">181 Rue Principale  </t>
  </si>
  <si>
    <t>FTTI</t>
  </si>
  <si>
    <t>57 780 ROSSELANGE</t>
  </si>
  <si>
    <t xml:space="preserve">Rte de l'Avenir  </t>
  </si>
  <si>
    <t>G WEBER</t>
  </si>
  <si>
    <t>57 063 METZ</t>
  </si>
  <si>
    <t xml:space="preserve"> 4 Rue Teilhard de Chardin  </t>
  </si>
  <si>
    <t>GAUTIER MOULRON</t>
  </si>
  <si>
    <t>54 000 NANCY</t>
  </si>
  <si>
    <t xml:space="preserve">Rue Alfred Krug </t>
  </si>
  <si>
    <t>GILBERT</t>
  </si>
  <si>
    <t>L 2010 Luxembourg</t>
  </si>
  <si>
    <t xml:space="preserve">89-93 Grand Rue  </t>
  </si>
  <si>
    <t>GNT MOSELLE</t>
  </si>
  <si>
    <t>57 185 CLOUANGE</t>
  </si>
  <si>
    <t xml:space="preserve">111 Av Foch </t>
  </si>
  <si>
    <t>GTIE LORRAINE</t>
  </si>
  <si>
    <t>57 006 METZ</t>
  </si>
  <si>
    <t xml:space="preserve">7 Rue des Intendants Joba  </t>
  </si>
  <si>
    <t>GTMH</t>
  </si>
  <si>
    <t>Bp 1 Rue d'Hussigny</t>
  </si>
  <si>
    <t>HAAS</t>
  </si>
  <si>
    <t xml:space="preserve">12 Rue des Arbres  </t>
  </si>
  <si>
    <t>HIEGEL (particulier)</t>
  </si>
  <si>
    <t>57 400  ROHRBACH LES BITCHES</t>
  </si>
  <si>
    <t xml:space="preserve">Rohrbach les Bitche  </t>
  </si>
  <si>
    <t>HUGON</t>
  </si>
  <si>
    <t>57 070 METZ VALLIERES</t>
  </si>
  <si>
    <t xml:space="preserve">1 Rue des Chaufourniers  </t>
  </si>
  <si>
    <t>HUMBERT OXY</t>
  </si>
  <si>
    <t xml:space="preserve">57 280 MAIZIERES LES METZ </t>
  </si>
  <si>
    <t xml:space="preserve">Chemin de Silvange </t>
  </si>
  <si>
    <t>INEO</t>
  </si>
  <si>
    <t>54 920 VILLERS LA MONTAGNE</t>
  </si>
  <si>
    <t xml:space="preserve">Bp 1  </t>
  </si>
  <si>
    <t>KOPO</t>
  </si>
  <si>
    <t>55 201 COMMERCY</t>
  </si>
  <si>
    <t xml:space="preserve">3 Rue Montplaisir  </t>
  </si>
  <si>
    <t>KULL</t>
  </si>
  <si>
    <t>57 175 GANDRANGE</t>
  </si>
  <si>
    <t xml:space="preserve">70 Rue Louis Jost  </t>
  </si>
  <si>
    <t>KUMQUATS</t>
  </si>
  <si>
    <t>57 000 METZ</t>
  </si>
  <si>
    <t>37 Rue du Pont des Morts</t>
  </si>
  <si>
    <t>LA POLYVALENCE</t>
  </si>
  <si>
    <t>57 440 ALGRANGE</t>
  </si>
  <si>
    <t xml:space="preserve">2 Chemin de l'usine  </t>
  </si>
  <si>
    <t>LAMBINET</t>
  </si>
  <si>
    <t xml:space="preserve">3 Impasse du Saule  </t>
  </si>
  <si>
    <t>LCS</t>
  </si>
  <si>
    <t>57 590 DELME</t>
  </si>
  <si>
    <t xml:space="preserve">1 Zone St Georges  </t>
  </si>
  <si>
    <t>LES BRONZES</t>
  </si>
  <si>
    <t xml:space="preserve">26 Rue de la République </t>
  </si>
  <si>
    <t>LORTUB</t>
  </si>
  <si>
    <t>54 240 JOEUF</t>
  </si>
  <si>
    <t xml:space="preserve">Enceinte Sacilor   </t>
  </si>
  <si>
    <t>LUC ET FILS</t>
  </si>
  <si>
    <t>LUTRAC</t>
  </si>
  <si>
    <t>57 935 LUTTANGE</t>
  </si>
  <si>
    <t xml:space="preserve">Chemin de Mancy  </t>
  </si>
  <si>
    <t>MANGIN</t>
  </si>
  <si>
    <t>57 320 BOUZONVILLE</t>
  </si>
  <si>
    <t xml:space="preserve">Za d'Aideling </t>
  </si>
  <si>
    <t>MARCHIOL</t>
  </si>
  <si>
    <t>57 940 METZERVISSE</t>
  </si>
  <si>
    <t xml:space="preserve">14 Rue Nationale </t>
  </si>
  <si>
    <t>MECACIER</t>
  </si>
  <si>
    <t>57 146 WOIPPY</t>
  </si>
  <si>
    <t xml:space="preserve">20 Rte de Thionville  </t>
  </si>
  <si>
    <t>57 925 DISTROFF</t>
  </si>
  <si>
    <t xml:space="preserve">Parc d'activité du moulin haut  </t>
  </si>
  <si>
    <t>MECANIQUE EROSION LORRAINE</t>
  </si>
  <si>
    <t xml:space="preserve">138 Rte de Vallières   </t>
  </si>
  <si>
    <t>METALANCY</t>
  </si>
  <si>
    <t>57 130 ANCY SUR MOSELLE</t>
  </si>
  <si>
    <t xml:space="preserve">23 Rte d'Ars  </t>
  </si>
  <si>
    <t>METAREG</t>
  </si>
  <si>
    <t>57 280 FEVES</t>
  </si>
  <si>
    <t xml:space="preserve">Rue de la croix Blaise  </t>
  </si>
  <si>
    <t>MECANIQUE GENERALE BACCHAMOISE</t>
  </si>
  <si>
    <t>54 120 BACCARAT</t>
  </si>
  <si>
    <t xml:space="preserve">16 Bis av de lachapelle  </t>
  </si>
  <si>
    <t>MGL</t>
  </si>
  <si>
    <t>55 000 LOISEY</t>
  </si>
  <si>
    <t xml:space="preserve">5 Rue de l'église  </t>
  </si>
  <si>
    <t>MTM INDUSTRIE</t>
  </si>
  <si>
    <t xml:space="preserve">76 Rte de Thionville </t>
  </si>
  <si>
    <t>MULTI MECANIQUE</t>
  </si>
  <si>
    <t>57 180 TERVILLE</t>
  </si>
  <si>
    <t>41 Boucle du ferronnier  Zi du Linkling</t>
  </si>
  <si>
    <t>N ET ETI</t>
  </si>
  <si>
    <t>57 190 FLORANGE</t>
  </si>
  <si>
    <t xml:space="preserve">Rue Lavoisier  </t>
  </si>
  <si>
    <t>NEGOCE +</t>
  </si>
  <si>
    <t xml:space="preserve">Zac du Breuil  </t>
  </si>
  <si>
    <t>NICLOUT</t>
  </si>
  <si>
    <t>57 120 VITRY SUR ORNE</t>
  </si>
  <si>
    <t xml:space="preserve">73 Rte de Thionville  </t>
  </si>
  <si>
    <t>ODITEL</t>
  </si>
  <si>
    <t>54 340 POMPEY France</t>
  </si>
  <si>
    <t xml:space="preserve">Bd de Finlande </t>
  </si>
  <si>
    <t>OUTILLAGE TECHNIQUES</t>
  </si>
  <si>
    <t xml:space="preserve">Zi rue de la mine </t>
  </si>
  <si>
    <t>PACE</t>
  </si>
  <si>
    <t xml:space="preserve"> 57 100 THIONVILLE</t>
  </si>
  <si>
    <t xml:space="preserve">8 Av Comte de Bertier  </t>
  </si>
  <si>
    <t>PASQUINI</t>
  </si>
  <si>
    <t>54 980 BATILLY</t>
  </si>
  <si>
    <t xml:space="preserve">31 Rue de Tilleuls  </t>
  </si>
  <si>
    <t>PLCD</t>
  </si>
  <si>
    <t>57 070 ST JULIEN LES METZ</t>
  </si>
  <si>
    <t xml:space="preserve">86 Rue Jean Burger  </t>
  </si>
  <si>
    <t>POLETTI</t>
  </si>
  <si>
    <t>57 120 ROMBAS</t>
  </si>
  <si>
    <t xml:space="preserve">Rte de Metz  </t>
  </si>
  <si>
    <t>PRAFER</t>
  </si>
  <si>
    <t xml:space="preserve">Voie Roamine  </t>
  </si>
  <si>
    <t>PRECIA MOLEN</t>
  </si>
  <si>
    <t xml:space="preserve">36 Rte de Thionville  </t>
  </si>
  <si>
    <t>PSH</t>
  </si>
  <si>
    <t>91 320 WISSOUS</t>
  </si>
  <si>
    <t xml:space="preserve">2 Bis Rte de Morangis  </t>
  </si>
  <si>
    <t>RECTIVAL</t>
  </si>
  <si>
    <t>55 140 VAUCOULEURS</t>
  </si>
  <si>
    <t xml:space="preserve">Av Boyer de Rebeval  </t>
  </si>
  <si>
    <t>RIEU</t>
  </si>
  <si>
    <t>57 970 METZERVISSE</t>
  </si>
  <si>
    <t xml:space="preserve">2 Rte Nationale  </t>
  </si>
  <si>
    <t>RISCH METAL</t>
  </si>
  <si>
    <t>57 130 ARS SUR MOSELLE</t>
  </si>
  <si>
    <t xml:space="preserve">8 Rue du Dr Schweitzer  </t>
  </si>
  <si>
    <t>RODICK</t>
  </si>
  <si>
    <t xml:space="preserve">17 Rue de l'Etoile </t>
  </si>
  <si>
    <t>ROLANFER</t>
  </si>
  <si>
    <t xml:space="preserve">57 971 YUTZ </t>
  </si>
  <si>
    <t xml:space="preserve">6 Rue Thomas Edison  </t>
  </si>
  <si>
    <t>ROTOGRAF</t>
  </si>
  <si>
    <t>55 600 MARVILLE</t>
  </si>
  <si>
    <t xml:space="preserve">Zone Industrielle </t>
  </si>
  <si>
    <t>SAREM</t>
  </si>
  <si>
    <t>54 910 VALLEROY</t>
  </si>
  <si>
    <t xml:space="preserve">7 Av des Mineurs </t>
  </si>
  <si>
    <t>SCHALL</t>
  </si>
  <si>
    <t>57 660 ALTRIPPE</t>
  </si>
  <si>
    <t xml:space="preserve">72 Rue Principale </t>
  </si>
  <si>
    <t>SCHLINQUER</t>
  </si>
  <si>
    <t>57 970  KOENIGSMACKER</t>
  </si>
  <si>
    <t xml:space="preserve">91 Rte de Thionville </t>
  </si>
  <si>
    <t>SDA</t>
  </si>
  <si>
    <t xml:space="preserve"> 57 365 ENNERY</t>
  </si>
  <si>
    <t xml:space="preserve">Carrefour Bellecroix </t>
  </si>
  <si>
    <t>SECAL</t>
  </si>
  <si>
    <t>57 430 SARRALBE</t>
  </si>
  <si>
    <t xml:space="preserve">Zi Sud </t>
  </si>
  <si>
    <t>SERECA</t>
  </si>
  <si>
    <t>55 300 DOMPCEVRIN</t>
  </si>
  <si>
    <t xml:space="preserve">Rte de Verdun  </t>
  </si>
  <si>
    <t>SERRURIE LAROCHE</t>
  </si>
  <si>
    <t>57 650 FONTOU</t>
  </si>
  <si>
    <t xml:space="preserve">Pic du Rond Bois </t>
  </si>
  <si>
    <t>SERRURIE LOUIS</t>
  </si>
  <si>
    <t>57 000 METZ BORNY</t>
  </si>
  <si>
    <t xml:space="preserve">1 Rue des Ferblantiers  </t>
  </si>
  <si>
    <t>SFM</t>
  </si>
  <si>
    <t>57 974 YUTZ</t>
  </si>
  <si>
    <t xml:space="preserve">Rue de l'industrie </t>
  </si>
  <si>
    <t>SIMEC</t>
  </si>
  <si>
    <t xml:space="preserve">16 Rue du Méric </t>
  </si>
  <si>
    <t>SIMECA</t>
  </si>
  <si>
    <t xml:space="preserve">Carreau de la Mine </t>
  </si>
  <si>
    <t>SIMON DIVISION ENERGIE</t>
  </si>
  <si>
    <t xml:space="preserve">16 Rue Jean Jaurès </t>
  </si>
  <si>
    <t>SIPAM</t>
  </si>
  <si>
    <t>57 385 TETING SUR NIED</t>
  </si>
  <si>
    <t xml:space="preserve">Za Hauts de Teting </t>
  </si>
  <si>
    <t>SITRAL</t>
  </si>
  <si>
    <t>57 380 FAULQUEMONT</t>
  </si>
  <si>
    <t xml:space="preserve">Av du District </t>
  </si>
  <si>
    <t>SLAG</t>
  </si>
  <si>
    <t xml:space="preserve">59 Rte de Metz </t>
  </si>
  <si>
    <t>SNA</t>
  </si>
  <si>
    <t>57 865 AMANVILLERS</t>
  </si>
  <si>
    <t xml:space="preserve">64 Grand rue  </t>
  </si>
  <si>
    <t>SNCTP</t>
  </si>
  <si>
    <t>21 059 DIJON</t>
  </si>
  <si>
    <t xml:space="preserve">10 Rue du dr Quignard </t>
  </si>
  <si>
    <t>SOGEREP</t>
  </si>
  <si>
    <t xml:space="preserve">29 Rue Clemenceau </t>
  </si>
  <si>
    <t>SOLBLANK</t>
  </si>
  <si>
    <t>57 270 UCKANGE</t>
  </si>
  <si>
    <t xml:space="preserve">32 Rte d'Ebange </t>
  </si>
  <si>
    <t>SOLLAC</t>
  </si>
  <si>
    <t>57 191 FLORANGE</t>
  </si>
  <si>
    <t xml:space="preserve">17 AV des Tilleuls </t>
  </si>
  <si>
    <t>SORELOR</t>
  </si>
  <si>
    <t>57 280 MAIZIERES LES METZ</t>
  </si>
  <si>
    <t xml:space="preserve">Zil Nord Rte de Thionville  </t>
  </si>
  <si>
    <t>STEIN HEURTEY</t>
  </si>
  <si>
    <t xml:space="preserve">Zi Chemin de Popey  </t>
  </si>
  <si>
    <t>STOCKAM</t>
  </si>
  <si>
    <t>57 354 STIRING WENDEL</t>
  </si>
  <si>
    <t xml:space="preserve">Rue Denis Papin SCHOENECK  </t>
  </si>
  <si>
    <t>STROHMENGER</t>
  </si>
  <si>
    <t>57 304 HAGONDANGE</t>
  </si>
  <si>
    <t xml:space="preserve">Rue des Forgerons  </t>
  </si>
  <si>
    <t>SUDP</t>
  </si>
  <si>
    <t>54 290 SAINT MARS</t>
  </si>
  <si>
    <t xml:space="preserve">1 Bis Grand Rue  </t>
  </si>
  <si>
    <t>TAILLAGE MODERNE</t>
  </si>
  <si>
    <t xml:space="preserve">Za de Brequette  </t>
  </si>
  <si>
    <t>TECH 5I</t>
  </si>
  <si>
    <t>13 110 PORT LE BOUC</t>
  </si>
  <si>
    <t xml:space="preserve">Bd de l'engrenier  </t>
  </si>
  <si>
    <t>TECHNIPLAST</t>
  </si>
  <si>
    <t>57 660 GROTENQUIN</t>
  </si>
  <si>
    <t xml:space="preserve">Za Bp 5  </t>
  </si>
  <si>
    <t>TECNACEM</t>
  </si>
  <si>
    <t xml:space="preserve">26 Rue de la République  </t>
  </si>
  <si>
    <t>57 130 JOUY AUX ARCHES</t>
  </si>
  <si>
    <t>45 Rte de Metz</t>
  </si>
  <si>
    <t>THIRY</t>
  </si>
  <si>
    <t>57 650 FONTOY</t>
  </si>
  <si>
    <t xml:space="preserve">Rte de Lommerange  </t>
  </si>
  <si>
    <t>TILLY MANUTENTION</t>
  </si>
  <si>
    <t xml:space="preserve">57 145 WOIPPY </t>
  </si>
  <si>
    <t xml:space="preserve">118 Rte de Thionville  </t>
  </si>
  <si>
    <t>TILMAT</t>
  </si>
  <si>
    <t xml:space="preserve"> 57 145 WOIPPY </t>
  </si>
  <si>
    <t>TIMECA</t>
  </si>
  <si>
    <t xml:space="preserve">Za du Champ de Mars  </t>
  </si>
  <si>
    <t>TRAV. INDUS. DE PRENY</t>
  </si>
  <si>
    <t xml:space="preserve">27 Rue du Dr Schweitzer  </t>
  </si>
  <si>
    <t>TREVIS</t>
  </si>
  <si>
    <t xml:space="preserve">Za Illange  </t>
  </si>
  <si>
    <t>TTM LANG</t>
  </si>
  <si>
    <t xml:space="preserve">La Gare Anzeling  </t>
  </si>
  <si>
    <t>UEM</t>
  </si>
  <si>
    <t>57 014 METZ</t>
  </si>
  <si>
    <t xml:space="preserve">2 Place du Pontiffroy  </t>
  </si>
  <si>
    <t>UTOMECS</t>
  </si>
  <si>
    <t>08 200 GLAIRE</t>
  </si>
  <si>
    <t xml:space="preserve">31 Rue de Bellevue  </t>
  </si>
  <si>
    <t>VA MONTAGE</t>
  </si>
  <si>
    <t>57 525 TALANGE</t>
  </si>
  <si>
    <t xml:space="preserve">Za rue du Pont   </t>
  </si>
  <si>
    <t>VALMECA</t>
  </si>
  <si>
    <t xml:space="preserve">Rue de la Cimenterie  </t>
  </si>
  <si>
    <t>55 000 FAINS VEEL</t>
  </si>
  <si>
    <t xml:space="preserve">1 Rue du Stade FAINS LES SOURCES  </t>
  </si>
  <si>
    <t>VSM</t>
  </si>
  <si>
    <t>57 310 GUENANGE</t>
  </si>
  <si>
    <t xml:space="preserve">2 A Bd de la Tournaille  </t>
  </si>
  <si>
    <t>WALLERICH</t>
  </si>
  <si>
    <t>57 970 INGLANGE</t>
  </si>
  <si>
    <t xml:space="preserve">Rte de Metzervisse  </t>
  </si>
  <si>
    <t>ZINGRAFF</t>
  </si>
  <si>
    <t>57 150 REMERIN LES PUTTELANGE</t>
  </si>
  <si>
    <t xml:space="preserve">57 Rue Principale  </t>
  </si>
  <si>
    <t>C I STOPPA</t>
  </si>
  <si>
    <t>57 535 MARANGE SILVANGE</t>
  </si>
  <si>
    <t>63 Rue St François</t>
  </si>
  <si>
    <t>AIGLE et Cie</t>
  </si>
  <si>
    <t>54 380 DIELOUARD</t>
  </si>
  <si>
    <t>Rue Serpenoise</t>
  </si>
  <si>
    <t>ALPHA</t>
  </si>
  <si>
    <t>57 050 PLAPPEVILLE</t>
  </si>
  <si>
    <t>18 Rue du Général de Gaulle</t>
  </si>
  <si>
    <t>ANDRIN</t>
  </si>
  <si>
    <t>20Av Jean Monet</t>
  </si>
  <si>
    <t>40° REGIMENT DE TRANSMISSSIONS</t>
  </si>
  <si>
    <t>57 126 THIONVILLE</t>
  </si>
  <si>
    <t>Bureau Budget Bp 70328</t>
  </si>
  <si>
    <t>CFF ESKA</t>
  </si>
  <si>
    <t>57 131 ARS SUR MOSELLE</t>
  </si>
  <si>
    <t>56 Rue de Metz</t>
  </si>
  <si>
    <t>54 714 LUDRES CEDEX</t>
  </si>
  <si>
    <t>649 Rue P et M Curie ZI Bancy Ludres</t>
  </si>
  <si>
    <t>54 703 PONT A MOUSSON CEDEX</t>
  </si>
  <si>
    <t>Zi de Lesmenils BP 72</t>
  </si>
  <si>
    <t>EURLEB</t>
  </si>
  <si>
    <t>55 200 EUVILLE</t>
  </si>
  <si>
    <t>Hameau des Carrières</t>
  </si>
  <si>
    <t>FAIVRE Sarl</t>
  </si>
  <si>
    <t>5 Rue du Pont</t>
  </si>
  <si>
    <t>2 Rue du Vieux Puits</t>
  </si>
  <si>
    <t>I M S</t>
  </si>
  <si>
    <t>77 295 MITRY MORY</t>
  </si>
  <si>
    <t>Zi Mitry Compans Rue D Pain Bp 514</t>
  </si>
  <si>
    <t>INDUMECA</t>
  </si>
  <si>
    <t>08 800 MONTHERME</t>
  </si>
  <si>
    <t>Rue de la Lyre Bp 4</t>
  </si>
  <si>
    <t>INDUSTRIALISATION ET DEVELOPPEMENT</t>
  </si>
  <si>
    <t>Za du Champ de Mars   II</t>
  </si>
  <si>
    <t>J M J</t>
  </si>
  <si>
    <t>Parc d'activité Belle Fontaine</t>
  </si>
  <si>
    <t>Raoul LENOIR</t>
  </si>
  <si>
    <t>54 400 COSNES ET ROMAIN</t>
  </si>
  <si>
    <t>Zi du Béarn</t>
  </si>
  <si>
    <t>LORTEL</t>
  </si>
  <si>
    <t>Zone du Moulin Haut Bp 15</t>
  </si>
  <si>
    <t>METALLURGIE DECOUPE ET SCE</t>
  </si>
  <si>
    <t>54 350 MONT ST MARTIN</t>
  </si>
  <si>
    <t>Espace Europe 75 Av de la Gare Bp 1</t>
  </si>
  <si>
    <t>MECANIQUE DE GRAND COURONNE</t>
  </si>
  <si>
    <t>54 690 LAY ST CHRISTOPHE</t>
  </si>
  <si>
    <t>40 Rue d'Eulmont Bp 32</t>
  </si>
  <si>
    <t>MECA LEBEAU</t>
  </si>
  <si>
    <t>70 Rte de Metz</t>
  </si>
  <si>
    <t>METALOR</t>
  </si>
  <si>
    <t>57 057 METZ CEDEX 2</t>
  </si>
  <si>
    <t>78 Rue Migette Longeville les Metz</t>
  </si>
  <si>
    <t>MECANIQUE INDUSTRIELLE DE L'EST</t>
  </si>
  <si>
    <t>54 271 ESSEY LES NANCY</t>
  </si>
  <si>
    <t>45 Rue du 8 Mai 1945</t>
  </si>
  <si>
    <t>MULLER Sarl</t>
  </si>
  <si>
    <t>57 915 WOUSTVILLER</t>
  </si>
  <si>
    <t>20 Rue Bruhl Bp 7</t>
  </si>
  <si>
    <t>MURGUET Yvon Sarl</t>
  </si>
  <si>
    <t>08 000 LES AYVELLES</t>
  </si>
  <si>
    <t>5 Rue de la Liberté</t>
  </si>
  <si>
    <t>NOIROT MANUTENTION S.A.</t>
  </si>
  <si>
    <t>52 360 NEUILLY L'EVEQUE</t>
  </si>
  <si>
    <t>Bp 6</t>
  </si>
  <si>
    <t xml:space="preserve">OXYMETAL </t>
  </si>
  <si>
    <t>Zi du Malambas</t>
  </si>
  <si>
    <t>CONTRUCTIONS MECANIQUE PRADIE</t>
  </si>
  <si>
    <t>54 180 HEILLECOURT</t>
  </si>
  <si>
    <t>5 Allées des Peupliers</t>
  </si>
  <si>
    <t>QUENIEZ</t>
  </si>
  <si>
    <t>57 302 HAGONDANGE</t>
  </si>
  <si>
    <t>Za du Buner</t>
  </si>
  <si>
    <t>ROTHERMEL</t>
  </si>
  <si>
    <t>Bp 9</t>
  </si>
  <si>
    <t>RUPPEL</t>
  </si>
  <si>
    <t>Lieu dit "Amelange"</t>
  </si>
  <si>
    <t>SCMS</t>
  </si>
  <si>
    <t>55 000 VILLE SUR SAULX</t>
  </si>
  <si>
    <t>17 Rte de Lisle</t>
  </si>
  <si>
    <t>SERAL</t>
  </si>
  <si>
    <t>TESI</t>
  </si>
  <si>
    <t>57 703 HAYANGE</t>
  </si>
  <si>
    <t>161 Rue de Verdun Bp 60074</t>
  </si>
  <si>
    <t>WATER CUTTING</t>
  </si>
  <si>
    <t>l 4385 EHLERANGE</t>
  </si>
  <si>
    <t>Zare Est</t>
  </si>
  <si>
    <t>ZINSZNER</t>
  </si>
  <si>
    <t>Zac les Bréquettes</t>
  </si>
  <si>
    <t>03 87 04 27 40</t>
  </si>
  <si>
    <t>03 87 04 27 41</t>
  </si>
  <si>
    <t>03 88 04 90 11</t>
  </si>
  <si>
    <t>03 88 04 90 68</t>
  </si>
  <si>
    <t>03 29 90 65 38</t>
  </si>
  <si>
    <t>03 29  90 62 76</t>
  </si>
  <si>
    <t>03 87 61 98 35</t>
  </si>
  <si>
    <t>03 87 61 98 36</t>
  </si>
  <si>
    <t>03 87 51 49 49</t>
  </si>
  <si>
    <t>03 87 51 49 40</t>
  </si>
  <si>
    <t>03 87 70 51 21</t>
  </si>
  <si>
    <t>03 87 70 13 74</t>
  </si>
  <si>
    <t xml:space="preserve">03 82 59 55 55 </t>
  </si>
  <si>
    <t>03 82 58 82 00</t>
  </si>
  <si>
    <t>03 82 56 34 04</t>
  </si>
  <si>
    <t>03 82 51 93 42</t>
  </si>
  <si>
    <t>03 87 71 01 11</t>
  </si>
  <si>
    <t>03 87 70 19 56</t>
  </si>
  <si>
    <t>03 82 85 73 11</t>
  </si>
  <si>
    <t>03 82 85 55 76</t>
  </si>
  <si>
    <t>03 87 51 30 30</t>
  </si>
  <si>
    <t>03 87 51 30 36</t>
  </si>
  <si>
    <t>03 82 58 47 93</t>
  </si>
  <si>
    <t>03 82 58 78 22</t>
  </si>
  <si>
    <t>03 87 73 73 62</t>
  </si>
  <si>
    <t>03 87 73 73 58</t>
  </si>
  <si>
    <t>03 87 70 11 33</t>
  </si>
  <si>
    <t>03 87 70 13 67</t>
  </si>
  <si>
    <t>03 87 30 18 42</t>
  </si>
  <si>
    <t>03 87 31 33 61</t>
  </si>
  <si>
    <t>03 87 17 00 17</t>
  </si>
  <si>
    <t>03 87 72 18 17</t>
  </si>
  <si>
    <t>03 83 26 16 44</t>
  </si>
  <si>
    <t>03 83 26 36 84</t>
  </si>
  <si>
    <t>03 87 51 56 47</t>
  </si>
  <si>
    <t>03 87 51 69 49</t>
  </si>
  <si>
    <t>03 82 86 44 33</t>
  </si>
  <si>
    <t>03 82 86 44 30</t>
  </si>
  <si>
    <t>03 25 05 17 00</t>
  </si>
  <si>
    <t>03 25 05 31 33</t>
  </si>
  <si>
    <t>03 87 31 96 61</t>
  </si>
  <si>
    <t>03 87 31 15 45</t>
  </si>
  <si>
    <t>03 83 98 66 71</t>
  </si>
  <si>
    <t>03 83 98 67 83</t>
  </si>
  <si>
    <t>02 87 92 07 28</t>
  </si>
  <si>
    <t>03 87 92 08 54</t>
  </si>
  <si>
    <t>03 26 84 59 70</t>
  </si>
  <si>
    <t>03 26 84 59 89</t>
  </si>
  <si>
    <t>03 87 90 15 42</t>
  </si>
  <si>
    <t>03 87 82 70 95</t>
  </si>
  <si>
    <t>03 29 90 10 09</t>
  </si>
  <si>
    <t>03 29 90 19 01</t>
  </si>
  <si>
    <t>03 82 59 39 60</t>
  </si>
  <si>
    <t>03 82 58 66 88</t>
  </si>
  <si>
    <t>03 87 09 41 08</t>
  </si>
  <si>
    <t>03 87 02 68 72</t>
  </si>
  <si>
    <t>03 87 93 32 17</t>
  </si>
  <si>
    <t>03 87 82 16 82</t>
  </si>
  <si>
    <t>03 87 58 96 71</t>
  </si>
  <si>
    <t>03 87 58 96 72</t>
  </si>
  <si>
    <t>03 87 34 69 70</t>
  </si>
  <si>
    <t>03 87 32 64 54</t>
  </si>
  <si>
    <t>03 83 32 16 05</t>
  </si>
  <si>
    <t>03 83 32 36 10</t>
  </si>
  <si>
    <t>03 87 67 88 60</t>
  </si>
  <si>
    <t>03 87 67 88 70</t>
  </si>
  <si>
    <t>03 87 31 13 13</t>
  </si>
  <si>
    <t>03 87 31 20 88</t>
  </si>
  <si>
    <t>03 82 26 15 15</t>
  </si>
  <si>
    <t>03 82 44 03 34</t>
  </si>
  <si>
    <t>03 87 71 00 03</t>
  </si>
  <si>
    <t>03 87 72 18 11</t>
  </si>
  <si>
    <t>03 87 28 81 64</t>
  </si>
  <si>
    <t>03 87 36 62 00</t>
  </si>
  <si>
    <t>03 87 36 96 69</t>
  </si>
  <si>
    <t>03 87 51 66 36</t>
  </si>
  <si>
    <t>03 87 71 68 42</t>
  </si>
  <si>
    <t>03 87 70 17 12</t>
  </si>
  <si>
    <t>03 29 92 00 30</t>
  </si>
  <si>
    <t>03 29 92 00 31</t>
  </si>
  <si>
    <t>03 87 67 18 03</t>
  </si>
  <si>
    <t>03 87 67 18 59</t>
  </si>
  <si>
    <t>03 87 30 13 37</t>
  </si>
  <si>
    <t>03 87 30 20 37</t>
  </si>
  <si>
    <t>02 82 84 00 13</t>
  </si>
  <si>
    <t>03 82 85 89 20</t>
  </si>
  <si>
    <t>03 87 30 03 13</t>
  </si>
  <si>
    <t>03 87 31 13 56</t>
  </si>
  <si>
    <t xml:space="preserve">03 87 01 41 77 </t>
  </si>
  <si>
    <t>03 87 01 39 08</t>
  </si>
  <si>
    <t>03 87 71 15 11</t>
  </si>
  <si>
    <t>03 87 71 14 96</t>
  </si>
  <si>
    <t>03 82 22 01 24</t>
  </si>
  <si>
    <t>03 82 22 91 18</t>
  </si>
  <si>
    <t>03 82 82 29 29</t>
  </si>
  <si>
    <t>03 82 82 29 00</t>
  </si>
  <si>
    <t>03 87 78 30 20</t>
  </si>
  <si>
    <t>03 87 78 40 14</t>
  </si>
  <si>
    <t>03 82 56 94 72</t>
  </si>
  <si>
    <t>03 82 50 38 85</t>
  </si>
  <si>
    <t>03 87 30 42 43</t>
  </si>
  <si>
    <t>03 87 30 14 13</t>
  </si>
  <si>
    <t>03 82 82 55 11</t>
  </si>
  <si>
    <t>03 82 56 94 94</t>
  </si>
  <si>
    <t>03 87 75 34 76</t>
  </si>
  <si>
    <t>03 87 75 35 06</t>
  </si>
  <si>
    <t>03 87 30 92 39</t>
  </si>
  <si>
    <t>03 87 30 97 74</t>
  </si>
  <si>
    <t>03 87 51 11 12</t>
  </si>
  <si>
    <t>03 87 51 11 28</t>
  </si>
  <si>
    <t>03 83 75 14 94</t>
  </si>
  <si>
    <t>03 83 15 44 19</t>
  </si>
  <si>
    <t>03 29 78 12 27</t>
  </si>
  <si>
    <t>03 29 78 83 27</t>
  </si>
  <si>
    <t>03 87 32 92 46</t>
  </si>
  <si>
    <t>03 87 32 15 18</t>
  </si>
  <si>
    <t>03 82 88 36 15</t>
  </si>
  <si>
    <t>03 82 34 71 47</t>
  </si>
  <si>
    <t>03 82 59 32 43</t>
  </si>
  <si>
    <t>03 82 59 32 29</t>
  </si>
  <si>
    <t>03 87 73 98 78</t>
  </si>
  <si>
    <t>03 87 73 98 80</t>
  </si>
  <si>
    <t>03 87 67 05 56</t>
  </si>
  <si>
    <t>03 87 67 26 87</t>
  </si>
  <si>
    <t>06 74 82 60 42</t>
  </si>
  <si>
    <t>03 83 30 60 06</t>
  </si>
  <si>
    <t>03 87 61 94 12</t>
  </si>
  <si>
    <t>03 87 61 88 23</t>
  </si>
  <si>
    <t>03 82 54 23 24</t>
  </si>
  <si>
    <t>03 82 54 41 35</t>
  </si>
  <si>
    <t>03 82 22 64 14</t>
  </si>
  <si>
    <t>03 82 22 52 44</t>
  </si>
  <si>
    <t>03 87 75 89 53</t>
  </si>
  <si>
    <t>03 87 37 39 00</t>
  </si>
  <si>
    <t>03 87 67 19 31</t>
  </si>
  <si>
    <t>03 87 67 50 24</t>
  </si>
  <si>
    <t xml:space="preserve">03 87 51 11 00 </t>
  </si>
  <si>
    <t>03 87 51 10 70</t>
  </si>
  <si>
    <t>03 87 31 80 01</t>
  </si>
  <si>
    <t>03 87 31 80 04</t>
  </si>
  <si>
    <t>01 69 20 50 09</t>
  </si>
  <si>
    <t>01 69 81 77 98</t>
  </si>
  <si>
    <t>03 29 89 26 12</t>
  </si>
  <si>
    <t>03 29 89 24 26</t>
  </si>
  <si>
    <t>03 82 56 92 22</t>
  </si>
  <si>
    <t>03 82 50 38 44</t>
  </si>
  <si>
    <t>03 87 60 89 30</t>
  </si>
  <si>
    <t>03 87 60 70 22</t>
  </si>
  <si>
    <t xml:space="preserve">03 82 57 21 21 </t>
  </si>
  <si>
    <t>03 82 52 63 64</t>
  </si>
  <si>
    <t>03 82 59 56 56</t>
  </si>
  <si>
    <t>03 82 82 05 77</t>
  </si>
  <si>
    <t>03 29 88 13 13</t>
  </si>
  <si>
    <t>03 29 88 10 74</t>
  </si>
  <si>
    <t xml:space="preserve">03 82 46 03 87 </t>
  </si>
  <si>
    <t>03 82 46 65 87</t>
  </si>
  <si>
    <t>03 87 01 84 70</t>
  </si>
  <si>
    <t>03 87 01 85 69</t>
  </si>
  <si>
    <t>03 82 55 06 37</t>
  </si>
  <si>
    <t>03 82 55 09 20</t>
  </si>
  <si>
    <t>03 87 73 87 94</t>
  </si>
  <si>
    <t>03 87 73 88 40</t>
  </si>
  <si>
    <t>03 87 97 96 79</t>
  </si>
  <si>
    <t>03 87 97 03 73</t>
  </si>
  <si>
    <t>03 29 90 19 04</t>
  </si>
  <si>
    <t>03 29 90 19 05</t>
  </si>
  <si>
    <t>03 82 84 89 14</t>
  </si>
  <si>
    <t>03 82 84 89 23</t>
  </si>
  <si>
    <t>03 87 75 69 41</t>
  </si>
  <si>
    <t>03 87 74 33 05</t>
  </si>
  <si>
    <t>03 82 56 02 02</t>
  </si>
  <si>
    <t>03 82 56 12 00</t>
  </si>
  <si>
    <t>03 87 30 10 76</t>
  </si>
  <si>
    <t>03 87 18 58 69</t>
  </si>
  <si>
    <t>03 87 61 92 21</t>
  </si>
  <si>
    <t>03 87 61 87 62</t>
  </si>
  <si>
    <t>03 83 35 13 78</t>
  </si>
  <si>
    <t>03 83 32 07 05</t>
  </si>
  <si>
    <t>03 87 90 73 53</t>
  </si>
  <si>
    <t>03 87 94 30 27</t>
  </si>
  <si>
    <t>03 87 29 21 61</t>
  </si>
  <si>
    <t>03 87 94 47 60</t>
  </si>
  <si>
    <t>03 82 88 21 00</t>
  </si>
  <si>
    <t>03 82 34 22 18</t>
  </si>
  <si>
    <t>03 87 53 40 65</t>
  </si>
  <si>
    <t>03 87 53 41 52</t>
  </si>
  <si>
    <t>03 80 73 80 00</t>
  </si>
  <si>
    <t>03 80 73 17 55</t>
  </si>
  <si>
    <t>03 82 84 25 21</t>
  </si>
  <si>
    <t>03 82 84 25 22</t>
  </si>
  <si>
    <t>03 82 59 81 00</t>
  </si>
  <si>
    <t>03 82 59 81 99</t>
  </si>
  <si>
    <t>03 82 51 56 00</t>
  </si>
  <si>
    <t>03 82 51 65 65</t>
  </si>
  <si>
    <t>03 87 80 59 70</t>
  </si>
  <si>
    <t>03 87 51 71 83</t>
  </si>
  <si>
    <t>03 29 76 82 00</t>
  </si>
  <si>
    <t>03 29 79 23 45</t>
  </si>
  <si>
    <t>03 87 85 09 47</t>
  </si>
  <si>
    <t>03 87 85 93 92</t>
  </si>
  <si>
    <t>03 87 71 53 65</t>
  </si>
  <si>
    <t>03 87 70 15 48</t>
  </si>
  <si>
    <t>03 83 72 47 63</t>
  </si>
  <si>
    <t>03 83 72 88 07</t>
  </si>
  <si>
    <t>03 87 17 15 15</t>
  </si>
  <si>
    <t>03 87 17 10 92</t>
  </si>
  <si>
    <t>04 42 40 05 00</t>
  </si>
  <si>
    <t>04 42 06 03 96</t>
  </si>
  <si>
    <t xml:space="preserve">03 87 01 77 77 </t>
  </si>
  <si>
    <t>03 87 01 78 28</t>
  </si>
  <si>
    <t>03 87 38 41 41</t>
  </si>
  <si>
    <t>03 87 38 40 18</t>
  </si>
  <si>
    <t xml:space="preserve">03 82 84 90 90 </t>
  </si>
  <si>
    <t>03 82 84 86 69</t>
  </si>
  <si>
    <t>03 87 34 29 41</t>
  </si>
  <si>
    <t>03 87 34 29 49</t>
  </si>
  <si>
    <t>03 87 34 29 60</t>
  </si>
  <si>
    <t>03 87 34 29 69</t>
  </si>
  <si>
    <t>03 87 71 83 60</t>
  </si>
  <si>
    <t>03 87 70 15 04</t>
  </si>
  <si>
    <t>03 87 60 83 93</t>
  </si>
  <si>
    <t>03 87 60 82 27</t>
  </si>
  <si>
    <t>03 82 56 45 29</t>
  </si>
  <si>
    <t>03 82 51 91 51</t>
  </si>
  <si>
    <t>03 87 35 79 11</t>
  </si>
  <si>
    <t>03 87 35 75 11</t>
  </si>
  <si>
    <t>03 87 34 45 00</t>
  </si>
  <si>
    <t>03 87 34 44 30</t>
  </si>
  <si>
    <t>03 24 29 06 06</t>
  </si>
  <si>
    <t>03 24 29 64 60</t>
  </si>
  <si>
    <t>03 87 71 51 81</t>
  </si>
  <si>
    <t>03 87 70 24 67</t>
  </si>
  <si>
    <t>03 87 67 44 45</t>
  </si>
  <si>
    <t>03 87 58 23 59</t>
  </si>
  <si>
    <t>03 29 45 12 98</t>
  </si>
  <si>
    <t xml:space="preserve"> 03 29 76 13 52</t>
  </si>
  <si>
    <t>03 82 50 84 56</t>
  </si>
  <si>
    <t>03 87 72 19 70</t>
  </si>
  <si>
    <t>03 82 59 48 06</t>
  </si>
  <si>
    <t>06 82 59 48 26</t>
  </si>
  <si>
    <t>03 87 09 41 76</t>
  </si>
  <si>
    <t>03 87 02 69 51</t>
  </si>
  <si>
    <t>Mr HURLIN (particulier)</t>
  </si>
  <si>
    <t>03 87 80 25 98</t>
  </si>
  <si>
    <t>03 87 51 61 34</t>
  </si>
  <si>
    <t>03 87 31 80 70</t>
  </si>
  <si>
    <t>03 87 31 80 99</t>
  </si>
  <si>
    <t>03 82 44 01 46</t>
  </si>
  <si>
    <t>03 82 44 54 81</t>
  </si>
  <si>
    <t xml:space="preserve">03 83 25 24 44 </t>
  </si>
  <si>
    <t>03 83 25 24 84</t>
  </si>
  <si>
    <t>03 83 81 05 03</t>
  </si>
  <si>
    <t>03 83 81 09 88</t>
  </si>
  <si>
    <t>03 29 91 31 79</t>
  </si>
  <si>
    <t>03 29 91 09 40</t>
  </si>
  <si>
    <t>03 87 32 56 11</t>
  </si>
  <si>
    <t>03 83 80 45 10</t>
  </si>
  <si>
    <t>03 83 40 45 19</t>
  </si>
  <si>
    <t>03 87 67 73 26</t>
  </si>
  <si>
    <t>03 82 25 23 00</t>
  </si>
  <si>
    <t>03 82 24 59 19</t>
  </si>
  <si>
    <t>03 87 80 26 26</t>
  </si>
  <si>
    <t>03 87 80 16 14</t>
  </si>
  <si>
    <t>03 8 7 33 15 86</t>
  </si>
  <si>
    <t>03 87 31 99 21</t>
  </si>
  <si>
    <t>03 87 98 51 79</t>
  </si>
  <si>
    <t>03 87 95 15 17</t>
  </si>
  <si>
    <t>03 87 80 69 10</t>
  </si>
  <si>
    <t>06 87 51 89 35</t>
  </si>
  <si>
    <t>03 83 53 33 57</t>
  </si>
  <si>
    <t>03 87 71 27 38</t>
  </si>
  <si>
    <t>03 87 70 31 93</t>
  </si>
  <si>
    <t>03 83 64 82 63</t>
  </si>
  <si>
    <t>55 000 BAR LE DUC</t>
  </si>
  <si>
    <t xml:space="preserve">les adresses sont les adresses de facturations </t>
  </si>
  <si>
    <t>quand on regarde la page etude l'adresse ne correspond pas avec le nom de client  a voir</t>
  </si>
  <si>
    <t>Il faudra changer l'adresse lorsque le bon de livraison sera établi</t>
  </si>
  <si>
    <t>attention adresses de livraisons différentes de la facturation (pas tous)</t>
  </si>
  <si>
    <t>03 87 77 88 19</t>
  </si>
  <si>
    <t>03 87 77 89 26</t>
  </si>
  <si>
    <t>03 29 70 21 80</t>
  </si>
  <si>
    <t>03 29 70 28 55</t>
  </si>
  <si>
    <t>03 87 97 09 96</t>
  </si>
  <si>
    <t>FREY Nicolas</t>
  </si>
  <si>
    <t>ORDRE DE FABRICATION</t>
  </si>
  <si>
    <t>ILLIENCO</t>
  </si>
  <si>
    <t>NBRE</t>
  </si>
  <si>
    <t>NUANCE</t>
  </si>
  <si>
    <t>LARGEUR</t>
  </si>
  <si>
    <t>LONGUEUR</t>
  </si>
  <si>
    <t>FORME</t>
  </si>
  <si>
    <t>N° PRG</t>
  </si>
  <si>
    <t>POIDS EN KG</t>
  </si>
  <si>
    <t>TOTAUX</t>
  </si>
  <si>
    <t>Nbre Pièces</t>
  </si>
  <si>
    <t>Poste</t>
  </si>
  <si>
    <t>CONTACT :</t>
  </si>
  <si>
    <t>Adresse :</t>
  </si>
  <si>
    <t>PAR NOS SOINS</t>
  </si>
  <si>
    <t>GAUTIER François</t>
  </si>
  <si>
    <t>PERRACHACHE Alain</t>
  </si>
  <si>
    <t>DOBROWOLSKI</t>
  </si>
  <si>
    <t>DISTRIMETAL OXYCOUPAGE</t>
  </si>
  <si>
    <t>OFFRE DE PRIX</t>
  </si>
  <si>
    <t>DOCUMENT</t>
  </si>
  <si>
    <t>CONFIRMATION DE COMMANDE</t>
  </si>
  <si>
    <t>Chèque à la commande</t>
  </si>
  <si>
    <t>Chèque avant mise en fabrication</t>
  </si>
  <si>
    <t>S355JO</t>
  </si>
  <si>
    <t>A42CP</t>
  </si>
  <si>
    <t>C45</t>
  </si>
  <si>
    <t>LARMEE</t>
  </si>
  <si>
    <t>STRIEE</t>
  </si>
  <si>
    <t>INOX</t>
  </si>
  <si>
    <t>ALUMINIUM</t>
  </si>
  <si>
    <t>STAHL</t>
  </si>
  <si>
    <t>REC</t>
  </si>
  <si>
    <t>TRA</t>
  </si>
  <si>
    <t>TRI</t>
  </si>
  <si>
    <t>DIS</t>
  </si>
  <si>
    <t>COU</t>
  </si>
  <si>
    <t>COM</t>
  </si>
  <si>
    <t>S355JR</t>
  </si>
  <si>
    <t>S355JRG2</t>
  </si>
  <si>
    <t>S355J2G3</t>
  </si>
  <si>
    <t>S355J2G4</t>
  </si>
  <si>
    <t>S355K2G3</t>
  </si>
  <si>
    <t>S235JR</t>
  </si>
  <si>
    <t>E 28-2</t>
  </si>
  <si>
    <t>E 28-4</t>
  </si>
  <si>
    <t>ST 37</t>
  </si>
  <si>
    <t>ST 44</t>
  </si>
  <si>
    <t>ST 52-3</t>
  </si>
  <si>
    <t>AUTRE</t>
  </si>
  <si>
    <t xml:space="preserve">EBARBEURS </t>
  </si>
  <si>
    <t>Fiche de Conditionnement N°</t>
  </si>
  <si>
    <t>Palette N°</t>
  </si>
  <si>
    <t>Nbre de Palettes pour cette Commande</t>
  </si>
  <si>
    <t>CONTRÔLE FINAL</t>
  </si>
  <si>
    <t>Nom du Contrôleur Final</t>
  </si>
  <si>
    <t>Signature du Contrôleur Final</t>
  </si>
  <si>
    <t>Date du Contrôle Final</t>
  </si>
  <si>
    <t>E 24-2</t>
  </si>
  <si>
    <t>E 36-3</t>
  </si>
  <si>
    <t>REFERENCE ou PLAN</t>
  </si>
  <si>
    <t xml:space="preserve">REPERE </t>
  </si>
  <si>
    <t>Poids en TONNE</t>
  </si>
  <si>
    <r>
      <t xml:space="preserve">DISTRIMETAL OXYCOUPAGE </t>
    </r>
    <r>
      <rPr>
        <b/>
        <sz val="12"/>
        <rFont val="Arial"/>
        <family val="2"/>
      </rPr>
      <t>Z.A HERGOTT  Route de Thionville 57 140   WOIPPY</t>
    </r>
  </si>
  <si>
    <t>Woippy le :</t>
  </si>
  <si>
    <r>
      <t>OBSERVATIONS à la RECEPTION</t>
    </r>
    <r>
      <rPr>
        <sz val="10"/>
        <rFont val="Arial"/>
        <family val="2"/>
      </rPr>
      <t xml:space="preserve"> :</t>
    </r>
  </si>
  <si>
    <t>T.V.A :</t>
  </si>
  <si>
    <t>MONTANT NET H.T. :</t>
  </si>
  <si>
    <t>MONTANT TTC :</t>
  </si>
  <si>
    <t xml:space="preserve">PAIEMENT A RECEPTION </t>
  </si>
  <si>
    <t>Client :</t>
  </si>
  <si>
    <t>COMMANDE N°</t>
  </si>
  <si>
    <t>Cde Client :</t>
  </si>
  <si>
    <t xml:space="preserve">POIDS </t>
  </si>
  <si>
    <t>Poids en KG</t>
  </si>
  <si>
    <t>HT</t>
  </si>
  <si>
    <t>TVA 20%</t>
  </si>
  <si>
    <t>TTC</t>
  </si>
  <si>
    <t>Date</t>
  </si>
  <si>
    <t>CLIENT</t>
  </si>
  <si>
    <t>Bon de Livraison N°</t>
  </si>
  <si>
    <t>Adresse</t>
  </si>
  <si>
    <t>Délai</t>
  </si>
  <si>
    <t>Date de commande</t>
  </si>
  <si>
    <t>Contact</t>
  </si>
  <si>
    <t>N° d'Affaire</t>
  </si>
  <si>
    <t xml:space="preserve">V/Réf. </t>
  </si>
  <si>
    <t>Délai Production</t>
  </si>
  <si>
    <t>Délai Expédition</t>
  </si>
  <si>
    <t>Tolérance</t>
  </si>
  <si>
    <t>FABRICE</t>
  </si>
  <si>
    <t>CLEMENT</t>
  </si>
  <si>
    <t>MESURE</t>
  </si>
  <si>
    <t>Délai Livraison</t>
  </si>
  <si>
    <t>REF / PLAN</t>
  </si>
  <si>
    <t>N° Coulée</t>
  </si>
  <si>
    <t>CONTACTS DISTRIMETAL OXYCOUPAGE</t>
  </si>
  <si>
    <t>NOM</t>
  </si>
  <si>
    <t>LES DEUX G</t>
  </si>
  <si>
    <t>6 Chemin de La Horgne</t>
  </si>
  <si>
    <t>GOIN</t>
  </si>
  <si>
    <t>3 MP</t>
  </si>
  <si>
    <t>B.P. 66</t>
  </si>
  <si>
    <t>ENNERY</t>
  </si>
  <si>
    <t>MAINTENANCE IMMOBILIERE DU SAULNOIS</t>
  </si>
  <si>
    <t>4, Rue des Créateurs Parc D'activité</t>
  </si>
  <si>
    <t>DIEUZE</t>
  </si>
  <si>
    <t>Serrurerie 5M</t>
  </si>
  <si>
    <t>9, rue Jules Ferry</t>
  </si>
  <si>
    <t>PAGNY SUR MOSELLE</t>
  </si>
  <si>
    <t>A4 A3 BUREAUTIQUE</t>
  </si>
  <si>
    <t>1 Rue des Forgerons</t>
  </si>
  <si>
    <t>METZ</t>
  </si>
  <si>
    <t>Monsieur GASPARD Gérald</t>
  </si>
  <si>
    <t>ABC DECORS</t>
  </si>
  <si>
    <t>1958 Route des Grottes</t>
  </si>
  <si>
    <t>SAINT CEZAIRE</t>
  </si>
  <si>
    <t>Abraservice France</t>
  </si>
  <si>
    <t>7 Rue Michel Jacquet</t>
  </si>
  <si>
    <t>SAINT PRIEST</t>
  </si>
  <si>
    <t>Z.I. Les Herbues</t>
  </si>
  <si>
    <t>PAGNY sur MEUSE</t>
  </si>
  <si>
    <t>Mr MAGNETTE</t>
  </si>
  <si>
    <t>ACTIVTRADING</t>
  </si>
  <si>
    <t>117, avenue Gaston Diderich</t>
  </si>
  <si>
    <t>L-1420</t>
  </si>
  <si>
    <t>LUXEMBOURG</t>
  </si>
  <si>
    <t>A.D.D. METAL</t>
  </si>
  <si>
    <t>Rue Charles Picard Z.I. Les Jonquières</t>
  </si>
  <si>
    <t>A.E.C.R.</t>
  </si>
  <si>
    <t>3, chemin du Jaillon</t>
  </si>
  <si>
    <t>SAIZERAIS</t>
  </si>
  <si>
    <t>Usine Planchers Acor Woippy 36 avenue de Thionville BP 90723</t>
  </si>
  <si>
    <t>WOIPPY CEDEX</t>
  </si>
  <si>
    <t>BECK Sandrine</t>
  </si>
  <si>
    <t>AFOREST Formation</t>
  </si>
  <si>
    <t>7 Rue Mezin ZAC Vielle Vignes</t>
  </si>
  <si>
    <t>FLORANGE</t>
  </si>
  <si>
    <t>DIEULOUARD</t>
  </si>
  <si>
    <t>SUDAN Alexandra</t>
  </si>
  <si>
    <t>AKRYL-LUX</t>
  </si>
  <si>
    <t xml:space="preserve">B.P. 11 </t>
  </si>
  <si>
    <t>L-3201</t>
  </si>
  <si>
    <t>BETTEMBOURG</t>
  </si>
  <si>
    <t>ALC INDUSTRIE NE PLUS UTILISER</t>
  </si>
  <si>
    <t>Z.I. Carreau de la Mine Rue de Tichemont</t>
  </si>
  <si>
    <t>STE MARIE AUX CHENES</t>
  </si>
  <si>
    <t>NARDOZZI Théo</t>
  </si>
  <si>
    <t>ALEMF</t>
  </si>
  <si>
    <t>1 Rue de la Gare</t>
  </si>
  <si>
    <t>VIGY</t>
  </si>
  <si>
    <t>ALPHAMETAL</t>
  </si>
  <si>
    <t>25, allée du château du Gassion</t>
  </si>
  <si>
    <t>THIONVILLE</t>
  </si>
  <si>
    <t>ALPHA PLAPPEVILLE</t>
  </si>
  <si>
    <t>18, rue du Gal de Gaulle</t>
  </si>
  <si>
    <t>PLAPPEVILLE</t>
  </si>
  <si>
    <t>ALPHATRADE</t>
  </si>
  <si>
    <t>Z.I. Scchéleck</t>
  </si>
  <si>
    <t>ALSIA</t>
  </si>
  <si>
    <t>Parc d'Activités</t>
  </si>
  <si>
    <t>St MICHEL sur MEURTHE</t>
  </si>
  <si>
    <t>ALSIA S.A.</t>
  </si>
  <si>
    <t>17-19 route de Bischwiller B.P. 34</t>
  </si>
  <si>
    <t>SCHILTIGHEIM CEDEX</t>
  </si>
  <si>
    <t>Entreprise ALTMANN</t>
  </si>
  <si>
    <t>70, grand'rue</t>
  </si>
  <si>
    <t>ARNAVILLE</t>
  </si>
  <si>
    <t>Atelier Mécanique Générale</t>
  </si>
  <si>
    <t>ZA du Pré Moinot Rue des Clefmonts</t>
  </si>
  <si>
    <t>SAINT-DIZIER</t>
  </si>
  <si>
    <t>A.M.G.S</t>
  </si>
  <si>
    <t>27 Rue du Champs de Mars CS 60919</t>
  </si>
  <si>
    <t>SARREGUEMINES</t>
  </si>
  <si>
    <t>AMLOR</t>
  </si>
  <si>
    <t>Route des Forges B.P. 12</t>
  </si>
  <si>
    <t>UXEGNEY</t>
  </si>
  <si>
    <t>AMP - EST MECANIQUE NE PLUS UTILISER</t>
  </si>
  <si>
    <t>Z.A. du Grand Pré LESMENILS</t>
  </si>
  <si>
    <t>PONT A MOUSSON CEDEX</t>
  </si>
  <si>
    <t>Atelier Mécanique de Précision</t>
  </si>
  <si>
    <t>ZI de la Louvière - LESMENILS</t>
  </si>
  <si>
    <t xml:space="preserve">ANCR'EST </t>
  </si>
  <si>
    <t>Z.I.L. B.P. 60085</t>
  </si>
  <si>
    <t>SAINT AVOLD CEDEX</t>
  </si>
  <si>
    <t>VILLERS LA MONTAGNE</t>
  </si>
  <si>
    <t>COMPTABILITE</t>
  </si>
  <si>
    <t>NATHALIE BAREK</t>
  </si>
  <si>
    <t>STOP AUTO 57</t>
  </si>
  <si>
    <t>74 Rue Robert Schuman</t>
  </si>
  <si>
    <t>LONGEVILLE LES METZ</t>
  </si>
  <si>
    <t>ZI St Agathe  Rue Pilatre de Rozier BP 40063</t>
  </si>
  <si>
    <t>ANS LUX</t>
  </si>
  <si>
    <t>28 Rue du Commerce</t>
  </si>
  <si>
    <t>L-3450</t>
  </si>
  <si>
    <t>DUDELANGE</t>
  </si>
  <si>
    <t>APPA</t>
  </si>
  <si>
    <t>Zone Industrielle Route de Mandres</t>
  </si>
  <si>
    <t>NOGENT</t>
  </si>
  <si>
    <t>342 Route de Senozan</t>
  </si>
  <si>
    <t>ST MARTIN Belle Roche</t>
  </si>
  <si>
    <t>ARCOLOR</t>
  </si>
  <si>
    <t>Rue Coluche BP 90237</t>
  </si>
  <si>
    <t>MAIZIERES LES METZ</t>
  </si>
  <si>
    <t>ARCOMAT</t>
  </si>
  <si>
    <t>Rue du Château</t>
  </si>
  <si>
    <t>FLIZE</t>
  </si>
  <si>
    <t>Mme PEGEOT</t>
  </si>
  <si>
    <t>MAIRIE D'ARGANCY</t>
  </si>
  <si>
    <t xml:space="preserve">Place Anne de Méjanès  </t>
  </si>
  <si>
    <t>ARGANCY</t>
  </si>
  <si>
    <t>M. MARTIN Roland</t>
  </si>
  <si>
    <t xml:space="preserve">ARTOLA </t>
  </si>
  <si>
    <t>19 Rue des Vanneaux</t>
  </si>
  <si>
    <t>MARLY</t>
  </si>
  <si>
    <t>Comptabilité Fournisseurs B.P. 90038</t>
  </si>
  <si>
    <t>HAGONDANGE CEDEX</t>
  </si>
  <si>
    <t>CABALIN</t>
  </si>
  <si>
    <t>111 Rue Maréchal Foch</t>
  </si>
  <si>
    <t>CLOUANGE</t>
  </si>
  <si>
    <t>LAURENCE REINA</t>
  </si>
  <si>
    <t>ATF MECANIQUE</t>
  </si>
  <si>
    <t>Parc d'Activités Sud 14, rue de Saint-Louiis</t>
  </si>
  <si>
    <t>CREUTZWALD</t>
  </si>
  <si>
    <t>Mélanie HERTWEG</t>
  </si>
  <si>
    <t>Ateliers F. FRIESEISEN &amp; Cie</t>
  </si>
  <si>
    <t xml:space="preserve">Ilot Zare Ouest N°38 </t>
  </si>
  <si>
    <t>L-4384</t>
  </si>
  <si>
    <t>EHLERANGE</t>
  </si>
  <si>
    <t>ATELIERS NIC GEORGES</t>
  </si>
  <si>
    <t>194, route de Thionville B.P. 2082</t>
  </si>
  <si>
    <t>L-2610</t>
  </si>
  <si>
    <t>AXIMA SEITHA</t>
  </si>
  <si>
    <t xml:space="preserve">46 Boulevard de la Prairie au duc BP 40119 </t>
  </si>
  <si>
    <t>NANTES CEDEX 2</t>
  </si>
  <si>
    <t>AMD Solutions France</t>
  </si>
  <si>
    <t xml:space="preserve">Comptabilité Fournisseurs BP 40029 1 rue de l'industrie </t>
  </si>
  <si>
    <t>YUTZ CEDEX</t>
  </si>
  <si>
    <t>DOMINIQUE</t>
  </si>
  <si>
    <t>BARON Thierry</t>
  </si>
  <si>
    <t>24 Rue des lauriers</t>
  </si>
  <si>
    <t>METZ-MAGNY</t>
  </si>
  <si>
    <t>BARROY ET FILS</t>
  </si>
  <si>
    <t>10 Allée du Pré Ory</t>
  </si>
  <si>
    <t>PULNOY</t>
  </si>
  <si>
    <t>BASSETTO</t>
  </si>
  <si>
    <t>3 Rue Saint Maximin</t>
  </si>
  <si>
    <t>MECANIQUE GENERALE BASSOR</t>
  </si>
  <si>
    <t>29, rue Clémenceau</t>
  </si>
  <si>
    <t>ALGRANGE</t>
  </si>
  <si>
    <t>BBM OXYCOUPAGE</t>
  </si>
  <si>
    <t>12, rue Clémenceau</t>
  </si>
  <si>
    <t>MOUTIERS</t>
  </si>
  <si>
    <t>BELAREDJ BRAHIM</t>
  </si>
  <si>
    <t>11 avenue Kennedy</t>
  </si>
  <si>
    <t>NEUFCHATEAU</t>
  </si>
  <si>
    <t>22, rue Edmond Reuter Z.A. Weiergenwan</t>
  </si>
  <si>
    <t>L-5326</t>
  </si>
  <si>
    <t>CONTERN</t>
  </si>
  <si>
    <t>Sté NOUVELLE BIGUENET</t>
  </si>
  <si>
    <t>1, rue Dampierre B.P. 8</t>
  </si>
  <si>
    <t>BEAUCOURT</t>
  </si>
  <si>
    <t>BIONDARO</t>
  </si>
  <si>
    <t>ZA  Rue Wilson</t>
  </si>
  <si>
    <t>HAGONDANGE</t>
  </si>
  <si>
    <t>M. BIONDARO</t>
  </si>
  <si>
    <t>BIOROCK</t>
  </si>
  <si>
    <t>Z.A.E Robert Steichen 5 Rue Bommel</t>
  </si>
  <si>
    <t>L-4940</t>
  </si>
  <si>
    <t>HAUTCHARAGE</t>
  </si>
  <si>
    <t>BJF SERVICES</t>
  </si>
  <si>
    <t>Chemin de la Halotte</t>
  </si>
  <si>
    <t>NOMENY</t>
  </si>
  <si>
    <t>BK INDUSTRIE</t>
  </si>
  <si>
    <t>11, rue d'Elvange</t>
  </si>
  <si>
    <t>L-5695</t>
  </si>
  <si>
    <t>EMERANGE</t>
  </si>
  <si>
    <t>BOLSINGER</t>
  </si>
  <si>
    <t xml:space="preserve"> Ste RUFFINE</t>
  </si>
  <si>
    <t>ARS sur MOSELLE</t>
  </si>
  <si>
    <t>SARL BONECHER</t>
  </si>
  <si>
    <t>Voie Romaine</t>
  </si>
  <si>
    <t>SEMECOURT</t>
  </si>
  <si>
    <t>BONNA</t>
  </si>
  <si>
    <t>40, rue Charlotte Jousse</t>
  </si>
  <si>
    <t>METZ  - VALLIERES</t>
  </si>
  <si>
    <t>MENUISERIE BOURCY</t>
  </si>
  <si>
    <t xml:space="preserve">47 Grand Rue </t>
  </si>
  <si>
    <t>LANEUVELOTTE</t>
  </si>
  <si>
    <t>BRADANE Julien</t>
  </si>
  <si>
    <t>5 Place de l'Eglise</t>
  </si>
  <si>
    <t>SANRY LES VIGY</t>
  </si>
  <si>
    <t>BRIOTET FERMETURES</t>
  </si>
  <si>
    <t>Z.A.C. d'AUGNY</t>
  </si>
  <si>
    <t>AUGNY</t>
  </si>
  <si>
    <t>BRIOTET SEMECOURT</t>
  </si>
  <si>
    <t>ZA de Messompré</t>
  </si>
  <si>
    <t>LES BRONZES D'INDUSTRIE</t>
  </si>
  <si>
    <t>26, rue de la République</t>
  </si>
  <si>
    <t>AMNEVILLE</t>
  </si>
  <si>
    <t>MICHEL SYLVIE</t>
  </si>
  <si>
    <t>BRUSCHI Nicolas</t>
  </si>
  <si>
    <t>2 Rue Robert Schuman</t>
  </si>
  <si>
    <t>REMILLY</t>
  </si>
  <si>
    <t>BURO CONSEIL LORRAINE-DIB</t>
  </si>
  <si>
    <t>Route de Thionville</t>
  </si>
  <si>
    <t>WOIPPY</t>
  </si>
  <si>
    <t>BURTIN</t>
  </si>
  <si>
    <t>5 Rue Edmond About</t>
  </si>
  <si>
    <t>GUEBLING</t>
  </si>
  <si>
    <t>Rue Pilâtre de Rozier Z.I. Ste AGATHE</t>
  </si>
  <si>
    <t>LODDO Laurence</t>
  </si>
  <si>
    <t>1, rue Jules Ferry B.P.  1</t>
  </si>
  <si>
    <t>CAROSSERIE FARNIER SA</t>
  </si>
  <si>
    <t>Route de Langres</t>
  </si>
  <si>
    <t>CENTRAKOR-STORES</t>
  </si>
  <si>
    <t>6 Avenue Saint Granier</t>
  </si>
  <si>
    <t>TOULOUSE CEDEX</t>
  </si>
  <si>
    <t>CASTEL ET FROMAGET</t>
  </si>
  <si>
    <t>ZI Route de Nérac BP 22</t>
  </si>
  <si>
    <t>FLEURANCE CEDEX</t>
  </si>
  <si>
    <t>A.P.F.- CENTRE D'AIDE PAR LE TRAVAIL</t>
  </si>
  <si>
    <t>4, allée du Château</t>
  </si>
  <si>
    <t>SAINT JULIEN LES METZ</t>
  </si>
  <si>
    <t xml:space="preserve">CAVELIUS </t>
  </si>
  <si>
    <t xml:space="preserve">20 Bis Avenue du Général de Gaulle </t>
  </si>
  <si>
    <t>LE BAN ST MARTIN</t>
  </si>
  <si>
    <t xml:space="preserve">Zone Artisanale Hombourg-Budange </t>
  </si>
  <si>
    <t>HOMBOURG-BUDANGE</t>
  </si>
  <si>
    <t>Comptoir Européen des Métaux</t>
  </si>
  <si>
    <t>70, route de Morhange</t>
  </si>
  <si>
    <t>RACRANGE</t>
  </si>
  <si>
    <t>DERICHEBOURG Environnement  ESKA</t>
  </si>
  <si>
    <t xml:space="preserve">56, rue de Metz BP 70008   JOUY AUX ARCHES  </t>
  </si>
  <si>
    <t>ARS SUR MOSELLE CEDEX 01</t>
  </si>
  <si>
    <t>MINY</t>
  </si>
  <si>
    <t>2, rue Jean - Pierre Kirchen</t>
  </si>
  <si>
    <t>L-4744</t>
  </si>
  <si>
    <t>PETANGE</t>
  </si>
  <si>
    <t>NOUVELLE CHAMESO</t>
  </si>
  <si>
    <t>ZI BP 9</t>
  </si>
  <si>
    <t>SAULNES</t>
  </si>
  <si>
    <t>CHAUDRONNERIE LORRAINE</t>
  </si>
  <si>
    <t>Parc d'Activité Belle Fontaine</t>
  </si>
  <si>
    <t>ROSSELANGE</t>
  </si>
  <si>
    <t>ZA Du Champ de Mars</t>
  </si>
  <si>
    <t>RICHEMONT</t>
  </si>
  <si>
    <t>CISACOILS</t>
  </si>
  <si>
    <t>8, route de Rombas</t>
  </si>
  <si>
    <t>MONDELANGE</t>
  </si>
  <si>
    <t>MELONI</t>
  </si>
  <si>
    <t>CLAAS FRANCE</t>
  </si>
  <si>
    <t>Route de Thionville B.P. 90830</t>
  </si>
  <si>
    <t>SAINT REMY</t>
  </si>
  <si>
    <t>Coopérative Lorraine d'Entretien</t>
  </si>
  <si>
    <t>8, rue des Vieilles Vignes B.P. 20041</t>
  </si>
  <si>
    <t>FLORANGE CEDEX</t>
  </si>
  <si>
    <t>8, rue de Phaffans</t>
  </si>
  <si>
    <t>ROPPE</t>
  </si>
  <si>
    <t>CLIP SARL</t>
  </si>
  <si>
    <t>28 Rue des Marroniers</t>
  </si>
  <si>
    <t>VANY</t>
  </si>
  <si>
    <t>CLP Ets Chouffert Lia Probst</t>
  </si>
  <si>
    <t>ZI Des Jonquières</t>
  </si>
  <si>
    <t>CM3</t>
  </si>
  <si>
    <t>4 Rue du Filage</t>
  </si>
  <si>
    <t>TRONVILLE EN BARROIS</t>
  </si>
  <si>
    <t>16A, rue de la République</t>
  </si>
  <si>
    <t>DOLCEMASCOLO</t>
  </si>
  <si>
    <t>CMI DEFENCE EMI</t>
  </si>
  <si>
    <t>15, avenue CHAMPION ZONING INDUSTRIEL</t>
  </si>
  <si>
    <t>B-6790</t>
  </si>
  <si>
    <t>AUBANGE</t>
  </si>
  <si>
    <t xml:space="preserve">CMI SERVICE CMI MCF </t>
  </si>
  <si>
    <t>Parc Industriel des Repdyck Rue de l'Abbé Grégoire BP 80022</t>
  </si>
  <si>
    <t>GRANDE SYNTHE CEDEX</t>
  </si>
  <si>
    <t>THIONVILLE CEDEX</t>
  </si>
  <si>
    <t>ZI des Généraux Altemayer BP 82</t>
  </si>
  <si>
    <t>CAP MECASOUDURE</t>
  </si>
  <si>
    <t>82 Rue du Général de Gaulle</t>
  </si>
  <si>
    <t>BOUST</t>
  </si>
  <si>
    <t>Constructions Mécaniques Tonnelier</t>
  </si>
  <si>
    <t>1 bis, chemin de Pépinville</t>
  </si>
  <si>
    <t>C.M.W.</t>
  </si>
  <si>
    <t>43, avenue du Gal LECLERC</t>
  </si>
  <si>
    <t>ROZIERES-SUR-MOUZON</t>
  </si>
  <si>
    <t>JOUILLERAT</t>
  </si>
  <si>
    <t>COLIN Gérard</t>
  </si>
  <si>
    <t>94 Rue de la République</t>
  </si>
  <si>
    <t>MARANGE-SILVANGE</t>
  </si>
  <si>
    <t>COMESSE SOUDURE</t>
  </si>
  <si>
    <t xml:space="preserve">101, Z.I. de Truzey  </t>
  </si>
  <si>
    <t>CHAUMOUSEY</t>
  </si>
  <si>
    <t>M. COMESSE</t>
  </si>
  <si>
    <t>COMETAL SA</t>
  </si>
  <si>
    <t>Z.I. GADDERSCHEIER</t>
  </si>
  <si>
    <t>L-3402</t>
  </si>
  <si>
    <t>M. SCHLIM Serge</t>
  </si>
  <si>
    <t>CONSTRUCTIONS SOUDEES</t>
  </si>
  <si>
    <t>649, rue Pierre &amp; Marie Curie Z.I. NANCY - LUDRES B.P. 19</t>
  </si>
  <si>
    <t>LUDRES CEDEX</t>
  </si>
  <si>
    <t>DELESTRé Myriam</t>
  </si>
  <si>
    <t>CONTIN Matthieu</t>
  </si>
  <si>
    <t>19 Le Vieux Chemin</t>
  </si>
  <si>
    <t>AMANVILLERS</t>
  </si>
  <si>
    <t>CONVERTEAM MOTORS SA</t>
  </si>
  <si>
    <t>Service Comptabilité 4, rue de la Rompure</t>
  </si>
  <si>
    <t>CHAMPIGNEULLES</t>
  </si>
  <si>
    <t>SIEGE SOCIAL</t>
  </si>
  <si>
    <t>ZA de Montvaux</t>
  </si>
  <si>
    <t>KSB Service COTUMER</t>
  </si>
  <si>
    <t xml:space="preserve">Siège 1- LA HOUVE -   </t>
  </si>
  <si>
    <t>VALLENET Xavier</t>
  </si>
  <si>
    <t>Rue Ampère Z.A.C. UNICOM</t>
  </si>
  <si>
    <t>BASSE-HAM</t>
  </si>
  <si>
    <t>COVINO</t>
  </si>
  <si>
    <t>Z.I. CHAMPS DE MARS</t>
  </si>
  <si>
    <t xml:space="preserve">20, rue de la Darse  </t>
  </si>
  <si>
    <t>HAUCONCOURT</t>
  </si>
  <si>
    <t>M. OTTAVINO</t>
  </si>
  <si>
    <t>DALEKO</t>
  </si>
  <si>
    <t>3, rue des Cailles</t>
  </si>
  <si>
    <t>RUELISHEIM</t>
  </si>
  <si>
    <t>DALVARD INDUSTRIE</t>
  </si>
  <si>
    <t>Route de Flagy</t>
  </si>
  <si>
    <t>AUXON LES VESOUL</t>
  </si>
  <si>
    <t>DANIELE</t>
  </si>
  <si>
    <t>7 rue Baconnier</t>
  </si>
  <si>
    <t>AUBOUE</t>
  </si>
  <si>
    <t>DANIELI &amp; C. OFFICINE MECCANICHE SPA</t>
  </si>
  <si>
    <t>Via Nazionale 41</t>
  </si>
  <si>
    <t>BUTTRIO (UD)</t>
  </si>
  <si>
    <t>VENTURINI Christine</t>
  </si>
  <si>
    <t>DAUSSAN</t>
  </si>
  <si>
    <t>29-33 route de Rombas B.P. 720</t>
  </si>
  <si>
    <t>DEC +</t>
  </si>
  <si>
    <t>8 Rue du Creusot</t>
  </si>
  <si>
    <t>MONTCHANIN</t>
  </si>
  <si>
    <t>649, rue Pierre &amp; Marie Curie Z.I. NANCY-LUDRES</t>
  </si>
  <si>
    <t>LUDRES</t>
  </si>
  <si>
    <t>DELESTRE (é) Myriam</t>
  </si>
  <si>
    <t>DELALANDE</t>
  </si>
  <si>
    <t>Chemin de Ramonville</t>
  </si>
  <si>
    <t>ROMBAS</t>
  </si>
  <si>
    <t>75 Rue Principale</t>
  </si>
  <si>
    <t>VIGNY</t>
  </si>
  <si>
    <t>DEP SAE</t>
  </si>
  <si>
    <t>DERBAB</t>
  </si>
  <si>
    <t>53, route d'Hayange</t>
  </si>
  <si>
    <t>UCKANGE</t>
  </si>
  <si>
    <t>DERICHEBOURG Env. ESKA</t>
  </si>
  <si>
    <t>B.P. 70008</t>
  </si>
  <si>
    <t>JOUY AUX ARCHES</t>
  </si>
  <si>
    <t>DIESEL HYDRAULIQUE SERVICES</t>
  </si>
  <si>
    <t>1 Rue Inoré Fabbri BP 60025</t>
  </si>
  <si>
    <t>DIEUDONNE</t>
  </si>
  <si>
    <t>5 Rue de Lépange</t>
  </si>
  <si>
    <t>RUPT SUR MOSELLE</t>
  </si>
  <si>
    <t>Chez Entreprise KRIER 3, route de CHENSNY</t>
  </si>
  <si>
    <t>PELTRE</t>
  </si>
  <si>
    <t>DM ELECTROMECA</t>
  </si>
  <si>
    <t>16 Ter, Avenue de Lachapelle</t>
  </si>
  <si>
    <t>BACCARAT</t>
  </si>
  <si>
    <t>1, rue de la chavée</t>
  </si>
  <si>
    <t>NORROY LE VENEUR</t>
  </si>
  <si>
    <t>DOUILLET</t>
  </si>
  <si>
    <t>1 rue Haute</t>
  </si>
  <si>
    <t>LES ROISES</t>
  </si>
  <si>
    <t>DPLCM</t>
  </si>
  <si>
    <t>21 Route de Luttange</t>
  </si>
  <si>
    <t>VOLSTROFF</t>
  </si>
  <si>
    <t>132 Avenue des Nations BP 10105</t>
  </si>
  <si>
    <t>YUTZ Cedex</t>
  </si>
  <si>
    <t>7, rue du Pont Neuf  MITTERSHEIM</t>
  </si>
  <si>
    <t>FENETRANGE</t>
  </si>
  <si>
    <t>M. DURMEYER</t>
  </si>
  <si>
    <t>Mme DUTES Carole</t>
  </si>
  <si>
    <t>20 bis, rue Guadet</t>
  </si>
  <si>
    <t>BORDEAUX</t>
  </si>
  <si>
    <t>EB3M</t>
  </si>
  <si>
    <t>6 Rue Christian KIENER</t>
  </si>
  <si>
    <t>ELOYES</t>
  </si>
  <si>
    <t>ECOREFER</t>
  </si>
  <si>
    <t>380 Allée Epicéas Parc Haye</t>
  </si>
  <si>
    <t>VELAINE EN HAYE</t>
  </si>
  <si>
    <t>SASU EFECTIS FRANCE</t>
  </si>
  <si>
    <t xml:space="preserve">Espace Technologique Bat Apollo Route de l'Orme des merisiers  </t>
  </si>
  <si>
    <t>ST AUBIN</t>
  </si>
  <si>
    <t>Z.A. HERGOTT Route de Thionville</t>
  </si>
  <si>
    <t>M. Angel MANZANO</t>
  </si>
  <si>
    <t>EIFFAGE CONSTRUCTION METALLIQUE</t>
  </si>
  <si>
    <t>Service Matériel Voie Romaine</t>
  </si>
  <si>
    <t>EIMI Industrie</t>
  </si>
  <si>
    <t>6 Allée des Tilleuls  Parc Aravis</t>
  </si>
  <si>
    <t>ELITH</t>
  </si>
  <si>
    <t xml:space="preserve">81, Route de Villers </t>
  </si>
  <si>
    <t>EM2I sàrl</t>
  </si>
  <si>
    <t>Groupe EMI 4, rue Pierre de Coubertin</t>
  </si>
  <si>
    <t>L-1358</t>
  </si>
  <si>
    <t>EM2I France</t>
  </si>
  <si>
    <t>30, rue d'Asace</t>
  </si>
  <si>
    <t>EMCI</t>
  </si>
  <si>
    <t>Z.I. des Jonquières</t>
  </si>
  <si>
    <t>33, Zone du Gassion</t>
  </si>
  <si>
    <t>E.M.I.   EURL</t>
  </si>
  <si>
    <t>30, rue d'Alsace</t>
  </si>
  <si>
    <t>NICOLAS</t>
  </si>
  <si>
    <t>E.M.I. LUXEMBOUG SARL</t>
  </si>
  <si>
    <t>167, route de KAYL</t>
  </si>
  <si>
    <t>L-3514</t>
  </si>
  <si>
    <t xml:space="preserve">EMMAUS </t>
  </si>
  <si>
    <t>Communauté de Peltre Route de Strasbourg</t>
  </si>
  <si>
    <t>ECOLOR Mécanique de Précision</t>
  </si>
  <si>
    <t>Z.I. du Hagis</t>
  </si>
  <si>
    <t>RAON L'ETAPE</t>
  </si>
  <si>
    <t>EOS</t>
  </si>
  <si>
    <t>4 Rue de Mouleux</t>
  </si>
  <si>
    <t>EPSILUM</t>
  </si>
  <si>
    <t>1 rue de la Sance</t>
  </si>
  <si>
    <t>VILLERS LES NANCY</t>
  </si>
  <si>
    <t>E.R. INGENIERIE S.A.</t>
  </si>
  <si>
    <t>18, rue Blaise Pascal Parc d'Activités St Jacques 1</t>
  </si>
  <si>
    <t>MAXEVILLE</t>
  </si>
  <si>
    <t>ERM</t>
  </si>
  <si>
    <t>ZI Route de Faulquemont</t>
  </si>
  <si>
    <t>LONGEVILLE les St AVOLD</t>
  </si>
  <si>
    <t>ETUDE SOUDAGE ASSISTANCE</t>
  </si>
  <si>
    <t>Enseinte de E.R.M. Z.I. route de Faulquemont</t>
  </si>
  <si>
    <t>Chemin des Romains</t>
  </si>
  <si>
    <t>WOIPPY-BELLEVUE</t>
  </si>
  <si>
    <t xml:space="preserve">DERICHEBOURG ESKA </t>
  </si>
  <si>
    <t>15 Rue du Xay ZI N°2</t>
  </si>
  <si>
    <t>GOLBEY</t>
  </si>
  <si>
    <t>ESSIMECA</t>
  </si>
  <si>
    <t>13 Avenue Georges de la Tour</t>
  </si>
  <si>
    <t>LUNEVILLE</t>
  </si>
  <si>
    <t>E.S.T.I</t>
  </si>
  <si>
    <t>Rue des Fourrières Zone le Champ le Cerf</t>
  </si>
  <si>
    <t>NEUVES-MAISONS</t>
  </si>
  <si>
    <t>B.P. 72 LESMENILS</t>
  </si>
  <si>
    <t>EST &amp; SUD DE TRAVAUX</t>
  </si>
  <si>
    <t>4bis, boulevard Bellevue Z.A. BELLEVUE</t>
  </si>
  <si>
    <t>GUENANGE</t>
  </si>
  <si>
    <t>M. Patrick GERBES</t>
  </si>
  <si>
    <t>ETAL</t>
  </si>
  <si>
    <t>Z.A. de la Vieille Ferme Rue du Vieil Amnéville</t>
  </si>
  <si>
    <t>E.T.I.E.</t>
  </si>
  <si>
    <t>Route de Vandières</t>
  </si>
  <si>
    <t>NORROY les Pont à Mousson</t>
  </si>
  <si>
    <t>ETOILE 57 METZ</t>
  </si>
  <si>
    <t>Campus d'Activités</t>
  </si>
  <si>
    <t>LA MAXE</t>
  </si>
  <si>
    <t>1, en Verrerie B.P. 10116</t>
  </si>
  <si>
    <t>ST AVOLD</t>
  </si>
  <si>
    <t>SABINE FRIEDRICH</t>
  </si>
  <si>
    <t>ETUDES ET ENVIRONNEMENT</t>
  </si>
  <si>
    <t>4, route de Longwy</t>
  </si>
  <si>
    <t>L-4830</t>
  </si>
  <si>
    <t>RODANGE</t>
  </si>
  <si>
    <t xml:space="preserve">Hameau des carrières  </t>
  </si>
  <si>
    <t>EUVILLE</t>
  </si>
  <si>
    <t>BIEBER Eric</t>
  </si>
  <si>
    <t>EURO-ALLIAGE</t>
  </si>
  <si>
    <t>BP 30024</t>
  </si>
  <si>
    <t>Z.I. du CHAPOTIN Nord 45, rue H. Herriot</t>
  </si>
  <si>
    <t>CHAPONNAY</t>
  </si>
  <si>
    <t>EURO-MAINTENANCE</t>
  </si>
  <si>
    <t>Z.A. 6, rue Antoine Lavoisier</t>
  </si>
  <si>
    <t>CREHANGE</t>
  </si>
  <si>
    <t>ZI Nassau  Rue St Nazaire</t>
  </si>
  <si>
    <t>POULAIN</t>
  </si>
  <si>
    <t>7 Rue des Artisans</t>
  </si>
  <si>
    <t>EUROSOUDURE</t>
  </si>
  <si>
    <t>75, avenue de la Gare</t>
  </si>
  <si>
    <t>MONT ST MARTIN</t>
  </si>
  <si>
    <t>Route de Vandières  NORROY LES PONT A MOUSSON</t>
  </si>
  <si>
    <t>PONT A MOUSSON</t>
  </si>
  <si>
    <t>EVINOX INDUSTRIE</t>
  </si>
  <si>
    <t>Zone référence  Rue Alessandro Volta</t>
  </si>
  <si>
    <t>BETTANCOURT LA FERREE</t>
  </si>
  <si>
    <t xml:space="preserve">Route de Thionville BP 835 </t>
  </si>
  <si>
    <t>GROSS ROBERT</t>
  </si>
  <si>
    <t>EVOLUTION PLASTURGIE</t>
  </si>
  <si>
    <t xml:space="preserve">BP 102  ZI Bommelscheuer </t>
  </si>
  <si>
    <t>L-4902</t>
  </si>
  <si>
    <t>BASCHARAGE</t>
  </si>
  <si>
    <t>FABILUX</t>
  </si>
  <si>
    <t>47, rue de Sanem</t>
  </si>
  <si>
    <t>L-4485</t>
  </si>
  <si>
    <t>SOLEUVRE</t>
  </si>
  <si>
    <t>FAIVRE</t>
  </si>
  <si>
    <t>5, rue du Pont</t>
  </si>
  <si>
    <t>TALANGE</t>
  </si>
  <si>
    <t>MAMONE</t>
  </si>
  <si>
    <t>Z.I. Les Jonquières Rue Charles Picard</t>
  </si>
  <si>
    <t>CHRISTIE</t>
  </si>
  <si>
    <t>FARINELLA</t>
  </si>
  <si>
    <t>1- route de Thionville</t>
  </si>
  <si>
    <t>FONDERIES DE VAUCOULEURS</t>
  </si>
  <si>
    <t>BP 35</t>
  </si>
  <si>
    <t>VAUCOULEURS CEDEX</t>
  </si>
  <si>
    <t>FENWICK LINDE</t>
  </si>
  <si>
    <t>4, rue des Selliers</t>
  </si>
  <si>
    <t>CONSTRUCTIONS MECANIQUES FERRY</t>
  </si>
  <si>
    <t>3 Allée des Grands Paquis BP 60102</t>
  </si>
  <si>
    <t>HEILLECOURT CEDEX</t>
  </si>
  <si>
    <t>M. FALLA</t>
  </si>
  <si>
    <t>FERTRANS</t>
  </si>
  <si>
    <t>15 bis Route de Sedan</t>
  </si>
  <si>
    <t>REMILLY-AILLICOURT</t>
  </si>
  <si>
    <t>FIMIC DISPELOR</t>
  </si>
  <si>
    <t>6, rue des serruriers Actipole METZ-BORNY</t>
  </si>
  <si>
    <t>F.I. PROCESS</t>
  </si>
  <si>
    <t>414, rue de la Meurthe</t>
  </si>
  <si>
    <t>SAINT- LEONARD</t>
  </si>
  <si>
    <t>RIGO Sophie</t>
  </si>
  <si>
    <t>FIVES NORDON</t>
  </si>
  <si>
    <t>78 Avenue du XXe Corps  BP 90404</t>
  </si>
  <si>
    <t>NANCY CEDEX</t>
  </si>
  <si>
    <t>FIVES STEIN MANUFACTURING SAS</t>
  </si>
  <si>
    <t>Zone Industrielle Chemin de Popey</t>
  </si>
  <si>
    <t>BAR LE DUC</t>
  </si>
  <si>
    <t>GROSJEAN</t>
  </si>
  <si>
    <t>FM2B</t>
  </si>
  <si>
    <t>Chemin de Mancy</t>
  </si>
  <si>
    <t>LUTTANGE</t>
  </si>
  <si>
    <t>14 Route Nationale</t>
  </si>
  <si>
    <t>METZERVISSE</t>
  </si>
  <si>
    <t>MECANIQUE GENERALE FTTI</t>
  </si>
  <si>
    <t>Z.I.L. IDA Rue Antoinette Ménard</t>
  </si>
  <si>
    <t>Ste MARIE AUX CHENES</t>
  </si>
  <si>
    <t>FROHLINGER Francoise</t>
  </si>
  <si>
    <t>GAEC CLAIREFONTAINE</t>
  </si>
  <si>
    <t>4, route de Gravelotte</t>
  </si>
  <si>
    <t>VERNEVILLE</t>
  </si>
  <si>
    <t>GAEC DE LA ROCHELLE</t>
  </si>
  <si>
    <t xml:space="preserve">56 Grand Rue </t>
  </si>
  <si>
    <t>GAEC SAMSON</t>
  </si>
  <si>
    <t>31, rue du patural</t>
  </si>
  <si>
    <t>MARIEULLES</t>
  </si>
  <si>
    <t>GALEA INDUSTRIE</t>
  </si>
  <si>
    <t>77 Rue de Metz</t>
  </si>
  <si>
    <t>SAULNY</t>
  </si>
  <si>
    <t>NANCY</t>
  </si>
  <si>
    <t>GDCI-RIEU</t>
  </si>
  <si>
    <t>54A, route de Rémich</t>
  </si>
  <si>
    <t>L-5442</t>
  </si>
  <si>
    <t>ROEDT</t>
  </si>
  <si>
    <t>GEBELIN Michel</t>
  </si>
  <si>
    <t>1, chemin Férigoullières</t>
  </si>
  <si>
    <t>SAINT MAXIMIN</t>
  </si>
  <si>
    <t>GEOTECH INDUSTRIES</t>
  </si>
  <si>
    <t>2 rue des FLandres Z.I. DROUOT   Local 5.12</t>
  </si>
  <si>
    <t>MULHOUSE</t>
  </si>
  <si>
    <t>GERONIMUS</t>
  </si>
  <si>
    <t xml:space="preserve">31 Rue Principale </t>
  </si>
  <si>
    <t>HAYES</t>
  </si>
  <si>
    <t>3 Cour du Vieux Château</t>
  </si>
  <si>
    <t>DISTROFF</t>
  </si>
  <si>
    <t>GIBERT Pierre</t>
  </si>
  <si>
    <t>5, rue Cugnot</t>
  </si>
  <si>
    <t>MONTOIS - FLANVILLE</t>
  </si>
  <si>
    <t>GM NETTOYAGE</t>
  </si>
  <si>
    <t>KRAJCOVIC DANIEL</t>
  </si>
  <si>
    <t>10, rue de l'avenir</t>
  </si>
  <si>
    <t>L-3895</t>
  </si>
  <si>
    <t>FOETZ</t>
  </si>
  <si>
    <t>GODEFERT Mickaël</t>
  </si>
  <si>
    <t>5, rue de Pont à Mousson</t>
  </si>
  <si>
    <t>BOUXIERES sous FROIDMONT</t>
  </si>
  <si>
    <t>GRADEL</t>
  </si>
  <si>
    <t>38, route de Luxembourg</t>
  </si>
  <si>
    <t>L-8440</t>
  </si>
  <si>
    <t>STEINFORT</t>
  </si>
  <si>
    <t>GRAFF</t>
  </si>
  <si>
    <t>4 Rue des Mésanges</t>
  </si>
  <si>
    <t>FAMECK</t>
  </si>
  <si>
    <t>GRIS DECOUPAGE</t>
  </si>
  <si>
    <t>Zone Industrielle Lesménils B.P. 185</t>
  </si>
  <si>
    <t>GSE CONCEPT</t>
  </si>
  <si>
    <t>26 Bis rue Maurice Barrès Les écarts</t>
  </si>
  <si>
    <t>GARAGE DU STADE</t>
  </si>
  <si>
    <t xml:space="preserve">66 ROUTE DE METZ                          </t>
  </si>
  <si>
    <t>GTIA</t>
  </si>
  <si>
    <t>Zone Industrielle Route de Faulquemont</t>
  </si>
  <si>
    <t>ACTENIUM GTIE LORRAINE</t>
  </si>
  <si>
    <t>7, rue des Intendants Joba B.P. 62128</t>
  </si>
  <si>
    <t>METZ Cedex 2</t>
  </si>
  <si>
    <t>GUERMONT WEBER</t>
  </si>
  <si>
    <t>4, rue Teilhard de Chardin CS 60003</t>
  </si>
  <si>
    <t>METZ DECEX 2</t>
  </si>
  <si>
    <t>PROSIMO</t>
  </si>
  <si>
    <t>Rue Clément Ader ZI Actypole BP 90139</t>
  </si>
  <si>
    <t>YUTZ</t>
  </si>
  <si>
    <t>GUY CHERY S.A.S.</t>
  </si>
  <si>
    <t>Rue de la Cimenterie</t>
  </si>
  <si>
    <t>HAAS SARL</t>
  </si>
  <si>
    <t>12 rue des Arbres BP 60064</t>
  </si>
  <si>
    <t>AMNEVILLE CEDEX</t>
  </si>
  <si>
    <t>KLEIN</t>
  </si>
  <si>
    <t>HANDEL</t>
  </si>
  <si>
    <t>2 Rue de la Digue</t>
  </si>
  <si>
    <t>HEPPNER</t>
  </si>
  <si>
    <t>Z.I. METZ NORD 10, rue Dreyfus Dupont</t>
  </si>
  <si>
    <t xml:space="preserve">HERVE MARCEL </t>
  </si>
  <si>
    <t xml:space="preserve">26 rue Jeanne D'Arc </t>
  </si>
  <si>
    <t>PLESNOIS</t>
  </si>
  <si>
    <t>10, rue Pasteur</t>
  </si>
  <si>
    <t>Mme LEMOINE</t>
  </si>
  <si>
    <t>HOCH INDUSTRIE</t>
  </si>
  <si>
    <t>25-29, allée du Gassion</t>
  </si>
  <si>
    <t>CHIAVONE</t>
  </si>
  <si>
    <t>HOFF</t>
  </si>
  <si>
    <t>17 Rue de la Paix</t>
  </si>
  <si>
    <t>HORIZON VERT</t>
  </si>
  <si>
    <t>38 Route de Rombas WOIPPY-BELLEVUE</t>
  </si>
  <si>
    <t>3 rue du Puits de la Saulx</t>
  </si>
  <si>
    <t>VILLERS LE SEC</t>
  </si>
  <si>
    <t>Hyrdaulique Pneumatique Gandrange</t>
  </si>
  <si>
    <t>ZA des Brequettes</t>
  </si>
  <si>
    <t>GANDRANGE</t>
  </si>
  <si>
    <t>HUGON METAL DESIGN</t>
  </si>
  <si>
    <t>2, rue des Chaufourniers</t>
  </si>
  <si>
    <t>METZ VALLIERES</t>
  </si>
  <si>
    <t>HUMBERT ANNE-CHRISTINE</t>
  </si>
  <si>
    <t>11 rue Principale</t>
  </si>
  <si>
    <t>GLATIGNY</t>
  </si>
  <si>
    <t>48 route de Plappeville</t>
  </si>
  <si>
    <t>BAN SAINT MARTIN</t>
  </si>
  <si>
    <t>SCI HV IMMO</t>
  </si>
  <si>
    <t>10A rue des Bruyères</t>
  </si>
  <si>
    <t>MERTEN</t>
  </si>
  <si>
    <t>Le Void d'Escles</t>
  </si>
  <si>
    <t>ESCLES</t>
  </si>
  <si>
    <t>CHALON</t>
  </si>
  <si>
    <t>HYDREO</t>
  </si>
  <si>
    <t xml:space="preserve">Fallières-Saint-Nabord BP 60032 </t>
  </si>
  <si>
    <t>REMIREMONT CEDEX</t>
  </si>
  <si>
    <t>Industrie Commerce Fonderie</t>
  </si>
  <si>
    <t>21, rue WALDECK</t>
  </si>
  <si>
    <t>LECLAIRE Pauline ou LEBRICON Nadège</t>
  </si>
  <si>
    <t>INDUSTRIALISATION &amp; DEVELOPPEMENT</t>
  </si>
  <si>
    <t>Z.A. du Champ de Mars II</t>
  </si>
  <si>
    <t>CATALANO Véronique</t>
  </si>
  <si>
    <t>INDUSTEAM SERVICES</t>
  </si>
  <si>
    <t>CHEMIN DU LEIDT</t>
  </si>
  <si>
    <t>INDUSTEAM SAS</t>
  </si>
  <si>
    <t>INDUSTEAM LUXEMBOURG</t>
  </si>
  <si>
    <t>Résidence Bel Horizon 16B Rue Robert Schuman</t>
  </si>
  <si>
    <t>L-5751</t>
  </si>
  <si>
    <t>FRISANGE</t>
  </si>
  <si>
    <t>MR MARELLA</t>
  </si>
  <si>
    <t>INEO EST</t>
  </si>
  <si>
    <t>SEVERINE</t>
  </si>
  <si>
    <t>INTERLIFT</t>
  </si>
  <si>
    <t>ZAC de Jailly BP 80028</t>
  </si>
  <si>
    <t>MARANGE - SILVANGE</t>
  </si>
  <si>
    <t>SCHWARTZ / ANGELONI</t>
  </si>
  <si>
    <t>ISMT</t>
  </si>
  <si>
    <t>37, rue Prosper CABIROL</t>
  </si>
  <si>
    <t>BELLEVILLE</t>
  </si>
  <si>
    <t>Mme CARILLO</t>
  </si>
  <si>
    <t>JARNY INDUSTRIE</t>
  </si>
  <si>
    <t>BP 28</t>
  </si>
  <si>
    <t>JARNY CEDEX</t>
  </si>
  <si>
    <t>Yvon MANDRELLI</t>
  </si>
  <si>
    <t>JEAN LEFEBVRE</t>
  </si>
  <si>
    <t>BP. 620 Voie Romaine</t>
  </si>
  <si>
    <t>JM</t>
  </si>
  <si>
    <t>Zone Artisanale du Champ de Mars</t>
  </si>
  <si>
    <t>J.M.J. SARL</t>
  </si>
  <si>
    <t>Parc d'Activités Communautaire  Belle Fontaine</t>
  </si>
  <si>
    <t>PEREIRA  Julio</t>
  </si>
  <si>
    <t>JOHN ZINK INTERNATIONAL LUXEMBOURG</t>
  </si>
  <si>
    <t>Zoning Industriel  "Riedgen" B.P. 83</t>
  </si>
  <si>
    <t>L-3401</t>
  </si>
  <si>
    <t xml:space="preserve">3 rue Monplaisir </t>
  </si>
  <si>
    <t xml:space="preserve">COMMERCY </t>
  </si>
  <si>
    <t>37, rue du pont des morts</t>
  </si>
  <si>
    <t>KVA S.A.</t>
  </si>
  <si>
    <t xml:space="preserve">ZA OP Zaemer  N°14 </t>
  </si>
  <si>
    <t>L-4959</t>
  </si>
  <si>
    <t>KVA France</t>
  </si>
  <si>
    <t xml:space="preserve">5 rue Joffre  BP </t>
  </si>
  <si>
    <t>MOYEUVRE-GRANDE</t>
  </si>
  <si>
    <t>METALLERIE LABORDE</t>
  </si>
  <si>
    <t>4, rue du paquis</t>
  </si>
  <si>
    <t>MAREY</t>
  </si>
  <si>
    <t>LACROIX MATERIEL</t>
  </si>
  <si>
    <t>86 Rue Gustave Delory BP 102</t>
  </si>
  <si>
    <t>LESQUIN CEDEX</t>
  </si>
  <si>
    <t>EQUILIBRAGE LAMBERT</t>
  </si>
  <si>
    <t>7, rue Hogenberg</t>
  </si>
  <si>
    <t>L-1735</t>
  </si>
  <si>
    <t>GASPERICH</t>
  </si>
  <si>
    <t>P.I.C. du ROND BOIS</t>
  </si>
  <si>
    <t>FONTOY</t>
  </si>
  <si>
    <t>M et Mme Jean-Marie LAROCHE</t>
  </si>
  <si>
    <t>LASERJET</t>
  </si>
  <si>
    <t>Z.I. La Forge</t>
  </si>
  <si>
    <t>STE MARIE AUX MINES</t>
  </si>
  <si>
    <t>BRUNSTEIN</t>
  </si>
  <si>
    <t>LEBLAN Thierry</t>
  </si>
  <si>
    <t>13, rue Jeanne d'Arc VIEVILLE SOUS LES COTES</t>
  </si>
  <si>
    <t>VIGNEULLES HATTONCHATEL</t>
  </si>
  <si>
    <t>Entreprise LEBRINO</t>
  </si>
  <si>
    <t>14 Rue des Etoiles</t>
  </si>
  <si>
    <t>LECESTRE</t>
  </si>
  <si>
    <t>9, rue Emile Knoepfler</t>
  </si>
  <si>
    <t>MEY</t>
  </si>
  <si>
    <t>LECLERC INDUSTRIE</t>
  </si>
  <si>
    <t>Route de FLEVY-TREMERY</t>
  </si>
  <si>
    <t>CASTAGNETOT</t>
  </si>
  <si>
    <t>LENOIR MAGNETIC SYSTEMS</t>
  </si>
  <si>
    <t xml:space="preserve">Z.I. du Béarn </t>
  </si>
  <si>
    <t>COSNES-ET-ROMAIN</t>
  </si>
  <si>
    <t>LES METALLIERS LORRAINS</t>
  </si>
  <si>
    <t>13, rue Alfred KRUG</t>
  </si>
  <si>
    <t>LE VENT DES FORETS</t>
  </si>
  <si>
    <t>Association 1901 Mlle Marianne PETIARD MAIRIE</t>
  </si>
  <si>
    <t>FRESNES - AU - MONT</t>
  </si>
  <si>
    <t>Lorraine Fers Métaux</t>
  </si>
  <si>
    <t>ZAC DE VALMONT  VALMONT</t>
  </si>
  <si>
    <t>FOLSCHVILLER</t>
  </si>
  <si>
    <t>LGI SA</t>
  </si>
  <si>
    <t>2 Rue Astrid</t>
  </si>
  <si>
    <t>L-1143</t>
  </si>
  <si>
    <t>LM MAINTENANCE</t>
  </si>
  <si>
    <t>1 Les Hauts de Vigy</t>
  </si>
  <si>
    <t>L.M.C.S.</t>
  </si>
  <si>
    <t>B.P. 1</t>
  </si>
  <si>
    <t>NATHALIE</t>
  </si>
  <si>
    <t>Ferme Amelange Lieu dit : AMELANGE</t>
  </si>
  <si>
    <t>LOCATELLI ACIERS</t>
  </si>
  <si>
    <t>ZI Sainte Agathe</t>
  </si>
  <si>
    <t>LOCATELLI Brigitte</t>
  </si>
  <si>
    <t>LOMAC sarl</t>
  </si>
  <si>
    <t>27 bis, rue Clémenceau</t>
  </si>
  <si>
    <t>PRIEUR</t>
  </si>
  <si>
    <t>LORRAINE ATELIERS LONGWY</t>
  </si>
  <si>
    <t>Route de moulaine</t>
  </si>
  <si>
    <t>HERSERANGE</t>
  </si>
  <si>
    <t>POLYBE</t>
  </si>
  <si>
    <t>LORRAINE ATELIERS NEUVES MAISONS</t>
  </si>
  <si>
    <t>1, Victor Lespinats</t>
  </si>
  <si>
    <t>NEUVES MAISONS</t>
  </si>
  <si>
    <t>LORRAINE ELECTRIQUE</t>
  </si>
  <si>
    <t>48, avenue Général de Gaulle</t>
  </si>
  <si>
    <t>RECKEL Véronique</t>
  </si>
  <si>
    <t>LORRAINE ACIERS</t>
  </si>
  <si>
    <t>Route de Nancy</t>
  </si>
  <si>
    <t>GONDREVILLE</t>
  </si>
  <si>
    <t>LORRAINE ATELIERS ROMBAS</t>
  </si>
  <si>
    <t>10 A, rue de l'Usine</t>
  </si>
  <si>
    <t>LAURENCE DEVELLE</t>
  </si>
  <si>
    <t>ZAC Bellevue</t>
  </si>
  <si>
    <t>ENCEINTE SACILOR B.P. 25</t>
  </si>
  <si>
    <t>JOEUF</t>
  </si>
  <si>
    <t>HANTZ</t>
  </si>
  <si>
    <t>Router des Gravières</t>
  </si>
  <si>
    <t>BASTIEN</t>
  </si>
  <si>
    <t>SERRURERIE LOUIS</t>
  </si>
  <si>
    <t>1, rue des ferblantiers</t>
  </si>
  <si>
    <t>LOUIS</t>
  </si>
  <si>
    <t>LUX-MECA SA</t>
  </si>
  <si>
    <t>ZARE Ilot Est</t>
  </si>
  <si>
    <t>L-4385</t>
  </si>
  <si>
    <t>Résidence Soleil 10, rue de la Libération</t>
  </si>
  <si>
    <t>L-3510</t>
  </si>
  <si>
    <t>M2E</t>
  </si>
  <si>
    <t>6, rue d'Alsace</t>
  </si>
  <si>
    <t>MAGNA LORRAINE</t>
  </si>
  <si>
    <t>Mégazone Départementale Moselle Est</t>
  </si>
  <si>
    <t>HENRIVILLE</t>
  </si>
  <si>
    <t>BOUZONVILLE</t>
  </si>
  <si>
    <t>M. Jean-Paul MANGIN</t>
  </si>
  <si>
    <t>MANOIR BOUZONVILLE</t>
  </si>
  <si>
    <t>Route de Guerstling</t>
  </si>
  <si>
    <t>MANOIR CUSTINES</t>
  </si>
  <si>
    <t>USINE DE CUSTINES ZI Pompey Industries 208 Boulevard de Finlande</t>
  </si>
  <si>
    <t>CUSTINES</t>
  </si>
  <si>
    <t>JULIE BONNICHON</t>
  </si>
  <si>
    <t>MARCHIOL REALISATIONS</t>
  </si>
  <si>
    <t>14, rue Nationale</t>
  </si>
  <si>
    <t>M. MARCHIOL</t>
  </si>
  <si>
    <t>MARCHIOL MAINTENANCE</t>
  </si>
  <si>
    <t>14, rue nationale</t>
  </si>
  <si>
    <t>MARCHIOL LUX SA</t>
  </si>
  <si>
    <t>Zone Industrielle Woeller LOT 8 - Hall n°4 SOLEUVRE</t>
  </si>
  <si>
    <t>L-4410</t>
  </si>
  <si>
    <t>MATCO FRANCE</t>
  </si>
  <si>
    <t>ZI Le Malambas Rue de la Darse</t>
  </si>
  <si>
    <t>MAUCHOFFE EURO BUSINESS</t>
  </si>
  <si>
    <t>50G Rue du Général Metman</t>
  </si>
  <si>
    <t>MAXILOR</t>
  </si>
  <si>
    <t>20, rue des Ponts</t>
  </si>
  <si>
    <t>Métal Découpe Service</t>
  </si>
  <si>
    <t>BP 1</t>
  </si>
  <si>
    <t>Mme BELLINI</t>
  </si>
  <si>
    <t>9A, rue du Pont</t>
  </si>
  <si>
    <t>BARBE</t>
  </si>
  <si>
    <t>MECADIO</t>
  </si>
  <si>
    <t>Chemin de silvange</t>
  </si>
  <si>
    <t>Rue Jean-Pierre Bausch B.P. 276</t>
  </si>
  <si>
    <t>L-4304</t>
  </si>
  <si>
    <t>ESCH/ALZETTE</t>
  </si>
  <si>
    <t>Parc d'Activités du Moulin Haut</t>
  </si>
  <si>
    <t>DISTROFF CEDEX</t>
  </si>
  <si>
    <t>M. Patrick BONATO</t>
  </si>
  <si>
    <t>23, route d'Ars ANCY SUR MOSELLE</t>
  </si>
  <si>
    <t>ANCY SUR MOSELLE</t>
  </si>
  <si>
    <t>M. A. HEITZ</t>
  </si>
  <si>
    <t>METAL CONCEPT</t>
  </si>
  <si>
    <t>37, rue prosper Cabirol</t>
  </si>
  <si>
    <t>METALLERIE CHARETTE</t>
  </si>
  <si>
    <t>4 Avenue Joliot Curie</t>
  </si>
  <si>
    <t>PIENNES</t>
  </si>
  <si>
    <t>METALOCK</t>
  </si>
  <si>
    <t xml:space="preserve">Immeuble Créatois- Unité 1 Rue Kepler - ZI Est </t>
  </si>
  <si>
    <t>ST LAURENT BLANGY</t>
  </si>
  <si>
    <t>METAL OXY</t>
  </si>
  <si>
    <t>ZI de Rousset</t>
  </si>
  <si>
    <t>ROUSSET</t>
  </si>
  <si>
    <t>METAL SOUDURE</t>
  </si>
  <si>
    <t>22 Route de Saint Aubin</t>
  </si>
  <si>
    <t>SAINT-AGNANT SOUS-LES-COTES</t>
  </si>
  <si>
    <t>MECANIQUE GENERALE BACHAMOISE</t>
  </si>
  <si>
    <t>16 bis, avenue de Lachapelle</t>
  </si>
  <si>
    <t>MALO Didier</t>
  </si>
  <si>
    <t>Mécanique Générale Loiseyenne</t>
  </si>
  <si>
    <t xml:space="preserve">5 rue de l'Eglise </t>
  </si>
  <si>
    <t>LOISEY</t>
  </si>
  <si>
    <t>MECANIQUE GENERAL WEBER</t>
  </si>
  <si>
    <t>4 bis, rue de Hambach</t>
  </si>
  <si>
    <t>GRUNDVILLER</t>
  </si>
  <si>
    <t>MICMECA SARL</t>
  </si>
  <si>
    <t>Route de Ligny en Barrois</t>
  </si>
  <si>
    <t>MOUROT Mickaël</t>
  </si>
  <si>
    <t>45 rue du 8 mai 1945 B.P. 20046</t>
  </si>
  <si>
    <t>ESSEY LES NANCY CEDEX</t>
  </si>
  <si>
    <t>M. FRANCOIS</t>
  </si>
  <si>
    <t>16 Rue du Canonpre</t>
  </si>
  <si>
    <t>MOULINS LES METZ</t>
  </si>
  <si>
    <t>MT2PROD</t>
  </si>
  <si>
    <t>ZA Les Tuileries Chemin de Ramonville, Bat C</t>
  </si>
  <si>
    <t>MTF SARL</t>
  </si>
  <si>
    <t>6 Rue du Chêne l'Epine</t>
  </si>
  <si>
    <t>ETIVAL-CLAIREFONTAINE</t>
  </si>
  <si>
    <t>Rue de la Fontaine Chaudron Zone Euromoselle CS 90714</t>
  </si>
  <si>
    <t>Mme MONTITON</t>
  </si>
  <si>
    <t>MTT</t>
  </si>
  <si>
    <t>CASE de Faulquemont ZI Route de Tritteling</t>
  </si>
  <si>
    <t>FAULQUEMONT</t>
  </si>
  <si>
    <t>BALTES</t>
  </si>
  <si>
    <t>MULLER</t>
  </si>
  <si>
    <t>5, rue des Postiers B.P. 80007</t>
  </si>
  <si>
    <t>WOUSTVILLER</t>
  </si>
  <si>
    <t>41, Boucle du Ferronnier Z.I. Linkling II</t>
  </si>
  <si>
    <t>TERVILLE</t>
  </si>
  <si>
    <t>MURGUET Yvon SARL</t>
  </si>
  <si>
    <t>42, rue jean Moulin</t>
  </si>
  <si>
    <t>NOUZONVILLE</t>
  </si>
  <si>
    <t>MZ SERRURERIE</t>
  </si>
  <si>
    <t>NEGOCE PLUS</t>
  </si>
  <si>
    <t xml:space="preserve"> BP 26</t>
  </si>
  <si>
    <t>ENNERY Cedex</t>
  </si>
  <si>
    <t>Mr DRIUTTI</t>
  </si>
  <si>
    <t>CMI NEISIUS NE PLUS UTILISER</t>
  </si>
  <si>
    <t>BP 70073</t>
  </si>
  <si>
    <t>NEO MECA</t>
  </si>
  <si>
    <t>79 Rue Voltaire ZI Les Torrières</t>
  </si>
  <si>
    <t>NEU PERRIN MECANIQUE</t>
  </si>
  <si>
    <t>14, rue de la Seille</t>
  </si>
  <si>
    <t>73, route de Thionville</t>
  </si>
  <si>
    <t>VITRY SUR ORNE</t>
  </si>
  <si>
    <t>KRAKOVER</t>
  </si>
  <si>
    <t>NOUVELLE EUROSOUDURE</t>
  </si>
  <si>
    <t>NOBILE Patrick</t>
  </si>
  <si>
    <t>16 Rue du Moulin</t>
  </si>
  <si>
    <t>AY SUR MOSELLE</t>
  </si>
  <si>
    <t>NOIROT MANUTENTION</t>
  </si>
  <si>
    <t>B.P. 6</t>
  </si>
  <si>
    <t>NEUILLY L'EVEQUE</t>
  </si>
  <si>
    <t>Mr NORBERT MARTIN</t>
  </si>
  <si>
    <t>Rue de Metz</t>
  </si>
  <si>
    <t>N.P.D.O. SàRL</t>
  </si>
  <si>
    <t>ZA  Hergott Route de Thionville</t>
  </si>
  <si>
    <t>16 Allée des Grands</t>
  </si>
  <si>
    <t>HEILLECOURT</t>
  </si>
  <si>
    <t>OUTILLAGES ET TECHNIQUES</t>
  </si>
  <si>
    <t>ZI RUE DE TICHEMONT</t>
  </si>
  <si>
    <t>Ste MARIE aux CHÊNES</t>
  </si>
  <si>
    <t>KREBER</t>
  </si>
  <si>
    <t>OXYMETAL EST</t>
  </si>
  <si>
    <t>Dpt MZ Le Millenium 2CS 141015 13 Rue Jean-Paul ALAUX</t>
  </si>
  <si>
    <t>BORDEAUX CEDEX</t>
  </si>
  <si>
    <t>VILLA</t>
  </si>
  <si>
    <t>8, avenue Comte de Bertier</t>
  </si>
  <si>
    <t>PESCE Franco</t>
  </si>
  <si>
    <t>8, rue G. BLANC MALANCOURT LA MONTAGNE</t>
  </si>
  <si>
    <t>PINOLI</t>
  </si>
  <si>
    <t>13 Bis Jean Faure</t>
  </si>
  <si>
    <t>MARBACHE</t>
  </si>
  <si>
    <t>E.A.R.L. PLANTIERES</t>
  </si>
  <si>
    <t>41, Avenue des Deux Fontaines B.P. 12088</t>
  </si>
  <si>
    <t>METZ CEDEX 2</t>
  </si>
  <si>
    <t>Z.I. de Tavannes</t>
  </si>
  <si>
    <t>VERDUN</t>
  </si>
  <si>
    <t>JEANNE DORN</t>
  </si>
  <si>
    <t>LA POLYVALENCE INDUSTRIELLE</t>
  </si>
  <si>
    <t>2, chemin de l'Usine</t>
  </si>
  <si>
    <t>DONINI</t>
  </si>
  <si>
    <t>Rue du Général ALTMAYER ST Avold Nord</t>
  </si>
  <si>
    <t>GODFRIN Valérie</t>
  </si>
  <si>
    <t>5, allée des Peupliers</t>
  </si>
  <si>
    <t>CHRISTIE GENY</t>
  </si>
  <si>
    <t>Voie romaine B.P. 724</t>
  </si>
  <si>
    <t>BP 326</t>
  </si>
  <si>
    <t>PRIVAS CEDEX</t>
  </si>
  <si>
    <t>PRECILOR</t>
  </si>
  <si>
    <t>23 bis, rue Wilson BP 40140</t>
  </si>
  <si>
    <t>MOIOLI</t>
  </si>
  <si>
    <t>5, rue du Fourneau BP 47</t>
  </si>
  <si>
    <t>B.5651</t>
  </si>
  <si>
    <t>THY-LE-CHATEAU</t>
  </si>
  <si>
    <t>55 Rue de la Poudrerie</t>
  </si>
  <si>
    <t>L-1899</t>
  </si>
  <si>
    <t>KOCKELSCHEUER</t>
  </si>
  <si>
    <t>PREST HYDRAU</t>
  </si>
  <si>
    <t>6 Grand Rue</t>
  </si>
  <si>
    <t>55400£</t>
  </si>
  <si>
    <t>ROUVRES EN WOEVRE</t>
  </si>
  <si>
    <t>PROCIDEC</t>
  </si>
  <si>
    <t>ZI de la Voie Romaine BP 654</t>
  </si>
  <si>
    <t>PRO'CONCEPT</t>
  </si>
  <si>
    <t>ZI Rue Gasseville</t>
  </si>
  <si>
    <t>CATHY KONIECZNY</t>
  </si>
  <si>
    <t>13 Avenue Georges de La Tour</t>
  </si>
  <si>
    <t>PARIS SUD HYDRAULIQUE</t>
  </si>
  <si>
    <t>2 Bis, route de Morangis B.P. 19</t>
  </si>
  <si>
    <t>WISSOUS</t>
  </si>
  <si>
    <t>SALADIN</t>
  </si>
  <si>
    <t>P.S.S.</t>
  </si>
  <si>
    <t>89, rue Georges Hermann</t>
  </si>
  <si>
    <t>QUEUNIEZ SARL</t>
  </si>
  <si>
    <t>Z.A. du Bruner 12, rue des Artisans</t>
  </si>
  <si>
    <t>Mme SANTORO</t>
  </si>
  <si>
    <t>RAILTECH INTERNATIONAL</t>
  </si>
  <si>
    <t>13, rue Georges Clémenceau</t>
  </si>
  <si>
    <t>ARS SUR MOSELLE</t>
  </si>
  <si>
    <t>MR RECOUVREUR JOEL</t>
  </si>
  <si>
    <t>2 rue des Lavandières</t>
  </si>
  <si>
    <t>BERTRANGE</t>
  </si>
  <si>
    <t>RECTILUX</t>
  </si>
  <si>
    <t>Route de STADTBREDIMUS BP 15</t>
  </si>
  <si>
    <t>L-5670</t>
  </si>
  <si>
    <t>REMICH</t>
  </si>
  <si>
    <t>RECTI-MOTEURS</t>
  </si>
  <si>
    <t xml:space="preserve">9 rue des Nonnetiers Zone Actipôle de Metz-Borny </t>
  </si>
  <si>
    <t>B.P. 21</t>
  </si>
  <si>
    <t>VAUCOULEURS</t>
  </si>
  <si>
    <t>Mme TOUSSAINT</t>
  </si>
  <si>
    <t>REPILUX</t>
  </si>
  <si>
    <t>136 rue de Fentrange</t>
  </si>
  <si>
    <t>L-5811</t>
  </si>
  <si>
    <t>FENTANGE</t>
  </si>
  <si>
    <t>RISCH INDUSTRIE</t>
  </si>
  <si>
    <t>chez I.G.C. Z.A., Pôle tertiaire Saint Jean JOUY AUX ARCHES</t>
  </si>
  <si>
    <t>8, rue du Docteur Schweitzer</t>
  </si>
  <si>
    <t>RISCH</t>
  </si>
  <si>
    <t>RJ SAS MGB</t>
  </si>
  <si>
    <t>16 Bis Avenue de la Chapelle</t>
  </si>
  <si>
    <t>RL CONCEPTION</t>
  </si>
  <si>
    <t>Zone d'Activités de la Croix St Nicolas 8 Rue de Lorraine</t>
  </si>
  <si>
    <t>R.M. HYDRAULIQUE</t>
  </si>
  <si>
    <t>Z.A. du Triage 2, rue Emile Foliat</t>
  </si>
  <si>
    <t>AUDUN LE ROMAN</t>
  </si>
  <si>
    <t>RMS</t>
  </si>
  <si>
    <t>7B rue Jules Ferry</t>
  </si>
  <si>
    <t>Ets RODICK</t>
  </si>
  <si>
    <t>47, rue de l'Etoile</t>
  </si>
  <si>
    <t>SCHMITZ Christian</t>
  </si>
  <si>
    <t>ROLANFER MATERIEL FERROVIAIRE</t>
  </si>
  <si>
    <t>B.P. 60022</t>
  </si>
  <si>
    <t>BELLO</t>
  </si>
  <si>
    <t>34, rue des Peupliers</t>
  </si>
  <si>
    <t>KNUTANGE</t>
  </si>
  <si>
    <t>Mme ROSSI</t>
  </si>
  <si>
    <t>BP 10050</t>
  </si>
  <si>
    <t>Mme ZIVEC</t>
  </si>
  <si>
    <t>ROTOMADE</t>
  </si>
  <si>
    <t>BP 102 Z.I. Bommelscheuer</t>
  </si>
  <si>
    <t>ROZAIRE Jean-Pierre</t>
  </si>
  <si>
    <t>OLGY-ARGANCY</t>
  </si>
  <si>
    <t>RS PLUS</t>
  </si>
  <si>
    <t>MERCY LE BAS</t>
  </si>
  <si>
    <t>SAINTOIS MECANIQUE</t>
  </si>
  <si>
    <t xml:space="preserve">19, rue Saint Joseph </t>
  </si>
  <si>
    <t>GOVILLER</t>
  </si>
  <si>
    <t>Mme PERRERA</t>
  </si>
  <si>
    <t>SAMSON Patrick EURL</t>
  </si>
  <si>
    <t>7, avenue des Mineurs B.P. 3</t>
  </si>
  <si>
    <t>VALLEROY</t>
  </si>
  <si>
    <t>CALDARONI Francoise</t>
  </si>
  <si>
    <t>SARMAT TP</t>
  </si>
  <si>
    <t>Zone Industrielle Rue du JET</t>
  </si>
  <si>
    <t>POMPEY</t>
  </si>
  <si>
    <t>SCCT</t>
  </si>
  <si>
    <t>850 rue Louis Pasteur</t>
  </si>
  <si>
    <t>SCHALL SARL</t>
  </si>
  <si>
    <t>72, rue Principale B.P.1</t>
  </si>
  <si>
    <t>ALTRIPPE</t>
  </si>
  <si>
    <t>KOPP Isabelle</t>
  </si>
  <si>
    <t>SV4 T-E</t>
  </si>
  <si>
    <t>3 Place Jean Paul II</t>
  </si>
  <si>
    <t>SCI ZINSNER</t>
  </si>
  <si>
    <t>ZAC Les Brequettes</t>
  </si>
  <si>
    <t xml:space="preserve">17, route de Lisle </t>
  </si>
  <si>
    <t>VILLE SUR SAULX</t>
  </si>
  <si>
    <t>CANOVA</t>
  </si>
  <si>
    <t>SCREG EST</t>
  </si>
  <si>
    <t>Activité Béton Extradé 11, rue du Gué</t>
  </si>
  <si>
    <t>Zone Industrielle Sud 4 rue du  Donon</t>
  </si>
  <si>
    <t>SARRALBE</t>
  </si>
  <si>
    <t>2 Route de Metz</t>
  </si>
  <si>
    <t>Z.I. des Bréquettes B.P. 26</t>
  </si>
  <si>
    <t xml:space="preserve">12, rue de la libération BP 30 </t>
  </si>
  <si>
    <t>DOMPCEVRIN</t>
  </si>
  <si>
    <t>DELAVILLA Béatrice</t>
  </si>
  <si>
    <t>Z.A.C du Haut des Tappes</t>
  </si>
  <si>
    <t>HOMECOURT</t>
  </si>
  <si>
    <t>MARIE</t>
  </si>
  <si>
    <t>SEROLOR</t>
  </si>
  <si>
    <t>Z.I. Sainte Agathe Impasse Paul Langevin</t>
  </si>
  <si>
    <t>Serrurerie Métallerie 57</t>
  </si>
  <si>
    <t>5 Rue Coluche</t>
  </si>
  <si>
    <t>SERVI-SIGN</t>
  </si>
  <si>
    <t>Pôle d'Activités TALANGE NORD</t>
  </si>
  <si>
    <t>6, rue Emile Folliat</t>
  </si>
  <si>
    <t>Mme NORROY</t>
  </si>
  <si>
    <t>SFL</t>
  </si>
  <si>
    <t>Zone Industrielle du Fürst 2 Rue Alexandre Dreux</t>
  </si>
  <si>
    <t xml:space="preserve">S.I.B - A.D.R </t>
  </si>
  <si>
    <t>50 Rue Capitaine Maillard BP 20040</t>
  </si>
  <si>
    <t>BOULAY MOSELLE</t>
  </si>
  <si>
    <t>SICAH LORRAINE</t>
  </si>
  <si>
    <t>BP 30</t>
  </si>
  <si>
    <t>16, rue du Méric</t>
  </si>
  <si>
    <t>Carreau de la Mine</t>
  </si>
  <si>
    <t>PIEROTTI Martine</t>
  </si>
  <si>
    <t>1, avenue Charles De Gaulle B.P.4</t>
  </si>
  <si>
    <t>RETHEL</t>
  </si>
  <si>
    <t>16, rue Jean Jaurès</t>
  </si>
  <si>
    <t>1550 R du Laudrefang</t>
  </si>
  <si>
    <t>TETING SUR NIED</t>
  </si>
  <si>
    <t>SITRAL SA INDUSTRIE</t>
  </si>
  <si>
    <t>Avenue District Urbain BP 48</t>
  </si>
  <si>
    <t>VILCHEZ Orléane</t>
  </si>
  <si>
    <t>S.L.M.R.</t>
  </si>
  <si>
    <t>B.P. 30 037</t>
  </si>
  <si>
    <t>YUTZ Cédex</t>
  </si>
  <si>
    <t>S.M.A. INTERACCIAI</t>
  </si>
  <si>
    <t>Rue Edouard Branly ZI Mitry-Compans</t>
  </si>
  <si>
    <t>MITRY-MORY</t>
  </si>
  <si>
    <t>BOUILLET</t>
  </si>
  <si>
    <t>7b, rue Jules Ferry</t>
  </si>
  <si>
    <t>Z.I. du FURST Rue Alexandre Dreux</t>
  </si>
  <si>
    <t>17, rue de la forêt Z.A. de la Tannerie</t>
  </si>
  <si>
    <t>ANCERVILLE</t>
  </si>
  <si>
    <t>SMGO SARL</t>
  </si>
  <si>
    <t>ZI des Poutots</t>
  </si>
  <si>
    <t>SAVONNIERES DEVANT BAR</t>
  </si>
  <si>
    <t>Pôle Industriel Toul Europe Secteur A 180 rue de l'escadrille des cigognes</t>
  </si>
  <si>
    <t>TOUL</t>
  </si>
  <si>
    <t>29 - Allée du Gassion</t>
  </si>
  <si>
    <t>Sté MECANIQUE de MOUTIERS</t>
  </si>
  <si>
    <t>14, avenue Clémenceau</t>
  </si>
  <si>
    <t>Jacquet Alain</t>
  </si>
  <si>
    <t>SMPI</t>
  </si>
  <si>
    <t>47 Bis Rue Jeanne d'Arc</t>
  </si>
  <si>
    <t>64, grand'rue</t>
  </si>
  <si>
    <t>M. OCHEM</t>
  </si>
  <si>
    <t>2, rue du Champ de Mars</t>
  </si>
  <si>
    <t>MARTIGNY LES BAINS</t>
  </si>
  <si>
    <t>Parc d'Activité Communautaire n°1</t>
  </si>
  <si>
    <t>SEINGBOUSE</t>
  </si>
  <si>
    <t>370 Rue Alfred Krug</t>
  </si>
  <si>
    <t>8, rue de Londres</t>
  </si>
  <si>
    <t>SOGEA EST BTP</t>
  </si>
  <si>
    <t>Rue du Général Rascas</t>
  </si>
  <si>
    <t>BOULAY / MOSELLE</t>
  </si>
  <si>
    <t>SOGEEFER</t>
  </si>
  <si>
    <t>Rue Wilson B.P. 70044</t>
  </si>
  <si>
    <t>HAGONDANGE CEDES</t>
  </si>
  <si>
    <t>SOGEMAT EQUIPEMENT</t>
  </si>
  <si>
    <t>6, rue des Nonnetiers ACTIPÔLE</t>
  </si>
  <si>
    <t>SOLOTRAMO</t>
  </si>
  <si>
    <t>Rue Henri Bonnegarde B.P. 70306</t>
  </si>
  <si>
    <t>MAIZIERES LES METZ CEDEX</t>
  </si>
  <si>
    <t>SOLSI-TEC</t>
  </si>
  <si>
    <t>Parc d'Activités Communautaire "Belle Fontaine</t>
  </si>
  <si>
    <t xml:space="preserve">Centre : ATTON/PONT A MOUSSON  ZA Sud Rue Pierre Adt </t>
  </si>
  <si>
    <t>ATTON</t>
  </si>
  <si>
    <t>TUCQUENIEUX</t>
  </si>
  <si>
    <t>METALIFER GROUPE ECOR</t>
  </si>
  <si>
    <t xml:space="preserve">941/1095 Rue des Etats Unis Pole Industriel Toul Europe </t>
  </si>
  <si>
    <t>111, rue du Mal FOCH</t>
  </si>
  <si>
    <t xml:space="preserve">Rue de la Pièce Saint Champ </t>
  </si>
  <si>
    <t>Mme PELTRE</t>
  </si>
  <si>
    <t>SOVOTEC</t>
  </si>
  <si>
    <t>ZA de la Voivre 25 Allée des Chênes</t>
  </si>
  <si>
    <t>EPINAL</t>
  </si>
  <si>
    <t>Tps SPANU et Fils</t>
  </si>
  <si>
    <t>11 Rue des Artisans</t>
  </si>
  <si>
    <t>ZAC du Champs de Mars</t>
  </si>
  <si>
    <t>860, rue Jean Prouvé Z.I. SUD de Fléville</t>
  </si>
  <si>
    <t>FLEVILLE DVT NANCY</t>
  </si>
  <si>
    <t>Mlle BOYETTE</t>
  </si>
  <si>
    <t>1 La Houve</t>
  </si>
  <si>
    <t>Rue Denis Papin</t>
  </si>
  <si>
    <t>SCHOENECK</t>
  </si>
  <si>
    <t>STROMAG S.A.S.</t>
  </si>
  <si>
    <t xml:space="preserve">B.P. 50419 </t>
  </si>
  <si>
    <t>AUBERT</t>
  </si>
  <si>
    <t>Pôle LAVOISIER</t>
  </si>
  <si>
    <t>MONCEL-LES-LUNEVILLE</t>
  </si>
  <si>
    <t>ZA Route de Vitry Sur Orne</t>
  </si>
  <si>
    <t>Zone Artisanale LES BREQUETTES</t>
  </si>
  <si>
    <t>108, rue Marc Raty</t>
  </si>
  <si>
    <t>TRIEUX</t>
  </si>
  <si>
    <t>QUERCIA</t>
  </si>
  <si>
    <t>C.M.I. TECH5I LUXEMBOURG</t>
  </si>
  <si>
    <t>38 Triangle Vert</t>
  </si>
  <si>
    <t>L-5691</t>
  </si>
  <si>
    <t>MONDORF LES BAINS</t>
  </si>
  <si>
    <t>STANDART</t>
  </si>
  <si>
    <t>TECHNACEM</t>
  </si>
  <si>
    <t>26, rue de la république</t>
  </si>
  <si>
    <t>TECHNIFAB</t>
  </si>
  <si>
    <t>B.P. 34 Zone Industrielle 4, rue de Gasseville</t>
  </si>
  <si>
    <t>Z.A. B.P. 20005</t>
  </si>
  <si>
    <t>GROSTENQUIN</t>
  </si>
  <si>
    <t>TECHNIQUES DES METAUX</t>
  </si>
  <si>
    <t xml:space="preserve">4 Grand Rue </t>
  </si>
  <si>
    <t>18, BD Victor Hugo</t>
  </si>
  <si>
    <t>TOMBLAINE</t>
  </si>
  <si>
    <t>TECHNOTOL</t>
  </si>
  <si>
    <t>Z.I. POMPEY INDUSTRIE</t>
  </si>
  <si>
    <t>SALAGNAT</t>
  </si>
  <si>
    <t>TELLIG</t>
  </si>
  <si>
    <t>9 Rue du Moulin</t>
  </si>
  <si>
    <t>BOISMONT</t>
  </si>
  <si>
    <t>TESS METAL</t>
  </si>
  <si>
    <t xml:space="preserve">4 Rue des Tilleuls </t>
  </si>
  <si>
    <t>VILLERS LES MANGIENNES</t>
  </si>
  <si>
    <t>TECHNIQUES &amp; TRAVAUX INDUSTRIE</t>
  </si>
  <si>
    <t>BP 30204</t>
  </si>
  <si>
    <t>MLLE SCHNEIDER</t>
  </si>
  <si>
    <t>T.F.L. Tournage Fraisage Lorrain</t>
  </si>
  <si>
    <t>12, rue des Artisans Z.A. du Buner</t>
  </si>
  <si>
    <t>SANTORO</t>
  </si>
  <si>
    <t>TRIEUX GARAGE VOLBERT</t>
  </si>
  <si>
    <t>Rue Marc Raty</t>
  </si>
  <si>
    <t xml:space="preserve">45, route de Metz </t>
  </si>
  <si>
    <t>JOUY-AUX-ARCHES</t>
  </si>
  <si>
    <t>EARL THIEBAUCHAMPS</t>
  </si>
  <si>
    <t>55 Rue de la République</t>
  </si>
  <si>
    <t>LARONXE</t>
  </si>
  <si>
    <t>Ets THIRY FRANCOIS S.A.R.L.</t>
  </si>
  <si>
    <t>BP 7</t>
  </si>
  <si>
    <t>M. THIRY</t>
  </si>
  <si>
    <t>THOMAS FRERES SARL</t>
  </si>
  <si>
    <t xml:space="preserve">8, grand rue </t>
  </si>
  <si>
    <t>DAMPVITOUX</t>
  </si>
  <si>
    <t>THYSSENKRUPP MATERIALS FRANCE</t>
  </si>
  <si>
    <t>Rue Lavoisier  ZI St Agathe BP 30024</t>
  </si>
  <si>
    <t>ZAC  du Champ de Mars</t>
  </si>
  <si>
    <t>NATHALIE BRUA</t>
  </si>
  <si>
    <t>BP 648  Route de Thionville</t>
  </si>
  <si>
    <t>Severine D'APRILE</t>
  </si>
  <si>
    <t>B.P. 658</t>
  </si>
  <si>
    <t>TILMAT TP</t>
  </si>
  <si>
    <t>Zone Industrielle Rue du Jet</t>
  </si>
  <si>
    <t>M. SARI</t>
  </si>
  <si>
    <t>PRECI 3D</t>
  </si>
  <si>
    <t>ZI Les Jonquières</t>
  </si>
  <si>
    <t>27, rue du Docteur SCHWEITZER</t>
  </si>
  <si>
    <t>TLM CABLES</t>
  </si>
  <si>
    <t>Parc d'Activités Ste Agathe</t>
  </si>
  <si>
    <t>TM HCI</t>
  </si>
  <si>
    <t>ZAC Brequette</t>
  </si>
  <si>
    <t>TECHNIQUE MAINTENANCE SERVICES</t>
  </si>
  <si>
    <t>12 Rue Charles Bourseul</t>
  </si>
  <si>
    <t>BOUXIERES AUS DAMES</t>
  </si>
  <si>
    <t>TOLERIE SERVICE</t>
  </si>
  <si>
    <t>22, allée des Peupliers Z.I. HOUDEMONT</t>
  </si>
  <si>
    <t>TOURNAGE DEPANNAGE</t>
  </si>
  <si>
    <t>Rue des artisans Z.I. Ste Agathe</t>
  </si>
  <si>
    <t>2 Chemin de l'Usine</t>
  </si>
  <si>
    <t>TRAVODIAM</t>
  </si>
  <si>
    <t>RUE GEORGES CLAUDE</t>
  </si>
  <si>
    <t>Zone Artisanale BP 90045</t>
  </si>
  <si>
    <t>ILLANGE CEDEX</t>
  </si>
  <si>
    <t>Melle DARQUES</t>
  </si>
  <si>
    <t>TSRL POLETTI</t>
  </si>
  <si>
    <t>Route de Metz</t>
  </si>
  <si>
    <t>Mme GOLDEN Véronique</t>
  </si>
  <si>
    <t>U.C.M. FABRICATION</t>
  </si>
  <si>
    <t xml:space="preserve">127/129 Avenue de Paris  </t>
  </si>
  <si>
    <t>CHALONS EN CHAMPAGNE</t>
  </si>
  <si>
    <t>BALIN</t>
  </si>
  <si>
    <t>UNIS INDUSTRIE</t>
  </si>
  <si>
    <t>B.P. 167 Bld de la Justice</t>
  </si>
  <si>
    <t>CARVIN</t>
  </si>
  <si>
    <t>M. LARUE</t>
  </si>
  <si>
    <t>BP 31</t>
  </si>
  <si>
    <t>GRANDSIRE</t>
  </si>
  <si>
    <t>ANGOTTI</t>
  </si>
  <si>
    <t>VALORMECA</t>
  </si>
  <si>
    <t>6 Route de Bayon</t>
  </si>
  <si>
    <t>LANEUVILLE-DEVANT-NANCY</t>
  </si>
  <si>
    <t xml:space="preserve">SNV.A. MONTAGE </t>
  </si>
  <si>
    <t>Z.A.  Rue du Pont</t>
  </si>
  <si>
    <t>VB SERVICE</t>
  </si>
  <si>
    <t>12 Chemin de la Haute Facelle</t>
  </si>
  <si>
    <t>HERBEVILLER</t>
  </si>
  <si>
    <t>VETEC</t>
  </si>
  <si>
    <t>B.P. 76</t>
  </si>
  <si>
    <t>JARNY Cedex</t>
  </si>
  <si>
    <t>SAG VIGILEC</t>
  </si>
  <si>
    <t>45 Route de Metz</t>
  </si>
  <si>
    <t>COMMUNE DE VIGNOT</t>
  </si>
  <si>
    <t>13, Rue Pasteur</t>
  </si>
  <si>
    <t>VIGNOT &amp; Cie S.A.</t>
  </si>
  <si>
    <t xml:space="preserve">BP N°2 </t>
  </si>
  <si>
    <t>FAINS-VEEL</t>
  </si>
  <si>
    <t>VILAULT</t>
  </si>
  <si>
    <t>ZI de Ars sur Moselle CD 11</t>
  </si>
  <si>
    <t>VILSANS</t>
  </si>
  <si>
    <t>2 Rue Porte de Thionville</t>
  </si>
  <si>
    <t>SIERCK LES BAINS</t>
  </si>
  <si>
    <t>ZA  Rue du Pont</t>
  </si>
  <si>
    <t>VILLARUBIA</t>
  </si>
  <si>
    <t>VUILLEMARD</t>
  </si>
  <si>
    <t>13, rue du Vieux Moulin</t>
  </si>
  <si>
    <t>RAMONCHAMP</t>
  </si>
  <si>
    <t>THOMAS</t>
  </si>
  <si>
    <t>MECANIQUE VUILLERMOZ</t>
  </si>
  <si>
    <t>23 Rue du Moulin</t>
  </si>
  <si>
    <t>VELAINES</t>
  </si>
  <si>
    <t>Entreprise WAGNER</t>
  </si>
  <si>
    <t>2 bis, route de Thionville</t>
  </si>
  <si>
    <t>RETTEL</t>
  </si>
  <si>
    <t>WEILER</t>
  </si>
  <si>
    <t>23 Rue du Général Castelnau</t>
  </si>
  <si>
    <t>MORHANGE</t>
  </si>
  <si>
    <t>XENARD SA</t>
  </si>
  <si>
    <t>B.P. 15</t>
  </si>
  <si>
    <t>SEICHAMPS</t>
  </si>
  <si>
    <t>XL ENSEIGNES</t>
  </si>
  <si>
    <t>Pole d'Activités TALANGE Nord</t>
  </si>
  <si>
    <t>245 Rue Louis Braille DYNAPOLE ZI de Fléville Sud</t>
  </si>
  <si>
    <t>FLEVILLE</t>
  </si>
  <si>
    <t>57 rue Principale</t>
  </si>
  <si>
    <t>REMERING LES PUTTELANGE</t>
  </si>
  <si>
    <t>M. ZINGRAFF Christophe</t>
  </si>
  <si>
    <t>ZINSNER</t>
  </si>
  <si>
    <t>Z.A.C. Les BREQUETTES</t>
  </si>
  <si>
    <t>M. ZINSNER Luc</t>
  </si>
  <si>
    <t>VALMECA 57</t>
  </si>
  <si>
    <t>VALMECA 55</t>
  </si>
  <si>
    <t>PONTICELLI</t>
  </si>
  <si>
    <t>AIGLE</t>
  </si>
  <si>
    <t>APROMETAL</t>
  </si>
  <si>
    <t>ATELIERS DE CLOUANGE</t>
  </si>
  <si>
    <t>BERL</t>
  </si>
  <si>
    <t>MERSEN</t>
  </si>
  <si>
    <t>CCB</t>
  </si>
  <si>
    <t>CHAMESO LUX</t>
  </si>
  <si>
    <t>CINQUEPALMI</t>
  </si>
  <si>
    <t>COSTA</t>
  </si>
  <si>
    <t>COUTIER</t>
  </si>
  <si>
    <t>DELPHITRANS</t>
  </si>
  <si>
    <t>DLE</t>
  </si>
  <si>
    <t>DMS</t>
  </si>
  <si>
    <t>DUFERCO</t>
  </si>
  <si>
    <t>DURMEYER</t>
  </si>
  <si>
    <t>EUROPROTECT</t>
  </si>
  <si>
    <t>EVM</t>
  </si>
  <si>
    <t>FAMILOR</t>
  </si>
  <si>
    <t>FETROT</t>
  </si>
  <si>
    <t>FPS</t>
  </si>
  <si>
    <t>GEZ</t>
  </si>
  <si>
    <t>GNT LUX</t>
  </si>
  <si>
    <t>HOUPIEZ</t>
  </si>
  <si>
    <t>HYDRAULIQUE PB</t>
  </si>
  <si>
    <t>LAROCHE</t>
  </si>
  <si>
    <t>LMS</t>
  </si>
  <si>
    <t>LUX TSM</t>
  </si>
  <si>
    <t>MECA CONCEPT</t>
  </si>
  <si>
    <t>MECAMAN</t>
  </si>
  <si>
    <t>MICARD</t>
  </si>
  <si>
    <t>MIE</t>
  </si>
  <si>
    <t>MTM</t>
  </si>
  <si>
    <t>PLUS</t>
  </si>
  <si>
    <t>PMV</t>
  </si>
  <si>
    <t>PRADIE</t>
  </si>
  <si>
    <t xml:space="preserve">PRECIA MOLEN </t>
  </si>
  <si>
    <t>PRECIRONDS</t>
  </si>
  <si>
    <t>PRECIS LUX</t>
  </si>
  <si>
    <t>PRODES</t>
  </si>
  <si>
    <t xml:space="preserve">SECOMETAL </t>
  </si>
  <si>
    <t>SEHB</t>
  </si>
  <si>
    <t>SEMI</t>
  </si>
  <si>
    <t>SERECA EST</t>
  </si>
  <si>
    <t xml:space="preserve">SIMEC </t>
  </si>
  <si>
    <t>SIMM</t>
  </si>
  <si>
    <t>SME</t>
  </si>
  <si>
    <t>SMGA</t>
  </si>
  <si>
    <t>SMI LORRAINE</t>
  </si>
  <si>
    <t>SMML</t>
  </si>
  <si>
    <t>SNCM</t>
  </si>
  <si>
    <t>SNEM</t>
  </si>
  <si>
    <t>SNTI</t>
  </si>
  <si>
    <t>SOMATEC</t>
  </si>
  <si>
    <t>SOMEG</t>
  </si>
  <si>
    <t>SRE</t>
  </si>
  <si>
    <t>SRAM</t>
  </si>
  <si>
    <t xml:space="preserve">COTUMER </t>
  </si>
  <si>
    <t>SUPL</t>
  </si>
  <si>
    <t>T3M</t>
  </si>
  <si>
    <t>TAS</t>
  </si>
  <si>
    <t>TCM</t>
  </si>
  <si>
    <t>TECHNOSOUD</t>
  </si>
  <si>
    <t>TIEM</t>
  </si>
  <si>
    <t xml:space="preserve">TILLY </t>
  </si>
  <si>
    <t>TIP</t>
  </si>
  <si>
    <t>TMP</t>
  </si>
  <si>
    <t>TTMG</t>
  </si>
  <si>
    <t xml:space="preserve">WATER CUTTING </t>
  </si>
  <si>
    <t>ADRESSE 1</t>
  </si>
  <si>
    <t>CP</t>
  </si>
  <si>
    <t>USINE A ZI</t>
  </si>
  <si>
    <t>ZA RUE DU PONT</t>
  </si>
  <si>
    <t>ST JEAN INDUSTRIE LORRAINE</t>
  </si>
  <si>
    <t>FIMUREX</t>
  </si>
  <si>
    <t>ANS</t>
  </si>
  <si>
    <t>IMS</t>
  </si>
  <si>
    <t>ROSSI</t>
  </si>
  <si>
    <t>ZAC DU BREUIL - Impasse Jean Lamour</t>
  </si>
  <si>
    <t>ZI Route de Chamagne</t>
  </si>
  <si>
    <t>CHARMES</t>
  </si>
  <si>
    <t>CMI DEFENCE SAS MECAREP</t>
  </si>
  <si>
    <t>70 Route de Metz - BP 50342</t>
  </si>
  <si>
    <t xml:space="preserve">70 Route de Metz </t>
  </si>
  <si>
    <t>CSE</t>
  </si>
  <si>
    <t>6, Plaine Socourt</t>
  </si>
  <si>
    <t>VALENTIN</t>
  </si>
  <si>
    <t>171 Chemin des Maises - Moyenpal</t>
  </si>
  <si>
    <t>XERTIGNY</t>
  </si>
  <si>
    <t>9 Rue de la Gare</t>
  </si>
  <si>
    <t>ZI EUROTRANSIT GAROLOR BP 38</t>
  </si>
  <si>
    <t>REIGNIER SERRURERIE</t>
  </si>
  <si>
    <t>123 Rue du pas haut</t>
  </si>
  <si>
    <t>SERVIGNY LES RAVILLES</t>
  </si>
  <si>
    <t>MTIS</t>
  </si>
  <si>
    <t>ZAC du Blanc Cailloux  BP 65 - INOVA 3000</t>
  </si>
  <si>
    <t>THAON LES VOSGES</t>
  </si>
  <si>
    <t>Rue de L'industrie</t>
  </si>
  <si>
    <t>BITSCHWILLER LES THANN</t>
  </si>
  <si>
    <t>ZI DU CANAL</t>
  </si>
  <si>
    <t>MCM LA MEUSIENNE</t>
  </si>
  <si>
    <t>GNT Champigneulles</t>
  </si>
  <si>
    <t>GNT PAM</t>
  </si>
  <si>
    <t>1242 , Route de Vandières</t>
  </si>
  <si>
    <t>BOULANGER BENOIT</t>
  </si>
  <si>
    <t>Route de Volkrange  Beuvange Sous Saint Michel</t>
  </si>
  <si>
    <t>CMI MAINTENANCE EST THIONVILLE</t>
  </si>
  <si>
    <t>CMI MAINTENANCE EST COMMERCY</t>
  </si>
  <si>
    <t>MULTIMECANIQUE</t>
  </si>
  <si>
    <t>HIESIGER</t>
  </si>
  <si>
    <t>MIS</t>
  </si>
  <si>
    <t>MERITECH</t>
  </si>
  <si>
    <t>Val Euromoselle Sud - 3 Rue de la Croix Blaise</t>
  </si>
  <si>
    <t>FEVES</t>
  </si>
  <si>
    <t>AB MECA</t>
  </si>
  <si>
    <t>3 Impasse de la Tannerie</t>
  </si>
  <si>
    <t>POLYMECA</t>
  </si>
  <si>
    <t>11 Rue Poincarré</t>
  </si>
  <si>
    <t>ELN</t>
  </si>
  <si>
    <t>162 Rue de la Vallée</t>
  </si>
  <si>
    <t>MARANGE SILVANGE</t>
  </si>
  <si>
    <t>DB SERVICES SERRURERIE</t>
  </si>
  <si>
    <t>27 Avenue de Verdun</t>
  </si>
  <si>
    <t>ST DIE DES VOSGES</t>
  </si>
  <si>
    <t>SNGM GAUTIER MOULRON</t>
  </si>
  <si>
    <t>Z.A. D'AIDELING - 6, route de Sarrelouis</t>
  </si>
  <si>
    <t>MIG BARBLE</t>
  </si>
  <si>
    <t>Z.I. Schaedhaff</t>
  </si>
  <si>
    <t xml:space="preserve">L-5280 </t>
  </si>
  <si>
    <t>Sandweiler</t>
  </si>
  <si>
    <t>SCHMIT TP</t>
  </si>
  <si>
    <t>DELFIND INDUSTRIES</t>
  </si>
  <si>
    <t>1 Rue Malgras ZI Trois Fontaines</t>
  </si>
  <si>
    <t>SAINT DIZIER</t>
  </si>
  <si>
    <t>Mme KIHM</t>
  </si>
  <si>
    <t>52 100 SAINT DIZIER</t>
  </si>
  <si>
    <t>1 Rue Malgras</t>
  </si>
  <si>
    <t>03 29 70 52 91</t>
  </si>
  <si>
    <t>03 55 54 00 55</t>
  </si>
  <si>
    <t>Rue Coluche</t>
  </si>
  <si>
    <t>DENIZ &amp; DENIZ</t>
  </si>
  <si>
    <t>TMG SARL</t>
  </si>
  <si>
    <t xml:space="preserve">Siège 1- LA HOUVE - 41 Rue de la Mine  </t>
  </si>
  <si>
    <t>LB SOUDURE</t>
  </si>
  <si>
    <t>3 Rue du Thiam</t>
  </si>
  <si>
    <t>LANDRES</t>
  </si>
  <si>
    <t>DEFAMETAL SRE GROUPE</t>
  </si>
  <si>
    <t>FML</t>
  </si>
  <si>
    <t>20, Rue d'Algrange</t>
  </si>
  <si>
    <t>NILVANGE</t>
  </si>
  <si>
    <t>1, Rue de la Prèle</t>
  </si>
  <si>
    <t>METALLERIE DU SUD LORRAIN</t>
  </si>
  <si>
    <t>Le Chapotel</t>
  </si>
  <si>
    <t>HYMONT</t>
  </si>
  <si>
    <t>AMS</t>
  </si>
  <si>
    <t>1 Rue de Prêle</t>
  </si>
  <si>
    <t>MERITECH LUX</t>
  </si>
  <si>
    <t>10 Rue de l'Avenir</t>
  </si>
  <si>
    <t>PROFORMA N°</t>
  </si>
  <si>
    <t>HYD ET AU VERINS</t>
  </si>
  <si>
    <t>ZI LOURDE</t>
  </si>
  <si>
    <t xml:space="preserve">Commande N°          </t>
  </si>
  <si>
    <t xml:space="preserve">BL N° </t>
  </si>
  <si>
    <t>N° COULEE</t>
  </si>
  <si>
    <t>Allée 4 Rue de L'industrie</t>
  </si>
  <si>
    <t>DIPSYS</t>
  </si>
  <si>
    <t>55, Avenue des Robaresses</t>
  </si>
  <si>
    <t>ANDRESY</t>
  </si>
  <si>
    <t>LASERUS</t>
  </si>
  <si>
    <t>3 ZARE EST</t>
  </si>
  <si>
    <t>GNT VITTEL</t>
  </si>
  <si>
    <t>ZI DE LA SAMARITAINE</t>
  </si>
  <si>
    <t>VITTEL</t>
  </si>
  <si>
    <t>CLERC INDUSTRIE - !! RJ  !!!</t>
  </si>
  <si>
    <t>ZAUGG - !! RJ !!</t>
  </si>
  <si>
    <t>ZINSNER - !! RJ !!</t>
  </si>
  <si>
    <t>TRANSMETAL - !! proforma !!</t>
  </si>
  <si>
    <t>S2EA - !! RJ !!</t>
  </si>
  <si>
    <t>MEMATECH - !! RJ !!</t>
  </si>
  <si>
    <t>LOUIS FRERES - !! RJ !!</t>
  </si>
  <si>
    <t>SOMMET - !! RJ !!</t>
  </si>
  <si>
    <t>METAL 54</t>
  </si>
  <si>
    <t>19 Grand Rue</t>
  </si>
  <si>
    <t>PHLIN</t>
  </si>
  <si>
    <t>SIMON MECANIQUE GENERALE</t>
  </si>
  <si>
    <t>40 Route du Pré Gérard</t>
  </si>
  <si>
    <t>MANDRAY</t>
  </si>
  <si>
    <t>1-3 Rue Lucien Termagne</t>
  </si>
  <si>
    <t>BELLEVILLE/MEUSE</t>
  </si>
  <si>
    <t>TECSEL</t>
  </si>
  <si>
    <t>EST ACIERS</t>
  </si>
  <si>
    <t>361, Avenue Oechmichen - BP91035 - Technoland</t>
  </si>
  <si>
    <t>ETUPES</t>
  </si>
  <si>
    <t>MPB</t>
  </si>
  <si>
    <t>35, Rue des Tilleuls</t>
  </si>
  <si>
    <t>LIGNY EN BARROIS</t>
  </si>
  <si>
    <t>BG LEVAGE</t>
  </si>
  <si>
    <t>EST USINAGE</t>
  </si>
  <si>
    <t>Site prod- 2 Rue des Portions</t>
  </si>
  <si>
    <t>SAINT NABORD</t>
  </si>
  <si>
    <t>CASTOLIN</t>
  </si>
  <si>
    <t>ZA Courtaboeuf 1 Villebon 22 av du Quebec</t>
  </si>
  <si>
    <t>COURTABOEUF</t>
  </si>
  <si>
    <t>TECH AND TRADE</t>
  </si>
  <si>
    <t>24 OP ZAEMER</t>
  </si>
  <si>
    <t>BG2M</t>
  </si>
  <si>
    <t>8 Rue du docteur Schweitzer</t>
  </si>
  <si>
    <t>Equipe Métallurgique Hamoise !! RJ 20/11/17 !!</t>
  </si>
  <si>
    <t>LOR'ASPI</t>
  </si>
  <si>
    <t>Rue des Gravières</t>
  </si>
  <si>
    <t>MECACTIV</t>
  </si>
  <si>
    <t>ESCH SUR ALZETTE</t>
  </si>
  <si>
    <t>L4316</t>
  </si>
  <si>
    <t>STEM</t>
  </si>
  <si>
    <t>11 Rue D'Alsace</t>
  </si>
  <si>
    <t>RECTIVAL EST</t>
  </si>
  <si>
    <t xml:space="preserve">PRADIE </t>
  </si>
  <si>
    <t>CMV</t>
  </si>
  <si>
    <t>VOID VACON</t>
  </si>
  <si>
    <t>MAIREL</t>
  </si>
  <si>
    <t>Z.I.  La Pelouse</t>
  </si>
  <si>
    <t>SM2E SARL</t>
  </si>
  <si>
    <t>ZA du PONT     5 rue du PONT</t>
  </si>
  <si>
    <t>M. GUERRA</t>
  </si>
  <si>
    <t>6 Rue des Nonnetiers ACTIPOLE</t>
  </si>
  <si>
    <t>Mr DE SA</t>
  </si>
  <si>
    <t>NOO FACTORY</t>
  </si>
  <si>
    <t>6 Route D'Ars</t>
  </si>
  <si>
    <t>VAUX</t>
  </si>
  <si>
    <t>Hervé MICHAS</t>
  </si>
  <si>
    <t>FA ET FILS</t>
  </si>
  <si>
    <t>Route de vitry sur orne</t>
  </si>
  <si>
    <t>IAD STEEL</t>
  </si>
  <si>
    <t>LEROY MERLIN</t>
  </si>
  <si>
    <t>Services généraux - ZI Hauconcourt</t>
  </si>
  <si>
    <t>DENIZ</t>
  </si>
  <si>
    <t>GREGORY</t>
  </si>
  <si>
    <t>57300 HAGONDANGE</t>
  </si>
  <si>
    <t>3 Rue du Feeder</t>
  </si>
  <si>
    <t>03 87 70 96 20</t>
  </si>
  <si>
    <t>GRENAILLAGE</t>
  </si>
  <si>
    <t>m²</t>
  </si>
  <si>
    <t>m²/poste</t>
  </si>
  <si>
    <t>€/poste</t>
  </si>
  <si>
    <t>M. CHARTON</t>
  </si>
  <si>
    <t>COPOLY</t>
  </si>
  <si>
    <t>18 rue du Pêcheur</t>
  </si>
  <si>
    <t>CULASSES PAC</t>
  </si>
  <si>
    <t>12, rue des Carrières</t>
  </si>
  <si>
    <t>CONS LA GRANDVILLE</t>
  </si>
  <si>
    <t>GT CONCEPT</t>
  </si>
  <si>
    <t>801 rue de la Boudière</t>
  </si>
  <si>
    <t>DOMMARTIN S/ VRAINE</t>
  </si>
  <si>
    <t>IMECA SARL</t>
  </si>
  <si>
    <t>18 bis rue Alexandre dreux - Parc Industriel de Furst</t>
  </si>
  <si>
    <t>Luc Dincher</t>
  </si>
  <si>
    <t>JDS SERVICES SARL</t>
  </si>
  <si>
    <t>Route de Metz - Ferme St Laurent</t>
  </si>
  <si>
    <t>COIN SUR SEILLE</t>
  </si>
  <si>
    <t>Julien Bilocq</t>
  </si>
  <si>
    <t>3, rue du Feeder</t>
  </si>
  <si>
    <t>STAHL Brigitte</t>
  </si>
  <si>
    <t>REMIATTE REGIS</t>
  </si>
  <si>
    <t xml:space="preserve">TSM </t>
  </si>
  <si>
    <t>1 Rue Pierre Adt - ZA sud</t>
  </si>
  <si>
    <t>AUBRY JMF</t>
  </si>
  <si>
    <t>24 rue des Pichaux</t>
  </si>
  <si>
    <t>FOULAIN</t>
  </si>
  <si>
    <t>LOCHNESS PRODUCTION</t>
  </si>
  <si>
    <t>16 rue de la Filature</t>
  </si>
  <si>
    <t>CHENIMENIL</t>
  </si>
  <si>
    <t>44/51 rue du lac</t>
  </si>
  <si>
    <t>SAINT AVOLD</t>
  </si>
  <si>
    <t>INEO ITE ST AVOLD</t>
  </si>
  <si>
    <t>LNS</t>
  </si>
  <si>
    <t>24 rue de Geespelt</t>
  </si>
  <si>
    <t>L-3378</t>
  </si>
  <si>
    <t>LIVANGE</t>
  </si>
  <si>
    <t>TECHMETAL 88</t>
  </si>
  <si>
    <t>20 rue des vignes</t>
  </si>
  <si>
    <t>HARCHECHAMP</t>
  </si>
  <si>
    <t>DIF / DECIBELS</t>
  </si>
  <si>
    <t>118 rue du Mont Cenis</t>
  </si>
  <si>
    <t>PARIS</t>
  </si>
  <si>
    <t>LMGE</t>
  </si>
  <si>
    <t>5 rue Coluche</t>
  </si>
  <si>
    <t>STERP INDUSTRIE</t>
  </si>
  <si>
    <t>Rue Antoine Ménard</t>
  </si>
  <si>
    <t>METAL EST</t>
  </si>
  <si>
    <t>12 rue Camille Flammarion - ZI des Mossus</t>
  </si>
  <si>
    <t>LUNEVILLE CEDEX</t>
  </si>
  <si>
    <t>RL SOUDURE</t>
  </si>
  <si>
    <t>9 rue du Marché</t>
  </si>
  <si>
    <t>JEANMENIL</t>
  </si>
  <si>
    <t>448, rue de Moulins</t>
  </si>
  <si>
    <t>BOUZONVILLE par BELGATRANS</t>
  </si>
  <si>
    <t>FELPIN MECA</t>
  </si>
  <si>
    <t>2 TER Rue de la Perrière</t>
  </si>
  <si>
    <t>BUSSIERES LES BELMONT</t>
  </si>
  <si>
    <t>MECA PRECISION</t>
  </si>
  <si>
    <t>ZI Peuxy</t>
  </si>
  <si>
    <t>ST NABORD</t>
  </si>
  <si>
    <t>GDNS SERRURERIE</t>
  </si>
  <si>
    <t>8 rue du Stade</t>
  </si>
  <si>
    <t>TECHNI-MAT</t>
  </si>
  <si>
    <t>Rue Henri de Bonnegarde</t>
  </si>
  <si>
    <t>MODELAGE MECANIQUE BRITSCH</t>
  </si>
  <si>
    <t>46B rue de Remiremont</t>
  </si>
  <si>
    <t>ARCHES</t>
  </si>
  <si>
    <t>GD SOLUTIONS</t>
  </si>
  <si>
    <t>2 Chemin de Vaux</t>
  </si>
  <si>
    <t>COLIN Nicolas</t>
  </si>
  <si>
    <t>Chez Aigle et Cie - Rue Serpenoise</t>
  </si>
  <si>
    <t>ATI-LA</t>
  </si>
  <si>
    <t>ZA rue Wilson</t>
  </si>
  <si>
    <t>M. HURET</t>
  </si>
  <si>
    <t>M. HURLIN</t>
  </si>
  <si>
    <t>FIVES NORDON - 78 Avenue du Xxème Corps</t>
  </si>
  <si>
    <t>L'HOTE ET FILS</t>
  </si>
  <si>
    <t>1 Chemin des Lognes</t>
  </si>
  <si>
    <t>NONHIGNY</t>
  </si>
  <si>
    <t>DUVAL TP</t>
  </si>
  <si>
    <t>13 Bis rue du Moulin</t>
  </si>
  <si>
    <t>JACQUET MARC</t>
  </si>
  <si>
    <t>AUEM</t>
  </si>
  <si>
    <t>PA Vallée de l'Ecaillon D40</t>
  </si>
  <si>
    <t>THIANT</t>
  </si>
  <si>
    <t>LME</t>
  </si>
  <si>
    <t>ZI Pompey Industries - Boulevard de Finlande</t>
  </si>
  <si>
    <t>MSD</t>
  </si>
  <si>
    <t>107 rue du Parc</t>
  </si>
  <si>
    <t>L-3542</t>
  </si>
  <si>
    <t>PRECIS EST</t>
  </si>
  <si>
    <t>182 rue Lavoisier - Technopole Forbach Sud</t>
  </si>
  <si>
    <t>FORBACH</t>
  </si>
  <si>
    <t>BIEBER</t>
  </si>
  <si>
    <t>ARTISSUNCH RICHARD</t>
  </si>
  <si>
    <t>M. MOINIER</t>
  </si>
  <si>
    <t>SOMBORN LANG-FERRY</t>
  </si>
  <si>
    <t>4 impasse des maîtres de forge</t>
  </si>
  <si>
    <t>LE HAUT DU THEM</t>
  </si>
  <si>
    <t>EACD</t>
  </si>
  <si>
    <t>9 rue des saussots</t>
  </si>
  <si>
    <t>GENEUILLE</t>
  </si>
  <si>
    <t>FSM</t>
  </si>
  <si>
    <t>8 Impasse des lettres</t>
  </si>
  <si>
    <t>ERI EST</t>
  </si>
  <si>
    <t>2 rue du Champs de Mars</t>
  </si>
  <si>
    <t>SIMONI ANGELA</t>
  </si>
  <si>
    <t>3 rue du Général Leclerc</t>
  </si>
  <si>
    <t>HAYANGE</t>
  </si>
  <si>
    <t>Atelier de Commercy-Activité usinage Route de Boncourt</t>
  </si>
  <si>
    <t>INSTITUT DE SOUDURE</t>
  </si>
  <si>
    <t>BARRIERE TPTS</t>
  </si>
  <si>
    <t>CMI MAINTENANCE EST BELLEVILLE</t>
  </si>
  <si>
    <t>37 rue Prosper Cabirol</t>
  </si>
  <si>
    <t>CMI MAINTENANCE EST COLMAR</t>
  </si>
  <si>
    <t>3 rue des Frères Lumière</t>
  </si>
  <si>
    <t>COLMAR</t>
  </si>
  <si>
    <t>BETAM SARL</t>
  </si>
  <si>
    <t>Zone Industrielle Est</t>
  </si>
  <si>
    <t>SAINTE CROIX AUX MINES</t>
  </si>
  <si>
    <t>TSD</t>
  </si>
  <si>
    <t>CD 52 Vallée de Bronvaux</t>
  </si>
  <si>
    <t>FOREST TECHS</t>
  </si>
  <si>
    <t>2 rue Bel Air</t>
  </si>
  <si>
    <t>REDING</t>
  </si>
  <si>
    <t>SCUP</t>
  </si>
  <si>
    <t>Village d'entreprises « la Vallée »</t>
  </si>
  <si>
    <t>MECAEROLOR</t>
  </si>
  <si>
    <t>ZA ST VINCENT</t>
  </si>
  <si>
    <t>Zone Artisanale Chemin de Brouck</t>
  </si>
  <si>
    <t>HANZO JOFFREY</t>
  </si>
  <si>
    <t>1 route de Strasbourg</t>
  </si>
  <si>
    <t>OGEVILLER</t>
  </si>
  <si>
    <t>2 rue de la Gare</t>
  </si>
  <si>
    <t>ANZELING</t>
  </si>
  <si>
    <t>ODECO</t>
  </si>
  <si>
    <t>66 route de la briquerie</t>
  </si>
  <si>
    <t>ALLIAGES SA</t>
  </si>
  <si>
    <t>MACHINING EUROPE PRECISION</t>
  </si>
  <si>
    <t>2, Bd Henri Becquerel</t>
  </si>
  <si>
    <t>M. SANTOS</t>
  </si>
  <si>
    <t>IMB-9R</t>
  </si>
  <si>
    <t>ZA le Cheval Blanc - 4b, Rue Jean Walgenwitz</t>
  </si>
  <si>
    <t>SOLGNE</t>
  </si>
  <si>
    <t>Mr Auchet</t>
  </si>
  <si>
    <t>CRMM</t>
  </si>
  <si>
    <t>39500 TAVAUX</t>
  </si>
  <si>
    <t>ZA de Saint Aubin</t>
  </si>
  <si>
    <t>06 77 07 83 38</t>
  </si>
  <si>
    <t>Directeur associé</t>
  </si>
  <si>
    <t>COUVAL</t>
  </si>
  <si>
    <t>rue de Saint Aubin</t>
  </si>
  <si>
    <t>TAVAUX</t>
  </si>
  <si>
    <t>Mr Couval</t>
  </si>
  <si>
    <t>Marquage</t>
  </si>
  <si>
    <t>LABORBE</t>
  </si>
  <si>
    <t>4 bis rue du Paquis</t>
  </si>
  <si>
    <t>M LABORBE</t>
  </si>
  <si>
    <t>SLD</t>
  </si>
  <si>
    <t>1-3 Rue Lucien Terwagne</t>
  </si>
  <si>
    <t>BELLEVILLE-SUR-MEUSE</t>
  </si>
  <si>
    <t>Mr CASAGRANDE</t>
  </si>
  <si>
    <t>ETS GRUNEWALD</t>
  </si>
  <si>
    <t>76 Rue  de Longeville</t>
  </si>
  <si>
    <t>Mr GRUNEWALD</t>
  </si>
  <si>
    <t>ø</t>
  </si>
  <si>
    <t>SAS BOILEAU</t>
  </si>
  <si>
    <t>Rue des Chenevrières</t>
  </si>
  <si>
    <t>BAUDRECOURT</t>
  </si>
  <si>
    <t>Mr BOILEAU</t>
  </si>
  <si>
    <t>SCHMITT MECANIQUE INDUSTRIELLE</t>
  </si>
  <si>
    <t>13 Chemin de Reckling</t>
  </si>
  <si>
    <t>VOLMERANGE-LES-BOULAY</t>
  </si>
  <si>
    <t>Mr SCHMITT</t>
  </si>
  <si>
    <t>GMG</t>
  </si>
  <si>
    <t>ZONE INDUSTRIELLE</t>
  </si>
  <si>
    <t>BIESLES</t>
  </si>
  <si>
    <t>Mr CANOVA</t>
  </si>
  <si>
    <t>SOTUMA</t>
  </si>
  <si>
    <t>1, Rue JEAN LOUIS ETIENNE</t>
  </si>
  <si>
    <t>Mr SSAINTOMER</t>
  </si>
  <si>
    <t>25 Chemin de la petite île</t>
  </si>
  <si>
    <t>Mr Maurice</t>
  </si>
  <si>
    <t>TMHCI</t>
  </si>
  <si>
    <t>ZAC de Brequettes - Rue des Charpentiers</t>
  </si>
  <si>
    <t>SERRURERIE LOSSON</t>
  </si>
  <si>
    <t>3 rue de la crouatte</t>
  </si>
  <si>
    <t>LAQUENEXY</t>
  </si>
  <si>
    <t>Mr Losson</t>
  </si>
  <si>
    <t>Rue des pins</t>
  </si>
  <si>
    <t>296 Boulevard Charles de Gaulle</t>
  </si>
  <si>
    <t>UNICONNECT SA</t>
  </si>
  <si>
    <t>LUXEMBOURD</t>
  </si>
  <si>
    <t>Mr HERVE</t>
  </si>
  <si>
    <t>*</t>
  </si>
  <si>
    <t xml:space="preserve"> +/-2</t>
  </si>
  <si>
    <t>John Cockerill Defense France</t>
  </si>
  <si>
    <t>Nombre de chalumeau</t>
  </si>
  <si>
    <t>perimetre avec condition</t>
  </si>
  <si>
    <t>vitesse de coupe</t>
  </si>
  <si>
    <t>Temps de cycle en min</t>
  </si>
  <si>
    <t>Réglage</t>
  </si>
  <si>
    <t>Méthode</t>
  </si>
  <si>
    <t>Matière à reserver</t>
  </si>
  <si>
    <t>Ebarbage</t>
  </si>
  <si>
    <t>Surface tole necessaire à l'OF en m²</t>
  </si>
  <si>
    <t>Date ENR</t>
  </si>
  <si>
    <t>N° Cde</t>
  </si>
  <si>
    <t>clients</t>
  </si>
  <si>
    <t>client final</t>
  </si>
  <si>
    <t>Poids T</t>
  </si>
  <si>
    <t>Nbre P.</t>
  </si>
  <si>
    <t>Expédié</t>
  </si>
  <si>
    <t>S/ARR</t>
  </si>
  <si>
    <t>NUAN</t>
  </si>
  <si>
    <t>épaisseur</t>
  </si>
  <si>
    <t>10 15 25</t>
  </si>
  <si>
    <t>Diffusé</t>
  </si>
  <si>
    <t>Distribué</t>
  </si>
  <si>
    <t>Coupé</t>
  </si>
  <si>
    <t>Ebarbé</t>
  </si>
  <si>
    <t>Facturé</t>
  </si>
  <si>
    <t>Valeur</t>
  </si>
  <si>
    <t>Poids
 réel</t>
  </si>
  <si>
    <t>Phase de Production</t>
  </si>
  <si>
    <t>Total</t>
  </si>
  <si>
    <t>N°OF</t>
  </si>
  <si>
    <t>Durée de fabrication (min)</t>
  </si>
  <si>
    <t>Délai de livraison</t>
  </si>
  <si>
    <t>Délai de fabrication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</si>
</sst>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  <numFmt numFmtId="166" formatCode="#,##0.000"/>
    <numFmt numFmtId="167" formatCode="d\ mmmm\ yyyy"/>
    <numFmt numFmtId="168" formatCode="#,##0_ ;\-#,##0\ "/>
    <numFmt numFmtId="169" formatCode="d\-mmm\-yy"/>
    <numFmt numFmtId="170" formatCode="d/m/yy;@"/>
    <numFmt numFmtId="171" formatCode="0.000"/>
  </numFmts>
  <fonts count="12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Comic Sans MS"/>
      <family val="4"/>
    </font>
    <font>
      <sz val="14"/>
      <name val="Arial Black"/>
      <family val="2"/>
    </font>
    <font>
      <sz val="14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2"/>
      <name val="Comic Sans MS"/>
      <family val="4"/>
    </font>
    <font>
      <u/>
      <sz val="10"/>
      <name val="Arial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20"/>
      <name val="Arial"/>
      <family val="2"/>
    </font>
    <font>
      <b/>
      <sz val="20"/>
      <name val="Comic Sans MS"/>
      <family val="4"/>
    </font>
    <font>
      <b/>
      <i/>
      <sz val="10"/>
      <name val="Arial"/>
      <family val="2"/>
    </font>
    <font>
      <b/>
      <u/>
      <sz val="20"/>
      <name val="Arial"/>
      <family val="2"/>
    </font>
    <font>
      <b/>
      <sz val="14"/>
      <name val="Book Antiqua"/>
      <family val="1"/>
    </font>
    <font>
      <b/>
      <u/>
      <sz val="24"/>
      <name val="Comic Sans MS"/>
      <family val="4"/>
    </font>
    <font>
      <b/>
      <sz val="14"/>
      <name val="Comic Sans MS"/>
      <family val="4"/>
    </font>
    <font>
      <sz val="16"/>
      <name val="Arial"/>
      <family val="2"/>
    </font>
    <font>
      <sz val="14"/>
      <name val="Arial"/>
      <family val="2"/>
    </font>
    <font>
      <sz val="16"/>
      <name val="Arial Black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Book Antiqua"/>
      <family val="1"/>
    </font>
    <font>
      <i/>
      <sz val="12"/>
      <name val="Arial"/>
      <family val="2"/>
    </font>
    <font>
      <b/>
      <sz val="18"/>
      <name val="Arial"/>
      <family val="2"/>
    </font>
    <font>
      <sz val="18"/>
      <name val="Arial Black"/>
      <family val="2"/>
    </font>
    <font>
      <sz val="16"/>
      <name val="Arial Rounded MT Bold"/>
      <family val="2"/>
    </font>
    <font>
      <sz val="22"/>
      <name val="Arial Black"/>
      <family val="2"/>
    </font>
    <font>
      <sz val="20"/>
      <name val="Arial Black"/>
      <family val="2"/>
    </font>
    <font>
      <sz val="12"/>
      <name val="Arial Narrow"/>
      <family val="2"/>
    </font>
    <font>
      <sz val="14"/>
      <name val="Arial Unicode MS"/>
      <family val="2"/>
    </font>
    <font>
      <sz val="16"/>
      <name val="Arial"/>
      <family val="2"/>
    </font>
    <font>
      <sz val="2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</font>
    <font>
      <sz val="26"/>
      <name val="Arial Black"/>
      <family val="2"/>
    </font>
    <font>
      <sz val="12"/>
      <name val="Arial Black"/>
      <family val="2"/>
    </font>
    <font>
      <b/>
      <sz val="12"/>
      <name val="Arial Black"/>
      <family val="2"/>
    </font>
    <font>
      <sz val="11"/>
      <color indexed="8"/>
      <name val="Calibri"/>
      <family val="2"/>
      <charset val="1"/>
    </font>
    <font>
      <sz val="12"/>
      <name val="Calibri"/>
      <family val="2"/>
    </font>
    <font>
      <sz val="9"/>
      <name val="Arial"/>
      <family val="2"/>
    </font>
    <font>
      <sz val="36"/>
      <color rgb="FFFF000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28"/>
      <name val="Arial"/>
      <family val="2"/>
    </font>
    <font>
      <b/>
      <sz val="2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73" fillId="0" borderId="0" applyFont="0" applyFill="0" applyBorder="0" applyAlignment="0" applyProtection="0"/>
    <xf numFmtId="44" fontId="73" fillId="0" borderId="0" applyFont="0" applyFill="0" applyBorder="0" applyAlignment="0" applyProtection="0"/>
    <xf numFmtId="0" fontId="72" fillId="0" borderId="0"/>
    <xf numFmtId="0" fontId="116" fillId="0" borderId="0"/>
  </cellStyleXfs>
  <cellXfs count="699">
    <xf numFmtId="0" fontId="0" fillId="0" borderId="0" xfId="0"/>
    <xf numFmtId="4" fontId="0" fillId="0" borderId="0" xfId="0" applyNumberFormat="1"/>
    <xf numFmtId="165" fontId="0" fillId="0" borderId="0" xfId="0" applyNumberFormat="1"/>
    <xf numFmtId="2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74" fillId="0" borderId="0" xfId="0" applyFont="1"/>
    <xf numFmtId="0" fontId="0" fillId="0" borderId="1" xfId="0" applyBorder="1" applyAlignment="1">
      <alignment horizontal="center"/>
    </xf>
    <xf numFmtId="4" fontId="81" fillId="0" borderId="0" xfId="0" applyNumberFormat="1" applyFont="1"/>
    <xf numFmtId="0" fontId="74" fillId="0" borderId="0" xfId="0" applyFont="1" applyAlignment="1">
      <alignment horizontal="center"/>
    </xf>
    <xf numFmtId="4" fontId="74" fillId="0" borderId="0" xfId="0" applyNumberFormat="1" applyFont="1"/>
    <xf numFmtId="167" fontId="76" fillId="0" borderId="0" xfId="0" applyNumberFormat="1" applyFont="1" applyAlignment="1">
      <alignment horizontal="center"/>
    </xf>
    <xf numFmtId="1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4" fontId="0" fillId="0" borderId="5" xfId="0" applyNumberFormat="1" applyBorder="1"/>
    <xf numFmtId="0" fontId="0" fillId="0" borderId="6" xfId="0" applyBorder="1"/>
    <xf numFmtId="0" fontId="0" fillId="0" borderId="7" xfId="0" applyBorder="1"/>
    <xf numFmtId="4" fontId="0" fillId="0" borderId="7" xfId="0" applyNumberFormat="1" applyBorder="1"/>
    <xf numFmtId="1" fontId="78" fillId="0" borderId="8" xfId="0" applyNumberFormat="1" applyFont="1" applyBorder="1"/>
    <xf numFmtId="0" fontId="83" fillId="0" borderId="3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4" fontId="0" fillId="0" borderId="3" xfId="0" applyNumberFormat="1" applyBorder="1"/>
    <xf numFmtId="4" fontId="0" fillId="0" borderId="4" xfId="0" applyNumberFormat="1" applyBorder="1"/>
    <xf numFmtId="4" fontId="0" fillId="0" borderId="6" xfId="0" applyNumberFormat="1" applyBorder="1"/>
    <xf numFmtId="166" fontId="75" fillId="0" borderId="1" xfId="0" applyNumberFormat="1" applyFont="1" applyBorder="1"/>
    <xf numFmtId="166" fontId="73" fillId="0" borderId="1" xfId="0" applyNumberFormat="1" applyFont="1" applyBorder="1"/>
    <xf numFmtId="166" fontId="0" fillId="0" borderId="1" xfId="0" applyNumberFormat="1" applyBorder="1"/>
    <xf numFmtId="44" fontId="73" fillId="0" borderId="1" xfId="2" applyBorder="1"/>
    <xf numFmtId="44" fontId="75" fillId="0" borderId="1" xfId="2" applyFont="1" applyBorder="1"/>
    <xf numFmtId="3" fontId="73" fillId="0" borderId="1" xfId="2" applyNumberFormat="1" applyBorder="1" applyAlignment="1">
      <alignment horizontal="center"/>
    </xf>
    <xf numFmtId="168" fontId="73" fillId="0" borderId="1" xfId="2" applyNumberFormat="1" applyBorder="1"/>
    <xf numFmtId="0" fontId="0" fillId="2" borderId="0" xfId="0" applyFill="1"/>
    <xf numFmtId="0" fontId="85" fillId="2" borderId="0" xfId="0" applyFont="1" applyFill="1"/>
    <xf numFmtId="0" fontId="74" fillId="2" borderId="0" xfId="0" applyFont="1" applyFill="1"/>
    <xf numFmtId="3" fontId="81" fillId="0" borderId="8" xfId="0" applyNumberFormat="1" applyFont="1" applyBorder="1" applyAlignment="1">
      <alignment horizontal="center"/>
    </xf>
    <xf numFmtId="3" fontId="81" fillId="0" borderId="1" xfId="0" applyNumberFormat="1" applyFont="1" applyBorder="1" applyAlignment="1">
      <alignment horizontal="center"/>
    </xf>
    <xf numFmtId="3" fontId="81" fillId="0" borderId="1" xfId="0" applyNumberFormat="1" applyFont="1" applyBorder="1"/>
    <xf numFmtId="3" fontId="81" fillId="0" borderId="12" xfId="0" applyNumberFormat="1" applyFont="1" applyBorder="1"/>
    <xf numFmtId="2" fontId="75" fillId="0" borderId="1" xfId="0" applyNumberFormat="1" applyFont="1" applyBorder="1"/>
    <xf numFmtId="0" fontId="75" fillId="0" borderId="1" xfId="0" applyFont="1" applyBorder="1"/>
    <xf numFmtId="4" fontId="75" fillId="0" borderId="1" xfId="0" applyNumberFormat="1" applyFont="1" applyBorder="1"/>
    <xf numFmtId="167" fontId="76" fillId="0" borderId="5" xfId="0" applyNumberFormat="1" applyFont="1" applyBorder="1" applyAlignment="1">
      <alignment horizontal="center"/>
    </xf>
    <xf numFmtId="167" fontId="76" fillId="0" borderId="7" xfId="0" applyNumberFormat="1" applyFont="1" applyBorder="1" applyAlignment="1">
      <alignment horizontal="center"/>
    </xf>
    <xf numFmtId="4" fontId="90" fillId="0" borderId="5" xfId="0" applyNumberFormat="1" applyFont="1" applyBorder="1"/>
    <xf numFmtId="4" fontId="90" fillId="0" borderId="0" xfId="0" applyNumberFormat="1" applyFont="1"/>
    <xf numFmtId="165" fontId="0" fillId="0" borderId="5" xfId="0" applyNumberFormat="1" applyBorder="1"/>
    <xf numFmtId="165" fontId="0" fillId="0" borderId="7" xfId="0" applyNumberFormat="1" applyBorder="1"/>
    <xf numFmtId="4" fontId="0" fillId="0" borderId="9" xfId="0" applyNumberFormat="1" applyBorder="1"/>
    <xf numFmtId="4" fontId="0" fillId="0" borderId="10" xfId="0" applyNumberFormat="1" applyBorder="1"/>
    <xf numFmtId="4" fontId="0" fillId="0" borderId="11" xfId="0" applyNumberFormat="1" applyBorder="1"/>
    <xf numFmtId="0" fontId="84" fillId="0" borderId="6" xfId="0" applyFont="1" applyBorder="1"/>
    <xf numFmtId="4" fontId="0" fillId="0" borderId="0" xfId="0" applyNumberFormat="1" applyAlignment="1">
      <alignment horizontal="right"/>
    </xf>
    <xf numFmtId="2" fontId="81" fillId="0" borderId="0" xfId="0" applyNumberFormat="1" applyFont="1"/>
    <xf numFmtId="4" fontId="84" fillId="0" borderId="1" xfId="0" applyNumberFormat="1" applyFont="1" applyBorder="1"/>
    <xf numFmtId="3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3" fontId="81" fillId="0" borderId="19" xfId="0" applyNumberFormat="1" applyFont="1" applyBorder="1" applyAlignment="1">
      <alignment horizontal="center"/>
    </xf>
    <xf numFmtId="0" fontId="88" fillId="0" borderId="20" xfId="0" applyFont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88" fillId="0" borderId="23" xfId="0" applyFont="1" applyBorder="1" applyAlignment="1">
      <alignment horizontal="center"/>
    </xf>
    <xf numFmtId="0" fontId="88" fillId="0" borderId="8" xfId="0" applyFont="1" applyBorder="1" applyAlignment="1">
      <alignment horizontal="center"/>
    </xf>
    <xf numFmtId="0" fontId="0" fillId="0" borderId="24" xfId="0" applyBorder="1"/>
    <xf numFmtId="0" fontId="0" fillId="0" borderId="25" xfId="0" applyBorder="1"/>
    <xf numFmtId="2" fontId="75" fillId="0" borderId="26" xfId="0" applyNumberFormat="1" applyFont="1" applyBorder="1"/>
    <xf numFmtId="0" fontId="75" fillId="0" borderId="26" xfId="0" applyFont="1" applyBorder="1"/>
    <xf numFmtId="4" fontId="75" fillId="0" borderId="26" xfId="0" applyNumberFormat="1" applyFont="1" applyBorder="1"/>
    <xf numFmtId="4" fontId="0" fillId="0" borderId="26" xfId="0" applyNumberFormat="1" applyBorder="1" applyAlignment="1">
      <alignment horizontal="center"/>
    </xf>
    <xf numFmtId="3" fontId="81" fillId="0" borderId="26" xfId="0" applyNumberFormat="1" applyFont="1" applyBorder="1" applyAlignment="1">
      <alignment horizontal="center"/>
    </xf>
    <xf numFmtId="3" fontId="81" fillId="0" borderId="26" xfId="0" applyNumberFormat="1" applyFont="1" applyBorder="1"/>
    <xf numFmtId="3" fontId="0" fillId="0" borderId="27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74" fillId="0" borderId="8" xfId="0" applyFont="1" applyBorder="1" applyAlignment="1">
      <alignment wrapText="1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3" fontId="81" fillId="0" borderId="35" xfId="0" applyNumberFormat="1" applyFont="1" applyBorder="1"/>
    <xf numFmtId="0" fontId="0" fillId="0" borderId="36" xfId="0" applyBorder="1"/>
    <xf numFmtId="0" fontId="0" fillId="0" borderId="31" xfId="0" applyBorder="1"/>
    <xf numFmtId="0" fontId="76" fillId="4" borderId="37" xfId="0" applyFont="1" applyFill="1" applyBorder="1" applyAlignment="1">
      <alignment wrapText="1"/>
    </xf>
    <xf numFmtId="0" fontId="76" fillId="4" borderId="35" xfId="0" applyFont="1" applyFill="1" applyBorder="1" applyAlignment="1">
      <alignment wrapText="1"/>
    </xf>
    <xf numFmtId="0" fontId="76" fillId="4" borderId="8" xfId="0" applyFont="1" applyFill="1" applyBorder="1" applyAlignment="1">
      <alignment wrapText="1"/>
    </xf>
    <xf numFmtId="167" fontId="79" fillId="0" borderId="0" xfId="0" applyNumberFormat="1" applyFont="1" applyAlignment="1">
      <alignment horizontal="center"/>
    </xf>
    <xf numFmtId="2" fontId="84" fillId="0" borderId="1" xfId="0" applyNumberFormat="1" applyFont="1" applyBorder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3" fontId="96" fillId="0" borderId="1" xfId="0" applyNumberFormat="1" applyFont="1" applyBorder="1" applyAlignment="1">
      <alignment horizontal="center"/>
    </xf>
    <xf numFmtId="3" fontId="97" fillId="0" borderId="8" xfId="0" applyNumberFormat="1" applyFont="1" applyBorder="1" applyAlignment="1">
      <alignment horizontal="center"/>
    </xf>
    <xf numFmtId="4" fontId="77" fillId="0" borderId="0" xfId="0" applyNumberFormat="1" applyFont="1" applyAlignment="1">
      <alignment horizontal="left"/>
    </xf>
    <xf numFmtId="14" fontId="74" fillId="0" borderId="0" xfId="0" applyNumberFormat="1" applyFont="1"/>
    <xf numFmtId="165" fontId="0" fillId="0" borderId="1" xfId="0" applyNumberFormat="1" applyBorder="1" applyAlignment="1">
      <alignment horizontal="center"/>
    </xf>
    <xf numFmtId="165" fontId="81" fillId="0" borderId="0" xfId="0" applyNumberFormat="1" applyFont="1"/>
    <xf numFmtId="165" fontId="81" fillId="0" borderId="8" xfId="0" applyNumberFormat="1" applyFont="1" applyBorder="1"/>
    <xf numFmtId="4" fontId="77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170" fontId="81" fillId="0" borderId="0" xfId="0" applyNumberFormat="1" applyFont="1" applyAlignment="1">
      <alignment horizontal="right"/>
    </xf>
    <xf numFmtId="165" fontId="84" fillId="0" borderId="1" xfId="0" applyNumberFormat="1" applyFont="1" applyBorder="1"/>
    <xf numFmtId="0" fontId="94" fillId="0" borderId="0" xfId="0" applyFont="1"/>
    <xf numFmtId="166" fontId="81" fillId="0" borderId="8" xfId="0" applyNumberFormat="1" applyFont="1" applyBorder="1"/>
    <xf numFmtId="0" fontId="96" fillId="0" borderId="0" xfId="0" applyFont="1"/>
    <xf numFmtId="0" fontId="96" fillId="0" borderId="0" xfId="0" applyFont="1" applyAlignment="1">
      <alignment wrapText="1"/>
    </xf>
    <xf numFmtId="4" fontId="96" fillId="0" borderId="1" xfId="0" applyNumberFormat="1" applyFont="1" applyBorder="1"/>
    <xf numFmtId="165" fontId="96" fillId="0" borderId="1" xfId="0" applyNumberFormat="1" applyFont="1" applyBorder="1"/>
    <xf numFmtId="10" fontId="0" fillId="0" borderId="1" xfId="0" applyNumberFormat="1" applyBorder="1"/>
    <xf numFmtId="165" fontId="96" fillId="0" borderId="38" xfId="0" applyNumberFormat="1" applyFont="1" applyBorder="1"/>
    <xf numFmtId="165" fontId="96" fillId="0" borderId="2" xfId="0" applyNumberFormat="1" applyFont="1" applyBorder="1" applyAlignment="1">
      <alignment horizontal="right"/>
    </xf>
    <xf numFmtId="0" fontId="79" fillId="0" borderId="0" xfId="0" applyFont="1" applyAlignment="1">
      <alignment horizontal="center"/>
    </xf>
    <xf numFmtId="0" fontId="79" fillId="0" borderId="10" xfId="0" applyFont="1" applyBorder="1" applyAlignment="1">
      <alignment horizontal="center"/>
    </xf>
    <xf numFmtId="165" fontId="81" fillId="0" borderId="39" xfId="0" applyNumberFormat="1" applyFont="1" applyBorder="1"/>
    <xf numFmtId="165" fontId="99" fillId="0" borderId="40" xfId="0" applyNumberFormat="1" applyFont="1" applyBorder="1"/>
    <xf numFmtId="0" fontId="95" fillId="0" borderId="0" xfId="0" applyFont="1" applyProtection="1">
      <protection locked="0"/>
    </xf>
    <xf numFmtId="3" fontId="80" fillId="0" borderId="12" xfId="0" applyNumberFormat="1" applyFont="1" applyBorder="1" applyAlignment="1">
      <alignment horizontal="center"/>
    </xf>
    <xf numFmtId="0" fontId="105" fillId="0" borderId="2" xfId="0" applyFont="1" applyBorder="1"/>
    <xf numFmtId="3" fontId="105" fillId="0" borderId="1" xfId="0" applyNumberFormat="1" applyFont="1" applyBorder="1" applyAlignment="1">
      <alignment horizontal="center"/>
    </xf>
    <xf numFmtId="3" fontId="96" fillId="0" borderId="25" xfId="0" applyNumberFormat="1" applyFont="1" applyBorder="1"/>
    <xf numFmtId="0" fontId="96" fillId="0" borderId="26" xfId="0" applyFont="1" applyBorder="1"/>
    <xf numFmtId="1" fontId="96" fillId="0" borderId="26" xfId="0" applyNumberFormat="1" applyFont="1" applyBorder="1"/>
    <xf numFmtId="4" fontId="96" fillId="0" borderId="26" xfId="0" applyNumberFormat="1" applyFont="1" applyBorder="1"/>
    <xf numFmtId="4" fontId="96" fillId="0" borderId="26" xfId="0" applyNumberFormat="1" applyFont="1" applyBorder="1" applyAlignment="1">
      <alignment horizontal="center" vertical="center"/>
    </xf>
    <xf numFmtId="1" fontId="96" fillId="0" borderId="43" xfId="0" applyNumberFormat="1" applyFont="1" applyBorder="1"/>
    <xf numFmtId="0" fontId="107" fillId="0" borderId="0" xfId="0" applyFont="1" applyAlignment="1">
      <alignment horizontal="right"/>
    </xf>
    <xf numFmtId="1" fontId="96" fillId="0" borderId="12" xfId="0" applyNumberFormat="1" applyFont="1" applyBorder="1"/>
    <xf numFmtId="4" fontId="96" fillId="0" borderId="0" xfId="0" applyNumberFormat="1" applyFont="1"/>
    <xf numFmtId="1" fontId="97" fillId="0" borderId="0" xfId="0" applyNumberFormat="1" applyFont="1"/>
    <xf numFmtId="1" fontId="97" fillId="0" borderId="8" xfId="0" applyNumberFormat="1" applyFont="1" applyBorder="1"/>
    <xf numFmtId="4" fontId="80" fillId="0" borderId="3" xfId="0" applyNumberFormat="1" applyFont="1" applyBorder="1"/>
    <xf numFmtId="0" fontId="107" fillId="0" borderId="5" xfId="0" applyFont="1" applyBorder="1" applyAlignment="1">
      <alignment horizontal="right"/>
    </xf>
    <xf numFmtId="4" fontId="78" fillId="0" borderId="5" xfId="0" applyNumberFormat="1" applyFont="1" applyBorder="1"/>
    <xf numFmtId="4" fontId="84" fillId="0" borderId="0" xfId="0" applyNumberFormat="1" applyFont="1"/>
    <xf numFmtId="0" fontId="84" fillId="0" borderId="10" xfId="0" applyFont="1" applyBorder="1"/>
    <xf numFmtId="3" fontId="80" fillId="0" borderId="4" xfId="0" applyNumberFormat="1" applyFont="1" applyBorder="1" applyAlignment="1">
      <alignment horizontal="left"/>
    </xf>
    <xf numFmtId="0" fontId="80" fillId="0" borderId="0" xfId="0" applyFont="1" applyAlignment="1">
      <alignment horizontal="left"/>
    </xf>
    <xf numFmtId="3" fontId="80" fillId="0" borderId="6" xfId="0" applyNumberFormat="1" applyFont="1" applyBorder="1" applyAlignment="1">
      <alignment horizontal="left"/>
    </xf>
    <xf numFmtId="0" fontId="80" fillId="0" borderId="7" xfId="0" applyFont="1" applyBorder="1" applyAlignment="1">
      <alignment horizontal="left"/>
    </xf>
    <xf numFmtId="0" fontId="84" fillId="0" borderId="7" xfId="0" applyFont="1" applyBorder="1"/>
    <xf numFmtId="0" fontId="84" fillId="0" borderId="11" xfId="0" applyFont="1" applyBorder="1"/>
    <xf numFmtId="49" fontId="0" fillId="0" borderId="1" xfId="0" applyNumberFormat="1" applyBorder="1" applyAlignment="1">
      <alignment horizontal="center"/>
    </xf>
    <xf numFmtId="4" fontId="89" fillId="3" borderId="5" xfId="0" applyNumberFormat="1" applyFont="1" applyFill="1" applyBorder="1"/>
    <xf numFmtId="4" fontId="0" fillId="3" borderId="5" xfId="0" applyNumberFormat="1" applyFill="1" applyBorder="1"/>
    <xf numFmtId="4" fontId="81" fillId="3" borderId="5" xfId="0" applyNumberFormat="1" applyFont="1" applyFill="1" applyBorder="1"/>
    <xf numFmtId="0" fontId="88" fillId="0" borderId="17" xfId="0" applyFont="1" applyBorder="1" applyAlignment="1">
      <alignment horizontal="center"/>
    </xf>
    <xf numFmtId="0" fontId="105" fillId="0" borderId="40" xfId="0" applyFont="1" applyBorder="1" applyAlignment="1">
      <alignment horizontal="center"/>
    </xf>
    <xf numFmtId="4" fontId="74" fillId="0" borderId="7" xfId="0" applyNumberFormat="1" applyFont="1" applyBorder="1"/>
    <xf numFmtId="0" fontId="0" fillId="0" borderId="8" xfId="0" applyBorder="1"/>
    <xf numFmtId="4" fontId="80" fillId="0" borderId="4" xfId="0" applyNumberFormat="1" applyFont="1" applyBorder="1"/>
    <xf numFmtId="3" fontId="81" fillId="0" borderId="1" xfId="0" applyNumberFormat="1" applyFont="1" applyBorder="1" applyAlignment="1">
      <alignment horizontal="center" vertical="center"/>
    </xf>
    <xf numFmtId="4" fontId="74" fillId="0" borderId="1" xfId="0" applyNumberFormat="1" applyFont="1" applyBorder="1" applyAlignment="1">
      <alignment horizontal="center" vertical="center"/>
    </xf>
    <xf numFmtId="164" fontId="81" fillId="0" borderId="1" xfId="1" applyFont="1" applyBorder="1"/>
    <xf numFmtId="165" fontId="81" fillId="0" borderId="1" xfId="1" applyNumberFormat="1" applyFont="1" applyBorder="1"/>
    <xf numFmtId="0" fontId="0" fillId="6" borderId="6" xfId="0" applyFill="1" applyBorder="1" applyAlignment="1">
      <alignment horizontal="center"/>
    </xf>
    <xf numFmtId="0" fontId="0" fillId="6" borderId="7" xfId="0" applyFill="1" applyBorder="1"/>
    <xf numFmtId="1" fontId="0" fillId="6" borderId="7" xfId="0" applyNumberFormat="1" applyFill="1" applyBorder="1"/>
    <xf numFmtId="4" fontId="0" fillId="6" borderId="7" xfId="0" applyNumberFormat="1" applyFill="1" applyBorder="1"/>
    <xf numFmtId="0" fontId="0" fillId="6" borderId="11" xfId="0" applyFill="1" applyBorder="1"/>
    <xf numFmtId="0" fontId="0" fillId="6" borderId="41" xfId="0" applyFill="1" applyBorder="1" applyAlignment="1">
      <alignment horizontal="center" vertical="center"/>
    </xf>
    <xf numFmtId="4" fontId="0" fillId="6" borderId="42" xfId="0" applyNumberFormat="1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4" fontId="0" fillId="6" borderId="42" xfId="0" applyNumberFormat="1" applyFill="1" applyBorder="1" applyAlignment="1">
      <alignment horizontal="center" vertical="center" wrapText="1"/>
    </xf>
    <xf numFmtId="1" fontId="0" fillId="6" borderId="42" xfId="0" applyNumberFormat="1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3" fontId="84" fillId="6" borderId="1" xfId="0" applyNumberFormat="1" applyFont="1" applyFill="1" applyBorder="1"/>
    <xf numFmtId="3" fontId="81" fillId="6" borderId="8" xfId="0" applyNumberFormat="1" applyFont="1" applyFill="1" applyBorder="1"/>
    <xf numFmtId="0" fontId="0" fillId="6" borderId="3" xfId="0" applyFill="1" applyBorder="1"/>
    <xf numFmtId="0" fontId="0" fillId="6" borderId="5" xfId="0" applyFill="1" applyBorder="1"/>
    <xf numFmtId="0" fontId="0" fillId="6" borderId="4" xfId="0" applyFill="1" applyBorder="1"/>
    <xf numFmtId="0" fontId="0" fillId="6" borderId="0" xfId="0" applyFill="1"/>
    <xf numFmtId="4" fontId="0" fillId="6" borderId="5" xfId="0" applyNumberFormat="1" applyFill="1" applyBorder="1"/>
    <xf numFmtId="167" fontId="76" fillId="6" borderId="5" xfId="0" applyNumberFormat="1" applyFont="1" applyFill="1" applyBorder="1" applyAlignment="1">
      <alignment horizontal="center"/>
    </xf>
    <xf numFmtId="0" fontId="0" fillId="6" borderId="9" xfId="0" applyFill="1" applyBorder="1"/>
    <xf numFmtId="4" fontId="0" fillId="6" borderId="0" xfId="0" applyNumberFormat="1" applyFill="1"/>
    <xf numFmtId="0" fontId="0" fillId="6" borderId="10" xfId="0" applyFill="1" applyBorder="1"/>
    <xf numFmtId="167" fontId="76" fillId="6" borderId="0" xfId="0" applyNumberFormat="1" applyFont="1" applyFill="1" applyAlignment="1">
      <alignment horizontal="center"/>
    </xf>
    <xf numFmtId="1" fontId="78" fillId="6" borderId="0" xfId="0" applyNumberFormat="1" applyFont="1" applyFill="1"/>
    <xf numFmtId="4" fontId="78" fillId="6" borderId="0" xfId="0" applyNumberFormat="1" applyFont="1" applyFill="1" applyAlignment="1">
      <alignment horizontal="left"/>
    </xf>
    <xf numFmtId="0" fontId="77" fillId="6" borderId="5" xfId="0" applyFont="1" applyFill="1" applyBorder="1" applyAlignment="1">
      <alignment horizontal="center"/>
    </xf>
    <xf numFmtId="0" fontId="78" fillId="6" borderId="0" xfId="0" applyFont="1" applyFill="1" applyAlignment="1">
      <alignment horizontal="right"/>
    </xf>
    <xf numFmtId="4" fontId="78" fillId="6" borderId="0" xfId="0" applyNumberFormat="1" applyFont="1" applyFill="1"/>
    <xf numFmtId="0" fontId="0" fillId="7" borderId="13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/>
    </xf>
    <xf numFmtId="4" fontId="0" fillId="7" borderId="14" xfId="0" applyNumberFormat="1" applyFill="1" applyBorder="1" applyAlignment="1">
      <alignment horizontal="center" vertical="center"/>
    </xf>
    <xf numFmtId="1" fontId="0" fillId="7" borderId="15" xfId="0" applyNumberFormat="1" applyFill="1" applyBorder="1" applyAlignment="1">
      <alignment horizontal="center" vertical="center" wrapText="1"/>
    </xf>
    <xf numFmtId="4" fontId="73" fillId="0" borderId="8" xfId="0" applyNumberFormat="1" applyFont="1" applyBorder="1" applyAlignment="1">
      <alignment horizontal="center"/>
    </xf>
    <xf numFmtId="4" fontId="86" fillId="6" borderId="0" xfId="0" applyNumberFormat="1" applyFont="1" applyFill="1"/>
    <xf numFmtId="4" fontId="81" fillId="6" borderId="0" xfId="0" applyNumberFormat="1" applyFont="1" applyFill="1"/>
    <xf numFmtId="169" fontId="82" fillId="6" borderId="0" xfId="0" applyNumberFormat="1" applyFont="1" applyFill="1" applyAlignment="1">
      <alignment horizontal="center"/>
    </xf>
    <xf numFmtId="169" fontId="82" fillId="6" borderId="10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78" fillId="6" borderId="0" xfId="0" applyFont="1" applyFill="1" applyAlignment="1">
      <alignment horizontal="left"/>
    </xf>
    <xf numFmtId="1" fontId="81" fillId="6" borderId="0" xfId="0" applyNumberFormat="1" applyFont="1" applyFill="1" applyAlignment="1">
      <alignment horizontal="center"/>
    </xf>
    <xf numFmtId="0" fontId="73" fillId="0" borderId="0" xfId="0" applyFont="1" applyAlignment="1">
      <alignment horizontal="center" vertical="center" wrapText="1"/>
    </xf>
    <xf numFmtId="0" fontId="108" fillId="0" borderId="0" xfId="0" applyFont="1" applyAlignment="1">
      <alignment vertical="center"/>
    </xf>
    <xf numFmtId="0" fontId="86" fillId="0" borderId="0" xfId="0" applyFont="1" applyAlignment="1">
      <alignment vertical="center"/>
    </xf>
    <xf numFmtId="0" fontId="103" fillId="0" borderId="0" xfId="0" applyFont="1" applyAlignment="1" applyProtection="1">
      <alignment horizontal="center" vertical="center"/>
      <protection locked="0"/>
    </xf>
    <xf numFmtId="0" fontId="84" fillId="6" borderId="0" xfId="0" applyFont="1" applyFill="1" applyAlignment="1">
      <alignment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vertical="center"/>
    </xf>
    <xf numFmtId="4" fontId="86" fillId="6" borderId="0" xfId="0" applyNumberFormat="1" applyFont="1" applyFill="1" applyAlignment="1">
      <alignment vertical="center"/>
    </xf>
    <xf numFmtId="4" fontId="0" fillId="6" borderId="0" xfId="0" applyNumberFormat="1" applyFill="1" applyAlignment="1">
      <alignment vertical="center"/>
    </xf>
    <xf numFmtId="4" fontId="81" fillId="6" borderId="0" xfId="0" applyNumberFormat="1" applyFont="1" applyFill="1" applyAlignment="1">
      <alignment vertical="center"/>
    </xf>
    <xf numFmtId="169" fontId="82" fillId="6" borderId="0" xfId="0" applyNumberFormat="1" applyFont="1" applyFill="1" applyAlignment="1">
      <alignment horizontal="center" vertical="center"/>
    </xf>
    <xf numFmtId="4" fontId="78" fillId="3" borderId="0" xfId="0" applyNumberFormat="1" applyFont="1" applyFill="1" applyAlignment="1">
      <alignment vertical="center"/>
    </xf>
    <xf numFmtId="0" fontId="78" fillId="6" borderId="0" xfId="0" applyFont="1" applyFill="1" applyAlignment="1">
      <alignment horizontal="left" vertical="center"/>
    </xf>
    <xf numFmtId="1" fontId="81" fillId="6" borderId="0" xfId="0" applyNumberFormat="1" applyFont="1" applyFill="1" applyAlignment="1">
      <alignment horizontal="center" vertical="center"/>
    </xf>
    <xf numFmtId="0" fontId="78" fillId="6" borderId="0" xfId="0" applyFont="1" applyFill="1" applyAlignment="1">
      <alignment horizontal="right" vertical="center"/>
    </xf>
    <xf numFmtId="4" fontId="78" fillId="6" borderId="0" xfId="0" applyNumberFormat="1" applyFont="1" applyFill="1" applyAlignment="1">
      <alignment vertical="center"/>
    </xf>
    <xf numFmtId="165" fontId="78" fillId="6" borderId="0" xfId="0" applyNumberFormat="1" applyFont="1" applyFill="1" applyAlignment="1">
      <alignment vertical="center"/>
    </xf>
    <xf numFmtId="0" fontId="81" fillId="0" borderId="0" xfId="0" applyFont="1" applyAlignment="1">
      <alignment horizontal="left" vertical="center"/>
    </xf>
    <xf numFmtId="165" fontId="0" fillId="6" borderId="0" xfId="0" applyNumberFormat="1" applyFill="1" applyAlignment="1">
      <alignment vertical="center"/>
    </xf>
    <xf numFmtId="0" fontId="0" fillId="7" borderId="13" xfId="0" applyFill="1" applyBorder="1" applyAlignment="1">
      <alignment horizontal="center" vertical="center"/>
    </xf>
    <xf numFmtId="4" fontId="0" fillId="7" borderId="14" xfId="0" applyNumberFormat="1" applyFill="1" applyBorder="1" applyAlignment="1">
      <alignment horizontal="center" vertical="center" wrapText="1"/>
    </xf>
    <xf numFmtId="1" fontId="0" fillId="7" borderId="14" xfId="0" applyNumberFormat="1" applyFill="1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 wrapText="1"/>
    </xf>
    <xf numFmtId="0" fontId="0" fillId="7" borderId="31" xfId="0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/>
    </xf>
    <xf numFmtId="1" fontId="0" fillId="7" borderId="0" xfId="0" applyNumberFormat="1" applyFill="1"/>
    <xf numFmtId="4" fontId="0" fillId="7" borderId="0" xfId="0" applyNumberFormat="1" applyFill="1"/>
    <xf numFmtId="0" fontId="84" fillId="0" borderId="0" xfId="0" applyFont="1" applyAlignment="1">
      <alignment vertical="center"/>
    </xf>
    <xf numFmtId="0" fontId="0" fillId="0" borderId="0" xfId="0" applyAlignment="1">
      <alignment vertical="center"/>
    </xf>
    <xf numFmtId="0" fontId="77" fillId="0" borderId="0" xfId="0" applyFont="1" applyAlignment="1">
      <alignment horizontal="center" vertical="center"/>
    </xf>
    <xf numFmtId="4" fontId="93" fillId="0" borderId="0" xfId="0" applyNumberFormat="1" applyFont="1" applyAlignment="1">
      <alignment horizontal="center" vertical="center"/>
    </xf>
    <xf numFmtId="0" fontId="93" fillId="0" borderId="0" xfId="0" applyFont="1" applyAlignment="1">
      <alignment horizontal="center" vertical="center"/>
    </xf>
    <xf numFmtId="4" fontId="80" fillId="0" borderId="0" xfId="0" applyNumberFormat="1" applyFont="1" applyAlignment="1">
      <alignment horizontal="center" vertical="center"/>
    </xf>
    <xf numFmtId="0" fontId="78" fillId="0" borderId="0" xfId="0" applyFont="1" applyAlignment="1">
      <alignment vertical="center"/>
    </xf>
    <xf numFmtId="0" fontId="79" fillId="0" borderId="1" xfId="0" applyFont="1" applyBorder="1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167" fontId="82" fillId="0" borderId="0" xfId="0" applyNumberFormat="1" applyFont="1" applyAlignment="1">
      <alignment horizontal="center" vertical="center"/>
    </xf>
    <xf numFmtId="4" fontId="78" fillId="0" borderId="0" xfId="0" applyNumberFormat="1" applyFont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4" fontId="0" fillId="6" borderId="1" xfId="0" applyNumberFormat="1" applyFill="1" applyBorder="1" applyAlignment="1">
      <alignment horizontal="center" vertical="center"/>
    </xf>
    <xf numFmtId="4" fontId="0" fillId="6" borderId="26" xfId="0" applyNumberFormat="1" applyFill="1" applyBorder="1" applyAlignment="1">
      <alignment horizontal="center" vertical="center"/>
    </xf>
    <xf numFmtId="3" fontId="96" fillId="6" borderId="26" xfId="0" applyNumberFormat="1" applyFont="1" applyFill="1" applyBorder="1" applyAlignment="1">
      <alignment horizontal="center" vertical="center" wrapText="1"/>
    </xf>
    <xf numFmtId="3" fontId="84" fillId="6" borderId="26" xfId="0" applyNumberFormat="1" applyFont="1" applyFill="1" applyBorder="1" applyAlignment="1">
      <alignment horizontal="center" vertical="center" wrapText="1"/>
    </xf>
    <xf numFmtId="165" fontId="0" fillId="6" borderId="26" xfId="0" applyNumberFormat="1" applyFill="1" applyBorder="1" applyAlignment="1">
      <alignment horizontal="center" vertical="center"/>
    </xf>
    <xf numFmtId="0" fontId="79" fillId="0" borderId="0" xfId="0" applyFont="1"/>
    <xf numFmtId="4" fontId="98" fillId="0" borderId="0" xfId="0" applyNumberFormat="1" applyFont="1"/>
    <xf numFmtId="0" fontId="84" fillId="0" borderId="0" xfId="0" applyFont="1"/>
    <xf numFmtId="4" fontId="96" fillId="7" borderId="1" xfId="0" applyNumberFormat="1" applyFont="1" applyFill="1" applyBorder="1" applyAlignment="1">
      <alignment wrapText="1"/>
    </xf>
    <xf numFmtId="0" fontId="96" fillId="7" borderId="1" xfId="0" applyFont="1" applyFill="1" applyBorder="1" applyAlignment="1">
      <alignment wrapText="1"/>
    </xf>
    <xf numFmtId="167" fontId="76" fillId="6" borderId="0" xfId="0" applyNumberFormat="1" applyFont="1" applyFill="1" applyAlignment="1">
      <alignment horizontal="center" vertical="center"/>
    </xf>
    <xf numFmtId="4" fontId="0" fillId="0" borderId="0" xfId="0" applyNumberFormat="1" applyAlignment="1">
      <alignment horizontal="right" vertical="center"/>
    </xf>
    <xf numFmtId="1" fontId="78" fillId="6" borderId="0" xfId="0" applyNumberFormat="1" applyFont="1" applyFill="1" applyAlignment="1">
      <alignment vertical="center"/>
    </xf>
    <xf numFmtId="4" fontId="74" fillId="0" borderId="0" xfId="0" applyNumberFormat="1" applyFont="1" applyAlignment="1">
      <alignment vertical="center"/>
    </xf>
    <xf numFmtId="4" fontId="79" fillId="0" borderId="0" xfId="0" applyNumberFormat="1" applyFont="1" applyAlignment="1">
      <alignment vertical="center"/>
    </xf>
    <xf numFmtId="0" fontId="78" fillId="0" borderId="0" xfId="0" applyFont="1" applyAlignment="1">
      <alignment horizontal="right" vertical="center"/>
    </xf>
    <xf numFmtId="4" fontId="84" fillId="0" borderId="0" xfId="0" applyNumberFormat="1" applyFont="1" applyAlignment="1">
      <alignment vertical="center"/>
    </xf>
    <xf numFmtId="0" fontId="84" fillId="0" borderId="0" xfId="0" applyFont="1" applyAlignment="1">
      <alignment horizontal="right" vertical="center"/>
    </xf>
    <xf numFmtId="4" fontId="78" fillId="6" borderId="0" xfId="0" applyNumberFormat="1" applyFont="1" applyFill="1" applyAlignment="1">
      <alignment horizontal="left" vertical="center"/>
    </xf>
    <xf numFmtId="0" fontId="77" fillId="6" borderId="0" xfId="0" applyFont="1" applyFill="1" applyAlignment="1">
      <alignment horizontal="center" vertical="center"/>
    </xf>
    <xf numFmtId="0" fontId="73" fillId="6" borderId="0" xfId="0" applyFont="1" applyFill="1" applyAlignment="1">
      <alignment horizontal="center" vertical="center"/>
    </xf>
    <xf numFmtId="0" fontId="86" fillId="0" borderId="0" xfId="0" applyFont="1" applyAlignment="1">
      <alignment horizontal="center" wrapText="1"/>
    </xf>
    <xf numFmtId="4" fontId="73" fillId="0" borderId="1" xfId="0" applyNumberFormat="1" applyFont="1" applyBorder="1" applyAlignment="1">
      <alignment horizontal="center" vertical="center"/>
    </xf>
    <xf numFmtId="0" fontId="73" fillId="0" borderId="1" xfId="0" applyFont="1" applyBorder="1"/>
    <xf numFmtId="0" fontId="73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73" fillId="7" borderId="30" xfId="0" applyFont="1" applyFill="1" applyBorder="1" applyAlignment="1">
      <alignment horizontal="center" vertical="center"/>
    </xf>
    <xf numFmtId="0" fontId="73" fillId="7" borderId="8" xfId="0" applyFont="1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167" fontId="79" fillId="0" borderId="0" xfId="0" applyNumberFormat="1" applyFont="1" applyAlignment="1">
      <alignment horizontal="center" vertical="center"/>
    </xf>
    <xf numFmtId="14" fontId="79" fillId="0" borderId="0" xfId="0" applyNumberFormat="1" applyFont="1" applyAlignment="1">
      <alignment horizontal="center" vertical="center" wrapText="1"/>
    </xf>
    <xf numFmtId="0" fontId="73" fillId="6" borderId="5" xfId="0" applyFont="1" applyFill="1" applyBorder="1" applyAlignment="1">
      <alignment horizontal="left" vertical="center" wrapText="1"/>
    </xf>
    <xf numFmtId="0" fontId="73" fillId="6" borderId="0" xfId="0" applyFont="1" applyFill="1" applyAlignment="1">
      <alignment horizontal="left" vertical="center" wrapText="1"/>
    </xf>
    <xf numFmtId="4" fontId="0" fillId="6" borderId="1" xfId="0" applyNumberForma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vertical="center" textRotation="90"/>
    </xf>
    <xf numFmtId="4" fontId="0" fillId="0" borderId="26" xfId="0" applyNumberFormat="1" applyBorder="1" applyAlignment="1">
      <alignment horizontal="center" vertical="center"/>
    </xf>
    <xf numFmtId="4" fontId="78" fillId="0" borderId="4" xfId="0" applyNumberFormat="1" applyFont="1" applyBorder="1" applyAlignment="1">
      <alignment horizontal="right" vertical="center" wrapText="1"/>
    </xf>
    <xf numFmtId="4" fontId="78" fillId="0" borderId="0" xfId="0" applyNumberFormat="1" applyFont="1" applyAlignment="1">
      <alignment horizontal="right" vertical="center" wrapText="1"/>
    </xf>
    <xf numFmtId="4" fontId="109" fillId="6" borderId="1" xfId="0" applyNumberFormat="1" applyFont="1" applyFill="1" applyBorder="1" applyAlignment="1">
      <alignment horizontal="center" vertical="center"/>
    </xf>
    <xf numFmtId="0" fontId="73" fillId="6" borderId="43" xfId="0" applyFont="1" applyFill="1" applyBorder="1" applyAlignment="1">
      <alignment horizontal="center" vertical="center" wrapText="1"/>
    </xf>
    <xf numFmtId="0" fontId="84" fillId="0" borderId="1" xfId="0" applyFont="1" applyBorder="1" applyAlignment="1">
      <alignment horizontal="center"/>
    </xf>
    <xf numFmtId="0" fontId="84" fillId="0" borderId="1" xfId="0" applyFont="1" applyBorder="1"/>
    <xf numFmtId="4" fontId="84" fillId="0" borderId="1" xfId="1" applyNumberFormat="1" applyFont="1" applyBorder="1"/>
    <xf numFmtId="4" fontId="84" fillId="0" borderId="1" xfId="0" applyNumberFormat="1" applyFont="1" applyBorder="1" applyAlignment="1">
      <alignment horizontal="center"/>
    </xf>
    <xf numFmtId="0" fontId="72" fillId="0" borderId="0" xfId="3"/>
    <xf numFmtId="0" fontId="72" fillId="0" borderId="0" xfId="3" applyAlignment="1">
      <alignment vertical="center" wrapText="1"/>
    </xf>
    <xf numFmtId="0" fontId="72" fillId="0" borderId="1" xfId="3" applyBorder="1" applyAlignment="1">
      <alignment vertical="center" wrapText="1"/>
    </xf>
    <xf numFmtId="0" fontId="72" fillId="0" borderId="1" xfId="3" applyBorder="1" applyAlignment="1">
      <alignment vertical="center"/>
    </xf>
    <xf numFmtId="0" fontId="72" fillId="0" borderId="2" xfId="3" applyBorder="1" applyAlignment="1">
      <alignment vertical="center" wrapText="1"/>
    </xf>
    <xf numFmtId="0" fontId="72" fillId="0" borderId="48" xfId="3" applyBorder="1" applyAlignment="1">
      <alignment vertical="center" wrapText="1"/>
    </xf>
    <xf numFmtId="0" fontId="72" fillId="0" borderId="49" xfId="3" applyBorder="1" applyAlignment="1">
      <alignment vertical="center" wrapText="1"/>
    </xf>
    <xf numFmtId="0" fontId="72" fillId="0" borderId="49" xfId="3" applyBorder="1" applyAlignment="1">
      <alignment vertical="center"/>
    </xf>
    <xf numFmtId="0" fontId="72" fillId="0" borderId="25" xfId="3" applyBorder="1" applyAlignment="1">
      <alignment vertical="center" wrapText="1"/>
    </xf>
    <xf numFmtId="0" fontId="72" fillId="0" borderId="26" xfId="3" applyBorder="1" applyAlignment="1">
      <alignment vertical="center" wrapText="1"/>
    </xf>
    <xf numFmtId="0" fontId="72" fillId="0" borderId="26" xfId="3" applyBorder="1" applyAlignment="1">
      <alignment vertical="center"/>
    </xf>
    <xf numFmtId="0" fontId="110" fillId="9" borderId="13" xfId="3" applyFont="1" applyFill="1" applyBorder="1" applyAlignment="1">
      <alignment horizontal="center" vertical="center"/>
    </xf>
    <xf numFmtId="0" fontId="110" fillId="9" borderId="14" xfId="3" applyFont="1" applyFill="1" applyBorder="1" applyAlignment="1">
      <alignment horizontal="center" vertical="center"/>
    </xf>
    <xf numFmtId="0" fontId="110" fillId="9" borderId="29" xfId="3" applyFont="1" applyFill="1" applyBorder="1" applyAlignment="1">
      <alignment vertical="center"/>
    </xf>
    <xf numFmtId="0" fontId="110" fillId="9" borderId="50" xfId="3" applyFont="1" applyFill="1" applyBorder="1" applyAlignment="1">
      <alignment vertical="center"/>
    </xf>
    <xf numFmtId="0" fontId="112" fillId="0" borderId="0" xfId="0" applyFont="1"/>
    <xf numFmtId="0" fontId="73" fillId="0" borderId="0" xfId="0" applyFont="1"/>
    <xf numFmtId="0" fontId="0" fillId="10" borderId="0" xfId="0" applyFill="1" applyAlignment="1">
      <alignment horizontal="center"/>
    </xf>
    <xf numFmtId="0" fontId="0" fillId="10" borderId="0" xfId="0" applyFill="1"/>
    <xf numFmtId="2" fontId="0" fillId="10" borderId="0" xfId="0" applyNumberFormat="1" applyFill="1"/>
    <xf numFmtId="166" fontId="0" fillId="10" borderId="0" xfId="0" applyNumberFormat="1" applyFill="1"/>
    <xf numFmtId="0" fontId="114" fillId="10" borderId="0" xfId="0" applyFont="1" applyFill="1" applyAlignment="1">
      <alignment vertical="center"/>
    </xf>
    <xf numFmtId="49" fontId="115" fillId="10" borderId="0" xfId="0" applyNumberFormat="1" applyFont="1" applyFill="1" applyAlignment="1">
      <alignment horizontal="left" vertical="center"/>
    </xf>
    <xf numFmtId="0" fontId="115" fillId="10" borderId="0" xfId="0" applyFont="1" applyFill="1" applyAlignment="1">
      <alignment horizontal="left" vertical="center"/>
    </xf>
    <xf numFmtId="0" fontId="115" fillId="10" borderId="0" xfId="0" applyFont="1" applyFill="1" applyAlignment="1">
      <alignment horizontal="right" vertical="center"/>
    </xf>
    <xf numFmtId="0" fontId="93" fillId="0" borderId="5" xfId="0" applyFont="1" applyBorder="1" applyAlignment="1">
      <alignment horizontal="right"/>
    </xf>
    <xf numFmtId="0" fontId="93" fillId="0" borderId="0" xfId="0" applyFont="1" applyAlignment="1">
      <alignment horizontal="right"/>
    </xf>
    <xf numFmtId="3" fontId="84" fillId="0" borderId="25" xfId="0" applyNumberFormat="1" applyFont="1" applyBorder="1"/>
    <xf numFmtId="0" fontId="84" fillId="0" borderId="26" xfId="0" applyFont="1" applyBorder="1"/>
    <xf numFmtId="1" fontId="84" fillId="0" borderId="26" xfId="0" applyNumberFormat="1" applyFont="1" applyBorder="1"/>
    <xf numFmtId="1" fontId="81" fillId="0" borderId="0" xfId="0" applyNumberFormat="1" applyFont="1"/>
    <xf numFmtId="1" fontId="81" fillId="0" borderId="8" xfId="0" applyNumberFormat="1" applyFont="1" applyBorder="1"/>
    <xf numFmtId="0" fontId="0" fillId="0" borderId="31" xfId="0" applyBorder="1" applyAlignment="1">
      <alignment horizontal="center"/>
    </xf>
    <xf numFmtId="3" fontId="79" fillId="0" borderId="4" xfId="0" applyNumberFormat="1" applyFont="1" applyBorder="1" applyAlignment="1">
      <alignment horizontal="left"/>
    </xf>
    <xf numFmtId="2" fontId="0" fillId="0" borderId="1" xfId="0" applyNumberFormat="1" applyBorder="1"/>
    <xf numFmtId="0" fontId="0" fillId="0" borderId="30" xfId="0" applyBorder="1" applyAlignment="1">
      <alignment horizontal="center"/>
    </xf>
    <xf numFmtId="0" fontId="71" fillId="0" borderId="2" xfId="3" applyFont="1" applyBorder="1" applyAlignment="1">
      <alignment vertical="center" wrapText="1"/>
    </xf>
    <xf numFmtId="0" fontId="71" fillId="0" borderId="1" xfId="3" applyFont="1" applyBorder="1" applyAlignment="1">
      <alignment vertical="center" wrapText="1"/>
    </xf>
    <xf numFmtId="0" fontId="71" fillId="0" borderId="1" xfId="3" applyFont="1" applyBorder="1" applyAlignment="1">
      <alignment vertical="center"/>
    </xf>
    <xf numFmtId="0" fontId="71" fillId="0" borderId="48" xfId="3" applyFont="1" applyBorder="1" applyAlignment="1">
      <alignment vertical="center" wrapText="1"/>
    </xf>
    <xf numFmtId="0" fontId="70" fillId="0" borderId="2" xfId="3" applyFont="1" applyBorder="1" applyAlignment="1">
      <alignment vertical="center" wrapText="1"/>
    </xf>
    <xf numFmtId="0" fontId="70" fillId="0" borderId="1" xfId="3" applyFont="1" applyBorder="1" applyAlignment="1">
      <alignment vertical="center"/>
    </xf>
    <xf numFmtId="0" fontId="69" fillId="0" borderId="2" xfId="3" applyFont="1" applyBorder="1" applyAlignment="1">
      <alignment vertical="center" wrapText="1"/>
    </xf>
    <xf numFmtId="0" fontId="69" fillId="0" borderId="1" xfId="3" applyFont="1" applyBorder="1" applyAlignment="1">
      <alignment vertical="center" wrapText="1"/>
    </xf>
    <xf numFmtId="0" fontId="69" fillId="0" borderId="1" xfId="3" applyFont="1" applyBorder="1" applyAlignment="1">
      <alignment vertical="center"/>
    </xf>
    <xf numFmtId="0" fontId="68" fillId="0" borderId="2" xfId="3" applyFont="1" applyBorder="1" applyAlignment="1">
      <alignment vertical="center" wrapText="1"/>
    </xf>
    <xf numFmtId="0" fontId="68" fillId="0" borderId="1" xfId="3" applyFont="1" applyBorder="1" applyAlignment="1">
      <alignment vertical="center" wrapText="1"/>
    </xf>
    <xf numFmtId="0" fontId="68" fillId="0" borderId="1" xfId="3" applyFont="1" applyBorder="1" applyAlignment="1">
      <alignment vertical="center"/>
    </xf>
    <xf numFmtId="0" fontId="67" fillId="0" borderId="2" xfId="3" applyFont="1" applyBorder="1" applyAlignment="1">
      <alignment vertical="center" wrapText="1"/>
    </xf>
    <xf numFmtId="0" fontId="67" fillId="0" borderId="1" xfId="3" applyFont="1" applyBorder="1" applyAlignment="1">
      <alignment vertical="center" wrapText="1"/>
    </xf>
    <xf numFmtId="0" fontId="67" fillId="0" borderId="1" xfId="3" applyFont="1" applyBorder="1" applyAlignment="1">
      <alignment vertical="center"/>
    </xf>
    <xf numFmtId="0" fontId="66" fillId="0" borderId="2" xfId="3" applyFont="1" applyBorder="1" applyAlignment="1">
      <alignment vertical="center" wrapText="1"/>
    </xf>
    <xf numFmtId="0" fontId="66" fillId="0" borderId="1" xfId="3" applyFont="1" applyBorder="1" applyAlignment="1">
      <alignment vertical="center" wrapText="1"/>
    </xf>
    <xf numFmtId="0" fontId="66" fillId="0" borderId="1" xfId="3" applyFont="1" applyBorder="1" applyAlignment="1">
      <alignment vertical="center"/>
    </xf>
    <xf numFmtId="0" fontId="65" fillId="0" borderId="2" xfId="3" applyFont="1" applyBorder="1" applyAlignment="1">
      <alignment vertical="center" wrapText="1"/>
    </xf>
    <xf numFmtId="0" fontId="65" fillId="0" borderId="1" xfId="3" applyFont="1" applyBorder="1" applyAlignment="1">
      <alignment vertical="center" wrapText="1"/>
    </xf>
    <xf numFmtId="0" fontId="65" fillId="0" borderId="1" xfId="3" applyFont="1" applyBorder="1" applyAlignment="1">
      <alignment vertical="center"/>
    </xf>
    <xf numFmtId="0" fontId="64" fillId="0" borderId="2" xfId="3" applyFont="1" applyBorder="1" applyAlignment="1">
      <alignment vertical="center" wrapText="1"/>
    </xf>
    <xf numFmtId="0" fontId="64" fillId="0" borderId="1" xfId="3" applyFont="1" applyBorder="1" applyAlignment="1">
      <alignment vertical="center" wrapText="1"/>
    </xf>
    <xf numFmtId="0" fontId="64" fillId="0" borderId="1" xfId="3" applyFont="1" applyBorder="1" applyAlignment="1">
      <alignment vertical="center"/>
    </xf>
    <xf numFmtId="0" fontId="63" fillId="0" borderId="2" xfId="3" applyFont="1" applyBorder="1" applyAlignment="1">
      <alignment vertical="center" wrapText="1"/>
    </xf>
    <xf numFmtId="0" fontId="62" fillId="0" borderId="2" xfId="3" applyFont="1" applyBorder="1" applyAlignment="1">
      <alignment vertical="center" wrapText="1"/>
    </xf>
    <xf numFmtId="0" fontId="62" fillId="0" borderId="1" xfId="3" applyFont="1" applyBorder="1" applyAlignment="1">
      <alignment vertical="center" wrapText="1"/>
    </xf>
    <xf numFmtId="0" fontId="62" fillId="0" borderId="1" xfId="3" applyFont="1" applyBorder="1" applyAlignment="1">
      <alignment vertical="center"/>
    </xf>
    <xf numFmtId="0" fontId="61" fillId="0" borderId="2" xfId="3" applyFont="1" applyBorder="1" applyAlignment="1">
      <alignment vertical="center" wrapText="1"/>
    </xf>
    <xf numFmtId="0" fontId="61" fillId="0" borderId="1" xfId="3" applyFont="1" applyBorder="1" applyAlignment="1">
      <alignment vertical="center" wrapText="1"/>
    </xf>
    <xf numFmtId="0" fontId="61" fillId="0" borderId="1" xfId="3" applyFont="1" applyBorder="1" applyAlignment="1">
      <alignment vertical="center"/>
    </xf>
    <xf numFmtId="0" fontId="60" fillId="0" borderId="2" xfId="3" applyFont="1" applyBorder="1" applyAlignment="1">
      <alignment vertical="center" wrapText="1"/>
    </xf>
    <xf numFmtId="0" fontId="60" fillId="0" borderId="1" xfId="3" applyFont="1" applyBorder="1" applyAlignment="1">
      <alignment vertical="center" wrapText="1"/>
    </xf>
    <xf numFmtId="0" fontId="60" fillId="0" borderId="1" xfId="3" applyFont="1" applyBorder="1" applyAlignment="1">
      <alignment vertical="center"/>
    </xf>
    <xf numFmtId="0" fontId="59" fillId="0" borderId="2" xfId="3" applyFont="1" applyBorder="1" applyAlignment="1">
      <alignment vertical="center" wrapText="1"/>
    </xf>
    <xf numFmtId="0" fontId="59" fillId="0" borderId="1" xfId="3" applyFont="1" applyBorder="1" applyAlignment="1">
      <alignment vertical="center" wrapText="1"/>
    </xf>
    <xf numFmtId="0" fontId="59" fillId="0" borderId="1" xfId="3" applyFont="1" applyBorder="1" applyAlignment="1">
      <alignment vertical="center"/>
    </xf>
    <xf numFmtId="0" fontId="58" fillId="0" borderId="1" xfId="3" applyFont="1" applyBorder="1" applyAlignment="1">
      <alignment vertical="center"/>
    </xf>
    <xf numFmtId="0" fontId="58" fillId="0" borderId="1" xfId="3" applyFont="1" applyBorder="1" applyAlignment="1">
      <alignment vertical="center" wrapText="1"/>
    </xf>
    <xf numFmtId="0" fontId="57" fillId="0" borderId="1" xfId="3" applyFont="1" applyBorder="1" applyAlignment="1">
      <alignment vertical="center"/>
    </xf>
    <xf numFmtId="0" fontId="56" fillId="0" borderId="2" xfId="3" applyFont="1" applyBorder="1" applyAlignment="1">
      <alignment vertical="center" wrapText="1"/>
    </xf>
    <xf numFmtId="0" fontId="56" fillId="0" borderId="1" xfId="3" applyFont="1" applyBorder="1" applyAlignment="1">
      <alignment vertical="center" wrapText="1"/>
    </xf>
    <xf numFmtId="0" fontId="56" fillId="0" borderId="1" xfId="3" applyFont="1" applyBorder="1" applyAlignment="1">
      <alignment vertical="center"/>
    </xf>
    <xf numFmtId="0" fontId="55" fillId="0" borderId="2" xfId="3" applyFont="1" applyBorder="1" applyAlignment="1">
      <alignment vertical="center" wrapText="1"/>
    </xf>
    <xf numFmtId="0" fontId="55" fillId="0" borderId="1" xfId="3" applyFont="1" applyBorder="1" applyAlignment="1">
      <alignment vertical="center" wrapText="1"/>
    </xf>
    <xf numFmtId="0" fontId="55" fillId="0" borderId="1" xfId="3" applyFont="1" applyBorder="1" applyAlignment="1">
      <alignment vertical="center"/>
    </xf>
    <xf numFmtId="0" fontId="54" fillId="0" borderId="2" xfId="3" applyFont="1" applyBorder="1" applyAlignment="1">
      <alignment vertical="center" wrapText="1"/>
    </xf>
    <xf numFmtId="0" fontId="54" fillId="0" borderId="1" xfId="3" applyFont="1" applyBorder="1" applyAlignment="1">
      <alignment vertical="center" wrapText="1"/>
    </xf>
    <xf numFmtId="0" fontId="54" fillId="0" borderId="1" xfId="3" applyFont="1" applyBorder="1" applyAlignment="1">
      <alignment vertical="center"/>
    </xf>
    <xf numFmtId="0" fontId="53" fillId="0" borderId="2" xfId="3" applyFont="1" applyBorder="1" applyAlignment="1">
      <alignment vertical="center" wrapText="1"/>
    </xf>
    <xf numFmtId="0" fontId="53" fillId="0" borderId="1" xfId="3" applyFont="1" applyBorder="1" applyAlignment="1">
      <alignment vertical="center" wrapText="1"/>
    </xf>
    <xf numFmtId="0" fontId="53" fillId="0" borderId="1" xfId="3" applyFont="1" applyBorder="1" applyAlignment="1">
      <alignment vertical="center"/>
    </xf>
    <xf numFmtId="0" fontId="52" fillId="0" borderId="2" xfId="3" applyFont="1" applyBorder="1" applyAlignment="1">
      <alignment vertical="center" wrapText="1"/>
    </xf>
    <xf numFmtId="0" fontId="52" fillId="0" borderId="1" xfId="3" applyFont="1" applyBorder="1" applyAlignment="1">
      <alignment vertical="center" wrapText="1"/>
    </xf>
    <xf numFmtId="0" fontId="52" fillId="0" borderId="1" xfId="3" applyFont="1" applyBorder="1" applyAlignment="1">
      <alignment vertical="center"/>
    </xf>
    <xf numFmtId="0" fontId="51" fillId="0" borderId="2" xfId="3" applyFont="1" applyBorder="1" applyAlignment="1">
      <alignment vertical="center" wrapText="1"/>
    </xf>
    <xf numFmtId="0" fontId="51" fillId="0" borderId="1" xfId="3" applyFont="1" applyBorder="1" applyAlignment="1">
      <alignment vertical="center" wrapText="1"/>
    </xf>
    <xf numFmtId="0" fontId="51" fillId="0" borderId="1" xfId="3" applyFont="1" applyBorder="1" applyAlignment="1">
      <alignment vertical="center"/>
    </xf>
    <xf numFmtId="0" fontId="50" fillId="0" borderId="2" xfId="3" applyFont="1" applyBorder="1" applyAlignment="1">
      <alignment vertical="center" wrapText="1"/>
    </xf>
    <xf numFmtId="0" fontId="50" fillId="0" borderId="1" xfId="3" applyFont="1" applyBorder="1" applyAlignment="1">
      <alignment vertical="center" wrapText="1"/>
    </xf>
    <xf numFmtId="0" fontId="50" fillId="0" borderId="1" xfId="3" applyFont="1" applyBorder="1" applyAlignment="1">
      <alignment vertical="center"/>
    </xf>
    <xf numFmtId="0" fontId="49" fillId="0" borderId="2" xfId="3" applyFont="1" applyBorder="1" applyAlignment="1">
      <alignment vertical="center" wrapText="1"/>
    </xf>
    <xf numFmtId="0" fontId="49" fillId="0" borderId="1" xfId="3" applyFont="1" applyBorder="1" applyAlignment="1">
      <alignment vertical="center" wrapText="1"/>
    </xf>
    <xf numFmtId="0" fontId="49" fillId="0" borderId="1" xfId="3" applyFont="1" applyBorder="1" applyAlignment="1">
      <alignment vertical="center"/>
    </xf>
    <xf numFmtId="0" fontId="48" fillId="0" borderId="2" xfId="3" applyFont="1" applyBorder="1" applyAlignment="1">
      <alignment vertical="center" wrapText="1"/>
    </xf>
    <xf numFmtId="0" fontId="48" fillId="0" borderId="1" xfId="3" applyFont="1" applyBorder="1" applyAlignment="1">
      <alignment vertical="center" wrapText="1"/>
    </xf>
    <xf numFmtId="0" fontId="48" fillId="0" borderId="1" xfId="3" applyFont="1" applyBorder="1" applyAlignment="1">
      <alignment vertical="center"/>
    </xf>
    <xf numFmtId="0" fontId="47" fillId="0" borderId="2" xfId="3" applyFont="1" applyBorder="1" applyAlignment="1">
      <alignment vertical="center" wrapText="1"/>
    </xf>
    <xf numFmtId="0" fontId="47" fillId="0" borderId="1" xfId="3" applyFont="1" applyBorder="1" applyAlignment="1">
      <alignment vertical="center" wrapText="1"/>
    </xf>
    <xf numFmtId="0" fontId="47" fillId="0" borderId="1" xfId="3" applyFont="1" applyBorder="1" applyAlignment="1">
      <alignment vertical="center"/>
    </xf>
    <xf numFmtId="0" fontId="46" fillId="0" borderId="2" xfId="3" applyFont="1" applyBorder="1" applyAlignment="1">
      <alignment vertical="center" wrapText="1"/>
    </xf>
    <xf numFmtId="0" fontId="46" fillId="0" borderId="1" xfId="3" applyFont="1" applyBorder="1" applyAlignment="1">
      <alignment vertical="center" wrapText="1"/>
    </xf>
    <xf numFmtId="0" fontId="46" fillId="0" borderId="1" xfId="3" applyFont="1" applyBorder="1" applyAlignment="1">
      <alignment vertical="center"/>
    </xf>
    <xf numFmtId="0" fontId="45" fillId="0" borderId="2" xfId="3" applyFont="1" applyBorder="1" applyAlignment="1">
      <alignment vertical="center" wrapText="1"/>
    </xf>
    <xf numFmtId="0" fontId="44" fillId="0" borderId="2" xfId="3" applyFont="1" applyBorder="1" applyAlignment="1">
      <alignment vertical="center" wrapText="1"/>
    </xf>
    <xf numFmtId="0" fontId="44" fillId="0" borderId="1" xfId="3" applyFont="1" applyBorder="1" applyAlignment="1">
      <alignment vertical="center" wrapText="1"/>
    </xf>
    <xf numFmtId="0" fontId="44" fillId="0" borderId="1" xfId="3" applyFont="1" applyBorder="1" applyAlignment="1">
      <alignment vertical="center"/>
    </xf>
    <xf numFmtId="0" fontId="43" fillId="0" borderId="2" xfId="3" applyFont="1" applyBorder="1" applyAlignment="1">
      <alignment vertical="center" wrapText="1"/>
    </xf>
    <xf numFmtId="0" fontId="43" fillId="0" borderId="1" xfId="3" applyFont="1" applyBorder="1" applyAlignment="1">
      <alignment vertical="center" wrapText="1"/>
    </xf>
    <xf numFmtId="0" fontId="43" fillId="0" borderId="1" xfId="3" applyFont="1" applyBorder="1" applyAlignment="1">
      <alignment vertical="center"/>
    </xf>
    <xf numFmtId="0" fontId="42" fillId="0" borderId="1" xfId="3" applyFont="1" applyBorder="1" applyAlignment="1">
      <alignment vertical="center" wrapText="1"/>
    </xf>
    <xf numFmtId="0" fontId="41" fillId="0" borderId="2" xfId="3" applyFont="1" applyBorder="1" applyAlignment="1">
      <alignment vertical="center" wrapText="1"/>
    </xf>
    <xf numFmtId="0" fontId="40" fillId="0" borderId="2" xfId="3" applyFont="1" applyBorder="1" applyAlignment="1">
      <alignment vertical="center" wrapText="1"/>
    </xf>
    <xf numFmtId="0" fontId="40" fillId="0" borderId="1" xfId="3" applyFont="1" applyBorder="1" applyAlignment="1">
      <alignment vertical="center" wrapText="1"/>
    </xf>
    <xf numFmtId="0" fontId="40" fillId="0" borderId="1" xfId="3" applyFont="1" applyBorder="1" applyAlignment="1">
      <alignment vertical="center"/>
    </xf>
    <xf numFmtId="0" fontId="39" fillId="0" borderId="2" xfId="3" applyFont="1" applyBorder="1" applyAlignment="1">
      <alignment vertical="center" wrapText="1"/>
    </xf>
    <xf numFmtId="0" fontId="38" fillId="0" borderId="2" xfId="3" applyFont="1" applyBorder="1" applyAlignment="1">
      <alignment vertical="center" wrapText="1"/>
    </xf>
    <xf numFmtId="0" fontId="37" fillId="0" borderId="2" xfId="3" applyFont="1" applyBorder="1" applyAlignment="1">
      <alignment vertical="center" wrapText="1"/>
    </xf>
    <xf numFmtId="0" fontId="36" fillId="0" borderId="2" xfId="3" applyFont="1" applyBorder="1" applyAlignment="1">
      <alignment vertical="center" wrapText="1"/>
    </xf>
    <xf numFmtId="0" fontId="36" fillId="0" borderId="1" xfId="3" applyFont="1" applyBorder="1" applyAlignment="1">
      <alignment vertical="center" wrapText="1"/>
    </xf>
    <xf numFmtId="0" fontId="36" fillId="0" borderId="1" xfId="3" applyFont="1" applyBorder="1" applyAlignment="1">
      <alignment vertical="center"/>
    </xf>
    <xf numFmtId="0" fontId="35" fillId="0" borderId="2" xfId="3" applyFont="1" applyBorder="1" applyAlignment="1">
      <alignment vertical="center" wrapText="1"/>
    </xf>
    <xf numFmtId="0" fontId="35" fillId="0" borderId="1" xfId="3" applyFont="1" applyBorder="1" applyAlignment="1">
      <alignment vertical="center" wrapText="1"/>
    </xf>
    <xf numFmtId="0" fontId="35" fillId="0" borderId="1" xfId="3" applyFont="1" applyBorder="1" applyAlignment="1">
      <alignment vertical="center"/>
    </xf>
    <xf numFmtId="0" fontId="34" fillId="0" borderId="2" xfId="3" applyFont="1" applyBorder="1" applyAlignment="1">
      <alignment vertical="center" wrapText="1"/>
    </xf>
    <xf numFmtId="0" fontId="34" fillId="0" borderId="1" xfId="3" applyFont="1" applyBorder="1" applyAlignment="1">
      <alignment vertical="center" wrapText="1"/>
    </xf>
    <xf numFmtId="0" fontId="34" fillId="0" borderId="1" xfId="3" applyFont="1" applyBorder="1" applyAlignment="1">
      <alignment vertical="center"/>
    </xf>
    <xf numFmtId="0" fontId="33" fillId="0" borderId="2" xfId="3" applyFont="1" applyBorder="1" applyAlignment="1">
      <alignment vertical="center" wrapText="1"/>
    </xf>
    <xf numFmtId="0" fontId="33" fillId="0" borderId="1" xfId="3" applyFont="1" applyBorder="1" applyAlignment="1">
      <alignment vertical="center" wrapText="1"/>
    </xf>
    <xf numFmtId="0" fontId="33" fillId="0" borderId="1" xfId="3" applyFont="1" applyBorder="1" applyAlignment="1">
      <alignment vertical="center"/>
    </xf>
    <xf numFmtId="0" fontId="32" fillId="0" borderId="2" xfId="3" applyFont="1" applyBorder="1" applyAlignment="1">
      <alignment vertical="center" wrapText="1"/>
    </xf>
    <xf numFmtId="0" fontId="32" fillId="0" borderId="1" xfId="3" applyFont="1" applyBorder="1" applyAlignment="1">
      <alignment vertical="center" wrapText="1"/>
    </xf>
    <xf numFmtId="0" fontId="32" fillId="0" borderId="1" xfId="3" applyFont="1" applyBorder="1" applyAlignment="1">
      <alignment vertical="center"/>
    </xf>
    <xf numFmtId="0" fontId="31" fillId="0" borderId="1" xfId="3" applyFont="1" applyBorder="1" applyAlignment="1">
      <alignment vertical="center" wrapText="1"/>
    </xf>
    <xf numFmtId="0" fontId="30" fillId="0" borderId="2" xfId="3" applyFont="1" applyBorder="1" applyAlignment="1">
      <alignment vertical="center" wrapText="1"/>
    </xf>
    <xf numFmtId="4" fontId="117" fillId="0" borderId="1" xfId="0" applyNumberFormat="1" applyFont="1" applyBorder="1"/>
    <xf numFmtId="0" fontId="29" fillId="0" borderId="2" xfId="3" applyFont="1" applyBorder="1" applyAlignment="1">
      <alignment vertical="center" wrapText="1"/>
    </xf>
    <xf numFmtId="0" fontId="84" fillId="0" borderId="0" xfId="0" applyNumberFormat="1" applyFont="1" applyAlignment="1">
      <alignment horizontal="right" vertical="center"/>
    </xf>
    <xf numFmtId="4" fontId="84" fillId="0" borderId="0" xfId="0" applyNumberFormat="1" applyFont="1" applyAlignment="1">
      <alignment horizontal="left" vertical="center"/>
    </xf>
    <xf numFmtId="0" fontId="28" fillId="0" borderId="2" xfId="3" applyFont="1" applyBorder="1" applyAlignment="1">
      <alignment vertical="center" wrapText="1"/>
    </xf>
    <xf numFmtId="0" fontId="28" fillId="0" borderId="1" xfId="3" applyFont="1" applyBorder="1" applyAlignment="1">
      <alignment vertical="center" wrapText="1"/>
    </xf>
    <xf numFmtId="0" fontId="28" fillId="0" borderId="1" xfId="3" applyFont="1" applyBorder="1" applyAlignment="1">
      <alignment vertical="center"/>
    </xf>
    <xf numFmtId="0" fontId="27" fillId="0" borderId="2" xfId="3" applyFont="1" applyBorder="1" applyAlignment="1">
      <alignment vertical="center" wrapText="1"/>
    </xf>
    <xf numFmtId="0" fontId="27" fillId="0" borderId="1" xfId="3" applyFont="1" applyBorder="1" applyAlignment="1">
      <alignment vertical="center" wrapText="1"/>
    </xf>
    <xf numFmtId="0" fontId="27" fillId="0" borderId="1" xfId="3" applyFont="1" applyBorder="1" applyAlignment="1">
      <alignment vertical="center"/>
    </xf>
    <xf numFmtId="0" fontId="26" fillId="0" borderId="2" xfId="3" applyFont="1" applyBorder="1" applyAlignment="1">
      <alignment vertical="center" wrapText="1"/>
    </xf>
    <xf numFmtId="0" fontId="26" fillId="0" borderId="1" xfId="3" applyFont="1" applyBorder="1" applyAlignment="1">
      <alignment vertical="center" wrapText="1"/>
    </xf>
    <xf numFmtId="0" fontId="26" fillId="0" borderId="1" xfId="3" applyFont="1" applyBorder="1" applyAlignment="1">
      <alignment vertical="center"/>
    </xf>
    <xf numFmtId="0" fontId="25" fillId="0" borderId="2" xfId="3" applyFont="1" applyBorder="1" applyAlignment="1">
      <alignment vertical="center" wrapText="1"/>
    </xf>
    <xf numFmtId="0" fontId="25" fillId="0" borderId="1" xfId="3" applyFont="1" applyBorder="1" applyAlignment="1">
      <alignment vertical="center" wrapText="1"/>
    </xf>
    <xf numFmtId="0" fontId="25" fillId="0" borderId="1" xfId="3" applyFont="1" applyBorder="1" applyAlignment="1">
      <alignment vertical="center"/>
    </xf>
    <xf numFmtId="0" fontId="24" fillId="0" borderId="2" xfId="3" applyFont="1" applyBorder="1" applyAlignment="1">
      <alignment vertical="center" wrapText="1"/>
    </xf>
    <xf numFmtId="0" fontId="24" fillId="0" borderId="1" xfId="3" applyFont="1" applyBorder="1" applyAlignment="1">
      <alignment vertical="center" wrapText="1"/>
    </xf>
    <xf numFmtId="0" fontId="24" fillId="0" borderId="1" xfId="3" applyFont="1" applyBorder="1" applyAlignment="1">
      <alignment vertical="center"/>
    </xf>
    <xf numFmtId="0" fontId="23" fillId="0" borderId="2" xfId="3" applyFont="1" applyBorder="1" applyAlignment="1">
      <alignment vertical="center" wrapText="1"/>
    </xf>
    <xf numFmtId="0" fontId="23" fillId="0" borderId="1" xfId="3" applyFont="1" applyBorder="1" applyAlignment="1">
      <alignment vertical="center" wrapText="1"/>
    </xf>
    <xf numFmtId="0" fontId="23" fillId="0" borderId="1" xfId="3" applyFont="1" applyBorder="1" applyAlignment="1">
      <alignment vertical="center"/>
    </xf>
    <xf numFmtId="0" fontId="112" fillId="0" borderId="0" xfId="0" applyFont="1" applyAlignment="1">
      <alignment vertical="center"/>
    </xf>
    <xf numFmtId="0" fontId="22" fillId="0" borderId="2" xfId="3" applyFont="1" applyBorder="1" applyAlignment="1">
      <alignment vertical="center" wrapText="1"/>
    </xf>
    <xf numFmtId="0" fontId="22" fillId="0" borderId="1" xfId="3" applyFont="1" applyBorder="1" applyAlignment="1">
      <alignment vertical="center" wrapText="1"/>
    </xf>
    <xf numFmtId="0" fontId="22" fillId="0" borderId="1" xfId="3" applyFont="1" applyBorder="1" applyAlignment="1">
      <alignment vertical="center"/>
    </xf>
    <xf numFmtId="0" fontId="21" fillId="0" borderId="1" xfId="3" applyFont="1" applyBorder="1" applyAlignment="1">
      <alignment vertical="center" wrapText="1"/>
    </xf>
    <xf numFmtId="0" fontId="21" fillId="0" borderId="1" xfId="3" applyFont="1" applyBorder="1" applyAlignment="1">
      <alignment vertical="center"/>
    </xf>
    <xf numFmtId="0" fontId="20" fillId="0" borderId="1" xfId="3" applyFont="1" applyBorder="1" applyAlignment="1">
      <alignment vertical="center" wrapText="1"/>
    </xf>
    <xf numFmtId="0" fontId="19" fillId="0" borderId="2" xfId="3" applyFont="1" applyBorder="1" applyAlignment="1">
      <alignment vertical="center" wrapText="1"/>
    </xf>
    <xf numFmtId="0" fontId="19" fillId="0" borderId="1" xfId="3" applyFont="1" applyBorder="1" applyAlignment="1">
      <alignment vertical="center" wrapText="1"/>
    </xf>
    <xf numFmtId="0" fontId="19" fillId="0" borderId="1" xfId="3" applyFont="1" applyBorder="1" applyAlignment="1">
      <alignment vertical="center"/>
    </xf>
    <xf numFmtId="0" fontId="18" fillId="0" borderId="1" xfId="3" applyFont="1" applyBorder="1" applyAlignment="1">
      <alignment vertical="center" wrapText="1"/>
    </xf>
    <xf numFmtId="0" fontId="18" fillId="0" borderId="1" xfId="3" applyFont="1" applyBorder="1" applyAlignment="1">
      <alignment vertical="center"/>
    </xf>
    <xf numFmtId="0" fontId="17" fillId="0" borderId="2" xfId="3" applyFont="1" applyBorder="1" applyAlignment="1">
      <alignment vertical="center" wrapText="1"/>
    </xf>
    <xf numFmtId="0" fontId="17" fillId="0" borderId="1" xfId="3" applyFont="1" applyBorder="1" applyAlignment="1">
      <alignment vertical="center" wrapText="1"/>
    </xf>
    <xf numFmtId="0" fontId="17" fillId="0" borderId="1" xfId="3" applyFont="1" applyBorder="1" applyAlignment="1">
      <alignment vertical="center"/>
    </xf>
    <xf numFmtId="0" fontId="16" fillId="0" borderId="2" xfId="3" applyFont="1" applyBorder="1" applyAlignment="1">
      <alignment vertical="center" wrapText="1"/>
    </xf>
    <xf numFmtId="2" fontId="0" fillId="0" borderId="19" xfId="0" applyNumberFormat="1" applyFill="1" applyBorder="1"/>
    <xf numFmtId="2" fontId="0" fillId="0" borderId="8" xfId="0" applyNumberFormat="1" applyBorder="1"/>
    <xf numFmtId="0" fontId="15" fillId="0" borderId="2" xfId="3" applyFont="1" applyBorder="1" applyAlignment="1">
      <alignment vertical="center" wrapText="1"/>
    </xf>
    <xf numFmtId="0" fontId="15" fillId="0" borderId="1" xfId="3" applyFont="1" applyBorder="1" applyAlignment="1">
      <alignment vertical="center" wrapText="1"/>
    </xf>
    <xf numFmtId="0" fontId="15" fillId="0" borderId="1" xfId="3" applyFont="1" applyBorder="1" applyAlignment="1">
      <alignment vertical="center"/>
    </xf>
    <xf numFmtId="0" fontId="14" fillId="0" borderId="2" xfId="3" applyFont="1" applyBorder="1" applyAlignment="1">
      <alignment vertical="center" wrapText="1"/>
    </xf>
    <xf numFmtId="0" fontId="14" fillId="0" borderId="1" xfId="3" applyFont="1" applyBorder="1" applyAlignment="1">
      <alignment vertical="center" wrapText="1"/>
    </xf>
    <xf numFmtId="0" fontId="14" fillId="0" borderId="1" xfId="3" applyFont="1" applyBorder="1" applyAlignment="1">
      <alignment vertical="center"/>
    </xf>
    <xf numFmtId="0" fontId="13" fillId="0" borderId="2" xfId="3" applyFont="1" applyBorder="1" applyAlignment="1">
      <alignment vertical="center" wrapText="1"/>
    </xf>
    <xf numFmtId="0" fontId="13" fillId="0" borderId="1" xfId="3" applyFont="1" applyBorder="1" applyAlignment="1">
      <alignment vertical="center" wrapText="1"/>
    </xf>
    <xf numFmtId="0" fontId="13" fillId="0" borderId="1" xfId="3" applyFont="1" applyBorder="1" applyAlignment="1">
      <alignment vertical="center"/>
    </xf>
    <xf numFmtId="14" fontId="79" fillId="0" borderId="0" xfId="0" applyNumberFormat="1" applyFont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12" fillId="0" borderId="2" xfId="3" applyFont="1" applyBorder="1" applyAlignment="1">
      <alignment vertical="center" wrapText="1"/>
    </xf>
    <xf numFmtId="0" fontId="12" fillId="0" borderId="1" xfId="3" applyFont="1" applyBorder="1" applyAlignment="1">
      <alignment vertical="center" wrapText="1"/>
    </xf>
    <xf numFmtId="0" fontId="12" fillId="0" borderId="1" xfId="3" applyFont="1" applyBorder="1" applyAlignment="1">
      <alignment vertical="center"/>
    </xf>
    <xf numFmtId="3" fontId="105" fillId="0" borderId="40" xfId="0" applyNumberFormat="1" applyFont="1" applyBorder="1" applyAlignment="1">
      <alignment horizontal="center"/>
    </xf>
    <xf numFmtId="0" fontId="11" fillId="0" borderId="2" xfId="3" applyFont="1" applyBorder="1" applyAlignment="1">
      <alignment vertical="center" wrapText="1"/>
    </xf>
    <xf numFmtId="0" fontId="11" fillId="0" borderId="1" xfId="3" applyFont="1" applyBorder="1" applyAlignment="1">
      <alignment vertical="center" wrapText="1"/>
    </xf>
    <xf numFmtId="0" fontId="11" fillId="0" borderId="1" xfId="3" applyFont="1" applyBorder="1" applyAlignment="1">
      <alignment vertical="center"/>
    </xf>
    <xf numFmtId="0" fontId="117" fillId="0" borderId="0" xfId="0" applyFont="1"/>
    <xf numFmtId="0" fontId="10" fillId="0" borderId="2" xfId="3" applyFont="1" applyBorder="1" applyAlignment="1">
      <alignment vertical="center" wrapText="1"/>
    </xf>
    <xf numFmtId="0" fontId="10" fillId="0" borderId="1" xfId="3" applyFont="1" applyBorder="1" applyAlignment="1">
      <alignment vertical="center" wrapText="1"/>
    </xf>
    <xf numFmtId="0" fontId="10" fillId="0" borderId="1" xfId="3" applyFont="1" applyBorder="1" applyAlignment="1">
      <alignment vertical="center"/>
    </xf>
    <xf numFmtId="0" fontId="9" fillId="0" borderId="2" xfId="3" applyFont="1" applyBorder="1" applyAlignment="1">
      <alignment vertical="center" wrapText="1"/>
    </xf>
    <xf numFmtId="0" fontId="9" fillId="0" borderId="1" xfId="3" applyFont="1" applyBorder="1" applyAlignment="1">
      <alignment vertical="center" wrapText="1"/>
    </xf>
    <xf numFmtId="0" fontId="9" fillId="0" borderId="1" xfId="3" applyFont="1" applyBorder="1" applyAlignment="1">
      <alignment vertical="center"/>
    </xf>
    <xf numFmtId="0" fontId="8" fillId="0" borderId="2" xfId="3" applyFont="1" applyBorder="1" applyAlignment="1">
      <alignment vertical="center" wrapText="1"/>
    </xf>
    <xf numFmtId="0" fontId="8" fillId="0" borderId="1" xfId="3" applyFont="1" applyBorder="1" applyAlignment="1">
      <alignment vertical="center" wrapText="1"/>
    </xf>
    <xf numFmtId="0" fontId="8" fillId="0" borderId="1" xfId="3" applyFont="1" applyBorder="1" applyAlignment="1">
      <alignment vertical="center"/>
    </xf>
    <xf numFmtId="0" fontId="7" fillId="0" borderId="2" xfId="3" applyFont="1" applyBorder="1" applyAlignment="1">
      <alignment vertical="center" wrapText="1"/>
    </xf>
    <xf numFmtId="0" fontId="7" fillId="0" borderId="1" xfId="3" applyFont="1" applyBorder="1" applyAlignment="1">
      <alignment vertical="center" wrapText="1"/>
    </xf>
    <xf numFmtId="0" fontId="7" fillId="0" borderId="1" xfId="3" applyFont="1" applyBorder="1" applyAlignment="1">
      <alignment vertical="center"/>
    </xf>
    <xf numFmtId="0" fontId="6" fillId="0" borderId="1" xfId="3" applyFont="1" applyBorder="1" applyAlignment="1">
      <alignment vertical="center" wrapText="1"/>
    </xf>
    <xf numFmtId="0" fontId="6" fillId="0" borderId="1" xfId="3" applyFont="1" applyBorder="1" applyAlignment="1">
      <alignment vertical="center"/>
    </xf>
    <xf numFmtId="0" fontId="5" fillId="0" borderId="2" xfId="3" applyFont="1" applyBorder="1" applyAlignment="1">
      <alignment vertical="center" wrapText="1"/>
    </xf>
    <xf numFmtId="0" fontId="5" fillId="0" borderId="1" xfId="3" applyFont="1" applyBorder="1" applyAlignment="1">
      <alignment vertical="center" wrapText="1"/>
    </xf>
    <xf numFmtId="0" fontId="5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 wrapText="1"/>
    </xf>
    <xf numFmtId="0" fontId="4" fillId="0" borderId="1" xfId="3" applyFont="1" applyBorder="1" applyAlignment="1">
      <alignment vertical="center" wrapText="1"/>
    </xf>
    <xf numFmtId="0" fontId="4" fillId="0" borderId="1" xfId="3" applyFont="1" applyBorder="1" applyAlignment="1">
      <alignment vertical="center"/>
    </xf>
    <xf numFmtId="0" fontId="3" fillId="0" borderId="1" xfId="3" applyFont="1" applyBorder="1" applyAlignment="1">
      <alignment vertical="center" wrapText="1"/>
    </xf>
    <xf numFmtId="0" fontId="3" fillId="0" borderId="1" xfId="3" applyFont="1" applyBorder="1" applyAlignment="1">
      <alignment vertical="center"/>
    </xf>
    <xf numFmtId="0" fontId="2" fillId="0" borderId="2" xfId="3" applyFont="1" applyBorder="1" applyAlignment="1">
      <alignment vertical="center" wrapText="1"/>
    </xf>
    <xf numFmtId="0" fontId="2" fillId="0" borderId="1" xfId="3" applyFont="1" applyBorder="1" applyAlignment="1">
      <alignment vertical="center" wrapText="1"/>
    </xf>
    <xf numFmtId="0" fontId="2" fillId="0" borderId="1" xfId="3" applyFont="1" applyBorder="1" applyAlignment="1">
      <alignment vertical="center"/>
    </xf>
    <xf numFmtId="0" fontId="118" fillId="0" borderId="0" xfId="0" applyFont="1" applyAlignment="1">
      <alignment horizontal="center" vertical="center" wrapText="1"/>
    </xf>
    <xf numFmtId="3" fontId="84" fillId="0" borderId="1" xfId="0" applyNumberFormat="1" applyFont="1" applyBorder="1" applyAlignment="1">
      <alignment horizontal="center"/>
    </xf>
    <xf numFmtId="0" fontId="1" fillId="0" borderId="2" xfId="3" applyFont="1" applyBorder="1" applyAlignment="1">
      <alignment vertical="center" wrapText="1"/>
    </xf>
    <xf numFmtId="0" fontId="73" fillId="0" borderId="0" xfId="0" applyFont="1" applyAlignment="1">
      <alignment horizontal="center" vertical="center"/>
    </xf>
    <xf numFmtId="14" fontId="79" fillId="0" borderId="0" xfId="0" applyNumberFormat="1" applyFont="1" applyAlignment="1">
      <alignment horizontal="center" vertical="center" wrapText="1"/>
    </xf>
    <xf numFmtId="0" fontId="101" fillId="0" borderId="0" xfId="0" applyFont="1" applyBorder="1" applyAlignment="1">
      <alignment horizontal="center" vertical="center"/>
    </xf>
    <xf numFmtId="0" fontId="103" fillId="0" borderId="0" xfId="0" applyFont="1" applyBorder="1" applyAlignment="1" applyProtection="1">
      <alignment horizontal="center" vertical="center"/>
      <protection locked="0"/>
    </xf>
    <xf numFmtId="0" fontId="106" fillId="0" borderId="0" xfId="0" applyFont="1" applyBorder="1" applyAlignment="1" applyProtection="1">
      <alignment horizontal="center" vertical="center"/>
      <protection locked="0"/>
    </xf>
    <xf numFmtId="49" fontId="81" fillId="0" borderId="0" xfId="0" applyNumberFormat="1" applyFont="1" applyBorder="1" applyAlignment="1">
      <alignment horizontal="center" vertical="center" wrapText="1"/>
    </xf>
    <xf numFmtId="165" fontId="81" fillId="0" borderId="0" xfId="0" applyNumberFormat="1" applyFont="1" applyBorder="1"/>
    <xf numFmtId="0" fontId="84" fillId="0" borderId="1" xfId="0" applyNumberFormat="1" applyFont="1" applyBorder="1"/>
    <xf numFmtId="165" fontId="84" fillId="0" borderId="16" xfId="0" applyNumberFormat="1" applyFont="1" applyBorder="1"/>
    <xf numFmtId="0" fontId="84" fillId="0" borderId="1" xfId="0" quotePrefix="1" applyNumberFormat="1" applyFont="1" applyBorder="1" applyAlignment="1">
      <alignment horizontal="right" vertical="center"/>
    </xf>
    <xf numFmtId="0" fontId="84" fillId="0" borderId="1" xfId="0" applyNumberFormat="1" applyFont="1" applyBorder="1" applyAlignment="1">
      <alignment horizontal="right" vertical="center"/>
    </xf>
    <xf numFmtId="165" fontId="0" fillId="0" borderId="16" xfId="0" applyNumberFormat="1" applyBorder="1" applyAlignment="1">
      <alignment horizontal="center" vertical="center"/>
    </xf>
    <xf numFmtId="0" fontId="84" fillId="0" borderId="2" xfId="0" applyNumberFormat="1" applyFont="1" applyBorder="1"/>
    <xf numFmtId="165" fontId="84" fillId="0" borderId="2" xfId="0" applyNumberFormat="1" applyFont="1" applyBorder="1"/>
    <xf numFmtId="165" fontId="84" fillId="0" borderId="48" xfId="0" applyNumberFormat="1" applyFont="1" applyBorder="1"/>
    <xf numFmtId="0" fontId="0" fillId="0" borderId="49" xfId="0" applyBorder="1"/>
    <xf numFmtId="165" fontId="84" fillId="0" borderId="49" xfId="0" applyNumberFormat="1" applyFont="1" applyBorder="1"/>
    <xf numFmtId="14" fontId="122" fillId="0" borderId="1" xfId="0" applyNumberFormat="1" applyFont="1" applyBorder="1"/>
    <xf numFmtId="49" fontId="122" fillId="0" borderId="1" xfId="0" applyNumberFormat="1" applyFont="1" applyBorder="1" applyAlignment="1">
      <alignment horizontal="left"/>
    </xf>
    <xf numFmtId="0" fontId="122" fillId="0" borderId="1" xfId="0" applyFont="1" applyBorder="1" applyAlignment="1">
      <alignment horizontal="left"/>
    </xf>
    <xf numFmtId="1" fontId="122" fillId="0" borderId="1" xfId="0" applyNumberFormat="1" applyFont="1" applyBorder="1"/>
    <xf numFmtId="14" fontId="122" fillId="0" borderId="1" xfId="0" applyNumberFormat="1" applyFont="1" applyBorder="1" applyAlignment="1">
      <alignment horizontal="center"/>
    </xf>
    <xf numFmtId="165" fontId="122" fillId="0" borderId="1" xfId="0" applyNumberFormat="1" applyFont="1" applyBorder="1" applyAlignment="1">
      <alignment horizontal="right"/>
    </xf>
    <xf numFmtId="171" fontId="122" fillId="0" borderId="1" xfId="0" applyNumberFormat="1" applyFont="1" applyBorder="1"/>
    <xf numFmtId="171" fontId="122" fillId="0" borderId="1" xfId="0" applyNumberFormat="1" applyFont="1" applyBorder="1" applyAlignment="1">
      <alignment wrapText="1"/>
    </xf>
    <xf numFmtId="49" fontId="121" fillId="0" borderId="1" xfId="0" applyNumberFormat="1" applyFont="1" applyBorder="1" applyAlignment="1">
      <alignment horizontal="center" wrapText="1"/>
    </xf>
    <xf numFmtId="0" fontId="121" fillId="11" borderId="19" xfId="0" applyFont="1" applyFill="1" applyBorder="1" applyAlignment="1">
      <alignment horizontal="center" vertical="center"/>
    </xf>
    <xf numFmtId="14" fontId="121" fillId="11" borderId="19" xfId="0" applyNumberFormat="1" applyFont="1" applyFill="1" applyBorder="1" applyAlignment="1">
      <alignment horizontal="center" vertical="center"/>
    </xf>
    <xf numFmtId="16" fontId="121" fillId="11" borderId="19" xfId="0" applyNumberFormat="1" applyFont="1" applyFill="1" applyBorder="1" applyAlignment="1">
      <alignment horizontal="center" vertical="center"/>
    </xf>
    <xf numFmtId="16" fontId="121" fillId="11" borderId="1" xfId="0" applyNumberFormat="1" applyFont="1" applyFill="1" applyBorder="1" applyAlignment="1">
      <alignment horizontal="center" vertical="center"/>
    </xf>
    <xf numFmtId="171" fontId="121" fillId="11" borderId="1" xfId="0" applyNumberFormat="1" applyFont="1" applyFill="1" applyBorder="1" applyAlignment="1">
      <alignment horizontal="center" vertical="center"/>
    </xf>
    <xf numFmtId="1" fontId="121" fillId="11" borderId="19" xfId="0" applyNumberFormat="1" applyFont="1" applyFill="1" applyBorder="1" applyAlignment="1">
      <alignment horizontal="center" vertical="center"/>
    </xf>
    <xf numFmtId="165" fontId="122" fillId="13" borderId="19" xfId="0" applyNumberFormat="1" applyFont="1" applyFill="1" applyBorder="1" applyAlignment="1">
      <alignment horizontal="right" vertical="center"/>
    </xf>
    <xf numFmtId="14" fontId="121" fillId="13" borderId="19" xfId="0" applyNumberFormat="1" applyFont="1" applyFill="1" applyBorder="1" applyAlignment="1">
      <alignment horizontal="center" vertical="center" textRotation="56"/>
    </xf>
    <xf numFmtId="14" fontId="121" fillId="13" borderId="19" xfId="0" applyNumberFormat="1" applyFont="1" applyFill="1" applyBorder="1" applyAlignment="1">
      <alignment horizontal="center" vertical="center" textRotation="60"/>
    </xf>
    <xf numFmtId="14" fontId="122" fillId="13" borderId="19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14" fontId="121" fillId="13" borderId="19" xfId="0" applyNumberFormat="1" applyFont="1" applyFill="1" applyBorder="1" applyAlignment="1">
      <alignment horizontal="right" vertical="center"/>
    </xf>
    <xf numFmtId="165" fontId="121" fillId="13" borderId="19" xfId="0" applyNumberFormat="1" applyFont="1" applyFill="1" applyBorder="1" applyAlignment="1">
      <alignment horizontal="center" vertical="center" textRotation="60"/>
    </xf>
    <xf numFmtId="1" fontId="121" fillId="11" borderId="19" xfId="0" applyNumberFormat="1" applyFont="1" applyFill="1" applyBorder="1" applyAlignment="1">
      <alignment horizontal="center" vertical="center" wrapText="1"/>
    </xf>
    <xf numFmtId="165" fontId="73" fillId="0" borderId="2" xfId="0" applyNumberFormat="1" applyFont="1" applyBorder="1" applyAlignment="1">
      <alignment horizontal="center" vertical="center" wrapText="1"/>
    </xf>
    <xf numFmtId="0" fontId="73" fillId="0" borderId="1" xfId="0" applyFont="1" applyBorder="1" applyAlignment="1">
      <alignment horizontal="center" vertical="center" wrapText="1"/>
    </xf>
    <xf numFmtId="2" fontId="84" fillId="0" borderId="1" xfId="0" applyNumberFormat="1" applyFont="1" applyBorder="1" applyAlignment="1">
      <alignment vertical="center"/>
    </xf>
    <xf numFmtId="0" fontId="73" fillId="14" borderId="40" xfId="0" applyFont="1" applyFill="1" applyBorder="1" applyAlignment="1">
      <alignment horizontal="center" vertical="center" wrapText="1"/>
    </xf>
    <xf numFmtId="0" fontId="84" fillId="14" borderId="40" xfId="0" applyNumberFormat="1" applyFont="1" applyFill="1" applyBorder="1"/>
    <xf numFmtId="165" fontId="84" fillId="14" borderId="40" xfId="0" applyNumberFormat="1" applyFont="1" applyFill="1" applyBorder="1"/>
    <xf numFmtId="165" fontId="84" fillId="14" borderId="39" xfId="0" applyNumberFormat="1" applyFont="1" applyFill="1" applyBorder="1"/>
    <xf numFmtId="2" fontId="84" fillId="14" borderId="40" xfId="0" applyNumberFormat="1" applyFont="1" applyFill="1" applyBorder="1"/>
    <xf numFmtId="4" fontId="122" fillId="0" borderId="1" xfId="0" applyNumberFormat="1" applyFont="1" applyBorder="1" applyAlignment="1">
      <alignment horizontal="right"/>
    </xf>
    <xf numFmtId="14" fontId="121" fillId="12" borderId="19" xfId="0" applyNumberFormat="1" applyFont="1" applyFill="1" applyBorder="1" applyAlignment="1">
      <alignment horizontal="center" vertical="center" wrapText="1"/>
    </xf>
    <xf numFmtId="171" fontId="121" fillId="15" borderId="19" xfId="0" applyNumberFormat="1" applyFont="1" applyFill="1" applyBorder="1" applyAlignment="1">
      <alignment horizontal="center" vertical="center" wrapText="1"/>
    </xf>
    <xf numFmtId="171" fontId="121" fillId="15" borderId="19" xfId="0" applyNumberFormat="1" applyFont="1" applyFill="1" applyBorder="1" applyAlignment="1">
      <alignment horizontal="center" vertical="center"/>
    </xf>
    <xf numFmtId="0" fontId="121" fillId="15" borderId="19" xfId="0" applyFont="1" applyFill="1" applyBorder="1" applyAlignment="1">
      <alignment horizontal="center" vertical="center"/>
    </xf>
    <xf numFmtId="14" fontId="123" fillId="0" borderId="1" xfId="0" applyNumberFormat="1" applyFont="1" applyBorder="1" applyAlignment="1">
      <alignment horizontal="center" vertical="center"/>
    </xf>
    <xf numFmtId="14" fontId="84" fillId="0" borderId="1" xfId="0" applyNumberFormat="1" applyFont="1" applyBorder="1" applyAlignment="1">
      <alignment horizontal="center" vertical="center"/>
    </xf>
    <xf numFmtId="0" fontId="122" fillId="0" borderId="1" xfId="0" applyNumberFormat="1" applyFont="1" applyBorder="1" applyAlignment="1">
      <alignment horizontal="center"/>
    </xf>
    <xf numFmtId="14" fontId="124" fillId="0" borderId="1" xfId="0" applyNumberFormat="1" applyFont="1" applyBorder="1" applyAlignment="1">
      <alignment horizontal="center" vertical="center"/>
    </xf>
    <xf numFmtId="14" fontId="79" fillId="0" borderId="41" xfId="0" applyNumberFormat="1" applyFont="1" applyBorder="1" applyAlignment="1">
      <alignment horizontal="center" vertical="center" wrapText="1"/>
    </xf>
    <xf numFmtId="14" fontId="79" fillId="0" borderId="42" xfId="0" applyNumberFormat="1" applyFont="1" applyBorder="1" applyAlignment="1">
      <alignment horizontal="center" vertical="center" wrapText="1"/>
    </xf>
    <xf numFmtId="14" fontId="79" fillId="0" borderId="38" xfId="0" applyNumberFormat="1" applyFont="1" applyBorder="1" applyAlignment="1">
      <alignment horizontal="center" vertical="center" wrapText="1"/>
    </xf>
    <xf numFmtId="14" fontId="79" fillId="0" borderId="36" xfId="0" applyNumberFormat="1" applyFont="1" applyBorder="1" applyAlignment="1">
      <alignment horizontal="center" vertical="center" wrapText="1"/>
    </xf>
    <xf numFmtId="14" fontId="79" fillId="0" borderId="31" xfId="0" applyNumberFormat="1" applyFont="1" applyBorder="1" applyAlignment="1">
      <alignment horizontal="center" vertical="center" wrapText="1"/>
    </xf>
    <xf numFmtId="0" fontId="73" fillId="0" borderId="45" xfId="0" applyFont="1" applyBorder="1" applyAlignment="1">
      <alignment horizontal="center" vertical="center" wrapText="1"/>
    </xf>
    <xf numFmtId="0" fontId="73" fillId="0" borderId="51" xfId="0" applyFont="1" applyBorder="1" applyAlignment="1">
      <alignment horizontal="center" vertical="center" wrapText="1"/>
    </xf>
    <xf numFmtId="14" fontId="79" fillId="0" borderId="30" xfId="0" applyNumberFormat="1" applyFont="1" applyBorder="1" applyAlignment="1">
      <alignment horizontal="center" vertical="center" wrapText="1"/>
    </xf>
    <xf numFmtId="0" fontId="103" fillId="0" borderId="30" xfId="0" applyFont="1" applyBorder="1" applyAlignment="1" applyProtection="1">
      <alignment horizontal="center" vertical="center"/>
      <protection locked="0"/>
    </xf>
    <xf numFmtId="0" fontId="103" fillId="0" borderId="36" xfId="0" applyFont="1" applyBorder="1" applyAlignment="1" applyProtection="1">
      <alignment horizontal="center" vertical="center"/>
      <protection locked="0"/>
    </xf>
    <xf numFmtId="0" fontId="103" fillId="0" borderId="31" xfId="0" applyFont="1" applyBorder="1" applyAlignment="1" applyProtection="1">
      <alignment horizontal="center" vertical="center"/>
      <protection locked="0"/>
    </xf>
    <xf numFmtId="4" fontId="102" fillId="0" borderId="0" xfId="0" applyNumberFormat="1" applyFont="1" applyAlignment="1">
      <alignment horizontal="right" vertical="center"/>
    </xf>
    <xf numFmtId="0" fontId="101" fillId="0" borderId="3" xfId="0" applyFont="1" applyBorder="1" applyAlignment="1">
      <alignment horizontal="center" vertical="center"/>
    </xf>
    <xf numFmtId="0" fontId="101" fillId="0" borderId="9" xfId="0" applyFont="1" applyBorder="1" applyAlignment="1">
      <alignment horizontal="center" vertical="center"/>
    </xf>
    <xf numFmtId="49" fontId="81" fillId="0" borderId="30" xfId="0" applyNumberFormat="1" applyFont="1" applyBorder="1" applyAlignment="1">
      <alignment horizontal="center" vertical="center" wrapText="1"/>
    </xf>
    <xf numFmtId="49" fontId="81" fillId="0" borderId="36" xfId="0" applyNumberFormat="1" applyFont="1" applyBorder="1" applyAlignment="1">
      <alignment horizontal="center" vertical="center" wrapText="1"/>
    </xf>
    <xf numFmtId="49" fontId="81" fillId="0" borderId="31" xfId="0" applyNumberFormat="1" applyFont="1" applyBorder="1" applyAlignment="1">
      <alignment horizontal="center" vertical="center" wrapText="1"/>
    </xf>
    <xf numFmtId="14" fontId="93" fillId="0" borderId="30" xfId="0" applyNumberFormat="1" applyFont="1" applyBorder="1" applyAlignment="1">
      <alignment horizontal="center" vertical="center"/>
    </xf>
    <xf numFmtId="14" fontId="93" fillId="0" borderId="7" xfId="0" applyNumberFormat="1" applyFont="1" applyBorder="1" applyAlignment="1">
      <alignment horizontal="center" vertical="center"/>
    </xf>
    <xf numFmtId="14" fontId="93" fillId="0" borderId="11" xfId="0" applyNumberFormat="1" applyFont="1" applyBorder="1" applyAlignment="1">
      <alignment horizontal="center" vertical="center"/>
    </xf>
    <xf numFmtId="0" fontId="106" fillId="0" borderId="6" xfId="0" applyFont="1" applyBorder="1" applyAlignment="1" applyProtection="1">
      <alignment horizontal="center" vertical="center"/>
      <protection locked="0"/>
    </xf>
    <xf numFmtId="0" fontId="106" fillId="0" borderId="7" xfId="0" applyFont="1" applyBorder="1" applyAlignment="1" applyProtection="1">
      <alignment horizontal="center" vertical="center"/>
      <protection locked="0"/>
    </xf>
    <xf numFmtId="0" fontId="106" fillId="0" borderId="11" xfId="0" applyFont="1" applyBorder="1" applyAlignment="1" applyProtection="1">
      <alignment horizontal="center" vertical="center"/>
      <protection locked="0"/>
    </xf>
    <xf numFmtId="0" fontId="73" fillId="0" borderId="0" xfId="0" applyFont="1" applyAlignment="1">
      <alignment horizontal="center" vertical="center"/>
    </xf>
    <xf numFmtId="0" fontId="73" fillId="0" borderId="10" xfId="0" applyFont="1" applyBorder="1" applyAlignment="1">
      <alignment horizontal="center" vertical="center"/>
    </xf>
    <xf numFmtId="14" fontId="79" fillId="0" borderId="0" xfId="0" applyNumberFormat="1" applyFont="1" applyAlignment="1">
      <alignment horizontal="center" vertical="center" wrapText="1"/>
    </xf>
    <xf numFmtId="14" fontId="84" fillId="0" borderId="30" xfId="0" applyNumberFormat="1" applyFont="1" applyBorder="1" applyAlignment="1">
      <alignment horizontal="center" vertical="center"/>
    </xf>
    <xf numFmtId="14" fontId="84" fillId="0" borderId="7" xfId="0" applyNumberFormat="1" applyFont="1" applyBorder="1" applyAlignment="1">
      <alignment horizontal="center" vertical="center"/>
    </xf>
    <xf numFmtId="14" fontId="84" fillId="0" borderId="31" xfId="0" applyNumberFormat="1" applyFont="1" applyBorder="1" applyAlignment="1">
      <alignment horizontal="center" vertical="center"/>
    </xf>
    <xf numFmtId="0" fontId="84" fillId="0" borderId="20" xfId="0" applyNumberFormat="1" applyFont="1" applyBorder="1" applyAlignment="1">
      <alignment horizontal="center"/>
    </xf>
    <xf numFmtId="0" fontId="84" fillId="0" borderId="47" xfId="0" applyNumberFormat="1" applyFont="1" applyBorder="1" applyAlignment="1">
      <alignment horizontal="center"/>
    </xf>
    <xf numFmtId="1" fontId="87" fillId="0" borderId="30" xfId="0" applyNumberFormat="1" applyFont="1" applyBorder="1" applyAlignment="1">
      <alignment horizontal="center" vertical="center"/>
    </xf>
    <xf numFmtId="1" fontId="87" fillId="0" borderId="36" xfId="0" applyNumberFormat="1" applyFont="1" applyBorder="1" applyAlignment="1">
      <alignment horizontal="center" vertical="center"/>
    </xf>
    <xf numFmtId="1" fontId="87" fillId="0" borderId="31" xfId="0" applyNumberFormat="1" applyFont="1" applyBorder="1" applyAlignment="1">
      <alignment horizontal="center" vertical="center"/>
    </xf>
    <xf numFmtId="167" fontId="78" fillId="0" borderId="36" xfId="0" applyNumberFormat="1" applyFont="1" applyBorder="1" applyAlignment="1">
      <alignment horizontal="center" vertical="center" wrapText="1"/>
    </xf>
    <xf numFmtId="167" fontId="78" fillId="0" borderId="31" xfId="0" applyNumberFormat="1" applyFont="1" applyBorder="1" applyAlignment="1">
      <alignment horizontal="center" vertical="center" wrapText="1"/>
    </xf>
    <xf numFmtId="167" fontId="79" fillId="0" borderId="30" xfId="0" applyNumberFormat="1" applyFont="1" applyBorder="1" applyAlignment="1">
      <alignment horizontal="center" vertical="center"/>
    </xf>
    <xf numFmtId="167" fontId="79" fillId="0" borderId="36" xfId="0" applyNumberFormat="1" applyFont="1" applyBorder="1" applyAlignment="1">
      <alignment horizontal="center" vertical="center"/>
    </xf>
    <xf numFmtId="167" fontId="79" fillId="0" borderId="31" xfId="0" applyNumberFormat="1" applyFont="1" applyBorder="1" applyAlignment="1">
      <alignment horizontal="center" vertical="center"/>
    </xf>
    <xf numFmtId="0" fontId="104" fillId="0" borderId="30" xfId="0" applyFont="1" applyBorder="1" applyAlignment="1">
      <alignment horizontal="center" vertical="center" wrapText="1"/>
    </xf>
    <xf numFmtId="0" fontId="104" fillId="0" borderId="36" xfId="0" applyFont="1" applyBorder="1" applyAlignment="1">
      <alignment horizontal="center" vertical="center" wrapText="1"/>
    </xf>
    <xf numFmtId="0" fontId="104" fillId="0" borderId="31" xfId="0" applyFont="1" applyBorder="1" applyAlignment="1">
      <alignment horizontal="center" vertical="center" wrapText="1"/>
    </xf>
    <xf numFmtId="0" fontId="73" fillId="0" borderId="35" xfId="0" applyFont="1" applyBorder="1" applyAlignment="1">
      <alignment horizontal="center" vertical="center" wrapText="1"/>
    </xf>
    <xf numFmtId="0" fontId="73" fillId="0" borderId="12" xfId="0" applyFont="1" applyBorder="1" applyAlignment="1">
      <alignment horizontal="center" vertical="center" wrapText="1"/>
    </xf>
    <xf numFmtId="3" fontId="79" fillId="0" borderId="3" xfId="0" applyNumberFormat="1" applyFont="1" applyBorder="1" applyAlignment="1">
      <alignment horizontal="center" vertical="center" wrapText="1"/>
    </xf>
    <xf numFmtId="3" fontId="79" fillId="0" borderId="5" xfId="0" applyNumberFormat="1" applyFont="1" applyBorder="1" applyAlignment="1">
      <alignment horizontal="center" vertical="center" wrapText="1"/>
    </xf>
    <xf numFmtId="3" fontId="79" fillId="0" borderId="9" xfId="0" applyNumberFormat="1" applyFont="1" applyBorder="1" applyAlignment="1">
      <alignment horizontal="center" vertical="center" wrapText="1"/>
    </xf>
    <xf numFmtId="3" fontId="79" fillId="0" borderId="6" xfId="0" applyNumberFormat="1" applyFont="1" applyBorder="1" applyAlignment="1">
      <alignment horizontal="center" vertical="center" wrapText="1"/>
    </xf>
    <xf numFmtId="3" fontId="79" fillId="0" borderId="7" xfId="0" applyNumberFormat="1" applyFont="1" applyBorder="1" applyAlignment="1">
      <alignment horizontal="center" vertical="center" wrapText="1"/>
    </xf>
    <xf numFmtId="3" fontId="79" fillId="0" borderId="11" xfId="0" applyNumberFormat="1" applyFont="1" applyBorder="1" applyAlignment="1">
      <alignment horizontal="center" vertical="center" wrapText="1"/>
    </xf>
    <xf numFmtId="0" fontId="73" fillId="6" borderId="3" xfId="0" applyFont="1" applyFill="1" applyBorder="1" applyAlignment="1">
      <alignment horizontal="left" vertical="center" wrapText="1"/>
    </xf>
    <xf numFmtId="0" fontId="73" fillId="6" borderId="5" xfId="0" applyFont="1" applyFill="1" applyBorder="1" applyAlignment="1">
      <alignment horizontal="left" vertical="center" wrapText="1"/>
    </xf>
    <xf numFmtId="0" fontId="73" fillId="6" borderId="4" xfId="0" applyFont="1" applyFill="1" applyBorder="1" applyAlignment="1">
      <alignment horizontal="left" vertical="center" wrapText="1"/>
    </xf>
    <xf numFmtId="0" fontId="73" fillId="6" borderId="0" xfId="0" applyFont="1" applyFill="1" applyAlignment="1">
      <alignment horizontal="left" vertical="center" wrapText="1"/>
    </xf>
    <xf numFmtId="0" fontId="73" fillId="6" borderId="0" xfId="0" applyFont="1" applyFill="1" applyAlignment="1">
      <alignment horizontal="center" vertical="center"/>
    </xf>
    <xf numFmtId="0" fontId="73" fillId="6" borderId="10" xfId="0" applyFont="1" applyFill="1" applyBorder="1" applyAlignment="1">
      <alignment horizontal="center" vertical="center"/>
    </xf>
    <xf numFmtId="0" fontId="73" fillId="6" borderId="4" xfId="0" applyFont="1" applyFill="1" applyBorder="1" applyAlignment="1">
      <alignment horizontal="center"/>
    </xf>
    <xf numFmtId="0" fontId="73" fillId="6" borderId="10" xfId="0" applyFont="1" applyFill="1" applyBorder="1" applyAlignment="1">
      <alignment horizontal="center"/>
    </xf>
    <xf numFmtId="4" fontId="73" fillId="6" borderId="30" xfId="0" applyNumberFormat="1" applyFont="1" applyFill="1" applyBorder="1" applyAlignment="1">
      <alignment horizontal="center" vertical="center"/>
    </xf>
    <xf numFmtId="4" fontId="73" fillId="6" borderId="31" xfId="0" applyNumberFormat="1" applyFont="1" applyFill="1" applyBorder="1" applyAlignment="1">
      <alignment horizontal="center" vertical="center"/>
    </xf>
    <xf numFmtId="167" fontId="78" fillId="0" borderId="30" xfId="0" applyNumberFormat="1" applyFont="1" applyBorder="1" applyAlignment="1">
      <alignment horizontal="center" vertical="center" wrapText="1"/>
    </xf>
    <xf numFmtId="0" fontId="119" fillId="6" borderId="5" xfId="0" applyFont="1" applyFill="1" applyBorder="1" applyAlignment="1">
      <alignment horizontal="center" vertical="center"/>
    </xf>
    <xf numFmtId="0" fontId="119" fillId="6" borderId="0" xfId="0" applyFont="1" applyFill="1" applyAlignment="1">
      <alignment horizontal="center" vertical="center"/>
    </xf>
    <xf numFmtId="14" fontId="78" fillId="0" borderId="30" xfId="0" applyNumberFormat="1" applyFont="1" applyBorder="1" applyAlignment="1">
      <alignment horizontal="center"/>
    </xf>
    <xf numFmtId="14" fontId="78" fillId="0" borderId="31" xfId="0" applyNumberFormat="1" applyFont="1" applyBorder="1" applyAlignment="1">
      <alignment horizontal="center"/>
    </xf>
    <xf numFmtId="4" fontId="0" fillId="0" borderId="30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81" fillId="0" borderId="30" xfId="0" applyFont="1" applyBorder="1" applyAlignment="1">
      <alignment horizontal="center"/>
    </xf>
    <xf numFmtId="0" fontId="81" fillId="0" borderId="31" xfId="0" applyFont="1" applyBorder="1" applyAlignment="1">
      <alignment horizontal="center"/>
    </xf>
    <xf numFmtId="0" fontId="92" fillId="5" borderId="44" xfId="0" applyFont="1" applyFill="1" applyBorder="1" applyAlignment="1">
      <alignment horizontal="center" wrapText="1"/>
    </xf>
    <xf numFmtId="0" fontId="92" fillId="5" borderId="45" xfId="0" applyFont="1" applyFill="1" applyBorder="1" applyAlignment="1">
      <alignment horizontal="center" wrapText="1"/>
    </xf>
    <xf numFmtId="0" fontId="92" fillId="5" borderId="46" xfId="0" applyFont="1" applyFill="1" applyBorder="1" applyAlignment="1">
      <alignment horizontal="center" wrapText="1"/>
    </xf>
    <xf numFmtId="4" fontId="86" fillId="4" borderId="30" xfId="0" applyNumberFormat="1" applyFont="1" applyFill="1" applyBorder="1" applyAlignment="1">
      <alignment horizontal="center" vertical="center"/>
    </xf>
    <xf numFmtId="4" fontId="86" fillId="4" borderId="36" xfId="0" applyNumberFormat="1" applyFont="1" applyFill="1" applyBorder="1" applyAlignment="1">
      <alignment horizontal="center" vertical="center"/>
    </xf>
    <xf numFmtId="4" fontId="86" fillId="4" borderId="31" xfId="0" applyNumberFormat="1" applyFont="1" applyFill="1" applyBorder="1" applyAlignment="1">
      <alignment horizontal="center" vertical="center"/>
    </xf>
    <xf numFmtId="4" fontId="91" fillId="3" borderId="0" xfId="0" applyNumberFormat="1" applyFont="1" applyFill="1" applyAlignment="1">
      <alignment horizontal="center" vertical="center"/>
    </xf>
    <xf numFmtId="4" fontId="91" fillId="3" borderId="10" xfId="0" applyNumberFormat="1" applyFont="1" applyFill="1" applyBorder="1" applyAlignment="1">
      <alignment horizontal="center" vertical="center"/>
    </xf>
    <xf numFmtId="0" fontId="79" fillId="0" borderId="3" xfId="0" applyFont="1" applyBorder="1" applyAlignment="1">
      <alignment horizontal="center" vertical="center"/>
    </xf>
    <xf numFmtId="0" fontId="79" fillId="0" borderId="5" xfId="0" applyFont="1" applyBorder="1" applyAlignment="1">
      <alignment horizontal="center" vertical="center"/>
    </xf>
    <xf numFmtId="0" fontId="79" fillId="0" borderId="9" xfId="0" applyFont="1" applyBorder="1" applyAlignment="1">
      <alignment horizontal="center" vertical="center"/>
    </xf>
    <xf numFmtId="167" fontId="78" fillId="0" borderId="30" xfId="0" applyNumberFormat="1" applyFont="1" applyBorder="1" applyAlignment="1">
      <alignment horizontal="center" vertical="center"/>
    </xf>
    <xf numFmtId="167" fontId="78" fillId="0" borderId="36" xfId="0" applyNumberFormat="1" applyFont="1" applyBorder="1" applyAlignment="1">
      <alignment horizontal="center" vertical="center"/>
    </xf>
    <xf numFmtId="167" fontId="78" fillId="0" borderId="31" xfId="0" applyNumberFormat="1" applyFont="1" applyBorder="1" applyAlignment="1">
      <alignment horizontal="center" vertical="center"/>
    </xf>
    <xf numFmtId="0" fontId="77" fillId="0" borderId="30" xfId="0" applyFont="1" applyBorder="1" applyAlignment="1">
      <alignment horizontal="center" vertical="center"/>
    </xf>
    <xf numFmtId="0" fontId="77" fillId="0" borderId="36" xfId="0" applyFont="1" applyBorder="1" applyAlignment="1">
      <alignment horizontal="center" vertical="center"/>
    </xf>
    <xf numFmtId="0" fontId="77" fillId="0" borderId="31" xfId="0" applyFont="1" applyBorder="1" applyAlignment="1">
      <alignment horizontal="center" vertical="center"/>
    </xf>
    <xf numFmtId="3" fontId="79" fillId="0" borderId="30" xfId="0" applyNumberFormat="1" applyFont="1" applyBorder="1" applyAlignment="1">
      <alignment horizontal="center" vertical="center"/>
    </xf>
    <xf numFmtId="3" fontId="79" fillId="0" borderId="9" xfId="0" applyNumberFormat="1" applyFont="1" applyBorder="1" applyAlignment="1">
      <alignment horizontal="center" vertical="center"/>
    </xf>
    <xf numFmtId="0" fontId="78" fillId="6" borderId="0" xfId="0" applyFont="1" applyFill="1" applyAlignment="1">
      <alignment horizontal="center" vertical="center"/>
    </xf>
    <xf numFmtId="0" fontId="78" fillId="6" borderId="10" xfId="0" applyFont="1" applyFill="1" applyBorder="1" applyAlignment="1">
      <alignment horizontal="center" vertical="center"/>
    </xf>
    <xf numFmtId="0" fontId="113" fillId="10" borderId="0" xfId="0" applyFont="1" applyFill="1" applyAlignment="1">
      <alignment horizontal="center" vertical="center"/>
    </xf>
    <xf numFmtId="0" fontId="93" fillId="0" borderId="16" xfId="0" applyFont="1" applyBorder="1" applyAlignment="1">
      <alignment horizontal="center" vertical="center"/>
    </xf>
    <xf numFmtId="0" fontId="93" fillId="0" borderId="20" xfId="0" applyFont="1" applyBorder="1" applyAlignment="1">
      <alignment horizontal="center" vertical="center"/>
    </xf>
    <xf numFmtId="0" fontId="93" fillId="0" borderId="47" xfId="0" applyFont="1" applyBorder="1" applyAlignment="1">
      <alignment horizontal="center" vertical="center"/>
    </xf>
    <xf numFmtId="167" fontId="80" fillId="0" borderId="30" xfId="0" applyNumberFormat="1" applyFont="1" applyBorder="1" applyAlignment="1">
      <alignment horizontal="center" vertical="center"/>
    </xf>
    <xf numFmtId="167" fontId="80" fillId="0" borderId="36" xfId="0" applyNumberFormat="1" applyFont="1" applyBorder="1" applyAlignment="1">
      <alignment horizontal="center" vertical="center"/>
    </xf>
    <xf numFmtId="167" fontId="80" fillId="0" borderId="31" xfId="0" applyNumberFormat="1" applyFont="1" applyBorder="1" applyAlignment="1">
      <alignment horizontal="center" vertical="center"/>
    </xf>
    <xf numFmtId="49" fontId="79" fillId="0" borderId="30" xfId="0" applyNumberFormat="1" applyFont="1" applyBorder="1" applyAlignment="1">
      <alignment horizontal="center" vertical="center" wrapText="1"/>
    </xf>
    <xf numFmtId="0" fontId="79" fillId="0" borderId="11" xfId="0" applyFont="1" applyBorder="1" applyAlignment="1">
      <alignment horizontal="center" vertical="center" wrapText="1"/>
    </xf>
    <xf numFmtId="0" fontId="86" fillId="0" borderId="0" xfId="0" applyFont="1" applyAlignment="1">
      <alignment horizontal="center" wrapText="1"/>
    </xf>
    <xf numFmtId="167" fontId="8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77" fillId="0" borderId="0" xfId="0" applyNumberFormat="1" applyFont="1" applyAlignment="1">
      <alignment horizontal="center" wrapText="1"/>
    </xf>
    <xf numFmtId="4" fontId="80" fillId="0" borderId="3" xfId="0" applyNumberFormat="1" applyFont="1" applyBorder="1" applyAlignment="1">
      <alignment horizontal="center" vertical="center"/>
    </xf>
    <xf numFmtId="4" fontId="80" fillId="0" borderId="5" xfId="0" applyNumberFormat="1" applyFont="1" applyBorder="1" applyAlignment="1">
      <alignment horizontal="center" vertical="center"/>
    </xf>
    <xf numFmtId="4" fontId="80" fillId="0" borderId="31" xfId="0" applyNumberFormat="1" applyFont="1" applyBorder="1" applyAlignment="1">
      <alignment horizontal="center" vertical="center"/>
    </xf>
    <xf numFmtId="0" fontId="96" fillId="7" borderId="1" xfId="0" applyFont="1" applyFill="1" applyBorder="1" applyAlignment="1">
      <alignment horizontal="center" wrapText="1"/>
    </xf>
    <xf numFmtId="0" fontId="96" fillId="0" borderId="1" xfId="0" applyFont="1" applyBorder="1" applyAlignment="1">
      <alignment horizontal="left"/>
    </xf>
    <xf numFmtId="14" fontId="78" fillId="0" borderId="30" xfId="0" applyNumberFormat="1" applyFont="1" applyBorder="1" applyAlignment="1">
      <alignment horizontal="center" vertical="center"/>
    </xf>
    <xf numFmtId="14" fontId="78" fillId="0" borderId="31" xfId="0" applyNumberFormat="1" applyFont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4" fontId="0" fillId="0" borderId="20" xfId="0" applyNumberFormat="1" applyBorder="1" applyAlignment="1">
      <alignment horizontal="center" vertical="center"/>
    </xf>
    <xf numFmtId="4" fontId="0" fillId="0" borderId="47" xfId="0" applyNumberFormat="1" applyBorder="1" applyAlignment="1">
      <alignment horizontal="center" vertical="center"/>
    </xf>
    <xf numFmtId="49" fontId="81" fillId="0" borderId="16" xfId="0" applyNumberFormat="1" applyFont="1" applyBorder="1" applyAlignment="1">
      <alignment horizontal="center" vertical="center"/>
    </xf>
    <xf numFmtId="0" fontId="81" fillId="0" borderId="20" xfId="0" applyFont="1" applyBorder="1" applyAlignment="1">
      <alignment horizontal="center" vertical="center"/>
    </xf>
    <xf numFmtId="0" fontId="81" fillId="0" borderId="47" xfId="0" applyFont="1" applyBorder="1" applyAlignment="1">
      <alignment horizontal="center" vertical="center"/>
    </xf>
    <xf numFmtId="1" fontId="100" fillId="0" borderId="0" xfId="0" applyNumberFormat="1" applyFont="1" applyAlignment="1">
      <alignment horizontal="center" vertical="center"/>
    </xf>
    <xf numFmtId="0" fontId="79" fillId="0" borderId="0" xfId="0" applyFont="1" applyAlignment="1">
      <alignment horizontal="center" vertical="center"/>
    </xf>
    <xf numFmtId="165" fontId="96" fillId="0" borderId="48" xfId="0" applyNumberFormat="1" applyFont="1" applyBorder="1" applyAlignment="1">
      <alignment horizontal="center"/>
    </xf>
    <xf numFmtId="165" fontId="96" fillId="0" borderId="49" xfId="0" applyNumberFormat="1" applyFont="1" applyBorder="1" applyAlignment="1">
      <alignment horizontal="center"/>
    </xf>
    <xf numFmtId="0" fontId="79" fillId="0" borderId="0" xfId="0" applyFont="1" applyAlignment="1">
      <alignment horizontal="center"/>
    </xf>
    <xf numFmtId="0" fontId="79" fillId="0" borderId="10" xfId="0" applyFont="1" applyBorder="1" applyAlignment="1">
      <alignment horizontal="center"/>
    </xf>
    <xf numFmtId="165" fontId="96" fillId="0" borderId="41" xfId="0" applyNumberFormat="1" applyFont="1" applyBorder="1" applyAlignment="1">
      <alignment horizontal="center"/>
    </xf>
    <xf numFmtId="165" fontId="96" fillId="0" borderId="42" xfId="0" applyNumberFormat="1" applyFont="1" applyBorder="1" applyAlignment="1">
      <alignment horizontal="center"/>
    </xf>
    <xf numFmtId="0" fontId="111" fillId="8" borderId="30" xfId="3" applyFont="1" applyFill="1" applyBorder="1" applyAlignment="1">
      <alignment horizontal="center" vertical="center"/>
    </xf>
    <xf numFmtId="0" fontId="111" fillId="8" borderId="36" xfId="3" applyFont="1" applyFill="1" applyBorder="1" applyAlignment="1">
      <alignment horizontal="center" vertical="center"/>
    </xf>
  </cellXfs>
  <cellStyles count="5">
    <cellStyle name="Excel Built-in Normal" xfId="4" xr:uid="{00000000-0005-0000-0000-000000000000}"/>
    <cellStyle name="Milliers" xfId="1" builtinId="3"/>
    <cellStyle name="Monétaire" xfId="2" builtinId="4"/>
    <cellStyle name="Normal" xfId="0" builtinId="0"/>
    <cellStyle name="Normal 2" xfId="3" xr:uid="{00000000-0005-0000-0000-000004000000}"/>
  </cellStyles>
  <dxfs count="35">
    <dxf>
      <font>
        <color rgb="FFFF0000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274320</xdr:colOff>
          <xdr:row>3</xdr:row>
          <xdr:rowOff>144780</xdr:rowOff>
        </xdr:from>
        <xdr:to>
          <xdr:col>5</xdr:col>
          <xdr:colOff>76200</xdr:colOff>
          <xdr:row>9</xdr:row>
          <xdr:rowOff>7620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27</xdr:row>
      <xdr:rowOff>74295</xdr:rowOff>
    </xdr:from>
    <xdr:to>
      <xdr:col>9</xdr:col>
      <xdr:colOff>0</xdr:colOff>
      <xdr:row>34</xdr:row>
      <xdr:rowOff>140970</xdr:rowOff>
    </xdr:to>
    <xdr:sp macro="" textlink="">
      <xdr:nvSpPr>
        <xdr:cNvPr id="4" name="Text Box 1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spect="1" noChangeArrowheads="1"/>
        </xdr:cNvSpPr>
      </xdr:nvSpPr>
      <xdr:spPr bwMode="auto">
        <a:xfrm>
          <a:off x="47625" y="5629275"/>
          <a:ext cx="5697855" cy="1400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horzOverflow="clip" wrap="square" lIns="27432" tIns="22860" rIns="0" bIns="0" anchor="t"/>
        <a:lstStyle/>
        <a:p>
          <a:pPr algn="l" rtl="0">
            <a:defRPr sz="1000"/>
          </a:pPr>
          <a:r>
            <a:rPr lang="fr-FR" sz="1000" b="1" i="1" u="sng" strike="noStrike" baseline="0">
              <a:solidFill>
                <a:srgbClr val="000000"/>
              </a:solidFill>
              <a:latin typeface="Arial"/>
              <a:cs typeface="Arial"/>
            </a:rPr>
            <a:t>OBSERVATIONS :GEOMETRIQUES (planéité,etat de surface,....) : </a:t>
          </a:r>
          <a:endParaRPr lang="fr-FR" sz="1000" b="1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1" i="1" u="sng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1" u="sng" strike="noStrike" baseline="0">
              <a:solidFill>
                <a:srgbClr val="000000"/>
              </a:solidFill>
              <a:latin typeface="Arial"/>
              <a:cs typeface="Arial"/>
            </a:rPr>
            <a:t>AUTRES</a:t>
          </a:r>
        </a:p>
        <a:p>
          <a:pPr algn="l" rtl="0">
            <a:defRPr sz="1000"/>
          </a:pPr>
          <a:endParaRPr lang="fr-FR" sz="1000" b="1" i="1" u="sng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600" b="1" i="1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1905</xdr:colOff>
      <xdr:row>27</xdr:row>
      <xdr:rowOff>66675</xdr:rowOff>
    </xdr:from>
    <xdr:to>
      <xdr:col>17</xdr:col>
      <xdr:colOff>1259205</xdr:colOff>
      <xdr:row>34</xdr:row>
      <xdr:rowOff>133350</xdr:rowOff>
    </xdr:to>
    <xdr:sp macro="" textlink="">
      <xdr:nvSpPr>
        <xdr:cNvPr id="3" name="Text Box 1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spect="1" noChangeArrowheads="1"/>
        </xdr:cNvSpPr>
      </xdr:nvSpPr>
      <xdr:spPr bwMode="auto">
        <a:xfrm>
          <a:off x="5747385" y="5621655"/>
          <a:ext cx="5654040" cy="1400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horzOverflow="clip" wrap="square" lIns="27432" tIns="22860" rIns="0" bIns="0" anchor="t"/>
        <a:lstStyle/>
        <a:p>
          <a:pPr algn="l" rtl="0">
            <a:defRPr sz="1000"/>
          </a:pPr>
          <a:r>
            <a:rPr lang="fr-FR" sz="1000" b="1" i="1" u="sng" strike="noStrike" baseline="0">
              <a:solidFill>
                <a:srgbClr val="000000"/>
              </a:solidFill>
              <a:latin typeface="Arial"/>
              <a:cs typeface="Arial"/>
            </a:rPr>
            <a:t>DECLARATION DE NON CONFORMITE</a:t>
          </a:r>
        </a:p>
        <a:p>
          <a:pPr algn="l" rtl="0">
            <a:defRPr sz="1000"/>
          </a:pPr>
          <a:endParaRPr lang="fr-FR" sz="1600" b="1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600" b="1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1" i="1" u="sng" strike="noStrike" baseline="0">
              <a:solidFill>
                <a:srgbClr val="000000"/>
              </a:solidFill>
              <a:latin typeface="Arial"/>
              <a:ea typeface="+mn-ea"/>
              <a:cs typeface="Arial"/>
            </a:rPr>
            <a:t>PRECONISATION QUALITE</a:t>
          </a:r>
        </a:p>
        <a:p>
          <a:pPr algn="l" rtl="0">
            <a:defRPr sz="1000"/>
          </a:pPr>
          <a:endParaRPr lang="fr-FR" sz="1600" b="1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600" b="1" i="1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228600</xdr:colOff>
          <xdr:row>1</xdr:row>
          <xdr:rowOff>83820</xdr:rowOff>
        </xdr:from>
        <xdr:to>
          <xdr:col>20</xdr:col>
          <xdr:colOff>129540</xdr:colOff>
          <xdr:row>3</xdr:row>
          <xdr:rowOff>205740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 OF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39</xdr:row>
      <xdr:rowOff>0</xdr:rowOff>
    </xdr:from>
    <xdr:to>
      <xdr:col>7</xdr:col>
      <xdr:colOff>752475</xdr:colOff>
      <xdr:row>42</xdr:row>
      <xdr:rowOff>152400</xdr:rowOff>
    </xdr:to>
    <xdr:sp macro="" textlink="">
      <xdr:nvSpPr>
        <xdr:cNvPr id="5129" name="Text Box 9">
          <a:extLst>
            <a:ext uri="{FF2B5EF4-FFF2-40B4-BE49-F238E27FC236}">
              <a16:creationId xmlns:a16="http://schemas.microsoft.com/office/drawing/2014/main" id="{00000000-0008-0000-0300-000009140000}"/>
            </a:ext>
          </a:extLst>
        </xdr:cNvPr>
        <xdr:cNvSpPr txBox="1">
          <a:spLocks noChangeArrowheads="1"/>
        </xdr:cNvSpPr>
      </xdr:nvSpPr>
      <xdr:spPr bwMode="auto">
        <a:xfrm>
          <a:off x="19050" y="9639300"/>
          <a:ext cx="6886575" cy="523875"/>
        </a:xfrm>
        <a:prstGeom prst="rect">
          <a:avLst/>
        </a:prstGeom>
        <a:solidFill>
          <a:srgbClr val="FFFFFF"/>
        </a:solidFill>
        <a:ln w="9525">
          <a:solidFill>
            <a:srgbClr val="00FFFF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1" u="sng" strike="noStrike" baseline="0">
              <a:solidFill>
                <a:srgbClr val="000000"/>
              </a:solidFill>
              <a:latin typeface="Arial"/>
              <a:cs typeface="Arial"/>
            </a:rPr>
            <a:t>RESERVE DE PROPRIETE</a:t>
          </a: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 : "De convention expresse, nous nous réservons la propriété des marchandises fournies jusqu'au dernier jour de leur paiement intégral conformément aux termes de la loi n° 80 335 du 12 mai 1980. L'acceptation des livraisons ou des documents afférents à la livraison vaut acceptation de la présent clause.</a:t>
          </a:r>
        </a:p>
      </xdr:txBody>
    </xdr:sp>
    <xdr:clientData/>
  </xdr:twoCellAnchor>
  <xdr:twoCellAnchor>
    <xdr:from>
      <xdr:col>0</xdr:col>
      <xdr:colOff>19050</xdr:colOff>
      <xdr:row>49</xdr:row>
      <xdr:rowOff>9525</xdr:rowOff>
    </xdr:from>
    <xdr:to>
      <xdr:col>7</xdr:col>
      <xdr:colOff>742950</xdr:colOff>
      <xdr:row>52</xdr:row>
      <xdr:rowOff>0</xdr:rowOff>
    </xdr:to>
    <xdr:sp macro="" textlink="">
      <xdr:nvSpPr>
        <xdr:cNvPr id="5147" name="Text Box 27">
          <a:extLst>
            <a:ext uri="{FF2B5EF4-FFF2-40B4-BE49-F238E27FC236}">
              <a16:creationId xmlns:a16="http://schemas.microsoft.com/office/drawing/2014/main" id="{00000000-0008-0000-0300-00001B140000}"/>
            </a:ext>
          </a:extLst>
        </xdr:cNvPr>
        <xdr:cNvSpPr txBox="1">
          <a:spLocks noChangeArrowheads="1"/>
        </xdr:cNvSpPr>
      </xdr:nvSpPr>
      <xdr:spPr bwMode="auto">
        <a:xfrm>
          <a:off x="19050" y="11325225"/>
          <a:ext cx="6877050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1" i="0" u="sng" strike="noStrike" baseline="0">
              <a:solidFill>
                <a:srgbClr val="000000"/>
              </a:solidFill>
              <a:latin typeface="Arial"/>
              <a:cs typeface="Arial"/>
            </a:rPr>
            <a:t>ATTENTION</a:t>
          </a: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: Le contrôle des pièces, ainsi que la quantité livrée, s'effectue à la réception des marchandises, avant usinage et montage. Passé ce délai aucun frais ne sera pris en compte.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85725</xdr:colOff>
      <xdr:row>0</xdr:row>
      <xdr:rowOff>47625</xdr:rowOff>
    </xdr:from>
    <xdr:to>
      <xdr:col>2</xdr:col>
      <xdr:colOff>1000125</xdr:colOff>
      <xdr:row>3</xdr:row>
      <xdr:rowOff>266700</xdr:rowOff>
    </xdr:to>
    <xdr:pic>
      <xdr:nvPicPr>
        <xdr:cNvPr id="7" name="Image 6" descr="C:\Users\Jessica\Desktop\DO.jpg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0956"/>
        <a:stretch/>
      </xdr:blipFill>
      <xdr:spPr bwMode="auto">
        <a:xfrm>
          <a:off x="85725" y="47625"/>
          <a:ext cx="2828925" cy="9906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257176</xdr:colOff>
      <xdr:row>0</xdr:row>
      <xdr:rowOff>95250</xdr:rowOff>
    </xdr:from>
    <xdr:to>
      <xdr:col>7</xdr:col>
      <xdr:colOff>790575</xdr:colOff>
      <xdr:row>3</xdr:row>
      <xdr:rowOff>161925</xdr:rowOff>
    </xdr:to>
    <xdr:pic>
      <xdr:nvPicPr>
        <xdr:cNvPr id="9" name="Image 8" descr="C:\Users\Jessica\Desktop\DO.jpg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0760"/>
        <a:stretch/>
      </xdr:blipFill>
      <xdr:spPr bwMode="auto">
        <a:xfrm>
          <a:off x="3990976" y="95250"/>
          <a:ext cx="2943224" cy="838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19050</xdr:colOff>
      <xdr:row>4</xdr:row>
      <xdr:rowOff>73025</xdr:rowOff>
    </xdr:to>
    <xdr:pic>
      <xdr:nvPicPr>
        <xdr:cNvPr id="2" name="Image 1" descr="C:\Users\Jessica\Desktop\D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0956"/>
        <a:stretch/>
      </xdr:blipFill>
      <xdr:spPr bwMode="auto">
        <a:xfrm>
          <a:off x="0" y="0"/>
          <a:ext cx="2927350" cy="10255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171450</xdr:colOff>
      <xdr:row>0</xdr:row>
      <xdr:rowOff>76200</xdr:rowOff>
    </xdr:from>
    <xdr:to>
      <xdr:col>8</xdr:col>
      <xdr:colOff>171449</xdr:colOff>
      <xdr:row>3</xdr:row>
      <xdr:rowOff>307975</xdr:rowOff>
    </xdr:to>
    <xdr:pic>
      <xdr:nvPicPr>
        <xdr:cNvPr id="3" name="Image 2" descr="C:\Users\Jessica\Desktop\DO.jp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0760"/>
        <a:stretch/>
      </xdr:blipFill>
      <xdr:spPr bwMode="auto">
        <a:xfrm>
          <a:off x="4730750" y="76200"/>
          <a:ext cx="3067049" cy="8731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34</xdr:row>
      <xdr:rowOff>38100</xdr:rowOff>
    </xdr:from>
    <xdr:to>
      <xdr:col>8</xdr:col>
      <xdr:colOff>466725</xdr:colOff>
      <xdr:row>36</xdr:row>
      <xdr:rowOff>0</xdr:rowOff>
    </xdr:to>
    <xdr:sp macro="" textlink="">
      <xdr:nvSpPr>
        <xdr:cNvPr id="6157" name="Text Box 13">
          <a:extLst>
            <a:ext uri="{FF2B5EF4-FFF2-40B4-BE49-F238E27FC236}">
              <a16:creationId xmlns:a16="http://schemas.microsoft.com/office/drawing/2014/main" id="{00000000-0008-0000-0500-00000D180000}"/>
            </a:ext>
          </a:extLst>
        </xdr:cNvPr>
        <xdr:cNvSpPr txBox="1">
          <a:spLocks noChangeArrowheads="1"/>
        </xdr:cNvSpPr>
      </xdr:nvSpPr>
      <xdr:spPr bwMode="auto">
        <a:xfrm>
          <a:off x="76200" y="11515725"/>
          <a:ext cx="4810125" cy="1714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sng" strike="noStrike" baseline="0">
              <a:solidFill>
                <a:srgbClr val="000000"/>
              </a:solidFill>
              <a:latin typeface="Arial"/>
              <a:cs typeface="Arial"/>
            </a:rPr>
            <a:t>OBSERVATIONS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22</xdr:row>
      <xdr:rowOff>38100</xdr:rowOff>
    </xdr:from>
    <xdr:to>
      <xdr:col>8</xdr:col>
      <xdr:colOff>266700</xdr:colOff>
      <xdr:row>22</xdr:row>
      <xdr:rowOff>38100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 bwMode="auto">
        <a:xfrm>
          <a:off x="333375" y="6448425"/>
          <a:ext cx="5648325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323850</xdr:colOff>
      <xdr:row>20</xdr:row>
      <xdr:rowOff>0</xdr:rowOff>
    </xdr:from>
    <xdr:to>
      <xdr:col>8</xdr:col>
      <xdr:colOff>257175</xdr:colOff>
      <xdr:row>20</xdr:row>
      <xdr:rowOff>9528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 bwMode="auto">
        <a:xfrm flipV="1">
          <a:off x="323850" y="5915025"/>
          <a:ext cx="5648325" cy="952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361950</xdr:colOff>
      <xdr:row>21</xdr:row>
      <xdr:rowOff>0</xdr:rowOff>
    </xdr:from>
    <xdr:to>
      <xdr:col>8</xdr:col>
      <xdr:colOff>257175</xdr:colOff>
      <xdr:row>21</xdr:row>
      <xdr:rowOff>19051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 bwMode="auto">
        <a:xfrm flipV="1">
          <a:off x="361950" y="6162675"/>
          <a:ext cx="5610225" cy="19051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295275</xdr:colOff>
      <xdr:row>33</xdr:row>
      <xdr:rowOff>238125</xdr:rowOff>
    </xdr:from>
    <xdr:to>
      <xdr:col>8</xdr:col>
      <xdr:colOff>381000</xdr:colOff>
      <xdr:row>34</xdr:row>
      <xdr:rowOff>9527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 bwMode="auto">
        <a:xfrm flipV="1">
          <a:off x="295275" y="9896475"/>
          <a:ext cx="5800725" cy="19052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285750</xdr:colOff>
      <xdr:row>32</xdr:row>
      <xdr:rowOff>0</xdr:rowOff>
    </xdr:from>
    <xdr:to>
      <xdr:col>8</xdr:col>
      <xdr:colOff>400050</xdr:colOff>
      <xdr:row>32</xdr:row>
      <xdr:rowOff>0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 bwMode="auto">
        <a:xfrm>
          <a:off x="285750" y="9410700"/>
          <a:ext cx="5829300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285750</xdr:colOff>
      <xdr:row>32</xdr:row>
      <xdr:rowOff>238125</xdr:rowOff>
    </xdr:from>
    <xdr:to>
      <xdr:col>8</xdr:col>
      <xdr:colOff>400050</xdr:colOff>
      <xdr:row>32</xdr:row>
      <xdr:rowOff>238125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CxnSpPr/>
      </xdr:nvCxnSpPr>
      <xdr:spPr bwMode="auto">
        <a:xfrm>
          <a:off x="285750" y="9648825"/>
          <a:ext cx="5829300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352425</xdr:colOff>
      <xdr:row>8</xdr:row>
      <xdr:rowOff>28575</xdr:rowOff>
    </xdr:from>
    <xdr:to>
      <xdr:col>8</xdr:col>
      <xdr:colOff>190500</xdr:colOff>
      <xdr:row>8</xdr:row>
      <xdr:rowOff>28575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CxnSpPr/>
      </xdr:nvCxnSpPr>
      <xdr:spPr bwMode="auto">
        <a:xfrm>
          <a:off x="352425" y="2447925"/>
          <a:ext cx="5553075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361950</xdr:colOff>
      <xdr:row>9</xdr:row>
      <xdr:rowOff>0</xdr:rowOff>
    </xdr:from>
    <xdr:to>
      <xdr:col>8</xdr:col>
      <xdr:colOff>209550</xdr:colOff>
      <xdr:row>9</xdr:row>
      <xdr:rowOff>19052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CxnSpPr/>
      </xdr:nvCxnSpPr>
      <xdr:spPr bwMode="auto">
        <a:xfrm flipV="1">
          <a:off x="361950" y="2667000"/>
          <a:ext cx="5562600" cy="19052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361950</xdr:colOff>
      <xdr:row>9</xdr:row>
      <xdr:rowOff>219075</xdr:rowOff>
    </xdr:from>
    <xdr:to>
      <xdr:col>8</xdr:col>
      <xdr:colOff>180975</xdr:colOff>
      <xdr:row>10</xdr:row>
      <xdr:rowOff>1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CxnSpPr/>
      </xdr:nvCxnSpPr>
      <xdr:spPr bwMode="auto">
        <a:xfrm flipV="1">
          <a:off x="361950" y="2886075"/>
          <a:ext cx="5534025" cy="28576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8</xdr:row>
      <xdr:rowOff>0</xdr:rowOff>
    </xdr:from>
    <xdr:to>
      <xdr:col>8</xdr:col>
      <xdr:colOff>838200</xdr:colOff>
      <xdr:row>11</xdr:row>
      <xdr:rowOff>276225</xdr:rowOff>
    </xdr:to>
    <xdr:sp macro="" textlink="">
      <xdr:nvSpPr>
        <xdr:cNvPr id="9223" name="Rectangle 7">
          <a:extLst>
            <a:ext uri="{FF2B5EF4-FFF2-40B4-BE49-F238E27FC236}">
              <a16:creationId xmlns:a16="http://schemas.microsoft.com/office/drawing/2014/main" id="{00000000-0008-0000-0800-000007240000}"/>
            </a:ext>
          </a:extLst>
        </xdr:cNvPr>
        <xdr:cNvSpPr>
          <a:spLocks noChangeArrowheads="1"/>
        </xdr:cNvSpPr>
      </xdr:nvSpPr>
      <xdr:spPr bwMode="auto">
        <a:xfrm>
          <a:off x="2847975" y="2000250"/>
          <a:ext cx="3228975" cy="8953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 editAs="oneCell">
    <xdr:from>
      <xdr:col>0</xdr:col>
      <xdr:colOff>76199</xdr:colOff>
      <xdr:row>0</xdr:row>
      <xdr:rowOff>66675</xdr:rowOff>
    </xdr:from>
    <xdr:to>
      <xdr:col>4</xdr:col>
      <xdr:colOff>723899</xdr:colOff>
      <xdr:row>4</xdr:row>
      <xdr:rowOff>47625</xdr:rowOff>
    </xdr:to>
    <xdr:pic>
      <xdr:nvPicPr>
        <xdr:cNvPr id="5" name="Image 4" descr="C:\Users\Jessica\Desktop\DO.jpg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0956"/>
        <a:stretch/>
      </xdr:blipFill>
      <xdr:spPr bwMode="auto">
        <a:xfrm>
          <a:off x="76199" y="66675"/>
          <a:ext cx="2752725" cy="9715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285750</xdr:colOff>
      <xdr:row>0</xdr:row>
      <xdr:rowOff>209550</xdr:rowOff>
    </xdr:from>
    <xdr:to>
      <xdr:col>8</xdr:col>
      <xdr:colOff>714375</xdr:colOff>
      <xdr:row>3</xdr:row>
      <xdr:rowOff>238125</xdr:rowOff>
    </xdr:to>
    <xdr:pic>
      <xdr:nvPicPr>
        <xdr:cNvPr id="6" name="Image 5" descr="C:\Users\Jessica\Desktop\DO.jpg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0760"/>
        <a:stretch/>
      </xdr:blipFill>
      <xdr:spPr bwMode="auto">
        <a:xfrm>
          <a:off x="3133725" y="209550"/>
          <a:ext cx="2828925" cy="7620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\distri\OXYCOUPAGE\ACTIVITE\OFFRE%20DE%20PRIX\Z70\Z705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"/>
      <sheetName val="O.F."/>
      <sheetName val="B.L."/>
      <sheetName val="Fiche de conditionnement"/>
      <sheetName val="ID COMMANDE"/>
      <sheetName val="Confirm. Cde"/>
      <sheetName val="PROFORMA"/>
      <sheetName val="base de données"/>
      <sheetName val="Feuil3"/>
      <sheetName val="Feuil1"/>
      <sheetName val="BL Grenaillage"/>
    </sheetNames>
    <sheetDataSet>
      <sheetData sheetId="0"/>
      <sheetData sheetId="1">
        <row r="9">
          <cell r="Q9">
            <v>0</v>
          </cell>
        </row>
        <row r="10">
          <cell r="Q10">
            <v>0</v>
          </cell>
        </row>
        <row r="11">
          <cell r="Q11">
            <v>0</v>
          </cell>
        </row>
        <row r="13">
          <cell r="Q13">
            <v>0</v>
          </cell>
        </row>
        <row r="14">
          <cell r="Q14">
            <v>0</v>
          </cell>
        </row>
        <row r="15">
          <cell r="Q15">
            <v>0</v>
          </cell>
        </row>
        <row r="16">
          <cell r="Q16">
            <v>0</v>
          </cell>
        </row>
        <row r="17">
          <cell r="Q17">
            <v>0</v>
          </cell>
        </row>
        <row r="18">
          <cell r="Q18">
            <v>0</v>
          </cell>
        </row>
        <row r="19">
          <cell r="Q19">
            <v>0</v>
          </cell>
        </row>
        <row r="20">
          <cell r="Q20">
            <v>0</v>
          </cell>
        </row>
        <row r="21">
          <cell r="Q21">
            <v>0</v>
          </cell>
        </row>
        <row r="22">
          <cell r="Q2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  <a:txDef>
      <a:spPr bwMode="auto"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a:spPr>
      <a:bodyPr vertOverflow="clip" wrap="square" lIns="27432" tIns="22860" rIns="0" bIns="0" anchor="t"/>
      <a:lstStyle>
        <a:defPPr algn="l" rtl="0">
          <a:defRPr sz="1000" b="1" i="1" u="sng" strike="noStrike" baseline="0">
            <a:solidFill>
              <a:srgbClr val="000000"/>
            </a:solidFill>
            <a:latin typeface="Arial"/>
            <a:cs typeface="Arial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EBD56-2F06-48E4-BADE-AFD66606397E}">
  <sheetPr codeName="Feuil13"/>
  <dimension ref="A1:AA35"/>
  <sheetViews>
    <sheetView tabSelected="1" topLeftCell="I1" zoomScale="90" zoomScaleNormal="90" workbookViewId="0">
      <selection activeCell="A2" sqref="A2:AA2"/>
    </sheetView>
  </sheetViews>
  <sheetFormatPr baseColWidth="10" defaultRowHeight="13.2" outlineLevelCol="1"/>
  <cols>
    <col min="1" max="9" width="12.77734375" customWidth="1"/>
    <col min="10" max="10" width="17.88671875" customWidth="1"/>
    <col min="11" max="11" width="18.6640625" customWidth="1"/>
    <col min="12" max="12" width="5.21875" customWidth="1"/>
    <col min="13" max="13" width="12.77734375" customWidth="1" outlineLevel="1"/>
    <col min="14" max="14" width="5.21875" style="11" customWidth="1"/>
    <col min="15" max="15" width="12.77734375" customWidth="1" outlineLevel="1"/>
    <col min="16" max="16" width="5.21875" customWidth="1"/>
    <col min="17" max="17" width="12.77734375" style="552" customWidth="1" outlineLevel="1"/>
    <col min="18" max="18" width="5.21875" customWidth="1"/>
    <col min="19" max="19" width="12.77734375" style="552" customWidth="1" outlineLevel="1"/>
    <col min="20" max="20" width="5.21875" customWidth="1"/>
    <col min="21" max="21" width="12.77734375" customWidth="1" outlineLevel="1"/>
    <col min="22" max="22" width="5.21875" customWidth="1"/>
    <col min="23" max="23" width="12.77734375" customWidth="1" outlineLevel="1"/>
    <col min="25" max="27" width="12.77734375" customWidth="1"/>
  </cols>
  <sheetData>
    <row r="1" spans="1:27" ht="58.8" customHeight="1">
      <c r="A1" s="542" t="s">
        <v>2653</v>
      </c>
      <c r="B1" s="543" t="s">
        <v>2633</v>
      </c>
      <c r="C1" s="542" t="s">
        <v>2634</v>
      </c>
      <c r="D1" s="544" t="s">
        <v>2635</v>
      </c>
      <c r="E1" s="545" t="s">
        <v>2636</v>
      </c>
      <c r="F1" s="546" t="s">
        <v>2637</v>
      </c>
      <c r="G1" s="547" t="s">
        <v>2638</v>
      </c>
      <c r="H1" s="547" t="s">
        <v>2649</v>
      </c>
      <c r="I1" s="555" t="s">
        <v>2654</v>
      </c>
      <c r="J1" s="565" t="s">
        <v>2655</v>
      </c>
      <c r="K1" s="565" t="s">
        <v>2656</v>
      </c>
      <c r="L1" s="549" t="s">
        <v>2644</v>
      </c>
      <c r="M1" s="548" t="s">
        <v>892</v>
      </c>
      <c r="N1" s="554" t="s">
        <v>2645</v>
      </c>
      <c r="O1" s="548" t="s">
        <v>892</v>
      </c>
      <c r="P1" s="550" t="s">
        <v>2646</v>
      </c>
      <c r="Q1" s="551" t="s">
        <v>892</v>
      </c>
      <c r="R1" s="550" t="s">
        <v>2647</v>
      </c>
      <c r="S1" s="551" t="s">
        <v>892</v>
      </c>
      <c r="T1" s="550" t="s">
        <v>2639</v>
      </c>
      <c r="U1" s="553" t="s">
        <v>892</v>
      </c>
      <c r="V1" s="550" t="s">
        <v>2648</v>
      </c>
      <c r="W1" s="553" t="s">
        <v>892</v>
      </c>
      <c r="X1" s="566" t="s">
        <v>2650</v>
      </c>
      <c r="Y1" s="567" t="s">
        <v>2640</v>
      </c>
      <c r="Z1" s="567" t="s">
        <v>2641</v>
      </c>
      <c r="AA1" s="568" t="s">
        <v>2642</v>
      </c>
    </row>
    <row r="2" spans="1:27" ht="28.5" customHeight="1">
      <c r="A2" s="571">
        <f>ETUDE!M1</f>
        <v>0</v>
      </c>
      <c r="B2" s="533">
        <f>ETUDE!M1</f>
        <v>0</v>
      </c>
      <c r="C2" s="534">
        <f>ETUDE!J4</f>
        <v>0</v>
      </c>
      <c r="D2" s="535">
        <f>ETUDE!C2</f>
        <v>0</v>
      </c>
      <c r="E2" s="535"/>
      <c r="F2" s="539">
        <f>ETUDE!L54</f>
        <v>0.20499999999999996</v>
      </c>
      <c r="G2" s="536">
        <f>ETUDE!J52</f>
        <v>1</v>
      </c>
      <c r="H2" s="538">
        <f>ETUDE!N52</f>
        <v>0</v>
      </c>
      <c r="I2" s="564">
        <f>ETUDE!T52</f>
        <v>23.333333333333336</v>
      </c>
      <c r="J2" s="537">
        <f>ETUDE!B6</f>
        <v>0</v>
      </c>
      <c r="K2" s="537">
        <f>ETUDE!B4</f>
        <v>0</v>
      </c>
      <c r="L2" s="569"/>
      <c r="M2" s="570" t="str" cm="1">
        <f t="array" ref="M2">IF(ISBLANK(L2),"",AUJOURDHUI_STATIC())</f>
        <v/>
      </c>
      <c r="N2" s="572"/>
      <c r="O2" s="570" t="str" cm="1">
        <f t="array" ref="O2">IF(ISBLANK(N2),"",AUJOURDHUI_STATIC())</f>
        <v/>
      </c>
      <c r="P2" s="569"/>
      <c r="Q2" s="570" t="str" cm="1">
        <f t="array" ref="Q2">IF(ISBLANK(P2),"",AUJOURDHUI_STATIC())</f>
        <v/>
      </c>
      <c r="R2" s="569"/>
      <c r="S2" s="570" t="str" cm="1">
        <f t="array" ref="S2">IF(ISBLANK(R2),"",AUJOURDHUI_STATIC())</f>
        <v/>
      </c>
      <c r="T2" s="569"/>
      <c r="U2" s="570" t="str" cm="1">
        <f t="array" ref="U2">IF(ISBLANK(T2),"",AUJOURDHUI_STATIC())</f>
        <v/>
      </c>
      <c r="V2" s="569"/>
      <c r="W2" s="570" t="str" cm="1">
        <f t="array" ref="W2">IF(ISBLANK(V2),"",AUJOURDHUI_STATIC())</f>
        <v/>
      </c>
      <c r="X2" s="539">
        <v>0.252</v>
      </c>
      <c r="Y2" s="539"/>
      <c r="Z2" s="540" t="s">
        <v>22</v>
      </c>
      <c r="AA2" s="541" t="s">
        <v>2643</v>
      </c>
    </row>
    <row r="35" spans="10:10">
      <c r="J35" s="552"/>
    </row>
  </sheetData>
  <conditionalFormatting sqref="F2">
    <cfRule type="expression" dxfId="0" priority="2">
      <formula>$P2&lt;&gt;""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insertion">
                <anchor moveWithCells="1" sizeWithCells="1">
                  <from>
                    <xdr:col>1</xdr:col>
                    <xdr:colOff>274320</xdr:colOff>
                    <xdr:row>3</xdr:row>
                    <xdr:rowOff>144780</xdr:rowOff>
                  </from>
                  <to>
                    <xdr:col>5</xdr:col>
                    <xdr:colOff>76200</xdr:colOff>
                    <xdr:row>9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A54"/>
  <sheetViews>
    <sheetView zoomScale="83" zoomScaleNormal="75" workbookViewId="0">
      <selection activeCell="B6" sqref="B6:E6"/>
    </sheetView>
  </sheetViews>
  <sheetFormatPr baseColWidth="10" defaultRowHeight="13.2"/>
  <cols>
    <col min="1" max="1" width="9.6640625" customWidth="1"/>
    <col min="2" max="2" width="12.44140625" bestFit="1" customWidth="1"/>
    <col min="3" max="3" width="13.33203125" customWidth="1"/>
    <col min="4" max="4" width="5" customWidth="1"/>
    <col min="5" max="5" width="8.33203125" style="1" customWidth="1"/>
    <col min="6" max="6" width="12.33203125" style="1" customWidth="1"/>
    <col min="7" max="7" width="8.44140625" style="1" customWidth="1"/>
    <col min="8" max="8" width="13" style="1" customWidth="1"/>
    <col min="9" max="9" width="8.5546875" style="1" customWidth="1"/>
    <col min="10" max="11" width="8" style="1" customWidth="1"/>
    <col min="12" max="12" width="14.5546875" style="1" customWidth="1"/>
    <col min="13" max="13" width="11.5546875" style="1" bestFit="1" customWidth="1"/>
    <col min="14" max="15" width="13.44140625" style="1" customWidth="1"/>
    <col min="16" max="22" width="12.6640625" customWidth="1"/>
    <col min="26" max="26" width="20.88671875" customWidth="1"/>
    <col min="27" max="27" width="23.21875" customWidth="1"/>
  </cols>
  <sheetData>
    <row r="1" spans="1:27" ht="25.5" customHeight="1" thickBot="1">
      <c r="A1" s="200" t="s">
        <v>832</v>
      </c>
      <c r="B1" s="201"/>
      <c r="C1" s="201"/>
      <c r="D1" s="201"/>
      <c r="E1" s="201"/>
      <c r="F1" s="201"/>
      <c r="G1" s="201"/>
      <c r="H1" s="584" t="s">
        <v>885</v>
      </c>
      <c r="I1" s="584"/>
      <c r="J1" s="584"/>
      <c r="K1" s="584"/>
      <c r="L1" s="584"/>
      <c r="M1" s="585"/>
      <c r="N1" s="586"/>
      <c r="O1" s="518"/>
    </row>
    <row r="2" spans="1:27" ht="31.5" customHeight="1" thickBot="1">
      <c r="A2" s="596" t="s">
        <v>893</v>
      </c>
      <c r="B2" s="597"/>
      <c r="C2" s="581"/>
      <c r="D2" s="582"/>
      <c r="E2" s="582"/>
      <c r="F2" s="582"/>
      <c r="G2" s="582"/>
      <c r="H2" s="582"/>
      <c r="I2" s="582"/>
      <c r="J2" s="582"/>
      <c r="K2" s="582"/>
      <c r="L2" s="582"/>
      <c r="M2" s="582"/>
      <c r="N2" s="583"/>
      <c r="O2" s="519"/>
      <c r="P2" s="120"/>
      <c r="Q2" s="120"/>
      <c r="R2" s="120"/>
      <c r="S2" s="120"/>
      <c r="T2" s="120"/>
      <c r="U2" s="120"/>
      <c r="V2" s="120"/>
    </row>
    <row r="3" spans="1:27" ht="33" customHeight="1" thickBot="1">
      <c r="A3" s="513" t="s">
        <v>897</v>
      </c>
      <c r="B3" s="590">
        <f ca="1">TODAY()</f>
        <v>44247</v>
      </c>
      <c r="C3" s="591"/>
      <c r="D3" s="591"/>
      <c r="E3" s="592"/>
      <c r="F3" s="202"/>
      <c r="G3" s="202"/>
      <c r="H3" s="599" t="s">
        <v>56</v>
      </c>
      <c r="I3" s="600"/>
      <c r="J3" s="593"/>
      <c r="K3" s="594"/>
      <c r="L3" s="594"/>
      <c r="M3" s="594"/>
      <c r="N3" s="595"/>
      <c r="O3" s="520"/>
      <c r="P3" s="120"/>
      <c r="Q3" s="120"/>
      <c r="R3" s="120"/>
      <c r="S3" s="120"/>
      <c r="T3" s="120"/>
      <c r="U3" s="120"/>
      <c r="V3" s="120"/>
    </row>
    <row r="4" spans="1:27" ht="33.75" customHeight="1" thickBot="1">
      <c r="A4" s="199" t="s">
        <v>901</v>
      </c>
      <c r="B4" s="580"/>
      <c r="C4" s="576"/>
      <c r="D4" s="576"/>
      <c r="E4" s="577"/>
      <c r="F4" s="280"/>
      <c r="G4" s="281"/>
      <c r="H4" s="599" t="s">
        <v>886</v>
      </c>
      <c r="I4" s="601"/>
      <c r="J4" s="587"/>
      <c r="K4" s="588"/>
      <c r="L4" s="588"/>
      <c r="M4" s="588"/>
      <c r="N4" s="589"/>
      <c r="O4" s="521"/>
    </row>
    <row r="5" spans="1:27" ht="33.75" customHeight="1" thickBot="1">
      <c r="A5" s="199" t="s">
        <v>902</v>
      </c>
      <c r="B5" s="580"/>
      <c r="C5" s="576"/>
      <c r="D5" s="576"/>
      <c r="E5" s="577"/>
      <c r="F5" s="598"/>
      <c r="G5" s="598"/>
      <c r="H5" s="598"/>
      <c r="I5" s="598"/>
      <c r="J5" s="598"/>
      <c r="K5" s="598"/>
      <c r="L5" s="598"/>
      <c r="M5" s="598"/>
      <c r="N5" s="598"/>
      <c r="O5" s="517"/>
    </row>
    <row r="6" spans="1:27" ht="33.75" customHeight="1" thickBot="1">
      <c r="A6" s="199" t="s">
        <v>907</v>
      </c>
      <c r="B6" s="580"/>
      <c r="C6" s="576"/>
      <c r="D6" s="576"/>
      <c r="E6" s="577"/>
      <c r="F6" s="271"/>
      <c r="G6" s="271"/>
      <c r="H6" s="271"/>
      <c r="I6" s="271"/>
      <c r="J6" s="271"/>
      <c r="K6" s="478"/>
      <c r="L6" s="271"/>
      <c r="M6" s="271"/>
      <c r="N6" s="271"/>
      <c r="O6" s="573" t="s">
        <v>2651</v>
      </c>
      <c r="P6" s="574"/>
      <c r="Q6" s="574"/>
      <c r="R6" s="574"/>
      <c r="S6" s="574"/>
      <c r="T6" s="575"/>
      <c r="U6" s="576" t="s">
        <v>2630</v>
      </c>
      <c r="V6" s="577"/>
      <c r="W6" s="323"/>
      <c r="X6" s="323" t="s">
        <v>2425</v>
      </c>
      <c r="Y6" s="320"/>
    </row>
    <row r="7" spans="1:27" s="8" customFormat="1" ht="45.6">
      <c r="A7" s="94" t="s">
        <v>1</v>
      </c>
      <c r="B7" s="276" t="s">
        <v>874</v>
      </c>
      <c r="C7" s="277" t="s">
        <v>0</v>
      </c>
      <c r="D7" s="278" t="s">
        <v>40</v>
      </c>
      <c r="E7" s="279" t="s">
        <v>2</v>
      </c>
      <c r="F7" s="263" t="s">
        <v>3</v>
      </c>
      <c r="G7" s="263" t="s">
        <v>903</v>
      </c>
      <c r="H7" s="95" t="s">
        <v>4</v>
      </c>
      <c r="I7" s="95" t="s">
        <v>903</v>
      </c>
      <c r="J7" s="479" t="s">
        <v>824</v>
      </c>
      <c r="K7" s="479" t="s">
        <v>2581</v>
      </c>
      <c r="L7" s="274" t="s">
        <v>39</v>
      </c>
      <c r="M7" s="275" t="s">
        <v>50</v>
      </c>
      <c r="N7" s="527" t="s">
        <v>41</v>
      </c>
      <c r="O7" s="556" t="s">
        <v>2624</v>
      </c>
      <c r="P7" s="557" t="s">
        <v>2627</v>
      </c>
      <c r="Q7" s="557" t="s">
        <v>2629</v>
      </c>
      <c r="R7" s="557" t="s">
        <v>2628</v>
      </c>
      <c r="S7" s="557" t="s">
        <v>2631</v>
      </c>
      <c r="T7" s="559" t="s">
        <v>2652</v>
      </c>
      <c r="U7" s="578" t="s">
        <v>2632</v>
      </c>
      <c r="V7" s="579"/>
      <c r="W7" s="277" t="s">
        <v>2426</v>
      </c>
      <c r="X7" s="277" t="s">
        <v>2427</v>
      </c>
      <c r="Y7" s="277" t="s">
        <v>2428</v>
      </c>
      <c r="Z7" s="516" t="s">
        <v>2625</v>
      </c>
      <c r="AA7" s="516" t="s">
        <v>2626</v>
      </c>
    </row>
    <row r="8" spans="1:27" ht="21.75" customHeight="1">
      <c r="A8" s="146"/>
      <c r="B8" s="265"/>
      <c r="C8" s="265" t="s">
        <v>27</v>
      </c>
      <c r="D8" s="264" t="s">
        <v>851</v>
      </c>
      <c r="E8" s="523">
        <v>50</v>
      </c>
      <c r="F8" s="62">
        <v>500</v>
      </c>
      <c r="G8" s="429" t="s">
        <v>2622</v>
      </c>
      <c r="H8" s="62">
        <v>1000</v>
      </c>
      <c r="I8" s="429" t="s">
        <v>2622</v>
      </c>
      <c r="J8" s="96">
        <v>1</v>
      </c>
      <c r="K8" s="514"/>
      <c r="L8" s="170">
        <f t="shared" ref="L8:L14" si="0">IF( J8&lt;&gt;"",E8*(F8/1000)*(H8/1000)*8.2*J8,"")</f>
        <v>204.99999999999997</v>
      </c>
      <c r="M8" s="106"/>
      <c r="N8" s="524">
        <f t="shared" ref="N8:N14" si="1">IF(J8&lt;&gt;"",J8*M8,"")</f>
        <v>0</v>
      </c>
      <c r="O8" s="528">
        <v>1</v>
      </c>
      <c r="P8" s="558" cm="1">
        <f t="array" ref="P8">((_xlfn.IFS(D8="COU",((F8/2)*PI())+((H8/2)*PI()),D8="DIS",(F8/2)*PI(),D8="REC",(F8+H8)*2,D8="COM",(F8+H8)*2,D8="","")/_xlfn.IFS(E8="","",E8=5,400,E8=6,400,E8=8,350,E8=10,350,E8=12,350,E8=15,300,E8=20,300,E8=22,300,E8=25,300,E8=30,275,E8=35,275,E8=40,250,E8=45,250,E8=50,225,E8=55,225,E8=60,200,E8=70,175,E8=80,175,E8=90,150,E8=100,150,E8=110,140,E8=120,130,E8=130,125,E8=140,110,E8=150,100,E8=160,100,E8=180,90,E8=200,80,E8=220,80,E8=250,80))*J8)/O8</f>
        <v>13.333333333333334</v>
      </c>
      <c r="Q8" s="525" t="str" cm="1">
        <f t="array" ref="Q8">_xlfn.IFS(D8="REC","0",D8="COU","0",D8="DIS","0",D8="COM","5")</f>
        <v>5</v>
      </c>
      <c r="R8" s="526" t="str" cm="1">
        <f t="array" ref="R8">_xlfn.IFS(D8="REC","10",D8="COU","10",D8="DIS","10",D8="COM","5")</f>
        <v>5</v>
      </c>
      <c r="S8" s="523"/>
      <c r="T8" s="563">
        <f>P8+Q8+R8+S8</f>
        <v>23.333333333333336</v>
      </c>
      <c r="U8" s="602">
        <f>(H8*F8*J8)/1000000</f>
        <v>0.5</v>
      </c>
      <c r="V8" s="603"/>
      <c r="W8" s="322">
        <f t="shared" ref="W8:W15" si="2">+((F8/1000)*(H8/1000))*2</f>
        <v>1</v>
      </c>
      <c r="X8" s="322">
        <f t="shared" ref="X8:X15" si="3">+W8*J8</f>
        <v>1</v>
      </c>
      <c r="Y8" s="322">
        <f t="shared" ref="Y8" si="4">+X8*12</f>
        <v>12</v>
      </c>
      <c r="Z8" cm="1">
        <f t="array" ref="Z8">_xlfn.IFS(D8="COU",((F8/2)*PI())+((H8/2)*PI()),D8="DIS",(F8/2)*PI(),D8="REC",(F8+H8)*2,D8="COM",(F8+H8)*2,D8="","")</f>
        <v>3000</v>
      </c>
      <c r="AA8" cm="1">
        <f t="array" ref="AA8">_xlfn.IFS(E8="","",E8=5,400,E8=6,400,E8=8,350,E8=10,350,E8=12,350,E8=15,300,E8=20,300,E8=22,300,E8=25,300,E8=30,275,E8=35,275,E8=40,250,E8=45,250,E8=50,225,E8=55,225,E8=60,200,E8=70,175,E8=80,175,E8=90,150,E8=100,150,E8=110,140,E8=120,130,E8=130,125,E8=140,110,E8=150,100,E8=160,100,E8=180,90,E8=200,80,E8=220,80,E8=250,80)</f>
        <v>225</v>
      </c>
    </row>
    <row r="9" spans="1:27" ht="21.75" customHeight="1">
      <c r="A9" s="146"/>
      <c r="B9" s="265"/>
      <c r="C9" s="265"/>
      <c r="D9" s="264"/>
      <c r="E9" s="62"/>
      <c r="F9" s="62"/>
      <c r="G9" s="429" t="s">
        <v>2622</v>
      </c>
      <c r="H9" s="62"/>
      <c r="I9" s="429" t="s">
        <v>2622</v>
      </c>
      <c r="J9" s="96"/>
      <c r="K9" s="96"/>
      <c r="L9" s="170" t="str">
        <f t="shared" si="0"/>
        <v/>
      </c>
      <c r="M9" s="106"/>
      <c r="N9" s="524" t="str">
        <f t="shared" si="1"/>
        <v/>
      </c>
      <c r="O9" s="528"/>
      <c r="P9" s="9"/>
      <c r="Q9" s="523"/>
      <c r="R9" s="523"/>
      <c r="S9" s="523"/>
      <c r="T9" s="560"/>
      <c r="U9" s="602"/>
      <c r="V9" s="603"/>
      <c r="W9" s="322">
        <f t="shared" si="2"/>
        <v>0</v>
      </c>
      <c r="X9" s="322">
        <f t="shared" si="3"/>
        <v>0</v>
      </c>
      <c r="Y9" s="322">
        <f t="shared" ref="Y9:Y15" si="5">+X9*12</f>
        <v>0</v>
      </c>
    </row>
    <row r="10" spans="1:27" ht="21.75" customHeight="1">
      <c r="A10" s="146"/>
      <c r="B10" s="265" t="str">
        <f t="shared" ref="B10:B14" si="6">IF((D10="COM"),"PLAN"," ")</f>
        <v xml:space="preserve"> </v>
      </c>
      <c r="C10" s="265"/>
      <c r="D10" s="264"/>
      <c r="E10" s="62"/>
      <c r="F10" s="62"/>
      <c r="G10" s="429" t="s">
        <v>2622</v>
      </c>
      <c r="H10" s="62"/>
      <c r="I10" s="429" t="s">
        <v>2622</v>
      </c>
      <c r="J10" s="96"/>
      <c r="K10" s="96"/>
      <c r="L10" s="170" t="str">
        <f t="shared" si="0"/>
        <v/>
      </c>
      <c r="M10" s="106"/>
      <c r="N10" s="524" t="str">
        <f t="shared" si="1"/>
        <v/>
      </c>
      <c r="O10" s="528"/>
      <c r="P10" s="9"/>
      <c r="Q10" s="523"/>
      <c r="R10" s="523"/>
      <c r="S10" s="523"/>
      <c r="T10" s="560"/>
      <c r="U10" s="602"/>
      <c r="V10" s="603"/>
      <c r="W10" s="322">
        <f t="shared" si="2"/>
        <v>0</v>
      </c>
      <c r="X10" s="322">
        <f t="shared" si="3"/>
        <v>0</v>
      </c>
      <c r="Y10" s="322">
        <f t="shared" si="5"/>
        <v>0</v>
      </c>
    </row>
    <row r="11" spans="1:27" ht="21.75" customHeight="1">
      <c r="A11" s="146"/>
      <c r="B11" s="265" t="str">
        <f t="shared" si="6"/>
        <v xml:space="preserve"> </v>
      </c>
      <c r="C11" s="265"/>
      <c r="D11" s="264"/>
      <c r="E11" s="62"/>
      <c r="F11" s="62"/>
      <c r="G11" s="429" t="s">
        <v>2622</v>
      </c>
      <c r="H11" s="62"/>
      <c r="I11" s="429" t="s">
        <v>2622</v>
      </c>
      <c r="J11" s="96"/>
      <c r="K11" s="96"/>
      <c r="L11" s="170" t="str">
        <f t="shared" si="0"/>
        <v/>
      </c>
      <c r="M11" s="106"/>
      <c r="N11" s="524" t="str">
        <f t="shared" si="1"/>
        <v/>
      </c>
      <c r="O11" s="528"/>
      <c r="P11" s="9"/>
      <c r="Q11" s="523"/>
      <c r="R11" s="523"/>
      <c r="S11" s="523"/>
      <c r="T11" s="560"/>
      <c r="U11" s="602"/>
      <c r="V11" s="603"/>
      <c r="W11" s="322">
        <f t="shared" si="2"/>
        <v>0</v>
      </c>
      <c r="X11" s="322">
        <f t="shared" si="3"/>
        <v>0</v>
      </c>
      <c r="Y11" s="322">
        <f t="shared" si="5"/>
        <v>0</v>
      </c>
    </row>
    <row r="12" spans="1:27" ht="21.75" customHeight="1">
      <c r="A12" s="146"/>
      <c r="B12" s="265" t="str">
        <f t="shared" si="6"/>
        <v xml:space="preserve"> </v>
      </c>
      <c r="C12" s="265"/>
      <c r="D12" s="264"/>
      <c r="E12" s="62"/>
      <c r="F12" s="62"/>
      <c r="G12" s="429"/>
      <c r="H12" s="62"/>
      <c r="I12" s="429"/>
      <c r="J12" s="96"/>
      <c r="K12" s="96"/>
      <c r="L12" s="170" t="str">
        <f t="shared" si="0"/>
        <v/>
      </c>
      <c r="M12" s="106"/>
      <c r="N12" s="524" t="str">
        <f t="shared" si="1"/>
        <v/>
      </c>
      <c r="O12" s="528"/>
      <c r="P12" s="9"/>
      <c r="Q12" s="523"/>
      <c r="R12" s="523"/>
      <c r="S12" s="523"/>
      <c r="T12" s="560"/>
      <c r="U12" s="602"/>
      <c r="V12" s="603"/>
      <c r="W12" s="322">
        <f t="shared" si="2"/>
        <v>0</v>
      </c>
      <c r="X12" s="322">
        <f t="shared" si="3"/>
        <v>0</v>
      </c>
      <c r="Y12" s="322">
        <f t="shared" si="5"/>
        <v>0</v>
      </c>
    </row>
    <row r="13" spans="1:27" ht="21.75" customHeight="1">
      <c r="A13" s="146"/>
      <c r="B13" s="265" t="str">
        <f t="shared" si="6"/>
        <v xml:space="preserve"> </v>
      </c>
      <c r="C13" s="265"/>
      <c r="D13" s="264"/>
      <c r="E13" s="62"/>
      <c r="F13" s="62"/>
      <c r="G13" s="429"/>
      <c r="H13" s="62"/>
      <c r="I13" s="429"/>
      <c r="J13" s="96"/>
      <c r="K13" s="96"/>
      <c r="L13" s="170" t="str">
        <f t="shared" si="0"/>
        <v/>
      </c>
      <c r="M13" s="106"/>
      <c r="N13" s="524" t="str">
        <f t="shared" si="1"/>
        <v/>
      </c>
      <c r="O13" s="528"/>
      <c r="P13" s="9"/>
      <c r="Q13" s="523"/>
      <c r="R13" s="523"/>
      <c r="S13" s="523"/>
      <c r="T13" s="560"/>
      <c r="U13" s="602"/>
      <c r="V13" s="603"/>
      <c r="W13" s="322">
        <f t="shared" si="2"/>
        <v>0</v>
      </c>
      <c r="X13" s="322">
        <f t="shared" si="3"/>
        <v>0</v>
      </c>
      <c r="Y13" s="322">
        <f t="shared" si="5"/>
        <v>0</v>
      </c>
    </row>
    <row r="14" spans="1:27" ht="21.75" customHeight="1">
      <c r="A14" s="146"/>
      <c r="B14" s="265" t="str">
        <f t="shared" si="6"/>
        <v xml:space="preserve"> </v>
      </c>
      <c r="C14" s="265"/>
      <c r="D14" s="264"/>
      <c r="E14" s="62"/>
      <c r="F14" s="62"/>
      <c r="G14" s="429"/>
      <c r="H14" s="62"/>
      <c r="I14" s="429"/>
      <c r="J14" s="96"/>
      <c r="K14" s="96"/>
      <c r="L14" s="170" t="str">
        <f t="shared" si="0"/>
        <v/>
      </c>
      <c r="M14" s="106"/>
      <c r="N14" s="524" t="str">
        <f t="shared" si="1"/>
        <v/>
      </c>
      <c r="O14" s="528"/>
      <c r="P14" s="9"/>
      <c r="Q14" s="523"/>
      <c r="R14" s="523"/>
      <c r="S14" s="523"/>
      <c r="T14" s="560"/>
      <c r="U14" s="602"/>
      <c r="V14" s="603"/>
      <c r="W14" s="322">
        <f t="shared" si="2"/>
        <v>0</v>
      </c>
      <c r="X14" s="322">
        <f t="shared" si="3"/>
        <v>0</v>
      </c>
      <c r="Y14" s="322">
        <f t="shared" si="5"/>
        <v>0</v>
      </c>
    </row>
    <row r="15" spans="1:27" ht="21.75" customHeight="1" thickBot="1">
      <c r="A15" s="146"/>
      <c r="B15" s="265" t="str">
        <f t="shared" ref="B15" si="7">IF((D15="COM"),"PLAN"," ")</f>
        <v xml:space="preserve"> </v>
      </c>
      <c r="C15" s="265"/>
      <c r="D15" s="264"/>
      <c r="E15" s="62"/>
      <c r="F15" s="62"/>
      <c r="G15" s="429"/>
      <c r="H15" s="62"/>
      <c r="I15" s="429"/>
      <c r="J15" s="96"/>
      <c r="K15" s="96"/>
      <c r="L15" s="170" t="str">
        <f t="shared" ref="L15:L21" si="8">IF( J15&lt;&gt;"",E15*(F15/1000)*(H15/1000)*8.2*J15,"")</f>
        <v/>
      </c>
      <c r="M15" s="106"/>
      <c r="N15" s="524" t="str">
        <f t="shared" ref="N15:N16" si="9">IF(J15&lt;&gt;"",J15*M15,"")</f>
        <v/>
      </c>
      <c r="O15" s="528"/>
      <c r="P15" s="9"/>
      <c r="Q15" s="523"/>
      <c r="R15" s="523"/>
      <c r="S15" s="523"/>
      <c r="T15" s="560"/>
      <c r="U15" s="602"/>
      <c r="V15" s="603"/>
      <c r="W15" s="467">
        <f t="shared" si="2"/>
        <v>0</v>
      </c>
      <c r="X15" s="467">
        <f t="shared" si="3"/>
        <v>0</v>
      </c>
      <c r="Y15" s="467">
        <f t="shared" si="5"/>
        <v>0</v>
      </c>
    </row>
    <row r="16" spans="1:27" ht="21.75" customHeight="1" thickBot="1">
      <c r="A16" s="146"/>
      <c r="B16" s="265" t="str">
        <f t="shared" ref="B16" si="10">IF((D16="COM"),"PLAN"," ")</f>
        <v xml:space="preserve"> </v>
      </c>
      <c r="C16" s="265"/>
      <c r="D16" s="264"/>
      <c r="E16" s="62"/>
      <c r="F16" s="62"/>
      <c r="G16" s="429"/>
      <c r="H16" s="62"/>
      <c r="I16" s="429"/>
      <c r="J16" s="96"/>
      <c r="K16" s="96"/>
      <c r="L16" s="170" t="str">
        <f t="shared" si="8"/>
        <v/>
      </c>
      <c r="M16" s="106"/>
      <c r="N16" s="524" t="str">
        <f t="shared" si="9"/>
        <v/>
      </c>
      <c r="O16" s="528"/>
      <c r="P16" s="9"/>
      <c r="Q16" s="523"/>
      <c r="R16" s="523"/>
      <c r="S16" s="523"/>
      <c r="T16" s="560"/>
      <c r="U16" s="602"/>
      <c r="V16" s="603"/>
      <c r="W16" s="468">
        <f t="shared" ref="W16:X16" si="11">SUM(W8:W15)</f>
        <v>1</v>
      </c>
      <c r="X16" s="468">
        <f t="shared" si="11"/>
        <v>1</v>
      </c>
      <c r="Y16" s="468">
        <f>SUM(Y8:Y15)</f>
        <v>12</v>
      </c>
    </row>
    <row r="17" spans="1:25" ht="21.75" customHeight="1">
      <c r="A17" s="146"/>
      <c r="B17" s="265" t="str">
        <f t="shared" ref="B17:B29" si="12">IF((D17="COM"),"PLAN"," ")</f>
        <v xml:space="preserve"> </v>
      </c>
      <c r="C17" s="265"/>
      <c r="D17" s="264"/>
      <c r="E17" s="62"/>
      <c r="F17" s="62"/>
      <c r="G17" s="429"/>
      <c r="H17" s="62"/>
      <c r="I17" s="429"/>
      <c r="J17" s="96"/>
      <c r="K17" s="96"/>
      <c r="L17" s="170" t="str">
        <f t="shared" si="8"/>
        <v/>
      </c>
      <c r="M17" s="106"/>
      <c r="N17" s="524" t="str">
        <f t="shared" ref="N17:N18" si="13">IF(J17&lt;&gt;"",J17*M17,"")</f>
        <v/>
      </c>
      <c r="O17" s="529"/>
      <c r="P17" s="9"/>
      <c r="Q17" s="106"/>
      <c r="R17" s="106"/>
      <c r="S17" s="106"/>
      <c r="T17" s="561"/>
      <c r="U17" s="602"/>
      <c r="V17" s="603"/>
      <c r="W17" s="3"/>
      <c r="X17" s="3"/>
      <c r="Y17" s="3"/>
    </row>
    <row r="18" spans="1:25" ht="21.75" customHeight="1">
      <c r="A18" s="146"/>
      <c r="B18" s="265" t="str">
        <f t="shared" si="12"/>
        <v xml:space="preserve"> </v>
      </c>
      <c r="C18" s="265"/>
      <c r="D18" s="264"/>
      <c r="E18" s="62"/>
      <c r="F18" s="62"/>
      <c r="G18" s="429"/>
      <c r="H18" s="62"/>
      <c r="I18" s="429"/>
      <c r="J18" s="96"/>
      <c r="K18" s="96"/>
      <c r="L18" s="170" t="str">
        <f t="shared" si="8"/>
        <v/>
      </c>
      <c r="M18" s="106"/>
      <c r="N18" s="524" t="str">
        <f t="shared" si="13"/>
        <v/>
      </c>
      <c r="O18" s="529"/>
      <c r="P18" s="9"/>
      <c r="Q18" s="106"/>
      <c r="R18" s="106"/>
      <c r="S18" s="106"/>
      <c r="T18" s="561"/>
      <c r="U18" s="602"/>
      <c r="V18" s="603"/>
    </row>
    <row r="19" spans="1:25" ht="21.75" customHeight="1">
      <c r="A19" s="146"/>
      <c r="B19" s="265" t="str">
        <f t="shared" si="12"/>
        <v xml:space="preserve"> </v>
      </c>
      <c r="C19" s="265"/>
      <c r="D19" s="264"/>
      <c r="E19" s="62"/>
      <c r="F19" s="62"/>
      <c r="G19" s="429"/>
      <c r="H19" s="62"/>
      <c r="I19" s="429"/>
      <c r="J19" s="96"/>
      <c r="K19" s="96"/>
      <c r="L19" s="170" t="str">
        <f t="shared" si="8"/>
        <v/>
      </c>
      <c r="M19" s="106"/>
      <c r="N19" s="524" t="str">
        <f t="shared" ref="N19:N29" si="14">IF(J19&lt;&gt;"",J19*M19,"")</f>
        <v/>
      </c>
      <c r="O19" s="529"/>
      <c r="P19" s="9"/>
      <c r="Q19" s="106"/>
      <c r="R19" s="106"/>
      <c r="S19" s="106"/>
      <c r="T19" s="561"/>
      <c r="U19" s="602"/>
      <c r="V19" s="603"/>
    </row>
    <row r="20" spans="1:25" ht="21.75" customHeight="1">
      <c r="A20" s="146"/>
      <c r="B20" s="265" t="str">
        <f t="shared" si="12"/>
        <v xml:space="preserve"> </v>
      </c>
      <c r="C20" s="265"/>
      <c r="D20" s="264"/>
      <c r="E20" s="62"/>
      <c r="F20" s="62"/>
      <c r="G20" s="429"/>
      <c r="H20" s="62"/>
      <c r="I20" s="429"/>
      <c r="J20" s="96"/>
      <c r="K20" s="96"/>
      <c r="L20" s="170" t="str">
        <f t="shared" si="8"/>
        <v/>
      </c>
      <c r="M20" s="106"/>
      <c r="N20" s="524" t="str">
        <f t="shared" si="14"/>
        <v/>
      </c>
      <c r="O20" s="529"/>
      <c r="P20" s="9"/>
      <c r="Q20" s="106"/>
      <c r="R20" s="106"/>
      <c r="S20" s="106"/>
      <c r="T20" s="561"/>
      <c r="U20" s="602"/>
      <c r="V20" s="603"/>
    </row>
    <row r="21" spans="1:25" ht="21.75" customHeight="1">
      <c r="A21" s="146"/>
      <c r="B21" s="265" t="str">
        <f t="shared" si="12"/>
        <v xml:space="preserve"> </v>
      </c>
      <c r="C21" s="265"/>
      <c r="D21" s="264"/>
      <c r="E21" s="62"/>
      <c r="F21" s="62"/>
      <c r="G21" s="429"/>
      <c r="H21" s="62"/>
      <c r="I21" s="429"/>
      <c r="J21" s="96"/>
      <c r="K21" s="96"/>
      <c r="L21" s="170" t="str">
        <f t="shared" si="8"/>
        <v/>
      </c>
      <c r="M21" s="106"/>
      <c r="N21" s="524" t="str">
        <f t="shared" si="14"/>
        <v/>
      </c>
      <c r="O21" s="529"/>
      <c r="P21" s="9"/>
      <c r="Q21" s="106"/>
      <c r="R21" s="106"/>
      <c r="S21" s="106"/>
      <c r="T21" s="561"/>
      <c r="U21" s="602"/>
      <c r="V21" s="603"/>
      <c r="W21" t="s">
        <v>2621</v>
      </c>
    </row>
    <row r="22" spans="1:25" ht="21.75" customHeight="1">
      <c r="A22" s="146"/>
      <c r="B22" s="265" t="str">
        <f t="shared" si="12"/>
        <v xml:space="preserve"> </v>
      </c>
      <c r="C22" s="265"/>
      <c r="D22" s="264"/>
      <c r="E22" s="62"/>
      <c r="F22" s="62"/>
      <c r="G22" s="429"/>
      <c r="H22" s="62"/>
      <c r="I22" s="429"/>
      <c r="J22" s="96"/>
      <c r="K22" s="96"/>
      <c r="L22" s="170" t="str">
        <f t="shared" ref="L22:L50" si="15">IF( J22&lt;&gt;"",E22*(F22/1000)*(H22/1000)*8.2*J22,"")</f>
        <v/>
      </c>
      <c r="M22" s="93"/>
      <c r="N22" s="524" t="str">
        <f t="shared" si="14"/>
        <v/>
      </c>
      <c r="O22" s="529"/>
      <c r="P22" s="9"/>
      <c r="Q22" s="106"/>
      <c r="R22" s="106"/>
      <c r="S22" s="106"/>
      <c r="T22" s="561"/>
      <c r="U22" s="602"/>
      <c r="V22" s="603"/>
    </row>
    <row r="23" spans="1:25" ht="21.75" customHeight="1">
      <c r="A23" s="146"/>
      <c r="B23" s="265" t="str">
        <f t="shared" si="12"/>
        <v xml:space="preserve"> </v>
      </c>
      <c r="C23" s="265"/>
      <c r="D23" s="264"/>
      <c r="E23" s="62"/>
      <c r="F23" s="62"/>
      <c r="G23" s="429"/>
      <c r="H23" s="62"/>
      <c r="I23" s="429"/>
      <c r="J23" s="96"/>
      <c r="K23" s="96"/>
      <c r="L23" s="170" t="str">
        <f t="shared" si="15"/>
        <v/>
      </c>
      <c r="M23" s="93"/>
      <c r="N23" s="524" t="str">
        <f t="shared" si="14"/>
        <v/>
      </c>
      <c r="O23" s="529"/>
      <c r="P23" s="9"/>
      <c r="Q23" s="106"/>
      <c r="R23" s="106"/>
      <c r="S23" s="106"/>
      <c r="T23" s="561"/>
      <c r="U23" s="602"/>
      <c r="V23" s="603"/>
    </row>
    <row r="24" spans="1:25" ht="21.75" customHeight="1">
      <c r="A24" s="146"/>
      <c r="B24" s="265" t="str">
        <f t="shared" si="12"/>
        <v xml:space="preserve"> </v>
      </c>
      <c r="C24" s="265"/>
      <c r="D24" s="264"/>
      <c r="E24" s="62"/>
      <c r="F24" s="62"/>
      <c r="G24" s="429"/>
      <c r="H24" s="62"/>
      <c r="I24" s="429"/>
      <c r="J24" s="96"/>
      <c r="K24" s="96"/>
      <c r="L24" s="170" t="str">
        <f t="shared" si="15"/>
        <v/>
      </c>
      <c r="M24" s="93"/>
      <c r="N24" s="524" t="str">
        <f t="shared" si="14"/>
        <v/>
      </c>
      <c r="O24" s="529"/>
      <c r="P24" s="9"/>
      <c r="Q24" s="106"/>
      <c r="R24" s="106"/>
      <c r="S24" s="106"/>
      <c r="T24" s="561"/>
      <c r="U24" s="602"/>
      <c r="V24" s="603"/>
    </row>
    <row r="25" spans="1:25" ht="21.75" customHeight="1">
      <c r="A25" s="146"/>
      <c r="B25" s="265" t="str">
        <f t="shared" si="12"/>
        <v xml:space="preserve"> </v>
      </c>
      <c r="C25" s="265"/>
      <c r="D25" s="264"/>
      <c r="E25" s="62"/>
      <c r="F25" s="62"/>
      <c r="G25" s="429"/>
      <c r="H25" s="62"/>
      <c r="I25" s="429"/>
      <c r="J25" s="96"/>
      <c r="K25" s="96"/>
      <c r="L25" s="170" t="str">
        <f t="shared" si="15"/>
        <v/>
      </c>
      <c r="M25" s="93"/>
      <c r="N25" s="524" t="str">
        <f t="shared" si="14"/>
        <v/>
      </c>
      <c r="O25" s="529"/>
      <c r="P25" s="9"/>
      <c r="Q25" s="106"/>
      <c r="R25" s="106"/>
      <c r="S25" s="106"/>
      <c r="T25" s="561"/>
      <c r="U25" s="602"/>
      <c r="V25" s="603"/>
    </row>
    <row r="26" spans="1:25" ht="21.75" customHeight="1">
      <c r="A26" s="146"/>
      <c r="B26" s="265" t="str">
        <f t="shared" si="12"/>
        <v xml:space="preserve"> </v>
      </c>
      <c r="C26" s="265"/>
      <c r="D26" s="264"/>
      <c r="E26" s="62"/>
      <c r="F26" s="62"/>
      <c r="G26" s="429"/>
      <c r="H26" s="62"/>
      <c r="I26" s="429"/>
      <c r="J26" s="96"/>
      <c r="K26" s="96"/>
      <c r="L26" s="170" t="str">
        <f t="shared" si="15"/>
        <v/>
      </c>
      <c r="M26" s="93"/>
      <c r="N26" s="524" t="str">
        <f t="shared" si="14"/>
        <v/>
      </c>
      <c r="O26" s="529"/>
      <c r="P26" s="9"/>
      <c r="Q26" s="106"/>
      <c r="R26" s="106"/>
      <c r="S26" s="106"/>
      <c r="T26" s="561"/>
      <c r="U26" s="602"/>
      <c r="V26" s="603"/>
    </row>
    <row r="27" spans="1:25" ht="21.75" customHeight="1">
      <c r="A27" s="146"/>
      <c r="B27" s="265" t="str">
        <f t="shared" si="12"/>
        <v xml:space="preserve"> </v>
      </c>
      <c r="C27" s="265"/>
      <c r="D27" s="264"/>
      <c r="E27" s="62"/>
      <c r="F27" s="62"/>
      <c r="G27" s="429"/>
      <c r="H27" s="62"/>
      <c r="I27" s="429"/>
      <c r="J27" s="96"/>
      <c r="K27" s="96"/>
      <c r="L27" s="170" t="str">
        <f t="shared" si="15"/>
        <v/>
      </c>
      <c r="M27" s="93"/>
      <c r="N27" s="524" t="str">
        <f t="shared" si="14"/>
        <v/>
      </c>
      <c r="O27" s="529"/>
      <c r="P27" s="9"/>
      <c r="Q27" s="106"/>
      <c r="R27" s="106"/>
      <c r="S27" s="106"/>
      <c r="T27" s="561"/>
      <c r="U27" s="602"/>
      <c r="V27" s="603"/>
    </row>
    <row r="28" spans="1:25" ht="21.75" customHeight="1">
      <c r="A28" s="146"/>
      <c r="B28" s="265" t="str">
        <f t="shared" si="12"/>
        <v xml:space="preserve"> </v>
      </c>
      <c r="C28" s="265"/>
      <c r="D28" s="264"/>
      <c r="E28" s="62"/>
      <c r="F28" s="62"/>
      <c r="G28" s="429"/>
      <c r="H28" s="62"/>
      <c r="I28" s="429"/>
      <c r="J28" s="96"/>
      <c r="K28" s="96"/>
      <c r="L28" s="170" t="str">
        <f t="shared" si="15"/>
        <v/>
      </c>
      <c r="M28" s="93"/>
      <c r="N28" s="524" t="str">
        <f t="shared" si="14"/>
        <v/>
      </c>
      <c r="O28" s="529"/>
      <c r="P28" s="9"/>
      <c r="Q28" s="106"/>
      <c r="R28" s="106"/>
      <c r="S28" s="106"/>
      <c r="T28" s="561"/>
      <c r="U28" s="602"/>
      <c r="V28" s="603"/>
    </row>
    <row r="29" spans="1:25" ht="21.75" customHeight="1">
      <c r="A29" s="146"/>
      <c r="B29" s="265" t="str">
        <f t="shared" si="12"/>
        <v xml:space="preserve"> </v>
      </c>
      <c r="C29" s="265"/>
      <c r="D29" s="264"/>
      <c r="E29" s="62"/>
      <c r="F29" s="62"/>
      <c r="G29" s="429"/>
      <c r="H29" s="62"/>
      <c r="I29" s="429"/>
      <c r="J29" s="96"/>
      <c r="K29" s="96"/>
      <c r="L29" s="170" t="str">
        <f t="shared" si="15"/>
        <v/>
      </c>
      <c r="M29" s="93"/>
      <c r="N29" s="524" t="str">
        <f t="shared" si="14"/>
        <v/>
      </c>
      <c r="O29" s="529"/>
      <c r="P29" s="9"/>
      <c r="Q29" s="106"/>
      <c r="R29" s="106"/>
      <c r="S29" s="106"/>
      <c r="T29" s="561"/>
      <c r="U29" s="602"/>
      <c r="V29" s="603"/>
    </row>
    <row r="30" spans="1:25" ht="21.75" customHeight="1">
      <c r="A30" s="146"/>
      <c r="B30" s="265" t="str">
        <f t="shared" ref="B30:B50" si="16">IF((D30="COM"),"PLAN"," ")</f>
        <v xml:space="preserve"> </v>
      </c>
      <c r="C30" s="265"/>
      <c r="D30" s="264"/>
      <c r="E30" s="62"/>
      <c r="F30" s="62"/>
      <c r="G30" s="429"/>
      <c r="H30" s="62"/>
      <c r="I30" s="429"/>
      <c r="J30" s="96"/>
      <c r="K30" s="96"/>
      <c r="L30" s="170" t="str">
        <f t="shared" si="15"/>
        <v/>
      </c>
      <c r="M30" s="93"/>
      <c r="N30" s="524" t="str">
        <f t="shared" ref="N30:N50" si="17">IF(J30&lt;&gt;"",J30*M30,"")</f>
        <v/>
      </c>
      <c r="O30" s="529"/>
      <c r="P30" s="9"/>
      <c r="Q30" s="106"/>
      <c r="R30" s="106"/>
      <c r="S30" s="106"/>
      <c r="T30" s="561"/>
      <c r="U30" s="602"/>
      <c r="V30" s="603"/>
    </row>
    <row r="31" spans="1:25" ht="21.75" customHeight="1">
      <c r="A31" s="146"/>
      <c r="B31" s="265" t="str">
        <f t="shared" si="16"/>
        <v xml:space="preserve"> </v>
      </c>
      <c r="C31" s="265"/>
      <c r="D31" s="264"/>
      <c r="E31" s="62"/>
      <c r="F31" s="62"/>
      <c r="G31" s="429"/>
      <c r="H31" s="62"/>
      <c r="I31" s="429"/>
      <c r="J31" s="96"/>
      <c r="K31" s="96"/>
      <c r="L31" s="170" t="str">
        <f t="shared" si="15"/>
        <v/>
      </c>
      <c r="M31" s="93"/>
      <c r="N31" s="524" t="str">
        <f t="shared" si="17"/>
        <v/>
      </c>
      <c r="O31" s="529"/>
      <c r="P31" s="9"/>
      <c r="Q31" s="106"/>
      <c r="R31" s="106"/>
      <c r="S31" s="106"/>
      <c r="T31" s="561"/>
      <c r="U31" s="602"/>
      <c r="V31" s="603"/>
    </row>
    <row r="32" spans="1:25" ht="21.75" customHeight="1">
      <c r="A32" s="146"/>
      <c r="B32" s="265" t="str">
        <f t="shared" si="16"/>
        <v xml:space="preserve"> </v>
      </c>
      <c r="C32" s="265"/>
      <c r="D32" s="264"/>
      <c r="E32" s="62"/>
      <c r="F32" s="62"/>
      <c r="G32" s="429"/>
      <c r="H32" s="62"/>
      <c r="I32" s="429"/>
      <c r="J32" s="96"/>
      <c r="K32" s="96"/>
      <c r="L32" s="170" t="str">
        <f t="shared" si="15"/>
        <v/>
      </c>
      <c r="M32" s="93"/>
      <c r="N32" s="524" t="str">
        <f t="shared" si="17"/>
        <v/>
      </c>
      <c r="O32" s="529"/>
      <c r="P32" s="9"/>
      <c r="Q32" s="106"/>
      <c r="R32" s="106"/>
      <c r="S32" s="106"/>
      <c r="T32" s="561"/>
      <c r="U32" s="602"/>
      <c r="V32" s="603"/>
    </row>
    <row r="33" spans="1:22" ht="21.75" customHeight="1">
      <c r="A33" s="146"/>
      <c r="B33" s="265" t="str">
        <f t="shared" si="16"/>
        <v xml:space="preserve"> </v>
      </c>
      <c r="C33" s="265"/>
      <c r="D33" s="264"/>
      <c r="E33" s="62"/>
      <c r="F33" s="62"/>
      <c r="G33" s="429"/>
      <c r="H33" s="62"/>
      <c r="I33" s="429"/>
      <c r="J33" s="96"/>
      <c r="K33" s="96"/>
      <c r="L33" s="170" t="str">
        <f t="shared" si="15"/>
        <v/>
      </c>
      <c r="M33" s="93"/>
      <c r="N33" s="524" t="str">
        <f t="shared" si="17"/>
        <v/>
      </c>
      <c r="O33" s="529"/>
      <c r="P33" s="9"/>
      <c r="Q33" s="106"/>
      <c r="R33" s="106"/>
      <c r="S33" s="106"/>
      <c r="T33" s="561"/>
      <c r="U33" s="602"/>
      <c r="V33" s="603"/>
    </row>
    <row r="34" spans="1:22" ht="21.75" customHeight="1">
      <c r="A34" s="146"/>
      <c r="B34" s="265" t="str">
        <f t="shared" si="16"/>
        <v xml:space="preserve"> </v>
      </c>
      <c r="C34" s="265"/>
      <c r="D34" s="264"/>
      <c r="E34" s="62"/>
      <c r="F34" s="62"/>
      <c r="G34" s="429"/>
      <c r="H34" s="62"/>
      <c r="I34" s="429"/>
      <c r="J34" s="96"/>
      <c r="K34" s="96"/>
      <c r="L34" s="170" t="str">
        <f t="shared" si="15"/>
        <v/>
      </c>
      <c r="M34" s="93"/>
      <c r="N34" s="524" t="str">
        <f t="shared" si="17"/>
        <v/>
      </c>
      <c r="O34" s="529"/>
      <c r="P34" s="9"/>
      <c r="Q34" s="106"/>
      <c r="R34" s="106"/>
      <c r="S34" s="106"/>
      <c r="T34" s="561"/>
      <c r="U34" s="602"/>
      <c r="V34" s="603"/>
    </row>
    <row r="35" spans="1:22" ht="21.75" customHeight="1">
      <c r="A35" s="146"/>
      <c r="B35" s="265" t="str">
        <f t="shared" si="16"/>
        <v xml:space="preserve"> </v>
      </c>
      <c r="C35" s="265"/>
      <c r="D35" s="264"/>
      <c r="E35" s="62"/>
      <c r="F35" s="62"/>
      <c r="G35" s="429"/>
      <c r="H35" s="62"/>
      <c r="I35" s="429"/>
      <c r="J35" s="96"/>
      <c r="K35" s="96"/>
      <c r="L35" s="170" t="str">
        <f t="shared" si="15"/>
        <v/>
      </c>
      <c r="M35" s="93"/>
      <c r="N35" s="524" t="str">
        <f t="shared" si="17"/>
        <v/>
      </c>
      <c r="O35" s="529"/>
      <c r="P35" s="9"/>
      <c r="Q35" s="106"/>
      <c r="R35" s="106"/>
      <c r="S35" s="106"/>
      <c r="T35" s="561"/>
      <c r="U35" s="602"/>
      <c r="V35" s="603"/>
    </row>
    <row r="36" spans="1:22" ht="21.75" customHeight="1">
      <c r="A36" s="146"/>
      <c r="B36" s="265" t="str">
        <f t="shared" si="16"/>
        <v xml:space="preserve"> </v>
      </c>
      <c r="C36" s="265"/>
      <c r="D36" s="264"/>
      <c r="E36" s="62"/>
      <c r="F36" s="62"/>
      <c r="G36" s="429"/>
      <c r="H36" s="62"/>
      <c r="I36" s="429"/>
      <c r="J36" s="96"/>
      <c r="K36" s="96"/>
      <c r="L36" s="170" t="str">
        <f t="shared" si="15"/>
        <v/>
      </c>
      <c r="M36" s="93"/>
      <c r="N36" s="524" t="str">
        <f t="shared" si="17"/>
        <v/>
      </c>
      <c r="O36" s="529"/>
      <c r="P36" s="9"/>
      <c r="Q36" s="106"/>
      <c r="R36" s="106"/>
      <c r="S36" s="106"/>
      <c r="T36" s="561"/>
      <c r="U36" s="602"/>
      <c r="V36" s="603"/>
    </row>
    <row r="37" spans="1:22" ht="21.75" customHeight="1">
      <c r="A37" s="146"/>
      <c r="B37" s="265" t="str">
        <f t="shared" si="16"/>
        <v xml:space="preserve"> </v>
      </c>
      <c r="C37" s="265"/>
      <c r="D37" s="264"/>
      <c r="E37" s="62"/>
      <c r="F37" s="62"/>
      <c r="G37" s="429"/>
      <c r="H37" s="62"/>
      <c r="I37" s="429"/>
      <c r="J37" s="96"/>
      <c r="K37" s="96"/>
      <c r="L37" s="170" t="str">
        <f t="shared" si="15"/>
        <v/>
      </c>
      <c r="M37" s="93"/>
      <c r="N37" s="524" t="str">
        <f t="shared" si="17"/>
        <v/>
      </c>
      <c r="O37" s="529"/>
      <c r="P37" s="9"/>
      <c r="Q37" s="106"/>
      <c r="R37" s="106"/>
      <c r="S37" s="106"/>
      <c r="T37" s="561"/>
      <c r="U37" s="602"/>
      <c r="V37" s="603"/>
    </row>
    <row r="38" spans="1:22" ht="21.75" customHeight="1">
      <c r="A38" s="146"/>
      <c r="B38" s="265" t="str">
        <f t="shared" si="16"/>
        <v xml:space="preserve"> </v>
      </c>
      <c r="C38" s="265"/>
      <c r="D38" s="264"/>
      <c r="E38" s="62"/>
      <c r="F38" s="62"/>
      <c r="G38" s="429"/>
      <c r="H38" s="62"/>
      <c r="I38" s="429"/>
      <c r="J38" s="96"/>
      <c r="K38" s="96"/>
      <c r="L38" s="170" t="str">
        <f t="shared" si="15"/>
        <v/>
      </c>
      <c r="M38" s="93"/>
      <c r="N38" s="524" t="str">
        <f t="shared" si="17"/>
        <v/>
      </c>
      <c r="O38" s="529"/>
      <c r="P38" s="9"/>
      <c r="Q38" s="106"/>
      <c r="R38" s="106"/>
      <c r="S38" s="106"/>
      <c r="T38" s="561"/>
      <c r="U38" s="602"/>
      <c r="V38" s="603"/>
    </row>
    <row r="39" spans="1:22" ht="21.75" customHeight="1">
      <c r="A39" s="146"/>
      <c r="B39" s="265" t="str">
        <f t="shared" si="16"/>
        <v xml:space="preserve"> </v>
      </c>
      <c r="C39" s="265"/>
      <c r="D39" s="264"/>
      <c r="E39" s="62"/>
      <c r="F39" s="62"/>
      <c r="G39" s="429"/>
      <c r="H39" s="62"/>
      <c r="I39" s="429"/>
      <c r="J39" s="96"/>
      <c r="K39" s="96"/>
      <c r="L39" s="170" t="str">
        <f t="shared" si="15"/>
        <v/>
      </c>
      <c r="M39" s="93"/>
      <c r="N39" s="524" t="str">
        <f t="shared" si="17"/>
        <v/>
      </c>
      <c r="O39" s="529"/>
      <c r="P39" s="9"/>
      <c r="Q39" s="106"/>
      <c r="R39" s="106"/>
      <c r="S39" s="106"/>
      <c r="T39" s="561"/>
      <c r="U39" s="602"/>
      <c r="V39" s="603"/>
    </row>
    <row r="40" spans="1:22" ht="21.75" customHeight="1">
      <c r="A40" s="146"/>
      <c r="B40" s="265" t="str">
        <f t="shared" si="16"/>
        <v xml:space="preserve"> </v>
      </c>
      <c r="C40" s="265"/>
      <c r="D40" s="264"/>
      <c r="E40" s="62"/>
      <c r="F40" s="62"/>
      <c r="G40" s="429"/>
      <c r="H40" s="62"/>
      <c r="I40" s="429"/>
      <c r="J40" s="96"/>
      <c r="K40" s="96"/>
      <c r="L40" s="170" t="str">
        <f t="shared" si="15"/>
        <v/>
      </c>
      <c r="M40" s="93"/>
      <c r="N40" s="524" t="str">
        <f t="shared" si="17"/>
        <v/>
      </c>
      <c r="O40" s="529"/>
      <c r="P40" s="9"/>
      <c r="Q40" s="106"/>
      <c r="R40" s="106"/>
      <c r="S40" s="106"/>
      <c r="T40" s="561"/>
      <c r="U40" s="602"/>
      <c r="V40" s="603"/>
    </row>
    <row r="41" spans="1:22" ht="21.75" customHeight="1">
      <c r="A41" s="146"/>
      <c r="B41" s="265" t="str">
        <f t="shared" si="16"/>
        <v xml:space="preserve"> </v>
      </c>
      <c r="C41" s="265"/>
      <c r="D41" s="264"/>
      <c r="E41" s="62"/>
      <c r="F41" s="62"/>
      <c r="G41" s="429"/>
      <c r="H41" s="62"/>
      <c r="I41" s="429"/>
      <c r="J41" s="96"/>
      <c r="K41" s="96"/>
      <c r="L41" s="170" t="str">
        <f t="shared" si="15"/>
        <v/>
      </c>
      <c r="M41" s="93"/>
      <c r="N41" s="524" t="str">
        <f t="shared" si="17"/>
        <v/>
      </c>
      <c r="O41" s="529"/>
      <c r="P41" s="9"/>
      <c r="Q41" s="106"/>
      <c r="R41" s="106"/>
      <c r="S41" s="106"/>
      <c r="T41" s="561"/>
      <c r="U41" s="602"/>
      <c r="V41" s="603"/>
    </row>
    <row r="42" spans="1:22" ht="21.75" customHeight="1">
      <c r="A42" s="146"/>
      <c r="B42" s="265" t="str">
        <f t="shared" si="16"/>
        <v xml:space="preserve"> </v>
      </c>
      <c r="C42" s="265"/>
      <c r="D42" s="264"/>
      <c r="E42" s="62"/>
      <c r="F42" s="62"/>
      <c r="G42" s="429"/>
      <c r="H42" s="62"/>
      <c r="I42" s="429"/>
      <c r="J42" s="96"/>
      <c r="K42" s="96"/>
      <c r="L42" s="170" t="str">
        <f t="shared" si="15"/>
        <v/>
      </c>
      <c r="M42" s="93"/>
      <c r="N42" s="524" t="str">
        <f t="shared" si="17"/>
        <v/>
      </c>
      <c r="O42" s="529"/>
      <c r="P42" s="9"/>
      <c r="Q42" s="106"/>
      <c r="R42" s="106"/>
      <c r="S42" s="106"/>
      <c r="T42" s="561"/>
      <c r="U42" s="602"/>
      <c r="V42" s="603"/>
    </row>
    <row r="43" spans="1:22" ht="21.75" customHeight="1">
      <c r="A43" s="146"/>
      <c r="B43" s="265" t="str">
        <f t="shared" si="16"/>
        <v xml:space="preserve"> </v>
      </c>
      <c r="C43" s="265"/>
      <c r="D43" s="264"/>
      <c r="E43" s="62"/>
      <c r="F43" s="62"/>
      <c r="G43" s="429"/>
      <c r="H43" s="62"/>
      <c r="I43" s="429"/>
      <c r="J43" s="96"/>
      <c r="K43" s="96"/>
      <c r="L43" s="170" t="str">
        <f t="shared" si="15"/>
        <v/>
      </c>
      <c r="M43" s="93"/>
      <c r="N43" s="524" t="str">
        <f t="shared" si="17"/>
        <v/>
      </c>
      <c r="O43" s="529"/>
      <c r="P43" s="9"/>
      <c r="Q43" s="106"/>
      <c r="R43" s="106"/>
      <c r="S43" s="106"/>
      <c r="T43" s="561"/>
      <c r="U43" s="602"/>
      <c r="V43" s="603"/>
    </row>
    <row r="44" spans="1:22" ht="21.75" customHeight="1">
      <c r="A44" s="146"/>
      <c r="B44" s="265" t="str">
        <f t="shared" si="16"/>
        <v xml:space="preserve"> </v>
      </c>
      <c r="C44" s="265"/>
      <c r="D44" s="264"/>
      <c r="E44" s="62"/>
      <c r="F44" s="62"/>
      <c r="G44" s="429"/>
      <c r="H44" s="62"/>
      <c r="I44" s="429"/>
      <c r="J44" s="96"/>
      <c r="K44" s="96"/>
      <c r="L44" s="170" t="str">
        <f t="shared" si="15"/>
        <v/>
      </c>
      <c r="M44" s="93"/>
      <c r="N44" s="524" t="str">
        <f t="shared" si="17"/>
        <v/>
      </c>
      <c r="O44" s="529"/>
      <c r="P44" s="9"/>
      <c r="Q44" s="106"/>
      <c r="R44" s="106"/>
      <c r="S44" s="106"/>
      <c r="T44" s="561"/>
      <c r="U44" s="602"/>
      <c r="V44" s="603"/>
    </row>
    <row r="45" spans="1:22" ht="16.2" customHeight="1">
      <c r="A45" s="146"/>
      <c r="B45" s="265" t="str">
        <f t="shared" si="16"/>
        <v xml:space="preserve"> </v>
      </c>
      <c r="C45" s="265"/>
      <c r="D45" s="264"/>
      <c r="E45" s="62"/>
      <c r="F45" s="62"/>
      <c r="G45" s="429"/>
      <c r="H45" s="62"/>
      <c r="I45" s="429"/>
      <c r="J45" s="96"/>
      <c r="K45" s="96"/>
      <c r="L45" s="170" t="str">
        <f t="shared" si="15"/>
        <v/>
      </c>
      <c r="M45" s="93"/>
      <c r="N45" s="524" t="str">
        <f t="shared" si="17"/>
        <v/>
      </c>
      <c r="O45" s="529"/>
      <c r="P45" s="9"/>
      <c r="Q45" s="106"/>
      <c r="R45" s="106"/>
      <c r="S45" s="106"/>
      <c r="T45" s="561"/>
      <c r="U45" s="602"/>
      <c r="V45" s="603"/>
    </row>
    <row r="46" spans="1:22" ht="21.75" customHeight="1">
      <c r="A46" s="146"/>
      <c r="B46" s="265" t="str">
        <f t="shared" si="16"/>
        <v xml:space="preserve"> </v>
      </c>
      <c r="C46" s="265"/>
      <c r="D46" s="264"/>
      <c r="E46" s="62"/>
      <c r="F46" s="62"/>
      <c r="G46" s="429"/>
      <c r="H46" s="62"/>
      <c r="I46" s="429"/>
      <c r="J46" s="96"/>
      <c r="K46" s="96"/>
      <c r="L46" s="170" t="str">
        <f t="shared" si="15"/>
        <v/>
      </c>
      <c r="M46" s="93"/>
      <c r="N46" s="524" t="str">
        <f t="shared" si="17"/>
        <v/>
      </c>
      <c r="O46" s="529"/>
      <c r="P46" s="9"/>
      <c r="Q46" s="106"/>
      <c r="R46" s="106"/>
      <c r="S46" s="106"/>
      <c r="T46" s="561"/>
      <c r="U46" s="602"/>
      <c r="V46" s="603"/>
    </row>
    <row r="47" spans="1:22" ht="21.75" customHeight="1">
      <c r="A47" s="146"/>
      <c r="B47" s="265" t="str">
        <f t="shared" si="16"/>
        <v xml:space="preserve"> </v>
      </c>
      <c r="C47" s="265"/>
      <c r="D47" s="264"/>
      <c r="E47" s="62"/>
      <c r="F47" s="62"/>
      <c r="G47" s="429"/>
      <c r="H47" s="62"/>
      <c r="I47" s="429"/>
      <c r="J47" s="96"/>
      <c r="K47" s="96"/>
      <c r="L47" s="170" t="str">
        <f t="shared" si="15"/>
        <v/>
      </c>
      <c r="M47" s="93"/>
      <c r="N47" s="524" t="str">
        <f t="shared" si="17"/>
        <v/>
      </c>
      <c r="O47" s="529"/>
      <c r="P47" s="9"/>
      <c r="Q47" s="106"/>
      <c r="R47" s="106"/>
      <c r="S47" s="106"/>
      <c r="T47" s="561"/>
      <c r="U47" s="602"/>
      <c r="V47" s="603"/>
    </row>
    <row r="48" spans="1:22" ht="18" customHeight="1">
      <c r="A48" s="146"/>
      <c r="B48" s="265" t="str">
        <f t="shared" si="16"/>
        <v xml:space="preserve"> </v>
      </c>
      <c r="C48" s="265"/>
      <c r="D48" s="264"/>
      <c r="E48" s="62"/>
      <c r="F48" s="62"/>
      <c r="G48" s="429"/>
      <c r="H48" s="62"/>
      <c r="I48" s="429"/>
      <c r="J48" s="96"/>
      <c r="K48" s="96"/>
      <c r="L48" s="170" t="str">
        <f t="shared" si="15"/>
        <v/>
      </c>
      <c r="M48" s="93"/>
      <c r="N48" s="524" t="str">
        <f t="shared" si="17"/>
        <v/>
      </c>
      <c r="O48" s="529"/>
      <c r="P48" s="9"/>
      <c r="Q48" s="106"/>
      <c r="R48" s="106"/>
      <c r="S48" s="106"/>
      <c r="T48" s="561"/>
      <c r="U48" s="602"/>
      <c r="V48" s="603"/>
    </row>
    <row r="49" spans="1:22" ht="21.75" customHeight="1">
      <c r="A49" s="146"/>
      <c r="B49" s="265" t="str">
        <f t="shared" si="16"/>
        <v xml:space="preserve"> </v>
      </c>
      <c r="C49" s="265"/>
      <c r="D49" s="264"/>
      <c r="E49" s="62"/>
      <c r="F49" s="62"/>
      <c r="G49" s="429"/>
      <c r="H49" s="62"/>
      <c r="I49" s="429"/>
      <c r="J49" s="96"/>
      <c r="K49" s="96"/>
      <c r="L49" s="170" t="str">
        <f t="shared" si="15"/>
        <v/>
      </c>
      <c r="M49" s="93"/>
      <c r="N49" s="524" t="str">
        <f t="shared" si="17"/>
        <v/>
      </c>
      <c r="O49" s="529"/>
      <c r="P49" s="9"/>
      <c r="Q49" s="106"/>
      <c r="R49" s="106"/>
      <c r="S49" s="106"/>
      <c r="T49" s="561"/>
      <c r="U49" s="602"/>
      <c r="V49" s="603"/>
    </row>
    <row r="50" spans="1:22" ht="21.75" customHeight="1">
      <c r="A50" s="146"/>
      <c r="B50" s="265" t="str">
        <f t="shared" si="16"/>
        <v xml:space="preserve"> </v>
      </c>
      <c r="C50" s="265"/>
      <c r="D50" s="264"/>
      <c r="E50" s="62"/>
      <c r="F50" s="62"/>
      <c r="G50" s="429"/>
      <c r="H50" s="62"/>
      <c r="I50" s="429"/>
      <c r="J50" s="96"/>
      <c r="K50" s="96"/>
      <c r="L50" s="170" t="str">
        <f t="shared" si="15"/>
        <v/>
      </c>
      <c r="M50" s="93"/>
      <c r="N50" s="524" t="str">
        <f t="shared" si="17"/>
        <v/>
      </c>
      <c r="O50" s="529"/>
      <c r="P50" s="9"/>
      <c r="Q50" s="106"/>
      <c r="R50" s="106"/>
      <c r="S50" s="106"/>
      <c r="T50" s="561"/>
      <c r="U50" s="602"/>
      <c r="V50" s="603"/>
    </row>
    <row r="51" spans="1:22" ht="17.100000000000001" customHeight="1" thickBot="1">
      <c r="A51" s="146"/>
      <c r="B51" s="265" t="str">
        <f t="shared" ref="B51" si="18">IF((D51="COM"),"PLAN"," ")</f>
        <v xml:space="preserve"> </v>
      </c>
      <c r="C51" s="12"/>
      <c r="D51" s="9"/>
      <c r="E51" s="62"/>
      <c r="F51" s="62"/>
      <c r="G51" s="62"/>
      <c r="H51" s="62"/>
      <c r="I51" s="62"/>
      <c r="J51" s="96"/>
      <c r="K51" s="96"/>
      <c r="L51" s="170"/>
      <c r="M51" s="93"/>
      <c r="N51" s="524"/>
      <c r="O51" s="530"/>
      <c r="P51" s="531"/>
      <c r="Q51" s="532"/>
      <c r="R51" s="532"/>
      <c r="S51" s="532"/>
      <c r="T51" s="562"/>
      <c r="U51" s="602"/>
      <c r="V51" s="603"/>
    </row>
    <row r="52" spans="1:22" s="11" customFormat="1" ht="26.25" customHeight="1" thickBot="1">
      <c r="A52" s="14"/>
      <c r="B52" s="11" t="str">
        <f t="shared" ref="B52" si="19">IF((D52="COM"),"PLAN"," ")</f>
        <v xml:space="preserve"> </v>
      </c>
      <c r="C52" s="14"/>
      <c r="E52" s="15"/>
      <c r="F52" s="15"/>
      <c r="G52" s="15"/>
      <c r="H52" s="15"/>
      <c r="I52" s="15"/>
      <c r="J52" s="97">
        <f>SUM(J8:J51)</f>
        <v>1</v>
      </c>
      <c r="K52" s="97"/>
      <c r="L52" s="171">
        <f>SUM(L8:L51)</f>
        <v>204.99999999999997</v>
      </c>
      <c r="M52" s="61"/>
      <c r="N52" s="102">
        <f>SUM(N8:N51)</f>
        <v>0</v>
      </c>
      <c r="O52" s="522"/>
      <c r="P52" s="15"/>
      <c r="Q52" s="15"/>
      <c r="R52" s="15"/>
      <c r="S52" s="15"/>
      <c r="T52" s="15">
        <f>SUM(T8:T51)</f>
        <v>23.333333333333336</v>
      </c>
      <c r="U52" s="15"/>
      <c r="V52" s="15"/>
    </row>
    <row r="53" spans="1:22" ht="6" customHeight="1" thickBot="1"/>
    <row r="54" spans="1:22" ht="35.25" customHeight="1" thickBot="1">
      <c r="A54" s="107"/>
      <c r="H54" s="1" t="s">
        <v>876</v>
      </c>
      <c r="L54" s="108">
        <f>L52/1000</f>
        <v>0.20499999999999996</v>
      </c>
    </row>
  </sheetData>
  <sortState xmlns:xlrd2="http://schemas.microsoft.com/office/spreadsheetml/2017/richdata2" ref="A8:N12">
    <sortCondition ref="E8:E12"/>
    <sortCondition ref="F8:F12"/>
  </sortState>
  <mergeCells count="61">
    <mergeCell ref="U38:V38"/>
    <mergeCell ref="U39:V39"/>
    <mergeCell ref="U40:V40"/>
    <mergeCell ref="U41:V41"/>
    <mergeCell ref="U42:V42"/>
    <mergeCell ref="U48:V48"/>
    <mergeCell ref="U49:V49"/>
    <mergeCell ref="U50:V50"/>
    <mergeCell ref="U51:V51"/>
    <mergeCell ref="U43:V43"/>
    <mergeCell ref="U44:V44"/>
    <mergeCell ref="U45:V45"/>
    <mergeCell ref="U46:V46"/>
    <mergeCell ref="U47:V47"/>
    <mergeCell ref="U34:V34"/>
    <mergeCell ref="U35:V35"/>
    <mergeCell ref="U36:V36"/>
    <mergeCell ref="U37:V37"/>
    <mergeCell ref="U28:V28"/>
    <mergeCell ref="U29:V29"/>
    <mergeCell ref="U30:V30"/>
    <mergeCell ref="U31:V31"/>
    <mergeCell ref="U32:V32"/>
    <mergeCell ref="U33:V33"/>
    <mergeCell ref="U23:V23"/>
    <mergeCell ref="U24:V24"/>
    <mergeCell ref="U25:V25"/>
    <mergeCell ref="U26:V26"/>
    <mergeCell ref="U27:V27"/>
    <mergeCell ref="U18:V18"/>
    <mergeCell ref="U19:V19"/>
    <mergeCell ref="U20:V20"/>
    <mergeCell ref="U21:V21"/>
    <mergeCell ref="U22:V22"/>
    <mergeCell ref="U13:V13"/>
    <mergeCell ref="U14:V14"/>
    <mergeCell ref="U15:V15"/>
    <mergeCell ref="U16:V16"/>
    <mergeCell ref="U17:V17"/>
    <mergeCell ref="U8:V8"/>
    <mergeCell ref="U9:V9"/>
    <mergeCell ref="U10:V10"/>
    <mergeCell ref="U11:V11"/>
    <mergeCell ref="U12:V12"/>
    <mergeCell ref="H1:L1"/>
    <mergeCell ref="M1:N1"/>
    <mergeCell ref="B4:E4"/>
    <mergeCell ref="J4:N4"/>
    <mergeCell ref="B3:E3"/>
    <mergeCell ref="J3:N3"/>
    <mergeCell ref="A2:B2"/>
    <mergeCell ref="H3:I3"/>
    <mergeCell ref="H4:I4"/>
    <mergeCell ref="O6:T6"/>
    <mergeCell ref="U6:V6"/>
    <mergeCell ref="U7:V7"/>
    <mergeCell ref="B6:E6"/>
    <mergeCell ref="C2:N2"/>
    <mergeCell ref="B5:E5"/>
    <mergeCell ref="J5:N5"/>
    <mergeCell ref="F5:I5"/>
  </mergeCells>
  <phoneticPr fontId="0" type="noConversion"/>
  <dataValidations count="3">
    <dataValidation type="list" allowBlank="1" showInputMessage="1" showErrorMessage="1" sqref="C8:C51" xr:uid="{00000000-0002-0000-0000-000000000000}">
      <formula1>QUALITE</formula1>
    </dataValidation>
    <dataValidation type="list" allowBlank="1" showInputMessage="1" showErrorMessage="1" sqref="D8:D51" xr:uid="{00000000-0002-0000-0000-000001000000}">
      <formula1>FORMES</formula1>
    </dataValidation>
    <dataValidation type="list" allowBlank="1" showInputMessage="1" showErrorMessage="1" sqref="O8:O16" xr:uid="{D6E65B04-792A-44EB-A4F0-54AB99EB912C}">
      <formula1>"1,2,3,4,5,6"</formula1>
    </dataValidation>
  </dataValidations>
  <pageMargins left="0.43307086614173229" right="0.19685039370078741" top="0.39370078740157483" bottom="0.43307086614173229" header="0.31496062992125984" footer="0.23622047244094491"/>
  <pageSetup paperSize="9" scale="64" orientation="portrait" r:id="rId1"/>
  <headerFooter alignWithMargins="0">
    <oddFooter>&amp;L&amp;F&amp;C&amp;A&amp;R&amp;P/&amp;N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Feuil1!$A$5:$A$627</xm:f>
          </x14:formula1>
          <xm:sqref>C2:O2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S36"/>
  <sheetViews>
    <sheetView workbookViewId="0">
      <selection activeCell="D12" sqref="D12"/>
    </sheetView>
  </sheetViews>
  <sheetFormatPr baseColWidth="10" defaultRowHeight="13.2"/>
  <cols>
    <col min="1" max="1" width="5.6640625" style="5" bestFit="1" customWidth="1"/>
    <col min="3" max="3" width="6.5546875" customWidth="1"/>
    <col min="4" max="4" width="8.5546875" customWidth="1"/>
    <col min="5" max="5" width="10.44140625" customWidth="1"/>
    <col min="6" max="6" width="11.44140625" style="1" customWidth="1"/>
    <col min="7" max="7" width="9" style="1" bestFit="1" customWidth="1"/>
    <col min="8" max="8" width="7.5546875" style="1" customWidth="1"/>
    <col min="9" max="9" width="13" style="1" customWidth="1"/>
    <col min="10" max="10" width="9" style="1" bestFit="1" customWidth="1"/>
    <col min="11" max="11" width="7.44140625" style="1" customWidth="1"/>
    <col min="12" max="12" width="8.6640625" style="1" customWidth="1"/>
    <col min="13" max="13" width="7.33203125" style="1" customWidth="1"/>
    <col min="14" max="14" width="12.5546875" style="1" bestFit="1" customWidth="1"/>
    <col min="15" max="15" width="9.5546875" style="2" customWidth="1"/>
    <col min="16" max="16" width="14.33203125" style="2" customWidth="1"/>
    <col min="17" max="17" width="7.44140625" style="2" customWidth="1"/>
    <col min="18" max="18" width="20.6640625" style="17" customWidth="1"/>
  </cols>
  <sheetData>
    <row r="1" spans="1:18" ht="30" thickBot="1">
      <c r="A1" s="623" t="s">
        <v>832</v>
      </c>
      <c r="B1" s="624"/>
      <c r="C1" s="624"/>
      <c r="D1" s="624"/>
      <c r="E1" s="272"/>
      <c r="F1" s="147" t="s">
        <v>814</v>
      </c>
      <c r="G1" s="147"/>
      <c r="H1" s="147"/>
      <c r="I1" s="148"/>
      <c r="J1" s="148"/>
      <c r="K1" s="148"/>
      <c r="L1" s="148"/>
      <c r="M1" s="149"/>
      <c r="N1" s="148"/>
      <c r="O1" s="604">
        <f>+ETUDE!M1</f>
        <v>0</v>
      </c>
      <c r="P1" s="605"/>
      <c r="Q1" s="605"/>
      <c r="R1" s="606"/>
    </row>
    <row r="2" spans="1:18" ht="7.5" customHeight="1" thickBot="1">
      <c r="A2" s="625"/>
      <c r="B2" s="626"/>
      <c r="C2" s="626"/>
      <c r="D2" s="626"/>
      <c r="E2" s="273"/>
      <c r="F2" s="192"/>
      <c r="G2" s="192"/>
      <c r="H2" s="192"/>
      <c r="I2" s="179"/>
      <c r="J2" s="179"/>
      <c r="K2" s="179"/>
      <c r="L2" s="179"/>
      <c r="M2" s="193"/>
      <c r="N2" s="179"/>
      <c r="O2" s="194"/>
      <c r="P2" s="194"/>
      <c r="Q2" s="194"/>
      <c r="R2" s="195"/>
    </row>
    <row r="3" spans="1:18" ht="18" thickBot="1">
      <c r="A3" s="196"/>
      <c r="B3" s="627" t="s">
        <v>892</v>
      </c>
      <c r="C3" s="628"/>
      <c r="D3" s="609">
        <f ca="1">+ETUDE!B3</f>
        <v>44247</v>
      </c>
      <c r="E3" s="610"/>
      <c r="F3" s="610"/>
      <c r="G3" s="610"/>
      <c r="H3" s="610"/>
      <c r="I3" s="611"/>
      <c r="J3" s="270"/>
      <c r="K3" s="261"/>
      <c r="L3" s="631" t="str">
        <f>+ETUDE!A4</f>
        <v>Délai Production</v>
      </c>
      <c r="M3" s="632"/>
      <c r="N3" s="607">
        <f>+ETUDE!B4</f>
        <v>0</v>
      </c>
      <c r="O3" s="607"/>
      <c r="P3" s="607"/>
      <c r="Q3" s="607"/>
      <c r="R3" s="608"/>
    </row>
    <row r="4" spans="1:18" ht="18" thickBot="1">
      <c r="A4" s="196"/>
      <c r="B4" s="261"/>
      <c r="C4" s="261"/>
      <c r="D4" s="634"/>
      <c r="E4" s="634"/>
      <c r="F4" s="634"/>
      <c r="G4" s="634"/>
      <c r="H4" s="634"/>
      <c r="I4" s="634"/>
      <c r="J4" s="261"/>
      <c r="K4" s="261"/>
      <c r="L4" s="631" t="str">
        <f>+ETUDE!A5</f>
        <v>Délai Expédition</v>
      </c>
      <c r="M4" s="632"/>
      <c r="N4" s="607">
        <f>+ETUDE!B5</f>
        <v>0</v>
      </c>
      <c r="O4" s="607"/>
      <c r="P4" s="607"/>
      <c r="Q4" s="607"/>
      <c r="R4" s="608"/>
    </row>
    <row r="5" spans="1:18" ht="18" thickBot="1">
      <c r="A5" s="196"/>
      <c r="B5" s="261"/>
      <c r="C5" s="261"/>
      <c r="D5" s="635"/>
      <c r="E5" s="635"/>
      <c r="F5" s="635"/>
      <c r="G5" s="635"/>
      <c r="H5" s="635"/>
      <c r="I5" s="635"/>
      <c r="J5" s="261"/>
      <c r="K5" s="261"/>
      <c r="L5" s="631" t="str">
        <f>+ETUDE!A6</f>
        <v>Délai Livraison</v>
      </c>
      <c r="M5" s="632"/>
      <c r="N5" s="633">
        <f>+ETUDE!B6</f>
        <v>0</v>
      </c>
      <c r="O5" s="607"/>
      <c r="P5" s="607"/>
      <c r="Q5" s="607"/>
      <c r="R5" s="608"/>
    </row>
    <row r="6" spans="1:18" ht="6.75" customHeight="1" thickBot="1">
      <c r="A6" s="196"/>
      <c r="B6" s="197"/>
      <c r="C6" s="175"/>
      <c r="D6" s="198"/>
      <c r="E6" s="198"/>
      <c r="F6" s="198"/>
      <c r="G6" s="198"/>
      <c r="H6" s="198"/>
      <c r="I6" s="179"/>
      <c r="J6" s="179"/>
      <c r="K6" s="179"/>
      <c r="L6" s="185"/>
      <c r="M6" s="186"/>
      <c r="N6" s="615" t="s">
        <v>90</v>
      </c>
      <c r="O6" s="617">
        <f>ETUDE!J4</f>
        <v>0</v>
      </c>
      <c r="P6" s="618"/>
      <c r="Q6" s="618"/>
      <c r="R6" s="619"/>
    </row>
    <row r="7" spans="1:18" ht="28.5" customHeight="1" thickBot="1">
      <c r="A7" s="629" t="s">
        <v>7</v>
      </c>
      <c r="B7" s="630"/>
      <c r="C7" s="612">
        <f>+ETUDE!C2</f>
        <v>0</v>
      </c>
      <c r="D7" s="613"/>
      <c r="E7" s="613"/>
      <c r="F7" s="613"/>
      <c r="G7" s="613"/>
      <c r="H7" s="613"/>
      <c r="I7" s="613"/>
      <c r="J7" s="613"/>
      <c r="K7" s="613"/>
      <c r="L7" s="613"/>
      <c r="M7" s="614"/>
      <c r="N7" s="616"/>
      <c r="O7" s="620"/>
      <c r="P7" s="621"/>
      <c r="Q7" s="621"/>
      <c r="R7" s="622"/>
    </row>
    <row r="8" spans="1:18" ht="26.4">
      <c r="A8" s="150" t="s">
        <v>825</v>
      </c>
      <c r="B8" s="164" t="s">
        <v>817</v>
      </c>
      <c r="C8" s="165" t="s">
        <v>2</v>
      </c>
      <c r="D8" s="166" t="s">
        <v>820</v>
      </c>
      <c r="E8" s="166"/>
      <c r="F8" s="166" t="s">
        <v>818</v>
      </c>
      <c r="G8" s="269" t="s">
        <v>906</v>
      </c>
      <c r="H8" s="282" t="s">
        <v>903</v>
      </c>
      <c r="I8" s="165" t="s">
        <v>819</v>
      </c>
      <c r="J8" s="269" t="s">
        <v>906</v>
      </c>
      <c r="K8" s="282" t="s">
        <v>903</v>
      </c>
      <c r="L8" s="165" t="s">
        <v>821</v>
      </c>
      <c r="M8" s="167" t="s">
        <v>824</v>
      </c>
      <c r="N8" s="168" t="s">
        <v>822</v>
      </c>
      <c r="O8" s="169" t="s">
        <v>875</v>
      </c>
      <c r="P8" s="283" t="s">
        <v>908</v>
      </c>
      <c r="Q8" s="283" t="s">
        <v>2581</v>
      </c>
      <c r="R8" s="283" t="s">
        <v>909</v>
      </c>
    </row>
    <row r="9" spans="1:18" ht="15" customHeight="1">
      <c r="A9" s="150">
        <v>1</v>
      </c>
      <c r="B9" s="122" t="str">
        <f>IF(ETUDE!C8&lt;&gt;"",ETUDE!C8,"")</f>
        <v>ABRAMAX</v>
      </c>
      <c r="C9" s="284">
        <f>IF(ETUDE!E8&lt;&gt;"",ETUDE!E8,"")</f>
        <v>50</v>
      </c>
      <c r="D9" s="285" t="str">
        <f>IF(ETUDE!D8&lt;&gt;"",ETUDE!D8,"")</f>
        <v>COM</v>
      </c>
      <c r="E9" s="285"/>
      <c r="F9" s="286">
        <f>IF(ETUDE!F8&lt;&gt;"",ETUDE!F8,"")</f>
        <v>500</v>
      </c>
      <c r="G9" s="286"/>
      <c r="H9" s="286" t="str">
        <f>IF(ETUDE!G8&lt;&gt;"",ETUDE!G8,"")</f>
        <v xml:space="preserve"> +/-2</v>
      </c>
      <c r="I9" s="286">
        <f>IF(ETUDE!H8&lt;&gt;"",ETUDE!H8,"")</f>
        <v>1000</v>
      </c>
      <c r="J9" s="286"/>
      <c r="K9" s="286" t="str">
        <f>IF(ETUDE!I8&lt;&gt;"",ETUDE!I8,"")</f>
        <v xml:space="preserve"> +/-2</v>
      </c>
      <c r="L9" s="287"/>
      <c r="M9" s="44">
        <f>IF(ETUDE!J8&lt;&gt;"",ETUDE!J8,"")</f>
        <v>1</v>
      </c>
      <c r="N9" s="45"/>
      <c r="O9" s="123" t="str">
        <f>IF(ETUDE!A8&lt;&gt;"",ETUDE!A8,"")</f>
        <v/>
      </c>
      <c r="P9" s="151" t="str">
        <f>IF(ETUDE!B8&lt;&gt;"",ETUDE!B8,"")</f>
        <v/>
      </c>
      <c r="Q9" s="483" t="str">
        <f>IF(ETUDE!K8,ETUDE!K8,"")</f>
        <v/>
      </c>
      <c r="R9" s="151"/>
    </row>
    <row r="10" spans="1:18" ht="15" customHeight="1">
      <c r="A10" s="150">
        <v>2</v>
      </c>
      <c r="B10" s="122" t="str">
        <f>IF(ETUDE!C9&lt;&gt;"",ETUDE!C9,"")</f>
        <v/>
      </c>
      <c r="C10" s="284" t="str">
        <f>IF(ETUDE!E9&lt;&gt;"",ETUDE!E9,"")</f>
        <v/>
      </c>
      <c r="D10" s="285" t="str">
        <f>IF(ETUDE!D9&lt;&gt;"",ETUDE!D9,"")</f>
        <v/>
      </c>
      <c r="E10" s="285"/>
      <c r="F10" s="286" t="str">
        <f>IF(ETUDE!F9&lt;&gt;"",ETUDE!F9,"")</f>
        <v/>
      </c>
      <c r="G10" s="286"/>
      <c r="H10" s="286" t="str">
        <f>IF(ETUDE!G9&lt;&gt;"",ETUDE!G9,"")</f>
        <v xml:space="preserve"> +/-2</v>
      </c>
      <c r="I10" s="286" t="str">
        <f>IF(ETUDE!H9&lt;&gt;"",ETUDE!H9,"")</f>
        <v/>
      </c>
      <c r="J10" s="286"/>
      <c r="K10" s="286" t="str">
        <f>IF(ETUDE!I9&lt;&gt;"",ETUDE!I9,"")</f>
        <v xml:space="preserve"> +/-2</v>
      </c>
      <c r="L10" s="287"/>
      <c r="M10" s="44" t="str">
        <f>IF(ETUDE!J9&lt;&gt;"",ETUDE!J9,"")</f>
        <v/>
      </c>
      <c r="N10" s="45"/>
      <c r="O10" s="123" t="str">
        <f>IF(ETUDE!A9&lt;&gt;"",ETUDE!A9,"")</f>
        <v/>
      </c>
      <c r="P10" s="151" t="str">
        <f>IF(ETUDE!B9&lt;&gt;"",ETUDE!B9,"")</f>
        <v/>
      </c>
      <c r="Q10" s="483" t="str">
        <f>IF(ETUDE!K9,ETUDE!K9,"")</f>
        <v/>
      </c>
      <c r="R10" s="151"/>
    </row>
    <row r="11" spans="1:18" ht="15" customHeight="1">
      <c r="A11" s="150">
        <v>3</v>
      </c>
      <c r="B11" s="122" t="str">
        <f>IF(ETUDE!C10&lt;&gt;"",ETUDE!C10,"")</f>
        <v/>
      </c>
      <c r="C11" s="284" t="str">
        <f>IF(ETUDE!E10&lt;&gt;"",ETUDE!E10,"")</f>
        <v/>
      </c>
      <c r="D11" s="285" t="str">
        <f>IF(ETUDE!D10&lt;&gt;"",ETUDE!D10,"")</f>
        <v/>
      </c>
      <c r="E11" s="285"/>
      <c r="F11" s="286" t="str">
        <f>IF(ETUDE!F10&lt;&gt;"",ETUDE!F10,"")</f>
        <v/>
      </c>
      <c r="G11" s="286"/>
      <c r="H11" s="286" t="str">
        <f>IF(ETUDE!G10&lt;&gt;"",ETUDE!G10,"")</f>
        <v xml:space="preserve"> +/-2</v>
      </c>
      <c r="I11" s="286" t="str">
        <f>IF(ETUDE!H10&lt;&gt;"",ETUDE!H10,"")</f>
        <v/>
      </c>
      <c r="J11" s="286"/>
      <c r="K11" s="286" t="str">
        <f>IF(ETUDE!I10&lt;&gt;"",ETUDE!I10,"")</f>
        <v xml:space="preserve"> +/-2</v>
      </c>
      <c r="L11" s="287"/>
      <c r="M11" s="44" t="str">
        <f>IF(ETUDE!J10&lt;&gt;"",ETUDE!J10,"")</f>
        <v/>
      </c>
      <c r="N11" s="45"/>
      <c r="O11" s="123" t="str">
        <f>IF(ETUDE!A10&lt;&gt;"",ETUDE!A10,"")</f>
        <v/>
      </c>
      <c r="P11" s="151" t="str">
        <f>IF(ETUDE!B10&lt;&gt;"",ETUDE!B10,"")</f>
        <v xml:space="preserve"> </v>
      </c>
      <c r="Q11" s="483" t="str">
        <f>IF(ETUDE!K10,ETUDE!K10,"")</f>
        <v/>
      </c>
      <c r="R11" s="151"/>
    </row>
    <row r="12" spans="1:18" ht="15" customHeight="1">
      <c r="A12" s="150">
        <v>4</v>
      </c>
      <c r="B12" s="122" t="str">
        <f>IF(ETUDE!C11&lt;&gt;"",ETUDE!C11,"")</f>
        <v/>
      </c>
      <c r="C12" s="284" t="str">
        <f>IF(ETUDE!E11&lt;&gt;"",ETUDE!E11,"")</f>
        <v/>
      </c>
      <c r="D12" s="285" t="str">
        <f>IF(ETUDE!D11&lt;&gt;"",ETUDE!D11,"")</f>
        <v/>
      </c>
      <c r="E12" s="285"/>
      <c r="F12" s="286" t="str">
        <f>IF(ETUDE!F11&lt;&gt;"",ETUDE!F11,"")</f>
        <v/>
      </c>
      <c r="G12" s="286"/>
      <c r="H12" s="286" t="str">
        <f>IF(ETUDE!G11&lt;&gt;"",ETUDE!G11,"")</f>
        <v xml:space="preserve"> +/-2</v>
      </c>
      <c r="I12" s="286" t="str">
        <f>IF(ETUDE!H11&lt;&gt;"",ETUDE!H11,"")</f>
        <v/>
      </c>
      <c r="J12" s="286"/>
      <c r="K12" s="286" t="str">
        <f>IF(ETUDE!I11&lt;&gt;"",ETUDE!I11,"")</f>
        <v xml:space="preserve"> +/-2</v>
      </c>
      <c r="L12" s="287"/>
      <c r="M12" s="44" t="str">
        <f>IF(ETUDE!J11&lt;&gt;"",ETUDE!J11,"")</f>
        <v/>
      </c>
      <c r="N12" s="45"/>
      <c r="O12" s="123" t="str">
        <f>IF(ETUDE!A11&lt;&gt;"",ETUDE!A11,"")</f>
        <v/>
      </c>
      <c r="P12" s="151" t="str">
        <f>IF(ETUDE!B11&lt;&gt;"",ETUDE!B11,"")</f>
        <v xml:space="preserve"> </v>
      </c>
      <c r="Q12" s="483" t="str">
        <f>IF(ETUDE!K11,ETUDE!K11,"")</f>
        <v/>
      </c>
      <c r="R12" s="151"/>
    </row>
    <row r="13" spans="1:18" ht="15" customHeight="1">
      <c r="A13" s="150">
        <v>5</v>
      </c>
      <c r="B13" s="122" t="str">
        <f>IF(ETUDE!C12&lt;&gt;"",ETUDE!C12,"")</f>
        <v/>
      </c>
      <c r="C13" s="284" t="str">
        <f>IF(ETUDE!E12&lt;&gt;"",ETUDE!E12,"")</f>
        <v/>
      </c>
      <c r="D13" s="285" t="str">
        <f>IF(ETUDE!D12&lt;&gt;"",ETUDE!D12,"")</f>
        <v/>
      </c>
      <c r="E13" s="285"/>
      <c r="F13" s="286" t="str">
        <f>IF(ETUDE!F12&lt;&gt;"",ETUDE!F12,"")</f>
        <v/>
      </c>
      <c r="G13" s="286"/>
      <c r="H13" s="286" t="str">
        <f>IF(ETUDE!G12&lt;&gt;"",ETUDE!G12,"")</f>
        <v/>
      </c>
      <c r="I13" s="286" t="str">
        <f>IF(ETUDE!H12&lt;&gt;"",ETUDE!H12,"")</f>
        <v/>
      </c>
      <c r="J13" s="286"/>
      <c r="K13" s="286" t="str">
        <f>IF(ETUDE!I12&lt;&gt;"",ETUDE!I12,"")</f>
        <v/>
      </c>
      <c r="L13" s="287"/>
      <c r="M13" s="44" t="str">
        <f>IF(ETUDE!J12&lt;&gt;"",ETUDE!J12,"")</f>
        <v/>
      </c>
      <c r="N13" s="45"/>
      <c r="O13" s="123" t="str">
        <f>IF(ETUDE!A12&lt;&gt;"",ETUDE!A12,"")</f>
        <v/>
      </c>
      <c r="P13" s="151" t="str">
        <f>IF(ETUDE!B12&lt;&gt;"",ETUDE!B12,"")</f>
        <v xml:space="preserve"> </v>
      </c>
      <c r="Q13" s="483" t="str">
        <f>IF(ETUDE!K12,ETUDE!K12,"")</f>
        <v/>
      </c>
      <c r="R13" s="151"/>
    </row>
    <row r="14" spans="1:18" ht="15" customHeight="1">
      <c r="A14" s="150">
        <v>6</v>
      </c>
      <c r="B14" s="122" t="str">
        <f>IF(ETUDE!C13&lt;&gt;"",ETUDE!C13,"")</f>
        <v/>
      </c>
      <c r="C14" s="284" t="str">
        <f>IF(ETUDE!E13&lt;&gt;"",ETUDE!E13,"")</f>
        <v/>
      </c>
      <c r="D14" s="285" t="str">
        <f>IF(ETUDE!D13&lt;&gt;"",ETUDE!D13,"")</f>
        <v/>
      </c>
      <c r="E14" s="285"/>
      <c r="F14" s="286" t="str">
        <f>IF(ETUDE!F13&lt;&gt;"",ETUDE!F13,"")</f>
        <v/>
      </c>
      <c r="G14" s="286"/>
      <c r="H14" s="286" t="str">
        <f>IF(ETUDE!G13&lt;&gt;"",ETUDE!G13,"")</f>
        <v/>
      </c>
      <c r="I14" s="286" t="str">
        <f>IF(ETUDE!H13&lt;&gt;"",ETUDE!H13,"")</f>
        <v/>
      </c>
      <c r="J14" s="286"/>
      <c r="K14" s="286" t="str">
        <f>IF(ETUDE!I13&lt;&gt;"",ETUDE!I13,"")</f>
        <v/>
      </c>
      <c r="L14" s="287"/>
      <c r="M14" s="44" t="str">
        <f>IF(ETUDE!J13&lt;&gt;"",ETUDE!J13,"")</f>
        <v/>
      </c>
      <c r="N14" s="45"/>
      <c r="O14" s="123" t="str">
        <f>IF(ETUDE!A13&lt;&gt;"",ETUDE!A13,"")</f>
        <v/>
      </c>
      <c r="P14" s="151" t="str">
        <f>IF(ETUDE!B13&lt;&gt;"",ETUDE!B13,"")</f>
        <v xml:space="preserve"> </v>
      </c>
      <c r="Q14" s="483" t="str">
        <f>IF(ETUDE!K13,ETUDE!K13,"")</f>
        <v/>
      </c>
      <c r="R14" s="151"/>
    </row>
    <row r="15" spans="1:18" ht="15" customHeight="1">
      <c r="A15" s="150">
        <v>7</v>
      </c>
      <c r="B15" s="122" t="str">
        <f>IF(ETUDE!C14&lt;&gt;"",ETUDE!C14,"")</f>
        <v/>
      </c>
      <c r="C15" s="284" t="str">
        <f>IF(ETUDE!E14&lt;&gt;"",ETUDE!E14,"")</f>
        <v/>
      </c>
      <c r="D15" s="285" t="str">
        <f>IF(ETUDE!D14&lt;&gt;"",ETUDE!D14,"")</f>
        <v/>
      </c>
      <c r="E15" s="285"/>
      <c r="F15" s="286" t="str">
        <f>IF(ETUDE!F14&lt;&gt;"",ETUDE!F14,"")</f>
        <v/>
      </c>
      <c r="G15" s="286"/>
      <c r="H15" s="286" t="str">
        <f>IF(ETUDE!G14&lt;&gt;"",ETUDE!G14,"")</f>
        <v/>
      </c>
      <c r="I15" s="286" t="str">
        <f>IF(ETUDE!H14&lt;&gt;"",ETUDE!H14,"")</f>
        <v/>
      </c>
      <c r="J15" s="286"/>
      <c r="K15" s="286" t="str">
        <f>IF(ETUDE!I14&lt;&gt;"",ETUDE!I14,"")</f>
        <v/>
      </c>
      <c r="L15" s="287"/>
      <c r="M15" s="44" t="str">
        <f>IF(ETUDE!J14&lt;&gt;"",ETUDE!J14,"")</f>
        <v/>
      </c>
      <c r="N15" s="45"/>
      <c r="O15" s="123" t="str">
        <f>IF(ETUDE!A14&lt;&gt;"",ETUDE!A14,"")</f>
        <v/>
      </c>
      <c r="P15" s="151" t="str">
        <f>IF(ETUDE!B14&lt;&gt;"",ETUDE!B14,"")</f>
        <v xml:space="preserve"> </v>
      </c>
      <c r="Q15" s="483" t="str">
        <f>IF(ETUDE!K14,ETUDE!K14,"")</f>
        <v/>
      </c>
      <c r="R15" s="151"/>
    </row>
    <row r="16" spans="1:18" ht="15" customHeight="1">
      <c r="A16" s="150">
        <v>8</v>
      </c>
      <c r="B16" s="122" t="str">
        <f>IF(ETUDE!C15&lt;&gt;"",ETUDE!C15,"")</f>
        <v/>
      </c>
      <c r="C16" s="284" t="str">
        <f>IF(ETUDE!E15&lt;&gt;"",ETUDE!E15,"")</f>
        <v/>
      </c>
      <c r="D16" s="285" t="str">
        <f>IF(ETUDE!D15&lt;&gt;"",ETUDE!D15,"")</f>
        <v/>
      </c>
      <c r="E16" s="285"/>
      <c r="F16" s="286" t="str">
        <f>IF(ETUDE!F15&lt;&gt;"",ETUDE!F15,"")</f>
        <v/>
      </c>
      <c r="G16" s="286"/>
      <c r="H16" s="286" t="str">
        <f>IF(ETUDE!G15&lt;&gt;"",ETUDE!G15,"")</f>
        <v/>
      </c>
      <c r="I16" s="286" t="str">
        <f>IF(ETUDE!H15&lt;&gt;"",ETUDE!H15,"")</f>
        <v/>
      </c>
      <c r="J16" s="286"/>
      <c r="K16" s="286" t="str">
        <f>IF(ETUDE!I15&lt;&gt;"",ETUDE!I15,"")</f>
        <v/>
      </c>
      <c r="L16" s="287"/>
      <c r="M16" s="44" t="str">
        <f>IF(ETUDE!J15&lt;&gt;"",ETUDE!J15,"")</f>
        <v/>
      </c>
      <c r="N16" s="45"/>
      <c r="O16" s="123" t="str">
        <f>IF(ETUDE!A15&lt;&gt;"",ETUDE!A15,"")</f>
        <v/>
      </c>
      <c r="P16" s="151" t="str">
        <f>IF(ETUDE!B15&lt;&gt;"",ETUDE!B15,"")</f>
        <v xml:space="preserve"> </v>
      </c>
      <c r="Q16" s="483" t="str">
        <f>IF(ETUDE!K15,ETUDE!K15,"")</f>
        <v/>
      </c>
      <c r="R16" s="151"/>
    </row>
    <row r="17" spans="1:18" ht="15" customHeight="1">
      <c r="A17" s="150">
        <v>9</v>
      </c>
      <c r="B17" s="122" t="str">
        <f>IF(ETUDE!C16&lt;&gt;"",ETUDE!C16,"")</f>
        <v/>
      </c>
      <c r="C17" s="284" t="str">
        <f>IF(ETUDE!E16&lt;&gt;"",ETUDE!E16,"")</f>
        <v/>
      </c>
      <c r="D17" s="285" t="str">
        <f>IF(ETUDE!D16&lt;&gt;"",ETUDE!D16,"")</f>
        <v/>
      </c>
      <c r="E17" s="285"/>
      <c r="F17" s="286" t="str">
        <f>IF(ETUDE!F16&lt;&gt;"",ETUDE!F16,"")</f>
        <v/>
      </c>
      <c r="G17" s="286"/>
      <c r="H17" s="286" t="str">
        <f>IF(ETUDE!G16&lt;&gt;"",ETUDE!G16,"")</f>
        <v/>
      </c>
      <c r="I17" s="286" t="str">
        <f>IF(ETUDE!H16&lt;&gt;"",ETUDE!H16,"")</f>
        <v/>
      </c>
      <c r="J17" s="286"/>
      <c r="K17" s="286" t="str">
        <f>IF(ETUDE!I16&lt;&gt;"",ETUDE!I16,"")</f>
        <v/>
      </c>
      <c r="L17" s="287"/>
      <c r="M17" s="44" t="str">
        <f>IF(ETUDE!J16&lt;&gt;"",ETUDE!J16,"")</f>
        <v/>
      </c>
      <c r="N17" s="45"/>
      <c r="O17" s="123" t="str">
        <f>IF(ETUDE!A16&lt;&gt;"",ETUDE!A16,"")</f>
        <v/>
      </c>
      <c r="P17" s="151" t="str">
        <f>IF(ETUDE!B16&lt;&gt;"",ETUDE!B16,"")</f>
        <v xml:space="preserve"> </v>
      </c>
      <c r="Q17" s="483" t="str">
        <f>IF(ETUDE!K16,ETUDE!K16,"")</f>
        <v/>
      </c>
      <c r="R17" s="151"/>
    </row>
    <row r="18" spans="1:18" ht="15" customHeight="1">
      <c r="A18" s="150">
        <v>10</v>
      </c>
      <c r="B18" s="122" t="str">
        <f>IF(ETUDE!C17&lt;&gt;"",ETUDE!C17,"")</f>
        <v/>
      </c>
      <c r="C18" s="284" t="str">
        <f>IF(ETUDE!E17&lt;&gt;"",ETUDE!E17,"")</f>
        <v/>
      </c>
      <c r="D18" s="285" t="str">
        <f>IF(ETUDE!D17&lt;&gt;"",ETUDE!D17,"")</f>
        <v/>
      </c>
      <c r="E18" s="285"/>
      <c r="F18" s="286" t="str">
        <f>IF(ETUDE!F17&lt;&gt;"",ETUDE!F17,"")</f>
        <v/>
      </c>
      <c r="G18" s="286"/>
      <c r="H18" s="286" t="str">
        <f>IF(ETUDE!G17&lt;&gt;"",ETUDE!G17,"")</f>
        <v/>
      </c>
      <c r="I18" s="286" t="str">
        <f>IF(ETUDE!H17&lt;&gt;"",ETUDE!H17,"")</f>
        <v/>
      </c>
      <c r="J18" s="286"/>
      <c r="K18" s="286" t="str">
        <f>IF(ETUDE!I17&lt;&gt;"",ETUDE!I17,"")</f>
        <v/>
      </c>
      <c r="L18" s="287"/>
      <c r="M18" s="44" t="str">
        <f>IF(ETUDE!J17&lt;&gt;"",ETUDE!J17,"")</f>
        <v/>
      </c>
      <c r="N18" s="45"/>
      <c r="O18" s="123" t="str">
        <f>IF(ETUDE!A17&lt;&gt;"",ETUDE!A17,"")</f>
        <v/>
      </c>
      <c r="P18" s="151" t="str">
        <f>IF(ETUDE!B17&lt;&gt;"",ETUDE!B17,"")</f>
        <v xml:space="preserve"> </v>
      </c>
      <c r="Q18" s="483" t="str">
        <f>IF(ETUDE!K17,ETUDE!K17,"")</f>
        <v/>
      </c>
      <c r="R18" s="151"/>
    </row>
    <row r="19" spans="1:18" ht="15" customHeight="1">
      <c r="A19" s="150">
        <v>11</v>
      </c>
      <c r="B19" s="122" t="str">
        <f>IF(ETUDE!C18&lt;&gt;"",ETUDE!C18,"")</f>
        <v/>
      </c>
      <c r="C19" s="284" t="str">
        <f>IF(ETUDE!E18&lt;&gt;"",ETUDE!E18,"")</f>
        <v/>
      </c>
      <c r="D19" s="285" t="str">
        <f>IF(ETUDE!D18&lt;&gt;"",ETUDE!D18,"")</f>
        <v/>
      </c>
      <c r="E19" s="285"/>
      <c r="F19" s="286" t="str">
        <f>IF(ETUDE!F18&lt;&gt;"",ETUDE!F18,"")</f>
        <v/>
      </c>
      <c r="G19" s="286"/>
      <c r="H19" s="286" t="str">
        <f>IF(ETUDE!G18&lt;&gt;"",ETUDE!G18,"")</f>
        <v/>
      </c>
      <c r="I19" s="286" t="str">
        <f>IF(ETUDE!H18&lt;&gt;"",ETUDE!H18,"")</f>
        <v/>
      </c>
      <c r="J19" s="286"/>
      <c r="K19" s="286" t="str">
        <f>IF(ETUDE!I18&lt;&gt;"",ETUDE!I18,"")</f>
        <v/>
      </c>
      <c r="L19" s="287"/>
      <c r="M19" s="44" t="str">
        <f>IF(ETUDE!J18&lt;&gt;"",ETUDE!J18,"")</f>
        <v/>
      </c>
      <c r="N19" s="45"/>
      <c r="O19" s="123" t="str">
        <f>IF(ETUDE!A18&lt;&gt;"",ETUDE!A18,"")</f>
        <v/>
      </c>
      <c r="P19" s="151" t="str">
        <f>IF(ETUDE!B18&lt;&gt;"",ETUDE!B18,"")</f>
        <v xml:space="preserve"> </v>
      </c>
      <c r="Q19" s="483" t="str">
        <f>IF(ETUDE!K18,ETUDE!K18,"")</f>
        <v/>
      </c>
      <c r="R19" s="151"/>
    </row>
    <row r="20" spans="1:18" ht="15" customHeight="1">
      <c r="A20" s="150">
        <v>12</v>
      </c>
      <c r="B20" s="122" t="str">
        <f>IF(ETUDE!C19&lt;&gt;"",ETUDE!C19,"")</f>
        <v/>
      </c>
      <c r="C20" s="284" t="str">
        <f>IF(ETUDE!E19&lt;&gt;"",ETUDE!E19,"")</f>
        <v/>
      </c>
      <c r="D20" s="285" t="str">
        <f>IF(ETUDE!D19&lt;&gt;"",ETUDE!D19,"")</f>
        <v/>
      </c>
      <c r="E20" s="285"/>
      <c r="F20" s="286" t="str">
        <f>IF(ETUDE!F19&lt;&gt;"",ETUDE!F19,"")</f>
        <v/>
      </c>
      <c r="G20" s="286"/>
      <c r="H20" s="286" t="str">
        <f>IF(ETUDE!G19&lt;&gt;"",ETUDE!G19,"")</f>
        <v/>
      </c>
      <c r="I20" s="286" t="str">
        <f>IF(ETUDE!H19&lt;&gt;"",ETUDE!H19,"")</f>
        <v/>
      </c>
      <c r="J20" s="286"/>
      <c r="K20" s="286" t="str">
        <f>IF(ETUDE!I19&lt;&gt;"",ETUDE!I19,"")</f>
        <v/>
      </c>
      <c r="L20" s="287"/>
      <c r="M20" s="44" t="str">
        <f>IF(ETUDE!J19&lt;&gt;"",ETUDE!J19,"")</f>
        <v/>
      </c>
      <c r="N20" s="45"/>
      <c r="O20" s="123" t="str">
        <f>IF(ETUDE!A19&lt;&gt;"",ETUDE!A19,"")</f>
        <v/>
      </c>
      <c r="P20" s="151" t="str">
        <f>IF(ETUDE!B19&lt;&gt;"",ETUDE!B19,"")</f>
        <v xml:space="preserve"> </v>
      </c>
      <c r="Q20" s="483" t="str">
        <f>IF(ETUDE!K19,ETUDE!K19,"")</f>
        <v/>
      </c>
      <c r="R20" s="151"/>
    </row>
    <row r="21" spans="1:18" ht="15" customHeight="1">
      <c r="A21" s="150">
        <v>13</v>
      </c>
      <c r="B21" s="122" t="str">
        <f>IF(ETUDE!C20&lt;&gt;"",ETUDE!C20,"")</f>
        <v/>
      </c>
      <c r="C21" s="284" t="str">
        <f>IF(ETUDE!E20&lt;&gt;"",ETUDE!E20,"")</f>
        <v/>
      </c>
      <c r="D21" s="285" t="str">
        <f>IF(ETUDE!D20&lt;&gt;"",ETUDE!D20,"")</f>
        <v/>
      </c>
      <c r="E21" s="285"/>
      <c r="F21" s="286" t="str">
        <f>IF(ETUDE!F20&lt;&gt;"",ETUDE!F20,"")</f>
        <v/>
      </c>
      <c r="G21" s="286"/>
      <c r="H21" s="286" t="str">
        <f>IF(ETUDE!G20&lt;&gt;"",ETUDE!G20,"")</f>
        <v/>
      </c>
      <c r="I21" s="286" t="str">
        <f>IF(ETUDE!H20&lt;&gt;"",ETUDE!H20,"")</f>
        <v/>
      </c>
      <c r="J21" s="286"/>
      <c r="K21" s="286" t="str">
        <f>IF(ETUDE!I20&lt;&gt;"",ETUDE!I20,"")</f>
        <v/>
      </c>
      <c r="L21" s="287"/>
      <c r="M21" s="44" t="str">
        <f>IF(ETUDE!J20&lt;&gt;"",ETUDE!J20,"")</f>
        <v/>
      </c>
      <c r="N21" s="45"/>
      <c r="O21" s="123" t="str">
        <f>IF(ETUDE!A20&lt;&gt;"",ETUDE!A20,"")</f>
        <v/>
      </c>
      <c r="P21" s="151" t="str">
        <f>IF(ETUDE!B20&lt;&gt;"",ETUDE!B20,"")</f>
        <v xml:space="preserve"> </v>
      </c>
      <c r="Q21" s="483" t="str">
        <f>IF(ETUDE!K20,ETUDE!K20,"")</f>
        <v/>
      </c>
      <c r="R21" s="151"/>
    </row>
    <row r="22" spans="1:18" ht="15" customHeight="1">
      <c r="A22" s="150">
        <v>14</v>
      </c>
      <c r="B22" s="122" t="str">
        <f>IF(ETUDE!C21&lt;&gt;"",ETUDE!C21,"")</f>
        <v/>
      </c>
      <c r="C22" s="284" t="str">
        <f>IF(ETUDE!E21&lt;&gt;"",ETUDE!E21,"")</f>
        <v/>
      </c>
      <c r="D22" s="285" t="str">
        <f>IF(ETUDE!D21&lt;&gt;"",ETUDE!D21,"")</f>
        <v/>
      </c>
      <c r="E22" s="285"/>
      <c r="F22" s="286" t="str">
        <f>IF(ETUDE!F21&lt;&gt;"",ETUDE!F21,"")</f>
        <v/>
      </c>
      <c r="G22" s="286"/>
      <c r="H22" s="286" t="str">
        <f>IF(ETUDE!G21&lt;&gt;"",ETUDE!G21,"")</f>
        <v/>
      </c>
      <c r="I22" s="286" t="str">
        <f>IF(ETUDE!H21&lt;&gt;"",ETUDE!H21,"")</f>
        <v/>
      </c>
      <c r="J22" s="286"/>
      <c r="K22" s="286" t="str">
        <f>IF(ETUDE!I21&lt;&gt;"",ETUDE!I21,"")</f>
        <v/>
      </c>
      <c r="L22" s="287"/>
      <c r="M22" s="44" t="str">
        <f>IF(ETUDE!J21&lt;&gt;"",ETUDE!J21,"")</f>
        <v/>
      </c>
      <c r="N22" s="45"/>
      <c r="O22" s="123" t="str">
        <f>IF(ETUDE!A21&lt;&gt;"",ETUDE!A21,"")</f>
        <v/>
      </c>
      <c r="P22" s="151" t="str">
        <f>IF(ETUDE!B21&lt;&gt;"",ETUDE!B21,"")</f>
        <v xml:space="preserve"> </v>
      </c>
      <c r="Q22" s="483" t="str">
        <f>IF(ETUDE!K21,ETUDE!K21,"")</f>
        <v/>
      </c>
      <c r="R22" s="151"/>
    </row>
    <row r="23" spans="1:18" ht="15" customHeight="1">
      <c r="A23" s="150">
        <v>15</v>
      </c>
      <c r="B23" s="122" t="str">
        <f>IF(ETUDE!C22&lt;&gt;"",ETUDE!C22,"")</f>
        <v/>
      </c>
      <c r="C23" s="284" t="str">
        <f>IF(ETUDE!E22&lt;&gt;"",ETUDE!E22,"")</f>
        <v/>
      </c>
      <c r="D23" s="285" t="str">
        <f>IF(ETUDE!D22&lt;&gt;"",ETUDE!D22,"")</f>
        <v/>
      </c>
      <c r="E23" s="285"/>
      <c r="F23" s="286" t="str">
        <f>IF(ETUDE!F22&lt;&gt;"",ETUDE!F22,"")</f>
        <v/>
      </c>
      <c r="G23" s="286"/>
      <c r="H23" s="286" t="str">
        <f>IF(ETUDE!G22&lt;&gt;"",ETUDE!G22,"")</f>
        <v/>
      </c>
      <c r="I23" s="286" t="str">
        <f>IF(ETUDE!H22&lt;&gt;"",ETUDE!H22,"")</f>
        <v/>
      </c>
      <c r="J23" s="286"/>
      <c r="K23" s="286" t="str">
        <f>IF(ETUDE!I22&lt;&gt;"",ETUDE!I22,"")</f>
        <v/>
      </c>
      <c r="L23" s="287"/>
      <c r="M23" s="44" t="str">
        <f>IF(ETUDE!J22&lt;&gt;"",ETUDE!J22,"")</f>
        <v/>
      </c>
      <c r="N23" s="45"/>
      <c r="O23" s="123" t="str">
        <f>IF(ETUDE!A22&lt;&gt;"",ETUDE!A22,"")</f>
        <v/>
      </c>
      <c r="P23" s="151" t="str">
        <f>IF(ETUDE!B22&lt;&gt;"",ETUDE!B22,"")</f>
        <v xml:space="preserve"> </v>
      </c>
      <c r="Q23" s="483" t="str">
        <f>IF(ETUDE!K22,ETUDE!K22,"")</f>
        <v/>
      </c>
      <c r="R23" s="151"/>
    </row>
    <row r="24" spans="1:18" ht="15" customHeight="1">
      <c r="A24" s="150">
        <v>16</v>
      </c>
      <c r="B24" s="122" t="str">
        <f>IF(ETUDE!C23&lt;&gt;"",ETUDE!C23,"")</f>
        <v/>
      </c>
      <c r="C24" s="284" t="str">
        <f>IF(ETUDE!E23&lt;&gt;"",ETUDE!E23,"")</f>
        <v/>
      </c>
      <c r="D24" s="285" t="str">
        <f>IF(ETUDE!D23&lt;&gt;"",ETUDE!D23,"")</f>
        <v/>
      </c>
      <c r="E24" s="285"/>
      <c r="F24" s="286" t="str">
        <f>IF(ETUDE!F23&lt;&gt;"",ETUDE!F23,"")</f>
        <v/>
      </c>
      <c r="G24" s="286"/>
      <c r="H24" s="286" t="str">
        <f>IF(ETUDE!G23&lt;&gt;"",ETUDE!G23,"")</f>
        <v/>
      </c>
      <c r="I24" s="286" t="str">
        <f>IF(ETUDE!H23&lt;&gt;"",ETUDE!H23,"")</f>
        <v/>
      </c>
      <c r="J24" s="286"/>
      <c r="K24" s="286" t="str">
        <f>IF(ETUDE!I23&lt;&gt;"",ETUDE!I23,"")</f>
        <v/>
      </c>
      <c r="L24" s="287"/>
      <c r="M24" s="44" t="str">
        <f>IF(ETUDE!J23&lt;&gt;"",ETUDE!J23,"")</f>
        <v/>
      </c>
      <c r="N24" s="45"/>
      <c r="O24" s="123" t="str">
        <f>IF(ETUDE!A23&lt;&gt;"",ETUDE!A23,"")</f>
        <v/>
      </c>
      <c r="P24" s="151" t="str">
        <f>IF(ETUDE!B23&lt;&gt;"",ETUDE!B23,"")</f>
        <v xml:space="preserve"> </v>
      </c>
      <c r="Q24" s="483" t="str">
        <f>IF(ETUDE!K23,ETUDE!K23,"")</f>
        <v/>
      </c>
      <c r="R24" s="151"/>
    </row>
    <row r="25" spans="1:18" ht="15" customHeight="1">
      <c r="A25" s="150">
        <v>17</v>
      </c>
      <c r="B25" s="122" t="str">
        <f>IF(ETUDE!C24&lt;&gt;"",ETUDE!C24,"")</f>
        <v/>
      </c>
      <c r="C25" s="284" t="str">
        <f>IF(ETUDE!E24&lt;&gt;"",ETUDE!E24,"")</f>
        <v/>
      </c>
      <c r="D25" s="285" t="str">
        <f>IF(ETUDE!D24&lt;&gt;"",ETUDE!D24,"")</f>
        <v/>
      </c>
      <c r="E25" s="285"/>
      <c r="F25" s="286" t="str">
        <f>IF(ETUDE!F24&lt;&gt;"",ETUDE!F24,"")</f>
        <v/>
      </c>
      <c r="G25" s="286"/>
      <c r="H25" s="286" t="str">
        <f>IF(ETUDE!G24&lt;&gt;"",ETUDE!G24,"")</f>
        <v/>
      </c>
      <c r="I25" s="286" t="str">
        <f>IF(ETUDE!H24&lt;&gt;"",ETUDE!H24,"")</f>
        <v/>
      </c>
      <c r="J25" s="286"/>
      <c r="K25" s="286" t="str">
        <f>IF(ETUDE!I24&lt;&gt;"",ETUDE!I24,"")</f>
        <v/>
      </c>
      <c r="L25" s="287"/>
      <c r="M25" s="44" t="str">
        <f>IF(ETUDE!J24&lt;&gt;"",ETUDE!J24,"")</f>
        <v/>
      </c>
      <c r="N25" s="45"/>
      <c r="O25" s="123" t="str">
        <f>IF(ETUDE!A24&lt;&gt;"",ETUDE!A24,"")</f>
        <v/>
      </c>
      <c r="P25" s="151" t="str">
        <f>IF(ETUDE!B24&lt;&gt;"",ETUDE!B24,"")</f>
        <v xml:space="preserve"> </v>
      </c>
      <c r="Q25" s="483" t="str">
        <f>IF(ETUDE!K24,ETUDE!K24,"")</f>
        <v/>
      </c>
      <c r="R25" s="151"/>
    </row>
    <row r="26" spans="1:18" ht="15" customHeight="1">
      <c r="A26" s="150">
        <v>18</v>
      </c>
      <c r="B26" s="122" t="str">
        <f>IF(ETUDE!C25&lt;&gt;"",ETUDE!C25,"")</f>
        <v/>
      </c>
      <c r="C26" s="284" t="str">
        <f>IF(ETUDE!E25&lt;&gt;"",ETUDE!E25,"")</f>
        <v/>
      </c>
      <c r="D26" s="285" t="str">
        <f>IF(ETUDE!D25&lt;&gt;"",ETUDE!D25,"")</f>
        <v/>
      </c>
      <c r="E26" s="285"/>
      <c r="F26" s="286" t="str">
        <f>IF(ETUDE!F25&lt;&gt;"",ETUDE!F25,"")</f>
        <v/>
      </c>
      <c r="G26" s="286"/>
      <c r="H26" s="286" t="str">
        <f>IF(ETUDE!G25&lt;&gt;"",ETUDE!G25,"")</f>
        <v/>
      </c>
      <c r="I26" s="286" t="str">
        <f>IF(ETUDE!H25&lt;&gt;"",ETUDE!H25,"")</f>
        <v/>
      </c>
      <c r="J26" s="286"/>
      <c r="K26" s="286" t="str">
        <f>IF(ETUDE!I25&lt;&gt;"",ETUDE!I25,"")</f>
        <v/>
      </c>
      <c r="L26" s="287"/>
      <c r="M26" s="44" t="str">
        <f>IF(ETUDE!J25&lt;&gt;"",ETUDE!J25,"")</f>
        <v/>
      </c>
      <c r="N26" s="45"/>
      <c r="O26" s="123" t="str">
        <f>IF(ETUDE!A25&lt;&gt;"",ETUDE!A25,"")</f>
        <v/>
      </c>
      <c r="P26" s="151" t="str">
        <f>IF(ETUDE!B25&lt;&gt;"",ETUDE!B25,"")</f>
        <v xml:space="preserve"> </v>
      </c>
      <c r="Q26" s="483" t="str">
        <f>IF(ETUDE!K25,ETUDE!K25,"")</f>
        <v/>
      </c>
      <c r="R26" s="151"/>
    </row>
    <row r="27" spans="1:18" ht="15" customHeight="1">
      <c r="A27" s="150">
        <v>19</v>
      </c>
      <c r="B27" s="122" t="str">
        <f>IF(ETUDE!C26&lt;&gt;"",ETUDE!C26,"")</f>
        <v/>
      </c>
      <c r="C27" s="284" t="str">
        <f>IF(ETUDE!E26&lt;&gt;"",ETUDE!E26,"")</f>
        <v/>
      </c>
      <c r="D27" s="285" t="str">
        <f>IF(ETUDE!D26&lt;&gt;"",ETUDE!D26,"")</f>
        <v/>
      </c>
      <c r="E27" s="285"/>
      <c r="F27" s="286" t="str">
        <f>IF(ETUDE!F26&lt;&gt;"",ETUDE!F26,"")</f>
        <v/>
      </c>
      <c r="G27" s="286"/>
      <c r="H27" s="286" t="str">
        <f>IF(ETUDE!G26&lt;&gt;"",ETUDE!G26,"")</f>
        <v/>
      </c>
      <c r="I27" s="286" t="str">
        <f>IF(ETUDE!H26&lt;&gt;"",ETUDE!H26,"")</f>
        <v/>
      </c>
      <c r="J27" s="286"/>
      <c r="K27" s="286" t="str">
        <f>IF(ETUDE!I26&lt;&gt;"",ETUDE!I26,"")</f>
        <v/>
      </c>
      <c r="L27" s="287"/>
      <c r="M27" s="44" t="str">
        <f>IF(ETUDE!J26&lt;&gt;"",ETUDE!J26,"")</f>
        <v/>
      </c>
      <c r="N27" s="45"/>
      <c r="O27" s="123" t="str">
        <f>IF(ETUDE!A26&lt;&gt;"",ETUDE!A26,"")</f>
        <v/>
      </c>
      <c r="P27" s="151" t="str">
        <f>IF(ETUDE!B26&lt;&gt;"",ETUDE!B26,"")</f>
        <v xml:space="preserve"> </v>
      </c>
      <c r="Q27" s="483" t="str">
        <f>IF(ETUDE!K26,ETUDE!K26,"")</f>
        <v/>
      </c>
      <c r="R27" s="151"/>
    </row>
    <row r="28" spans="1:18" ht="15" customHeight="1">
      <c r="A28" s="150">
        <v>20</v>
      </c>
      <c r="B28" s="122" t="str">
        <f>IF(ETUDE!C41&lt;&gt;"",ETUDE!C41,"")</f>
        <v/>
      </c>
      <c r="C28" s="284" t="str">
        <f>IF(ETUDE!E41&lt;&gt;"",ETUDE!E41,"")</f>
        <v/>
      </c>
      <c r="D28" s="285" t="str">
        <f>IF(ETUDE!D41&lt;&gt;"",ETUDE!D41,"")</f>
        <v/>
      </c>
      <c r="E28" s="285"/>
      <c r="F28" s="286" t="str">
        <f>IF(ETUDE!F41&lt;&gt;"",ETUDE!F41,"")</f>
        <v/>
      </c>
      <c r="G28" s="286"/>
      <c r="H28" s="286" t="str">
        <f>IF(ETUDE!G41&lt;&gt;"",ETUDE!G41,"")</f>
        <v/>
      </c>
      <c r="I28" s="286" t="str">
        <f>IF(ETUDE!H41&lt;&gt;"",ETUDE!H41,"")</f>
        <v/>
      </c>
      <c r="J28" s="286"/>
      <c r="K28" s="286" t="str">
        <f>IF(ETUDE!I41&lt;&gt;"",ETUDE!I41,"")</f>
        <v/>
      </c>
      <c r="L28" s="287"/>
      <c r="M28" s="44" t="str">
        <f>IF(ETUDE!J41&lt;&gt;"",ETUDE!J41,"")</f>
        <v/>
      </c>
      <c r="N28" s="45"/>
      <c r="O28" s="123" t="str">
        <f>IF(ETUDE!A41&lt;&gt;"",ETUDE!A41,"")</f>
        <v/>
      </c>
      <c r="P28" s="151" t="str">
        <f>IF(ETUDE!B41&lt;&gt;"",ETUDE!B41,"")</f>
        <v xml:space="preserve"> </v>
      </c>
      <c r="Q28" s="151"/>
      <c r="R28" s="151"/>
    </row>
    <row r="29" spans="1:18" ht="15" customHeight="1">
      <c r="A29" s="150">
        <v>21</v>
      </c>
      <c r="B29" s="122" t="str">
        <f>IF(ETUDE!C42&lt;&gt;"",ETUDE!C42,"")</f>
        <v/>
      </c>
      <c r="C29" s="284" t="str">
        <f>IF(ETUDE!E42&lt;&gt;"",ETUDE!E42,"")</f>
        <v/>
      </c>
      <c r="D29" s="285" t="str">
        <f>IF(ETUDE!D42&lt;&gt;"",ETUDE!D42,"")</f>
        <v/>
      </c>
      <c r="E29" s="285"/>
      <c r="F29" s="286" t="str">
        <f>IF(ETUDE!F42&lt;&gt;"",ETUDE!F42,"")</f>
        <v/>
      </c>
      <c r="G29" s="286"/>
      <c r="H29" s="286" t="str">
        <f>IF(ETUDE!G42&lt;&gt;"",ETUDE!G42,"")</f>
        <v/>
      </c>
      <c r="I29" s="286" t="str">
        <f>IF(ETUDE!H42&lt;&gt;"",ETUDE!H42,"")</f>
        <v/>
      </c>
      <c r="J29" s="286"/>
      <c r="K29" s="286" t="str">
        <f>IF(ETUDE!I42&lt;&gt;"",ETUDE!I42,"")</f>
        <v/>
      </c>
      <c r="L29" s="287"/>
      <c r="M29" s="44" t="str">
        <f>IF(ETUDE!J42&lt;&gt;"",ETUDE!J42,"")</f>
        <v/>
      </c>
      <c r="N29" s="45"/>
      <c r="O29" s="123" t="str">
        <f>IF(ETUDE!A42&lt;&gt;"",ETUDE!A42,"")</f>
        <v/>
      </c>
      <c r="P29" s="151" t="str">
        <f>IF(ETUDE!B42&lt;&gt;"",ETUDE!B42,"")</f>
        <v xml:space="preserve"> </v>
      </c>
      <c r="Q29" s="151"/>
      <c r="R29" s="151"/>
    </row>
    <row r="30" spans="1:18" ht="15" customHeight="1">
      <c r="A30" s="150">
        <v>22</v>
      </c>
      <c r="B30" s="122" t="str">
        <f>IF(ETUDE!C43&lt;&gt;"",ETUDE!C43,"")</f>
        <v/>
      </c>
      <c r="C30" s="284" t="str">
        <f>IF(ETUDE!E43&lt;&gt;"",ETUDE!E43,"")</f>
        <v/>
      </c>
      <c r="D30" s="285" t="str">
        <f>IF(ETUDE!D43&lt;&gt;"",ETUDE!D43,"")</f>
        <v/>
      </c>
      <c r="E30" s="285"/>
      <c r="F30" s="286" t="str">
        <f>IF(ETUDE!F43&lt;&gt;"",ETUDE!F43,"")</f>
        <v/>
      </c>
      <c r="G30" s="286"/>
      <c r="H30" s="286" t="str">
        <f>IF(ETUDE!G43&lt;&gt;"",ETUDE!G43,"")</f>
        <v/>
      </c>
      <c r="I30" s="286" t="str">
        <f>IF(ETUDE!H43&lt;&gt;"",ETUDE!H43,"")</f>
        <v/>
      </c>
      <c r="J30" s="286"/>
      <c r="K30" s="286" t="str">
        <f>IF(ETUDE!I43&lt;&gt;"",ETUDE!I43,"")</f>
        <v/>
      </c>
      <c r="L30" s="287"/>
      <c r="M30" s="44" t="str">
        <f>IF(ETUDE!J43&lt;&gt;"",ETUDE!J43,"")</f>
        <v/>
      </c>
      <c r="N30" s="45"/>
      <c r="O30" s="123" t="str">
        <f>IF(ETUDE!A43&lt;&gt;"",ETUDE!A43,"")</f>
        <v/>
      </c>
      <c r="P30" s="151" t="str">
        <f>IF(ETUDE!B43&lt;&gt;"",ETUDE!B43,"")</f>
        <v xml:space="preserve"> </v>
      </c>
      <c r="Q30" s="151"/>
      <c r="R30" s="151"/>
    </row>
    <row r="31" spans="1:18" ht="15" customHeight="1">
      <c r="A31" s="150">
        <v>23</v>
      </c>
      <c r="B31" s="122" t="str">
        <f>IF(ETUDE!C44&lt;&gt;"",ETUDE!C44,"")</f>
        <v/>
      </c>
      <c r="C31" s="284" t="str">
        <f>IF(ETUDE!E44&lt;&gt;"",ETUDE!E44,"")</f>
        <v/>
      </c>
      <c r="D31" s="285" t="str">
        <f>IF(ETUDE!D44&lt;&gt;"",ETUDE!D44,"")</f>
        <v/>
      </c>
      <c r="E31" s="285"/>
      <c r="F31" s="286" t="str">
        <f>IF(ETUDE!F44&lt;&gt;"",ETUDE!F44,"")</f>
        <v/>
      </c>
      <c r="G31" s="286"/>
      <c r="H31" s="286" t="str">
        <f>IF(ETUDE!G44&lt;&gt;"",ETUDE!G44,"")</f>
        <v/>
      </c>
      <c r="I31" s="286" t="str">
        <f>IF(ETUDE!H44&lt;&gt;"",ETUDE!H44,"")</f>
        <v/>
      </c>
      <c r="J31" s="286"/>
      <c r="K31" s="286" t="str">
        <f>IF(ETUDE!I44&lt;&gt;"",ETUDE!I44,"")</f>
        <v/>
      </c>
      <c r="L31" s="287"/>
      <c r="M31" s="44" t="str">
        <f>IF(ETUDE!J44&lt;&gt;"",ETUDE!J44,"")</f>
        <v/>
      </c>
      <c r="N31" s="45"/>
      <c r="O31" s="123" t="str">
        <f>IF(ETUDE!A44&lt;&gt;"",ETUDE!A44,"")</f>
        <v/>
      </c>
      <c r="P31" s="151" t="str">
        <f>IF(ETUDE!B44&lt;&gt;"",ETUDE!B44,"")</f>
        <v xml:space="preserve"> </v>
      </c>
      <c r="Q31" s="151"/>
      <c r="R31" s="151"/>
    </row>
    <row r="32" spans="1:18" ht="15" customHeight="1">
      <c r="A32" s="150">
        <v>24</v>
      </c>
      <c r="B32" s="122" t="str">
        <f>IF(ETUDE!C45&lt;&gt;"",ETUDE!C45,"")</f>
        <v/>
      </c>
      <c r="C32" s="284" t="str">
        <f>IF(ETUDE!E45&lt;&gt;"",ETUDE!E45,"")</f>
        <v/>
      </c>
      <c r="D32" s="285" t="str">
        <f>IF(ETUDE!D45&lt;&gt;"",ETUDE!D45,"")</f>
        <v/>
      </c>
      <c r="E32" s="285"/>
      <c r="F32" s="286" t="str">
        <f>IF(ETUDE!F45&lt;&gt;"",ETUDE!F45,"")</f>
        <v/>
      </c>
      <c r="G32" s="286"/>
      <c r="H32" s="286" t="str">
        <f>IF(ETUDE!G45&lt;&gt;"",ETUDE!G45,"")</f>
        <v/>
      </c>
      <c r="I32" s="286" t="str">
        <f>IF(ETUDE!H45&lt;&gt;"",ETUDE!H45,"")</f>
        <v/>
      </c>
      <c r="J32" s="286"/>
      <c r="K32" s="286" t="str">
        <f>IF(ETUDE!I45&lt;&gt;"",ETUDE!I45,"")</f>
        <v/>
      </c>
      <c r="L32" s="287"/>
      <c r="M32" s="44" t="str">
        <f>IF(ETUDE!J45&lt;&gt;"",ETUDE!J45,"")</f>
        <v/>
      </c>
      <c r="N32" s="45"/>
      <c r="O32" s="123" t="str">
        <f>IF(ETUDE!A45&lt;&gt;"",ETUDE!A45,"")</f>
        <v/>
      </c>
      <c r="P32" s="151" t="str">
        <f>IF(ETUDE!B45&lt;&gt;"",ETUDE!B45,"")</f>
        <v xml:space="preserve"> </v>
      </c>
      <c r="Q32" s="151"/>
      <c r="R32" s="151"/>
    </row>
    <row r="33" spans="1:19" ht="15" customHeight="1">
      <c r="A33" s="150">
        <v>25</v>
      </c>
      <c r="B33" s="122" t="str">
        <f>IF(ETUDE!C46&lt;&gt;"",ETUDE!C46,"")</f>
        <v/>
      </c>
      <c r="C33" s="284" t="str">
        <f>IF(ETUDE!E46&lt;&gt;"",ETUDE!E46,"")</f>
        <v/>
      </c>
      <c r="D33" s="285" t="str">
        <f>IF(ETUDE!D46&lt;&gt;"",ETUDE!D46,"")</f>
        <v/>
      </c>
      <c r="E33" s="285"/>
      <c r="F33" s="286" t="str">
        <f>IF(ETUDE!F46&lt;&gt;"",ETUDE!F46,"")</f>
        <v/>
      </c>
      <c r="G33" s="286"/>
      <c r="H33" s="286" t="str">
        <f>IF(ETUDE!G46&lt;&gt;"",ETUDE!G46,"")</f>
        <v/>
      </c>
      <c r="I33" s="286" t="str">
        <f>IF(ETUDE!H46&lt;&gt;"",ETUDE!H46,"")</f>
        <v/>
      </c>
      <c r="J33" s="286"/>
      <c r="K33" s="286" t="str">
        <f>IF(ETUDE!I46&lt;&gt;"",ETUDE!I46,"")</f>
        <v/>
      </c>
      <c r="L33" s="287"/>
      <c r="M33" s="44" t="str">
        <f>IF(ETUDE!J46&lt;&gt;"",ETUDE!J46,"")</f>
        <v/>
      </c>
      <c r="N33" s="45"/>
      <c r="O33" s="123" t="str">
        <f>IF(ETUDE!A46&lt;&gt;"",ETUDE!A46,"")</f>
        <v/>
      </c>
      <c r="P33" s="151" t="str">
        <f>IF(ETUDE!B46&lt;&gt;"",ETUDE!B46,"")</f>
        <v xml:space="preserve"> </v>
      </c>
      <c r="Q33" s="151"/>
      <c r="R33" s="151"/>
      <c r="S33" s="304"/>
    </row>
    <row r="34" spans="1:19" ht="15" customHeight="1">
      <c r="A34" s="150">
        <v>26</v>
      </c>
      <c r="B34" s="122" t="str">
        <f>IF(ETUDE!C47&lt;&gt;"",ETUDE!C47,"")</f>
        <v/>
      </c>
      <c r="C34" s="284" t="str">
        <f>IF(ETUDE!E47&lt;&gt;"",ETUDE!E47,"")</f>
        <v/>
      </c>
      <c r="D34" s="285" t="str">
        <f>IF(ETUDE!D47&lt;&gt;"",ETUDE!D47,"")</f>
        <v/>
      </c>
      <c r="E34" s="285"/>
      <c r="F34" s="286" t="str">
        <f>IF(ETUDE!F47&lt;&gt;"",ETUDE!F47,"")</f>
        <v/>
      </c>
      <c r="G34" s="286"/>
      <c r="H34" s="286" t="str">
        <f>IF(ETUDE!G47&lt;&gt;"",ETUDE!G47,"")</f>
        <v/>
      </c>
      <c r="I34" s="286" t="str">
        <f>IF(ETUDE!H47&lt;&gt;"",ETUDE!H47,"")</f>
        <v/>
      </c>
      <c r="J34" s="286"/>
      <c r="K34" s="286" t="str">
        <f>IF(ETUDE!I47&lt;&gt;"",ETUDE!I47,"")</f>
        <v/>
      </c>
      <c r="L34" s="287"/>
      <c r="M34" s="44" t="str">
        <f>IF(ETUDE!J47&lt;&gt;"",ETUDE!J47,"")</f>
        <v/>
      </c>
      <c r="N34" s="45"/>
      <c r="O34" s="123" t="str">
        <f>IF(ETUDE!A47&lt;&gt;"",ETUDE!A47,"")</f>
        <v/>
      </c>
      <c r="P34" s="151" t="str">
        <f>IF(ETUDE!B47&lt;&gt;"",ETUDE!B47,"")</f>
        <v xml:space="preserve"> </v>
      </c>
      <c r="Q34" s="151"/>
      <c r="R34" s="151"/>
    </row>
    <row r="35" spans="1:19" ht="15" customHeight="1">
      <c r="A35" s="150">
        <v>27</v>
      </c>
      <c r="B35" s="122" t="str">
        <f>IF(ETUDE!C48&lt;&gt;"",ETUDE!C48,"")</f>
        <v/>
      </c>
      <c r="C35" s="284" t="str">
        <f>IF(ETUDE!E48&lt;&gt;"",ETUDE!E48,"")</f>
        <v/>
      </c>
      <c r="D35" s="285" t="str">
        <f>IF(ETUDE!D48&lt;&gt;"",ETUDE!D48,"")</f>
        <v/>
      </c>
      <c r="E35" s="285"/>
      <c r="F35" s="286" t="str">
        <f>IF(ETUDE!F48&lt;&gt;"",ETUDE!F48,"")</f>
        <v/>
      </c>
      <c r="G35" s="286"/>
      <c r="H35" s="286" t="str">
        <f>IF(ETUDE!G48&lt;&gt;"",ETUDE!G48,"")</f>
        <v/>
      </c>
      <c r="I35" s="286" t="str">
        <f>IF(ETUDE!H48&lt;&gt;"",ETUDE!H48,"")</f>
        <v/>
      </c>
      <c r="J35" s="286"/>
      <c r="K35" s="286" t="str">
        <f>IF(ETUDE!I48&lt;&gt;"",ETUDE!I48,"")</f>
        <v/>
      </c>
      <c r="L35" s="287"/>
      <c r="M35" s="44" t="str">
        <f>IF(ETUDE!J48&lt;&gt;"",ETUDE!J48,"")</f>
        <v/>
      </c>
      <c r="N35" s="45"/>
      <c r="O35" s="123" t="str">
        <f>IF(ETUDE!A48&lt;&gt;"",ETUDE!A48,"")</f>
        <v/>
      </c>
      <c r="P35" s="151" t="str">
        <f>IF(ETUDE!B48&lt;&gt;"",ETUDE!B48,"")</f>
        <v xml:space="preserve"> </v>
      </c>
      <c r="Q35" s="151"/>
      <c r="R35" s="151"/>
    </row>
    <row r="36" spans="1:19" ht="24.75" customHeight="1" thickBot="1">
      <c r="A36" s="159"/>
      <c r="B36" s="160"/>
      <c r="C36" s="160"/>
      <c r="D36" s="160"/>
      <c r="E36" s="160"/>
      <c r="F36" s="161"/>
      <c r="G36" s="161"/>
      <c r="H36" s="161"/>
      <c r="I36" s="162"/>
      <c r="J36" s="162"/>
      <c r="K36" s="162"/>
      <c r="L36" s="152" t="s">
        <v>823</v>
      </c>
      <c r="M36" s="121">
        <f>SUM(M9:M35)</f>
        <v>1</v>
      </c>
      <c r="N36" s="46">
        <f>SUM(N9:N30)</f>
        <v>0</v>
      </c>
      <c r="O36" s="160"/>
      <c r="P36" s="160"/>
      <c r="Q36" s="160"/>
      <c r="R36" s="163"/>
    </row>
  </sheetData>
  <sortState xmlns:xlrd2="http://schemas.microsoft.com/office/spreadsheetml/2017/richdata2" ref="B9:P11">
    <sortCondition ref="C9:C11"/>
  </sortState>
  <mergeCells count="15">
    <mergeCell ref="O1:R1"/>
    <mergeCell ref="N3:R3"/>
    <mergeCell ref="D3:I3"/>
    <mergeCell ref="C7:M7"/>
    <mergeCell ref="N6:N7"/>
    <mergeCell ref="O6:R7"/>
    <mergeCell ref="A1:D2"/>
    <mergeCell ref="B3:C3"/>
    <mergeCell ref="A7:B7"/>
    <mergeCell ref="L3:M3"/>
    <mergeCell ref="L4:M4"/>
    <mergeCell ref="N4:R4"/>
    <mergeCell ref="L5:M5"/>
    <mergeCell ref="N5:R5"/>
    <mergeCell ref="D4:I5"/>
  </mergeCells>
  <phoneticPr fontId="0" type="noConversion"/>
  <conditionalFormatting sqref="B9">
    <cfRule type="cellIs" dxfId="34" priority="21" operator="equal">
      <formula>"S690QL"</formula>
    </cfRule>
    <cfRule type="cellIs" dxfId="33" priority="22" operator="equal">
      <formula>"S355NL"</formula>
    </cfRule>
    <cfRule type="cellIs" dxfId="32" priority="23" operator="equal">
      <formula>"P355NH"</formula>
    </cfRule>
    <cfRule type="cellIs" dxfId="31" priority="24" operator="equal">
      <formula>"A516GR70"</formula>
    </cfRule>
    <cfRule type="cellIs" dxfId="30" priority="25" operator="equal">
      <formula>"P355NL2"</formula>
    </cfRule>
    <cfRule type="cellIs" dxfId="29" priority="26" operator="equal">
      <formula>"P355NL1"</formula>
    </cfRule>
    <cfRule type="cellIs" dxfId="28" priority="27" operator="equal">
      <formula>"P355GH"</formula>
    </cfRule>
    <cfRule type="cellIs" dxfId="27" priority="28" operator="equal">
      <formula>"P275NH"</formula>
    </cfRule>
    <cfRule type="cellIs" dxfId="26" priority="29" operator="equal">
      <formula>"A516GR60"</formula>
    </cfRule>
    <cfRule type="cellIs" dxfId="25" priority="30" operator="equal">
      <formula>"P265GH"</formula>
    </cfRule>
    <cfRule type="cellIs" dxfId="24" priority="31" operator="equal">
      <formula>"P275NL"</formula>
    </cfRule>
    <cfRule type="cellIs" dxfId="23" priority="32" operator="equal">
      <formula>"HARDOX"</formula>
    </cfRule>
    <cfRule type="cellIs" dxfId="22" priority="33" operator="equal">
      <formula>"ABRAMAX"</formula>
    </cfRule>
    <cfRule type="cellIs" priority="34" operator="equal">
      <formula>"S355JO"</formula>
    </cfRule>
    <cfRule type="cellIs" priority="35" operator="equal">
      <formula>"S355"</formula>
    </cfRule>
    <cfRule type="cellIs" priority="36" operator="equal">
      <formula>"E 36-3"</formula>
    </cfRule>
    <cfRule type="cellIs" dxfId="21" priority="37" operator="equal">
      <formula>"E 24-2"</formula>
    </cfRule>
    <cfRule type="cellIs" dxfId="20" priority="38" operator="equal">
      <formula>"S235JRG2"</formula>
    </cfRule>
    <cfRule type="cellIs" dxfId="19" priority="39" operator="equal">
      <formula>"S235JR"</formula>
    </cfRule>
    <cfRule type="cellIs" dxfId="18" priority="40" operator="equal">
      <formula>"S235"</formula>
    </cfRule>
  </conditionalFormatting>
  <conditionalFormatting sqref="B10:B27">
    <cfRule type="cellIs" dxfId="17" priority="1" operator="equal">
      <formula>"S690QL"</formula>
    </cfRule>
    <cfRule type="cellIs" dxfId="16" priority="2" operator="equal">
      <formula>"S355NL"</formula>
    </cfRule>
    <cfRule type="cellIs" dxfId="15" priority="3" operator="equal">
      <formula>"P355NH"</formula>
    </cfRule>
    <cfRule type="cellIs" dxfId="14" priority="4" operator="equal">
      <formula>"A516GR70"</formula>
    </cfRule>
    <cfRule type="cellIs" dxfId="13" priority="5" operator="equal">
      <formula>"P355NL2"</formula>
    </cfRule>
    <cfRule type="cellIs" dxfId="12" priority="6" operator="equal">
      <formula>"P355NL1"</formula>
    </cfRule>
    <cfRule type="cellIs" dxfId="11" priority="7" operator="equal">
      <formula>"P355GH"</formula>
    </cfRule>
    <cfRule type="cellIs" dxfId="10" priority="8" operator="equal">
      <formula>"P275NH"</formula>
    </cfRule>
    <cfRule type="cellIs" dxfId="9" priority="9" operator="equal">
      <formula>"A516GR60"</formula>
    </cfRule>
    <cfRule type="cellIs" dxfId="8" priority="10" operator="equal">
      <formula>"P265GH"</formula>
    </cfRule>
    <cfRule type="cellIs" dxfId="7" priority="11" operator="equal">
      <formula>"P275NL"</formula>
    </cfRule>
    <cfRule type="cellIs" dxfId="6" priority="12" operator="equal">
      <formula>"HARDOX"</formula>
    </cfRule>
    <cfRule type="cellIs" dxfId="5" priority="13" operator="equal">
      <formula>"ABRAMAX"</formula>
    </cfRule>
    <cfRule type="cellIs" priority="14" operator="equal">
      <formula>"S355JO"</formula>
    </cfRule>
    <cfRule type="cellIs" priority="15" operator="equal">
      <formula>"S355"</formula>
    </cfRule>
    <cfRule type="cellIs" priority="16" operator="equal">
      <formula>"E 36-3"</formula>
    </cfRule>
    <cfRule type="cellIs" dxfId="4" priority="17" operator="equal">
      <formula>"E 24-2"</formula>
    </cfRule>
    <cfRule type="cellIs" dxfId="3" priority="18" operator="equal">
      <formula>"S235JRG2"</formula>
    </cfRule>
    <cfRule type="cellIs" dxfId="2" priority="19" operator="equal">
      <formula>"S235JR"</formula>
    </cfRule>
    <cfRule type="cellIs" dxfId="1" priority="20" operator="equal">
      <formula>"S235"</formula>
    </cfRule>
  </conditionalFormatting>
  <dataValidations count="1">
    <dataValidation type="list" allowBlank="1" showInputMessage="1" showErrorMessage="1" sqref="C7" xr:uid="{00000000-0002-0000-0100-000000000000}">
      <formula1>CLIENT</formula1>
    </dataValidation>
  </dataValidations>
  <printOptions horizontalCentered="1" verticalCentered="1"/>
  <pageMargins left="0.23622047244094491" right="0.19685039370078741" top="0.39370078740157483" bottom="0.39370078740157483" header="0.31496062992125984" footer="0.31496062992125984"/>
  <pageSetup paperSize="9" scale="79" orientation="landscape" r:id="rId1"/>
  <headerFooter alignWithMargins="0">
    <oddFooter>&amp;L&amp;F&amp;C&amp;A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ession">
                <anchor moveWithCells="1" sizeWithCells="1">
                  <from>
                    <xdr:col>18</xdr:col>
                    <xdr:colOff>228600</xdr:colOff>
                    <xdr:row>1</xdr:row>
                    <xdr:rowOff>83820</xdr:rowOff>
                  </from>
                  <to>
                    <xdr:col>20</xdr:col>
                    <xdr:colOff>129540</xdr:colOff>
                    <xdr:row>3</xdr:row>
                    <xdr:rowOff>205740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K52"/>
  <sheetViews>
    <sheetView workbookViewId="0">
      <selection activeCell="F6" sqref="F6:G6"/>
    </sheetView>
  </sheetViews>
  <sheetFormatPr baseColWidth="10" defaultRowHeight="13.2"/>
  <cols>
    <col min="1" max="1" width="14.33203125" customWidth="1"/>
    <col min="2" max="2" width="14.5546875" customWidth="1"/>
    <col min="3" max="3" width="15.33203125" customWidth="1"/>
    <col min="4" max="4" width="12.33203125" style="1" customWidth="1"/>
    <col min="5" max="5" width="11.44140625" style="1" customWidth="1"/>
    <col min="6" max="6" width="12.33203125" style="1" customWidth="1"/>
    <col min="7" max="7" width="12.5546875" style="2" customWidth="1"/>
    <col min="8" max="8" width="14.6640625" customWidth="1"/>
  </cols>
  <sheetData>
    <row r="1" spans="1:11" ht="19.2">
      <c r="A1" s="18"/>
      <c r="B1" s="20"/>
      <c r="C1" s="20"/>
      <c r="D1" s="52"/>
      <c r="E1" s="21"/>
      <c r="F1" s="21"/>
      <c r="G1" s="50"/>
      <c r="H1" s="27"/>
    </row>
    <row r="2" spans="1:11" ht="19.2">
      <c r="A2" s="19"/>
      <c r="D2" s="53"/>
      <c r="G2" s="16"/>
      <c r="H2" s="28"/>
    </row>
    <row r="3" spans="1:11" ht="19.2">
      <c r="A3" s="19"/>
      <c r="D3" s="53"/>
      <c r="G3" s="16"/>
      <c r="H3" s="28"/>
    </row>
    <row r="4" spans="1:11" ht="24.75" customHeight="1" thickBot="1">
      <c r="A4" s="59"/>
      <c r="B4" s="23"/>
      <c r="C4" s="23"/>
      <c r="D4" s="24"/>
      <c r="E4" s="24"/>
      <c r="F4" s="24"/>
      <c r="G4" s="51"/>
      <c r="H4" s="29"/>
    </row>
    <row r="5" spans="1:11" ht="10.5" customHeight="1" thickBot="1">
      <c r="A5" s="172"/>
      <c r="B5" s="173"/>
      <c r="C5" s="173"/>
      <c r="D5" s="176"/>
      <c r="E5" s="176"/>
      <c r="F5" s="176"/>
      <c r="G5" s="177"/>
      <c r="H5" s="178"/>
    </row>
    <row r="6" spans="1:11" ht="18" thickBot="1">
      <c r="A6" s="629" t="s">
        <v>894</v>
      </c>
      <c r="B6" s="630"/>
      <c r="C6" s="25">
        <f>ETUDE!M1</f>
        <v>0</v>
      </c>
      <c r="D6" s="179"/>
      <c r="E6" s="191" t="s">
        <v>892</v>
      </c>
      <c r="F6" s="636"/>
      <c r="G6" s="637"/>
      <c r="H6" s="180"/>
    </row>
    <row r="7" spans="1:11" ht="8.25" customHeight="1" thickBot="1">
      <c r="A7" s="174"/>
      <c r="B7" s="175"/>
      <c r="C7" s="182"/>
      <c r="D7" s="179"/>
      <c r="E7" s="179"/>
      <c r="F7" s="179"/>
      <c r="G7" s="181"/>
      <c r="H7" s="180"/>
    </row>
    <row r="8" spans="1:11" ht="20.25" customHeight="1" thickBot="1">
      <c r="A8" s="174"/>
      <c r="B8" s="175"/>
      <c r="C8" s="175"/>
      <c r="D8" s="191" t="s">
        <v>895</v>
      </c>
      <c r="E8" s="135">
        <f>'O.F.'!C7</f>
        <v>0</v>
      </c>
      <c r="F8" s="136"/>
      <c r="G8" s="137"/>
      <c r="H8" s="27"/>
    </row>
    <row r="9" spans="1:11" ht="20.25" customHeight="1" thickBot="1">
      <c r="A9" s="174"/>
      <c r="B9" s="175"/>
      <c r="C9" s="175"/>
      <c r="D9" s="179"/>
      <c r="E9" s="154" t="e">
        <f>VLOOKUP(E8,Feuil1!A5:D627,2,FALSE)</f>
        <v>#N/A</v>
      </c>
      <c r="F9" s="130"/>
      <c r="G9" s="138"/>
      <c r="H9" s="139"/>
    </row>
    <row r="10" spans="1:11" ht="20.25" customHeight="1" thickBot="1">
      <c r="A10" s="153" t="s">
        <v>826</v>
      </c>
      <c r="B10" s="638">
        <f>ETUDE!J3</f>
        <v>0</v>
      </c>
      <c r="C10" s="639"/>
      <c r="D10" s="179"/>
      <c r="E10" s="140" t="e">
        <f>VLOOKUP(E8,Feuil1!A5:D627,3,FALSE)</f>
        <v>#N/A</v>
      </c>
      <c r="F10" s="141" t="e">
        <f>VLOOKUP(E8,Feuil1!A5:D627,4,FALSE)</f>
        <v>#N/A</v>
      </c>
      <c r="G10" s="138"/>
      <c r="H10" s="139"/>
    </row>
    <row r="11" spans="1:11" ht="20.25" customHeight="1" thickBot="1">
      <c r="A11" s="153" t="s">
        <v>94</v>
      </c>
      <c r="B11" s="640">
        <f>ETUDE!J4</f>
        <v>0</v>
      </c>
      <c r="C11" s="641"/>
      <c r="D11" s="183"/>
      <c r="E11" s="142"/>
      <c r="F11" s="143"/>
      <c r="G11" s="144"/>
      <c r="H11" s="145"/>
    </row>
    <row r="12" spans="1:11" ht="7.5" customHeight="1" thickBot="1">
      <c r="A12" s="174"/>
      <c r="B12" s="173"/>
      <c r="C12" s="184"/>
      <c r="D12" s="179"/>
      <c r="E12" s="179"/>
      <c r="F12" s="185"/>
      <c r="G12" s="186"/>
      <c r="H12" s="180"/>
    </row>
    <row r="13" spans="1:11" ht="27" thickBot="1">
      <c r="A13" s="187" t="s">
        <v>91</v>
      </c>
      <c r="B13" s="188" t="s">
        <v>2348</v>
      </c>
      <c r="C13" s="188" t="s">
        <v>817</v>
      </c>
      <c r="D13" s="188" t="s">
        <v>816</v>
      </c>
      <c r="E13" s="189" t="s">
        <v>2</v>
      </c>
      <c r="F13" s="189" t="s">
        <v>3</v>
      </c>
      <c r="G13" s="189" t="s">
        <v>4</v>
      </c>
      <c r="H13" s="190" t="s">
        <v>887</v>
      </c>
    </row>
    <row r="14" spans="1:11" s="109" customFormat="1" ht="15.75" customHeight="1">
      <c r="A14" s="124" t="str">
        <f>+'O.F.'!O9</f>
        <v/>
      </c>
      <c r="B14" s="124" t="str">
        <f>IF(ISBLANK(+'O.F.'!R9),"  ",(+'O.F.'!R9))</f>
        <v xml:space="preserve">  </v>
      </c>
      <c r="C14" s="125" t="str">
        <f>+'O.F.'!B9</f>
        <v>ABRAMAX</v>
      </c>
      <c r="D14" s="126">
        <f>+'O.F.'!M9</f>
        <v>1</v>
      </c>
      <c r="E14" s="127">
        <f>+'O.F.'!C9</f>
        <v>50</v>
      </c>
      <c r="F14" s="128">
        <f>+'O.F.'!F9</f>
        <v>500</v>
      </c>
      <c r="G14" s="127">
        <f>+'O.F.'!I9</f>
        <v>1000</v>
      </c>
      <c r="H14" s="129">
        <f>+'O.F.'!N9</f>
        <v>0</v>
      </c>
      <c r="K14" s="487" t="s">
        <v>2592</v>
      </c>
    </row>
    <row r="15" spans="1:11" ht="15.75" customHeight="1">
      <c r="A15" s="124" t="str">
        <f>+'O.F.'!O10</f>
        <v/>
      </c>
      <c r="B15" s="124" t="str">
        <f>IF(ISBLANK(+'O.F.'!R10),"  ",(+'O.F.'!R10))</f>
        <v xml:space="preserve">  </v>
      </c>
      <c r="C15" s="125" t="str">
        <f>+'O.F.'!B10</f>
        <v/>
      </c>
      <c r="D15" s="126" t="str">
        <f>+'O.F.'!M10</f>
        <v/>
      </c>
      <c r="E15" s="127" t="str">
        <f>+'O.F.'!C10</f>
        <v/>
      </c>
      <c r="F15" s="128" t="str">
        <f>+'O.F.'!F10</f>
        <v/>
      </c>
      <c r="G15" s="127" t="str">
        <f>+'O.F.'!I10</f>
        <v/>
      </c>
      <c r="H15" s="129">
        <f>+'O.F.'!N10</f>
        <v>0</v>
      </c>
    </row>
    <row r="16" spans="1:11" ht="15.75" customHeight="1">
      <c r="A16" s="124" t="str">
        <f>+'O.F.'!O11</f>
        <v/>
      </c>
      <c r="B16" s="124" t="str">
        <f>IF(ISBLANK(+'O.F.'!R11),"  ",(+'O.F.'!R11))</f>
        <v xml:space="preserve">  </v>
      </c>
      <c r="C16" s="125" t="str">
        <f>+'O.F.'!B11</f>
        <v/>
      </c>
      <c r="D16" s="126" t="str">
        <f>+'O.F.'!M11</f>
        <v/>
      </c>
      <c r="E16" s="127" t="str">
        <f>+'O.F.'!C11</f>
        <v/>
      </c>
      <c r="F16" s="128" t="str">
        <f>+'O.F.'!F11</f>
        <v/>
      </c>
      <c r="G16" s="127" t="str">
        <f>+'O.F.'!I11</f>
        <v/>
      </c>
      <c r="H16" s="129">
        <f>+'O.F.'!N11</f>
        <v>0</v>
      </c>
    </row>
    <row r="17" spans="1:8" ht="15.75" customHeight="1">
      <c r="A17" s="124" t="str">
        <f>+'O.F.'!O12</f>
        <v/>
      </c>
      <c r="B17" s="124" t="str">
        <f>IF(ISBLANK(+'O.F.'!R12),"  ",(+'O.F.'!R12))</f>
        <v xml:space="preserve">  </v>
      </c>
      <c r="C17" s="125" t="str">
        <f>+'O.F.'!B12</f>
        <v/>
      </c>
      <c r="D17" s="126" t="str">
        <f>+'O.F.'!M12</f>
        <v/>
      </c>
      <c r="E17" s="127" t="str">
        <f>+'O.F.'!C12</f>
        <v/>
      </c>
      <c r="F17" s="128" t="str">
        <f>+'O.F.'!F12</f>
        <v/>
      </c>
      <c r="G17" s="127" t="str">
        <f>+'O.F.'!I12</f>
        <v/>
      </c>
      <c r="H17" s="129">
        <f>+'O.F.'!N12</f>
        <v>0</v>
      </c>
    </row>
    <row r="18" spans="1:8" ht="15.75" customHeight="1">
      <c r="A18" s="124" t="str">
        <f>+'O.F.'!O13</f>
        <v/>
      </c>
      <c r="B18" s="124" t="str">
        <f>IF(ISBLANK(+'O.F.'!R13),"  ",(+'O.F.'!R13))</f>
        <v xml:space="preserve">  </v>
      </c>
      <c r="C18" s="125" t="str">
        <f>+'O.F.'!B13</f>
        <v/>
      </c>
      <c r="D18" s="126" t="str">
        <f>+'O.F.'!M13</f>
        <v/>
      </c>
      <c r="E18" s="127" t="str">
        <f>+'O.F.'!C13</f>
        <v/>
      </c>
      <c r="F18" s="128" t="str">
        <f>+'O.F.'!F13</f>
        <v/>
      </c>
      <c r="G18" s="127" t="str">
        <f>+'O.F.'!I13</f>
        <v/>
      </c>
      <c r="H18" s="129">
        <f>+'O.F.'!N13</f>
        <v>0</v>
      </c>
    </row>
    <row r="19" spans="1:8" ht="15.75" customHeight="1">
      <c r="A19" s="124" t="str">
        <f>+'O.F.'!O14</f>
        <v/>
      </c>
      <c r="B19" s="124" t="str">
        <f>IF(ISBLANK(+'O.F.'!R14),"  ",(+'O.F.'!R14))</f>
        <v xml:space="preserve">  </v>
      </c>
      <c r="C19" s="125" t="str">
        <f>+'O.F.'!B14</f>
        <v/>
      </c>
      <c r="D19" s="126" t="str">
        <f>+'O.F.'!M14</f>
        <v/>
      </c>
      <c r="E19" s="127" t="str">
        <f>+'O.F.'!C14</f>
        <v/>
      </c>
      <c r="F19" s="128" t="str">
        <f>+'O.F.'!F14</f>
        <v/>
      </c>
      <c r="G19" s="127" t="str">
        <f>+'O.F.'!I14</f>
        <v/>
      </c>
      <c r="H19" s="129">
        <f>+'O.F.'!N14</f>
        <v>0</v>
      </c>
    </row>
    <row r="20" spans="1:8" ht="15.75" customHeight="1">
      <c r="A20" s="124" t="str">
        <f>+'O.F.'!O15</f>
        <v/>
      </c>
      <c r="B20" s="124" t="str">
        <f>IF(ISBLANK(+'O.F.'!R15),"  ",(+'O.F.'!R15))</f>
        <v xml:space="preserve">  </v>
      </c>
      <c r="C20" s="125" t="str">
        <f>+'O.F.'!B15</f>
        <v/>
      </c>
      <c r="D20" s="126" t="str">
        <f>+'O.F.'!M15</f>
        <v/>
      </c>
      <c r="E20" s="127" t="str">
        <f>+'O.F.'!C15</f>
        <v/>
      </c>
      <c r="F20" s="128" t="str">
        <f>+'O.F.'!F15</f>
        <v/>
      </c>
      <c r="G20" s="127" t="str">
        <f>+'O.F.'!I15</f>
        <v/>
      </c>
      <c r="H20" s="129">
        <f>+'O.F.'!N15</f>
        <v>0</v>
      </c>
    </row>
    <row r="21" spans="1:8" ht="15.75" customHeight="1">
      <c r="A21" s="124" t="str">
        <f>+'O.F.'!O16</f>
        <v/>
      </c>
      <c r="B21" s="124" t="str">
        <f>IF(ISBLANK(+'O.F.'!R16),"  ",(+'O.F.'!R16))</f>
        <v xml:space="preserve">  </v>
      </c>
      <c r="C21" s="125" t="str">
        <f>+'O.F.'!B16</f>
        <v/>
      </c>
      <c r="D21" s="126" t="str">
        <f>+'O.F.'!M16</f>
        <v/>
      </c>
      <c r="E21" s="127" t="str">
        <f>+'O.F.'!C16</f>
        <v/>
      </c>
      <c r="F21" s="128" t="str">
        <f>+'O.F.'!F16</f>
        <v/>
      </c>
      <c r="G21" s="127" t="str">
        <f>+'O.F.'!I16</f>
        <v/>
      </c>
      <c r="H21" s="129">
        <f>+'O.F.'!N16</f>
        <v>0</v>
      </c>
    </row>
    <row r="22" spans="1:8" ht="15.75" customHeight="1">
      <c r="A22" s="124" t="str">
        <f>+'O.F.'!O17</f>
        <v/>
      </c>
      <c r="B22" s="124" t="str">
        <f>IF(ISBLANK(+'O.F.'!R17),"  ",(+'O.F.'!R17))</f>
        <v xml:space="preserve">  </v>
      </c>
      <c r="C22" s="125" t="str">
        <f>+'O.F.'!B17</f>
        <v/>
      </c>
      <c r="D22" s="126" t="str">
        <f>+'O.F.'!M17</f>
        <v/>
      </c>
      <c r="E22" s="127" t="str">
        <f>+'O.F.'!C17</f>
        <v/>
      </c>
      <c r="F22" s="128" t="str">
        <f>+'O.F.'!F17</f>
        <v/>
      </c>
      <c r="G22" s="127" t="str">
        <f>+'O.F.'!I17</f>
        <v/>
      </c>
      <c r="H22" s="129">
        <f>+'O.F.'!N17</f>
        <v>0</v>
      </c>
    </row>
    <row r="23" spans="1:8" ht="15.75" customHeight="1">
      <c r="A23" s="124" t="str">
        <f>+'O.F.'!O18</f>
        <v/>
      </c>
      <c r="B23" s="124" t="str">
        <f>IF(ISBLANK(+'O.F.'!R18),"  ",(+'O.F.'!R18))</f>
        <v xml:space="preserve">  </v>
      </c>
      <c r="C23" s="125" t="str">
        <f>+'O.F.'!B18</f>
        <v/>
      </c>
      <c r="D23" s="126" t="str">
        <f>+'O.F.'!M18</f>
        <v/>
      </c>
      <c r="E23" s="127" t="str">
        <f>+'O.F.'!C18</f>
        <v/>
      </c>
      <c r="F23" s="128" t="str">
        <f>+'O.F.'!F18</f>
        <v/>
      </c>
      <c r="G23" s="127" t="str">
        <f>+'O.F.'!I18</f>
        <v/>
      </c>
      <c r="H23" s="129">
        <f>+'O.F.'!N18</f>
        <v>0</v>
      </c>
    </row>
    <row r="24" spans="1:8" ht="15.75" customHeight="1">
      <c r="A24" s="124" t="str">
        <f>+'O.F.'!O19</f>
        <v/>
      </c>
      <c r="B24" s="124" t="str">
        <f>IF(ISBLANK(+'O.F.'!R19),"  ",(+'O.F.'!R19))</f>
        <v xml:space="preserve">  </v>
      </c>
      <c r="C24" s="125" t="str">
        <f>+'O.F.'!B19</f>
        <v/>
      </c>
      <c r="D24" s="126" t="str">
        <f>+'O.F.'!M19</f>
        <v/>
      </c>
      <c r="E24" s="127" t="str">
        <f>+'O.F.'!C19</f>
        <v/>
      </c>
      <c r="F24" s="128" t="str">
        <f>+'O.F.'!F19</f>
        <v/>
      </c>
      <c r="G24" s="127" t="str">
        <f>+'O.F.'!I19</f>
        <v/>
      </c>
      <c r="H24" s="129">
        <f>+'O.F.'!N19</f>
        <v>0</v>
      </c>
    </row>
    <row r="25" spans="1:8" ht="15.75" customHeight="1">
      <c r="A25" s="124" t="str">
        <f>+'O.F.'!O20</f>
        <v/>
      </c>
      <c r="B25" s="124" t="str">
        <f>IF(ISBLANK(+'O.F.'!R20),"  ",(+'O.F.'!R20))</f>
        <v xml:space="preserve">  </v>
      </c>
      <c r="C25" s="125" t="str">
        <f>+'O.F.'!B20</f>
        <v/>
      </c>
      <c r="D25" s="126" t="str">
        <f>+'O.F.'!M20</f>
        <v/>
      </c>
      <c r="E25" s="127" t="str">
        <f>+'O.F.'!C20</f>
        <v/>
      </c>
      <c r="F25" s="128" t="str">
        <f>+'O.F.'!F20</f>
        <v/>
      </c>
      <c r="G25" s="127" t="str">
        <f>+'O.F.'!I20</f>
        <v/>
      </c>
      <c r="H25" s="129">
        <f>+'O.F.'!N20</f>
        <v>0</v>
      </c>
    </row>
    <row r="26" spans="1:8" ht="15.75" customHeight="1">
      <c r="A26" s="124" t="str">
        <f>+'O.F.'!O21</f>
        <v/>
      </c>
      <c r="B26" s="124" t="str">
        <f>IF(ISBLANK(+'O.F.'!R21),"  ",(+'O.F.'!R21))</f>
        <v xml:space="preserve">  </v>
      </c>
      <c r="C26" s="125" t="str">
        <f>+'O.F.'!B21</f>
        <v/>
      </c>
      <c r="D26" s="126" t="str">
        <f>+'O.F.'!M21</f>
        <v/>
      </c>
      <c r="E26" s="127" t="str">
        <f>+'O.F.'!C21</f>
        <v/>
      </c>
      <c r="F26" s="128" t="str">
        <f>+'O.F.'!F21</f>
        <v/>
      </c>
      <c r="G26" s="127" t="str">
        <f>+'O.F.'!I21</f>
        <v/>
      </c>
      <c r="H26" s="129">
        <f>+'O.F.'!N21</f>
        <v>0</v>
      </c>
    </row>
    <row r="27" spans="1:8" ht="15.75" customHeight="1">
      <c r="A27" s="124" t="str">
        <f>+'O.F.'!O22</f>
        <v/>
      </c>
      <c r="B27" s="124" t="str">
        <f>IF(ISBLANK(+'O.F.'!R22),"  ",(+'O.F.'!R22))</f>
        <v xml:space="preserve">  </v>
      </c>
      <c r="C27" s="125" t="str">
        <f>+'O.F.'!B22</f>
        <v/>
      </c>
      <c r="D27" s="126" t="str">
        <f>+'O.F.'!M22</f>
        <v/>
      </c>
      <c r="E27" s="127" t="str">
        <f>+'O.F.'!C22</f>
        <v/>
      </c>
      <c r="F27" s="128" t="str">
        <f>+'O.F.'!F22</f>
        <v/>
      </c>
      <c r="G27" s="127" t="str">
        <f>+'O.F.'!I22</f>
        <v/>
      </c>
      <c r="H27" s="129">
        <f>+'O.F.'!N22</f>
        <v>0</v>
      </c>
    </row>
    <row r="28" spans="1:8" ht="15.75" customHeight="1">
      <c r="A28" s="124" t="str">
        <f>+'O.F.'!O23</f>
        <v/>
      </c>
      <c r="B28" s="124" t="str">
        <f>IF(ISBLANK(+'O.F.'!R23),"  ",(+'O.F.'!R23))</f>
        <v xml:space="preserve">  </v>
      </c>
      <c r="C28" s="125" t="str">
        <f>+'O.F.'!B23</f>
        <v/>
      </c>
      <c r="D28" s="126" t="str">
        <f>+'O.F.'!M23</f>
        <v/>
      </c>
      <c r="E28" s="127" t="str">
        <f>+'O.F.'!C23</f>
        <v/>
      </c>
      <c r="F28" s="128" t="str">
        <f>+'O.F.'!F23</f>
        <v/>
      </c>
      <c r="G28" s="127" t="str">
        <f>+'O.F.'!I23</f>
        <v/>
      </c>
      <c r="H28" s="129">
        <f>+'O.F.'!N23</f>
        <v>0</v>
      </c>
    </row>
    <row r="29" spans="1:8" ht="15.75" customHeight="1">
      <c r="A29" s="124" t="str">
        <f>+'O.F.'!O24</f>
        <v/>
      </c>
      <c r="B29" s="124" t="str">
        <f>IF(ISBLANK(+'O.F.'!R24),"  ",(+'O.F.'!R24))</f>
        <v xml:space="preserve">  </v>
      </c>
      <c r="C29" s="125" t="str">
        <f>+'O.F.'!B24</f>
        <v/>
      </c>
      <c r="D29" s="126" t="str">
        <f>+'O.F.'!M24</f>
        <v/>
      </c>
      <c r="E29" s="127" t="str">
        <f>+'O.F.'!C24</f>
        <v/>
      </c>
      <c r="F29" s="128" t="str">
        <f>+'O.F.'!F24</f>
        <v/>
      </c>
      <c r="G29" s="127" t="str">
        <f>+'O.F.'!I24</f>
        <v/>
      </c>
      <c r="H29" s="129">
        <f>+'O.F.'!N24</f>
        <v>0</v>
      </c>
    </row>
    <row r="30" spans="1:8" ht="15.75" customHeight="1">
      <c r="A30" s="124" t="str">
        <f>+'O.F.'!O25</f>
        <v/>
      </c>
      <c r="B30" s="124" t="str">
        <f>IF(ISBLANK(+'O.F.'!R25),"  ",(+'O.F.'!R25))</f>
        <v xml:space="preserve">  </v>
      </c>
      <c r="C30" s="125" t="str">
        <f>+'O.F.'!B25</f>
        <v/>
      </c>
      <c r="D30" s="126" t="str">
        <f>+'O.F.'!M25</f>
        <v/>
      </c>
      <c r="E30" s="127" t="str">
        <f>+'O.F.'!C25</f>
        <v/>
      </c>
      <c r="F30" s="128" t="str">
        <f>+'O.F.'!F25</f>
        <v/>
      </c>
      <c r="G30" s="127" t="str">
        <f>+'O.F.'!I25</f>
        <v/>
      </c>
      <c r="H30" s="129">
        <f>+'O.F.'!N25</f>
        <v>0</v>
      </c>
    </row>
    <row r="31" spans="1:8" ht="15.75" customHeight="1">
      <c r="A31" s="124" t="str">
        <f>+'O.F.'!O26</f>
        <v/>
      </c>
      <c r="B31" s="124" t="str">
        <f>IF(ISBLANK(+'O.F.'!R26),"  ",(+'O.F.'!R26))</f>
        <v xml:space="preserve">  </v>
      </c>
      <c r="C31" s="125" t="str">
        <f>+'O.F.'!B26</f>
        <v/>
      </c>
      <c r="D31" s="126" t="str">
        <f>+'O.F.'!M26</f>
        <v/>
      </c>
      <c r="E31" s="127" t="str">
        <f>+'O.F.'!C26</f>
        <v/>
      </c>
      <c r="F31" s="128" t="str">
        <f>+'O.F.'!F26</f>
        <v/>
      </c>
      <c r="G31" s="127" t="str">
        <f>+'O.F.'!I26</f>
        <v/>
      </c>
      <c r="H31" s="129">
        <f>+'O.F.'!N26</f>
        <v>0</v>
      </c>
    </row>
    <row r="32" spans="1:8" ht="15.75" customHeight="1">
      <c r="A32" s="124" t="str">
        <f>+'O.F.'!O27</f>
        <v/>
      </c>
      <c r="B32" s="124" t="str">
        <f>IF(ISBLANK(+'O.F.'!R27),"  ",(+'O.F.'!R27))</f>
        <v xml:space="preserve">  </v>
      </c>
      <c r="C32" s="125" t="str">
        <f>+'O.F.'!B27</f>
        <v/>
      </c>
      <c r="D32" s="126" t="str">
        <f>+'O.F.'!M27</f>
        <v/>
      </c>
      <c r="E32" s="127" t="str">
        <f>+'O.F.'!C27</f>
        <v/>
      </c>
      <c r="F32" s="128" t="str">
        <f>+'O.F.'!F27</f>
        <v/>
      </c>
      <c r="G32" s="127" t="str">
        <f>+'O.F.'!I27</f>
        <v/>
      </c>
      <c r="H32" s="129">
        <f>+'O.F.'!N27</f>
        <v>0</v>
      </c>
    </row>
    <row r="33" spans="1:8" ht="15.75" customHeight="1">
      <c r="A33" s="124" t="str">
        <f>+'O.F.'!O28</f>
        <v/>
      </c>
      <c r="B33" s="124" t="str">
        <f>IF(ISBLANK(+'O.F.'!R28),"  ",(+'O.F.'!R28))</f>
        <v xml:space="preserve">  </v>
      </c>
      <c r="C33" s="125" t="str">
        <f>+'O.F.'!B28</f>
        <v/>
      </c>
      <c r="D33" s="126" t="str">
        <f>+'O.F.'!M28</f>
        <v/>
      </c>
      <c r="E33" s="127" t="str">
        <f>+'O.F.'!C28</f>
        <v/>
      </c>
      <c r="F33" s="128" t="str">
        <f>+'O.F.'!F28</f>
        <v/>
      </c>
      <c r="G33" s="127" t="str">
        <f>+'O.F.'!I28</f>
        <v/>
      </c>
      <c r="H33" s="129">
        <f>+'O.F.'!N28</f>
        <v>0</v>
      </c>
    </row>
    <row r="34" spans="1:8" ht="15.75" customHeight="1">
      <c r="A34" s="124" t="str">
        <f>+'O.F.'!O29</f>
        <v/>
      </c>
      <c r="B34" s="124" t="str">
        <f>IF(ISBLANK(+'O.F.'!R29),"  ",(+'O.F.'!R29))</f>
        <v xml:space="preserve">  </v>
      </c>
      <c r="C34" s="125" t="str">
        <f>+'O.F.'!B29</f>
        <v/>
      </c>
      <c r="D34" s="126" t="str">
        <f>+'O.F.'!M29</f>
        <v/>
      </c>
      <c r="E34" s="127" t="str">
        <f>+'O.F.'!C29</f>
        <v/>
      </c>
      <c r="F34" s="128" t="str">
        <f>+'O.F.'!F29</f>
        <v/>
      </c>
      <c r="G34" s="127" t="str">
        <f>+'O.F.'!I29</f>
        <v/>
      </c>
      <c r="H34" s="129">
        <f>+'O.F.'!N29</f>
        <v>0</v>
      </c>
    </row>
    <row r="35" spans="1:8" ht="15.75" customHeight="1">
      <c r="A35" s="124" t="str">
        <f>+'O.F.'!O30</f>
        <v/>
      </c>
      <c r="B35" s="124" t="str">
        <f>IF(ISBLANK(+'O.F.'!R30),"  ",(+'O.F.'!R30))</f>
        <v xml:space="preserve">  </v>
      </c>
      <c r="C35" s="125" t="str">
        <f>+'O.F.'!B30</f>
        <v/>
      </c>
      <c r="D35" s="126" t="str">
        <f>+'O.F.'!M30</f>
        <v/>
      </c>
      <c r="E35" s="127" t="str">
        <f>+'O.F.'!C30</f>
        <v/>
      </c>
      <c r="F35" s="128" t="str">
        <f>+'O.F.'!F30</f>
        <v/>
      </c>
      <c r="G35" s="127" t="str">
        <f>+'O.F.'!I30</f>
        <v/>
      </c>
      <c r="H35" s="129">
        <f>+'O.F.'!N30</f>
        <v>0</v>
      </c>
    </row>
    <row r="36" spans="1:8" ht="15.75" customHeight="1">
      <c r="A36" s="124" t="str">
        <f>+'O.F.'!O31</f>
        <v/>
      </c>
      <c r="B36" s="124" t="str">
        <f>IF(ISBLANK(+'O.F.'!R31),"  ",(+'O.F.'!R31))</f>
        <v xml:space="preserve">  </v>
      </c>
      <c r="C36" s="125" t="str">
        <f>+'O.F.'!B31</f>
        <v/>
      </c>
      <c r="D36" s="126" t="str">
        <f>+'O.F.'!M31</f>
        <v/>
      </c>
      <c r="E36" s="127" t="str">
        <f>+'O.F.'!C31</f>
        <v/>
      </c>
      <c r="F36" s="128" t="str">
        <f>+'O.F.'!F31</f>
        <v/>
      </c>
      <c r="G36" s="127" t="str">
        <f>+'O.F.'!I31</f>
        <v/>
      </c>
      <c r="H36" s="129">
        <f>+'O.F.'!N31</f>
        <v>0</v>
      </c>
    </row>
    <row r="37" spans="1:8" ht="15.75" customHeight="1" thickBot="1">
      <c r="A37" s="124" t="str">
        <f>+'O.F.'!O32</f>
        <v/>
      </c>
      <c r="B37" s="124" t="str">
        <f>IF(ISBLANK(+'O.F.'!R32),"  ",(+'O.F.'!R32))</f>
        <v xml:space="preserve">  </v>
      </c>
      <c r="C37" s="125" t="str">
        <f>+'O.F.'!B32</f>
        <v/>
      </c>
      <c r="D37" s="126" t="str">
        <f>+'O.F.'!M32</f>
        <v/>
      </c>
      <c r="E37" s="127" t="str">
        <f>+'O.F.'!C32</f>
        <v/>
      </c>
      <c r="F37" s="128" t="str">
        <f>+'O.F.'!F32</f>
        <v/>
      </c>
      <c r="G37" s="127" t="str">
        <f>+'O.F.'!I32</f>
        <v/>
      </c>
      <c r="H37" s="129">
        <f>+'O.F.'!N32</f>
        <v>0</v>
      </c>
    </row>
    <row r="38" spans="1:8" ht="15.75" customHeight="1" thickBot="1">
      <c r="A38" s="109"/>
      <c r="B38" s="109"/>
      <c r="C38" s="109"/>
      <c r="D38" s="131">
        <f>SUM(D14:D37)</f>
        <v>1</v>
      </c>
      <c r="E38" s="132"/>
      <c r="F38" s="132"/>
      <c r="G38" s="133"/>
      <c r="H38" s="134">
        <f>SUM(H14:H37)</f>
        <v>0</v>
      </c>
    </row>
    <row r="39" spans="1:8" ht="4.5" customHeight="1">
      <c r="G39" s="1"/>
    </row>
    <row r="43" spans="1:8" ht="3" customHeight="1" thickBot="1"/>
    <row r="44" spans="1:8" ht="18.75" customHeight="1">
      <c r="A44" s="26" t="s">
        <v>879</v>
      </c>
      <c r="B44" s="20"/>
      <c r="C44" s="20"/>
      <c r="D44" s="56"/>
      <c r="E44" s="30" t="s">
        <v>93</v>
      </c>
      <c r="F44" s="21"/>
      <c r="G44" s="54"/>
      <c r="H44" s="27"/>
    </row>
    <row r="45" spans="1:8" ht="20.25" customHeight="1">
      <c r="A45" s="19"/>
      <c r="D45" s="57"/>
      <c r="E45" s="31" t="s">
        <v>95</v>
      </c>
      <c r="H45" s="28"/>
    </row>
    <row r="46" spans="1:8">
      <c r="A46" s="19"/>
      <c r="D46" s="57"/>
      <c r="E46" s="31" t="s">
        <v>96</v>
      </c>
      <c r="H46" s="28"/>
    </row>
    <row r="47" spans="1:8">
      <c r="A47" s="19"/>
      <c r="D47" s="57"/>
      <c r="E47" s="31"/>
      <c r="H47" s="28"/>
    </row>
    <row r="48" spans="1:8" ht="12.75" customHeight="1">
      <c r="A48" s="19"/>
      <c r="D48" s="57"/>
      <c r="E48" s="31"/>
      <c r="H48" s="28"/>
    </row>
    <row r="49" spans="1:8" ht="13.8" thickBot="1">
      <c r="A49" s="22"/>
      <c r="B49" s="23"/>
      <c r="C49" s="23"/>
      <c r="D49" s="58"/>
      <c r="E49" s="32"/>
      <c r="F49" s="24"/>
      <c r="G49" s="55"/>
      <c r="H49" s="29"/>
    </row>
    <row r="52" spans="1:8" ht="9.75" customHeight="1"/>
  </sheetData>
  <mergeCells count="4">
    <mergeCell ref="F6:G6"/>
    <mergeCell ref="B10:C10"/>
    <mergeCell ref="B11:C11"/>
    <mergeCell ref="A6:B6"/>
  </mergeCells>
  <phoneticPr fontId="0" type="noConversion"/>
  <dataValidations disablePrompts="1" count="1">
    <dataValidation type="list" allowBlank="1" showInputMessage="1" showErrorMessage="1" sqref="C12" xr:uid="{00000000-0002-0000-0200-000000000000}">
      <formula1>CLIENT</formula1>
    </dataValidation>
  </dataValidations>
  <pageMargins left="0.49" right="0.19685039370078741" top="0.2" bottom="0.27" header="0.2" footer="0.2"/>
  <pageSetup paperSize="9" scale="91" fitToHeight="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H52"/>
  <sheetViews>
    <sheetView topLeftCell="A4" workbookViewId="0">
      <selection activeCell="E8" sqref="E8"/>
    </sheetView>
  </sheetViews>
  <sheetFormatPr baseColWidth="10" defaultRowHeight="13.2"/>
  <cols>
    <col min="1" max="1" width="27.109375" customWidth="1"/>
    <col min="2" max="2" width="14.5546875" customWidth="1"/>
    <col min="3" max="3" width="15.109375" customWidth="1"/>
    <col min="4" max="4" width="8.44140625" style="1" customWidth="1"/>
    <col min="5" max="5" width="10.109375" style="1" customWidth="1"/>
    <col min="6" max="6" width="10.44140625" style="1" customWidth="1"/>
    <col min="7" max="7" width="8.5546875" style="2" customWidth="1"/>
    <col min="8" max="8" width="14.88671875" customWidth="1"/>
  </cols>
  <sheetData>
    <row r="1" spans="1:8" ht="19.2">
      <c r="A1" s="18"/>
      <c r="B1" s="20"/>
      <c r="C1" s="20"/>
      <c r="D1" s="52"/>
      <c r="E1" s="21"/>
      <c r="F1" s="21"/>
      <c r="G1" s="50"/>
      <c r="H1" s="27"/>
    </row>
    <row r="2" spans="1:8" ht="19.2">
      <c r="A2" s="19"/>
      <c r="D2" s="53"/>
      <c r="G2" s="16"/>
      <c r="H2" s="28"/>
    </row>
    <row r="3" spans="1:8" ht="19.2">
      <c r="A3" s="19"/>
      <c r="D3" s="53"/>
      <c r="G3" s="16"/>
      <c r="H3" s="28"/>
    </row>
    <row r="4" spans="1:8" ht="24.75" customHeight="1" thickBot="1">
      <c r="A4" s="59"/>
      <c r="B4" s="23"/>
      <c r="C4" s="23"/>
      <c r="D4" s="24"/>
      <c r="E4" s="24"/>
      <c r="F4" s="24"/>
      <c r="G4" s="51"/>
      <c r="H4" s="29"/>
    </row>
    <row r="5" spans="1:8" ht="10.5" customHeight="1" thickBot="1">
      <c r="A5" s="172"/>
      <c r="B5" s="173"/>
      <c r="C5" s="173"/>
      <c r="D5" s="176"/>
      <c r="E5" s="176"/>
      <c r="F5" s="176"/>
      <c r="G5" s="177"/>
      <c r="H5" s="178"/>
    </row>
    <row r="6" spans="1:8" ht="18" thickBot="1">
      <c r="A6" s="629" t="s">
        <v>894</v>
      </c>
      <c r="B6" s="630"/>
      <c r="C6" s="25">
        <f>+ETUDE!M1</f>
        <v>0</v>
      </c>
      <c r="D6" s="179"/>
      <c r="E6" s="191" t="s">
        <v>892</v>
      </c>
      <c r="F6" s="636"/>
      <c r="G6" s="637"/>
      <c r="H6" s="180"/>
    </row>
    <row r="7" spans="1:8" ht="8.25" customHeight="1" thickBot="1">
      <c r="A7" s="174"/>
      <c r="B7" s="175"/>
      <c r="C7" s="182"/>
      <c r="D7" s="179"/>
      <c r="E7" s="179"/>
      <c r="F7" s="179"/>
      <c r="G7" s="181"/>
      <c r="H7" s="180"/>
    </row>
    <row r="8" spans="1:8" ht="20.25" customHeight="1" thickBot="1">
      <c r="A8" s="174"/>
      <c r="B8" s="175"/>
      <c r="C8" s="175"/>
      <c r="D8" s="191" t="s">
        <v>895</v>
      </c>
      <c r="E8" s="135" t="s">
        <v>2420</v>
      </c>
      <c r="F8" s="313"/>
      <c r="G8" s="137"/>
      <c r="H8" s="27"/>
    </row>
    <row r="9" spans="1:8" ht="20.25" customHeight="1" thickBot="1">
      <c r="A9" s="174"/>
      <c r="B9" s="175"/>
      <c r="C9" s="175"/>
      <c r="D9" s="179"/>
      <c r="E9" s="154" t="s">
        <v>2324</v>
      </c>
      <c r="F9" s="314"/>
      <c r="G9" s="138"/>
      <c r="H9" s="139"/>
    </row>
    <row r="10" spans="1:8" ht="20.25" customHeight="1" thickBot="1">
      <c r="A10" s="153" t="s">
        <v>826</v>
      </c>
      <c r="B10" s="638" t="s">
        <v>2421</v>
      </c>
      <c r="C10" s="639"/>
      <c r="D10" s="179"/>
      <c r="E10" s="321">
        <v>57280</v>
      </c>
      <c r="F10" s="141" t="s">
        <v>1017</v>
      </c>
      <c r="G10" s="138"/>
      <c r="H10" s="139"/>
    </row>
    <row r="11" spans="1:8" ht="20.25" customHeight="1" thickBot="1">
      <c r="A11" s="153" t="s">
        <v>94</v>
      </c>
      <c r="B11" s="640"/>
      <c r="C11" s="641"/>
      <c r="D11" s="183"/>
      <c r="E11" s="142"/>
      <c r="F11" s="143"/>
      <c r="G11" s="144"/>
      <c r="H11" s="145"/>
    </row>
    <row r="12" spans="1:8" ht="7.5" customHeight="1" thickBot="1">
      <c r="A12" s="174"/>
      <c r="B12" s="173"/>
      <c r="C12" s="184"/>
      <c r="D12" s="179"/>
      <c r="E12" s="179"/>
      <c r="F12" s="185"/>
      <c r="G12" s="186"/>
      <c r="H12" s="180"/>
    </row>
    <row r="13" spans="1:8" ht="13.8" thickBot="1">
      <c r="A13" s="187" t="s">
        <v>91</v>
      </c>
      <c r="B13" s="188" t="s">
        <v>2348</v>
      </c>
      <c r="C13" s="188" t="s">
        <v>817</v>
      </c>
      <c r="D13" s="188" t="s">
        <v>816</v>
      </c>
      <c r="E13" s="189" t="s">
        <v>2</v>
      </c>
      <c r="F13" s="189" t="s">
        <v>3</v>
      </c>
      <c r="G13" s="189" t="s">
        <v>4</v>
      </c>
      <c r="H13" s="190" t="s">
        <v>887</v>
      </c>
    </row>
    <row r="14" spans="1:8" s="248" customFormat="1" ht="15.75" customHeight="1">
      <c r="A14" s="315"/>
      <c r="B14" s="315">
        <f>IF(ISBLANK(+'[1]O.F.'!Q9),"  ",(+'[1]O.F.'!Q9))</f>
        <v>0</v>
      </c>
      <c r="C14" s="316" t="e">
        <f>+'O.F.'!#REF!</f>
        <v>#REF!</v>
      </c>
      <c r="D14" s="317" t="e">
        <f>+'O.F.'!#REF!</f>
        <v>#REF!</v>
      </c>
      <c r="E14" s="317" t="e">
        <f>+'O.F.'!#REF!</f>
        <v>#REF!</v>
      </c>
      <c r="F14" s="317" t="e">
        <f>+'O.F.'!#REF!</f>
        <v>#REF!</v>
      </c>
      <c r="G14" s="317" t="e">
        <f>+'O.F.'!#REF!</f>
        <v>#REF!</v>
      </c>
      <c r="H14" s="317" t="e">
        <f>+'O.F.'!#REF!</f>
        <v>#REF!</v>
      </c>
    </row>
    <row r="15" spans="1:8" ht="15.75" customHeight="1">
      <c r="A15" s="315" t="str">
        <f>+'O.F.'!P10</f>
        <v/>
      </c>
      <c r="B15" s="315">
        <f>IF(ISBLANK(+'[1]O.F.'!Q10),"  ",(+'[1]O.F.'!Q10))</f>
        <v>0</v>
      </c>
      <c r="C15" s="316" t="str">
        <f>+'O.F.'!B10</f>
        <v/>
      </c>
      <c r="D15" s="317" t="str">
        <f>+'O.F.'!M10</f>
        <v/>
      </c>
      <c r="E15" s="317" t="str">
        <f>+'O.F.'!C10</f>
        <v/>
      </c>
      <c r="F15" s="317" t="str">
        <f>+'O.F.'!F10</f>
        <v/>
      </c>
      <c r="G15" s="317" t="str">
        <f>+'O.F.'!I10</f>
        <v/>
      </c>
      <c r="H15" s="317">
        <f>+'O.F.'!N10</f>
        <v>0</v>
      </c>
    </row>
    <row r="16" spans="1:8" ht="15.75" customHeight="1">
      <c r="A16" s="315" t="str">
        <f>+'O.F.'!P9</f>
        <v/>
      </c>
      <c r="B16" s="315">
        <f>IF(ISBLANK(+'[1]O.F.'!Q11),"  ",(+'[1]O.F.'!Q11))</f>
        <v>0</v>
      </c>
      <c r="C16" s="316" t="str">
        <f>+'O.F.'!B9</f>
        <v>ABRAMAX</v>
      </c>
      <c r="D16" s="317">
        <f>+'O.F.'!M9</f>
        <v>1</v>
      </c>
      <c r="E16" s="317">
        <f>+'O.F.'!C9</f>
        <v>50</v>
      </c>
      <c r="F16" s="317">
        <f>+'O.F.'!F9</f>
        <v>500</v>
      </c>
      <c r="G16" s="317">
        <f>+'O.F.'!I9</f>
        <v>1000</v>
      </c>
      <c r="H16" s="317">
        <f>+'O.F.'!N9</f>
        <v>0</v>
      </c>
    </row>
    <row r="17" spans="1:8" ht="15.75" customHeight="1">
      <c r="A17" s="315" t="str">
        <f>+'O.F.'!P12</f>
        <v xml:space="preserve"> </v>
      </c>
      <c r="B17" s="315"/>
      <c r="C17" s="316" t="str">
        <f>+'O.F.'!B12</f>
        <v/>
      </c>
      <c r="D17" s="317" t="str">
        <f>+'O.F.'!M12</f>
        <v/>
      </c>
      <c r="E17" s="317" t="str">
        <f>+'O.F.'!C12</f>
        <v/>
      </c>
      <c r="F17" s="317" t="str">
        <f>+'O.F.'!F12</f>
        <v/>
      </c>
      <c r="G17" s="317" t="str">
        <f>+'O.F.'!I12</f>
        <v/>
      </c>
      <c r="H17" s="317">
        <f>+'O.F.'!N12</f>
        <v>0</v>
      </c>
    </row>
    <row r="18" spans="1:8" ht="15.75" customHeight="1">
      <c r="A18" s="315" t="str">
        <f>+'O.F.'!P13</f>
        <v xml:space="preserve"> </v>
      </c>
      <c r="B18" s="315">
        <f>IF(ISBLANK(+'[1]O.F.'!Q13),"  ",(+'[1]O.F.'!Q13))</f>
        <v>0</v>
      </c>
      <c r="C18" s="316" t="str">
        <f>+'O.F.'!B13</f>
        <v/>
      </c>
      <c r="D18" s="317" t="str">
        <f>+'O.F.'!M13</f>
        <v/>
      </c>
      <c r="E18" s="317" t="str">
        <f>+'O.F.'!C13</f>
        <v/>
      </c>
      <c r="F18" s="317" t="str">
        <f>+'O.F.'!F13</f>
        <v/>
      </c>
      <c r="G18" s="317" t="str">
        <f>+'O.F.'!I13</f>
        <v/>
      </c>
      <c r="H18" s="317">
        <f>+'O.F.'!N13</f>
        <v>0</v>
      </c>
    </row>
    <row r="19" spans="1:8" ht="15.75" customHeight="1">
      <c r="A19" s="315" t="str">
        <f>+'O.F.'!P14</f>
        <v xml:space="preserve"> </v>
      </c>
      <c r="B19" s="315">
        <f>IF(ISBLANK(+'[1]O.F.'!Q14),"  ",(+'[1]O.F.'!Q14))</f>
        <v>0</v>
      </c>
      <c r="C19" s="316" t="str">
        <f>+'O.F.'!B14</f>
        <v/>
      </c>
      <c r="D19" s="317" t="str">
        <f>+'O.F.'!M14</f>
        <v/>
      </c>
      <c r="E19" s="317" t="str">
        <f>+'O.F.'!C14</f>
        <v/>
      </c>
      <c r="F19" s="317" t="str">
        <f>+'O.F.'!F14</f>
        <v/>
      </c>
      <c r="G19" s="317" t="str">
        <f>+'O.F.'!I14</f>
        <v/>
      </c>
      <c r="H19" s="317">
        <f>+'O.F.'!N14</f>
        <v>0</v>
      </c>
    </row>
    <row r="20" spans="1:8" ht="15.75" customHeight="1">
      <c r="A20" s="315" t="str">
        <f>+'O.F.'!P15</f>
        <v xml:space="preserve"> </v>
      </c>
      <c r="B20" s="315">
        <f>IF(ISBLANK(+'[1]O.F.'!Q15),"  ",(+'[1]O.F.'!Q15))</f>
        <v>0</v>
      </c>
      <c r="C20" s="316" t="str">
        <f>+'O.F.'!B15</f>
        <v/>
      </c>
      <c r="D20" s="317" t="str">
        <f>+'O.F.'!M15</f>
        <v/>
      </c>
      <c r="E20" s="317" t="str">
        <f>+'O.F.'!C15</f>
        <v/>
      </c>
      <c r="F20" s="317" t="str">
        <f>+'O.F.'!F15</f>
        <v/>
      </c>
      <c r="G20" s="317" t="str">
        <f>+'O.F.'!I15</f>
        <v/>
      </c>
      <c r="H20" s="317">
        <f>+'O.F.'!N15</f>
        <v>0</v>
      </c>
    </row>
    <row r="21" spans="1:8" ht="15.75" customHeight="1">
      <c r="A21" s="315" t="str">
        <f>+'O.F.'!P16</f>
        <v xml:space="preserve"> </v>
      </c>
      <c r="B21" s="315">
        <f>IF(ISBLANK(+'[1]O.F.'!Q16),"  ",(+'[1]O.F.'!Q16))</f>
        <v>0</v>
      </c>
      <c r="C21" s="316" t="str">
        <f>+'O.F.'!B16</f>
        <v/>
      </c>
      <c r="D21" s="317" t="str">
        <f>+'O.F.'!M16</f>
        <v/>
      </c>
      <c r="E21" s="317" t="str">
        <f>+'O.F.'!C16</f>
        <v/>
      </c>
      <c r="F21" s="317" t="str">
        <f>+'O.F.'!F16</f>
        <v/>
      </c>
      <c r="G21" s="317" t="str">
        <f>+'O.F.'!I16</f>
        <v/>
      </c>
      <c r="H21" s="317">
        <f>+'O.F.'!N16</f>
        <v>0</v>
      </c>
    </row>
    <row r="22" spans="1:8" ht="15.75" customHeight="1">
      <c r="A22" s="315" t="str">
        <f>+'O.F.'!P17</f>
        <v xml:space="preserve"> </v>
      </c>
      <c r="B22" s="315">
        <f>IF(ISBLANK(+'[1]O.F.'!Q17),"  ",(+'[1]O.F.'!Q17))</f>
        <v>0</v>
      </c>
      <c r="C22" s="316" t="str">
        <f>+'O.F.'!B17</f>
        <v/>
      </c>
      <c r="D22" s="317" t="str">
        <f>+'O.F.'!M17</f>
        <v/>
      </c>
      <c r="E22" s="317" t="str">
        <f>+'O.F.'!C17</f>
        <v/>
      </c>
      <c r="F22" s="317" t="str">
        <f>+'O.F.'!F17</f>
        <v/>
      </c>
      <c r="G22" s="317" t="str">
        <f>+'O.F.'!I17</f>
        <v/>
      </c>
      <c r="H22" s="317">
        <f>+'O.F.'!N17</f>
        <v>0</v>
      </c>
    </row>
    <row r="23" spans="1:8" ht="15.75" customHeight="1">
      <c r="A23" s="315" t="str">
        <f>+'O.F.'!P18</f>
        <v xml:space="preserve"> </v>
      </c>
      <c r="B23" s="315">
        <f>IF(ISBLANK(+'[1]O.F.'!Q18),"  ",(+'[1]O.F.'!Q18))</f>
        <v>0</v>
      </c>
      <c r="C23" s="316" t="str">
        <f>+'O.F.'!B18</f>
        <v/>
      </c>
      <c r="D23" s="317" t="str">
        <f>+'O.F.'!M18</f>
        <v/>
      </c>
      <c r="E23" s="317" t="str">
        <f>+'O.F.'!C18</f>
        <v/>
      </c>
      <c r="F23" s="317" t="str">
        <f>+'O.F.'!F18</f>
        <v/>
      </c>
      <c r="G23" s="317" t="str">
        <f>+'O.F.'!I18</f>
        <v/>
      </c>
      <c r="H23" s="317">
        <f>+'O.F.'!N18</f>
        <v>0</v>
      </c>
    </row>
    <row r="24" spans="1:8" ht="15.75" customHeight="1">
      <c r="A24" s="315" t="str">
        <f>+'O.F.'!P19</f>
        <v xml:space="preserve"> </v>
      </c>
      <c r="B24" s="315">
        <f>IF(ISBLANK(+'[1]O.F.'!Q19),"  ",(+'[1]O.F.'!Q19))</f>
        <v>0</v>
      </c>
      <c r="C24" s="316" t="str">
        <f>+'O.F.'!B19</f>
        <v/>
      </c>
      <c r="D24" s="317" t="str">
        <f>+'O.F.'!M19</f>
        <v/>
      </c>
      <c r="E24" s="317" t="str">
        <f>+'O.F.'!C19</f>
        <v/>
      </c>
      <c r="F24" s="317" t="str">
        <f>+'O.F.'!F19</f>
        <v/>
      </c>
      <c r="G24" s="317" t="str">
        <f>+'O.F.'!I19</f>
        <v/>
      </c>
      <c r="H24" s="317">
        <f>+'O.F.'!N19</f>
        <v>0</v>
      </c>
    </row>
    <row r="25" spans="1:8" ht="15.75" customHeight="1">
      <c r="A25" s="315" t="str">
        <f>+'O.F.'!P20</f>
        <v xml:space="preserve"> </v>
      </c>
      <c r="B25" s="315">
        <f>IF(ISBLANK(+'[1]O.F.'!Q20),"  ",(+'[1]O.F.'!Q20))</f>
        <v>0</v>
      </c>
      <c r="C25" s="316" t="str">
        <f>+'O.F.'!B20</f>
        <v/>
      </c>
      <c r="D25" s="317" t="str">
        <f>+'O.F.'!M20</f>
        <v/>
      </c>
      <c r="E25" s="317" t="str">
        <f>+'O.F.'!C20</f>
        <v/>
      </c>
      <c r="F25" s="317" t="str">
        <f>+'O.F.'!F20</f>
        <v/>
      </c>
      <c r="G25" s="317" t="str">
        <f>+'O.F.'!I20</f>
        <v/>
      </c>
      <c r="H25" s="317">
        <f>+'O.F.'!N20</f>
        <v>0</v>
      </c>
    </row>
    <row r="26" spans="1:8" ht="15.75" customHeight="1">
      <c r="A26" s="315" t="str">
        <f>+'O.F.'!P21</f>
        <v xml:space="preserve"> </v>
      </c>
      <c r="B26" s="315">
        <f>IF(ISBLANK(+'[1]O.F.'!Q21),"  ",(+'[1]O.F.'!Q21))</f>
        <v>0</v>
      </c>
      <c r="C26" s="316" t="str">
        <f>+'O.F.'!B21</f>
        <v/>
      </c>
      <c r="D26" s="317" t="str">
        <f>+'O.F.'!M21</f>
        <v/>
      </c>
      <c r="E26" s="317" t="str">
        <f>+'O.F.'!C21</f>
        <v/>
      </c>
      <c r="F26" s="317" t="str">
        <f>+'O.F.'!F21</f>
        <v/>
      </c>
      <c r="G26" s="317" t="str">
        <f>+'O.F.'!I21</f>
        <v/>
      </c>
      <c r="H26" s="317">
        <f>+'O.F.'!N21</f>
        <v>0</v>
      </c>
    </row>
    <row r="27" spans="1:8" ht="15.75" customHeight="1">
      <c r="A27" s="315" t="str">
        <f>+'O.F.'!P22</f>
        <v xml:space="preserve"> </v>
      </c>
      <c r="B27" s="315">
        <f>IF(ISBLANK(+'[1]O.F.'!Q22),"  ",(+'[1]O.F.'!Q22))</f>
        <v>0</v>
      </c>
      <c r="C27" s="316" t="str">
        <f>+'O.F.'!B22</f>
        <v/>
      </c>
      <c r="D27" s="317" t="str">
        <f>+'O.F.'!M22</f>
        <v/>
      </c>
      <c r="E27" s="317" t="str">
        <f>+'O.F.'!C22</f>
        <v/>
      </c>
      <c r="F27" s="317" t="str">
        <f>+'O.F.'!F22</f>
        <v/>
      </c>
      <c r="G27" s="317" t="str">
        <f>+'O.F.'!I22</f>
        <v/>
      </c>
      <c r="H27" s="317">
        <f>+'O.F.'!N22</f>
        <v>0</v>
      </c>
    </row>
    <row r="28" spans="1:8" ht="15.75" customHeight="1">
      <c r="A28" s="315" t="str">
        <f>+'O.F.'!P23</f>
        <v xml:space="preserve"> </v>
      </c>
      <c r="B28" s="315"/>
      <c r="C28" s="316" t="str">
        <f>+'O.F.'!B23</f>
        <v/>
      </c>
      <c r="D28" s="317" t="str">
        <f>+'O.F.'!M23</f>
        <v/>
      </c>
      <c r="E28" s="317" t="str">
        <f>+'O.F.'!C23</f>
        <v/>
      </c>
      <c r="F28" s="317" t="str">
        <f>+'O.F.'!F23</f>
        <v/>
      </c>
      <c r="G28" s="317" t="str">
        <f>+'O.F.'!I23</f>
        <v/>
      </c>
      <c r="H28" s="317">
        <f>+'O.F.'!N23</f>
        <v>0</v>
      </c>
    </row>
    <row r="29" spans="1:8" ht="15.75" customHeight="1">
      <c r="A29" s="315" t="str">
        <f>+'O.F.'!P24</f>
        <v xml:space="preserve"> </v>
      </c>
      <c r="B29" s="315"/>
      <c r="C29" s="316" t="str">
        <f>+'O.F.'!B24</f>
        <v/>
      </c>
      <c r="D29" s="317" t="str">
        <f>+'O.F.'!M24</f>
        <v/>
      </c>
      <c r="E29" s="317" t="str">
        <f>+'O.F.'!C24</f>
        <v/>
      </c>
      <c r="F29" s="317" t="str">
        <f>+'O.F.'!F24</f>
        <v/>
      </c>
      <c r="G29" s="317" t="str">
        <f>+'O.F.'!I24</f>
        <v/>
      </c>
      <c r="H29" s="317">
        <f>+'O.F.'!N24</f>
        <v>0</v>
      </c>
    </row>
    <row r="30" spans="1:8" ht="15.75" customHeight="1">
      <c r="A30" s="315" t="str">
        <f>+'O.F.'!P25</f>
        <v xml:space="preserve"> </v>
      </c>
      <c r="B30" s="315"/>
      <c r="C30" s="316" t="str">
        <f>+'O.F.'!B25</f>
        <v/>
      </c>
      <c r="D30" s="317" t="str">
        <f>+'O.F.'!M25</f>
        <v/>
      </c>
      <c r="E30" s="317" t="str">
        <f>+'O.F.'!C25</f>
        <v/>
      </c>
      <c r="F30" s="317" t="str">
        <f>+'O.F.'!F25</f>
        <v/>
      </c>
      <c r="G30" s="317" t="str">
        <f>+'O.F.'!I25</f>
        <v/>
      </c>
      <c r="H30" s="317">
        <f>+'O.F.'!N25</f>
        <v>0</v>
      </c>
    </row>
    <row r="31" spans="1:8" ht="15.75" customHeight="1">
      <c r="A31" s="315" t="str">
        <f>+'O.F.'!P26</f>
        <v xml:space="preserve"> </v>
      </c>
      <c r="B31" s="315"/>
      <c r="C31" s="316" t="str">
        <f>+'O.F.'!B26</f>
        <v/>
      </c>
      <c r="D31" s="317" t="str">
        <f>+'O.F.'!M26</f>
        <v/>
      </c>
      <c r="E31" s="317" t="str">
        <f>+'O.F.'!C26</f>
        <v/>
      </c>
      <c r="F31" s="317" t="str">
        <f>+'O.F.'!F26</f>
        <v/>
      </c>
      <c r="G31" s="317" t="str">
        <f>+'O.F.'!I26</f>
        <v/>
      </c>
      <c r="H31" s="317">
        <f>+'O.F.'!N26</f>
        <v>0</v>
      </c>
    </row>
    <row r="32" spans="1:8" ht="15.75" customHeight="1">
      <c r="A32" s="315" t="str">
        <f>+'O.F.'!P27</f>
        <v xml:space="preserve"> </v>
      </c>
      <c r="B32" s="315"/>
      <c r="C32" s="316" t="str">
        <f>+'O.F.'!B27</f>
        <v/>
      </c>
      <c r="D32" s="317" t="str">
        <f>+'O.F.'!M27</f>
        <v/>
      </c>
      <c r="E32" s="317" t="str">
        <f>+'O.F.'!C27</f>
        <v/>
      </c>
      <c r="F32" s="317" t="str">
        <f>+'O.F.'!F27</f>
        <v/>
      </c>
      <c r="G32" s="317" t="str">
        <f>+'O.F.'!I27</f>
        <v/>
      </c>
      <c r="H32" s="317">
        <f>+'O.F.'!N27</f>
        <v>0</v>
      </c>
    </row>
    <row r="33" spans="1:8" ht="15.75" customHeight="1">
      <c r="A33" s="315" t="str">
        <f>+'O.F.'!P28</f>
        <v xml:space="preserve"> </v>
      </c>
      <c r="B33" s="315"/>
      <c r="C33" s="316" t="str">
        <f>+'O.F.'!B28</f>
        <v/>
      </c>
      <c r="D33" s="317" t="str">
        <f>+'O.F.'!M28</f>
        <v/>
      </c>
      <c r="E33" s="317" t="str">
        <f>+'O.F.'!C28</f>
        <v/>
      </c>
      <c r="F33" s="317" t="str">
        <f>+'O.F.'!F28</f>
        <v/>
      </c>
      <c r="G33" s="317" t="str">
        <f>+'O.F.'!I28</f>
        <v/>
      </c>
      <c r="H33" s="317">
        <f>+'O.F.'!N28</f>
        <v>0</v>
      </c>
    </row>
    <row r="34" spans="1:8" ht="15.75" customHeight="1">
      <c r="A34" s="315" t="str">
        <f>+'O.F.'!P29</f>
        <v xml:space="preserve"> </v>
      </c>
      <c r="B34" s="315"/>
      <c r="C34" s="316" t="str">
        <f>+'O.F.'!B29</f>
        <v/>
      </c>
      <c r="D34" s="317" t="str">
        <f>+'O.F.'!M29</f>
        <v/>
      </c>
      <c r="E34" s="317" t="str">
        <f>+'O.F.'!C29</f>
        <v/>
      </c>
      <c r="F34" s="317" t="str">
        <f>+'O.F.'!F29</f>
        <v/>
      </c>
      <c r="G34" s="317" t="str">
        <f>+'O.F.'!I29</f>
        <v/>
      </c>
      <c r="H34" s="317">
        <f>+'O.F.'!N29</f>
        <v>0</v>
      </c>
    </row>
    <row r="35" spans="1:8" ht="15.75" customHeight="1">
      <c r="A35" s="315" t="str">
        <f>+'O.F.'!P30</f>
        <v xml:space="preserve"> </v>
      </c>
      <c r="B35" s="315"/>
      <c r="C35" s="316" t="str">
        <f>+'O.F.'!B30</f>
        <v/>
      </c>
      <c r="D35" s="317" t="str">
        <f>+'O.F.'!M30</f>
        <v/>
      </c>
      <c r="E35" s="317" t="str">
        <f>+'O.F.'!C30</f>
        <v/>
      </c>
      <c r="F35" s="317" t="str">
        <f>+'O.F.'!F30</f>
        <v/>
      </c>
      <c r="G35" s="317" t="str">
        <f>+'O.F.'!I30</f>
        <v/>
      </c>
      <c r="H35" s="317">
        <f>+'O.F.'!N30</f>
        <v>0</v>
      </c>
    </row>
    <row r="36" spans="1:8" ht="15.75" customHeight="1">
      <c r="A36" s="315" t="str">
        <f>+'O.F.'!P31</f>
        <v xml:space="preserve"> </v>
      </c>
      <c r="B36" s="315"/>
      <c r="C36" s="316" t="str">
        <f>+'O.F.'!B31</f>
        <v/>
      </c>
      <c r="D36" s="317" t="str">
        <f>+'O.F.'!M31</f>
        <v/>
      </c>
      <c r="E36" s="317" t="str">
        <f>+'O.F.'!C31</f>
        <v/>
      </c>
      <c r="F36" s="317" t="str">
        <f>+'O.F.'!F31</f>
        <v/>
      </c>
      <c r="G36" s="317" t="str">
        <f>+'O.F.'!I31</f>
        <v/>
      </c>
      <c r="H36" s="317">
        <f>+'O.F.'!N31</f>
        <v>0</v>
      </c>
    </row>
    <row r="37" spans="1:8" ht="15.75" customHeight="1" thickBot="1">
      <c r="A37" s="315" t="str">
        <f>+'O.F.'!P32</f>
        <v xml:space="preserve"> </v>
      </c>
      <c r="B37" s="315"/>
      <c r="C37" s="316" t="str">
        <f>+'O.F.'!B32</f>
        <v/>
      </c>
      <c r="D37" s="317" t="str">
        <f>+'O.F.'!M32</f>
        <v/>
      </c>
      <c r="E37" s="317" t="str">
        <f>+'O.F.'!C32</f>
        <v/>
      </c>
      <c r="F37" s="317" t="str">
        <f>+'O.F.'!F32</f>
        <v/>
      </c>
      <c r="G37" s="317" t="str">
        <f>+'O.F.'!I32</f>
        <v/>
      </c>
      <c r="H37" s="317">
        <f>+'O.F.'!N32</f>
        <v>0</v>
      </c>
    </row>
    <row r="38" spans="1:8" ht="15.75" customHeight="1" thickBot="1">
      <c r="A38" s="248"/>
      <c r="B38" s="248"/>
      <c r="C38" s="248"/>
      <c r="D38" s="319" t="e">
        <f>SUM(D14:D37)</f>
        <v>#REF!</v>
      </c>
      <c r="E38" s="138"/>
      <c r="F38" s="138"/>
      <c r="G38" s="318"/>
      <c r="H38" s="319" t="e">
        <f>SUM(H14:H37)</f>
        <v>#REF!</v>
      </c>
    </row>
    <row r="39" spans="1:8" ht="4.5" customHeight="1">
      <c r="G39" s="1"/>
    </row>
    <row r="43" spans="1:8" ht="3" customHeight="1" thickBot="1"/>
    <row r="44" spans="1:8" ht="18.75" customHeight="1">
      <c r="A44" s="26" t="s">
        <v>879</v>
      </c>
      <c r="B44" s="20"/>
      <c r="C44" s="20"/>
      <c r="D44" s="56"/>
      <c r="E44" s="30" t="s">
        <v>93</v>
      </c>
      <c r="F44" s="21"/>
      <c r="G44" s="54"/>
      <c r="H44" s="27"/>
    </row>
    <row r="45" spans="1:8" ht="20.25" customHeight="1">
      <c r="A45" s="19"/>
      <c r="D45" s="57"/>
      <c r="E45" s="31" t="s">
        <v>95</v>
      </c>
      <c r="H45" s="28"/>
    </row>
    <row r="46" spans="1:8">
      <c r="A46" s="19"/>
      <c r="D46" s="57"/>
      <c r="E46" s="31" t="s">
        <v>96</v>
      </c>
      <c r="H46" s="28"/>
    </row>
    <row r="47" spans="1:8">
      <c r="A47" s="19"/>
      <c r="D47" s="57"/>
      <c r="E47" s="31"/>
      <c r="H47" s="28"/>
    </row>
    <row r="48" spans="1:8" ht="12.75" customHeight="1">
      <c r="A48" s="19"/>
      <c r="D48" s="57"/>
      <c r="E48" s="31"/>
      <c r="H48" s="28"/>
    </row>
    <row r="49" spans="1:8" ht="13.8" thickBot="1">
      <c r="A49" s="22"/>
      <c r="B49" s="23"/>
      <c r="C49" s="23"/>
      <c r="D49" s="58"/>
      <c r="E49" s="32"/>
      <c r="F49" s="24"/>
      <c r="G49" s="55"/>
      <c r="H49" s="29"/>
    </row>
    <row r="52" spans="1:8" ht="9.75" customHeight="1"/>
  </sheetData>
  <mergeCells count="4">
    <mergeCell ref="A6:B6"/>
    <mergeCell ref="F6:G6"/>
    <mergeCell ref="B10:C10"/>
    <mergeCell ref="B11:C11"/>
  </mergeCells>
  <dataValidations disablePrompts="1" count="1">
    <dataValidation type="list" allowBlank="1" showInputMessage="1" showErrorMessage="1" sqref="C12" xr:uid="{00000000-0002-0000-0300-000000000000}">
      <formula1>CLIENT</formula1>
    </dataValidation>
  </dataValidations>
  <pageMargins left="0.7" right="0.7" top="0.75" bottom="0.75" header="0.3" footer="0.3"/>
  <pageSetup paperSize="9" scale="7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N36"/>
  <sheetViews>
    <sheetView workbookViewId="0">
      <selection activeCell="J10" sqref="J10"/>
    </sheetView>
  </sheetViews>
  <sheetFormatPr baseColWidth="10" defaultRowHeight="13.2"/>
  <cols>
    <col min="1" max="1" width="7.44140625" customWidth="1"/>
    <col min="2" max="2" width="5.6640625" customWidth="1"/>
    <col min="3" max="3" width="8.33203125" customWidth="1"/>
    <col min="4" max="4" width="6.5546875" customWidth="1"/>
    <col min="5" max="5" width="8.5546875" style="1" customWidth="1"/>
    <col min="6" max="6" width="9.44140625" style="1" customWidth="1"/>
    <col min="7" max="7" width="11.44140625" style="1"/>
    <col min="8" max="8" width="8.6640625" style="2" customWidth="1"/>
    <col min="9" max="9" width="7.5546875" customWidth="1"/>
    <col min="10" max="10" width="13" customWidth="1"/>
    <col min="11" max="11" width="10.6640625" customWidth="1"/>
    <col min="12" max="13" width="9.5546875" customWidth="1"/>
    <col min="14" max="14" width="13.33203125" customWidth="1"/>
  </cols>
  <sheetData>
    <row r="1" spans="1:14" ht="36.6" thickBot="1">
      <c r="A1" s="203" t="s">
        <v>832</v>
      </c>
      <c r="B1" s="204"/>
      <c r="C1" s="205"/>
      <c r="D1" s="205"/>
      <c r="E1" s="205"/>
      <c r="F1" s="648" t="s">
        <v>865</v>
      </c>
      <c r="G1" s="648"/>
      <c r="H1" s="648"/>
      <c r="I1" s="648"/>
      <c r="J1" s="648"/>
      <c r="K1" s="648"/>
      <c r="L1" s="649"/>
      <c r="M1" s="604">
        <f>'O.F.'!O1</f>
        <v>0</v>
      </c>
      <c r="N1" s="606"/>
    </row>
    <row r="2" spans="1:14" ht="21" customHeight="1" thickBot="1">
      <c r="A2" s="205"/>
      <c r="B2" s="204"/>
      <c r="C2" s="205"/>
      <c r="D2" s="205"/>
      <c r="E2" s="205"/>
      <c r="F2" s="206"/>
      <c r="G2" s="207"/>
      <c r="H2" s="207"/>
      <c r="I2" s="208"/>
      <c r="J2" s="207"/>
      <c r="K2" s="209"/>
      <c r="L2" s="209"/>
      <c r="M2" s="205"/>
      <c r="N2" s="205"/>
    </row>
    <row r="3" spans="1:14" ht="24" customHeight="1" thickBot="1">
      <c r="A3" s="205"/>
      <c r="B3" s="204"/>
      <c r="C3" s="661" t="s">
        <v>892</v>
      </c>
      <c r="D3" s="662"/>
      <c r="E3" s="609">
        <f ca="1">'O.F.'!D3</f>
        <v>44247</v>
      </c>
      <c r="F3" s="610"/>
      <c r="G3" s="611"/>
      <c r="H3" s="210" t="s">
        <v>43</v>
      </c>
      <c r="I3" s="210"/>
      <c r="J3" s="653">
        <f>'O.F.'!N5</f>
        <v>0</v>
      </c>
      <c r="K3" s="654"/>
      <c r="L3" s="655"/>
      <c r="M3" s="205"/>
      <c r="N3" s="205"/>
    </row>
    <row r="4" spans="1:14" ht="18" thickBot="1">
      <c r="A4" s="205"/>
      <c r="B4" s="204"/>
      <c r="C4" s="211"/>
      <c r="D4" s="205"/>
      <c r="E4" s="212"/>
      <c r="F4" s="212"/>
      <c r="G4" s="207"/>
      <c r="H4" s="213"/>
      <c r="I4" s="214"/>
      <c r="J4" s="215"/>
      <c r="K4" s="205"/>
      <c r="L4" s="205"/>
      <c r="M4" s="205"/>
      <c r="N4" s="205"/>
    </row>
    <row r="5" spans="1:14" ht="21.6" thickBot="1">
      <c r="A5" s="205"/>
      <c r="B5" s="204"/>
      <c r="C5" s="661" t="s">
        <v>7</v>
      </c>
      <c r="D5" s="662"/>
      <c r="E5" s="656">
        <f>'O.F.'!C7</f>
        <v>0</v>
      </c>
      <c r="F5" s="657"/>
      <c r="G5" s="657"/>
      <c r="H5" s="657"/>
      <c r="I5" s="658"/>
      <c r="J5" s="216" t="s">
        <v>90</v>
      </c>
      <c r="K5" s="659" t="e">
        <f>#REF!</f>
        <v>#REF!</v>
      </c>
      <c r="L5" s="660"/>
      <c r="M5" s="205"/>
      <c r="N5" s="205"/>
    </row>
    <row r="6" spans="1:14" ht="22.5" customHeight="1" thickBot="1">
      <c r="A6" s="205"/>
      <c r="B6" s="205"/>
      <c r="C6" s="205"/>
      <c r="D6" s="205"/>
      <c r="E6" s="207"/>
      <c r="F6" s="207"/>
      <c r="G6" s="207"/>
      <c r="H6" s="217"/>
      <c r="I6" s="205"/>
      <c r="J6" s="205"/>
      <c r="K6" s="205"/>
      <c r="L6" s="650" t="s">
        <v>864</v>
      </c>
      <c r="M6" s="651"/>
      <c r="N6" s="652"/>
    </row>
    <row r="7" spans="1:14" ht="27" thickBot="1">
      <c r="A7" s="82" t="s">
        <v>866</v>
      </c>
      <c r="B7" s="71" t="s">
        <v>825</v>
      </c>
      <c r="C7" s="218" t="s">
        <v>817</v>
      </c>
      <c r="D7" s="189" t="s">
        <v>2</v>
      </c>
      <c r="E7" s="188" t="s">
        <v>820</v>
      </c>
      <c r="F7" s="188" t="s">
        <v>818</v>
      </c>
      <c r="G7" s="189" t="s">
        <v>819</v>
      </c>
      <c r="H7" s="189" t="s">
        <v>821</v>
      </c>
      <c r="I7" s="219" t="s">
        <v>824</v>
      </c>
      <c r="J7" s="220" t="s">
        <v>822</v>
      </c>
      <c r="K7" s="221" t="s">
        <v>91</v>
      </c>
      <c r="L7" s="267" t="s">
        <v>904</v>
      </c>
      <c r="M7" s="268" t="s">
        <v>905</v>
      </c>
      <c r="N7" s="222" t="s">
        <v>863</v>
      </c>
    </row>
    <row r="8" spans="1:14" ht="24.75" customHeight="1">
      <c r="A8" s="72"/>
      <c r="B8" s="70">
        <v>1</v>
      </c>
      <c r="C8" s="73" t="e">
        <f>'O.F.'!#REF!</f>
        <v>#REF!</v>
      </c>
      <c r="D8" s="74" t="e">
        <f>'O.F.'!#REF!</f>
        <v>#REF!</v>
      </c>
      <c r="E8" s="75" t="e">
        <f>'O.F.'!#REF!</f>
        <v>#REF!</v>
      </c>
      <c r="F8" s="76" t="e">
        <f>'O.F.'!#REF!</f>
        <v>#REF!</v>
      </c>
      <c r="G8" s="76" t="e">
        <f>'O.F.'!#REF!</f>
        <v>#REF!</v>
      </c>
      <c r="H8" s="77" t="e">
        <f>IF('O.F.'!#REF!&lt;&gt;"",'O.F.'!#REF!,"")</f>
        <v>#REF!</v>
      </c>
      <c r="I8" s="78" t="e">
        <f>'O.F.'!#REF!</f>
        <v>#REF!</v>
      </c>
      <c r="J8" s="79" t="e">
        <f>IF('O.F.'!#REF!&lt;&gt;"",'O.F.'!#REF!,"")</f>
        <v>#REF!</v>
      </c>
      <c r="K8" s="80" t="e">
        <f>'O.F.'!#REF!</f>
        <v>#REF!</v>
      </c>
      <c r="L8" s="81" t="str">
        <f>IF(ETUDE!B10&lt;&gt;"",ETUDE!B10,"")</f>
        <v xml:space="preserve"> </v>
      </c>
      <c r="M8" s="72"/>
      <c r="N8" s="83"/>
    </row>
    <row r="9" spans="1:14" ht="24.75" customHeight="1">
      <c r="A9" s="68"/>
      <c r="B9" s="67">
        <v>2</v>
      </c>
      <c r="C9" s="10" t="str">
        <f>'O.F.'!B10</f>
        <v/>
      </c>
      <c r="D9" s="47" t="str">
        <f>'O.F.'!C10</f>
        <v/>
      </c>
      <c r="E9" s="48" t="str">
        <f>'O.F.'!D10</f>
        <v/>
      </c>
      <c r="F9" s="49" t="str">
        <f>'O.F.'!F10</f>
        <v/>
      </c>
      <c r="G9" s="49" t="str">
        <f>'O.F.'!I10</f>
        <v/>
      </c>
      <c r="H9" s="77" t="str">
        <f>IF('O.F.'!L10&lt;&gt;"",'O.F.'!L10,"")</f>
        <v/>
      </c>
      <c r="I9" s="44" t="str">
        <f>'O.F.'!M10</f>
        <v/>
      </c>
      <c r="J9" s="79" t="str">
        <f>IF('O.F.'!N10&lt;&gt;"",'O.F.'!N10,"")</f>
        <v/>
      </c>
      <c r="K9" s="63" t="str">
        <f>'O.F.'!O10</f>
        <v/>
      </c>
      <c r="L9" s="64" t="str">
        <f>IF(ETUDE!B11&lt;&gt;"",ETUDE!B11,"")</f>
        <v xml:space="preserve"> </v>
      </c>
      <c r="M9" s="68"/>
      <c r="N9" s="84"/>
    </row>
    <row r="10" spans="1:14" ht="24.75" customHeight="1">
      <c r="A10" s="68"/>
      <c r="B10" s="67">
        <v>3</v>
      </c>
      <c r="C10" s="10" t="str">
        <f>'O.F.'!B9</f>
        <v>ABRAMAX</v>
      </c>
      <c r="D10" s="47">
        <f>'O.F.'!C9</f>
        <v>50</v>
      </c>
      <c r="E10" s="48" t="str">
        <f>'O.F.'!D9</f>
        <v>COM</v>
      </c>
      <c r="F10" s="49">
        <f>'O.F.'!F9</f>
        <v>500</v>
      </c>
      <c r="G10" s="49">
        <f>'O.F.'!I9</f>
        <v>1000</v>
      </c>
      <c r="H10" s="77" t="str">
        <f>IF('O.F.'!L9&lt;&gt;"",'O.F.'!L9,"")</f>
        <v/>
      </c>
      <c r="I10" s="44">
        <f>'O.F.'!M9</f>
        <v>1</v>
      </c>
      <c r="J10" s="79" t="str">
        <f>IF('O.F.'!N9&lt;&gt;"",'O.F.'!N9,"")</f>
        <v/>
      </c>
      <c r="K10" s="63" t="str">
        <f>'O.F.'!O9</f>
        <v/>
      </c>
      <c r="L10" s="64" t="str">
        <f>IF(ETUDE!B12&lt;&gt;"",ETUDE!B12,"")</f>
        <v xml:space="preserve"> </v>
      </c>
      <c r="M10" s="68"/>
      <c r="N10" s="84"/>
    </row>
    <row r="11" spans="1:14" ht="24.75" customHeight="1">
      <c r="A11" s="68"/>
      <c r="B11" s="67">
        <v>4</v>
      </c>
      <c r="C11" s="10" t="str">
        <f>'O.F.'!B12</f>
        <v/>
      </c>
      <c r="D11" s="47" t="str">
        <f>'O.F.'!C12</f>
        <v/>
      </c>
      <c r="E11" s="48" t="str">
        <f>'O.F.'!D12</f>
        <v/>
      </c>
      <c r="F11" s="49" t="str">
        <f>'O.F.'!F12</f>
        <v/>
      </c>
      <c r="G11" s="49" t="str">
        <f>'O.F.'!I12</f>
        <v/>
      </c>
      <c r="H11" s="77" t="str">
        <f>IF('O.F.'!L12&lt;&gt;"",'O.F.'!L12,"")</f>
        <v/>
      </c>
      <c r="I11" s="44" t="str">
        <f>'O.F.'!M12</f>
        <v/>
      </c>
      <c r="J11" s="79" t="str">
        <f>IF('O.F.'!N12&lt;&gt;"",'O.F.'!N12,"")</f>
        <v/>
      </c>
      <c r="K11" s="63" t="str">
        <f>'O.F.'!O12</f>
        <v/>
      </c>
      <c r="L11" s="64" t="str">
        <f>IF(ETUDE!B13&lt;&gt;"",ETUDE!B13,"")</f>
        <v xml:space="preserve"> </v>
      </c>
      <c r="M11" s="68"/>
      <c r="N11" s="84"/>
    </row>
    <row r="12" spans="1:14" ht="24.75" customHeight="1">
      <c r="A12" s="68"/>
      <c r="B12" s="67">
        <v>5</v>
      </c>
      <c r="C12" s="10" t="str">
        <f>'O.F.'!B13</f>
        <v/>
      </c>
      <c r="D12" s="47" t="str">
        <f>'O.F.'!C13</f>
        <v/>
      </c>
      <c r="E12" s="48" t="str">
        <f>'O.F.'!D13</f>
        <v/>
      </c>
      <c r="F12" s="49" t="str">
        <f>'O.F.'!F13</f>
        <v/>
      </c>
      <c r="G12" s="49" t="str">
        <f>'O.F.'!I13</f>
        <v/>
      </c>
      <c r="H12" s="77" t="str">
        <f>IF('O.F.'!L13&lt;&gt;"",'O.F.'!L13,"")</f>
        <v/>
      </c>
      <c r="I12" s="44" t="str">
        <f>'O.F.'!M13</f>
        <v/>
      </c>
      <c r="J12" s="79" t="str">
        <f>IF('O.F.'!N13&lt;&gt;"",'O.F.'!N13,"")</f>
        <v/>
      </c>
      <c r="K12" s="63" t="str">
        <f>'O.F.'!O13</f>
        <v/>
      </c>
      <c r="L12" s="64" t="str">
        <f>IF(ETUDE!B14&lt;&gt;"",ETUDE!B14,"")</f>
        <v xml:space="preserve"> </v>
      </c>
      <c r="M12" s="68"/>
      <c r="N12" s="84"/>
    </row>
    <row r="13" spans="1:14" ht="24.75" customHeight="1">
      <c r="A13" s="68"/>
      <c r="B13" s="67">
        <v>6</v>
      </c>
      <c r="C13" s="10" t="str">
        <f>'O.F.'!B14</f>
        <v/>
      </c>
      <c r="D13" s="47" t="str">
        <f>'O.F.'!C14</f>
        <v/>
      </c>
      <c r="E13" s="48" t="str">
        <f>'O.F.'!D14</f>
        <v/>
      </c>
      <c r="F13" s="49" t="str">
        <f>'O.F.'!F14</f>
        <v/>
      </c>
      <c r="G13" s="49" t="str">
        <f>'O.F.'!I14</f>
        <v/>
      </c>
      <c r="H13" s="77" t="str">
        <f>IF('O.F.'!L14&lt;&gt;"",'O.F.'!L14,"")</f>
        <v/>
      </c>
      <c r="I13" s="44" t="str">
        <f>'O.F.'!M14</f>
        <v/>
      </c>
      <c r="J13" s="79" t="str">
        <f>IF('O.F.'!N14&lt;&gt;"",'O.F.'!N14,"")</f>
        <v/>
      </c>
      <c r="K13" s="63" t="str">
        <f>'O.F.'!O14</f>
        <v/>
      </c>
      <c r="L13" s="64" t="str">
        <f>IF(ETUDE!B15&lt;&gt;"",ETUDE!B15,"")</f>
        <v xml:space="preserve"> </v>
      </c>
      <c r="M13" s="68"/>
      <c r="N13" s="84"/>
    </row>
    <row r="14" spans="1:14" ht="24.75" customHeight="1">
      <c r="A14" s="68"/>
      <c r="B14" s="67">
        <v>7</v>
      </c>
      <c r="C14" s="10" t="str">
        <f>'O.F.'!B15</f>
        <v/>
      </c>
      <c r="D14" s="47" t="str">
        <f>'O.F.'!C15</f>
        <v/>
      </c>
      <c r="E14" s="48" t="str">
        <f>'O.F.'!D15</f>
        <v/>
      </c>
      <c r="F14" s="49" t="str">
        <f>'O.F.'!F15</f>
        <v/>
      </c>
      <c r="G14" s="49" t="str">
        <f>'O.F.'!I15</f>
        <v/>
      </c>
      <c r="H14" s="77" t="str">
        <f>IF('O.F.'!L15&lt;&gt;"",'O.F.'!L15,"")</f>
        <v/>
      </c>
      <c r="I14" s="44" t="str">
        <f>'O.F.'!M15</f>
        <v/>
      </c>
      <c r="J14" s="79" t="str">
        <f>IF('O.F.'!N15&lt;&gt;"",'O.F.'!N15,"")</f>
        <v/>
      </c>
      <c r="K14" s="63" t="str">
        <f>'O.F.'!O15</f>
        <v/>
      </c>
      <c r="L14" s="64" t="str">
        <f>IF(ETUDE!B16&lt;&gt;"",ETUDE!B16,"")</f>
        <v xml:space="preserve"> </v>
      </c>
      <c r="M14" s="68"/>
      <c r="N14" s="84"/>
    </row>
    <row r="15" spans="1:14" ht="24.75" customHeight="1">
      <c r="A15" s="68"/>
      <c r="B15" s="67">
        <v>8</v>
      </c>
      <c r="C15" s="10" t="str">
        <f>'O.F.'!B16</f>
        <v/>
      </c>
      <c r="D15" s="47" t="str">
        <f>'O.F.'!C16</f>
        <v/>
      </c>
      <c r="E15" s="48" t="str">
        <f>'O.F.'!D16</f>
        <v/>
      </c>
      <c r="F15" s="49" t="str">
        <f>'O.F.'!F16</f>
        <v/>
      </c>
      <c r="G15" s="49" t="str">
        <f>'O.F.'!I16</f>
        <v/>
      </c>
      <c r="H15" s="77" t="str">
        <f>IF('O.F.'!L16&lt;&gt;"",'O.F.'!L16,"")</f>
        <v/>
      </c>
      <c r="I15" s="44" t="str">
        <f>'O.F.'!M16</f>
        <v/>
      </c>
      <c r="J15" s="79" t="str">
        <f>IF('O.F.'!N16&lt;&gt;"",'O.F.'!N16,"")</f>
        <v/>
      </c>
      <c r="K15" s="63" t="str">
        <f>'O.F.'!O16</f>
        <v/>
      </c>
      <c r="L15" s="64" t="str">
        <f>IF(ETUDE!B17&lt;&gt;"",ETUDE!B17,"")</f>
        <v xml:space="preserve"> </v>
      </c>
      <c r="M15" s="68"/>
      <c r="N15" s="84"/>
    </row>
    <row r="16" spans="1:14" ht="24.75" customHeight="1">
      <c r="A16" s="68"/>
      <c r="B16" s="67">
        <v>9</v>
      </c>
      <c r="C16" s="10" t="str">
        <f>'O.F.'!B17</f>
        <v/>
      </c>
      <c r="D16" s="47" t="str">
        <f>'O.F.'!C17</f>
        <v/>
      </c>
      <c r="E16" s="48" t="str">
        <f>'O.F.'!D17</f>
        <v/>
      </c>
      <c r="F16" s="49" t="str">
        <f>'O.F.'!F17</f>
        <v/>
      </c>
      <c r="G16" s="49" t="str">
        <f>'O.F.'!I17</f>
        <v/>
      </c>
      <c r="H16" s="77" t="str">
        <f>IF('O.F.'!L17&lt;&gt;"",'O.F.'!L17,"")</f>
        <v/>
      </c>
      <c r="I16" s="44" t="str">
        <f>'O.F.'!M17</f>
        <v/>
      </c>
      <c r="J16" s="79" t="str">
        <f>IF('O.F.'!N17&lt;&gt;"",'O.F.'!N17,"")</f>
        <v/>
      </c>
      <c r="K16" s="63" t="str">
        <f>'O.F.'!O17</f>
        <v/>
      </c>
      <c r="L16" s="64" t="str">
        <f>IF(ETUDE!B18&lt;&gt;"",ETUDE!B18,"")</f>
        <v xml:space="preserve"> </v>
      </c>
      <c r="M16" s="68"/>
      <c r="N16" s="84"/>
    </row>
    <row r="17" spans="1:14" ht="24.75" customHeight="1">
      <c r="A17" s="68"/>
      <c r="B17" s="67">
        <v>10</v>
      </c>
      <c r="C17" s="10" t="str">
        <f>'O.F.'!B18</f>
        <v/>
      </c>
      <c r="D17" s="47" t="str">
        <f>'O.F.'!C18</f>
        <v/>
      </c>
      <c r="E17" s="48" t="str">
        <f>'O.F.'!D18</f>
        <v/>
      </c>
      <c r="F17" s="49" t="str">
        <f>'O.F.'!F18</f>
        <v/>
      </c>
      <c r="G17" s="49" t="str">
        <f>'O.F.'!I18</f>
        <v/>
      </c>
      <c r="H17" s="77" t="str">
        <f>IF('O.F.'!L18&lt;&gt;"",'O.F.'!L18,"")</f>
        <v/>
      </c>
      <c r="I17" s="44" t="str">
        <f>'O.F.'!M18</f>
        <v/>
      </c>
      <c r="J17" s="79" t="str">
        <f>IF('O.F.'!N18&lt;&gt;"",'O.F.'!N18,"")</f>
        <v/>
      </c>
      <c r="K17" s="63" t="str">
        <f>'O.F.'!O18</f>
        <v/>
      </c>
      <c r="L17" s="64" t="str">
        <f>IF(ETUDE!B19&lt;&gt;"",ETUDE!B19,"")</f>
        <v xml:space="preserve"> </v>
      </c>
      <c r="M17" s="68"/>
      <c r="N17" s="84"/>
    </row>
    <row r="18" spans="1:14" ht="24.75" customHeight="1">
      <c r="A18" s="68"/>
      <c r="B18" s="67">
        <v>11</v>
      </c>
      <c r="C18" s="10" t="str">
        <f>'O.F.'!B19</f>
        <v/>
      </c>
      <c r="D18" s="47" t="str">
        <f>'O.F.'!C19</f>
        <v/>
      </c>
      <c r="E18" s="48" t="str">
        <f>'O.F.'!D19</f>
        <v/>
      </c>
      <c r="F18" s="49" t="str">
        <f>'O.F.'!F19</f>
        <v/>
      </c>
      <c r="G18" s="49" t="str">
        <f>'O.F.'!I19</f>
        <v/>
      </c>
      <c r="H18" s="77" t="str">
        <f>IF('O.F.'!L19&lt;&gt;"",'O.F.'!L19,"")</f>
        <v/>
      </c>
      <c r="I18" s="44" t="str">
        <f>'O.F.'!M19</f>
        <v/>
      </c>
      <c r="J18" s="79" t="str">
        <f>IF('O.F.'!N19&lt;&gt;"",'O.F.'!N19,"")</f>
        <v/>
      </c>
      <c r="K18" s="63" t="str">
        <f>'O.F.'!O19</f>
        <v/>
      </c>
      <c r="L18" s="64" t="str">
        <f>IF(ETUDE!B20&lt;&gt;"",ETUDE!B20,"")</f>
        <v xml:space="preserve"> </v>
      </c>
      <c r="M18" s="68"/>
      <c r="N18" s="84"/>
    </row>
    <row r="19" spans="1:14" ht="24.75" customHeight="1">
      <c r="A19" s="68"/>
      <c r="B19" s="67">
        <v>12</v>
      </c>
      <c r="C19" s="10" t="str">
        <f>'O.F.'!B20</f>
        <v/>
      </c>
      <c r="D19" s="47" t="str">
        <f>'O.F.'!C20</f>
        <v/>
      </c>
      <c r="E19" s="48" t="str">
        <f>'O.F.'!D20</f>
        <v/>
      </c>
      <c r="F19" s="49" t="str">
        <f>'O.F.'!F20</f>
        <v/>
      </c>
      <c r="G19" s="49" t="str">
        <f>'O.F.'!I20</f>
        <v/>
      </c>
      <c r="H19" s="77" t="str">
        <f>IF('O.F.'!L20&lt;&gt;"",'O.F.'!L20,"")</f>
        <v/>
      </c>
      <c r="I19" s="44" t="str">
        <f>'O.F.'!M20</f>
        <v/>
      </c>
      <c r="J19" s="79" t="str">
        <f>IF('O.F.'!N20&lt;&gt;"",'O.F.'!N20,"")</f>
        <v/>
      </c>
      <c r="K19" s="63" t="str">
        <f>'O.F.'!O20</f>
        <v/>
      </c>
      <c r="L19" s="64" t="str">
        <f>IF(ETUDE!B21&lt;&gt;"",ETUDE!B21,"")</f>
        <v xml:space="preserve"> </v>
      </c>
      <c r="M19" s="68"/>
      <c r="N19" s="84"/>
    </row>
    <row r="20" spans="1:14" ht="24.75" customHeight="1">
      <c r="A20" s="68"/>
      <c r="B20" s="67">
        <v>13</v>
      </c>
      <c r="C20" s="10" t="str">
        <f>'O.F.'!B21</f>
        <v/>
      </c>
      <c r="D20" s="47" t="str">
        <f>'O.F.'!C21</f>
        <v/>
      </c>
      <c r="E20" s="48" t="str">
        <f>'O.F.'!D21</f>
        <v/>
      </c>
      <c r="F20" s="49" t="str">
        <f>'O.F.'!F21</f>
        <v/>
      </c>
      <c r="G20" s="49" t="str">
        <f>'O.F.'!I21</f>
        <v/>
      </c>
      <c r="H20" s="77" t="str">
        <f>IF('O.F.'!L21&lt;&gt;"",'O.F.'!L21,"")</f>
        <v/>
      </c>
      <c r="I20" s="44" t="str">
        <f>'O.F.'!M21</f>
        <v/>
      </c>
      <c r="J20" s="79" t="str">
        <f>IF('O.F.'!N21&lt;&gt;"",'O.F.'!N21,"")</f>
        <v/>
      </c>
      <c r="K20" s="63" t="str">
        <f>'O.F.'!O21</f>
        <v/>
      </c>
      <c r="L20" s="64" t="str">
        <f>IF(ETUDE!B22&lt;&gt;"",ETUDE!B22,"")</f>
        <v xml:space="preserve"> </v>
      </c>
      <c r="M20" s="68"/>
      <c r="N20" s="84"/>
    </row>
    <row r="21" spans="1:14" ht="24.75" customHeight="1">
      <c r="A21" s="68"/>
      <c r="B21" s="67">
        <v>14</v>
      </c>
      <c r="C21" s="10" t="str">
        <f>'O.F.'!B22</f>
        <v/>
      </c>
      <c r="D21" s="47" t="str">
        <f>'O.F.'!C22</f>
        <v/>
      </c>
      <c r="E21" s="48" t="str">
        <f>'O.F.'!D22</f>
        <v/>
      </c>
      <c r="F21" s="49" t="str">
        <f>'O.F.'!F22</f>
        <v/>
      </c>
      <c r="G21" s="49" t="str">
        <f>'O.F.'!I22</f>
        <v/>
      </c>
      <c r="H21" s="77" t="str">
        <f>IF('O.F.'!L22&lt;&gt;"",'O.F.'!L22,"")</f>
        <v/>
      </c>
      <c r="I21" s="44" t="str">
        <f>'O.F.'!M22</f>
        <v/>
      </c>
      <c r="J21" s="79" t="str">
        <f>IF('O.F.'!N22&lt;&gt;"",'O.F.'!N22,"")</f>
        <v/>
      </c>
      <c r="K21" s="63" t="str">
        <f>'O.F.'!O22</f>
        <v/>
      </c>
      <c r="L21" s="64" t="str">
        <f>IF(ETUDE!B23&lt;&gt;"",ETUDE!B23,"")</f>
        <v xml:space="preserve"> </v>
      </c>
      <c r="M21" s="68"/>
      <c r="N21" s="84"/>
    </row>
    <row r="22" spans="1:14" ht="24.75" customHeight="1">
      <c r="A22" s="68"/>
      <c r="B22" s="67">
        <v>15</v>
      </c>
      <c r="C22" s="10" t="str">
        <f>'O.F.'!B23</f>
        <v/>
      </c>
      <c r="D22" s="47" t="str">
        <f>'O.F.'!C23</f>
        <v/>
      </c>
      <c r="E22" s="48" t="str">
        <f>'O.F.'!D23</f>
        <v/>
      </c>
      <c r="F22" s="49" t="str">
        <f>'O.F.'!F23</f>
        <v/>
      </c>
      <c r="G22" s="49" t="str">
        <f>'O.F.'!I23</f>
        <v/>
      </c>
      <c r="H22" s="77" t="str">
        <f>IF('O.F.'!L23&lt;&gt;"",'O.F.'!L23,"")</f>
        <v/>
      </c>
      <c r="I22" s="44" t="str">
        <f>'O.F.'!M23</f>
        <v/>
      </c>
      <c r="J22" s="79" t="str">
        <f>IF('O.F.'!N23&lt;&gt;"",'O.F.'!N23,"")</f>
        <v/>
      </c>
      <c r="K22" s="63" t="str">
        <f>'O.F.'!O23</f>
        <v/>
      </c>
      <c r="L22" s="64" t="str">
        <f>IF(ETUDE!B24&lt;&gt;"",ETUDE!B24,"")</f>
        <v xml:space="preserve"> </v>
      </c>
      <c r="M22" s="68"/>
      <c r="N22" s="84"/>
    </row>
    <row r="23" spans="1:14" ht="24.75" customHeight="1">
      <c r="A23" s="68"/>
      <c r="B23" s="67">
        <v>16</v>
      </c>
      <c r="C23" s="10" t="str">
        <f>'O.F.'!B24</f>
        <v/>
      </c>
      <c r="D23" s="47" t="str">
        <f>'O.F.'!C24</f>
        <v/>
      </c>
      <c r="E23" s="48" t="str">
        <f>'O.F.'!D24</f>
        <v/>
      </c>
      <c r="F23" s="49" t="str">
        <f>'O.F.'!F24</f>
        <v/>
      </c>
      <c r="G23" s="49" t="str">
        <f>'O.F.'!I24</f>
        <v/>
      </c>
      <c r="H23" s="77" t="str">
        <f>IF('O.F.'!L24&lt;&gt;"",'O.F.'!L24,"")</f>
        <v/>
      </c>
      <c r="I23" s="44" t="str">
        <f>'O.F.'!M24</f>
        <v/>
      </c>
      <c r="J23" s="79" t="str">
        <f>IF('O.F.'!N24&lt;&gt;"",'O.F.'!N24,"")</f>
        <v/>
      </c>
      <c r="K23" s="63" t="str">
        <f>'O.F.'!O24</f>
        <v/>
      </c>
      <c r="L23" s="64" t="str">
        <f>IF(ETUDE!B25&lt;&gt;"",ETUDE!B25,"")</f>
        <v xml:space="preserve"> </v>
      </c>
      <c r="M23" s="68"/>
      <c r="N23" s="84"/>
    </row>
    <row r="24" spans="1:14" ht="24.75" customHeight="1">
      <c r="A24" s="68"/>
      <c r="B24" s="67">
        <v>17</v>
      </c>
      <c r="C24" s="10" t="str">
        <f>'O.F.'!B25</f>
        <v/>
      </c>
      <c r="D24" s="47" t="str">
        <f>'O.F.'!C25</f>
        <v/>
      </c>
      <c r="E24" s="48" t="str">
        <f>'O.F.'!D25</f>
        <v/>
      </c>
      <c r="F24" s="49" t="str">
        <f>'O.F.'!F25</f>
        <v/>
      </c>
      <c r="G24" s="49" t="str">
        <f>'O.F.'!I25</f>
        <v/>
      </c>
      <c r="H24" s="77" t="str">
        <f>IF('O.F.'!L25&lt;&gt;"",'O.F.'!L25,"")</f>
        <v/>
      </c>
      <c r="I24" s="44" t="str">
        <f>'O.F.'!M25</f>
        <v/>
      </c>
      <c r="J24" s="79" t="str">
        <f>IF('O.F.'!N25&lt;&gt;"",'O.F.'!N25,"")</f>
        <v/>
      </c>
      <c r="K24" s="63" t="str">
        <f>'O.F.'!O25</f>
        <v/>
      </c>
      <c r="L24" s="64" t="str">
        <f>IF(ETUDE!B43&lt;&gt;"",ETUDE!B43,"")</f>
        <v xml:space="preserve"> </v>
      </c>
      <c r="M24" s="68"/>
      <c r="N24" s="84"/>
    </row>
    <row r="25" spans="1:14" ht="24.75" customHeight="1">
      <c r="A25" s="68"/>
      <c r="B25" s="67">
        <v>18</v>
      </c>
      <c r="C25" s="10" t="str">
        <f>'O.F.'!B26</f>
        <v/>
      </c>
      <c r="D25" s="47" t="str">
        <f>'O.F.'!C26</f>
        <v/>
      </c>
      <c r="E25" s="48" t="str">
        <f>'O.F.'!D26</f>
        <v/>
      </c>
      <c r="F25" s="49" t="str">
        <f>'O.F.'!F26</f>
        <v/>
      </c>
      <c r="G25" s="49" t="str">
        <f>'O.F.'!I26</f>
        <v/>
      </c>
      <c r="H25" s="77" t="str">
        <f>IF('O.F.'!L26&lt;&gt;"",'O.F.'!L26,"")</f>
        <v/>
      </c>
      <c r="I25" s="44" t="str">
        <f>'O.F.'!M26</f>
        <v/>
      </c>
      <c r="J25" s="79" t="str">
        <f>IF('O.F.'!N26&lt;&gt;"",'O.F.'!N26,"")</f>
        <v/>
      </c>
      <c r="K25" s="63" t="str">
        <f>'O.F.'!O26</f>
        <v/>
      </c>
      <c r="L25" s="64" t="str">
        <f>IF(ETUDE!B44&lt;&gt;"",ETUDE!B44,"")</f>
        <v xml:space="preserve"> </v>
      </c>
      <c r="M25" s="68"/>
      <c r="N25" s="84"/>
    </row>
    <row r="26" spans="1:14" ht="24.75" customHeight="1">
      <c r="A26" s="68"/>
      <c r="B26" s="67">
        <v>19</v>
      </c>
      <c r="C26" s="10" t="str">
        <f>'O.F.'!B27</f>
        <v/>
      </c>
      <c r="D26" s="47" t="str">
        <f>'O.F.'!C27</f>
        <v/>
      </c>
      <c r="E26" s="48" t="str">
        <f>'O.F.'!D27</f>
        <v/>
      </c>
      <c r="F26" s="49" t="str">
        <f>'O.F.'!F27</f>
        <v/>
      </c>
      <c r="G26" s="49" t="str">
        <f>'O.F.'!I27</f>
        <v/>
      </c>
      <c r="H26" s="77" t="str">
        <f>IF('O.F.'!L27&lt;&gt;"",'O.F.'!L27,"")</f>
        <v/>
      </c>
      <c r="I26" s="44" t="str">
        <f>'O.F.'!M27</f>
        <v/>
      </c>
      <c r="J26" s="79" t="str">
        <f>IF('O.F.'!N27&lt;&gt;"",'O.F.'!N27,"")</f>
        <v/>
      </c>
      <c r="K26" s="63" t="str">
        <f>'O.F.'!O27</f>
        <v/>
      </c>
      <c r="L26" s="64" t="str">
        <f>IF(ETUDE!B45&lt;&gt;"",ETUDE!B45,"")</f>
        <v xml:space="preserve"> </v>
      </c>
      <c r="M26" s="68"/>
      <c r="N26" s="84"/>
    </row>
    <row r="27" spans="1:14" ht="24.75" customHeight="1">
      <c r="A27" s="68"/>
      <c r="B27" s="67">
        <v>20</v>
      </c>
      <c r="C27" s="10" t="e">
        <f>'O.F.'!#REF!</f>
        <v>#REF!</v>
      </c>
      <c r="D27" s="47" t="e">
        <f>'O.F.'!#REF!</f>
        <v>#REF!</v>
      </c>
      <c r="E27" s="48" t="e">
        <f>'O.F.'!#REF!</f>
        <v>#REF!</v>
      </c>
      <c r="F27" s="49" t="e">
        <f>'O.F.'!#REF!</f>
        <v>#REF!</v>
      </c>
      <c r="G27" s="49" t="e">
        <f>'O.F.'!#REF!</f>
        <v>#REF!</v>
      </c>
      <c r="H27" s="77" t="e">
        <f>IF('O.F.'!#REF!&lt;&gt;"",'O.F.'!#REF!,"")</f>
        <v>#REF!</v>
      </c>
      <c r="I27" s="44" t="e">
        <f>'O.F.'!#REF!</f>
        <v>#REF!</v>
      </c>
      <c r="J27" s="79" t="e">
        <f>IF('O.F.'!#REF!&lt;&gt;"",'O.F.'!#REF!,"")</f>
        <v>#REF!</v>
      </c>
      <c r="K27" s="63" t="e">
        <f>'O.F.'!#REF!</f>
        <v>#REF!</v>
      </c>
      <c r="L27" s="64" t="str">
        <f>IF(ETUDE!B46&lt;&gt;"",ETUDE!B46,"")</f>
        <v xml:space="preserve"> </v>
      </c>
      <c r="M27" s="68"/>
      <c r="N27" s="84"/>
    </row>
    <row r="28" spans="1:14" ht="24.75" customHeight="1">
      <c r="A28" s="68"/>
      <c r="B28" s="67">
        <v>21</v>
      </c>
      <c r="C28" s="10" t="e">
        <f>'O.F.'!#REF!</f>
        <v>#REF!</v>
      </c>
      <c r="D28" s="47" t="e">
        <f>'O.F.'!#REF!</f>
        <v>#REF!</v>
      </c>
      <c r="E28" s="48" t="e">
        <f>'O.F.'!#REF!</f>
        <v>#REF!</v>
      </c>
      <c r="F28" s="49" t="e">
        <f>'O.F.'!#REF!</f>
        <v>#REF!</v>
      </c>
      <c r="G28" s="49" t="e">
        <f>'O.F.'!#REF!</f>
        <v>#REF!</v>
      </c>
      <c r="H28" s="77" t="e">
        <f>IF('O.F.'!#REF!&lt;&gt;"",'O.F.'!#REF!,"")</f>
        <v>#REF!</v>
      </c>
      <c r="I28" s="44" t="e">
        <f>'O.F.'!#REF!</f>
        <v>#REF!</v>
      </c>
      <c r="J28" s="79" t="e">
        <f>IF('O.F.'!#REF!&lt;&gt;"",'O.F.'!#REF!,"")</f>
        <v>#REF!</v>
      </c>
      <c r="K28" s="63" t="e">
        <f>'O.F.'!#REF!</f>
        <v>#REF!</v>
      </c>
      <c r="L28" s="64" t="str">
        <f>IF(ETUDE!B47&lt;&gt;"",ETUDE!B47,"")</f>
        <v xml:space="preserve"> </v>
      </c>
      <c r="M28" s="68"/>
      <c r="N28" s="84"/>
    </row>
    <row r="29" spans="1:14" ht="24.75" customHeight="1">
      <c r="A29" s="68"/>
      <c r="B29" s="67">
        <v>22</v>
      </c>
      <c r="C29" s="10" t="str">
        <f>'O.F.'!B30</f>
        <v/>
      </c>
      <c r="D29" s="47" t="str">
        <f>'O.F.'!C30</f>
        <v/>
      </c>
      <c r="E29" s="48" t="str">
        <f>'O.F.'!D30</f>
        <v/>
      </c>
      <c r="F29" s="49" t="str">
        <f>'O.F.'!F30</f>
        <v/>
      </c>
      <c r="G29" s="49" t="str">
        <f>'O.F.'!I30</f>
        <v/>
      </c>
      <c r="H29" s="77" t="str">
        <f>IF('O.F.'!L30&lt;&gt;"",'O.F.'!L30,"")</f>
        <v/>
      </c>
      <c r="I29" s="44" t="str">
        <f>'O.F.'!M30</f>
        <v/>
      </c>
      <c r="J29" s="79" t="str">
        <f>IF('O.F.'!N30&lt;&gt;"",'O.F.'!N30,"")</f>
        <v/>
      </c>
      <c r="K29" s="63" t="str">
        <f>'O.F.'!O30</f>
        <v/>
      </c>
      <c r="L29" s="64" t="str">
        <f>IF(ETUDE!B48&lt;&gt;"",ETUDE!B48,"")</f>
        <v xml:space="preserve"> </v>
      </c>
      <c r="M29" s="68"/>
      <c r="N29" s="84"/>
    </row>
    <row r="30" spans="1:14" ht="24.75" customHeight="1">
      <c r="A30" s="68"/>
      <c r="B30" s="67">
        <v>23</v>
      </c>
      <c r="C30" s="10" t="e">
        <f>'O.F.'!#REF!</f>
        <v>#REF!</v>
      </c>
      <c r="D30" s="47" t="e">
        <f>'O.F.'!#REF!</f>
        <v>#REF!</v>
      </c>
      <c r="E30" s="48" t="e">
        <f>'O.F.'!#REF!</f>
        <v>#REF!</v>
      </c>
      <c r="F30" s="49" t="e">
        <f>'O.F.'!#REF!</f>
        <v>#REF!</v>
      </c>
      <c r="G30" s="49" t="e">
        <f>'O.F.'!#REF!</f>
        <v>#REF!</v>
      </c>
      <c r="H30" s="77" t="e">
        <f>IF('O.F.'!#REF!&lt;&gt;"",'O.F.'!#REF!,"")</f>
        <v>#REF!</v>
      </c>
      <c r="I30" s="44" t="e">
        <f>'O.F.'!#REF!</f>
        <v>#REF!</v>
      </c>
      <c r="J30" s="79" t="e">
        <f>IF('O.F.'!#REF!&lt;&gt;"",'O.F.'!#REF!,"")</f>
        <v>#REF!</v>
      </c>
      <c r="K30" s="63" t="e">
        <f>'O.F.'!#REF!</f>
        <v>#REF!</v>
      </c>
      <c r="L30" s="64" t="str">
        <f>IF(ETUDE!B49&lt;&gt;"",ETUDE!B49,"")</f>
        <v xml:space="preserve"> </v>
      </c>
      <c r="M30" s="68"/>
      <c r="N30" s="84"/>
    </row>
    <row r="31" spans="1:14" ht="24.75" customHeight="1" thickBot="1">
      <c r="A31" s="69"/>
      <c r="B31" s="67">
        <v>24</v>
      </c>
      <c r="C31" s="10" t="e">
        <f>'O.F.'!#REF!</f>
        <v>#REF!</v>
      </c>
      <c r="D31" s="47" t="e">
        <f>'O.F.'!#REF!</f>
        <v>#REF!</v>
      </c>
      <c r="E31" s="48" t="e">
        <f>'O.F.'!#REF!</f>
        <v>#REF!</v>
      </c>
      <c r="F31" s="49" t="e">
        <f>'O.F.'!#REF!</f>
        <v>#REF!</v>
      </c>
      <c r="G31" s="49" t="e">
        <f>'O.F.'!#REF!</f>
        <v>#REF!</v>
      </c>
      <c r="H31" s="77" t="e">
        <f>IF('O.F.'!#REF!&lt;&gt;"",'O.F.'!#REF!,"")</f>
        <v>#REF!</v>
      </c>
      <c r="I31" s="66" t="e">
        <f>'O.F.'!#REF!</f>
        <v>#REF!</v>
      </c>
      <c r="J31" s="79" t="e">
        <f>IF('O.F.'!#REF!&lt;&gt;"",'O.F.'!#REF!,"")</f>
        <v>#REF!</v>
      </c>
      <c r="K31" s="63" t="e">
        <f>'O.F.'!#REF!</f>
        <v>#REF!</v>
      </c>
      <c r="L31" s="65" t="e">
        <f>IF(ETUDE!#REF!&lt;&gt;"",ETUDE!#REF!,"")</f>
        <v>#REF!</v>
      </c>
      <c r="M31" s="69"/>
      <c r="N31" s="85"/>
    </row>
    <row r="32" spans="1:14" ht="33" customHeight="1" thickBot="1">
      <c r="A32" s="223"/>
      <c r="B32" s="224"/>
      <c r="C32" s="223"/>
      <c r="D32" s="223"/>
      <c r="E32" s="223"/>
      <c r="F32" s="225"/>
      <c r="G32" s="226"/>
      <c r="H32" s="15" t="s">
        <v>823</v>
      </c>
      <c r="I32" s="43" t="e">
        <f>SUM(I8:I31)</f>
        <v>#REF!</v>
      </c>
      <c r="J32" s="86" t="e">
        <f>SUM(J8:J31)</f>
        <v>#REF!</v>
      </c>
      <c r="K32" s="223"/>
      <c r="L32" s="223"/>
      <c r="M32" s="223"/>
      <c r="N32" s="223"/>
    </row>
    <row r="33" spans="1:14" ht="43.5" customHeight="1" thickBot="1">
      <c r="A33" s="642" t="s">
        <v>867</v>
      </c>
      <c r="B33" s="643"/>
      <c r="C33" s="643"/>
      <c r="D33" s="643"/>
      <c r="E33" s="644"/>
      <c r="H33" s="1"/>
      <c r="I33" s="1"/>
      <c r="J33" s="645" t="s">
        <v>868</v>
      </c>
      <c r="K33" s="646"/>
      <c r="L33" s="646"/>
      <c r="M33" s="646"/>
      <c r="N33" s="647"/>
    </row>
    <row r="34" spans="1:14" ht="59.25" customHeight="1" thickBot="1">
      <c r="A34" s="22"/>
      <c r="B34" s="23"/>
      <c r="C34" s="23"/>
      <c r="D34" s="23"/>
      <c r="E34" s="58"/>
      <c r="J34" s="89" t="s">
        <v>869</v>
      </c>
      <c r="N34" s="28"/>
    </row>
    <row r="35" spans="1:14" ht="75" thickBot="1">
      <c r="J35" s="90" t="s">
        <v>870</v>
      </c>
      <c r="K35" s="20"/>
      <c r="L35" s="20"/>
      <c r="M35" s="20"/>
      <c r="N35" s="27"/>
    </row>
    <row r="36" spans="1:14" ht="56.4" thickBot="1">
      <c r="J36" s="91" t="s">
        <v>871</v>
      </c>
      <c r="K36" s="87"/>
      <c r="L36" s="87"/>
      <c r="M36" s="87"/>
      <c r="N36" s="88"/>
    </row>
  </sheetData>
  <mergeCells count="11">
    <mergeCell ref="A33:E33"/>
    <mergeCell ref="J33:N33"/>
    <mergeCell ref="M1:N1"/>
    <mergeCell ref="F1:L1"/>
    <mergeCell ref="L6:N6"/>
    <mergeCell ref="E3:G3"/>
    <mergeCell ref="J3:L3"/>
    <mergeCell ref="E5:I5"/>
    <mergeCell ref="K5:L5"/>
    <mergeCell ref="C3:D3"/>
    <mergeCell ref="C5:D5"/>
  </mergeCells>
  <phoneticPr fontId="0" type="noConversion"/>
  <dataValidations count="1">
    <dataValidation type="list" allowBlank="1" showInputMessage="1" showErrorMessage="1" sqref="E5:I5" xr:uid="{00000000-0002-0000-0400-000000000000}">
      <formula1>CLIENT</formula1>
    </dataValidation>
  </dataValidations>
  <pageMargins left="0.39370078740157483" right="0.19685039370078741" top="0.39370078740157483" bottom="0.59055118110236227" header="0.31496062992125984" footer="0.31496062992125984"/>
  <pageSetup paperSize="9" scale="74" orientation="portrait" r:id="rId1"/>
  <headerFooter alignWithMargins="0">
    <oddFooter>&amp;L&amp;F&amp;R&amp;A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1:I38"/>
  <sheetViews>
    <sheetView workbookViewId="0">
      <selection activeCell="C31" sqref="C31"/>
    </sheetView>
  </sheetViews>
  <sheetFormatPr baseColWidth="10" defaultRowHeight="13.2"/>
  <sheetData>
    <row r="1" spans="1:9">
      <c r="A1" s="305"/>
      <c r="B1" s="305"/>
      <c r="C1" s="306"/>
      <c r="D1" s="306"/>
      <c r="E1" s="307"/>
      <c r="F1" s="307"/>
      <c r="G1" s="307"/>
      <c r="H1" s="306"/>
      <c r="I1" s="308"/>
    </row>
    <row r="2" spans="1:9" ht="39">
      <c r="A2" s="663">
        <f>+ETUDE!C2</f>
        <v>0</v>
      </c>
      <c r="B2" s="663"/>
      <c r="C2" s="663"/>
      <c r="D2" s="663"/>
      <c r="E2" s="663"/>
      <c r="F2" s="663"/>
      <c r="G2" s="663"/>
      <c r="H2" s="663"/>
      <c r="I2" s="663"/>
    </row>
    <row r="3" spans="1:9" ht="18.600000000000001">
      <c r="A3" s="309"/>
      <c r="B3" s="306"/>
      <c r="C3" s="306"/>
      <c r="D3" s="306"/>
      <c r="E3" s="307"/>
      <c r="F3" s="307"/>
      <c r="G3" s="307"/>
      <c r="H3" s="306"/>
      <c r="I3" s="308"/>
    </row>
    <row r="4" spans="1:9" ht="18.600000000000001">
      <c r="A4" s="309" t="s">
        <v>2346</v>
      </c>
      <c r="B4" s="306"/>
      <c r="C4" s="310">
        <f>+ETUDE!J4</f>
        <v>0</v>
      </c>
      <c r="D4" s="306"/>
      <c r="E4" s="307"/>
      <c r="F4" s="307"/>
      <c r="G4" s="307"/>
      <c r="H4" s="306"/>
      <c r="I4" s="308"/>
    </row>
    <row r="5" spans="1:9" ht="18.600000000000001">
      <c r="B5" s="306"/>
      <c r="C5" s="311"/>
      <c r="D5" s="306"/>
      <c r="E5" s="307"/>
      <c r="F5" s="307"/>
      <c r="G5" s="307"/>
      <c r="H5" s="306"/>
      <c r="I5" s="308"/>
    </row>
    <row r="6" spans="1:9" ht="18.600000000000001">
      <c r="A6" s="309" t="s">
        <v>2347</v>
      </c>
      <c r="B6" s="306"/>
      <c r="C6" s="311">
        <f>+ETUDE!M1</f>
        <v>0</v>
      </c>
      <c r="D6" s="306"/>
      <c r="E6" s="307"/>
      <c r="F6" s="307"/>
      <c r="G6" s="307"/>
      <c r="H6" s="306"/>
      <c r="I6" s="308"/>
    </row>
    <row r="7" spans="1:9" ht="18.600000000000001">
      <c r="A7" s="309"/>
      <c r="B7" s="306"/>
      <c r="C7" s="311"/>
      <c r="D7" s="306"/>
      <c r="E7" s="307"/>
      <c r="F7" s="307"/>
      <c r="G7" s="307"/>
      <c r="H7" s="306"/>
      <c r="I7" s="308"/>
    </row>
    <row r="8" spans="1:9" ht="18.600000000000001">
      <c r="A8" s="309"/>
      <c r="B8" s="306"/>
      <c r="C8" s="309"/>
      <c r="D8" s="306"/>
      <c r="E8" s="307"/>
      <c r="F8" s="307"/>
      <c r="G8" s="307"/>
      <c r="H8" s="306"/>
      <c r="I8" s="308"/>
    </row>
    <row r="9" spans="1:9" ht="18.600000000000001">
      <c r="A9" s="309"/>
      <c r="B9" s="306"/>
      <c r="C9" s="306"/>
      <c r="D9" s="306"/>
      <c r="E9" s="307"/>
      <c r="F9" s="307"/>
      <c r="G9" s="307"/>
      <c r="H9" s="306"/>
      <c r="I9" s="308"/>
    </row>
    <row r="10" spans="1:9" ht="18.600000000000001">
      <c r="A10" s="309"/>
      <c r="B10" s="306"/>
      <c r="C10" s="306"/>
      <c r="D10" s="306"/>
      <c r="E10" s="307"/>
      <c r="F10" s="307"/>
      <c r="G10" s="307"/>
      <c r="H10" s="306"/>
      <c r="I10" s="308"/>
    </row>
    <row r="11" spans="1:9" ht="18.600000000000001">
      <c r="A11" s="309"/>
      <c r="B11" s="306"/>
      <c r="C11" s="306"/>
      <c r="D11" s="306"/>
      <c r="E11" s="307"/>
      <c r="F11" s="307"/>
      <c r="G11" s="307"/>
      <c r="H11" s="306"/>
      <c r="I11" s="308"/>
    </row>
    <row r="12" spans="1:9" ht="18.600000000000001">
      <c r="A12" s="309"/>
      <c r="B12" s="306"/>
      <c r="C12" s="306"/>
      <c r="D12" s="306"/>
      <c r="E12" s="307"/>
      <c r="F12" s="307"/>
      <c r="G12" s="307"/>
      <c r="H12" s="306"/>
      <c r="I12" s="308"/>
    </row>
    <row r="13" spans="1:9" ht="18.600000000000001">
      <c r="A13" s="309"/>
      <c r="B13" s="306"/>
      <c r="C13" s="306"/>
      <c r="D13" s="306"/>
      <c r="E13" s="307"/>
      <c r="F13" s="307"/>
      <c r="G13" s="307"/>
      <c r="H13" s="306"/>
      <c r="I13" s="308"/>
    </row>
    <row r="14" spans="1:9" ht="39">
      <c r="A14" s="663">
        <f>+ETUDE!C2</f>
        <v>0</v>
      </c>
      <c r="B14" s="663"/>
      <c r="C14" s="663"/>
      <c r="D14" s="663"/>
      <c r="E14" s="663"/>
      <c r="F14" s="663"/>
      <c r="G14" s="663"/>
      <c r="H14" s="663"/>
      <c r="I14" s="663"/>
    </row>
    <row r="15" spans="1:9" ht="18.600000000000001">
      <c r="A15" s="309"/>
      <c r="B15" s="306"/>
      <c r="C15" s="306"/>
      <c r="D15" s="306"/>
      <c r="E15" s="307"/>
      <c r="F15" s="307"/>
      <c r="G15" s="307"/>
      <c r="H15" s="306"/>
      <c r="I15" s="308"/>
    </row>
    <row r="16" spans="1:9" ht="18.600000000000001">
      <c r="A16" s="309" t="s">
        <v>2346</v>
      </c>
      <c r="B16" s="306"/>
      <c r="C16" s="310">
        <f>C4</f>
        <v>0</v>
      </c>
      <c r="D16" s="306"/>
      <c r="E16" s="307"/>
      <c r="F16" s="307"/>
      <c r="G16" s="307"/>
      <c r="H16" s="306"/>
      <c r="I16" s="308"/>
    </row>
    <row r="17" spans="1:9" ht="18.600000000000001">
      <c r="A17" s="309"/>
      <c r="B17" s="306"/>
      <c r="C17" s="310"/>
      <c r="D17" s="306"/>
      <c r="E17" s="307"/>
      <c r="F17" s="307"/>
      <c r="G17" s="307"/>
      <c r="H17" s="306"/>
      <c r="I17" s="308"/>
    </row>
    <row r="18" spans="1:9" ht="18.600000000000001">
      <c r="A18" s="309" t="s">
        <v>2347</v>
      </c>
      <c r="B18" s="306"/>
      <c r="C18" s="311">
        <f>+ETUDE!M1</f>
        <v>0</v>
      </c>
      <c r="D18" s="306"/>
      <c r="E18" s="307"/>
      <c r="F18" s="307"/>
      <c r="G18" s="307"/>
      <c r="H18" s="306"/>
      <c r="I18" s="308"/>
    </row>
    <row r="19" spans="1:9" ht="18.600000000000001">
      <c r="A19" s="309"/>
      <c r="B19" s="306"/>
      <c r="C19" s="312"/>
      <c r="D19" s="306"/>
      <c r="E19" s="307"/>
      <c r="F19" s="307"/>
      <c r="G19" s="307"/>
      <c r="H19" s="306"/>
      <c r="I19" s="308"/>
    </row>
    <row r="20" spans="1:9" ht="18.600000000000001">
      <c r="A20" s="309"/>
      <c r="B20" s="306"/>
      <c r="C20" s="309"/>
      <c r="D20" s="306"/>
      <c r="E20" s="307"/>
      <c r="F20" s="307"/>
      <c r="G20" s="307"/>
      <c r="H20" s="306"/>
      <c r="I20" s="308"/>
    </row>
    <row r="21" spans="1:9" ht="18.600000000000001">
      <c r="A21" s="309"/>
      <c r="B21" s="306"/>
      <c r="C21" s="306"/>
      <c r="D21" s="306"/>
      <c r="E21" s="307"/>
      <c r="F21" s="307"/>
      <c r="G21" s="307"/>
      <c r="H21" s="306"/>
      <c r="I21" s="308"/>
    </row>
    <row r="22" spans="1:9" ht="18.600000000000001">
      <c r="A22" s="309"/>
      <c r="B22" s="306"/>
      <c r="C22" s="306"/>
      <c r="D22" s="306"/>
      <c r="E22" s="307"/>
      <c r="F22" s="307"/>
      <c r="G22" s="307"/>
      <c r="H22" s="306"/>
      <c r="I22" s="308"/>
    </row>
    <row r="23" spans="1:9" ht="18.600000000000001">
      <c r="A23" s="309"/>
      <c r="B23" s="306"/>
      <c r="C23" s="306"/>
      <c r="D23" s="306"/>
      <c r="E23" s="307"/>
      <c r="F23" s="307"/>
      <c r="G23" s="307"/>
      <c r="H23" s="306"/>
      <c r="I23" s="308"/>
    </row>
    <row r="24" spans="1:9" ht="18.600000000000001">
      <c r="A24" s="309"/>
      <c r="B24" s="306"/>
      <c r="C24" s="306"/>
      <c r="D24" s="306"/>
      <c r="E24" s="307"/>
      <c r="F24" s="307"/>
      <c r="G24" s="307"/>
      <c r="H24" s="306"/>
      <c r="I24" s="308"/>
    </row>
    <row r="25" spans="1:9" ht="18.600000000000001">
      <c r="A25" s="309"/>
      <c r="B25" s="306"/>
      <c r="C25" s="306"/>
      <c r="D25" s="306"/>
      <c r="E25" s="307"/>
      <c r="F25" s="307"/>
      <c r="G25" s="307"/>
      <c r="H25" s="306"/>
      <c r="I25" s="308"/>
    </row>
    <row r="26" spans="1:9" ht="39">
      <c r="A26" s="663">
        <f>+ETUDE!C2</f>
        <v>0</v>
      </c>
      <c r="B26" s="663"/>
      <c r="C26" s="663"/>
      <c r="D26" s="663"/>
      <c r="E26" s="663"/>
      <c r="F26" s="663"/>
      <c r="G26" s="663"/>
      <c r="H26" s="663"/>
      <c r="I26" s="663"/>
    </row>
    <row r="27" spans="1:9" ht="18.600000000000001">
      <c r="A27" s="309"/>
      <c r="B27" s="306"/>
      <c r="C27" s="306"/>
      <c r="D27" s="306"/>
      <c r="E27" s="307"/>
      <c r="F27" s="307"/>
      <c r="G27" s="307"/>
      <c r="H27" s="306"/>
      <c r="I27" s="308"/>
    </row>
    <row r="28" spans="1:9" ht="18.600000000000001">
      <c r="A28" s="309" t="s">
        <v>2346</v>
      </c>
      <c r="B28" s="306"/>
      <c r="C28" s="310">
        <f>C4</f>
        <v>0</v>
      </c>
      <c r="D28" s="306"/>
      <c r="E28" s="307"/>
      <c r="F28" s="307"/>
      <c r="G28" s="307"/>
      <c r="H28" s="306"/>
      <c r="I28" s="308"/>
    </row>
    <row r="29" spans="1:9" ht="18.600000000000001">
      <c r="A29" s="309"/>
      <c r="B29" s="306"/>
      <c r="C29" s="310"/>
      <c r="D29" s="306"/>
      <c r="E29" s="307"/>
      <c r="F29" s="307"/>
      <c r="G29" s="307"/>
      <c r="H29" s="306"/>
      <c r="I29" s="308"/>
    </row>
    <row r="30" spans="1:9" ht="18.600000000000001">
      <c r="A30" s="309" t="s">
        <v>2347</v>
      </c>
      <c r="B30" s="306"/>
      <c r="C30" s="311">
        <f>+ETUDE!M1</f>
        <v>0</v>
      </c>
      <c r="D30" s="306"/>
      <c r="E30" s="307"/>
      <c r="F30" s="307"/>
      <c r="G30" s="307"/>
      <c r="H30" s="306"/>
      <c r="I30" s="308"/>
    </row>
    <row r="31" spans="1:9" ht="18.600000000000001">
      <c r="A31" s="309"/>
      <c r="B31" s="306"/>
      <c r="C31" s="312"/>
      <c r="D31" s="306"/>
      <c r="E31" s="307"/>
      <c r="F31" s="307"/>
      <c r="G31" s="307"/>
      <c r="H31" s="306"/>
      <c r="I31" s="308"/>
    </row>
    <row r="32" spans="1:9" ht="18.600000000000001">
      <c r="A32" s="309"/>
      <c r="B32" s="306"/>
      <c r="C32" s="309"/>
      <c r="D32" s="306"/>
      <c r="E32" s="307"/>
      <c r="F32" s="307"/>
      <c r="G32" s="307"/>
      <c r="H32" s="306"/>
      <c r="I32" s="308"/>
    </row>
    <row r="33" spans="1:9" ht="18.600000000000001">
      <c r="A33" s="309"/>
      <c r="B33" s="306"/>
      <c r="C33" s="306"/>
      <c r="D33" s="306"/>
      <c r="E33" s="307"/>
      <c r="F33" s="307"/>
      <c r="G33" s="307"/>
      <c r="H33" s="306"/>
      <c r="I33" s="308"/>
    </row>
    <row r="34" spans="1:9" ht="18.600000000000001">
      <c r="A34" s="309"/>
      <c r="B34" s="306"/>
      <c r="C34" s="306"/>
      <c r="D34" s="306"/>
      <c r="E34" s="307"/>
      <c r="F34" s="307"/>
      <c r="G34" s="307"/>
      <c r="H34" s="306"/>
      <c r="I34" s="308"/>
    </row>
    <row r="35" spans="1:9" ht="18.600000000000001">
      <c r="A35" s="309"/>
      <c r="B35" s="306"/>
      <c r="C35" s="306"/>
      <c r="D35" s="306"/>
      <c r="E35" s="307"/>
      <c r="F35" s="307"/>
      <c r="G35" s="307"/>
      <c r="H35" s="306"/>
      <c r="I35" s="308"/>
    </row>
    <row r="36" spans="1:9">
      <c r="A36" s="305"/>
      <c r="B36" s="305"/>
      <c r="C36" s="306"/>
      <c r="D36" s="306"/>
      <c r="E36" s="307"/>
      <c r="F36" s="307"/>
      <c r="G36" s="307"/>
      <c r="H36" s="306"/>
      <c r="I36" s="308"/>
    </row>
    <row r="37" spans="1:9">
      <c r="A37" s="305"/>
      <c r="B37" s="305"/>
      <c r="C37" s="306"/>
      <c r="D37" s="306"/>
      <c r="E37" s="307"/>
      <c r="F37" s="307"/>
      <c r="G37" s="307"/>
      <c r="H37" s="306"/>
      <c r="I37" s="308"/>
    </row>
    <row r="38" spans="1:9">
      <c r="A38" s="305"/>
      <c r="B38" s="305"/>
      <c r="C38" s="306"/>
      <c r="D38" s="306"/>
      <c r="E38" s="307"/>
      <c r="F38" s="307"/>
      <c r="G38" s="307"/>
      <c r="H38" s="306"/>
      <c r="I38" s="308"/>
    </row>
  </sheetData>
  <mergeCells count="3">
    <mergeCell ref="A2:I2"/>
    <mergeCell ref="A14:I14"/>
    <mergeCell ref="A26:I26"/>
  </mergeCells>
  <pageMargins left="0.7" right="0.7" top="0.75" bottom="0.75" header="0.3" footer="0.3"/>
  <pageSetup paperSize="9" scale="86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N38"/>
  <sheetViews>
    <sheetView view="pageBreakPreview" zoomScale="145" zoomScaleSheetLayoutView="145" workbookViewId="0">
      <selection activeCell="A15" sqref="A15"/>
    </sheetView>
  </sheetViews>
  <sheetFormatPr baseColWidth="10" defaultRowHeight="13.2"/>
  <cols>
    <col min="1" max="1" width="9.33203125" customWidth="1"/>
    <col min="2" max="2" width="12.44140625" bestFit="1" customWidth="1"/>
    <col min="4" max="4" width="6.5546875" customWidth="1"/>
    <col min="5" max="6" width="9.6640625" style="1" customWidth="1"/>
    <col min="7" max="8" width="10.33203125" style="1" customWidth="1"/>
    <col min="9" max="10" width="11.44140625" style="1" customWidth="1"/>
    <col min="11" max="11" width="11" style="1" customWidth="1"/>
    <col min="12" max="12" width="14.5546875" style="1" customWidth="1"/>
    <col min="13" max="13" width="15" style="1" customWidth="1"/>
    <col min="14" max="14" width="12" style="1" customWidth="1"/>
  </cols>
  <sheetData>
    <row r="1" spans="1:14" ht="45" customHeight="1">
      <c r="A1" s="672" t="s">
        <v>877</v>
      </c>
      <c r="B1" s="672"/>
      <c r="C1" s="672"/>
      <c r="D1" s="672"/>
      <c r="E1" s="672"/>
      <c r="F1" s="672"/>
      <c r="G1" s="672"/>
      <c r="H1" s="262"/>
      <c r="I1" s="675" t="s">
        <v>835</v>
      </c>
      <c r="J1" s="675"/>
      <c r="K1" s="675"/>
      <c r="L1" s="675"/>
      <c r="M1" s="103"/>
      <c r="N1" s="98"/>
    </row>
    <row r="2" spans="1:14" ht="24.6">
      <c r="A2" s="672"/>
      <c r="B2" s="672"/>
      <c r="C2" s="672"/>
      <c r="D2" s="672"/>
      <c r="E2" s="672"/>
      <c r="F2" s="672"/>
      <c r="G2" s="672"/>
      <c r="H2" s="262"/>
      <c r="I2" s="60" t="s">
        <v>878</v>
      </c>
      <c r="J2" s="60"/>
      <c r="K2" s="105">
        <f ca="1">NOW()</f>
        <v>44247.764752893519</v>
      </c>
      <c r="L2" s="13"/>
    </row>
    <row r="3" spans="1:14" ht="13.8" thickBot="1">
      <c r="A3" s="104"/>
      <c r="K3" s="15"/>
      <c r="L3" s="15"/>
      <c r="M3" s="99"/>
    </row>
    <row r="4" spans="1:14" ht="21.6" thickBot="1">
      <c r="A4" s="227" t="s">
        <v>7</v>
      </c>
      <c r="B4" s="228"/>
      <c r="C4" s="229"/>
      <c r="D4" s="676">
        <f>ETUDE!C2</f>
        <v>0</v>
      </c>
      <c r="E4" s="677"/>
      <c r="F4" s="677"/>
      <c r="G4" s="677"/>
      <c r="H4" s="677"/>
      <c r="I4" s="677"/>
      <c r="J4" s="677"/>
      <c r="K4" s="678"/>
      <c r="L4" s="228"/>
      <c r="M4"/>
      <c r="N4"/>
    </row>
    <row r="5" spans="1:14" ht="21">
      <c r="A5" s="227" t="s">
        <v>898</v>
      </c>
      <c r="B5" s="228"/>
      <c r="C5" s="230"/>
      <c r="D5" s="664">
        <f>ETUDE!J3</f>
        <v>0</v>
      </c>
      <c r="E5" s="665"/>
      <c r="F5" s="665"/>
      <c r="G5" s="665"/>
      <c r="H5" s="665"/>
      <c r="I5" s="666"/>
      <c r="J5" s="231"/>
      <c r="K5" s="232"/>
      <c r="L5" s="232"/>
    </row>
    <row r="6" spans="1:14" ht="20.399999999999999" thickBot="1">
      <c r="A6" s="227" t="s">
        <v>899</v>
      </c>
      <c r="B6" s="233"/>
      <c r="C6" s="234">
        <f>+ETUDE!M1</f>
        <v>0</v>
      </c>
      <c r="D6" s="235"/>
      <c r="E6" s="236"/>
      <c r="F6" s="236"/>
      <c r="G6" s="673"/>
      <c r="H6" s="673"/>
      <c r="I6" s="674"/>
      <c r="J6" s="8"/>
      <c r="K6" s="237"/>
      <c r="L6" s="237"/>
      <c r="M6" s="92"/>
      <c r="N6" s="92"/>
    </row>
    <row r="7" spans="1:14" ht="21.6" thickBot="1">
      <c r="A7" s="227" t="s">
        <v>900</v>
      </c>
      <c r="B7" s="670">
        <f>ETUDE!J4</f>
        <v>0</v>
      </c>
      <c r="C7" s="671"/>
      <c r="D7" s="238"/>
      <c r="E7" s="238" t="s">
        <v>896</v>
      </c>
      <c r="F7" s="238"/>
      <c r="G7" s="667">
        <f>ETUDE!B6</f>
        <v>0</v>
      </c>
      <c r="H7" s="668"/>
      <c r="I7" s="668"/>
      <c r="J7" s="668"/>
      <c r="K7" s="668"/>
      <c r="L7" s="669"/>
      <c r="M7"/>
      <c r="N7"/>
    </row>
    <row r="8" spans="1:14" ht="30">
      <c r="A8" s="239" t="s">
        <v>1</v>
      </c>
      <c r="B8" s="240" t="s">
        <v>874</v>
      </c>
      <c r="C8" s="239" t="s">
        <v>0</v>
      </c>
      <c r="D8" s="241" t="s">
        <v>2</v>
      </c>
      <c r="E8" s="241" t="s">
        <v>3</v>
      </c>
      <c r="F8" s="241"/>
      <c r="G8" s="242" t="s">
        <v>4</v>
      </c>
      <c r="H8" s="242"/>
      <c r="I8" s="243" t="s">
        <v>824</v>
      </c>
      <c r="J8" s="244" t="s">
        <v>888</v>
      </c>
      <c r="K8" s="245" t="s">
        <v>50</v>
      </c>
      <c r="L8" s="245" t="s">
        <v>41</v>
      </c>
      <c r="M8"/>
      <c r="N8"/>
    </row>
    <row r="9" spans="1:14" ht="18" customHeight="1">
      <c r="A9" s="12" t="str">
        <f>IF(ETUDE!A8&lt;&gt;"",ETUDE!A8,"")</f>
        <v/>
      </c>
      <c r="B9" s="12" t="str">
        <f>IF(ETUDE!B8&lt;&gt;"",ETUDE!B8,"")</f>
        <v/>
      </c>
      <c r="C9" s="12" t="str">
        <f>IF(ETUDE!C8&lt;&gt;"",ETUDE!C8,"")</f>
        <v>ABRAMAX</v>
      </c>
      <c r="D9" s="12">
        <f>IF(ETUDE!E8&lt;&gt;"",ETUDE!E8,"")</f>
        <v>50</v>
      </c>
      <c r="E9" s="12">
        <f>IF('O.F.'!F9&lt;&gt;"",'O.F.'!F9,"")</f>
        <v>500</v>
      </c>
      <c r="F9" s="12" t="str">
        <f>IF('O.F.'!H9&lt;&gt;"",'O.F.'!H9,"")</f>
        <v xml:space="preserve"> +/-2</v>
      </c>
      <c r="G9" s="12">
        <f>IF('O.F.'!I9&lt;&gt;"",'O.F.'!I9,"")</f>
        <v>1000</v>
      </c>
      <c r="H9" s="12" t="str">
        <f>IF('O.F.'!K9&lt;&gt;"",'O.F.'!K9,"")</f>
        <v xml:space="preserve"> +/-2</v>
      </c>
      <c r="I9" s="12">
        <f>IF(ETUDE!J8&lt;&gt;"",ETUDE!J8,"")</f>
        <v>1</v>
      </c>
      <c r="J9" s="266"/>
      <c r="K9" s="100" t="str">
        <f>IF(ETUDE!M8&lt;&gt;"",ETUDE!M8,"")</f>
        <v/>
      </c>
      <c r="L9" s="100">
        <f>ETUDE!N8</f>
        <v>0</v>
      </c>
      <c r="M9"/>
      <c r="N9"/>
    </row>
    <row r="10" spans="1:14" ht="18" customHeight="1">
      <c r="A10" s="12" t="str">
        <f>IF(ETUDE!A9&lt;&gt;"",ETUDE!A9,"")</f>
        <v/>
      </c>
      <c r="B10" s="12" t="str">
        <f>IF(ETUDE!B9&lt;&gt;"",ETUDE!B9,"")</f>
        <v/>
      </c>
      <c r="C10" s="12" t="str">
        <f>IF(ETUDE!C9&lt;&gt;"",ETUDE!C9,"")</f>
        <v/>
      </c>
      <c r="D10" s="12" t="str">
        <f>IF(ETUDE!E9&lt;&gt;"",ETUDE!E9,"")</f>
        <v/>
      </c>
      <c r="E10" s="12" t="str">
        <f>IF('O.F.'!F10&lt;&gt;"",'O.F.'!F10,"")</f>
        <v/>
      </c>
      <c r="F10" s="12" t="str">
        <f>IF('O.F.'!H10&lt;&gt;"",'O.F.'!H10,"")</f>
        <v xml:space="preserve"> +/-2</v>
      </c>
      <c r="G10" s="12" t="str">
        <f>IF('O.F.'!I10&lt;&gt;"",'O.F.'!I10,"")</f>
        <v/>
      </c>
      <c r="H10" s="12" t="str">
        <f>IF('O.F.'!K10&lt;&gt;"",'O.F.'!K10,"")</f>
        <v xml:space="preserve"> +/-2</v>
      </c>
      <c r="I10" s="12" t="str">
        <f>IF(ETUDE!J9&lt;&gt;"",ETUDE!J9,"")</f>
        <v/>
      </c>
      <c r="J10" s="266"/>
      <c r="K10" s="100" t="str">
        <f>IF(ETUDE!M9&lt;&gt;"",ETUDE!M9,"")</f>
        <v/>
      </c>
      <c r="L10" s="100" t="str">
        <f>ETUDE!N9</f>
        <v/>
      </c>
      <c r="M10"/>
      <c r="N10"/>
    </row>
    <row r="11" spans="1:14" ht="18" customHeight="1">
      <c r="A11" s="12" t="str">
        <f>IF(ETUDE!A10&lt;&gt;"",ETUDE!A10,"")</f>
        <v/>
      </c>
      <c r="B11" s="12" t="str">
        <f>IF(ETUDE!B10&lt;&gt;"",ETUDE!B10,"")</f>
        <v xml:space="preserve"> </v>
      </c>
      <c r="C11" s="12" t="str">
        <f>IF(ETUDE!C10&lt;&gt;"",ETUDE!C10,"")</f>
        <v/>
      </c>
      <c r="D11" s="12" t="str">
        <f>IF(ETUDE!E10&lt;&gt;"",ETUDE!E10,"")</f>
        <v/>
      </c>
      <c r="E11" s="12" t="str">
        <f>IF('O.F.'!F11&lt;&gt;"",'O.F.'!F11,"")</f>
        <v/>
      </c>
      <c r="F11" s="12" t="str">
        <f>IF('O.F.'!H11&lt;&gt;"",'O.F.'!H11,"")</f>
        <v xml:space="preserve"> +/-2</v>
      </c>
      <c r="G11" s="12" t="str">
        <f>IF('O.F.'!I11&lt;&gt;"",'O.F.'!I11,"")</f>
        <v/>
      </c>
      <c r="H11" s="12" t="str">
        <f>IF('O.F.'!K11&lt;&gt;"",'O.F.'!K11,"")</f>
        <v xml:space="preserve"> +/-2</v>
      </c>
      <c r="I11" s="12" t="str">
        <f>IF(ETUDE!J10&lt;&gt;"",ETUDE!J10,"")</f>
        <v/>
      </c>
      <c r="J11" s="266"/>
      <c r="K11" s="100" t="str">
        <f>IF(ETUDE!M10&lt;&gt;"",ETUDE!M10,"")</f>
        <v/>
      </c>
      <c r="L11" s="100" t="str">
        <f>ETUDE!N10</f>
        <v/>
      </c>
      <c r="M11"/>
      <c r="N11"/>
    </row>
    <row r="12" spans="1:14" ht="18" customHeight="1">
      <c r="A12" s="12" t="str">
        <f>IF(ETUDE!A11&lt;&gt;"",ETUDE!A11,"")</f>
        <v/>
      </c>
      <c r="B12" s="12" t="str">
        <f>IF(ETUDE!B11&lt;&gt;"",ETUDE!B11,"")</f>
        <v xml:space="preserve"> </v>
      </c>
      <c r="C12" s="12" t="str">
        <f>IF(ETUDE!C11&lt;&gt;"",ETUDE!C11,"")</f>
        <v/>
      </c>
      <c r="D12" s="12" t="str">
        <f>IF(ETUDE!E11&lt;&gt;"",ETUDE!E11,"")</f>
        <v/>
      </c>
      <c r="E12" s="12" t="str">
        <f>IF('O.F.'!F12&lt;&gt;"",'O.F.'!F12,"")</f>
        <v/>
      </c>
      <c r="F12" s="12" t="str">
        <f>IF('O.F.'!H12&lt;&gt;"",'O.F.'!H12,"")</f>
        <v xml:space="preserve"> +/-2</v>
      </c>
      <c r="G12" s="12" t="str">
        <f>IF('O.F.'!I12&lt;&gt;"",'O.F.'!I12,"")</f>
        <v/>
      </c>
      <c r="H12" s="12" t="str">
        <f>IF('O.F.'!K12&lt;&gt;"",'O.F.'!K12,"")</f>
        <v xml:space="preserve"> +/-2</v>
      </c>
      <c r="I12" s="12" t="str">
        <f>IF(ETUDE!J11&lt;&gt;"",ETUDE!J11,"")</f>
        <v/>
      </c>
      <c r="J12" s="266"/>
      <c r="K12" s="100" t="str">
        <f>IF(ETUDE!M11&lt;&gt;"",ETUDE!M11,"")</f>
        <v/>
      </c>
      <c r="L12" s="100" t="str">
        <f>ETUDE!N11</f>
        <v/>
      </c>
      <c r="M12"/>
      <c r="N12"/>
    </row>
    <row r="13" spans="1:14" ht="18" customHeight="1">
      <c r="A13" s="12" t="str">
        <f>IF(ETUDE!A12&lt;&gt;"",ETUDE!A12,"")</f>
        <v/>
      </c>
      <c r="B13" s="12" t="str">
        <f>IF(ETUDE!B12&lt;&gt;"",ETUDE!B12,"")</f>
        <v xml:space="preserve"> </v>
      </c>
      <c r="C13" s="12" t="str">
        <f>IF(ETUDE!C12&lt;&gt;"",ETUDE!C12,"")</f>
        <v/>
      </c>
      <c r="D13" s="12" t="str">
        <f>IF(ETUDE!E12&lt;&gt;"",ETUDE!E12,"")</f>
        <v/>
      </c>
      <c r="E13" s="12" t="str">
        <f>IF('O.F.'!F13&lt;&gt;"",'O.F.'!F13,"")</f>
        <v/>
      </c>
      <c r="F13" s="12" t="str">
        <f>IF('O.F.'!H13&lt;&gt;"",'O.F.'!H13,"")</f>
        <v/>
      </c>
      <c r="G13" s="12" t="str">
        <f>IF('O.F.'!I13&lt;&gt;"",'O.F.'!I13,"")</f>
        <v/>
      </c>
      <c r="H13" s="12" t="str">
        <f>IF('O.F.'!K13&lt;&gt;"",'O.F.'!K13,"")</f>
        <v/>
      </c>
      <c r="I13" s="12" t="str">
        <f>IF(ETUDE!J12&lt;&gt;"",ETUDE!J12,"")</f>
        <v/>
      </c>
      <c r="J13" s="266"/>
      <c r="K13" s="100" t="str">
        <f>IF(ETUDE!M12&lt;&gt;"",ETUDE!M12,"")</f>
        <v/>
      </c>
      <c r="L13" s="100" t="str">
        <f>ETUDE!N12</f>
        <v/>
      </c>
      <c r="M13"/>
      <c r="N13"/>
    </row>
    <row r="14" spans="1:14" ht="18" customHeight="1">
      <c r="A14" s="12" t="str">
        <f>IF(ETUDE!A13&lt;&gt;"",ETUDE!A13,"")</f>
        <v/>
      </c>
      <c r="B14" s="12" t="str">
        <f>IF(ETUDE!B13&lt;&gt;"",ETUDE!B13,"")</f>
        <v xml:space="preserve"> </v>
      </c>
      <c r="C14" s="12" t="str">
        <f>IF(ETUDE!C13&lt;&gt;"",ETUDE!C13,"")</f>
        <v/>
      </c>
      <c r="D14" s="12" t="str">
        <f>IF(ETUDE!E13&lt;&gt;"",ETUDE!E13,"")</f>
        <v/>
      </c>
      <c r="E14" s="12" t="str">
        <f>IF('O.F.'!F14&lt;&gt;"",'O.F.'!F14,"")</f>
        <v/>
      </c>
      <c r="F14" s="12" t="str">
        <f>IF('O.F.'!H14&lt;&gt;"",'O.F.'!H14,"")</f>
        <v/>
      </c>
      <c r="G14" s="12" t="str">
        <f>IF('O.F.'!I14&lt;&gt;"",'O.F.'!I14,"")</f>
        <v/>
      </c>
      <c r="H14" s="12" t="str">
        <f>IF('O.F.'!K14&lt;&gt;"",'O.F.'!K14,"")</f>
        <v/>
      </c>
      <c r="I14" s="12" t="str">
        <f>IF(ETUDE!J13&lt;&gt;"",ETUDE!J13,"")</f>
        <v/>
      </c>
      <c r="J14" s="266"/>
      <c r="K14" s="100" t="str">
        <f>IF(ETUDE!M13&lt;&gt;"",ETUDE!M13,"")</f>
        <v/>
      </c>
      <c r="L14" s="100" t="str">
        <f>ETUDE!N13</f>
        <v/>
      </c>
      <c r="M14"/>
      <c r="N14"/>
    </row>
    <row r="15" spans="1:14" ht="18" customHeight="1">
      <c r="A15" s="12" t="str">
        <f>IF(ETUDE!A14&lt;&gt;"",ETUDE!A14,"")</f>
        <v/>
      </c>
      <c r="B15" s="12" t="str">
        <f>IF(ETUDE!B14&lt;&gt;"",ETUDE!B14,"")</f>
        <v xml:space="preserve"> </v>
      </c>
      <c r="C15" s="12" t="str">
        <f>IF(ETUDE!C14&lt;&gt;"",ETUDE!C14,"")</f>
        <v/>
      </c>
      <c r="D15" s="12" t="str">
        <f>IF(ETUDE!E14&lt;&gt;"",ETUDE!E14,"")</f>
        <v/>
      </c>
      <c r="E15" s="12" t="str">
        <f>IF('O.F.'!F15&lt;&gt;"",'O.F.'!F15,"")</f>
        <v/>
      </c>
      <c r="F15" s="12" t="str">
        <f>IF('O.F.'!H15&lt;&gt;"",'O.F.'!H15,"")</f>
        <v/>
      </c>
      <c r="G15" s="12" t="str">
        <f>IF('O.F.'!I15&lt;&gt;"",'O.F.'!I15,"")</f>
        <v/>
      </c>
      <c r="H15" s="12" t="str">
        <f>IF('O.F.'!K15&lt;&gt;"",'O.F.'!K15,"")</f>
        <v/>
      </c>
      <c r="I15" s="12" t="str">
        <f>IF(ETUDE!J14&lt;&gt;"",ETUDE!J14,"")</f>
        <v/>
      </c>
      <c r="J15" s="266"/>
      <c r="K15" s="100" t="str">
        <f>IF(ETUDE!M14&lt;&gt;"",ETUDE!M14,"")</f>
        <v/>
      </c>
      <c r="L15" s="100" t="str">
        <f>ETUDE!N14</f>
        <v/>
      </c>
      <c r="M15"/>
      <c r="N15"/>
    </row>
    <row r="16" spans="1:14" ht="18" customHeight="1">
      <c r="A16" s="12" t="str">
        <f>IF(ETUDE!A15&lt;&gt;"",ETUDE!A15,"")</f>
        <v/>
      </c>
      <c r="B16" s="12" t="str">
        <f>IF(ETUDE!B15&lt;&gt;"",ETUDE!B15,"")</f>
        <v xml:space="preserve"> </v>
      </c>
      <c r="C16" s="12" t="str">
        <f>IF(ETUDE!C15&lt;&gt;"",ETUDE!C15,"")</f>
        <v/>
      </c>
      <c r="D16" s="12" t="str">
        <f>IF(ETUDE!E15&lt;&gt;"",ETUDE!E15,"")</f>
        <v/>
      </c>
      <c r="E16" s="12" t="str">
        <f>IF('O.F.'!F16&lt;&gt;"",'O.F.'!F16,"")</f>
        <v/>
      </c>
      <c r="F16" s="12" t="str">
        <f>IF('O.F.'!H16&lt;&gt;"",'O.F.'!H16,"")</f>
        <v/>
      </c>
      <c r="G16" s="12" t="str">
        <f>IF('O.F.'!I16&lt;&gt;"",'O.F.'!I16,"")</f>
        <v/>
      </c>
      <c r="H16" s="12" t="str">
        <f>IF('O.F.'!K16&lt;&gt;"",'O.F.'!K16,"")</f>
        <v/>
      </c>
      <c r="I16" s="12" t="str">
        <f>IF(ETUDE!J15&lt;&gt;"",ETUDE!J15,"")</f>
        <v/>
      </c>
      <c r="J16" s="266"/>
      <c r="K16" s="100" t="str">
        <f>IF(ETUDE!M15&lt;&gt;"",ETUDE!M15,"")</f>
        <v/>
      </c>
      <c r="L16" s="100" t="str">
        <f>ETUDE!N15</f>
        <v/>
      </c>
      <c r="M16"/>
      <c r="N16"/>
    </row>
    <row r="17" spans="1:14" ht="18" customHeight="1">
      <c r="A17" s="12" t="str">
        <f>IF(ETUDE!A16&lt;&gt;"",ETUDE!A16,"")</f>
        <v/>
      </c>
      <c r="B17" s="12" t="str">
        <f>IF(ETUDE!B16&lt;&gt;"",ETUDE!B16,"")</f>
        <v xml:space="preserve"> </v>
      </c>
      <c r="C17" s="12" t="str">
        <f>IF(ETUDE!C16&lt;&gt;"",ETUDE!C16,"")</f>
        <v/>
      </c>
      <c r="D17" s="12" t="str">
        <f>IF(ETUDE!E16&lt;&gt;"",ETUDE!E16,"")</f>
        <v/>
      </c>
      <c r="E17" s="12" t="str">
        <f>IF('O.F.'!F17&lt;&gt;"",'O.F.'!F17,"")</f>
        <v/>
      </c>
      <c r="F17" s="12" t="str">
        <f>IF('O.F.'!H17&lt;&gt;"",'O.F.'!H17,"")</f>
        <v/>
      </c>
      <c r="G17" s="12" t="str">
        <f>IF('O.F.'!I17&lt;&gt;"",'O.F.'!I17,"")</f>
        <v/>
      </c>
      <c r="H17" s="12" t="str">
        <f>IF('O.F.'!K17&lt;&gt;"",'O.F.'!K17,"")</f>
        <v/>
      </c>
      <c r="I17" s="12" t="str">
        <f>IF(ETUDE!J16&lt;&gt;"",ETUDE!J16,"")</f>
        <v/>
      </c>
      <c r="J17" s="266"/>
      <c r="K17" s="100" t="str">
        <f>IF(ETUDE!M16&lt;&gt;"",ETUDE!M16,"")</f>
        <v/>
      </c>
      <c r="L17" s="100" t="str">
        <f>ETUDE!N16</f>
        <v/>
      </c>
      <c r="M17"/>
      <c r="N17"/>
    </row>
    <row r="18" spans="1:14" ht="18" customHeight="1">
      <c r="A18" s="12" t="str">
        <f>IF(ETUDE!A17&lt;&gt;"",ETUDE!A17,"")</f>
        <v/>
      </c>
      <c r="B18" s="12" t="str">
        <f>IF(ETUDE!B17&lt;&gt;"",ETUDE!B17,"")</f>
        <v xml:space="preserve"> </v>
      </c>
      <c r="C18" s="12" t="str">
        <f>IF(ETUDE!C17&lt;&gt;"",ETUDE!C17,"")</f>
        <v/>
      </c>
      <c r="D18" s="12" t="str">
        <f>IF(ETUDE!E17&lt;&gt;"",ETUDE!E17,"")</f>
        <v/>
      </c>
      <c r="E18" s="12" t="str">
        <f>IF('O.F.'!F18&lt;&gt;"",'O.F.'!F18,"")</f>
        <v/>
      </c>
      <c r="F18" s="12" t="str">
        <f>IF('O.F.'!H18&lt;&gt;"",'O.F.'!H18,"")</f>
        <v/>
      </c>
      <c r="G18" s="12" t="str">
        <f>IF('O.F.'!I18&lt;&gt;"",'O.F.'!I18,"")</f>
        <v/>
      </c>
      <c r="H18" s="12" t="str">
        <f>IF('O.F.'!K18&lt;&gt;"",'O.F.'!K18,"")</f>
        <v/>
      </c>
      <c r="I18" s="12" t="str">
        <f>IF(ETUDE!J17&lt;&gt;"",ETUDE!J17,"")</f>
        <v/>
      </c>
      <c r="J18" s="266"/>
      <c r="K18" s="100" t="str">
        <f>IF(ETUDE!M17&lt;&gt;"",ETUDE!M17,"")</f>
        <v/>
      </c>
      <c r="L18" s="100" t="str">
        <f>ETUDE!N17</f>
        <v/>
      </c>
      <c r="M18"/>
      <c r="N18"/>
    </row>
    <row r="19" spans="1:14" ht="18" customHeight="1">
      <c r="A19" s="12" t="str">
        <f>IF(ETUDE!A18&lt;&gt;"",ETUDE!A18,"")</f>
        <v/>
      </c>
      <c r="B19" s="12" t="str">
        <f>IF(ETUDE!B18&lt;&gt;"",ETUDE!B18,"")</f>
        <v xml:space="preserve"> </v>
      </c>
      <c r="C19" s="12" t="str">
        <f>IF(ETUDE!C18&lt;&gt;"",ETUDE!C18,"")</f>
        <v/>
      </c>
      <c r="D19" s="12" t="str">
        <f>IF(ETUDE!E18&lt;&gt;"",ETUDE!E18,"")</f>
        <v/>
      </c>
      <c r="E19" s="12" t="str">
        <f>IF('O.F.'!F19&lt;&gt;"",'O.F.'!F19,"")</f>
        <v/>
      </c>
      <c r="F19" s="12" t="str">
        <f>IF('O.F.'!H19&lt;&gt;"",'O.F.'!H19,"")</f>
        <v/>
      </c>
      <c r="G19" s="12" t="str">
        <f>IF('O.F.'!I19&lt;&gt;"",'O.F.'!I19,"")</f>
        <v/>
      </c>
      <c r="H19" s="12" t="str">
        <f>IF('O.F.'!K19&lt;&gt;"",'O.F.'!K19,"")</f>
        <v/>
      </c>
      <c r="I19" s="12" t="str">
        <f>IF(ETUDE!J18&lt;&gt;"",ETUDE!J18,"")</f>
        <v/>
      </c>
      <c r="J19" s="266"/>
      <c r="K19" s="100" t="str">
        <f>IF(ETUDE!M18&lt;&gt;"",ETUDE!M18,"")</f>
        <v/>
      </c>
      <c r="L19" s="100" t="str">
        <f>ETUDE!N18</f>
        <v/>
      </c>
      <c r="M19"/>
      <c r="N19"/>
    </row>
    <row r="20" spans="1:14" ht="18" customHeight="1">
      <c r="A20" s="12" t="str">
        <f>IF(ETUDE!A19&lt;&gt;"",ETUDE!A19,"")</f>
        <v/>
      </c>
      <c r="B20" s="12" t="str">
        <f>IF(ETUDE!B19&lt;&gt;"",ETUDE!B19,"")</f>
        <v xml:space="preserve"> </v>
      </c>
      <c r="C20" s="12" t="str">
        <f>IF(ETUDE!C19&lt;&gt;"",ETUDE!C19,"")</f>
        <v/>
      </c>
      <c r="D20" s="12" t="str">
        <f>IF(ETUDE!E19&lt;&gt;"",ETUDE!E19,"")</f>
        <v/>
      </c>
      <c r="E20" s="12" t="str">
        <f>IF('O.F.'!F20&lt;&gt;"",'O.F.'!F20,"")</f>
        <v/>
      </c>
      <c r="F20" s="12" t="str">
        <f>IF('O.F.'!H20&lt;&gt;"",'O.F.'!H20,"")</f>
        <v/>
      </c>
      <c r="G20" s="12" t="str">
        <f>IF('O.F.'!I20&lt;&gt;"",'O.F.'!I20,"")</f>
        <v/>
      </c>
      <c r="H20" s="12" t="str">
        <f>IF('O.F.'!K20&lt;&gt;"",'O.F.'!K20,"")</f>
        <v/>
      </c>
      <c r="I20" s="12" t="str">
        <f>IF(ETUDE!J19&lt;&gt;"",ETUDE!J19,"")</f>
        <v/>
      </c>
      <c r="J20" s="266"/>
      <c r="K20" s="100" t="str">
        <f>IF(ETUDE!M19&lt;&gt;"",ETUDE!M19,"")</f>
        <v/>
      </c>
      <c r="L20" s="100" t="str">
        <f>ETUDE!N19</f>
        <v/>
      </c>
      <c r="M20"/>
      <c r="N20"/>
    </row>
    <row r="21" spans="1:14" ht="18" customHeight="1">
      <c r="A21" s="12" t="str">
        <f>IF(ETUDE!A20&lt;&gt;"",ETUDE!A20,"")</f>
        <v/>
      </c>
      <c r="B21" s="12" t="str">
        <f>IF(ETUDE!B20&lt;&gt;"",ETUDE!B20,"")</f>
        <v xml:space="preserve"> </v>
      </c>
      <c r="C21" s="12" t="str">
        <f>IF(ETUDE!C20&lt;&gt;"",ETUDE!C20,"")</f>
        <v/>
      </c>
      <c r="D21" s="12" t="str">
        <f>IF(ETUDE!E20&lt;&gt;"",ETUDE!E20,"")</f>
        <v/>
      </c>
      <c r="E21" s="12" t="str">
        <f>IF('O.F.'!F21&lt;&gt;"",'O.F.'!F21,"")</f>
        <v/>
      </c>
      <c r="F21" s="12" t="str">
        <f>IF('O.F.'!H21&lt;&gt;"",'O.F.'!H21,"")</f>
        <v/>
      </c>
      <c r="G21" s="12" t="str">
        <f>IF('O.F.'!I21&lt;&gt;"",'O.F.'!I21,"")</f>
        <v/>
      </c>
      <c r="H21" s="12" t="str">
        <f>IF('O.F.'!K21&lt;&gt;"",'O.F.'!K21,"")</f>
        <v/>
      </c>
      <c r="I21" s="12" t="str">
        <f>IF(ETUDE!J20&lt;&gt;"",ETUDE!J20,"")</f>
        <v/>
      </c>
      <c r="J21" s="266"/>
      <c r="K21" s="100" t="str">
        <f>IF(ETUDE!M20&lt;&gt;"",ETUDE!M20,"")</f>
        <v/>
      </c>
      <c r="L21" s="100" t="str">
        <f>ETUDE!N20</f>
        <v/>
      </c>
      <c r="M21"/>
      <c r="N21"/>
    </row>
    <row r="22" spans="1:14" ht="18" customHeight="1">
      <c r="A22" s="12" t="str">
        <f>IF(ETUDE!A21&lt;&gt;"",ETUDE!A21,"")</f>
        <v/>
      </c>
      <c r="B22" s="12" t="str">
        <f>IF(ETUDE!B21&lt;&gt;"",ETUDE!B21,"")</f>
        <v xml:space="preserve"> </v>
      </c>
      <c r="C22" s="12" t="str">
        <f>IF(ETUDE!C21&lt;&gt;"",ETUDE!C21,"")</f>
        <v/>
      </c>
      <c r="D22" s="12" t="str">
        <f>IF(ETUDE!E21&lt;&gt;"",ETUDE!E21,"")</f>
        <v/>
      </c>
      <c r="E22" s="12" t="str">
        <f>IF('O.F.'!F22&lt;&gt;"",'O.F.'!F22,"")</f>
        <v/>
      </c>
      <c r="F22" s="12" t="str">
        <f>IF('O.F.'!H22&lt;&gt;"",'O.F.'!H22,"")</f>
        <v/>
      </c>
      <c r="G22" s="12" t="str">
        <f>IF('O.F.'!I22&lt;&gt;"",'O.F.'!I22,"")</f>
        <v/>
      </c>
      <c r="H22" s="12" t="str">
        <f>IF('O.F.'!K22&lt;&gt;"",'O.F.'!K22,"")</f>
        <v/>
      </c>
      <c r="I22" s="12" t="str">
        <f>IF(ETUDE!J21&lt;&gt;"",ETUDE!J21,"")</f>
        <v/>
      </c>
      <c r="J22" s="266"/>
      <c r="K22" s="100" t="str">
        <f>IF(ETUDE!M21&lt;&gt;"",ETUDE!M21,"")</f>
        <v/>
      </c>
      <c r="L22" s="100" t="str">
        <f>ETUDE!N21</f>
        <v/>
      </c>
      <c r="M22"/>
      <c r="N22"/>
    </row>
    <row r="23" spans="1:14" ht="18" customHeight="1">
      <c r="A23" s="12" t="str">
        <f>IF(ETUDE!A22&lt;&gt;"",ETUDE!A22,"")</f>
        <v/>
      </c>
      <c r="B23" s="12" t="str">
        <f>IF(ETUDE!B22&lt;&gt;"",ETUDE!B22,"")</f>
        <v xml:space="preserve"> </v>
      </c>
      <c r="C23" s="12" t="str">
        <f>IF(ETUDE!C22&lt;&gt;"",ETUDE!C22,"")</f>
        <v/>
      </c>
      <c r="D23" s="12" t="str">
        <f>IF(ETUDE!E22&lt;&gt;"",ETUDE!E22,"")</f>
        <v/>
      </c>
      <c r="E23" s="12" t="str">
        <f>IF('O.F.'!F23&lt;&gt;"",'O.F.'!F23,"")</f>
        <v/>
      </c>
      <c r="F23" s="12" t="str">
        <f>IF('O.F.'!H23&lt;&gt;"",'O.F.'!H23,"")</f>
        <v/>
      </c>
      <c r="G23" s="12" t="str">
        <f>IF('O.F.'!I23&lt;&gt;"",'O.F.'!I23,"")</f>
        <v/>
      </c>
      <c r="H23" s="12" t="str">
        <f>IF('O.F.'!K23&lt;&gt;"",'O.F.'!K23,"")</f>
        <v/>
      </c>
      <c r="I23" s="12" t="str">
        <f>IF(ETUDE!J22&lt;&gt;"",ETUDE!J22,"")</f>
        <v/>
      </c>
      <c r="J23" s="266"/>
      <c r="K23" s="100" t="str">
        <f>IF(ETUDE!M22&lt;&gt;"",ETUDE!M22,"")</f>
        <v/>
      </c>
      <c r="L23" s="100" t="str">
        <f>ETUDE!N22</f>
        <v/>
      </c>
      <c r="M23"/>
      <c r="N23"/>
    </row>
    <row r="24" spans="1:14" ht="18" customHeight="1">
      <c r="A24" s="12" t="str">
        <f>IF(ETUDE!A23&lt;&gt;"",ETUDE!A23,"")</f>
        <v/>
      </c>
      <c r="B24" s="12" t="str">
        <f>IF(ETUDE!B23&lt;&gt;"",ETUDE!B23,"")</f>
        <v xml:space="preserve"> </v>
      </c>
      <c r="C24" s="12" t="str">
        <f>IF(ETUDE!C23&lt;&gt;"",ETUDE!C23,"")</f>
        <v/>
      </c>
      <c r="D24" s="12" t="str">
        <f>IF(ETUDE!E23&lt;&gt;"",ETUDE!E23,"")</f>
        <v/>
      </c>
      <c r="E24" s="12" t="str">
        <f>IF('O.F.'!F24&lt;&gt;"",'O.F.'!F24,"")</f>
        <v/>
      </c>
      <c r="F24" s="12" t="str">
        <f>IF('O.F.'!H24&lt;&gt;"",'O.F.'!H24,"")</f>
        <v/>
      </c>
      <c r="G24" s="12" t="str">
        <f>IF('O.F.'!I24&lt;&gt;"",'O.F.'!I24,"")</f>
        <v/>
      </c>
      <c r="H24" s="12" t="str">
        <f>IF('O.F.'!K24&lt;&gt;"",'O.F.'!K24,"")</f>
        <v/>
      </c>
      <c r="I24" s="12" t="str">
        <f>IF(ETUDE!J23&lt;&gt;"",ETUDE!J23,"")</f>
        <v/>
      </c>
      <c r="J24" s="266"/>
      <c r="K24" s="100" t="str">
        <f>IF(ETUDE!M23&lt;&gt;"",ETUDE!M23,"")</f>
        <v/>
      </c>
      <c r="L24" s="100" t="str">
        <f>ETUDE!N23</f>
        <v/>
      </c>
      <c r="M24"/>
      <c r="N24"/>
    </row>
    <row r="25" spans="1:14" ht="18" customHeight="1">
      <c r="A25" s="12" t="str">
        <f>IF(ETUDE!A24&lt;&gt;"",ETUDE!A24,"")</f>
        <v/>
      </c>
      <c r="B25" s="12" t="str">
        <f>IF(ETUDE!B24&lt;&gt;"",ETUDE!B24,"")</f>
        <v xml:space="preserve"> </v>
      </c>
      <c r="C25" s="12" t="str">
        <f>IF(ETUDE!C24&lt;&gt;"",ETUDE!C24,"")</f>
        <v/>
      </c>
      <c r="D25" s="12" t="str">
        <f>IF(ETUDE!E24&lt;&gt;"",ETUDE!E24,"")</f>
        <v/>
      </c>
      <c r="E25" s="12" t="str">
        <f>IF('O.F.'!F25&lt;&gt;"",'O.F.'!F25,"")</f>
        <v/>
      </c>
      <c r="F25" s="12" t="str">
        <f>IF('O.F.'!H25&lt;&gt;"",'O.F.'!H25,"")</f>
        <v/>
      </c>
      <c r="G25" s="12" t="str">
        <f>IF('O.F.'!I25&lt;&gt;"",'O.F.'!I25,"")</f>
        <v/>
      </c>
      <c r="H25" s="12" t="str">
        <f>IF('O.F.'!K25&lt;&gt;"",'O.F.'!K25,"")</f>
        <v/>
      </c>
      <c r="I25" s="12" t="str">
        <f>IF(ETUDE!J24&lt;&gt;"",ETUDE!J24,"")</f>
        <v/>
      </c>
      <c r="J25" s="266"/>
      <c r="K25" s="100" t="str">
        <f>IF(ETUDE!M24&lt;&gt;"",ETUDE!M24,"")</f>
        <v/>
      </c>
      <c r="L25" s="100" t="str">
        <f>ETUDE!N24</f>
        <v/>
      </c>
      <c r="M25"/>
      <c r="N25"/>
    </row>
    <row r="26" spans="1:14" ht="18" customHeight="1">
      <c r="A26" s="12" t="str">
        <f>IF(ETUDE!A25&lt;&gt;"",ETUDE!A25,"")</f>
        <v/>
      </c>
      <c r="B26" s="12" t="str">
        <f>IF(ETUDE!B25&lt;&gt;"",ETUDE!B25,"")</f>
        <v xml:space="preserve"> </v>
      </c>
      <c r="C26" s="12" t="str">
        <f>IF(ETUDE!C25&lt;&gt;"",ETUDE!C25,"")</f>
        <v/>
      </c>
      <c r="D26" s="12" t="str">
        <f>IF(ETUDE!E25&lt;&gt;"",ETUDE!E25,"")</f>
        <v/>
      </c>
      <c r="E26" s="12" t="str">
        <f>IF('O.F.'!F26&lt;&gt;"",'O.F.'!F26,"")</f>
        <v/>
      </c>
      <c r="F26" s="12" t="str">
        <f>IF('O.F.'!H26&lt;&gt;"",'O.F.'!H26,"")</f>
        <v/>
      </c>
      <c r="G26" s="12" t="str">
        <f>IF('O.F.'!I26&lt;&gt;"",'O.F.'!I26,"")</f>
        <v/>
      </c>
      <c r="H26" s="12" t="str">
        <f>IF('O.F.'!K26&lt;&gt;"",'O.F.'!K26,"")</f>
        <v/>
      </c>
      <c r="I26" s="12" t="str">
        <f>IF(ETUDE!J25&lt;&gt;"",ETUDE!J25,"")</f>
        <v/>
      </c>
      <c r="J26" s="266"/>
      <c r="K26" s="100" t="str">
        <f>IF(ETUDE!M25&lt;&gt;"",ETUDE!M25,"")</f>
        <v/>
      </c>
      <c r="L26" s="100" t="str">
        <f>ETUDE!N25</f>
        <v/>
      </c>
      <c r="M26"/>
      <c r="N26"/>
    </row>
    <row r="27" spans="1:14" ht="18" customHeight="1">
      <c r="A27" s="12" t="str">
        <f>IF(ETUDE!A26&lt;&gt;"",ETUDE!A26,"")</f>
        <v/>
      </c>
      <c r="B27" s="12" t="str">
        <f>IF(ETUDE!B26&lt;&gt;"",ETUDE!B26,"")</f>
        <v xml:space="preserve"> </v>
      </c>
      <c r="C27" s="12" t="str">
        <f>IF(ETUDE!C26&lt;&gt;"",ETUDE!C26,"")</f>
        <v/>
      </c>
      <c r="D27" s="12" t="str">
        <f>IF(ETUDE!E26&lt;&gt;"",ETUDE!E26,"")</f>
        <v/>
      </c>
      <c r="E27" s="12" t="str">
        <f>IF('O.F.'!F27&lt;&gt;"",'O.F.'!F27,"")</f>
        <v/>
      </c>
      <c r="F27" s="12" t="str">
        <f>IF('O.F.'!H27&lt;&gt;"",'O.F.'!H27,"")</f>
        <v/>
      </c>
      <c r="G27" s="12" t="str">
        <f>IF('O.F.'!I27&lt;&gt;"",'O.F.'!I27,"")</f>
        <v/>
      </c>
      <c r="H27" s="12" t="str">
        <f>IF('O.F.'!K27&lt;&gt;"",'O.F.'!K27,"")</f>
        <v/>
      </c>
      <c r="I27" s="12" t="str">
        <f>IF(ETUDE!J26&lt;&gt;"",ETUDE!J26,"")</f>
        <v/>
      </c>
      <c r="J27" s="266"/>
      <c r="K27" s="100" t="str">
        <f>IF(ETUDE!M26&lt;&gt;"",ETUDE!M26,"")</f>
        <v/>
      </c>
      <c r="L27" s="100" t="str">
        <f>ETUDE!N26</f>
        <v/>
      </c>
      <c r="M27"/>
      <c r="N27"/>
    </row>
    <row r="28" spans="1:14" ht="18" customHeight="1">
      <c r="A28" s="12" t="str">
        <f>IF(ETUDE!A39&lt;&gt;"",ETUDE!A39,"")</f>
        <v/>
      </c>
      <c r="B28" s="12" t="str">
        <f>IF(ETUDE!B39&lt;&gt;"",ETUDE!B39,"")</f>
        <v xml:space="preserve"> </v>
      </c>
      <c r="C28" s="12" t="str">
        <f>IF(ETUDE!C39&lt;&gt;"",ETUDE!C39,"")</f>
        <v/>
      </c>
      <c r="D28" s="12" t="str">
        <f>IF(ETUDE!E39&lt;&gt;"",ETUDE!E39,"")</f>
        <v/>
      </c>
      <c r="E28" s="12" t="str">
        <f>IF('O.F.'!F28&lt;&gt;"",'O.F.'!F28,"")</f>
        <v/>
      </c>
      <c r="F28" s="12" t="str">
        <f>IF('O.F.'!H28&lt;&gt;"",'O.F.'!H28,"")</f>
        <v/>
      </c>
      <c r="G28" s="12" t="str">
        <f>IF('O.F.'!I28&lt;&gt;"",'O.F.'!I28,"")</f>
        <v/>
      </c>
      <c r="H28" s="12" t="str">
        <f>IF('O.F.'!K28&lt;&gt;"",'O.F.'!K28,"")</f>
        <v/>
      </c>
      <c r="I28" s="12" t="str">
        <f>IF(ETUDE!J39&lt;&gt;"",ETUDE!J39,"")</f>
        <v/>
      </c>
      <c r="J28" s="266"/>
      <c r="K28" s="100" t="str">
        <f>IF(ETUDE!M39&lt;&gt;"",ETUDE!M39,"")</f>
        <v/>
      </c>
      <c r="L28" s="100" t="str">
        <f>ETUDE!N39</f>
        <v/>
      </c>
      <c r="M28"/>
      <c r="N28"/>
    </row>
    <row r="29" spans="1:14" ht="18" customHeight="1">
      <c r="A29" s="12" t="str">
        <f>IF(ETUDE!A40&lt;&gt;"",ETUDE!A40,"")</f>
        <v/>
      </c>
      <c r="B29" s="12" t="str">
        <f>IF(ETUDE!B40&lt;&gt;"",ETUDE!B40,"")</f>
        <v xml:space="preserve"> </v>
      </c>
      <c r="C29" s="12" t="str">
        <f>IF(ETUDE!C40&lt;&gt;"",ETUDE!C40,"")</f>
        <v/>
      </c>
      <c r="D29" s="12" t="str">
        <f>IF(ETUDE!E40&lt;&gt;"",ETUDE!E40,"")</f>
        <v/>
      </c>
      <c r="E29" s="12" t="str">
        <f>IF('O.F.'!F29&lt;&gt;"",'O.F.'!F29,"")</f>
        <v/>
      </c>
      <c r="F29" s="12" t="str">
        <f>IF('O.F.'!H29&lt;&gt;"",'O.F.'!H29,"")</f>
        <v/>
      </c>
      <c r="G29" s="12" t="str">
        <f>IF('O.F.'!I29&lt;&gt;"",'O.F.'!I29,"")</f>
        <v/>
      </c>
      <c r="H29" s="12" t="str">
        <f>IF('O.F.'!K29&lt;&gt;"",'O.F.'!K29,"")</f>
        <v/>
      </c>
      <c r="I29" s="12" t="str">
        <f>IF(ETUDE!J40&lt;&gt;"",ETUDE!J40,"")</f>
        <v/>
      </c>
      <c r="J29" s="266"/>
      <c r="K29" s="100" t="str">
        <f>IF(ETUDE!M40&lt;&gt;"",ETUDE!M40,"")</f>
        <v/>
      </c>
      <c r="L29" s="100" t="str">
        <f>ETUDE!N40</f>
        <v/>
      </c>
      <c r="M29"/>
      <c r="N29"/>
    </row>
    <row r="30" spans="1:14" ht="18" customHeight="1">
      <c r="A30" s="12" t="str">
        <f>IF(ETUDE!A41&lt;&gt;"",ETUDE!A41,"")</f>
        <v/>
      </c>
      <c r="B30" s="12" t="str">
        <f>IF(ETUDE!B41&lt;&gt;"",ETUDE!B41,"")</f>
        <v xml:space="preserve"> </v>
      </c>
      <c r="C30" s="12" t="str">
        <f>IF(ETUDE!C41&lt;&gt;"",ETUDE!C41,"")</f>
        <v/>
      </c>
      <c r="D30" s="12" t="str">
        <f>IF(ETUDE!E41&lt;&gt;"",ETUDE!E41,"")</f>
        <v/>
      </c>
      <c r="E30" s="12" t="str">
        <f>IF('O.F.'!F30&lt;&gt;"",'O.F.'!F30,"")</f>
        <v/>
      </c>
      <c r="F30" s="12" t="str">
        <f>IF('O.F.'!H30&lt;&gt;"",'O.F.'!H30,"")</f>
        <v/>
      </c>
      <c r="G30" s="12" t="str">
        <f>IF('O.F.'!I30&lt;&gt;"",'O.F.'!I30,"")</f>
        <v/>
      </c>
      <c r="H30" s="12" t="str">
        <f>IF('O.F.'!K30&lt;&gt;"",'O.F.'!K30,"")</f>
        <v/>
      </c>
      <c r="I30" s="12" t="str">
        <f>IF(ETUDE!J41&lt;&gt;"",ETUDE!J41,"")</f>
        <v/>
      </c>
      <c r="J30" s="266"/>
      <c r="K30" s="100" t="str">
        <f>IF(ETUDE!M41&lt;&gt;"",ETUDE!M41,"")</f>
        <v/>
      </c>
      <c r="L30" s="100" t="str">
        <f>ETUDE!N41</f>
        <v/>
      </c>
      <c r="M30"/>
      <c r="N30"/>
    </row>
    <row r="31" spans="1:14" ht="18" customHeight="1">
      <c r="A31" s="12" t="str">
        <f>IF(ETUDE!A42&lt;&gt;"",ETUDE!A42,"")</f>
        <v/>
      </c>
      <c r="B31" s="12" t="str">
        <f>IF(ETUDE!B42&lt;&gt;"",ETUDE!B42,"")</f>
        <v xml:space="preserve"> </v>
      </c>
      <c r="C31" s="12" t="str">
        <f>IF(ETUDE!C42&lt;&gt;"",ETUDE!C42,"")</f>
        <v/>
      </c>
      <c r="D31" s="12" t="str">
        <f>IF(ETUDE!E42&lt;&gt;"",ETUDE!E42,"")</f>
        <v/>
      </c>
      <c r="E31" s="12" t="str">
        <f>IF('O.F.'!F31&lt;&gt;"",'O.F.'!F31,"")</f>
        <v/>
      </c>
      <c r="F31" s="12" t="str">
        <f>IF('O.F.'!H31&lt;&gt;"",'O.F.'!H31,"")</f>
        <v/>
      </c>
      <c r="G31" s="12" t="str">
        <f>IF('O.F.'!I31&lt;&gt;"",'O.F.'!I31,"")</f>
        <v/>
      </c>
      <c r="H31" s="12" t="str">
        <f>IF('O.F.'!K31&lt;&gt;"",'O.F.'!K31,"")</f>
        <v/>
      </c>
      <c r="I31" s="12" t="str">
        <f>IF(ETUDE!J42&lt;&gt;"",ETUDE!J42,"")</f>
        <v/>
      </c>
      <c r="J31" s="266"/>
      <c r="K31" s="100" t="str">
        <f>IF(ETUDE!M42&lt;&gt;"",ETUDE!M42,"")</f>
        <v/>
      </c>
      <c r="L31" s="100" t="str">
        <f>ETUDE!N42</f>
        <v/>
      </c>
      <c r="M31"/>
      <c r="N31"/>
    </row>
    <row r="32" spans="1:14" ht="18" customHeight="1">
      <c r="A32" s="12" t="str">
        <f>IF(ETUDE!A43&lt;&gt;"",ETUDE!A43,"")</f>
        <v/>
      </c>
      <c r="B32" s="12" t="str">
        <f>IF(ETUDE!B43&lt;&gt;"",ETUDE!B43,"")</f>
        <v xml:space="preserve"> </v>
      </c>
      <c r="C32" s="12" t="str">
        <f>IF(ETUDE!C43&lt;&gt;"",ETUDE!C43,"")</f>
        <v/>
      </c>
      <c r="D32" s="12" t="str">
        <f>IF(ETUDE!E43&lt;&gt;"",ETUDE!E43,"")</f>
        <v/>
      </c>
      <c r="E32" s="12" t="str">
        <f>IF('O.F.'!F32&lt;&gt;"",'O.F.'!F32,"")</f>
        <v/>
      </c>
      <c r="F32" s="12" t="str">
        <f>IF('O.F.'!H32&lt;&gt;"",'O.F.'!H32,"")</f>
        <v/>
      </c>
      <c r="G32" s="12" t="str">
        <f>IF('O.F.'!I32&lt;&gt;"",'O.F.'!I32,"")</f>
        <v/>
      </c>
      <c r="H32" s="12" t="str">
        <f>IF('O.F.'!K32&lt;&gt;"",'O.F.'!K32,"")</f>
        <v/>
      </c>
      <c r="I32" s="12" t="str">
        <f>IF(ETUDE!J43&lt;&gt;"",ETUDE!J43,"")</f>
        <v/>
      </c>
      <c r="J32" s="266"/>
      <c r="K32" s="100" t="str">
        <f>IF(ETUDE!M43&lt;&gt;"",ETUDE!M43,"")</f>
        <v/>
      </c>
      <c r="L32" s="100" t="str">
        <f>ETUDE!N43</f>
        <v/>
      </c>
      <c r="M32"/>
      <c r="N32"/>
    </row>
    <row r="33" spans="1:14" ht="18" customHeight="1">
      <c r="A33" s="12" t="str">
        <f>IF(ETUDE!A44&lt;&gt;"",ETUDE!A44,"")</f>
        <v/>
      </c>
      <c r="B33" s="12" t="str">
        <f>IF(ETUDE!B44&lt;&gt;"",ETUDE!B44,"")</f>
        <v xml:space="preserve"> </v>
      </c>
      <c r="C33" s="12" t="str">
        <f>IF(ETUDE!C44&lt;&gt;"",ETUDE!C44,"")</f>
        <v/>
      </c>
      <c r="D33" s="12" t="str">
        <f>IF(ETUDE!E44&lt;&gt;"",ETUDE!E44,"")</f>
        <v/>
      </c>
      <c r="E33" s="12" t="str">
        <f>IF('O.F.'!F33&lt;&gt;"",'O.F.'!F33,"")</f>
        <v/>
      </c>
      <c r="F33" s="12" t="str">
        <f>IF('O.F.'!H33&lt;&gt;"",'O.F.'!H33,"")</f>
        <v/>
      </c>
      <c r="G33" s="12" t="str">
        <f>IF('O.F.'!I33&lt;&gt;"",'O.F.'!I33,"")</f>
        <v/>
      </c>
      <c r="H33" s="12" t="str">
        <f>IF('O.F.'!K33&lt;&gt;"",'O.F.'!K33,"")</f>
        <v/>
      </c>
      <c r="I33" s="12" t="str">
        <f>IF(ETUDE!J44&lt;&gt;"",ETUDE!J44,"")</f>
        <v/>
      </c>
      <c r="J33" s="266"/>
      <c r="K33" s="100" t="str">
        <f>IF(ETUDE!M44&lt;&gt;"",ETUDE!M44,"")</f>
        <v/>
      </c>
      <c r="L33" s="100" t="str">
        <f>ETUDE!N44</f>
        <v/>
      </c>
      <c r="M33"/>
      <c r="N33"/>
    </row>
    <row r="34" spans="1:14" ht="18" customHeight="1">
      <c r="A34" s="12" t="str">
        <f>IF(ETUDE!A45&lt;&gt;"",ETUDE!A45,"")</f>
        <v/>
      </c>
      <c r="B34" s="12" t="str">
        <f>IF(ETUDE!B45&lt;&gt;"",ETUDE!B45,"")</f>
        <v xml:space="preserve"> </v>
      </c>
      <c r="C34" s="12" t="str">
        <f>IF(ETUDE!C45&lt;&gt;"",ETUDE!C45,"")</f>
        <v/>
      </c>
      <c r="D34" s="12" t="str">
        <f>IF(ETUDE!E45&lt;&gt;"",ETUDE!E45,"")</f>
        <v/>
      </c>
      <c r="E34" s="12" t="str">
        <f>IF('O.F.'!F34&lt;&gt;"",'O.F.'!F34,"")</f>
        <v/>
      </c>
      <c r="F34" s="12" t="str">
        <f>IF('O.F.'!H34&lt;&gt;"",'O.F.'!H34,"")</f>
        <v/>
      </c>
      <c r="G34" s="12" t="str">
        <f>IF('O.F.'!I34&lt;&gt;"",'O.F.'!I34,"")</f>
        <v/>
      </c>
      <c r="H34" s="12" t="str">
        <f>IF('O.F.'!K34&lt;&gt;"",'O.F.'!K34,"")</f>
        <v/>
      </c>
      <c r="I34" s="12" t="str">
        <f>IF(ETUDE!J45&lt;&gt;"",ETUDE!J45,"")</f>
        <v/>
      </c>
      <c r="J34" s="266"/>
      <c r="K34" s="100" t="str">
        <f>IF(ETUDE!M45&lt;&gt;"",ETUDE!M45,"")</f>
        <v/>
      </c>
      <c r="L34" s="100" t="str">
        <f>ETUDE!N45</f>
        <v/>
      </c>
      <c r="M34"/>
      <c r="N34"/>
    </row>
    <row r="35" spans="1:14" ht="18" customHeight="1">
      <c r="A35" s="12" t="str">
        <f>IF(ETUDE!A46&lt;&gt;"",ETUDE!A46,"")</f>
        <v/>
      </c>
      <c r="B35" s="12" t="str">
        <f>IF(ETUDE!B46&lt;&gt;"",ETUDE!B46,"")</f>
        <v xml:space="preserve"> </v>
      </c>
      <c r="C35" s="12" t="str">
        <f>IF(ETUDE!C46&lt;&gt;"",ETUDE!C46,"")</f>
        <v/>
      </c>
      <c r="D35" s="12" t="str">
        <f>IF(ETUDE!E46&lt;&gt;"",ETUDE!E46,"")</f>
        <v/>
      </c>
      <c r="E35" s="12" t="str">
        <f>IF('O.F.'!F35&lt;&gt;"",'O.F.'!F35,"")</f>
        <v/>
      </c>
      <c r="F35" s="12" t="str">
        <f>IF('O.F.'!H35&lt;&gt;"",'O.F.'!H35,"")</f>
        <v/>
      </c>
      <c r="G35" s="12" t="str">
        <f>IF('O.F.'!I35&lt;&gt;"",'O.F.'!I35,"")</f>
        <v/>
      </c>
      <c r="H35" s="12" t="str">
        <f>IF('O.F.'!K35&lt;&gt;"",'O.F.'!K35,"")</f>
        <v/>
      </c>
      <c r="I35" s="12" t="str">
        <f>IF(ETUDE!J46&lt;&gt;"",ETUDE!J46,"")</f>
        <v/>
      </c>
      <c r="J35" s="266"/>
      <c r="K35" s="100" t="str">
        <f>IF(ETUDE!M46&lt;&gt;"",ETUDE!M46,"")</f>
        <v/>
      </c>
      <c r="L35" s="100" t="str">
        <f>ETUDE!N46</f>
        <v/>
      </c>
      <c r="M35"/>
      <c r="N35"/>
    </row>
    <row r="36" spans="1:14" ht="15.6">
      <c r="A36" s="14"/>
      <c r="B36" s="11"/>
      <c r="C36" s="14"/>
      <c r="D36" s="11"/>
      <c r="E36" s="15"/>
      <c r="F36" s="15"/>
      <c r="G36" s="15"/>
      <c r="H36" s="15"/>
      <c r="I36" s="15"/>
      <c r="J36" s="15"/>
      <c r="K36" s="155" t="s">
        <v>889</v>
      </c>
      <c r="L36" s="158">
        <f>SUM(L9:L35)</f>
        <v>0</v>
      </c>
      <c r="M36" s="101"/>
      <c r="N36"/>
    </row>
    <row r="37" spans="1:14" ht="15.6">
      <c r="K37" s="156" t="s">
        <v>890</v>
      </c>
      <c r="L37" s="157">
        <f>+L36*0.2</f>
        <v>0</v>
      </c>
      <c r="N37"/>
    </row>
    <row r="38" spans="1:14" ht="15.6">
      <c r="K38" s="156" t="s">
        <v>891</v>
      </c>
      <c r="L38" s="157">
        <f>+L36+L37</f>
        <v>0</v>
      </c>
    </row>
  </sheetData>
  <mergeCells count="7">
    <mergeCell ref="D5:I5"/>
    <mergeCell ref="G7:L7"/>
    <mergeCell ref="B7:C7"/>
    <mergeCell ref="A1:G2"/>
    <mergeCell ref="G6:I6"/>
    <mergeCell ref="I1:L1"/>
    <mergeCell ref="D4:K4"/>
  </mergeCells>
  <phoneticPr fontId="0" type="noConversion"/>
  <dataValidations disablePrompts="1" count="3">
    <dataValidation type="list" allowBlank="1" showInputMessage="1" showErrorMessage="1" sqref="C4" xr:uid="{00000000-0002-0000-0600-000000000000}">
      <formula1>CLIENT</formula1>
    </dataValidation>
    <dataValidation type="list" allowBlank="1" showInputMessage="1" showErrorMessage="1" sqref="K5:L5" xr:uid="{00000000-0002-0000-0600-000001000000}">
      <formula1>GRADE</formula1>
    </dataValidation>
    <dataValidation type="list" allowBlank="1" showInputMessage="1" showErrorMessage="1" sqref="M6:N6" xr:uid="{00000000-0002-0000-0600-000002000000}">
      <formula1>DELAI</formula1>
    </dataValidation>
  </dataValidations>
  <pageMargins left="0.59055118110236227" right="0.19685039370078741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I46"/>
  <sheetViews>
    <sheetView workbookViewId="0">
      <selection activeCell="E16" sqref="E15:F16"/>
    </sheetView>
  </sheetViews>
  <sheetFormatPr baseColWidth="10" defaultRowHeight="13.2"/>
  <cols>
    <col min="1" max="1" width="11.6640625" customWidth="1"/>
    <col min="2" max="2" width="6.6640625" customWidth="1"/>
    <col min="3" max="3" width="4.44140625" customWidth="1"/>
    <col min="4" max="4" width="8.44140625" style="1" customWidth="1"/>
    <col min="5" max="5" width="11.33203125" style="1" customWidth="1"/>
    <col min="6" max="6" width="11.44140625" style="1"/>
    <col min="7" max="7" width="9.33203125" style="2" customWidth="1"/>
    <col min="8" max="8" width="15.44140625" customWidth="1"/>
    <col min="9" max="9" width="13.5546875" bestFit="1" customWidth="1"/>
  </cols>
  <sheetData>
    <row r="1" spans="1:9" ht="18">
      <c r="D1" s="53"/>
      <c r="E1" s="53"/>
    </row>
    <row r="2" spans="1:9" ht="18">
      <c r="D2" s="53"/>
      <c r="E2" s="53"/>
    </row>
    <row r="3" spans="1:9" ht="19.2">
      <c r="D3" s="53"/>
      <c r="F3" s="53"/>
      <c r="G3" s="16"/>
    </row>
    <row r="4" spans="1:9" ht="19.2">
      <c r="A4" s="246"/>
      <c r="D4" s="53"/>
      <c r="E4" s="247"/>
      <c r="F4" s="247"/>
      <c r="G4" s="16"/>
    </row>
    <row r="5" spans="1:9" ht="18.600000000000001">
      <c r="A5" s="248"/>
      <c r="G5" s="16"/>
    </row>
    <row r="6" spans="1:9" ht="20.25" customHeight="1" thickBot="1">
      <c r="A6" s="690" t="s">
        <v>2343</v>
      </c>
      <c r="B6" s="690"/>
      <c r="C6" s="690"/>
      <c r="D6" s="690"/>
      <c r="E6" s="689">
        <f>+ETUDE!M1</f>
        <v>0</v>
      </c>
      <c r="F6" s="251"/>
      <c r="G6" s="251"/>
      <c r="H6" s="205"/>
      <c r="I6" s="205"/>
    </row>
    <row r="7" spans="1:9" ht="18.75" customHeight="1" thickBot="1">
      <c r="A7" s="690"/>
      <c r="B7" s="690"/>
      <c r="C7" s="690"/>
      <c r="D7" s="690"/>
      <c r="E7" s="689"/>
      <c r="F7" s="251"/>
      <c r="G7" s="252" t="s">
        <v>93</v>
      </c>
      <c r="H7" s="681">
        <f ca="1">NOW()</f>
        <v>44247.764752893519</v>
      </c>
      <c r="I7" s="682"/>
    </row>
    <row r="8" spans="1:9" ht="18.600000000000001">
      <c r="A8" s="205"/>
      <c r="B8" s="205"/>
      <c r="C8" s="253"/>
      <c r="D8" s="207"/>
      <c r="E8" s="207"/>
      <c r="F8" s="207"/>
      <c r="G8" s="251"/>
      <c r="H8" s="205"/>
      <c r="I8" s="205"/>
    </row>
    <row r="9" spans="1:9" ht="17.399999999999999">
      <c r="A9" s="205"/>
      <c r="B9" s="205"/>
      <c r="C9" s="205"/>
      <c r="D9" s="207"/>
      <c r="E9" s="254" t="s">
        <v>884</v>
      </c>
      <c r="F9" s="255">
        <f>ETUDE!C2</f>
        <v>0</v>
      </c>
      <c r="G9" s="256"/>
      <c r="H9" s="238"/>
      <c r="I9" s="228"/>
    </row>
    <row r="10" spans="1:9" ht="15">
      <c r="A10" s="205"/>
      <c r="B10" s="205"/>
      <c r="C10" s="205"/>
      <c r="D10" s="207"/>
      <c r="E10" s="254" t="s">
        <v>827</v>
      </c>
      <c r="F10" s="257" t="e">
        <f>+'B.L.'!E9</f>
        <v>#N/A</v>
      </c>
      <c r="G10" s="258"/>
      <c r="H10" s="257"/>
      <c r="I10" s="227"/>
    </row>
    <row r="11" spans="1:9" ht="15.6">
      <c r="A11" s="228" t="s">
        <v>826</v>
      </c>
      <c r="B11" s="683">
        <f>+ETUDE!J3</f>
        <v>0</v>
      </c>
      <c r="C11" s="684"/>
      <c r="D11" s="685"/>
      <c r="E11" s="207"/>
      <c r="F11" s="431" t="e">
        <f>+'B.L.'!E10</f>
        <v>#N/A</v>
      </c>
      <c r="G11" s="216"/>
      <c r="H11" s="257"/>
      <c r="I11" s="227"/>
    </row>
    <row r="12" spans="1:9" ht="24.75" customHeight="1">
      <c r="A12" s="228" t="s">
        <v>94</v>
      </c>
      <c r="B12" s="686">
        <f>+ETUDE!J4</f>
        <v>0</v>
      </c>
      <c r="C12" s="687"/>
      <c r="D12" s="688"/>
      <c r="E12" s="259"/>
      <c r="F12" s="432" t="e">
        <f>+'B.L.'!F10</f>
        <v>#N/A</v>
      </c>
      <c r="G12" s="216"/>
      <c r="H12" s="227"/>
      <c r="I12" s="227"/>
    </row>
    <row r="13" spans="1:9" ht="15.75" customHeight="1">
      <c r="A13" s="205"/>
      <c r="B13" s="205"/>
      <c r="C13" s="260"/>
      <c r="D13" s="207"/>
      <c r="E13" s="207"/>
      <c r="F13" s="213"/>
      <c r="G13" s="214"/>
      <c r="H13" s="205"/>
      <c r="I13" s="205"/>
    </row>
    <row r="14" spans="1:9" s="110" customFormat="1" ht="30">
      <c r="A14" s="679" t="str">
        <f>+ETUDE!C7</f>
        <v>QUALITE</v>
      </c>
      <c r="B14" s="679"/>
      <c r="C14" s="679"/>
      <c r="D14" s="249" t="str">
        <f>+ETUDE!E7</f>
        <v>EPAIS.</v>
      </c>
      <c r="E14" s="249" t="str">
        <f>+ETUDE!F7</f>
        <v>Largeur</v>
      </c>
      <c r="F14" s="249" t="str">
        <f>+ETUDE!H7</f>
        <v>Longueur</v>
      </c>
      <c r="G14" s="249" t="str">
        <f>+ETUDE!J7</f>
        <v>Nbre Pièces</v>
      </c>
      <c r="H14" s="250" t="str">
        <f>+ETUDE!M7</f>
        <v xml:space="preserve">€ H.T. Pièce </v>
      </c>
      <c r="I14" s="250" t="str">
        <f>+ETUDE!N7</f>
        <v>€ H.T. Poste</v>
      </c>
    </row>
    <row r="15" spans="1:9" s="109" customFormat="1" ht="19.5" customHeight="1">
      <c r="A15" s="680" t="str">
        <f>IF(ETUDE!C8&lt;&gt;"",(ETUDE!C8),"")</f>
        <v>ABRAMAX</v>
      </c>
      <c r="B15" s="680"/>
      <c r="C15" s="680"/>
      <c r="D15" s="111">
        <f>IF(ETUDE!E8&lt;&gt;"",(ETUDE!E8),"")</f>
        <v>50</v>
      </c>
      <c r="E15" s="111">
        <f>IF(ETUDE!F8&lt;&gt;"",(ETUDE!F8),"")</f>
        <v>500</v>
      </c>
      <c r="F15" s="111">
        <f>IF(ETUDE!H8&lt;&gt;"",(ETUDE!H8),"")</f>
        <v>1000</v>
      </c>
      <c r="G15" s="111">
        <f>IF(ETUDE!J8&lt;&gt;"",(ETUDE!J8),"")</f>
        <v>1</v>
      </c>
      <c r="H15" s="112" t="str">
        <f>IF(ETUDE!M8&lt;&gt;"",(ETUDE!M8),"")</f>
        <v/>
      </c>
      <c r="I15" s="112" t="e">
        <f>IF(G15&lt;&gt;"",(H15*G15),"")</f>
        <v>#VALUE!</v>
      </c>
    </row>
    <row r="16" spans="1:9" s="109" customFormat="1" ht="19.5" customHeight="1">
      <c r="A16" s="680" t="str">
        <f>IF(ETUDE!C9&lt;&gt;"",(ETUDE!C9),"")</f>
        <v/>
      </c>
      <c r="B16" s="680"/>
      <c r="C16" s="680"/>
      <c r="D16" s="111" t="str">
        <f>IF(ETUDE!E9&lt;&gt;"",(ETUDE!E9),"")</f>
        <v/>
      </c>
      <c r="E16" s="111" t="str">
        <f>IF(ETUDE!F9&lt;&gt;"",(ETUDE!F9),"")</f>
        <v/>
      </c>
      <c r="F16" s="111" t="str">
        <f>IF(ETUDE!H9&lt;&gt;"",(ETUDE!H9),"")</f>
        <v/>
      </c>
      <c r="G16" s="111" t="str">
        <f>IF(ETUDE!J9&lt;&gt;"",(ETUDE!J9),"")</f>
        <v/>
      </c>
      <c r="H16" s="112" t="str">
        <f>IF(ETUDE!M9&lt;&gt;"",(ETUDE!M9),"")</f>
        <v/>
      </c>
      <c r="I16" s="112" t="str">
        <f>IF(G16&lt;&gt;"",(H16*G16),"")</f>
        <v/>
      </c>
    </row>
    <row r="17" spans="1:9" s="109" customFormat="1" ht="19.5" customHeight="1">
      <c r="A17" s="680" t="str">
        <f>IF(ETUDE!C10&lt;&gt;"",(ETUDE!C10),"")</f>
        <v/>
      </c>
      <c r="B17" s="680"/>
      <c r="C17" s="680"/>
      <c r="D17" s="111" t="str">
        <f>IF(ETUDE!E10&lt;&gt;"",(ETUDE!E10),"")</f>
        <v/>
      </c>
      <c r="E17" s="111" t="str">
        <f>IF(ETUDE!F10&lt;&gt;"",(ETUDE!F10),"")</f>
        <v/>
      </c>
      <c r="F17" s="111" t="str">
        <f>IF(ETUDE!H10&lt;&gt;"",(ETUDE!H10),"")</f>
        <v/>
      </c>
      <c r="G17" s="111" t="str">
        <f>IF(ETUDE!J10&lt;&gt;"",(ETUDE!J10),"")</f>
        <v/>
      </c>
      <c r="H17" s="112" t="str">
        <f>IF(ETUDE!M10&lt;&gt;"",(ETUDE!M10),"")</f>
        <v/>
      </c>
      <c r="I17" s="112" t="str">
        <f t="shared" ref="I17:I34" si="0">IF(G17&lt;&gt;"",(H17*G17),"")</f>
        <v/>
      </c>
    </row>
    <row r="18" spans="1:9" s="109" customFormat="1" ht="19.5" customHeight="1">
      <c r="A18" s="680" t="str">
        <f>IF(ETUDE!C11&lt;&gt;"",(ETUDE!C11),"")</f>
        <v/>
      </c>
      <c r="B18" s="680"/>
      <c r="C18" s="680"/>
      <c r="D18" s="111" t="str">
        <f>IF(ETUDE!E11&lt;&gt;"",(ETUDE!E11),"")</f>
        <v/>
      </c>
      <c r="E18" s="111" t="str">
        <f>IF(ETUDE!F11&lt;&gt;"",(ETUDE!F11),"")</f>
        <v/>
      </c>
      <c r="F18" s="111" t="str">
        <f>IF(ETUDE!H11&lt;&gt;"",(ETUDE!H11),"")</f>
        <v/>
      </c>
      <c r="G18" s="111" t="str">
        <f>IF(ETUDE!J11&lt;&gt;"",(ETUDE!J11),"")</f>
        <v/>
      </c>
      <c r="H18" s="112" t="str">
        <f>IF(ETUDE!M11&lt;&gt;"",(ETUDE!M11),"")</f>
        <v/>
      </c>
      <c r="I18" s="112" t="str">
        <f t="shared" si="0"/>
        <v/>
      </c>
    </row>
    <row r="19" spans="1:9" s="109" customFormat="1" ht="19.5" customHeight="1">
      <c r="A19" s="680" t="str">
        <f>IF(ETUDE!C12&lt;&gt;"",(ETUDE!C12),"")</f>
        <v/>
      </c>
      <c r="B19" s="680"/>
      <c r="C19" s="680"/>
      <c r="D19" s="111" t="str">
        <f>IF(ETUDE!E12&lt;&gt;"",(ETUDE!E12),"")</f>
        <v/>
      </c>
      <c r="E19" s="111" t="str">
        <f>IF(ETUDE!F12&lt;&gt;"",(ETUDE!F12),"")</f>
        <v/>
      </c>
      <c r="F19" s="111" t="str">
        <f>IF(ETUDE!H12&lt;&gt;"",(ETUDE!H12),"")</f>
        <v/>
      </c>
      <c r="G19" s="111" t="str">
        <f>IF(ETUDE!J12&lt;&gt;"",(ETUDE!J12),"")</f>
        <v/>
      </c>
      <c r="H19" s="112" t="str">
        <f>IF(ETUDE!M12&lt;&gt;"",(ETUDE!M12),"")</f>
        <v/>
      </c>
      <c r="I19" s="112" t="str">
        <f t="shared" si="0"/>
        <v/>
      </c>
    </row>
    <row r="20" spans="1:9" s="109" customFormat="1" ht="19.5" customHeight="1">
      <c r="A20" s="680" t="str">
        <f>IF(ETUDE!C13&lt;&gt;"",(ETUDE!C13),"")</f>
        <v/>
      </c>
      <c r="B20" s="680"/>
      <c r="C20" s="680"/>
      <c r="D20" s="111" t="str">
        <f>IF(ETUDE!E13&lt;&gt;"",(ETUDE!E13),"")</f>
        <v/>
      </c>
      <c r="E20" s="111" t="str">
        <f>IF(ETUDE!F13&lt;&gt;"",(ETUDE!F13),"")</f>
        <v/>
      </c>
      <c r="F20" s="111" t="str">
        <f>IF(ETUDE!H13&lt;&gt;"",(ETUDE!H13),"")</f>
        <v/>
      </c>
      <c r="G20" s="111" t="str">
        <f>IF(ETUDE!J13&lt;&gt;"",(ETUDE!J13),"")</f>
        <v/>
      </c>
      <c r="H20" s="112" t="str">
        <f>IF(ETUDE!M13&lt;&gt;"",(ETUDE!M13),"")</f>
        <v/>
      </c>
      <c r="I20" s="112" t="str">
        <f t="shared" si="0"/>
        <v/>
      </c>
    </row>
    <row r="21" spans="1:9" s="109" customFormat="1" ht="19.5" customHeight="1">
      <c r="A21" s="680" t="str">
        <f>IF(ETUDE!C14&lt;&gt;"",(ETUDE!C14),"")</f>
        <v/>
      </c>
      <c r="B21" s="680"/>
      <c r="C21" s="680"/>
      <c r="D21" s="111" t="str">
        <f>IF(ETUDE!E14&lt;&gt;"",(ETUDE!E14),"")</f>
        <v/>
      </c>
      <c r="E21" s="111" t="str">
        <f>IF(ETUDE!F14&lt;&gt;"",(ETUDE!F14),"")</f>
        <v/>
      </c>
      <c r="F21" s="111" t="str">
        <f>IF(ETUDE!H14&lt;&gt;"",(ETUDE!H14),"")</f>
        <v/>
      </c>
      <c r="G21" s="111" t="str">
        <f>IF(ETUDE!J14&lt;&gt;"",(ETUDE!J14),"")</f>
        <v/>
      </c>
      <c r="H21" s="112" t="str">
        <f>IF(ETUDE!M14&lt;&gt;"",(ETUDE!M14),"")</f>
        <v/>
      </c>
      <c r="I21" s="112" t="str">
        <f t="shared" si="0"/>
        <v/>
      </c>
    </row>
    <row r="22" spans="1:9" s="109" customFormat="1" ht="19.5" customHeight="1">
      <c r="A22" s="680" t="str">
        <f>IF(ETUDE!C15&lt;&gt;"",(ETUDE!C15),"")</f>
        <v/>
      </c>
      <c r="B22" s="680"/>
      <c r="C22" s="680"/>
      <c r="D22" s="111" t="str">
        <f>IF(ETUDE!E15&lt;&gt;"",(ETUDE!E15),"")</f>
        <v/>
      </c>
      <c r="E22" s="111" t="str">
        <f>IF(ETUDE!F15&lt;&gt;"",(ETUDE!F15),"")</f>
        <v/>
      </c>
      <c r="F22" s="111" t="str">
        <f>IF(ETUDE!H15&lt;&gt;"",(ETUDE!H15),"")</f>
        <v/>
      </c>
      <c r="G22" s="111" t="str">
        <f>IF(ETUDE!J15&lt;&gt;"",(ETUDE!J15),"")</f>
        <v/>
      </c>
      <c r="H22" s="112" t="str">
        <f>IF(ETUDE!M15&lt;&gt;"",(ETUDE!M15),"")</f>
        <v/>
      </c>
      <c r="I22" s="112" t="str">
        <f t="shared" si="0"/>
        <v/>
      </c>
    </row>
    <row r="23" spans="1:9" s="109" customFormat="1" ht="19.5" customHeight="1">
      <c r="A23" s="680" t="str">
        <f>IF(ETUDE!C16&lt;&gt;"",(ETUDE!C16),"")</f>
        <v/>
      </c>
      <c r="B23" s="680"/>
      <c r="C23" s="680"/>
      <c r="D23" s="111" t="str">
        <f>IF(ETUDE!E16&lt;&gt;"",(ETUDE!E16),"")</f>
        <v/>
      </c>
      <c r="E23" s="111" t="str">
        <f>IF(ETUDE!F16&lt;&gt;"",(ETUDE!F16),"")</f>
        <v/>
      </c>
      <c r="F23" s="111" t="str">
        <f>IF(ETUDE!H16&lt;&gt;"",(ETUDE!H16),"")</f>
        <v/>
      </c>
      <c r="G23" s="111" t="str">
        <f>IF(ETUDE!J16&lt;&gt;"",(ETUDE!J16),"")</f>
        <v/>
      </c>
      <c r="H23" s="112" t="str">
        <f>IF(ETUDE!M16&lt;&gt;"",(ETUDE!M16),"")</f>
        <v/>
      </c>
      <c r="I23" s="112" t="str">
        <f t="shared" si="0"/>
        <v/>
      </c>
    </row>
    <row r="24" spans="1:9" s="109" customFormat="1" ht="19.5" customHeight="1">
      <c r="A24" s="680" t="str">
        <f>IF(ETUDE!C17&lt;&gt;"",(ETUDE!C17),"")</f>
        <v/>
      </c>
      <c r="B24" s="680"/>
      <c r="C24" s="680"/>
      <c r="D24" s="111" t="str">
        <f>IF(ETUDE!E17&lt;&gt;"",(ETUDE!E17),"")</f>
        <v/>
      </c>
      <c r="E24" s="111" t="str">
        <f>IF(ETUDE!F17&lt;&gt;"",(ETUDE!F17),"")</f>
        <v/>
      </c>
      <c r="F24" s="111" t="str">
        <f>IF(ETUDE!H17&lt;&gt;"",(ETUDE!H17),"")</f>
        <v/>
      </c>
      <c r="G24" s="111" t="str">
        <f>IF(ETUDE!J17&lt;&gt;"",(ETUDE!J17),"")</f>
        <v/>
      </c>
      <c r="H24" s="112" t="str">
        <f>IF(ETUDE!M17&lt;&gt;"",(ETUDE!M17),"")</f>
        <v/>
      </c>
      <c r="I24" s="112" t="str">
        <f t="shared" si="0"/>
        <v/>
      </c>
    </row>
    <row r="25" spans="1:9" s="109" customFormat="1" ht="19.5" customHeight="1">
      <c r="A25" s="680" t="str">
        <f>IF(ETUDE!C18&lt;&gt;"",(ETUDE!C18),"")</f>
        <v/>
      </c>
      <c r="B25" s="680"/>
      <c r="C25" s="680"/>
      <c r="D25" s="111" t="str">
        <f>IF(ETUDE!E18&lt;&gt;"",(ETUDE!E18),"")</f>
        <v/>
      </c>
      <c r="E25" s="111" t="str">
        <f>IF(ETUDE!F18&lt;&gt;"",(ETUDE!F18),"")</f>
        <v/>
      </c>
      <c r="F25" s="111" t="str">
        <f>IF(ETUDE!H18&lt;&gt;"",(ETUDE!H18),"")</f>
        <v/>
      </c>
      <c r="G25" s="111" t="str">
        <f>IF(ETUDE!J18&lt;&gt;"",(ETUDE!J18),"")</f>
        <v/>
      </c>
      <c r="H25" s="112" t="str">
        <f>IF(ETUDE!M18&lt;&gt;"",(ETUDE!M18),"")</f>
        <v/>
      </c>
      <c r="I25" s="112" t="str">
        <f t="shared" si="0"/>
        <v/>
      </c>
    </row>
    <row r="26" spans="1:9" s="109" customFormat="1" ht="19.5" customHeight="1">
      <c r="A26" s="680" t="str">
        <f>IF(ETUDE!C19&lt;&gt;"",(ETUDE!C19),"")</f>
        <v/>
      </c>
      <c r="B26" s="680"/>
      <c r="C26" s="680"/>
      <c r="D26" s="111" t="str">
        <f>IF(ETUDE!E19&lt;&gt;"",(ETUDE!E19),"")</f>
        <v/>
      </c>
      <c r="E26" s="111" t="str">
        <f>IF(ETUDE!F19&lt;&gt;"",(ETUDE!F19),"")</f>
        <v/>
      </c>
      <c r="F26" s="111" t="str">
        <f>IF(ETUDE!H19&lt;&gt;"",(ETUDE!H19),"")</f>
        <v/>
      </c>
      <c r="G26" s="111" t="str">
        <f>IF(ETUDE!J19&lt;&gt;"",(ETUDE!J19),"")</f>
        <v/>
      </c>
      <c r="H26" s="112" t="str">
        <f>IF(ETUDE!M19&lt;&gt;"",(ETUDE!M19),"")</f>
        <v/>
      </c>
      <c r="I26" s="112" t="str">
        <f t="shared" si="0"/>
        <v/>
      </c>
    </row>
    <row r="27" spans="1:9" s="109" customFormat="1" ht="19.5" customHeight="1">
      <c r="A27" s="680" t="str">
        <f>IF(ETUDE!C20&lt;&gt;"",(ETUDE!C20),"")</f>
        <v/>
      </c>
      <c r="B27" s="680"/>
      <c r="C27" s="680"/>
      <c r="D27" s="111" t="str">
        <f>IF(ETUDE!E20&lt;&gt;"",(ETUDE!E20),"")</f>
        <v/>
      </c>
      <c r="E27" s="111" t="str">
        <f>IF(ETUDE!F20&lt;&gt;"",(ETUDE!F20),"")</f>
        <v/>
      </c>
      <c r="F27" s="111" t="str">
        <f>IF(ETUDE!H20&lt;&gt;"",(ETUDE!H20),"")</f>
        <v/>
      </c>
      <c r="G27" s="111" t="str">
        <f>IF(ETUDE!J20&lt;&gt;"",(ETUDE!J20),"")</f>
        <v/>
      </c>
      <c r="H27" s="112" t="str">
        <f>IF(ETUDE!M20&lt;&gt;"",(ETUDE!M20),"")</f>
        <v/>
      </c>
      <c r="I27" s="112" t="str">
        <f t="shared" si="0"/>
        <v/>
      </c>
    </row>
    <row r="28" spans="1:9" s="109" customFormat="1" ht="19.5" customHeight="1">
      <c r="A28" s="680" t="str">
        <f>IF(ETUDE!C21&lt;&gt;"",(ETUDE!C21),"")</f>
        <v/>
      </c>
      <c r="B28" s="680"/>
      <c r="C28" s="680"/>
      <c r="D28" s="111" t="str">
        <f>IF(ETUDE!E21&lt;&gt;"",(ETUDE!E21),"")</f>
        <v/>
      </c>
      <c r="E28" s="111" t="str">
        <f>IF(ETUDE!F21&lt;&gt;"",(ETUDE!F21),"")</f>
        <v/>
      </c>
      <c r="F28" s="111" t="str">
        <f>IF(ETUDE!H21&lt;&gt;"",(ETUDE!H21),"")</f>
        <v/>
      </c>
      <c r="G28" s="111" t="str">
        <f>IF(ETUDE!J21&lt;&gt;"",(ETUDE!J21),"")</f>
        <v/>
      </c>
      <c r="H28" s="112" t="str">
        <f>IF(ETUDE!M21&lt;&gt;"",(ETUDE!M21),"")</f>
        <v/>
      </c>
      <c r="I28" s="112" t="str">
        <f t="shared" si="0"/>
        <v/>
      </c>
    </row>
    <row r="29" spans="1:9" s="109" customFormat="1" ht="19.5" customHeight="1">
      <c r="A29" s="680" t="str">
        <f>IF(ETUDE!C22&lt;&gt;"",(ETUDE!C22),"")</f>
        <v/>
      </c>
      <c r="B29" s="680"/>
      <c r="C29" s="680"/>
      <c r="D29" s="111" t="str">
        <f>IF(ETUDE!E22&lt;&gt;"",(ETUDE!E22),"")</f>
        <v/>
      </c>
      <c r="E29" s="111" t="str">
        <f>IF(ETUDE!F22&lt;&gt;"",(ETUDE!F22),"")</f>
        <v/>
      </c>
      <c r="F29" s="111" t="str">
        <f>IF(ETUDE!H22&lt;&gt;"",(ETUDE!H22),"")</f>
        <v/>
      </c>
      <c r="G29" s="111" t="str">
        <f>IF(ETUDE!J22&lt;&gt;"",(ETUDE!J22),"")</f>
        <v/>
      </c>
      <c r="H29" s="112" t="str">
        <f>IF(ETUDE!M22&lt;&gt;"",(ETUDE!M22),"")</f>
        <v/>
      </c>
      <c r="I29" s="112" t="str">
        <f t="shared" si="0"/>
        <v/>
      </c>
    </row>
    <row r="30" spans="1:9" s="109" customFormat="1" ht="19.5" customHeight="1">
      <c r="A30" s="680" t="str">
        <f>IF(ETUDE!C23&lt;&gt;"",(ETUDE!C23),"")</f>
        <v/>
      </c>
      <c r="B30" s="680"/>
      <c r="C30" s="680"/>
      <c r="D30" s="111" t="str">
        <f>IF(ETUDE!E23&lt;&gt;"",(ETUDE!E23),"")</f>
        <v/>
      </c>
      <c r="E30" s="111" t="str">
        <f>IF(ETUDE!F23&lt;&gt;"",(ETUDE!F23),"")</f>
        <v/>
      </c>
      <c r="F30" s="111" t="str">
        <f>IF(ETUDE!H23&lt;&gt;"",(ETUDE!H23),"")</f>
        <v/>
      </c>
      <c r="G30" s="111" t="str">
        <f>IF(ETUDE!J23&lt;&gt;"",(ETUDE!J23),"")</f>
        <v/>
      </c>
      <c r="H30" s="112" t="str">
        <f>IF(ETUDE!M23&lt;&gt;"",(ETUDE!M23),"")</f>
        <v/>
      </c>
      <c r="I30" s="112" t="str">
        <f t="shared" si="0"/>
        <v/>
      </c>
    </row>
    <row r="31" spans="1:9" s="109" customFormat="1" ht="19.5" customHeight="1">
      <c r="A31" s="680" t="str">
        <f>IF(ETUDE!C24&lt;&gt;"",(ETUDE!C24),"")</f>
        <v/>
      </c>
      <c r="B31" s="680"/>
      <c r="C31" s="680"/>
      <c r="D31" s="111" t="str">
        <f>IF(ETUDE!E24&lt;&gt;"",(ETUDE!E24),"")</f>
        <v/>
      </c>
      <c r="E31" s="111" t="str">
        <f>IF(ETUDE!F24&lt;&gt;"",(ETUDE!F24),"")</f>
        <v/>
      </c>
      <c r="F31" s="111" t="str">
        <f>IF(ETUDE!H24&lt;&gt;"",(ETUDE!H24),"")</f>
        <v/>
      </c>
      <c r="G31" s="111" t="str">
        <f>IF(ETUDE!J24&lt;&gt;"",(ETUDE!J24),"")</f>
        <v/>
      </c>
      <c r="H31" s="112" t="str">
        <f>IF(ETUDE!M24&lt;&gt;"",(ETUDE!M24),"")</f>
        <v/>
      </c>
      <c r="I31" s="112" t="str">
        <f t="shared" si="0"/>
        <v/>
      </c>
    </row>
    <row r="32" spans="1:9" s="109" customFormat="1" ht="19.5" customHeight="1">
      <c r="A32" s="680" t="str">
        <f>IF(ETUDE!C25&lt;&gt;"",(ETUDE!C25),"")</f>
        <v/>
      </c>
      <c r="B32" s="680"/>
      <c r="C32" s="680"/>
      <c r="D32" s="111" t="str">
        <f>IF(ETUDE!E25&lt;&gt;"",(ETUDE!E25),"")</f>
        <v/>
      </c>
      <c r="E32" s="111" t="str">
        <f>IF(ETUDE!F25&lt;&gt;"",(ETUDE!F25),"")</f>
        <v/>
      </c>
      <c r="F32" s="111" t="str">
        <f>IF(ETUDE!H25&lt;&gt;"",(ETUDE!H25),"")</f>
        <v/>
      </c>
      <c r="G32" s="111" t="str">
        <f>IF(ETUDE!J25&lt;&gt;"",(ETUDE!J25),"")</f>
        <v/>
      </c>
      <c r="H32" s="112" t="str">
        <f>IF(ETUDE!M25&lt;&gt;"",(ETUDE!M25),"")</f>
        <v/>
      </c>
      <c r="I32" s="112" t="str">
        <f t="shared" si="0"/>
        <v/>
      </c>
    </row>
    <row r="33" spans="1:9" s="109" customFormat="1" ht="19.5" customHeight="1">
      <c r="A33" s="680" t="str">
        <f>IF(ETUDE!C26&lt;&gt;"",(ETUDE!C26),"")</f>
        <v/>
      </c>
      <c r="B33" s="680"/>
      <c r="C33" s="680"/>
      <c r="D33" s="111" t="str">
        <f>IF(ETUDE!E26&lt;&gt;"",(ETUDE!E26),"")</f>
        <v/>
      </c>
      <c r="E33" s="111" t="str">
        <f>IF(ETUDE!F26&lt;&gt;"",(ETUDE!F26),"")</f>
        <v/>
      </c>
      <c r="F33" s="111" t="str">
        <f>IF(ETUDE!H26&lt;&gt;"",(ETUDE!H26),"")</f>
        <v/>
      </c>
      <c r="G33" s="111" t="str">
        <f>IF(ETUDE!J26&lt;&gt;"",(ETUDE!J26),"")</f>
        <v/>
      </c>
      <c r="H33" s="112" t="str">
        <f>IF(ETUDE!M26&lt;&gt;"",(ETUDE!M26),"")</f>
        <v/>
      </c>
      <c r="I33" s="112" t="str">
        <f t="shared" si="0"/>
        <v/>
      </c>
    </row>
    <row r="34" spans="1:9" s="109" customFormat="1" ht="19.5" customHeight="1" thickBot="1">
      <c r="A34" s="680" t="str">
        <f>IF(ETUDE!C39&lt;&gt;"",(ETUDE!C39),"")</f>
        <v/>
      </c>
      <c r="B34" s="680"/>
      <c r="C34" s="680"/>
      <c r="D34" s="111" t="str">
        <f>IF(ETUDE!E39&lt;&gt;"",(ETUDE!E39),"")</f>
        <v/>
      </c>
      <c r="E34" s="111" t="str">
        <f>IF(ETUDE!F39&lt;&gt;"",(ETUDE!F39),"")</f>
        <v/>
      </c>
      <c r="F34" s="111" t="str">
        <f>IF(ETUDE!H39&lt;&gt;"",(ETUDE!H39),"")</f>
        <v/>
      </c>
      <c r="G34" s="111" t="str">
        <f>IF(ETUDE!J39&lt;&gt;"",(ETUDE!J39),"")</f>
        <v/>
      </c>
      <c r="H34" s="112" t="str">
        <f>IF(ETUDE!M39&lt;&gt;"",(ETUDE!M39),"")</f>
        <v/>
      </c>
      <c r="I34" s="112" t="str">
        <f t="shared" si="0"/>
        <v/>
      </c>
    </row>
    <row r="35" spans="1:9" ht="25.5" customHeight="1">
      <c r="A35" s="5"/>
      <c r="B35" s="5"/>
      <c r="C35" s="5"/>
      <c r="G35" s="695" t="s">
        <v>881</v>
      </c>
      <c r="H35" s="696"/>
      <c r="I35" s="114" t="e">
        <f>SUM(I15:I34)</f>
        <v>#VALUE!</v>
      </c>
    </row>
    <row r="36" spans="1:9" ht="25.5" customHeight="1">
      <c r="A36" s="116"/>
      <c r="B36" s="116"/>
      <c r="C36" s="116"/>
      <c r="D36" s="116"/>
      <c r="E36" s="116"/>
      <c r="F36" s="117"/>
      <c r="G36" s="115" t="s">
        <v>880</v>
      </c>
      <c r="H36" s="113">
        <v>0.2</v>
      </c>
      <c r="I36" s="119" t="e">
        <f>I35*H36</f>
        <v>#VALUE!</v>
      </c>
    </row>
    <row r="37" spans="1:9" ht="25.5" customHeight="1" thickBot="1">
      <c r="A37" s="693" t="s">
        <v>883</v>
      </c>
      <c r="B37" s="693"/>
      <c r="C37" s="693"/>
      <c r="D37" s="693"/>
      <c r="E37" s="693"/>
      <c r="F37" s="694"/>
      <c r="G37" s="691" t="s">
        <v>882</v>
      </c>
      <c r="H37" s="692"/>
      <c r="I37" s="118" t="e">
        <f>I35+I36</f>
        <v>#VALUE!</v>
      </c>
    </row>
    <row r="38" spans="1:9">
      <c r="A38" s="5"/>
      <c r="B38" s="5"/>
      <c r="C38" s="5"/>
    </row>
    <row r="39" spans="1:9">
      <c r="A39" s="5"/>
      <c r="B39" s="5"/>
      <c r="C39" s="5"/>
    </row>
    <row r="40" spans="1:9">
      <c r="A40" s="5"/>
      <c r="B40" s="5"/>
      <c r="C40" s="5"/>
    </row>
    <row r="41" spans="1:9">
      <c r="A41" s="5"/>
      <c r="B41" s="5"/>
      <c r="C41" s="5"/>
    </row>
    <row r="42" spans="1:9">
      <c r="A42" s="5"/>
      <c r="B42" s="5"/>
      <c r="C42" s="5"/>
    </row>
    <row r="43" spans="1:9">
      <c r="A43" s="5"/>
      <c r="B43" s="5"/>
      <c r="C43" s="5"/>
    </row>
    <row r="44" spans="1:9">
      <c r="A44" s="5"/>
      <c r="B44" s="5"/>
      <c r="C44" s="5"/>
    </row>
    <row r="45" spans="1:9">
      <c r="A45" s="5"/>
      <c r="B45" s="5"/>
      <c r="C45" s="5"/>
    </row>
    <row r="46" spans="1:9">
      <c r="A46" s="5"/>
      <c r="B46" s="5"/>
      <c r="C46" s="5"/>
    </row>
  </sheetData>
  <mergeCells count="29">
    <mergeCell ref="A29:C29"/>
    <mergeCell ref="A30:C30"/>
    <mergeCell ref="G37:H37"/>
    <mergeCell ref="A31:C31"/>
    <mergeCell ref="A37:F37"/>
    <mergeCell ref="A33:C33"/>
    <mergeCell ref="A34:C34"/>
    <mergeCell ref="A32:C32"/>
    <mergeCell ref="G35:H35"/>
    <mergeCell ref="A23:C23"/>
    <mergeCell ref="A22:C22"/>
    <mergeCell ref="A18:C18"/>
    <mergeCell ref="A28:C28"/>
    <mergeCell ref="A24:C24"/>
    <mergeCell ref="A25:C25"/>
    <mergeCell ref="A26:C26"/>
    <mergeCell ref="A27:C27"/>
    <mergeCell ref="A19:C19"/>
    <mergeCell ref="A20:C20"/>
    <mergeCell ref="A21:C21"/>
    <mergeCell ref="A14:C14"/>
    <mergeCell ref="A15:C15"/>
    <mergeCell ref="A16:C16"/>
    <mergeCell ref="A17:C17"/>
    <mergeCell ref="H7:I7"/>
    <mergeCell ref="B11:D11"/>
    <mergeCell ref="B12:D12"/>
    <mergeCell ref="E6:E7"/>
    <mergeCell ref="A6:D7"/>
  </mergeCells>
  <phoneticPr fontId="0" type="noConversion"/>
  <dataValidations count="1">
    <dataValidation type="list" allowBlank="1" showInputMessage="1" showErrorMessage="1" sqref="C13" xr:uid="{00000000-0002-0000-0700-000000000000}">
      <formula1>CLIENT</formula1>
    </dataValidation>
  </dataValidations>
  <pageMargins left="0.78740157480314965" right="0.35433070866141736" top="0.62992125984251968" bottom="0.98425196850393704" header="0.51181102362204722" footer="0.51181102362204722"/>
  <pageSetup paperSize="9" scale="89" orientation="portrait" r:id="rId1"/>
  <headerFooter alignWithMargins="0">
    <oddFooter>&amp;LSIRET :449 483 924 00014&amp;CA.P.E. : 284B&amp;RTVA : FR 76 449 483 924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N173"/>
  <sheetViews>
    <sheetView topLeftCell="B1" zoomScale="75" workbookViewId="0">
      <selection activeCell="M3" sqref="M3:M26"/>
    </sheetView>
  </sheetViews>
  <sheetFormatPr baseColWidth="10" defaultRowHeight="13.2"/>
  <cols>
    <col min="1" max="1" width="29.6640625" bestFit="1" customWidth="1"/>
    <col min="2" max="2" width="25.6640625" customWidth="1"/>
    <col min="3" max="3" width="25" customWidth="1"/>
    <col min="4" max="5" width="20.5546875" customWidth="1"/>
    <col min="6" max="6" width="17" customWidth="1"/>
    <col min="7" max="7" width="16.44140625" bestFit="1" customWidth="1"/>
    <col min="8" max="8" width="12.6640625" bestFit="1" customWidth="1"/>
    <col min="10" max="10" width="15.5546875" bestFit="1" customWidth="1"/>
    <col min="11" max="11" width="28" bestFit="1" customWidth="1"/>
    <col min="12" max="12" width="34.33203125" customWidth="1"/>
  </cols>
  <sheetData>
    <row r="1" spans="1:14">
      <c r="A1" t="s">
        <v>42</v>
      </c>
      <c r="B1" t="s">
        <v>51</v>
      </c>
      <c r="C1" t="s">
        <v>97</v>
      </c>
      <c r="D1" t="s">
        <v>98</v>
      </c>
      <c r="E1" t="s">
        <v>99</v>
      </c>
      <c r="F1" t="s">
        <v>52</v>
      </c>
      <c r="G1" t="s">
        <v>56</v>
      </c>
      <c r="H1" t="s">
        <v>59</v>
      </c>
      <c r="I1" t="s">
        <v>71</v>
      </c>
      <c r="J1" t="s">
        <v>72</v>
      </c>
      <c r="K1" t="s">
        <v>74</v>
      </c>
      <c r="L1" t="s">
        <v>834</v>
      </c>
      <c r="M1" t="s">
        <v>0</v>
      </c>
      <c r="N1" t="s">
        <v>40</v>
      </c>
    </row>
    <row r="3" spans="1:14">
      <c r="A3" s="9" t="s">
        <v>452</v>
      </c>
      <c r="B3" s="35" t="s">
        <v>453</v>
      </c>
      <c r="C3" s="35" t="s">
        <v>454</v>
      </c>
      <c r="D3" s="36"/>
      <c r="E3" s="36"/>
      <c r="F3" t="s">
        <v>55</v>
      </c>
      <c r="G3" t="s">
        <v>831</v>
      </c>
      <c r="H3" t="s">
        <v>66</v>
      </c>
      <c r="I3" t="s">
        <v>47</v>
      </c>
      <c r="J3" t="s">
        <v>46</v>
      </c>
      <c r="K3" t="s">
        <v>88</v>
      </c>
      <c r="L3" t="s">
        <v>835</v>
      </c>
      <c r="M3" t="s">
        <v>839</v>
      </c>
      <c r="N3" t="s">
        <v>846</v>
      </c>
    </row>
    <row r="4" spans="1:14">
      <c r="A4" s="9" t="s">
        <v>101</v>
      </c>
      <c r="B4" s="34" t="s">
        <v>102</v>
      </c>
      <c r="C4" s="34" t="s">
        <v>103</v>
      </c>
      <c r="D4" s="36" t="s">
        <v>530</v>
      </c>
      <c r="E4" s="36" t="s">
        <v>531</v>
      </c>
      <c r="F4" t="s">
        <v>54</v>
      </c>
      <c r="G4" t="s">
        <v>813</v>
      </c>
      <c r="H4" t="s">
        <v>61</v>
      </c>
      <c r="I4" t="s">
        <v>49</v>
      </c>
      <c r="J4" t="s">
        <v>45</v>
      </c>
      <c r="K4" t="s">
        <v>77</v>
      </c>
      <c r="L4" t="s">
        <v>833</v>
      </c>
      <c r="M4" t="s">
        <v>27</v>
      </c>
      <c r="N4" t="s">
        <v>847</v>
      </c>
    </row>
    <row r="5" spans="1:14">
      <c r="A5" s="9" t="s">
        <v>100</v>
      </c>
      <c r="B5" s="34" t="s">
        <v>104</v>
      </c>
      <c r="C5" s="34" t="s">
        <v>105</v>
      </c>
      <c r="D5" s="36" t="s">
        <v>532</v>
      </c>
      <c r="E5" s="36" t="s">
        <v>533</v>
      </c>
      <c r="F5" t="s">
        <v>53</v>
      </c>
      <c r="G5" t="s">
        <v>829</v>
      </c>
      <c r="H5" t="s">
        <v>67</v>
      </c>
      <c r="I5" t="s">
        <v>48</v>
      </c>
      <c r="J5" t="s">
        <v>73</v>
      </c>
      <c r="K5" t="s">
        <v>78</v>
      </c>
      <c r="M5" t="s">
        <v>844</v>
      </c>
      <c r="N5" t="s">
        <v>848</v>
      </c>
    </row>
    <row r="6" spans="1:14">
      <c r="A6" s="9" t="s">
        <v>106</v>
      </c>
      <c r="B6" s="35" t="s">
        <v>107</v>
      </c>
      <c r="C6" s="35" t="s">
        <v>108</v>
      </c>
      <c r="D6" s="36" t="s">
        <v>534</v>
      </c>
      <c r="E6" s="36" t="s">
        <v>535</v>
      </c>
      <c r="G6" t="s">
        <v>815</v>
      </c>
      <c r="H6" t="s">
        <v>62</v>
      </c>
      <c r="J6" t="s">
        <v>828</v>
      </c>
      <c r="K6" t="s">
        <v>81</v>
      </c>
      <c r="M6" t="s">
        <v>840</v>
      </c>
      <c r="N6" t="s">
        <v>849</v>
      </c>
    </row>
    <row r="7" spans="1:14">
      <c r="A7" s="9" t="s">
        <v>444</v>
      </c>
      <c r="B7" s="35" t="s">
        <v>445</v>
      </c>
      <c r="C7" s="35" t="s">
        <v>446</v>
      </c>
      <c r="D7" s="36"/>
      <c r="E7" s="36"/>
      <c r="G7" t="s">
        <v>57</v>
      </c>
      <c r="H7" t="s">
        <v>68</v>
      </c>
      <c r="K7" t="s">
        <v>82</v>
      </c>
      <c r="M7" t="s">
        <v>858</v>
      </c>
      <c r="N7" t="s">
        <v>850</v>
      </c>
    </row>
    <row r="8" spans="1:14">
      <c r="A8" s="9" t="s">
        <v>109</v>
      </c>
      <c r="B8" s="35" t="s">
        <v>110</v>
      </c>
      <c r="C8" s="35" t="s">
        <v>111</v>
      </c>
      <c r="D8" s="36" t="s">
        <v>536</v>
      </c>
      <c r="E8" s="36" t="s">
        <v>537</v>
      </c>
      <c r="G8" t="s">
        <v>830</v>
      </c>
      <c r="H8" t="s">
        <v>63</v>
      </c>
      <c r="K8" t="s">
        <v>79</v>
      </c>
      <c r="M8" t="s">
        <v>859</v>
      </c>
      <c r="N8" t="s">
        <v>851</v>
      </c>
    </row>
    <row r="9" spans="1:14">
      <c r="A9" s="9" t="s">
        <v>447</v>
      </c>
      <c r="B9" s="35" t="s">
        <v>448</v>
      </c>
      <c r="C9" s="35" t="s">
        <v>449</v>
      </c>
      <c r="D9" s="36" t="s">
        <v>775</v>
      </c>
      <c r="E9" s="36" t="s">
        <v>776</v>
      </c>
      <c r="G9" t="s">
        <v>58</v>
      </c>
      <c r="H9" t="s">
        <v>69</v>
      </c>
      <c r="K9" t="s">
        <v>80</v>
      </c>
      <c r="M9" t="s">
        <v>843</v>
      </c>
    </row>
    <row r="10" spans="1:14">
      <c r="A10" s="9" t="s">
        <v>450</v>
      </c>
      <c r="B10" s="35" t="s">
        <v>215</v>
      </c>
      <c r="C10" s="35" t="s">
        <v>451</v>
      </c>
      <c r="D10" s="36" t="s">
        <v>777</v>
      </c>
      <c r="E10" s="36" t="s">
        <v>778</v>
      </c>
      <c r="G10" t="s">
        <v>845</v>
      </c>
      <c r="H10" t="s">
        <v>64</v>
      </c>
      <c r="K10" t="s">
        <v>89</v>
      </c>
      <c r="M10" t="s">
        <v>841</v>
      </c>
    </row>
    <row r="11" spans="1:14">
      <c r="A11" s="9" t="s">
        <v>112</v>
      </c>
      <c r="B11" s="35" t="s">
        <v>113</v>
      </c>
      <c r="C11" s="35" t="s">
        <v>114</v>
      </c>
      <c r="D11" s="36" t="s">
        <v>538</v>
      </c>
      <c r="E11" s="36" t="s">
        <v>539</v>
      </c>
      <c r="H11" t="s">
        <v>70</v>
      </c>
      <c r="K11" t="s">
        <v>76</v>
      </c>
      <c r="M11" t="s">
        <v>19</v>
      </c>
    </row>
    <row r="12" spans="1:14">
      <c r="A12" s="9" t="s">
        <v>115</v>
      </c>
      <c r="B12" s="35" t="s">
        <v>116</v>
      </c>
      <c r="C12" s="35" t="s">
        <v>117</v>
      </c>
      <c r="D12" s="36" t="s">
        <v>540</v>
      </c>
      <c r="E12" s="36" t="s">
        <v>541</v>
      </c>
      <c r="H12" t="s">
        <v>65</v>
      </c>
      <c r="K12" t="s">
        <v>75</v>
      </c>
      <c r="M12" t="s">
        <v>857</v>
      </c>
    </row>
    <row r="13" spans="1:14">
      <c r="A13" s="9" t="s">
        <v>118</v>
      </c>
      <c r="B13" s="34" t="s">
        <v>119</v>
      </c>
      <c r="C13" s="34" t="s">
        <v>120</v>
      </c>
      <c r="D13" s="36" t="s">
        <v>542</v>
      </c>
      <c r="E13" s="36" t="s">
        <v>543</v>
      </c>
      <c r="H13" t="s">
        <v>60</v>
      </c>
      <c r="K13" t="s">
        <v>836</v>
      </c>
      <c r="M13" t="s">
        <v>17</v>
      </c>
    </row>
    <row r="14" spans="1:14">
      <c r="A14" s="9" t="s">
        <v>121</v>
      </c>
      <c r="B14" s="35" t="s">
        <v>122</v>
      </c>
      <c r="C14" s="35" t="s">
        <v>123</v>
      </c>
      <c r="D14" s="36" t="s">
        <v>544</v>
      </c>
      <c r="E14" s="36" t="s">
        <v>545</v>
      </c>
      <c r="H14" t="s">
        <v>44</v>
      </c>
      <c r="K14" t="s">
        <v>837</v>
      </c>
      <c r="M14" t="s">
        <v>22</v>
      </c>
    </row>
    <row r="15" spans="1:14">
      <c r="A15" s="9" t="s">
        <v>124</v>
      </c>
      <c r="B15" s="35" t="s">
        <v>125</v>
      </c>
      <c r="C15" s="35" t="s">
        <v>126</v>
      </c>
      <c r="D15" s="36" t="s">
        <v>546</v>
      </c>
      <c r="E15" s="36" t="s">
        <v>547</v>
      </c>
      <c r="M15" t="s">
        <v>854</v>
      </c>
    </row>
    <row r="16" spans="1:14">
      <c r="A16" s="9" t="s">
        <v>441</v>
      </c>
      <c r="B16" s="35" t="s">
        <v>442</v>
      </c>
      <c r="C16" s="35" t="s">
        <v>443</v>
      </c>
      <c r="D16" s="36" t="s">
        <v>773</v>
      </c>
      <c r="E16" s="36" t="s">
        <v>774</v>
      </c>
      <c r="M16" t="s">
        <v>855</v>
      </c>
    </row>
    <row r="17" spans="1:13">
      <c r="A17" s="9" t="s">
        <v>127</v>
      </c>
      <c r="B17" s="33" t="s">
        <v>128</v>
      </c>
      <c r="C17" s="33" t="s">
        <v>129</v>
      </c>
      <c r="D17" s="37" t="s">
        <v>548</v>
      </c>
      <c r="E17" s="37" t="s">
        <v>549</v>
      </c>
      <c r="M17" t="s">
        <v>838</v>
      </c>
    </row>
    <row r="18" spans="1:13">
      <c r="A18" s="9" t="s">
        <v>130</v>
      </c>
      <c r="B18" s="35" t="s">
        <v>131</v>
      </c>
      <c r="C18" s="35" t="s">
        <v>132</v>
      </c>
      <c r="D18" s="36" t="s">
        <v>550</v>
      </c>
      <c r="E18" s="36" t="s">
        <v>551</v>
      </c>
      <c r="M18" t="s">
        <v>852</v>
      </c>
    </row>
    <row r="19" spans="1:13">
      <c r="A19" s="9" t="s">
        <v>455</v>
      </c>
      <c r="B19" s="35" t="s">
        <v>456</v>
      </c>
      <c r="C19" s="35" t="s">
        <v>457</v>
      </c>
      <c r="D19" s="36"/>
      <c r="E19" s="36"/>
      <c r="M19" t="s">
        <v>853</v>
      </c>
    </row>
    <row r="20" spans="1:13">
      <c r="A20" s="9" t="s">
        <v>133</v>
      </c>
      <c r="B20" s="35" t="s">
        <v>134</v>
      </c>
      <c r="C20" s="35" t="s">
        <v>135</v>
      </c>
      <c r="D20" s="36" t="s">
        <v>552</v>
      </c>
      <c r="E20" s="36" t="s">
        <v>553</v>
      </c>
      <c r="F20" t="s">
        <v>83</v>
      </c>
      <c r="M20" t="s">
        <v>856</v>
      </c>
    </row>
    <row r="21" spans="1:13">
      <c r="A21" s="9" t="s">
        <v>136</v>
      </c>
      <c r="B21" s="35" t="s">
        <v>137</v>
      </c>
      <c r="C21" s="35" t="s">
        <v>138</v>
      </c>
      <c r="D21" s="36" t="s">
        <v>554</v>
      </c>
      <c r="E21" s="36" t="s">
        <v>555</v>
      </c>
      <c r="M21" t="s">
        <v>860</v>
      </c>
    </row>
    <row r="22" spans="1:13">
      <c r="A22" s="9" t="s">
        <v>139</v>
      </c>
      <c r="B22" s="35" t="s">
        <v>140</v>
      </c>
      <c r="C22" s="35" t="s">
        <v>141</v>
      </c>
      <c r="D22" s="36" t="s">
        <v>556</v>
      </c>
      <c r="E22" s="36" t="s">
        <v>557</v>
      </c>
      <c r="F22" t="s">
        <v>84</v>
      </c>
      <c r="M22" t="s">
        <v>861</v>
      </c>
    </row>
    <row r="23" spans="1:13">
      <c r="A23" s="9" t="s">
        <v>142</v>
      </c>
      <c r="B23" s="35" t="s">
        <v>143</v>
      </c>
      <c r="C23" s="35" t="s">
        <v>144</v>
      </c>
      <c r="D23" s="36" t="s">
        <v>558</v>
      </c>
      <c r="E23" s="36" t="s">
        <v>559</v>
      </c>
      <c r="F23" t="s">
        <v>85</v>
      </c>
      <c r="M23" t="s">
        <v>862</v>
      </c>
    </row>
    <row r="24" spans="1:13">
      <c r="A24" s="9" t="s">
        <v>145</v>
      </c>
      <c r="B24" s="35" t="s">
        <v>146</v>
      </c>
      <c r="C24" s="35" t="s">
        <v>147</v>
      </c>
      <c r="D24" s="36" t="s">
        <v>560</v>
      </c>
      <c r="E24" s="36" t="s">
        <v>561</v>
      </c>
      <c r="F24" t="s">
        <v>86</v>
      </c>
      <c r="M24" t="s">
        <v>842</v>
      </c>
    </row>
    <row r="25" spans="1:13">
      <c r="A25" s="9" t="s">
        <v>148</v>
      </c>
      <c r="B25" s="35" t="s">
        <v>149</v>
      </c>
      <c r="C25" s="35" t="s">
        <v>150</v>
      </c>
      <c r="D25" s="36" t="s">
        <v>562</v>
      </c>
      <c r="E25" s="36" t="s">
        <v>563</v>
      </c>
      <c r="F25" t="s">
        <v>87</v>
      </c>
      <c r="M25" t="s">
        <v>872</v>
      </c>
    </row>
    <row r="26" spans="1:13">
      <c r="A26" s="9" t="s">
        <v>508</v>
      </c>
      <c r="B26" s="35" t="s">
        <v>509</v>
      </c>
      <c r="C26" s="35" t="s">
        <v>510</v>
      </c>
      <c r="D26" s="36" t="s">
        <v>802</v>
      </c>
      <c r="E26" s="36" t="s">
        <v>799</v>
      </c>
      <c r="M26" t="s">
        <v>873</v>
      </c>
    </row>
    <row r="27" spans="1:13">
      <c r="A27" s="9" t="s">
        <v>2572</v>
      </c>
      <c r="B27" s="35" t="s">
        <v>2573</v>
      </c>
      <c r="C27" s="35" t="s">
        <v>2574</v>
      </c>
      <c r="D27" s="36" t="s">
        <v>2575</v>
      </c>
      <c r="E27" s="36"/>
      <c r="F27" t="s">
        <v>2576</v>
      </c>
      <c r="G27" t="s">
        <v>2577</v>
      </c>
    </row>
    <row r="28" spans="1:13">
      <c r="A28" s="9" t="s">
        <v>151</v>
      </c>
      <c r="B28" s="34" t="s">
        <v>152</v>
      </c>
      <c r="C28" s="34" t="s">
        <v>153</v>
      </c>
      <c r="D28" s="36" t="s">
        <v>564</v>
      </c>
      <c r="E28" s="36" t="s">
        <v>565</v>
      </c>
    </row>
    <row r="29" spans="1:13">
      <c r="A29" s="9" t="s">
        <v>36</v>
      </c>
      <c r="B29" s="35" t="s">
        <v>458</v>
      </c>
      <c r="C29" s="35" t="s">
        <v>459</v>
      </c>
      <c r="D29" s="36" t="s">
        <v>779</v>
      </c>
      <c r="E29" s="36" t="s">
        <v>780</v>
      </c>
    </row>
    <row r="30" spans="1:13">
      <c r="A30" s="9" t="s">
        <v>2316</v>
      </c>
      <c r="B30" s="35" t="s">
        <v>2320</v>
      </c>
      <c r="C30" s="35" t="s">
        <v>2321</v>
      </c>
      <c r="D30" s="36" t="s">
        <v>2322</v>
      </c>
      <c r="E30" s="36" t="s">
        <v>2323</v>
      </c>
      <c r="F30" t="s">
        <v>2319</v>
      </c>
    </row>
    <row r="31" spans="1:13">
      <c r="A31" s="9" t="s">
        <v>154</v>
      </c>
      <c r="B31" s="35" t="s">
        <v>155</v>
      </c>
      <c r="C31" s="35" t="s">
        <v>156</v>
      </c>
      <c r="D31" s="36" t="s">
        <v>566</v>
      </c>
      <c r="E31" s="36" t="s">
        <v>567</v>
      </c>
    </row>
    <row r="32" spans="1:13">
      <c r="A32" s="9" t="s">
        <v>157</v>
      </c>
      <c r="B32" s="35" t="s">
        <v>158</v>
      </c>
      <c r="C32" s="35" t="s">
        <v>159</v>
      </c>
      <c r="D32" s="36" t="s">
        <v>568</v>
      </c>
      <c r="E32" s="36" t="s">
        <v>569</v>
      </c>
    </row>
    <row r="33" spans="1:5">
      <c r="A33" s="9" t="s">
        <v>160</v>
      </c>
      <c r="B33" s="35" t="s">
        <v>92</v>
      </c>
      <c r="C33" s="35" t="s">
        <v>161</v>
      </c>
      <c r="D33" s="36" t="s">
        <v>570</v>
      </c>
      <c r="E33" s="36" t="s">
        <v>571</v>
      </c>
    </row>
    <row r="34" spans="1:5">
      <c r="A34" s="9" t="s">
        <v>162</v>
      </c>
      <c r="B34" s="35" t="s">
        <v>163</v>
      </c>
      <c r="C34" s="35" t="s">
        <v>164</v>
      </c>
      <c r="D34" s="36" t="s">
        <v>572</v>
      </c>
      <c r="E34" s="36" t="s">
        <v>573</v>
      </c>
    </row>
    <row r="35" spans="1:5">
      <c r="A35" s="9" t="s">
        <v>26</v>
      </c>
      <c r="B35" s="35" t="s">
        <v>460</v>
      </c>
      <c r="C35" s="35" t="s">
        <v>461</v>
      </c>
      <c r="D35" s="36" t="s">
        <v>781</v>
      </c>
      <c r="E35" s="36" t="s">
        <v>782</v>
      </c>
    </row>
    <row r="36" spans="1:5">
      <c r="A36" s="9" t="s">
        <v>165</v>
      </c>
      <c r="B36" s="35" t="s">
        <v>166</v>
      </c>
      <c r="C36" s="35" t="s">
        <v>167</v>
      </c>
      <c r="D36" s="36" t="s">
        <v>574</v>
      </c>
      <c r="E36" s="36" t="s">
        <v>575</v>
      </c>
    </row>
    <row r="37" spans="1:5">
      <c r="A37" s="9" t="s">
        <v>462</v>
      </c>
      <c r="B37" s="35" t="s">
        <v>463</v>
      </c>
      <c r="C37" s="35" t="s">
        <v>464</v>
      </c>
      <c r="D37" s="36" t="s">
        <v>783</v>
      </c>
      <c r="E37" s="36" t="s">
        <v>784</v>
      </c>
    </row>
    <row r="38" spans="1:5">
      <c r="A38" s="9" t="s">
        <v>173</v>
      </c>
      <c r="B38" s="35" t="s">
        <v>174</v>
      </c>
      <c r="C38" s="35" t="s">
        <v>175</v>
      </c>
      <c r="D38" s="36" t="s">
        <v>580</v>
      </c>
      <c r="E38" s="36" t="s">
        <v>581</v>
      </c>
    </row>
    <row r="39" spans="1:5">
      <c r="A39" s="9" t="s">
        <v>168</v>
      </c>
      <c r="B39" s="34" t="s">
        <v>169</v>
      </c>
      <c r="C39" s="34" t="s">
        <v>170</v>
      </c>
      <c r="D39" s="36" t="s">
        <v>576</v>
      </c>
      <c r="E39" s="36" t="s">
        <v>577</v>
      </c>
    </row>
    <row r="40" spans="1:5">
      <c r="A40" s="9" t="s">
        <v>171</v>
      </c>
      <c r="B40" s="34" t="s">
        <v>102</v>
      </c>
      <c r="C40" s="34" t="s">
        <v>172</v>
      </c>
      <c r="D40" s="36" t="s">
        <v>578</v>
      </c>
      <c r="E40" s="36" t="s">
        <v>579</v>
      </c>
    </row>
    <row r="41" spans="1:5">
      <c r="A41" s="9" t="s">
        <v>465</v>
      </c>
      <c r="B41" s="35" t="s">
        <v>426</v>
      </c>
      <c r="C41" s="35" t="s">
        <v>466</v>
      </c>
      <c r="D41" s="36"/>
      <c r="E41" s="36"/>
    </row>
    <row r="42" spans="1:5">
      <c r="A42" s="9" t="s">
        <v>176</v>
      </c>
      <c r="B42" s="35" t="s">
        <v>119</v>
      </c>
      <c r="C42" s="35" t="s">
        <v>177</v>
      </c>
      <c r="D42" s="36" t="s">
        <v>582</v>
      </c>
      <c r="E42" s="36" t="s">
        <v>583</v>
      </c>
    </row>
    <row r="43" spans="1:5">
      <c r="A43" s="9" t="s">
        <v>178</v>
      </c>
      <c r="B43" s="35" t="s">
        <v>179</v>
      </c>
      <c r="C43" s="35"/>
      <c r="D43" s="36" t="s">
        <v>584</v>
      </c>
      <c r="E43" s="36" t="s">
        <v>585</v>
      </c>
    </row>
    <row r="44" spans="1:5">
      <c r="A44" s="9" t="s">
        <v>180</v>
      </c>
      <c r="B44" s="33" t="s">
        <v>181</v>
      </c>
      <c r="C44" s="33" t="s">
        <v>182</v>
      </c>
      <c r="D44" s="37" t="s">
        <v>586</v>
      </c>
      <c r="E44" s="37" t="s">
        <v>587</v>
      </c>
    </row>
    <row r="45" spans="1:5">
      <c r="A45" s="9" t="s">
        <v>183</v>
      </c>
      <c r="B45" s="34" t="s">
        <v>184</v>
      </c>
      <c r="C45" s="34" t="s">
        <v>185</v>
      </c>
      <c r="D45" s="36" t="s">
        <v>588</v>
      </c>
      <c r="E45" s="36" t="s">
        <v>589</v>
      </c>
    </row>
    <row r="46" spans="1:5">
      <c r="A46" s="9" t="s">
        <v>186</v>
      </c>
      <c r="B46" s="35" t="s">
        <v>187</v>
      </c>
      <c r="C46" s="35" t="s">
        <v>188</v>
      </c>
      <c r="D46" s="36" t="s">
        <v>590</v>
      </c>
      <c r="E46" s="36" t="s">
        <v>591</v>
      </c>
    </row>
    <row r="47" spans="1:5">
      <c r="A47" s="9" t="s">
        <v>189</v>
      </c>
      <c r="B47" s="35" t="s">
        <v>190</v>
      </c>
      <c r="C47" s="35" t="s">
        <v>191</v>
      </c>
      <c r="D47" s="36" t="s">
        <v>592</v>
      </c>
      <c r="E47" s="36" t="s">
        <v>593</v>
      </c>
    </row>
    <row r="48" spans="1:5">
      <c r="A48" s="9" t="s">
        <v>192</v>
      </c>
      <c r="B48" s="34" t="s">
        <v>193</v>
      </c>
      <c r="C48" s="34" t="s">
        <v>194</v>
      </c>
      <c r="D48" s="38">
        <v>352401701</v>
      </c>
      <c r="E48" s="39">
        <v>352401709</v>
      </c>
    </row>
    <row r="49" spans="1:5">
      <c r="A49" s="9" t="s">
        <v>195</v>
      </c>
      <c r="B49" s="35" t="s">
        <v>196</v>
      </c>
      <c r="C49" s="35" t="s">
        <v>197</v>
      </c>
      <c r="D49" s="36" t="s">
        <v>594</v>
      </c>
      <c r="E49" s="36" t="s">
        <v>595</v>
      </c>
    </row>
    <row r="50" spans="1:5">
      <c r="A50" s="9" t="s">
        <v>198</v>
      </c>
      <c r="B50" s="34" t="s">
        <v>199</v>
      </c>
      <c r="C50" s="34" t="s">
        <v>200</v>
      </c>
      <c r="D50" s="36" t="s">
        <v>596</v>
      </c>
      <c r="E50" s="36" t="s">
        <v>597</v>
      </c>
    </row>
    <row r="51" spans="1:5">
      <c r="A51" s="9" t="s">
        <v>201</v>
      </c>
      <c r="B51" s="34" t="s">
        <v>215</v>
      </c>
      <c r="C51" s="34" t="s">
        <v>202</v>
      </c>
      <c r="D51" s="36" t="s">
        <v>598</v>
      </c>
      <c r="E51" s="36" t="s">
        <v>599</v>
      </c>
    </row>
    <row r="52" spans="1:5">
      <c r="A52" s="9" t="s">
        <v>203</v>
      </c>
      <c r="B52" s="35" t="s">
        <v>140</v>
      </c>
      <c r="C52" s="35" t="s">
        <v>204</v>
      </c>
      <c r="D52" s="36" t="s">
        <v>600</v>
      </c>
      <c r="E52" s="36" t="s">
        <v>601</v>
      </c>
    </row>
    <row r="53" spans="1:5">
      <c r="A53" s="9" t="s">
        <v>205</v>
      </c>
      <c r="B53" s="34" t="s">
        <v>206</v>
      </c>
      <c r="C53" s="34" t="s">
        <v>207</v>
      </c>
      <c r="D53" s="36" t="s">
        <v>602</v>
      </c>
      <c r="E53" s="36"/>
    </row>
    <row r="54" spans="1:5">
      <c r="A54" s="9" t="s">
        <v>208</v>
      </c>
      <c r="B54" s="35" t="s">
        <v>209</v>
      </c>
      <c r="C54" s="35" t="s">
        <v>210</v>
      </c>
      <c r="D54" s="36" t="s">
        <v>603</v>
      </c>
      <c r="E54" s="36" t="s">
        <v>604</v>
      </c>
    </row>
    <row r="55" spans="1:5">
      <c r="A55" s="9" t="s">
        <v>211</v>
      </c>
      <c r="B55" s="35" t="s">
        <v>212</v>
      </c>
      <c r="C55" s="35" t="s">
        <v>213</v>
      </c>
      <c r="D55" s="36" t="s">
        <v>605</v>
      </c>
      <c r="E55" s="36" t="s">
        <v>605</v>
      </c>
    </row>
    <row r="56" spans="1:5">
      <c r="A56" s="9" t="s">
        <v>468</v>
      </c>
      <c r="B56" s="35" t="s">
        <v>469</v>
      </c>
      <c r="C56" s="35" t="s">
        <v>470</v>
      </c>
      <c r="D56" s="36" t="s">
        <v>786</v>
      </c>
      <c r="E56" s="36" t="s">
        <v>787</v>
      </c>
    </row>
    <row r="57" spans="1:5">
      <c r="A57" s="9" t="s">
        <v>471</v>
      </c>
      <c r="B57" s="35" t="s">
        <v>472</v>
      </c>
      <c r="C57" s="35" t="s">
        <v>473</v>
      </c>
      <c r="D57" s="36"/>
      <c r="E57" s="36"/>
    </row>
    <row r="58" spans="1:5">
      <c r="A58" s="9" t="s">
        <v>474</v>
      </c>
      <c r="B58" s="35" t="s">
        <v>146</v>
      </c>
      <c r="C58" s="35" t="s">
        <v>475</v>
      </c>
      <c r="D58" s="36"/>
      <c r="E58" s="36"/>
    </row>
    <row r="59" spans="1:5">
      <c r="A59" s="9" t="s">
        <v>214</v>
      </c>
      <c r="B59" s="35" t="s">
        <v>215</v>
      </c>
      <c r="C59" s="35" t="s">
        <v>216</v>
      </c>
      <c r="D59" s="36" t="s">
        <v>606</v>
      </c>
      <c r="E59" s="36" t="s">
        <v>607</v>
      </c>
    </row>
    <row r="60" spans="1:5">
      <c r="A60" s="9" t="s">
        <v>476</v>
      </c>
      <c r="B60" s="35" t="s">
        <v>184</v>
      </c>
      <c r="C60" s="35" t="s">
        <v>477</v>
      </c>
      <c r="D60" s="36"/>
      <c r="E60" s="36" t="s">
        <v>788</v>
      </c>
    </row>
    <row r="61" spans="1:5">
      <c r="A61" s="9" t="s">
        <v>217</v>
      </c>
      <c r="B61" s="34" t="s">
        <v>218</v>
      </c>
      <c r="C61" s="34" t="s">
        <v>219</v>
      </c>
      <c r="D61" s="36" t="s">
        <v>608</v>
      </c>
      <c r="E61" s="36" t="s">
        <v>609</v>
      </c>
    </row>
    <row r="62" spans="1:5">
      <c r="A62" s="9" t="s">
        <v>220</v>
      </c>
      <c r="B62" s="35" t="s">
        <v>221</v>
      </c>
      <c r="C62" s="35" t="s">
        <v>222</v>
      </c>
      <c r="D62" s="36" t="s">
        <v>610</v>
      </c>
      <c r="E62" s="36" t="s">
        <v>611</v>
      </c>
    </row>
    <row r="63" spans="1:5">
      <c r="A63" s="9" t="s">
        <v>223</v>
      </c>
      <c r="B63" s="35" t="s">
        <v>224</v>
      </c>
      <c r="C63" s="35" t="s">
        <v>225</v>
      </c>
      <c r="D63" s="36" t="s">
        <v>612</v>
      </c>
      <c r="E63" s="36" t="s">
        <v>613</v>
      </c>
    </row>
    <row r="64" spans="1:5">
      <c r="A64" s="9" t="s">
        <v>226</v>
      </c>
      <c r="B64" s="35" t="s">
        <v>227</v>
      </c>
      <c r="C64" s="35" t="s">
        <v>228</v>
      </c>
      <c r="D64" s="36" t="s">
        <v>614</v>
      </c>
      <c r="E64" s="36" t="s">
        <v>615</v>
      </c>
    </row>
    <row r="65" spans="1:5">
      <c r="A65" s="9" t="s">
        <v>229</v>
      </c>
      <c r="B65" s="34" t="s">
        <v>92</v>
      </c>
      <c r="C65" s="34" t="s">
        <v>230</v>
      </c>
      <c r="D65" s="36" t="s">
        <v>616</v>
      </c>
      <c r="E65" s="36" t="s">
        <v>617</v>
      </c>
    </row>
    <row r="66" spans="1:5">
      <c r="A66" s="9" t="s">
        <v>231</v>
      </c>
      <c r="B66" s="34" t="s">
        <v>232</v>
      </c>
      <c r="C66" s="34" t="s">
        <v>233</v>
      </c>
      <c r="D66" s="36" t="s">
        <v>618</v>
      </c>
      <c r="E66" s="36" t="s">
        <v>619</v>
      </c>
    </row>
    <row r="67" spans="1:5">
      <c r="A67" s="9" t="s">
        <v>234</v>
      </c>
      <c r="B67" s="35" t="s">
        <v>140</v>
      </c>
      <c r="C67" s="35" t="s">
        <v>235</v>
      </c>
      <c r="D67" s="36" t="s">
        <v>620</v>
      </c>
      <c r="E67" s="36" t="s">
        <v>621</v>
      </c>
    </row>
    <row r="68" spans="1:5">
      <c r="A68" s="9" t="s">
        <v>481</v>
      </c>
      <c r="B68" s="35" t="s">
        <v>252</v>
      </c>
      <c r="C68" s="35" t="s">
        <v>482</v>
      </c>
      <c r="D68" s="36"/>
      <c r="E68" s="36"/>
    </row>
    <row r="69" spans="1:5">
      <c r="A69" s="9" t="s">
        <v>236</v>
      </c>
      <c r="B69" s="35" t="s">
        <v>237</v>
      </c>
      <c r="C69" s="35" t="s">
        <v>238</v>
      </c>
      <c r="D69" s="36" t="s">
        <v>622</v>
      </c>
      <c r="E69" s="36" t="s">
        <v>623</v>
      </c>
    </row>
    <row r="70" spans="1:5">
      <c r="A70" s="9" t="s">
        <v>239</v>
      </c>
      <c r="B70" s="34" t="s">
        <v>2422</v>
      </c>
      <c r="C70" s="34" t="s">
        <v>2423</v>
      </c>
      <c r="D70" s="36" t="s">
        <v>2424</v>
      </c>
      <c r="E70" s="36"/>
    </row>
    <row r="71" spans="1:5">
      <c r="A71" s="9" t="s">
        <v>240</v>
      </c>
      <c r="B71" s="35" t="s">
        <v>241</v>
      </c>
      <c r="C71" s="35" t="s">
        <v>242</v>
      </c>
      <c r="D71" s="36" t="s">
        <v>624</v>
      </c>
      <c r="E71" s="36" t="s">
        <v>625</v>
      </c>
    </row>
    <row r="72" spans="1:5">
      <c r="A72" s="9" t="s">
        <v>243</v>
      </c>
      <c r="B72" s="33" t="s">
        <v>244</v>
      </c>
      <c r="C72" s="33" t="s">
        <v>245</v>
      </c>
      <c r="D72" s="37" t="s">
        <v>626</v>
      </c>
      <c r="E72" s="37" t="s">
        <v>627</v>
      </c>
    </row>
    <row r="73" spans="1:5">
      <c r="A73" s="9" t="s">
        <v>246</v>
      </c>
      <c r="B73" s="34" t="s">
        <v>247</v>
      </c>
      <c r="C73" s="34" t="s">
        <v>248</v>
      </c>
      <c r="D73" s="36" t="s">
        <v>628</v>
      </c>
      <c r="E73" s="36" t="s">
        <v>629</v>
      </c>
    </row>
    <row r="74" spans="1:5">
      <c r="A74" s="9" t="s">
        <v>489</v>
      </c>
      <c r="B74" s="35" t="s">
        <v>378</v>
      </c>
      <c r="C74" s="35" t="s">
        <v>490</v>
      </c>
      <c r="D74" s="36" t="s">
        <v>791</v>
      </c>
      <c r="E74" s="36" t="s">
        <v>792</v>
      </c>
    </row>
    <row r="75" spans="1:5">
      <c r="A75" s="9" t="s">
        <v>249</v>
      </c>
      <c r="B75" s="35" t="s">
        <v>250</v>
      </c>
      <c r="C75" s="35" t="s">
        <v>251</v>
      </c>
      <c r="D75" s="36" t="s">
        <v>630</v>
      </c>
      <c r="E75" s="36" t="s">
        <v>631</v>
      </c>
    </row>
    <row r="76" spans="1:5">
      <c r="A76" s="9" t="s">
        <v>486</v>
      </c>
      <c r="B76" s="35" t="s">
        <v>487</v>
      </c>
      <c r="C76" s="35" t="s">
        <v>488</v>
      </c>
      <c r="D76" s="36"/>
      <c r="E76" s="36"/>
    </row>
    <row r="77" spans="1:5">
      <c r="A77" s="9" t="s">
        <v>254</v>
      </c>
      <c r="B77" s="35" t="s">
        <v>209</v>
      </c>
      <c r="C77" s="35" t="s">
        <v>255</v>
      </c>
      <c r="D77" s="36" t="s">
        <v>634</v>
      </c>
      <c r="E77" s="36" t="s">
        <v>635</v>
      </c>
    </row>
    <row r="78" spans="1:5">
      <c r="A78" s="9" t="s">
        <v>262</v>
      </c>
      <c r="B78" s="35" t="s">
        <v>263</v>
      </c>
      <c r="C78" s="35" t="s">
        <v>264</v>
      </c>
      <c r="D78" s="36" t="s">
        <v>640</v>
      </c>
      <c r="E78" s="36" t="s">
        <v>641</v>
      </c>
    </row>
    <row r="79" spans="1:5">
      <c r="A79" s="9" t="s">
        <v>494</v>
      </c>
      <c r="B79" s="35" t="s">
        <v>495</v>
      </c>
      <c r="C79" s="35" t="s">
        <v>496</v>
      </c>
      <c r="D79" s="36"/>
      <c r="E79" s="36"/>
    </row>
    <row r="80" spans="1:5">
      <c r="A80" s="9" t="s">
        <v>29</v>
      </c>
      <c r="B80" s="34" t="s">
        <v>252</v>
      </c>
      <c r="C80" s="34" t="s">
        <v>253</v>
      </c>
      <c r="D80" s="36" t="s">
        <v>632</v>
      </c>
      <c r="E80" s="36" t="s">
        <v>633</v>
      </c>
    </row>
    <row r="81" spans="1:5">
      <c r="A81" s="9" t="s">
        <v>256</v>
      </c>
      <c r="B81" s="35" t="s">
        <v>257</v>
      </c>
      <c r="C81" s="35" t="s">
        <v>258</v>
      </c>
      <c r="D81" s="36" t="s">
        <v>636</v>
      </c>
      <c r="E81" s="36" t="s">
        <v>637</v>
      </c>
    </row>
    <row r="82" spans="1:5">
      <c r="A82" s="9" t="s">
        <v>483</v>
      </c>
      <c r="B82" s="35" t="s">
        <v>484</v>
      </c>
      <c r="C82" s="35" t="s">
        <v>485</v>
      </c>
      <c r="D82" s="36"/>
      <c r="E82" s="36"/>
    </row>
    <row r="83" spans="1:5">
      <c r="A83" s="9" t="s">
        <v>491</v>
      </c>
      <c r="B83" s="35" t="s">
        <v>492</v>
      </c>
      <c r="C83" s="35" t="s">
        <v>493</v>
      </c>
      <c r="D83" s="36" t="s">
        <v>793</v>
      </c>
      <c r="E83" s="36" t="s">
        <v>794</v>
      </c>
    </row>
    <row r="84" spans="1:5">
      <c r="A84" s="9" t="s">
        <v>259</v>
      </c>
      <c r="B84" s="35" t="s">
        <v>260</v>
      </c>
      <c r="C84" s="35" t="s">
        <v>261</v>
      </c>
      <c r="D84" s="36" t="s">
        <v>638</v>
      </c>
      <c r="E84" s="36" t="s">
        <v>639</v>
      </c>
    </row>
    <row r="85" spans="1:5">
      <c r="A85" s="9" t="s">
        <v>265</v>
      </c>
      <c r="B85" s="35" t="s">
        <v>266</v>
      </c>
      <c r="C85" s="35" t="s">
        <v>267</v>
      </c>
      <c r="D85" s="36" t="s">
        <v>642</v>
      </c>
      <c r="E85" s="36" t="s">
        <v>643</v>
      </c>
    </row>
    <row r="86" spans="1:5">
      <c r="A86" s="9" t="s">
        <v>772</v>
      </c>
      <c r="B86" s="35" t="s">
        <v>448</v>
      </c>
      <c r="C86" s="35" t="s">
        <v>467</v>
      </c>
      <c r="D86" s="36" t="s">
        <v>785</v>
      </c>
      <c r="E86" s="36"/>
    </row>
    <row r="87" spans="1:5">
      <c r="A87" s="9" t="s">
        <v>268</v>
      </c>
      <c r="B87" s="35" t="s">
        <v>131</v>
      </c>
      <c r="C87" s="35" t="s">
        <v>269</v>
      </c>
      <c r="D87" s="36" t="s">
        <v>644</v>
      </c>
      <c r="E87" s="36" t="s">
        <v>645</v>
      </c>
    </row>
    <row r="88" spans="1:5">
      <c r="A88" s="9" t="s">
        <v>497</v>
      </c>
      <c r="B88" s="35" t="s">
        <v>498</v>
      </c>
      <c r="C88" s="35" t="s">
        <v>499</v>
      </c>
      <c r="D88" s="36" t="s">
        <v>795</v>
      </c>
      <c r="E88" s="36" t="s">
        <v>796</v>
      </c>
    </row>
    <row r="89" spans="1:5">
      <c r="A89" s="9" t="s">
        <v>270</v>
      </c>
      <c r="B89" s="35" t="s">
        <v>271</v>
      </c>
      <c r="C89" s="35" t="s">
        <v>272</v>
      </c>
      <c r="D89" s="36" t="s">
        <v>646</v>
      </c>
      <c r="E89" s="36" t="s">
        <v>647</v>
      </c>
    </row>
    <row r="90" spans="1:5">
      <c r="A90" s="9" t="s">
        <v>500</v>
      </c>
      <c r="B90" s="35" t="s">
        <v>501</v>
      </c>
      <c r="C90" s="35" t="s">
        <v>502</v>
      </c>
      <c r="D90" s="36"/>
      <c r="E90" s="36"/>
    </row>
    <row r="91" spans="1:5">
      <c r="A91" s="9" t="s">
        <v>273</v>
      </c>
      <c r="B91" s="35" t="s">
        <v>274</v>
      </c>
      <c r="C91" s="35" t="s">
        <v>275</v>
      </c>
      <c r="D91" s="36" t="s">
        <v>648</v>
      </c>
      <c r="E91" s="36" t="s">
        <v>649</v>
      </c>
    </row>
    <row r="92" spans="1:5">
      <c r="A92" s="9" t="s">
        <v>276</v>
      </c>
      <c r="B92" s="35" t="s">
        <v>137</v>
      </c>
      <c r="C92" s="35" t="s">
        <v>277</v>
      </c>
      <c r="D92" s="36" t="s">
        <v>650</v>
      </c>
      <c r="E92" s="36" t="s">
        <v>651</v>
      </c>
    </row>
    <row r="93" spans="1:5">
      <c r="A93" s="9" t="s">
        <v>278</v>
      </c>
      <c r="B93" s="34" t="s">
        <v>279</v>
      </c>
      <c r="C93" s="34" t="s">
        <v>280</v>
      </c>
      <c r="D93" s="36" t="s">
        <v>652</v>
      </c>
      <c r="E93" s="36" t="s">
        <v>653</v>
      </c>
    </row>
    <row r="94" spans="1:5">
      <c r="A94" s="9" t="s">
        <v>503</v>
      </c>
      <c r="B94" s="35" t="s">
        <v>504</v>
      </c>
      <c r="C94" s="35" t="s">
        <v>505</v>
      </c>
      <c r="D94" s="36"/>
      <c r="E94" s="36"/>
    </row>
    <row r="95" spans="1:5">
      <c r="A95" s="9" t="s">
        <v>281</v>
      </c>
      <c r="B95" s="35" t="s">
        <v>282</v>
      </c>
      <c r="C95" s="35" t="s">
        <v>283</v>
      </c>
      <c r="D95" s="36" t="s">
        <v>654</v>
      </c>
      <c r="E95" s="36" t="s">
        <v>655</v>
      </c>
    </row>
    <row r="96" spans="1:5">
      <c r="A96" s="9" t="s">
        <v>284</v>
      </c>
      <c r="B96" s="35" t="s">
        <v>110</v>
      </c>
      <c r="C96" s="35" t="s">
        <v>285</v>
      </c>
      <c r="D96" s="36" t="s">
        <v>656</v>
      </c>
      <c r="E96" s="36" t="s">
        <v>657</v>
      </c>
    </row>
    <row r="97" spans="1:5">
      <c r="A97" s="9" t="s">
        <v>506</v>
      </c>
      <c r="B97" s="35" t="s">
        <v>152</v>
      </c>
      <c r="C97" s="35" t="s">
        <v>507</v>
      </c>
      <c r="D97" s="36" t="s">
        <v>797</v>
      </c>
      <c r="E97" s="36" t="s">
        <v>798</v>
      </c>
    </row>
    <row r="98" spans="1:5">
      <c r="A98" s="9" t="s">
        <v>286</v>
      </c>
      <c r="B98" s="35" t="s">
        <v>287</v>
      </c>
      <c r="C98" s="35" t="s">
        <v>288</v>
      </c>
      <c r="D98" s="36" t="s">
        <v>658</v>
      </c>
      <c r="E98" s="36" t="s">
        <v>659</v>
      </c>
    </row>
    <row r="99" spans="1:5">
      <c r="A99" s="9" t="s">
        <v>289</v>
      </c>
      <c r="B99" s="34" t="s">
        <v>290</v>
      </c>
      <c r="C99" s="34" t="s">
        <v>291</v>
      </c>
      <c r="D99" s="36" t="s">
        <v>660</v>
      </c>
      <c r="E99" s="36" t="s">
        <v>661</v>
      </c>
    </row>
    <row r="100" spans="1:5">
      <c r="A100" s="9" t="s">
        <v>292</v>
      </c>
      <c r="B100" s="35" t="s">
        <v>293</v>
      </c>
      <c r="C100" s="35" t="s">
        <v>294</v>
      </c>
      <c r="D100" s="36" t="s">
        <v>662</v>
      </c>
      <c r="E100" s="36" t="s">
        <v>663</v>
      </c>
    </row>
    <row r="101" spans="1:5">
      <c r="A101" s="9" t="s">
        <v>295</v>
      </c>
      <c r="B101" s="35" t="s">
        <v>296</v>
      </c>
      <c r="C101" s="35" t="s">
        <v>297</v>
      </c>
      <c r="D101" s="36" t="s">
        <v>664</v>
      </c>
      <c r="E101" s="36" t="s">
        <v>665</v>
      </c>
    </row>
    <row r="102" spans="1:5">
      <c r="A102" s="9" t="s">
        <v>298</v>
      </c>
      <c r="B102" s="35" t="s">
        <v>131</v>
      </c>
      <c r="C102" s="35" t="s">
        <v>299</v>
      </c>
      <c r="D102" s="36" t="s">
        <v>666</v>
      </c>
      <c r="E102" s="36" t="s">
        <v>667</v>
      </c>
    </row>
    <row r="103" spans="1:5">
      <c r="A103" s="9" t="s">
        <v>2401</v>
      </c>
      <c r="B103" s="35" t="s">
        <v>509</v>
      </c>
      <c r="C103" s="35" t="s">
        <v>510</v>
      </c>
      <c r="D103" s="36" t="s">
        <v>802</v>
      </c>
      <c r="E103" s="36" t="s">
        <v>799</v>
      </c>
    </row>
    <row r="104" spans="1:5">
      <c r="A104" s="9" t="s">
        <v>300</v>
      </c>
      <c r="B104" s="35" t="s">
        <v>92</v>
      </c>
      <c r="C104" s="35" t="s">
        <v>301</v>
      </c>
      <c r="D104" s="36" t="s">
        <v>668</v>
      </c>
      <c r="E104" s="36" t="s">
        <v>669</v>
      </c>
    </row>
    <row r="105" spans="1:5">
      <c r="A105" s="9" t="s">
        <v>302</v>
      </c>
      <c r="B105" s="35" t="s">
        <v>303</v>
      </c>
      <c r="C105" s="35" t="s">
        <v>304</v>
      </c>
      <c r="D105" s="36" t="s">
        <v>670</v>
      </c>
      <c r="E105" s="36" t="s">
        <v>671</v>
      </c>
    </row>
    <row r="106" spans="1:5">
      <c r="A106" s="9" t="s">
        <v>511</v>
      </c>
      <c r="B106" s="35" t="s">
        <v>512</v>
      </c>
      <c r="C106" s="35" t="s">
        <v>513</v>
      </c>
      <c r="D106" s="36" t="s">
        <v>800</v>
      </c>
      <c r="E106" s="36" t="s">
        <v>801</v>
      </c>
    </row>
    <row r="107" spans="1:5">
      <c r="A107" s="9" t="s">
        <v>478</v>
      </c>
      <c r="B107" s="35" t="s">
        <v>479</v>
      </c>
      <c r="C107" s="35" t="s">
        <v>480</v>
      </c>
      <c r="D107" s="36" t="s">
        <v>789</v>
      </c>
      <c r="E107" s="36" t="s">
        <v>790</v>
      </c>
    </row>
    <row r="108" spans="1:5">
      <c r="A108" s="9" t="s">
        <v>305</v>
      </c>
      <c r="B108" s="35" t="s">
        <v>306</v>
      </c>
      <c r="C108" s="35" t="s">
        <v>307</v>
      </c>
      <c r="D108" s="36" t="s">
        <v>672</v>
      </c>
      <c r="E108" s="36" t="s">
        <v>673</v>
      </c>
    </row>
    <row r="109" spans="1:5">
      <c r="A109" s="9" t="s">
        <v>308</v>
      </c>
      <c r="B109" s="35" t="s">
        <v>309</v>
      </c>
      <c r="C109" s="35" t="s">
        <v>310</v>
      </c>
      <c r="D109" s="36" t="s">
        <v>674</v>
      </c>
      <c r="E109" s="36" t="s">
        <v>675</v>
      </c>
    </row>
    <row r="110" spans="1:5">
      <c r="A110" s="9" t="s">
        <v>311</v>
      </c>
      <c r="B110" s="35" t="s">
        <v>312</v>
      </c>
      <c r="C110" s="35" t="s">
        <v>313</v>
      </c>
      <c r="D110" s="36" t="s">
        <v>676</v>
      </c>
      <c r="E110" s="36" t="s">
        <v>677</v>
      </c>
    </row>
    <row r="111" spans="1:5">
      <c r="A111" s="9" t="s">
        <v>314</v>
      </c>
      <c r="B111" s="34" t="s">
        <v>274</v>
      </c>
      <c r="C111" s="34" t="s">
        <v>315</v>
      </c>
      <c r="D111" s="36" t="s">
        <v>678</v>
      </c>
      <c r="E111" s="36" t="s">
        <v>679</v>
      </c>
    </row>
    <row r="112" spans="1:5">
      <c r="A112" s="9" t="s">
        <v>316</v>
      </c>
      <c r="B112" s="35" t="s">
        <v>317</v>
      </c>
      <c r="C112" s="35" t="s">
        <v>318</v>
      </c>
      <c r="D112" s="36" t="s">
        <v>680</v>
      </c>
      <c r="E112" s="36" t="s">
        <v>681</v>
      </c>
    </row>
    <row r="113" spans="1:5">
      <c r="A113" s="9" t="s">
        <v>514</v>
      </c>
      <c r="B113" s="35" t="s">
        <v>140</v>
      </c>
      <c r="C113" s="35" t="s">
        <v>515</v>
      </c>
      <c r="D113" s="36"/>
      <c r="E113" s="36"/>
    </row>
    <row r="114" spans="1:5">
      <c r="A114" s="9" t="s">
        <v>319</v>
      </c>
      <c r="B114" s="34" t="s">
        <v>320</v>
      </c>
      <c r="C114" s="34" t="s">
        <v>321</v>
      </c>
      <c r="D114" s="36" t="s">
        <v>682</v>
      </c>
      <c r="E114" s="36" t="s">
        <v>683</v>
      </c>
    </row>
    <row r="115" spans="1:5">
      <c r="A115" s="9" t="s">
        <v>516</v>
      </c>
      <c r="B115" s="35" t="s">
        <v>152</v>
      </c>
      <c r="C115" s="35" t="s">
        <v>517</v>
      </c>
      <c r="D115" s="36" t="s">
        <v>808</v>
      </c>
      <c r="E115" s="36" t="s">
        <v>809</v>
      </c>
    </row>
    <row r="116" spans="1:5">
      <c r="A116" s="9" t="s">
        <v>322</v>
      </c>
      <c r="B116" s="35" t="s">
        <v>323</v>
      </c>
      <c r="C116" s="35" t="s">
        <v>324</v>
      </c>
      <c r="D116" s="36" t="s">
        <v>684</v>
      </c>
      <c r="E116" s="36" t="s">
        <v>685</v>
      </c>
    </row>
    <row r="117" spans="1:5">
      <c r="A117" s="9" t="s">
        <v>325</v>
      </c>
      <c r="B117" s="35" t="s">
        <v>326</v>
      </c>
      <c r="C117" s="35" t="s">
        <v>327</v>
      </c>
      <c r="D117" s="36" t="s">
        <v>686</v>
      </c>
      <c r="E117" s="36" t="s">
        <v>687</v>
      </c>
    </row>
    <row r="118" spans="1:5">
      <c r="A118" s="9" t="s">
        <v>328</v>
      </c>
      <c r="B118" s="34" t="s">
        <v>329</v>
      </c>
      <c r="C118" s="34" t="s">
        <v>330</v>
      </c>
      <c r="D118" s="36" t="s">
        <v>688</v>
      </c>
      <c r="E118" s="36" t="s">
        <v>689</v>
      </c>
    </row>
    <row r="119" spans="1:5">
      <c r="A119" s="9" t="s">
        <v>518</v>
      </c>
      <c r="B119" s="35" t="s">
        <v>519</v>
      </c>
      <c r="C119" s="35" t="s">
        <v>520</v>
      </c>
      <c r="D119" s="36" t="s">
        <v>810</v>
      </c>
      <c r="E119" s="36" t="s">
        <v>811</v>
      </c>
    </row>
    <row r="120" spans="1:5">
      <c r="A120" s="9" t="s">
        <v>331</v>
      </c>
      <c r="B120" s="34" t="s">
        <v>332</v>
      </c>
      <c r="C120" s="34" t="s">
        <v>333</v>
      </c>
      <c r="D120" s="36" t="s">
        <v>690</v>
      </c>
      <c r="E120" s="36" t="s">
        <v>691</v>
      </c>
    </row>
    <row r="121" spans="1:5">
      <c r="A121" s="9" t="s">
        <v>334</v>
      </c>
      <c r="B121" s="35" t="s">
        <v>335</v>
      </c>
      <c r="C121" s="35" t="s">
        <v>336</v>
      </c>
      <c r="D121" s="36" t="s">
        <v>692</v>
      </c>
      <c r="E121" s="36" t="s">
        <v>693</v>
      </c>
    </row>
    <row r="122" spans="1:5">
      <c r="A122" s="9" t="s">
        <v>521</v>
      </c>
      <c r="B122" s="35" t="s">
        <v>335</v>
      </c>
      <c r="C122" s="35" t="s">
        <v>321</v>
      </c>
      <c r="D122" s="36"/>
      <c r="E122" s="36" t="s">
        <v>812</v>
      </c>
    </row>
    <row r="123" spans="1:5">
      <c r="A123" s="9" t="s">
        <v>337</v>
      </c>
      <c r="B123" s="35" t="s">
        <v>338</v>
      </c>
      <c r="C123" s="35" t="s">
        <v>339</v>
      </c>
      <c r="D123" s="36" t="s">
        <v>694</v>
      </c>
      <c r="E123" s="36" t="s">
        <v>695</v>
      </c>
    </row>
    <row r="124" spans="1:5">
      <c r="A124" s="9" t="s">
        <v>340</v>
      </c>
      <c r="B124" s="35" t="s">
        <v>341</v>
      </c>
      <c r="C124" s="35" t="s">
        <v>342</v>
      </c>
      <c r="D124" s="36" t="s">
        <v>696</v>
      </c>
      <c r="E124" s="36" t="s">
        <v>697</v>
      </c>
    </row>
    <row r="125" spans="1:5">
      <c r="A125" s="9" t="s">
        <v>343</v>
      </c>
      <c r="B125" s="34" t="s">
        <v>344</v>
      </c>
      <c r="C125" s="34" t="s">
        <v>345</v>
      </c>
      <c r="D125" s="36" t="s">
        <v>698</v>
      </c>
      <c r="E125" s="36" t="s">
        <v>699</v>
      </c>
    </row>
    <row r="126" spans="1:5">
      <c r="A126" s="9" t="s">
        <v>346</v>
      </c>
      <c r="B126" s="35" t="s">
        <v>347</v>
      </c>
      <c r="C126" s="35" t="s">
        <v>348</v>
      </c>
      <c r="D126" s="36" t="s">
        <v>700</v>
      </c>
      <c r="E126" s="36" t="s">
        <v>701</v>
      </c>
    </row>
    <row r="127" spans="1:5">
      <c r="A127" s="9" t="s">
        <v>349</v>
      </c>
      <c r="B127" s="35" t="s">
        <v>92</v>
      </c>
      <c r="C127" s="35" t="s">
        <v>350</v>
      </c>
      <c r="D127" s="36" t="s">
        <v>702</v>
      </c>
      <c r="E127" s="36" t="s">
        <v>703</v>
      </c>
    </row>
    <row r="128" spans="1:5">
      <c r="A128" s="9" t="s">
        <v>351</v>
      </c>
      <c r="B128" s="35" t="s">
        <v>110</v>
      </c>
      <c r="C128" s="35" t="s">
        <v>352</v>
      </c>
      <c r="D128" s="36" t="s">
        <v>704</v>
      </c>
      <c r="E128" s="36" t="s">
        <v>705</v>
      </c>
    </row>
    <row r="129" spans="1:5">
      <c r="A129" s="9" t="s">
        <v>353</v>
      </c>
      <c r="B129" s="35" t="s">
        <v>163</v>
      </c>
      <c r="C129" s="35" t="s">
        <v>354</v>
      </c>
      <c r="D129" s="36" t="s">
        <v>706</v>
      </c>
      <c r="E129" s="36" t="s">
        <v>707</v>
      </c>
    </row>
    <row r="130" spans="1:5">
      <c r="A130" s="9" t="s">
        <v>355</v>
      </c>
      <c r="B130" s="35" t="s">
        <v>356</v>
      </c>
      <c r="C130" s="35" t="s">
        <v>357</v>
      </c>
      <c r="D130" s="36" t="s">
        <v>708</v>
      </c>
      <c r="E130" s="36" t="s">
        <v>709</v>
      </c>
    </row>
    <row r="131" spans="1:5">
      <c r="A131" s="9" t="s">
        <v>358</v>
      </c>
      <c r="B131" s="35" t="s">
        <v>359</v>
      </c>
      <c r="C131" s="35" t="s">
        <v>360</v>
      </c>
      <c r="D131" s="36" t="s">
        <v>710</v>
      </c>
      <c r="E131" s="36" t="s">
        <v>711</v>
      </c>
    </row>
    <row r="132" spans="1:5">
      <c r="A132" s="9" t="s">
        <v>361</v>
      </c>
      <c r="B132" s="35" t="s">
        <v>122</v>
      </c>
      <c r="C132" s="35" t="s">
        <v>362</v>
      </c>
      <c r="D132" s="36" t="s">
        <v>712</v>
      </c>
      <c r="E132" s="36" t="s">
        <v>713</v>
      </c>
    </row>
    <row r="133" spans="1:5">
      <c r="A133" s="9" t="s">
        <v>363</v>
      </c>
      <c r="B133" s="35" t="s">
        <v>364</v>
      </c>
      <c r="C133" s="35" t="s">
        <v>365</v>
      </c>
      <c r="D133" s="36" t="s">
        <v>714</v>
      </c>
      <c r="E133" s="36" t="s">
        <v>715</v>
      </c>
    </row>
    <row r="134" spans="1:5">
      <c r="A134" s="9" t="s">
        <v>366</v>
      </c>
      <c r="B134" s="34" t="s">
        <v>367</v>
      </c>
      <c r="C134" s="34" t="s">
        <v>368</v>
      </c>
      <c r="D134" s="36" t="s">
        <v>716</v>
      </c>
      <c r="E134" s="36" t="s">
        <v>717</v>
      </c>
    </row>
    <row r="135" spans="1:5">
      <c r="A135" s="9" t="s">
        <v>369</v>
      </c>
      <c r="B135" s="35" t="s">
        <v>227</v>
      </c>
      <c r="C135" s="35" t="s">
        <v>370</v>
      </c>
      <c r="D135" s="36" t="s">
        <v>718</v>
      </c>
      <c r="E135" s="36" t="s">
        <v>719</v>
      </c>
    </row>
    <row r="136" spans="1:5">
      <c r="A136" s="9" t="s">
        <v>371</v>
      </c>
      <c r="B136" s="34" t="s">
        <v>372</v>
      </c>
      <c r="C136" s="34" t="s">
        <v>373</v>
      </c>
      <c r="D136" s="36" t="s">
        <v>720</v>
      </c>
      <c r="E136" s="36" t="s">
        <v>721</v>
      </c>
    </row>
    <row r="137" spans="1:5">
      <c r="A137" s="9" t="s">
        <v>374</v>
      </c>
      <c r="B137" s="35" t="s">
        <v>375</v>
      </c>
      <c r="C137" s="35" t="s">
        <v>376</v>
      </c>
      <c r="D137" s="36" t="s">
        <v>722</v>
      </c>
      <c r="E137" s="36" t="s">
        <v>723</v>
      </c>
    </row>
    <row r="138" spans="1:5">
      <c r="A138" s="9" t="s">
        <v>377</v>
      </c>
      <c r="B138" s="35" t="s">
        <v>378</v>
      </c>
      <c r="C138" s="35" t="s">
        <v>379</v>
      </c>
      <c r="D138" s="36" t="s">
        <v>724</v>
      </c>
      <c r="E138" s="36" t="s">
        <v>725</v>
      </c>
    </row>
    <row r="139" spans="1:5">
      <c r="A139" s="9" t="s">
        <v>380</v>
      </c>
      <c r="B139" s="35" t="s">
        <v>803</v>
      </c>
      <c r="C139" s="35" t="s">
        <v>381</v>
      </c>
      <c r="D139" s="36" t="s">
        <v>726</v>
      </c>
      <c r="E139" s="36" t="s">
        <v>727</v>
      </c>
    </row>
    <row r="140" spans="1:5">
      <c r="A140" s="9" t="s">
        <v>382</v>
      </c>
      <c r="B140" s="35" t="s">
        <v>383</v>
      </c>
      <c r="C140" s="35" t="s">
        <v>384</v>
      </c>
      <c r="D140" s="36" t="s">
        <v>728</v>
      </c>
      <c r="E140" s="36" t="s">
        <v>729</v>
      </c>
    </row>
    <row r="141" spans="1:5">
      <c r="A141" s="9" t="s">
        <v>385</v>
      </c>
      <c r="B141" s="34" t="s">
        <v>386</v>
      </c>
      <c r="C141" s="34" t="s">
        <v>387</v>
      </c>
      <c r="D141" s="36" t="s">
        <v>730</v>
      </c>
      <c r="E141" s="36" t="s">
        <v>731</v>
      </c>
    </row>
    <row r="142" spans="1:5">
      <c r="A142" s="9" t="s">
        <v>388</v>
      </c>
      <c r="B142" s="35" t="s">
        <v>389</v>
      </c>
      <c r="C142" s="35" t="s">
        <v>390</v>
      </c>
      <c r="D142" s="36" t="s">
        <v>732</v>
      </c>
      <c r="E142" s="36" t="s">
        <v>733</v>
      </c>
    </row>
    <row r="143" spans="1:5">
      <c r="A143" s="9" t="s">
        <v>391</v>
      </c>
      <c r="B143" s="34" t="s">
        <v>221</v>
      </c>
      <c r="C143" s="34" t="s">
        <v>392</v>
      </c>
      <c r="D143" s="36" t="s">
        <v>734</v>
      </c>
      <c r="E143" s="36" t="s">
        <v>735</v>
      </c>
    </row>
    <row r="144" spans="1:5">
      <c r="A144" s="9" t="s">
        <v>393</v>
      </c>
      <c r="B144" s="34" t="s">
        <v>394</v>
      </c>
      <c r="C144" s="34" t="s">
        <v>395</v>
      </c>
      <c r="D144" s="36" t="s">
        <v>736</v>
      </c>
      <c r="E144" s="36" t="s">
        <v>737</v>
      </c>
    </row>
    <row r="145" spans="1:5">
      <c r="A145" s="9" t="s">
        <v>396</v>
      </c>
      <c r="B145" s="35" t="s">
        <v>397</v>
      </c>
      <c r="C145" s="35" t="s">
        <v>398</v>
      </c>
      <c r="D145" s="36" t="s">
        <v>738</v>
      </c>
      <c r="E145" s="36" t="s">
        <v>739</v>
      </c>
    </row>
    <row r="146" spans="1:5">
      <c r="A146" s="9" t="s">
        <v>399</v>
      </c>
      <c r="B146" s="34" t="s">
        <v>140</v>
      </c>
      <c r="C146" s="34" t="s">
        <v>400</v>
      </c>
      <c r="D146" s="36" t="s">
        <v>620</v>
      </c>
      <c r="E146" s="36" t="s">
        <v>621</v>
      </c>
    </row>
    <row r="147" spans="1:5">
      <c r="A147" s="9" t="s">
        <v>522</v>
      </c>
      <c r="B147" s="35" t="s">
        <v>523</v>
      </c>
      <c r="C147" s="35" t="s">
        <v>524</v>
      </c>
      <c r="D147" s="36"/>
      <c r="E147" s="36"/>
    </row>
    <row r="148" spans="1:5">
      <c r="A148" s="9" t="s">
        <v>23</v>
      </c>
      <c r="B148" s="35" t="s">
        <v>401</v>
      </c>
      <c r="C148" s="35" t="s">
        <v>402</v>
      </c>
      <c r="D148" s="36" t="s">
        <v>740</v>
      </c>
      <c r="E148" s="36" t="s">
        <v>741</v>
      </c>
    </row>
    <row r="149" spans="1:5">
      <c r="A149" s="9" t="s">
        <v>403</v>
      </c>
      <c r="B149" s="35" t="s">
        <v>404</v>
      </c>
      <c r="C149" s="35" t="s">
        <v>405</v>
      </c>
      <c r="D149" s="36" t="s">
        <v>742</v>
      </c>
      <c r="E149" s="36" t="s">
        <v>743</v>
      </c>
    </row>
    <row r="150" spans="1:5">
      <c r="A150" s="9" t="s">
        <v>406</v>
      </c>
      <c r="B150" s="35" t="s">
        <v>407</v>
      </c>
      <c r="C150" s="35" t="s">
        <v>408</v>
      </c>
      <c r="D150" s="36" t="s">
        <v>744</v>
      </c>
      <c r="E150" s="36" t="s">
        <v>745</v>
      </c>
    </row>
    <row r="151" spans="1:5">
      <c r="A151" s="9" t="s">
        <v>409</v>
      </c>
      <c r="B151" s="35" t="s">
        <v>410</v>
      </c>
      <c r="C151" s="35" t="s">
        <v>408</v>
      </c>
      <c r="D151" s="36" t="s">
        <v>746</v>
      </c>
      <c r="E151" s="36" t="s">
        <v>747</v>
      </c>
    </row>
    <row r="152" spans="1:5">
      <c r="A152" s="9" t="s">
        <v>411</v>
      </c>
      <c r="B152" s="35" t="s">
        <v>146</v>
      </c>
      <c r="C152" s="35" t="s">
        <v>412</v>
      </c>
      <c r="D152" s="36" t="s">
        <v>748</v>
      </c>
      <c r="E152" s="36" t="s">
        <v>749</v>
      </c>
    </row>
    <row r="153" spans="1:5">
      <c r="A153" s="9" t="s">
        <v>413</v>
      </c>
      <c r="B153" s="35" t="s">
        <v>312</v>
      </c>
      <c r="C153" s="35" t="s">
        <v>414</v>
      </c>
      <c r="D153" s="36" t="s">
        <v>750</v>
      </c>
      <c r="E153" s="36" t="s">
        <v>751</v>
      </c>
    </row>
    <row r="154" spans="1:5">
      <c r="A154" s="9" t="s">
        <v>415</v>
      </c>
      <c r="B154" s="35" t="s">
        <v>155</v>
      </c>
      <c r="C154" s="35" t="s">
        <v>416</v>
      </c>
      <c r="D154" s="36" t="s">
        <v>752</v>
      </c>
      <c r="E154" s="36" t="s">
        <v>753</v>
      </c>
    </row>
    <row r="155" spans="1:5">
      <c r="A155" s="9" t="s">
        <v>417</v>
      </c>
      <c r="B155" s="35" t="s">
        <v>244</v>
      </c>
      <c r="C155" s="35" t="s">
        <v>418</v>
      </c>
      <c r="D155" s="36" t="s">
        <v>754</v>
      </c>
      <c r="E155" s="36" t="s">
        <v>755</v>
      </c>
    </row>
    <row r="156" spans="1:5">
      <c r="A156" s="9" t="s">
        <v>419</v>
      </c>
      <c r="B156" s="34" t="s">
        <v>420</v>
      </c>
      <c r="C156" s="34" t="s">
        <v>421</v>
      </c>
      <c r="D156" s="36" t="s">
        <v>756</v>
      </c>
      <c r="E156" s="36" t="s">
        <v>757</v>
      </c>
    </row>
    <row r="157" spans="1:5">
      <c r="A157" s="9" t="s">
        <v>422</v>
      </c>
      <c r="B157" s="35" t="s">
        <v>423</v>
      </c>
      <c r="C157" s="35" t="s">
        <v>424</v>
      </c>
      <c r="D157" s="36" t="s">
        <v>758</v>
      </c>
      <c r="E157" s="36" t="s">
        <v>759</v>
      </c>
    </row>
    <row r="158" spans="1:5">
      <c r="A158" s="9" t="s">
        <v>425</v>
      </c>
      <c r="B158" s="35" t="s">
        <v>426</v>
      </c>
      <c r="C158" s="35" t="s">
        <v>427</v>
      </c>
      <c r="D158" s="36" t="s">
        <v>760</v>
      </c>
      <c r="E158" s="36" t="s">
        <v>761</v>
      </c>
    </row>
    <row r="159" spans="1:5">
      <c r="A159" s="9" t="s">
        <v>428</v>
      </c>
      <c r="B159" s="35" t="s">
        <v>140</v>
      </c>
      <c r="C159" s="35" t="s">
        <v>429</v>
      </c>
      <c r="D159" s="36" t="s">
        <v>762</v>
      </c>
      <c r="E159" s="36" t="s">
        <v>763</v>
      </c>
    </row>
    <row r="160" spans="1:5">
      <c r="A160" s="9" t="s">
        <v>37</v>
      </c>
      <c r="B160" s="35" t="s">
        <v>430</v>
      </c>
      <c r="C160" s="35" t="s">
        <v>431</v>
      </c>
      <c r="D160" s="36" t="s">
        <v>764</v>
      </c>
      <c r="E160" s="36" t="s">
        <v>765</v>
      </c>
    </row>
    <row r="161" spans="1:5">
      <c r="A161" s="9" t="s">
        <v>432</v>
      </c>
      <c r="B161" s="34" t="s">
        <v>433</v>
      </c>
      <c r="C161" s="34" t="s">
        <v>434</v>
      </c>
      <c r="D161" s="36" t="s">
        <v>766</v>
      </c>
      <c r="E161" s="36" t="s">
        <v>767</v>
      </c>
    </row>
    <row r="162" spans="1:5">
      <c r="A162" s="9" t="s">
        <v>435</v>
      </c>
      <c r="B162" s="35" t="s">
        <v>436</v>
      </c>
      <c r="C162" s="35" t="s">
        <v>437</v>
      </c>
      <c r="D162" s="36" t="s">
        <v>768</v>
      </c>
      <c r="E162" s="36" t="s">
        <v>769</v>
      </c>
    </row>
    <row r="163" spans="1:5">
      <c r="A163" s="9" t="s">
        <v>525</v>
      </c>
      <c r="B163" s="35" t="s">
        <v>526</v>
      </c>
      <c r="C163" s="35" t="s">
        <v>527</v>
      </c>
      <c r="D163" s="36"/>
      <c r="E163" s="36"/>
    </row>
    <row r="164" spans="1:5">
      <c r="A164" s="9" t="s">
        <v>438</v>
      </c>
      <c r="B164" s="34" t="s">
        <v>439</v>
      </c>
      <c r="C164" s="34" t="s">
        <v>440</v>
      </c>
      <c r="D164" s="36" t="s">
        <v>770</v>
      </c>
      <c r="E164" s="36" t="s">
        <v>771</v>
      </c>
    </row>
    <row r="165" spans="1:5">
      <c r="A165" s="9" t="s">
        <v>528</v>
      </c>
      <c r="B165" s="35" t="s">
        <v>221</v>
      </c>
      <c r="C165" s="35" t="s">
        <v>529</v>
      </c>
      <c r="D165" s="36"/>
      <c r="E165" s="36"/>
    </row>
    <row r="169" spans="1:5">
      <c r="A169" s="41" t="s">
        <v>804</v>
      </c>
      <c r="B169" s="41"/>
    </row>
    <row r="170" spans="1:5">
      <c r="A170" s="41" t="s">
        <v>807</v>
      </c>
      <c r="B170" s="41"/>
    </row>
    <row r="171" spans="1:5">
      <c r="A171" s="41" t="s">
        <v>806</v>
      </c>
      <c r="B171" s="41"/>
    </row>
    <row r="173" spans="1:5">
      <c r="A173" s="41" t="s">
        <v>805</v>
      </c>
      <c r="B173" s="42"/>
      <c r="C173" s="40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 filterMode="1"/>
  <dimension ref="A1:K71"/>
  <sheetViews>
    <sheetView workbookViewId="0">
      <pane ySplit="468" activePane="bottomLeft"/>
      <selection activeCell="D1" sqref="D1:D65536"/>
      <selection pane="bottomLeft" activeCell="D77" sqref="D77"/>
    </sheetView>
  </sheetViews>
  <sheetFormatPr baseColWidth="10" defaultRowHeight="13.2"/>
  <cols>
    <col min="1" max="1" width="11.44140625" style="5"/>
    <col min="2" max="2" width="13.5546875" style="5" bestFit="1" customWidth="1"/>
    <col min="3" max="3" width="25" bestFit="1" customWidth="1"/>
    <col min="4" max="4" width="10" bestFit="1" customWidth="1"/>
    <col min="5" max="5" width="5.5546875" style="3" bestFit="1" customWidth="1"/>
    <col min="6" max="7" width="7.5546875" style="3" bestFit="1" customWidth="1"/>
    <col min="8" max="8" width="4.6640625" bestFit="1" customWidth="1"/>
    <col min="9" max="9" width="9.33203125" style="4" bestFit="1" customWidth="1"/>
    <col min="10" max="10" width="8.33203125" style="2" bestFit="1" customWidth="1"/>
    <col min="11" max="11" width="9.5546875" style="2" bestFit="1" customWidth="1"/>
  </cols>
  <sheetData>
    <row r="1" spans="1:11">
      <c r="A1" s="5" t="s">
        <v>5</v>
      </c>
      <c r="B1" s="5" t="s">
        <v>6</v>
      </c>
      <c r="C1" t="s">
        <v>7</v>
      </c>
      <c r="D1" t="s">
        <v>16</v>
      </c>
      <c r="E1" s="3" t="s">
        <v>8</v>
      </c>
      <c r="F1" s="3" t="s">
        <v>9</v>
      </c>
      <c r="G1" s="3" t="s">
        <v>10</v>
      </c>
      <c r="H1" t="s">
        <v>11</v>
      </c>
      <c r="I1" s="4" t="s">
        <v>12</v>
      </c>
      <c r="J1" s="2" t="s">
        <v>13</v>
      </c>
      <c r="K1" s="2" t="s">
        <v>14</v>
      </c>
    </row>
    <row r="2" spans="1:11" hidden="1">
      <c r="A2" s="5">
        <v>4541</v>
      </c>
      <c r="B2" s="5">
        <v>2333</v>
      </c>
      <c r="C2" t="s">
        <v>15</v>
      </c>
      <c r="D2" t="s">
        <v>17</v>
      </c>
      <c r="E2" s="3">
        <v>20</v>
      </c>
      <c r="F2" s="3">
        <v>388</v>
      </c>
      <c r="G2" s="3">
        <v>475</v>
      </c>
      <c r="H2">
        <v>1</v>
      </c>
      <c r="I2" s="4">
        <f t="shared" ref="I2:I65" si="0">E2*F2*G2*0.000008*H2</f>
        <v>29.488</v>
      </c>
      <c r="J2" s="2">
        <v>19.7</v>
      </c>
      <c r="K2" s="2">
        <f t="shared" ref="K2:K65" si="1">J2*H2</f>
        <v>19.7</v>
      </c>
    </row>
    <row r="3" spans="1:11" hidden="1">
      <c r="A3" s="5">
        <v>4541</v>
      </c>
      <c r="B3" s="5">
        <v>2333</v>
      </c>
      <c r="C3" t="s">
        <v>15</v>
      </c>
      <c r="D3" t="s">
        <v>17</v>
      </c>
      <c r="E3" s="3">
        <v>20</v>
      </c>
      <c r="F3" s="3">
        <v>387</v>
      </c>
      <c r="G3" s="3">
        <v>680</v>
      </c>
      <c r="H3">
        <v>1</v>
      </c>
      <c r="I3" s="4">
        <f t="shared" si="0"/>
        <v>42.105599999999995</v>
      </c>
      <c r="J3" s="2">
        <v>28</v>
      </c>
      <c r="K3" s="2">
        <f t="shared" si="1"/>
        <v>28</v>
      </c>
    </row>
    <row r="4" spans="1:11" hidden="1">
      <c r="A4" s="5">
        <v>4541</v>
      </c>
      <c r="B4" s="5">
        <v>2333</v>
      </c>
      <c r="C4" t="s">
        <v>15</v>
      </c>
      <c r="D4" t="s">
        <v>17</v>
      </c>
      <c r="E4" s="3">
        <v>20</v>
      </c>
      <c r="F4" s="3">
        <v>477</v>
      </c>
      <c r="G4" s="3">
        <v>1255</v>
      </c>
      <c r="H4">
        <v>2</v>
      </c>
      <c r="I4" s="4">
        <f t="shared" si="0"/>
        <v>191.56319999999999</v>
      </c>
      <c r="J4" s="2">
        <v>63</v>
      </c>
      <c r="K4" s="2">
        <f t="shared" si="1"/>
        <v>126</v>
      </c>
    </row>
    <row r="5" spans="1:11" hidden="1">
      <c r="A5" s="5">
        <v>4541</v>
      </c>
      <c r="B5" s="5">
        <v>2333</v>
      </c>
      <c r="C5" t="s">
        <v>15</v>
      </c>
      <c r="D5" t="s">
        <v>17</v>
      </c>
      <c r="E5" s="3">
        <v>20</v>
      </c>
      <c r="F5" s="3">
        <v>388</v>
      </c>
      <c r="G5" s="3">
        <v>732</v>
      </c>
      <c r="H5">
        <v>1</v>
      </c>
      <c r="I5" s="4">
        <f t="shared" si="0"/>
        <v>45.44256</v>
      </c>
      <c r="J5" s="2">
        <v>30</v>
      </c>
      <c r="K5" s="2">
        <f t="shared" si="1"/>
        <v>30</v>
      </c>
    </row>
    <row r="6" spans="1:11" hidden="1">
      <c r="A6" s="5">
        <v>4541</v>
      </c>
      <c r="B6" s="5">
        <v>2333</v>
      </c>
      <c r="C6" t="s">
        <v>15</v>
      </c>
      <c r="D6" t="s">
        <v>17</v>
      </c>
      <c r="E6" s="3">
        <v>20</v>
      </c>
      <c r="F6" s="3">
        <v>734</v>
      </c>
      <c r="G6" s="3">
        <v>1105</v>
      </c>
      <c r="H6">
        <v>2</v>
      </c>
      <c r="I6" s="4">
        <f t="shared" si="0"/>
        <v>259.54239999999999</v>
      </c>
      <c r="J6" s="2">
        <v>84.2</v>
      </c>
      <c r="K6" s="2">
        <f t="shared" si="1"/>
        <v>168.4</v>
      </c>
    </row>
    <row r="7" spans="1:11" hidden="1">
      <c r="A7" s="5">
        <v>4541</v>
      </c>
      <c r="B7" s="5">
        <v>2333</v>
      </c>
      <c r="C7" t="s">
        <v>15</v>
      </c>
      <c r="D7" t="s">
        <v>17</v>
      </c>
      <c r="E7" s="3">
        <v>20</v>
      </c>
      <c r="F7" s="3">
        <v>557</v>
      </c>
      <c r="G7" s="3">
        <v>680</v>
      </c>
      <c r="H7">
        <v>1</v>
      </c>
      <c r="I7" s="4">
        <f t="shared" si="0"/>
        <v>60.601599999999998</v>
      </c>
      <c r="J7" s="2">
        <v>40</v>
      </c>
      <c r="K7" s="2">
        <f t="shared" si="1"/>
        <v>40</v>
      </c>
    </row>
    <row r="8" spans="1:11" hidden="1">
      <c r="A8" s="5">
        <v>4541</v>
      </c>
      <c r="B8" s="5">
        <v>2333</v>
      </c>
      <c r="C8" t="s">
        <v>15</v>
      </c>
      <c r="D8" t="s">
        <v>17</v>
      </c>
      <c r="E8" s="3">
        <v>20</v>
      </c>
      <c r="F8" s="3">
        <v>494</v>
      </c>
      <c r="G8" s="3">
        <v>1032.5</v>
      </c>
      <c r="H8">
        <v>2</v>
      </c>
      <c r="I8" s="4">
        <f t="shared" si="0"/>
        <v>163.2176</v>
      </c>
      <c r="J8" s="2">
        <v>53.2</v>
      </c>
      <c r="K8" s="2">
        <f t="shared" si="1"/>
        <v>106.4</v>
      </c>
    </row>
    <row r="9" spans="1:11" hidden="1">
      <c r="A9" s="5">
        <v>4541</v>
      </c>
      <c r="B9" s="5">
        <v>2333</v>
      </c>
      <c r="C9" t="s">
        <v>15</v>
      </c>
      <c r="D9" t="s">
        <v>17</v>
      </c>
      <c r="E9" s="3">
        <v>20</v>
      </c>
      <c r="F9" s="3">
        <v>384</v>
      </c>
      <c r="G9" s="3">
        <v>680</v>
      </c>
      <c r="H9">
        <v>1</v>
      </c>
      <c r="I9" s="4">
        <f t="shared" si="0"/>
        <v>41.779199999999996</v>
      </c>
      <c r="J9" s="2">
        <v>28</v>
      </c>
      <c r="K9" s="2">
        <f t="shared" si="1"/>
        <v>28</v>
      </c>
    </row>
    <row r="10" spans="1:11" hidden="1">
      <c r="A10" s="5">
        <v>4541</v>
      </c>
      <c r="B10" s="5">
        <v>2333</v>
      </c>
      <c r="C10" t="s">
        <v>15</v>
      </c>
      <c r="D10" t="s">
        <v>17</v>
      </c>
      <c r="E10" s="3">
        <v>20</v>
      </c>
      <c r="F10" s="3">
        <v>388</v>
      </c>
      <c r="G10" s="3">
        <v>492</v>
      </c>
      <c r="H10">
        <v>1</v>
      </c>
      <c r="I10" s="4">
        <f t="shared" si="0"/>
        <v>30.54336</v>
      </c>
      <c r="J10" s="2">
        <v>25</v>
      </c>
      <c r="K10" s="2">
        <f t="shared" si="1"/>
        <v>25</v>
      </c>
    </row>
    <row r="11" spans="1:11" hidden="1">
      <c r="A11" s="5">
        <v>4541</v>
      </c>
      <c r="B11" s="5">
        <v>2333</v>
      </c>
      <c r="C11" t="s">
        <v>15</v>
      </c>
      <c r="D11" t="s">
        <v>17</v>
      </c>
      <c r="E11" s="3">
        <v>20</v>
      </c>
      <c r="F11" s="3">
        <v>644</v>
      </c>
      <c r="G11" s="3">
        <v>1032.5</v>
      </c>
      <c r="H11">
        <v>2</v>
      </c>
      <c r="I11" s="4">
        <f t="shared" si="0"/>
        <v>212.77759999999998</v>
      </c>
      <c r="J11" s="2">
        <v>69.2</v>
      </c>
      <c r="K11" s="2">
        <f t="shared" si="1"/>
        <v>138.4</v>
      </c>
    </row>
    <row r="12" spans="1:11" hidden="1">
      <c r="A12" s="5">
        <v>4541</v>
      </c>
      <c r="B12" s="5">
        <v>2333</v>
      </c>
      <c r="C12" t="s">
        <v>15</v>
      </c>
      <c r="D12" t="s">
        <v>17</v>
      </c>
      <c r="E12" s="3">
        <v>20</v>
      </c>
      <c r="F12" s="3">
        <v>534</v>
      </c>
      <c r="G12" s="3">
        <v>680</v>
      </c>
      <c r="H12">
        <v>1</v>
      </c>
      <c r="I12" s="4">
        <f t="shared" si="0"/>
        <v>58.099199999999996</v>
      </c>
      <c r="J12" s="2">
        <v>38</v>
      </c>
      <c r="K12" s="2">
        <f t="shared" si="1"/>
        <v>38</v>
      </c>
    </row>
    <row r="13" spans="1:11" hidden="1">
      <c r="A13" s="5">
        <v>4541</v>
      </c>
      <c r="B13" s="5">
        <v>2333</v>
      </c>
      <c r="C13" t="s">
        <v>15</v>
      </c>
      <c r="D13" t="s">
        <v>17</v>
      </c>
      <c r="E13" s="3">
        <v>20</v>
      </c>
      <c r="F13" s="3">
        <v>388</v>
      </c>
      <c r="G13" s="3">
        <v>642</v>
      </c>
      <c r="H13">
        <v>1</v>
      </c>
      <c r="I13" s="4">
        <f t="shared" si="0"/>
        <v>39.855359999999997</v>
      </c>
      <c r="J13" s="2">
        <v>26</v>
      </c>
      <c r="K13" s="2">
        <f t="shared" si="1"/>
        <v>26</v>
      </c>
    </row>
    <row r="14" spans="1:11" hidden="1">
      <c r="A14" s="5">
        <v>4541</v>
      </c>
      <c r="B14" s="5">
        <v>2333</v>
      </c>
      <c r="C14" t="s">
        <v>15</v>
      </c>
      <c r="D14" t="s">
        <v>17</v>
      </c>
      <c r="E14" s="3">
        <v>20</v>
      </c>
      <c r="F14" s="3">
        <v>368</v>
      </c>
      <c r="G14" s="3">
        <v>388</v>
      </c>
      <c r="H14">
        <v>1</v>
      </c>
      <c r="I14" s="4">
        <f t="shared" si="0"/>
        <v>22.84544</v>
      </c>
      <c r="J14" s="2">
        <v>15.1</v>
      </c>
      <c r="K14" s="2">
        <f t="shared" si="1"/>
        <v>15.1</v>
      </c>
    </row>
    <row r="15" spans="1:11" hidden="1">
      <c r="A15" s="5">
        <v>4541</v>
      </c>
      <c r="B15" s="5">
        <v>2333</v>
      </c>
      <c r="C15" t="s">
        <v>15</v>
      </c>
      <c r="D15" t="s">
        <v>17</v>
      </c>
      <c r="E15" s="3">
        <v>20</v>
      </c>
      <c r="F15" s="3">
        <v>369.5</v>
      </c>
      <c r="G15" s="3">
        <v>1425.5</v>
      </c>
      <c r="H15">
        <v>2</v>
      </c>
      <c r="I15" s="4">
        <f t="shared" si="0"/>
        <v>168.55112</v>
      </c>
      <c r="J15" s="2">
        <v>54.8</v>
      </c>
      <c r="K15" s="2">
        <f t="shared" si="1"/>
        <v>109.6</v>
      </c>
    </row>
    <row r="16" spans="1:11" hidden="1">
      <c r="A16" s="5">
        <v>4541</v>
      </c>
      <c r="B16" s="5">
        <v>2333</v>
      </c>
      <c r="C16" t="s">
        <v>15</v>
      </c>
      <c r="D16" t="s">
        <v>17</v>
      </c>
      <c r="E16" s="3">
        <v>20</v>
      </c>
      <c r="F16" s="3">
        <v>264.5</v>
      </c>
      <c r="G16" s="3">
        <v>680</v>
      </c>
      <c r="H16">
        <v>1</v>
      </c>
      <c r="I16" s="4">
        <f t="shared" si="0"/>
        <v>28.7776</v>
      </c>
      <c r="J16" s="2">
        <v>19.2</v>
      </c>
      <c r="K16" s="2">
        <f t="shared" si="1"/>
        <v>19.2</v>
      </c>
    </row>
    <row r="17" spans="1:11" hidden="1">
      <c r="A17" s="5">
        <v>4541</v>
      </c>
      <c r="B17" s="5">
        <v>2333</v>
      </c>
      <c r="C17" t="s">
        <v>15</v>
      </c>
      <c r="D17" t="s">
        <v>17</v>
      </c>
      <c r="E17" s="3">
        <v>20</v>
      </c>
      <c r="F17" s="3">
        <v>494.5</v>
      </c>
      <c r="G17" s="3">
        <v>1501</v>
      </c>
      <c r="H17">
        <v>2</v>
      </c>
      <c r="I17" s="4">
        <f t="shared" si="0"/>
        <v>237.51823999999999</v>
      </c>
      <c r="J17" s="2">
        <v>77.2</v>
      </c>
      <c r="K17" s="2">
        <f t="shared" si="1"/>
        <v>154.4</v>
      </c>
    </row>
    <row r="18" spans="1:11" hidden="1">
      <c r="A18" s="5">
        <v>4541</v>
      </c>
      <c r="B18" s="5">
        <v>2333</v>
      </c>
      <c r="C18" t="s">
        <v>15</v>
      </c>
      <c r="D18" t="s">
        <v>17</v>
      </c>
      <c r="E18" s="3">
        <v>20</v>
      </c>
      <c r="F18" s="3">
        <v>414.5</v>
      </c>
      <c r="G18" s="3">
        <v>680</v>
      </c>
      <c r="H18">
        <v>1</v>
      </c>
      <c r="I18" s="4">
        <f t="shared" si="0"/>
        <v>45.0976</v>
      </c>
      <c r="J18" s="2">
        <v>29.2</v>
      </c>
      <c r="K18" s="2">
        <f t="shared" si="1"/>
        <v>29.2</v>
      </c>
    </row>
    <row r="19" spans="1:11" hidden="1">
      <c r="A19" s="5">
        <v>4541</v>
      </c>
      <c r="B19" s="5">
        <v>2333</v>
      </c>
      <c r="C19" t="s">
        <v>15</v>
      </c>
      <c r="D19" t="s">
        <v>17</v>
      </c>
      <c r="E19" s="3">
        <v>20</v>
      </c>
      <c r="F19" s="3">
        <v>388</v>
      </c>
      <c r="G19" s="3">
        <v>493</v>
      </c>
      <c r="H19">
        <v>1</v>
      </c>
      <c r="I19" s="4">
        <f t="shared" si="0"/>
        <v>30.605439999999998</v>
      </c>
      <c r="J19" s="2">
        <v>25</v>
      </c>
      <c r="K19" s="2">
        <f t="shared" si="1"/>
        <v>25</v>
      </c>
    </row>
    <row r="20" spans="1:11" hidden="1">
      <c r="A20" s="5">
        <v>4541</v>
      </c>
      <c r="B20" s="5">
        <v>2333</v>
      </c>
      <c r="C20" t="s">
        <v>15</v>
      </c>
      <c r="D20" t="s">
        <v>17</v>
      </c>
      <c r="E20" s="3">
        <v>20</v>
      </c>
      <c r="F20" s="3">
        <v>497</v>
      </c>
      <c r="G20" s="3">
        <v>1217</v>
      </c>
      <c r="H20">
        <v>2</v>
      </c>
      <c r="I20" s="4">
        <f t="shared" si="0"/>
        <v>193.55168</v>
      </c>
      <c r="J20" s="2">
        <v>63</v>
      </c>
      <c r="K20" s="2">
        <f t="shared" si="1"/>
        <v>126</v>
      </c>
    </row>
    <row r="21" spans="1:11" hidden="1">
      <c r="A21" s="5">
        <v>4541</v>
      </c>
      <c r="B21" s="5">
        <v>2333</v>
      </c>
      <c r="C21" t="s">
        <v>15</v>
      </c>
      <c r="D21" t="s">
        <v>17</v>
      </c>
      <c r="E21" s="3">
        <v>20</v>
      </c>
      <c r="F21" s="3">
        <v>387</v>
      </c>
      <c r="G21" s="3">
        <v>680</v>
      </c>
      <c r="H21">
        <v>1</v>
      </c>
      <c r="I21" s="4">
        <f t="shared" si="0"/>
        <v>42.105599999999995</v>
      </c>
      <c r="J21" s="2">
        <v>28</v>
      </c>
      <c r="K21" s="2">
        <f t="shared" si="1"/>
        <v>28</v>
      </c>
    </row>
    <row r="22" spans="1:11" hidden="1">
      <c r="A22" s="5">
        <v>4541</v>
      </c>
      <c r="B22" s="5">
        <v>2333</v>
      </c>
      <c r="C22" t="s">
        <v>15</v>
      </c>
      <c r="D22" t="s">
        <v>17</v>
      </c>
      <c r="E22" s="3">
        <v>20</v>
      </c>
      <c r="F22" s="3">
        <v>388</v>
      </c>
      <c r="G22" s="3">
        <v>495</v>
      </c>
      <c r="H22">
        <v>1</v>
      </c>
      <c r="I22" s="4">
        <f t="shared" si="0"/>
        <v>30.729599999999998</v>
      </c>
      <c r="J22" s="2">
        <v>20.2</v>
      </c>
      <c r="K22" s="2">
        <f t="shared" si="1"/>
        <v>20.2</v>
      </c>
    </row>
    <row r="23" spans="1:11" hidden="1">
      <c r="A23" s="5">
        <v>4541</v>
      </c>
      <c r="B23" s="5">
        <v>2333</v>
      </c>
      <c r="C23" t="s">
        <v>15</v>
      </c>
      <c r="D23" t="s">
        <v>17</v>
      </c>
      <c r="E23" s="3">
        <v>20</v>
      </c>
      <c r="F23" s="3">
        <v>359</v>
      </c>
      <c r="G23" s="3">
        <v>1574.5</v>
      </c>
      <c r="H23">
        <v>2</v>
      </c>
      <c r="I23" s="4">
        <f t="shared" si="0"/>
        <v>180.87855999999999</v>
      </c>
      <c r="J23" s="2">
        <v>59.1</v>
      </c>
      <c r="K23" s="2">
        <f t="shared" si="1"/>
        <v>118.2</v>
      </c>
    </row>
    <row r="24" spans="1:11" hidden="1">
      <c r="A24" s="5">
        <v>4541</v>
      </c>
      <c r="B24" s="5">
        <v>2333</v>
      </c>
      <c r="C24" t="s">
        <v>15</v>
      </c>
      <c r="D24" t="s">
        <v>17</v>
      </c>
      <c r="E24" s="3">
        <v>20</v>
      </c>
      <c r="F24" s="3">
        <v>359</v>
      </c>
      <c r="G24" s="3">
        <v>680</v>
      </c>
      <c r="H24">
        <v>1</v>
      </c>
      <c r="I24" s="4">
        <f t="shared" si="0"/>
        <v>39.059199999999997</v>
      </c>
      <c r="J24" s="2">
        <v>25.7</v>
      </c>
      <c r="K24" s="2">
        <f t="shared" si="1"/>
        <v>25.7</v>
      </c>
    </row>
    <row r="25" spans="1:11" hidden="1">
      <c r="A25" s="5">
        <v>4541</v>
      </c>
      <c r="B25" s="5">
        <v>2333</v>
      </c>
      <c r="C25" t="s">
        <v>15</v>
      </c>
      <c r="D25" t="s">
        <v>17</v>
      </c>
      <c r="E25" s="3">
        <v>20</v>
      </c>
      <c r="F25" s="3">
        <v>388</v>
      </c>
      <c r="G25" s="3">
        <v>513</v>
      </c>
      <c r="H25">
        <v>1</v>
      </c>
      <c r="I25" s="4">
        <f t="shared" si="0"/>
        <v>31.84704</v>
      </c>
      <c r="J25" s="2">
        <v>21</v>
      </c>
      <c r="K25" s="2">
        <f t="shared" si="1"/>
        <v>21</v>
      </c>
    </row>
    <row r="26" spans="1:11" hidden="1">
      <c r="A26" s="5">
        <v>4541</v>
      </c>
      <c r="B26" s="5">
        <v>2333</v>
      </c>
      <c r="C26" t="s">
        <v>15</v>
      </c>
      <c r="D26" t="s">
        <v>17</v>
      </c>
      <c r="E26" s="3">
        <v>20</v>
      </c>
      <c r="F26" s="3">
        <v>429</v>
      </c>
      <c r="G26" s="3">
        <v>1304.5</v>
      </c>
      <c r="H26">
        <v>2</v>
      </c>
      <c r="I26" s="4">
        <f t="shared" si="0"/>
        <v>179.08176</v>
      </c>
      <c r="J26" s="2">
        <v>59</v>
      </c>
      <c r="K26" s="2">
        <f t="shared" si="1"/>
        <v>118</v>
      </c>
    </row>
    <row r="27" spans="1:11" hidden="1">
      <c r="A27" s="5">
        <v>4541</v>
      </c>
      <c r="B27" s="5">
        <v>2333</v>
      </c>
      <c r="C27" t="s">
        <v>15</v>
      </c>
      <c r="D27" t="s">
        <v>17</v>
      </c>
      <c r="E27" s="3">
        <v>20</v>
      </c>
      <c r="F27" s="3">
        <v>319</v>
      </c>
      <c r="G27" s="3">
        <v>680</v>
      </c>
      <c r="H27">
        <v>1</v>
      </c>
      <c r="I27" s="4">
        <f t="shared" si="0"/>
        <v>34.7072</v>
      </c>
      <c r="J27" s="2">
        <v>23.1</v>
      </c>
      <c r="K27" s="2">
        <f t="shared" si="1"/>
        <v>23.1</v>
      </c>
    </row>
    <row r="28" spans="1:11" hidden="1">
      <c r="A28" s="5">
        <v>4541</v>
      </c>
      <c r="B28" s="5">
        <v>2333</v>
      </c>
      <c r="C28" t="s">
        <v>15</v>
      </c>
      <c r="D28" t="s">
        <v>17</v>
      </c>
      <c r="E28" s="3">
        <v>20</v>
      </c>
      <c r="F28" s="3">
        <v>388</v>
      </c>
      <c r="G28" s="3">
        <v>407</v>
      </c>
      <c r="H28">
        <v>1</v>
      </c>
      <c r="I28" s="4">
        <f t="shared" si="0"/>
        <v>25.266559999999998</v>
      </c>
      <c r="J28" s="2">
        <v>17</v>
      </c>
      <c r="K28" s="2">
        <f t="shared" si="1"/>
        <v>17</v>
      </c>
    </row>
    <row r="29" spans="1:11" hidden="1">
      <c r="A29" s="5">
        <v>4541</v>
      </c>
      <c r="B29" s="5">
        <v>2333</v>
      </c>
      <c r="C29" t="s">
        <v>15</v>
      </c>
      <c r="D29" t="s">
        <v>17</v>
      </c>
      <c r="E29" s="3">
        <v>30</v>
      </c>
      <c r="F29" s="3">
        <v>150</v>
      </c>
      <c r="G29" s="3">
        <v>388</v>
      </c>
      <c r="H29">
        <v>18</v>
      </c>
      <c r="I29" s="4">
        <f t="shared" si="0"/>
        <v>251.42400000000001</v>
      </c>
      <c r="J29" s="2">
        <v>9.65</v>
      </c>
      <c r="K29" s="2">
        <f t="shared" si="1"/>
        <v>173.70000000000002</v>
      </c>
    </row>
    <row r="30" spans="1:11" hidden="1">
      <c r="A30" s="5">
        <v>4541</v>
      </c>
      <c r="B30" s="5">
        <v>2333</v>
      </c>
      <c r="C30" t="s">
        <v>15</v>
      </c>
      <c r="D30" t="s">
        <v>17</v>
      </c>
      <c r="E30" s="3">
        <v>30</v>
      </c>
      <c r="F30" s="3">
        <v>150</v>
      </c>
      <c r="G30" s="3">
        <v>680</v>
      </c>
      <c r="H30">
        <v>10</v>
      </c>
      <c r="I30" s="4">
        <f t="shared" si="0"/>
        <v>244.8</v>
      </c>
      <c r="J30" s="2">
        <v>17.100000000000001</v>
      </c>
      <c r="K30" s="2">
        <f t="shared" si="1"/>
        <v>171</v>
      </c>
    </row>
    <row r="31" spans="1:11" hidden="1">
      <c r="A31" s="5">
        <v>4541</v>
      </c>
      <c r="B31" s="5">
        <v>2333</v>
      </c>
      <c r="C31" t="s">
        <v>15</v>
      </c>
      <c r="D31" t="s">
        <v>17</v>
      </c>
      <c r="E31" s="3">
        <v>30</v>
      </c>
      <c r="F31" s="3">
        <v>120</v>
      </c>
      <c r="G31" s="3">
        <v>410</v>
      </c>
      <c r="H31">
        <v>6</v>
      </c>
      <c r="I31" s="4">
        <f t="shared" si="0"/>
        <v>70.847999999999999</v>
      </c>
      <c r="J31" s="2">
        <v>8.4</v>
      </c>
      <c r="K31" s="2">
        <f t="shared" si="1"/>
        <v>50.400000000000006</v>
      </c>
    </row>
    <row r="32" spans="1:11" hidden="1">
      <c r="A32" s="5">
        <v>4541</v>
      </c>
      <c r="B32" s="5">
        <v>2333</v>
      </c>
      <c r="C32" t="s">
        <v>15</v>
      </c>
      <c r="D32" t="s">
        <v>17</v>
      </c>
      <c r="E32" s="3">
        <v>30</v>
      </c>
      <c r="F32" s="3">
        <v>400</v>
      </c>
      <c r="G32" s="3">
        <v>410</v>
      </c>
      <c r="H32">
        <v>1</v>
      </c>
      <c r="I32" s="4">
        <f t="shared" si="0"/>
        <v>39.36</v>
      </c>
      <c r="J32" s="2">
        <v>27</v>
      </c>
      <c r="K32" s="2">
        <f t="shared" si="1"/>
        <v>27</v>
      </c>
    </row>
    <row r="33" spans="1:11" hidden="1">
      <c r="A33" s="5">
        <v>4541</v>
      </c>
      <c r="B33" s="5">
        <v>2333</v>
      </c>
      <c r="C33" t="s">
        <v>15</v>
      </c>
      <c r="D33" t="s">
        <v>17</v>
      </c>
      <c r="E33" s="3">
        <v>30</v>
      </c>
      <c r="F33" s="3">
        <v>360</v>
      </c>
      <c r="G33" s="3">
        <v>410</v>
      </c>
      <c r="H33">
        <v>1</v>
      </c>
      <c r="I33" s="4">
        <f t="shared" si="0"/>
        <v>35.423999999999999</v>
      </c>
      <c r="J33" s="2">
        <v>25</v>
      </c>
      <c r="K33" s="2">
        <f t="shared" si="1"/>
        <v>25</v>
      </c>
    </row>
    <row r="34" spans="1:11" hidden="1">
      <c r="A34" s="5">
        <v>4541</v>
      </c>
      <c r="B34" s="5">
        <v>2333</v>
      </c>
      <c r="C34" t="s">
        <v>15</v>
      </c>
      <c r="D34" t="s">
        <v>17</v>
      </c>
      <c r="E34" s="3">
        <v>30</v>
      </c>
      <c r="F34" s="3">
        <v>150</v>
      </c>
      <c r="G34" s="3">
        <v>680</v>
      </c>
      <c r="H34">
        <v>8</v>
      </c>
      <c r="I34" s="4">
        <f t="shared" si="0"/>
        <v>195.84</v>
      </c>
      <c r="J34" s="2">
        <v>16.399999999999999</v>
      </c>
      <c r="K34" s="2">
        <f t="shared" si="1"/>
        <v>131.19999999999999</v>
      </c>
    </row>
    <row r="35" spans="1:11" hidden="1">
      <c r="A35" s="5">
        <v>4541</v>
      </c>
      <c r="B35" s="5">
        <v>2333</v>
      </c>
      <c r="C35" t="s">
        <v>15</v>
      </c>
      <c r="D35" t="s">
        <v>17</v>
      </c>
      <c r="E35" s="3">
        <v>30</v>
      </c>
      <c r="F35" s="3">
        <v>311</v>
      </c>
      <c r="G35" s="3">
        <v>410</v>
      </c>
      <c r="H35">
        <v>1</v>
      </c>
      <c r="I35" s="4">
        <f t="shared" si="0"/>
        <v>30.602399999999999</v>
      </c>
      <c r="J35" s="2">
        <v>21</v>
      </c>
      <c r="K35" s="2">
        <f t="shared" si="1"/>
        <v>21</v>
      </c>
    </row>
    <row r="36" spans="1:11" hidden="1">
      <c r="A36" s="5">
        <v>4541</v>
      </c>
      <c r="B36" s="5">
        <v>2333</v>
      </c>
      <c r="C36" t="s">
        <v>15</v>
      </c>
      <c r="D36" t="s">
        <v>17</v>
      </c>
      <c r="E36" s="3">
        <v>30</v>
      </c>
      <c r="F36" s="3">
        <v>311</v>
      </c>
      <c r="G36" s="3">
        <v>410</v>
      </c>
      <c r="H36">
        <v>1</v>
      </c>
      <c r="I36" s="4">
        <f t="shared" si="0"/>
        <v>30.602399999999999</v>
      </c>
      <c r="J36" s="2">
        <v>21</v>
      </c>
      <c r="K36" s="2">
        <f t="shared" si="1"/>
        <v>21</v>
      </c>
    </row>
    <row r="37" spans="1:11" hidden="1">
      <c r="A37" s="5">
        <v>4541</v>
      </c>
      <c r="B37" s="5">
        <v>2333</v>
      </c>
      <c r="C37" t="s">
        <v>15</v>
      </c>
      <c r="D37" t="s">
        <v>17</v>
      </c>
      <c r="E37" s="3">
        <v>30</v>
      </c>
      <c r="F37" s="3">
        <v>120</v>
      </c>
      <c r="G37" s="3">
        <v>480</v>
      </c>
      <c r="H37">
        <v>3</v>
      </c>
      <c r="I37" s="4">
        <f t="shared" si="0"/>
        <v>41.472000000000001</v>
      </c>
      <c r="J37" s="2">
        <v>10</v>
      </c>
      <c r="K37" s="2">
        <f t="shared" si="1"/>
        <v>30</v>
      </c>
    </row>
    <row r="38" spans="1:11" hidden="1">
      <c r="A38" s="5">
        <v>4541</v>
      </c>
      <c r="B38" s="5">
        <v>2333</v>
      </c>
      <c r="C38" t="s">
        <v>15</v>
      </c>
      <c r="D38" t="s">
        <v>17</v>
      </c>
      <c r="E38" s="3">
        <v>30</v>
      </c>
      <c r="F38" s="3">
        <v>410</v>
      </c>
      <c r="G38" s="3">
        <v>480</v>
      </c>
      <c r="H38">
        <v>2</v>
      </c>
      <c r="I38" s="4">
        <f t="shared" si="0"/>
        <v>94.463999999999999</v>
      </c>
      <c r="J38" s="2">
        <v>31</v>
      </c>
      <c r="K38" s="2">
        <f t="shared" si="1"/>
        <v>62</v>
      </c>
    </row>
    <row r="39" spans="1:11" hidden="1">
      <c r="A39" s="5">
        <v>4541</v>
      </c>
      <c r="B39" s="5">
        <v>2333</v>
      </c>
      <c r="C39" t="s">
        <v>15</v>
      </c>
      <c r="D39" t="s">
        <v>17</v>
      </c>
      <c r="E39" s="3">
        <v>30</v>
      </c>
      <c r="F39" s="3">
        <v>450</v>
      </c>
      <c r="G39" s="3">
        <v>480</v>
      </c>
      <c r="H39">
        <v>1</v>
      </c>
      <c r="I39" s="4">
        <f t="shared" si="0"/>
        <v>51.839999999999996</v>
      </c>
      <c r="J39" s="2">
        <v>34</v>
      </c>
      <c r="K39" s="2">
        <f t="shared" si="1"/>
        <v>34</v>
      </c>
    </row>
    <row r="40" spans="1:11" hidden="1">
      <c r="A40" s="5">
        <v>4541</v>
      </c>
      <c r="B40" s="5">
        <v>2333</v>
      </c>
      <c r="C40" t="s">
        <v>15</v>
      </c>
      <c r="D40" t="s">
        <v>17</v>
      </c>
      <c r="E40" s="3">
        <v>30</v>
      </c>
      <c r="F40" s="3">
        <v>80</v>
      </c>
      <c r="G40" s="3">
        <v>150</v>
      </c>
      <c r="H40">
        <v>4</v>
      </c>
      <c r="I40" s="4">
        <f t="shared" si="0"/>
        <v>11.52</v>
      </c>
      <c r="J40" s="2">
        <v>2.75</v>
      </c>
      <c r="K40" s="2">
        <f t="shared" si="1"/>
        <v>11</v>
      </c>
    </row>
    <row r="41" spans="1:11" hidden="1">
      <c r="A41" s="5">
        <v>4541</v>
      </c>
      <c r="B41" s="5">
        <v>2333</v>
      </c>
      <c r="C41" t="s">
        <v>15</v>
      </c>
      <c r="D41" t="s">
        <v>17</v>
      </c>
      <c r="E41" s="3">
        <v>30</v>
      </c>
      <c r="F41" s="3">
        <v>392</v>
      </c>
      <c r="G41" s="3">
        <v>410</v>
      </c>
      <c r="H41">
        <v>1</v>
      </c>
      <c r="I41" s="4">
        <f t="shared" si="0"/>
        <v>38.572800000000001</v>
      </c>
      <c r="J41" s="2">
        <v>25.3</v>
      </c>
      <c r="K41" s="2">
        <f t="shared" si="1"/>
        <v>25.3</v>
      </c>
    </row>
    <row r="42" spans="1:11" hidden="1">
      <c r="A42" s="5">
        <v>4541</v>
      </c>
      <c r="B42" s="5">
        <v>2333</v>
      </c>
      <c r="C42" t="s">
        <v>15</v>
      </c>
      <c r="D42" t="s">
        <v>17</v>
      </c>
      <c r="E42" s="3">
        <v>30</v>
      </c>
      <c r="F42" s="3">
        <v>125</v>
      </c>
      <c r="G42" s="3">
        <v>150</v>
      </c>
      <c r="H42">
        <v>2</v>
      </c>
      <c r="I42" s="4">
        <f t="shared" si="0"/>
        <v>9</v>
      </c>
      <c r="J42" s="2">
        <v>3.5</v>
      </c>
      <c r="K42" s="2">
        <f t="shared" si="1"/>
        <v>7</v>
      </c>
    </row>
    <row r="43" spans="1:11" hidden="1">
      <c r="A43" s="5">
        <v>4541</v>
      </c>
      <c r="B43" s="5">
        <v>2333</v>
      </c>
      <c r="C43" t="s">
        <v>15</v>
      </c>
      <c r="D43" t="s">
        <v>17</v>
      </c>
      <c r="E43" s="3">
        <v>30</v>
      </c>
      <c r="F43" s="3">
        <v>387</v>
      </c>
      <c r="G43" s="3">
        <v>410</v>
      </c>
      <c r="H43">
        <v>1</v>
      </c>
      <c r="I43" s="4">
        <f t="shared" si="0"/>
        <v>38.080799999999996</v>
      </c>
      <c r="J43" s="2">
        <v>25</v>
      </c>
      <c r="K43" s="2">
        <f t="shared" si="1"/>
        <v>25</v>
      </c>
    </row>
    <row r="44" spans="1:11" hidden="1">
      <c r="A44" s="5">
        <v>4541</v>
      </c>
      <c r="B44" s="5">
        <v>2333</v>
      </c>
      <c r="C44" t="s">
        <v>15</v>
      </c>
      <c r="D44" t="s">
        <v>17</v>
      </c>
      <c r="E44" s="3">
        <v>40</v>
      </c>
      <c r="F44" s="3">
        <v>150</v>
      </c>
      <c r="G44" s="3">
        <v>460</v>
      </c>
      <c r="H44">
        <v>3</v>
      </c>
      <c r="I44" s="4">
        <f>E44*F44*G44*0.000008*H44</f>
        <v>66.239999999999995</v>
      </c>
      <c r="J44" s="2">
        <v>14.8</v>
      </c>
      <c r="K44" s="2">
        <f>J44*H44</f>
        <v>44.400000000000006</v>
      </c>
    </row>
    <row r="45" spans="1:11" hidden="1">
      <c r="A45" s="5">
        <v>4541</v>
      </c>
      <c r="B45" s="5">
        <v>2333</v>
      </c>
      <c r="C45" t="s">
        <v>15</v>
      </c>
      <c r="D45" t="s">
        <v>17</v>
      </c>
      <c r="E45" s="3">
        <v>40</v>
      </c>
      <c r="F45" s="3">
        <v>140</v>
      </c>
      <c r="G45" s="3">
        <v>460</v>
      </c>
      <c r="H45">
        <v>7</v>
      </c>
      <c r="I45" s="4">
        <f t="shared" si="0"/>
        <v>144.256</v>
      </c>
      <c r="J45" s="2">
        <v>14</v>
      </c>
      <c r="K45" s="2">
        <f t="shared" si="1"/>
        <v>98</v>
      </c>
    </row>
    <row r="46" spans="1:11" hidden="1">
      <c r="A46" s="5">
        <v>4541</v>
      </c>
      <c r="B46" s="5">
        <v>2333</v>
      </c>
      <c r="C46" t="s">
        <v>15</v>
      </c>
      <c r="D46" t="s">
        <v>17</v>
      </c>
      <c r="E46" s="3">
        <v>40</v>
      </c>
      <c r="F46" s="3">
        <v>140</v>
      </c>
      <c r="G46" s="3">
        <v>590</v>
      </c>
      <c r="H46">
        <v>2</v>
      </c>
      <c r="I46" s="4">
        <f t="shared" si="0"/>
        <v>52.863999999999997</v>
      </c>
      <c r="J46" s="2">
        <v>18</v>
      </c>
      <c r="K46" s="2">
        <f t="shared" si="1"/>
        <v>36</v>
      </c>
    </row>
    <row r="47" spans="1:11" hidden="1">
      <c r="A47" s="5">
        <v>4541</v>
      </c>
      <c r="B47" s="5">
        <v>2333</v>
      </c>
      <c r="C47" t="s">
        <v>15</v>
      </c>
      <c r="D47" t="s">
        <v>17</v>
      </c>
      <c r="E47" s="3">
        <v>40</v>
      </c>
      <c r="F47" s="3">
        <v>150</v>
      </c>
      <c r="G47" s="3">
        <v>590</v>
      </c>
      <c r="H47">
        <v>2</v>
      </c>
      <c r="I47" s="4">
        <f t="shared" si="0"/>
        <v>56.64</v>
      </c>
      <c r="J47" s="2">
        <v>19.2</v>
      </c>
      <c r="K47" s="2">
        <f t="shared" si="1"/>
        <v>38.4</v>
      </c>
    </row>
    <row r="48" spans="1:11" hidden="1">
      <c r="A48" s="5">
        <v>4541</v>
      </c>
      <c r="B48" s="5">
        <v>2333</v>
      </c>
      <c r="C48" t="s">
        <v>15</v>
      </c>
      <c r="D48" t="s">
        <v>17</v>
      </c>
      <c r="E48" s="3">
        <v>40</v>
      </c>
      <c r="F48" s="3">
        <v>140</v>
      </c>
      <c r="G48" s="3">
        <v>680</v>
      </c>
      <c r="H48">
        <v>2</v>
      </c>
      <c r="I48" s="4">
        <f t="shared" si="0"/>
        <v>60.927999999999997</v>
      </c>
      <c r="J48" s="2">
        <v>21</v>
      </c>
      <c r="K48" s="2">
        <f t="shared" si="1"/>
        <v>42</v>
      </c>
    </row>
    <row r="49" spans="1:11" hidden="1">
      <c r="A49" s="5">
        <v>4541</v>
      </c>
      <c r="B49" s="5">
        <v>2333</v>
      </c>
      <c r="C49" t="s">
        <v>15</v>
      </c>
      <c r="D49" t="s">
        <v>17</v>
      </c>
      <c r="E49" s="3">
        <v>40</v>
      </c>
      <c r="F49" s="3">
        <v>140</v>
      </c>
      <c r="G49" s="3">
        <v>510</v>
      </c>
      <c r="H49">
        <v>2</v>
      </c>
      <c r="I49" s="4">
        <f t="shared" si="0"/>
        <v>45.695999999999998</v>
      </c>
      <c r="J49" s="2">
        <v>15.3</v>
      </c>
      <c r="K49" s="2">
        <f t="shared" si="1"/>
        <v>30.6</v>
      </c>
    </row>
    <row r="50" spans="1:11" hidden="1">
      <c r="A50" s="5">
        <v>4548</v>
      </c>
      <c r="C50" t="s">
        <v>18</v>
      </c>
      <c r="D50" t="s">
        <v>19</v>
      </c>
      <c r="E50" s="3">
        <v>20</v>
      </c>
      <c r="F50" s="3">
        <v>300</v>
      </c>
      <c r="G50" s="3">
        <v>350</v>
      </c>
      <c r="H50">
        <v>2</v>
      </c>
      <c r="I50" s="4">
        <f t="shared" si="0"/>
        <v>33.6</v>
      </c>
      <c r="J50" s="2">
        <v>13</v>
      </c>
      <c r="K50" s="2">
        <f t="shared" si="1"/>
        <v>26</v>
      </c>
    </row>
    <row r="51" spans="1:11" hidden="1">
      <c r="A51" s="5">
        <v>4548</v>
      </c>
      <c r="C51" t="s">
        <v>18</v>
      </c>
      <c r="D51" t="s">
        <v>19</v>
      </c>
      <c r="E51" s="3">
        <v>20</v>
      </c>
      <c r="F51" s="3">
        <v>300</v>
      </c>
      <c r="G51" s="3">
        <v>235</v>
      </c>
      <c r="H51">
        <v>6</v>
      </c>
      <c r="I51" s="4">
        <f t="shared" si="0"/>
        <v>67.679999999999993</v>
      </c>
      <c r="J51" s="2">
        <v>8.1999999999999993</v>
      </c>
      <c r="K51" s="2">
        <f t="shared" si="1"/>
        <v>49.199999999999996</v>
      </c>
    </row>
    <row r="52" spans="1:11" hidden="1">
      <c r="A52" s="5">
        <v>4548</v>
      </c>
      <c r="C52" t="s">
        <v>18</v>
      </c>
      <c r="D52" t="s">
        <v>19</v>
      </c>
      <c r="E52" s="3">
        <v>20</v>
      </c>
      <c r="F52" s="3">
        <v>90</v>
      </c>
      <c r="G52" s="3">
        <v>160</v>
      </c>
      <c r="H52">
        <v>2</v>
      </c>
      <c r="I52" s="4">
        <f t="shared" si="0"/>
        <v>4.6079999999999997</v>
      </c>
      <c r="J52" s="2">
        <v>3.5</v>
      </c>
      <c r="K52" s="2">
        <f t="shared" si="1"/>
        <v>7</v>
      </c>
    </row>
    <row r="53" spans="1:11" hidden="1">
      <c r="A53" s="5">
        <v>4317</v>
      </c>
      <c r="B53" s="5" t="s">
        <v>20</v>
      </c>
      <c r="C53" t="s">
        <v>21</v>
      </c>
      <c r="D53" t="s">
        <v>22</v>
      </c>
      <c r="E53" s="3">
        <v>25</v>
      </c>
      <c r="F53" s="3">
        <v>160</v>
      </c>
      <c r="G53" s="3">
        <v>205</v>
      </c>
      <c r="H53">
        <v>10</v>
      </c>
      <c r="I53" s="4">
        <f t="shared" si="0"/>
        <v>65.599999999999994</v>
      </c>
      <c r="J53" s="2">
        <v>4.5999999999999996</v>
      </c>
      <c r="K53" s="2">
        <f t="shared" si="1"/>
        <v>46</v>
      </c>
    </row>
    <row r="54" spans="1:11" hidden="1">
      <c r="A54" s="5">
        <v>4317</v>
      </c>
      <c r="B54" s="5" t="s">
        <v>20</v>
      </c>
      <c r="C54" t="s">
        <v>21</v>
      </c>
      <c r="D54" t="s">
        <v>22</v>
      </c>
      <c r="E54" s="3">
        <v>25</v>
      </c>
      <c r="F54" s="3">
        <v>100</v>
      </c>
      <c r="G54" s="3">
        <v>450</v>
      </c>
      <c r="H54">
        <v>20</v>
      </c>
      <c r="I54" s="4">
        <f t="shared" si="0"/>
        <v>180</v>
      </c>
      <c r="J54" s="2">
        <v>9.3000000000000007</v>
      </c>
      <c r="K54" s="2">
        <f t="shared" si="1"/>
        <v>186</v>
      </c>
    </row>
    <row r="55" spans="1:11" hidden="1">
      <c r="A55" s="5">
        <v>4317</v>
      </c>
      <c r="B55" s="5" t="s">
        <v>20</v>
      </c>
      <c r="C55" t="s">
        <v>21</v>
      </c>
      <c r="D55" t="s">
        <v>22</v>
      </c>
      <c r="E55" s="3">
        <v>20</v>
      </c>
      <c r="F55" s="3">
        <v>55</v>
      </c>
      <c r="G55" s="3">
        <v>100</v>
      </c>
      <c r="H55">
        <v>20</v>
      </c>
      <c r="I55" s="4">
        <f t="shared" si="0"/>
        <v>17.600000000000001</v>
      </c>
      <c r="J55" s="2">
        <v>3.81</v>
      </c>
      <c r="K55" s="2">
        <f t="shared" si="1"/>
        <v>76.2</v>
      </c>
    </row>
    <row r="56" spans="1:11" hidden="1">
      <c r="A56" s="5">
        <v>4317</v>
      </c>
      <c r="B56" s="5" t="s">
        <v>20</v>
      </c>
      <c r="C56" t="s">
        <v>21</v>
      </c>
      <c r="D56" t="s">
        <v>22</v>
      </c>
      <c r="E56" s="3">
        <v>20</v>
      </c>
      <c r="F56" s="3">
        <v>180</v>
      </c>
      <c r="G56" s="3">
        <v>180</v>
      </c>
      <c r="H56">
        <v>20</v>
      </c>
      <c r="I56" s="4">
        <f t="shared" si="0"/>
        <v>103.68</v>
      </c>
      <c r="J56" s="2">
        <v>3.81</v>
      </c>
      <c r="K56" s="2">
        <f t="shared" si="1"/>
        <v>76.2</v>
      </c>
    </row>
    <row r="57" spans="1:11" hidden="1">
      <c r="A57" s="5">
        <v>4317</v>
      </c>
      <c r="B57" s="5" t="s">
        <v>20</v>
      </c>
      <c r="C57" t="s">
        <v>21</v>
      </c>
      <c r="D57" t="s">
        <v>22</v>
      </c>
      <c r="E57" s="3">
        <v>20</v>
      </c>
      <c r="F57" s="3">
        <v>175</v>
      </c>
      <c r="G57" s="3">
        <v>200</v>
      </c>
      <c r="H57">
        <v>20</v>
      </c>
      <c r="I57" s="4">
        <f t="shared" si="0"/>
        <v>112</v>
      </c>
      <c r="J57" s="2">
        <v>4.5999999999999996</v>
      </c>
      <c r="K57" s="2">
        <f t="shared" si="1"/>
        <v>92</v>
      </c>
    </row>
    <row r="58" spans="1:11" hidden="1">
      <c r="B58" s="5">
        <v>11379</v>
      </c>
      <c r="C58" t="s">
        <v>23</v>
      </c>
      <c r="D58" t="s">
        <v>19</v>
      </c>
      <c r="E58" s="3">
        <v>20</v>
      </c>
      <c r="F58" s="3">
        <v>170</v>
      </c>
      <c r="G58" s="3">
        <v>440</v>
      </c>
      <c r="H58">
        <v>8</v>
      </c>
      <c r="I58" s="4">
        <f t="shared" si="0"/>
        <v>95.744</v>
      </c>
      <c r="J58" s="2">
        <v>11</v>
      </c>
      <c r="K58" s="2">
        <f t="shared" si="1"/>
        <v>88</v>
      </c>
    </row>
    <row r="59" spans="1:11" hidden="1">
      <c r="A59" s="5">
        <v>4550</v>
      </c>
      <c r="B59" s="5">
        <v>17734</v>
      </c>
      <c r="C59" t="s">
        <v>24</v>
      </c>
      <c r="D59" t="s">
        <v>19</v>
      </c>
      <c r="E59" s="3">
        <v>25</v>
      </c>
      <c r="F59" s="3">
        <v>90</v>
      </c>
      <c r="G59" s="3">
        <v>760</v>
      </c>
      <c r="H59">
        <v>1</v>
      </c>
      <c r="I59" s="4">
        <f t="shared" si="0"/>
        <v>13.68</v>
      </c>
      <c r="J59" s="2">
        <v>10.199999999999999</v>
      </c>
      <c r="K59" s="2">
        <f t="shared" si="1"/>
        <v>10.199999999999999</v>
      </c>
    </row>
    <row r="60" spans="1:11" hidden="1">
      <c r="A60" s="5">
        <v>4550</v>
      </c>
      <c r="B60" s="5">
        <v>17734</v>
      </c>
      <c r="C60" t="s">
        <v>24</v>
      </c>
      <c r="D60" t="s">
        <v>19</v>
      </c>
      <c r="E60" s="3">
        <v>25</v>
      </c>
      <c r="F60" s="3">
        <v>90</v>
      </c>
      <c r="G60" s="3">
        <v>1010</v>
      </c>
      <c r="H60">
        <v>1</v>
      </c>
      <c r="I60" s="4">
        <f t="shared" si="0"/>
        <v>18.18</v>
      </c>
      <c r="J60" s="2">
        <v>14</v>
      </c>
      <c r="K60" s="2">
        <f t="shared" si="1"/>
        <v>14</v>
      </c>
    </row>
    <row r="61" spans="1:11" hidden="1">
      <c r="B61" s="5">
        <v>22911</v>
      </c>
      <c r="C61" t="s">
        <v>25</v>
      </c>
      <c r="D61" t="s">
        <v>19</v>
      </c>
      <c r="E61" s="3">
        <v>12</v>
      </c>
      <c r="F61" s="3">
        <v>268</v>
      </c>
      <c r="G61" s="3">
        <v>520</v>
      </c>
      <c r="H61">
        <v>2</v>
      </c>
      <c r="I61" s="4">
        <f t="shared" si="0"/>
        <v>26.75712</v>
      </c>
      <c r="J61" s="2">
        <v>12</v>
      </c>
      <c r="K61" s="2">
        <f t="shared" si="1"/>
        <v>24</v>
      </c>
    </row>
    <row r="62" spans="1:11" hidden="1">
      <c r="A62" s="5">
        <v>4546</v>
      </c>
      <c r="B62" s="5">
        <v>69</v>
      </c>
      <c r="C62" t="s">
        <v>26</v>
      </c>
      <c r="D62" t="s">
        <v>27</v>
      </c>
      <c r="E62" s="3">
        <v>15</v>
      </c>
      <c r="F62" s="3">
        <v>57</v>
      </c>
      <c r="G62" s="3">
        <v>125</v>
      </c>
      <c r="H62">
        <v>12</v>
      </c>
      <c r="I62" s="4">
        <f t="shared" si="0"/>
        <v>10.26</v>
      </c>
      <c r="J62" s="2">
        <v>4</v>
      </c>
      <c r="K62" s="2">
        <f t="shared" si="1"/>
        <v>48</v>
      </c>
    </row>
    <row r="63" spans="1:11" hidden="1">
      <c r="B63" s="5" t="s">
        <v>28</v>
      </c>
      <c r="C63" t="s">
        <v>29</v>
      </c>
      <c r="D63" t="s">
        <v>22</v>
      </c>
      <c r="E63" s="3">
        <v>25</v>
      </c>
      <c r="F63" s="3">
        <v>260</v>
      </c>
      <c r="G63" s="3">
        <v>260</v>
      </c>
      <c r="H63">
        <v>2</v>
      </c>
      <c r="I63" s="4">
        <f t="shared" si="0"/>
        <v>27.04</v>
      </c>
      <c r="J63" s="2">
        <v>10</v>
      </c>
      <c r="K63" s="2">
        <f t="shared" si="1"/>
        <v>20</v>
      </c>
    </row>
    <row r="64" spans="1:11" hidden="1">
      <c r="A64" s="5">
        <v>4146</v>
      </c>
      <c r="B64" s="6" t="s">
        <v>30</v>
      </c>
      <c r="C64" t="s">
        <v>31</v>
      </c>
      <c r="D64" t="s">
        <v>32</v>
      </c>
      <c r="E64" s="3">
        <v>5</v>
      </c>
      <c r="F64" s="3">
        <v>1000</v>
      </c>
      <c r="G64" s="3">
        <f>320+320+530</f>
        <v>1170</v>
      </c>
      <c r="H64">
        <v>6</v>
      </c>
      <c r="I64" s="4">
        <f t="shared" si="0"/>
        <v>280.79999999999995</v>
      </c>
      <c r="J64" s="2">
        <v>61.8</v>
      </c>
      <c r="K64" s="2">
        <f t="shared" si="1"/>
        <v>370.79999999999995</v>
      </c>
    </row>
    <row r="65" spans="1:11" hidden="1">
      <c r="A65" s="5">
        <v>4536</v>
      </c>
      <c r="B65" s="5" t="s">
        <v>33</v>
      </c>
      <c r="C65" t="s">
        <v>34</v>
      </c>
      <c r="D65" t="s">
        <v>22</v>
      </c>
      <c r="E65" s="3">
        <v>25</v>
      </c>
      <c r="F65" s="3">
        <v>600</v>
      </c>
      <c r="G65" s="3">
        <v>600</v>
      </c>
      <c r="H65">
        <v>3</v>
      </c>
      <c r="I65" s="4">
        <f t="shared" si="0"/>
        <v>216</v>
      </c>
      <c r="J65" s="2">
        <v>55</v>
      </c>
      <c r="K65" s="2">
        <f t="shared" si="1"/>
        <v>165</v>
      </c>
    </row>
    <row r="66" spans="1:11" hidden="1">
      <c r="A66" s="5">
        <v>4536</v>
      </c>
      <c r="B66" s="5" t="s">
        <v>33</v>
      </c>
      <c r="C66" t="s">
        <v>34</v>
      </c>
      <c r="D66" t="s">
        <v>22</v>
      </c>
      <c r="E66" s="3">
        <v>25</v>
      </c>
      <c r="F66" s="3">
        <v>550</v>
      </c>
      <c r="G66" s="3">
        <v>500</v>
      </c>
      <c r="H66">
        <v>3</v>
      </c>
      <c r="I66" s="4">
        <f t="shared" ref="I66:I71" si="2">E66*F66*G66*0.000008*H66</f>
        <v>165</v>
      </c>
      <c r="J66" s="2">
        <v>47</v>
      </c>
      <c r="K66" s="2">
        <f t="shared" ref="K66:K71" si="3">J66*H66</f>
        <v>141</v>
      </c>
    </row>
    <row r="67" spans="1:11" hidden="1">
      <c r="A67" s="5">
        <v>4537</v>
      </c>
      <c r="B67" s="5" t="s">
        <v>35</v>
      </c>
      <c r="C67" t="s">
        <v>36</v>
      </c>
      <c r="D67" t="s">
        <v>17</v>
      </c>
      <c r="E67" s="3">
        <v>20</v>
      </c>
      <c r="F67" s="3">
        <v>380</v>
      </c>
      <c r="G67" s="3">
        <v>380</v>
      </c>
      <c r="H67">
        <v>14</v>
      </c>
      <c r="I67" s="4">
        <f t="shared" si="2"/>
        <v>323.45600000000002</v>
      </c>
      <c r="J67" s="2">
        <v>15.3</v>
      </c>
      <c r="K67" s="2">
        <f t="shared" si="3"/>
        <v>214.20000000000002</v>
      </c>
    </row>
    <row r="68" spans="1:11" hidden="1">
      <c r="A68" s="5">
        <v>4532</v>
      </c>
      <c r="C68" t="s">
        <v>37</v>
      </c>
      <c r="D68" t="s">
        <v>19</v>
      </c>
      <c r="E68" s="3">
        <v>25</v>
      </c>
      <c r="F68" s="3">
        <v>1015</v>
      </c>
      <c r="G68" s="3">
        <v>1015</v>
      </c>
      <c r="H68">
        <v>4</v>
      </c>
      <c r="I68" s="4">
        <f t="shared" si="2"/>
        <v>824.18</v>
      </c>
      <c r="J68" s="2">
        <v>121</v>
      </c>
      <c r="K68" s="2">
        <f t="shared" si="3"/>
        <v>484</v>
      </c>
    </row>
    <row r="69" spans="1:11" hidden="1">
      <c r="A69" s="5">
        <v>4532</v>
      </c>
      <c r="C69" t="s">
        <v>37</v>
      </c>
      <c r="D69" t="s">
        <v>19</v>
      </c>
      <c r="E69" s="3">
        <v>25</v>
      </c>
      <c r="F69" s="3">
        <v>1115</v>
      </c>
      <c r="G69" s="3">
        <v>1115</v>
      </c>
      <c r="H69">
        <v>2</v>
      </c>
      <c r="I69" s="4">
        <f t="shared" si="2"/>
        <v>497.28999999999996</v>
      </c>
      <c r="J69" s="2">
        <v>145</v>
      </c>
      <c r="K69" s="2">
        <f t="shared" si="3"/>
        <v>290</v>
      </c>
    </row>
    <row r="70" spans="1:11">
      <c r="A70" s="5">
        <v>4544</v>
      </c>
      <c r="B70" s="7">
        <v>30203949</v>
      </c>
      <c r="C70" t="s">
        <v>38</v>
      </c>
      <c r="D70" t="s">
        <v>22</v>
      </c>
      <c r="E70" s="3">
        <v>90</v>
      </c>
      <c r="F70" s="3">
        <v>160</v>
      </c>
      <c r="G70" s="3">
        <v>540</v>
      </c>
      <c r="H70">
        <v>20</v>
      </c>
      <c r="I70" s="4">
        <f t="shared" si="2"/>
        <v>1244.1599999999999</v>
      </c>
      <c r="J70" s="2">
        <v>42</v>
      </c>
      <c r="K70" s="2">
        <f t="shared" si="3"/>
        <v>840</v>
      </c>
    </row>
    <row r="71" spans="1:11">
      <c r="A71" s="5">
        <v>4543</v>
      </c>
      <c r="B71" s="7">
        <v>30203950</v>
      </c>
      <c r="C71" t="s">
        <v>38</v>
      </c>
      <c r="D71" t="s">
        <v>19</v>
      </c>
      <c r="E71" s="3">
        <v>30</v>
      </c>
      <c r="F71" s="3">
        <v>350</v>
      </c>
      <c r="G71" s="3">
        <v>450</v>
      </c>
      <c r="H71">
        <v>10</v>
      </c>
      <c r="I71" s="4">
        <f t="shared" si="2"/>
        <v>378</v>
      </c>
      <c r="J71" s="2">
        <v>30.8</v>
      </c>
      <c r="K71" s="2">
        <f t="shared" si="3"/>
        <v>308</v>
      </c>
    </row>
  </sheetData>
  <autoFilter ref="A1:K71" xr:uid="{00000000-0009-0000-0000-000009000000}">
    <filterColumn colId="2">
      <filters>
        <filter val="SFAMAC"/>
      </filters>
    </filterColumn>
  </autoFilter>
  <phoneticPr fontId="0" type="noConversion"/>
  <printOptions gridLines="1"/>
  <pageMargins left="0.59055118110236227" right="0.19685039370078741" top="0.39370078740157483" bottom="0.59055118110236227" header="0.51181102362204722" footer="0.51181102362204722"/>
  <pageSetup paperSize="9" scale="85" orientation="portrait" r:id="rId1"/>
  <headerFooter alignWithMargins="0">
    <oddFooter>&amp;L&amp;F&amp;C&amp;A&amp;R&amp;P/&amp;N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E783"/>
  <sheetViews>
    <sheetView showFormulas="1" topLeftCell="A99" workbookViewId="0">
      <selection activeCell="A112" sqref="A112"/>
    </sheetView>
  </sheetViews>
  <sheetFormatPr baseColWidth="10" defaultRowHeight="13.2"/>
  <cols>
    <col min="1" max="1" width="41.5546875" customWidth="1"/>
    <col min="2" max="2" width="47" customWidth="1"/>
    <col min="3" max="3" width="7" bestFit="1" customWidth="1"/>
    <col min="4" max="4" width="30.33203125" bestFit="1" customWidth="1"/>
    <col min="5" max="5" width="36.5546875" customWidth="1"/>
  </cols>
  <sheetData>
    <row r="1" spans="1:5" ht="15" thickBot="1">
      <c r="A1" s="288"/>
      <c r="B1" s="288"/>
      <c r="C1" s="288"/>
      <c r="D1" s="288"/>
      <c r="E1" s="288"/>
    </row>
    <row r="2" spans="1:5" ht="21.6" thickBot="1">
      <c r="A2" s="697" t="s">
        <v>910</v>
      </c>
      <c r="B2" s="698"/>
      <c r="C2" s="698"/>
      <c r="D2" s="698"/>
      <c r="E2" s="698"/>
    </row>
    <row r="3" spans="1:5" ht="15" thickBot="1">
      <c r="A3" s="288"/>
      <c r="B3" s="288"/>
      <c r="C3" s="288"/>
      <c r="D3" s="288"/>
      <c r="E3" s="288"/>
    </row>
    <row r="4" spans="1:5" ht="15" thickBot="1">
      <c r="A4" s="299" t="s">
        <v>42</v>
      </c>
      <c r="B4" s="301" t="s">
        <v>2254</v>
      </c>
      <c r="C4" s="301" t="s">
        <v>2255</v>
      </c>
      <c r="D4" s="302" t="s">
        <v>51</v>
      </c>
      <c r="E4" s="300" t="s">
        <v>911</v>
      </c>
    </row>
    <row r="5" spans="1:5" ht="14.4">
      <c r="A5" s="296" t="s">
        <v>912</v>
      </c>
      <c r="B5" s="297" t="s">
        <v>913</v>
      </c>
      <c r="C5" s="298">
        <v>57420</v>
      </c>
      <c r="D5" s="298" t="s">
        <v>914</v>
      </c>
      <c r="E5" s="297"/>
    </row>
    <row r="6" spans="1:5" ht="14.4">
      <c r="A6" s="292" t="s">
        <v>915</v>
      </c>
      <c r="B6" s="290" t="s">
        <v>916</v>
      </c>
      <c r="C6" s="291">
        <v>57365</v>
      </c>
      <c r="D6" s="291" t="s">
        <v>917</v>
      </c>
      <c r="E6" s="290"/>
    </row>
    <row r="7" spans="1:5" ht="14.4">
      <c r="A7" s="292" t="s">
        <v>918</v>
      </c>
      <c r="B7" s="290" t="s">
        <v>919</v>
      </c>
      <c r="C7" s="291">
        <v>57260</v>
      </c>
      <c r="D7" s="291" t="s">
        <v>920</v>
      </c>
      <c r="E7" s="290"/>
    </row>
    <row r="8" spans="1:5" ht="14.4">
      <c r="A8" s="292" t="s">
        <v>921</v>
      </c>
      <c r="B8" s="290" t="s">
        <v>922</v>
      </c>
      <c r="C8" s="291">
        <v>54530</v>
      </c>
      <c r="D8" s="291" t="s">
        <v>923</v>
      </c>
      <c r="E8" s="290"/>
    </row>
    <row r="9" spans="1:5" ht="14.4">
      <c r="A9" s="292" t="s">
        <v>924</v>
      </c>
      <c r="B9" s="290" t="s">
        <v>925</v>
      </c>
      <c r="C9" s="291">
        <v>57070</v>
      </c>
      <c r="D9" s="291" t="s">
        <v>926</v>
      </c>
      <c r="E9" s="290" t="s">
        <v>927</v>
      </c>
    </row>
    <row r="10" spans="1:5" ht="14.4">
      <c r="A10" s="324" t="s">
        <v>2299</v>
      </c>
      <c r="B10" s="325" t="s">
        <v>2300</v>
      </c>
      <c r="C10" s="291">
        <v>55170</v>
      </c>
      <c r="D10" s="326" t="s">
        <v>1982</v>
      </c>
      <c r="E10" s="290"/>
    </row>
    <row r="11" spans="1:5" ht="14.4">
      <c r="A11" s="292" t="s">
        <v>928</v>
      </c>
      <c r="B11" s="290" t="s">
        <v>929</v>
      </c>
      <c r="C11" s="291">
        <v>6530</v>
      </c>
      <c r="D11" s="291" t="s">
        <v>930</v>
      </c>
      <c r="E11" s="290"/>
    </row>
    <row r="12" spans="1:5" ht="14.4">
      <c r="A12" s="292" t="s">
        <v>931</v>
      </c>
      <c r="B12" s="290" t="s">
        <v>932</v>
      </c>
      <c r="C12" s="291">
        <v>69800</v>
      </c>
      <c r="D12" s="291" t="s">
        <v>933</v>
      </c>
      <c r="E12" s="290"/>
    </row>
    <row r="13" spans="1:5" ht="14.4">
      <c r="A13" s="292" t="s">
        <v>106</v>
      </c>
      <c r="B13" s="290" t="s">
        <v>934</v>
      </c>
      <c r="C13" s="291">
        <v>55190</v>
      </c>
      <c r="D13" s="291" t="s">
        <v>935</v>
      </c>
      <c r="E13" s="290" t="s">
        <v>936</v>
      </c>
    </row>
    <row r="14" spans="1:5" ht="14.4">
      <c r="A14" s="292" t="s">
        <v>937</v>
      </c>
      <c r="B14" s="290" t="s">
        <v>938</v>
      </c>
      <c r="C14" s="291" t="s">
        <v>939</v>
      </c>
      <c r="D14" s="291" t="s">
        <v>940</v>
      </c>
      <c r="E14" s="290"/>
    </row>
    <row r="15" spans="1:5" ht="14.4">
      <c r="A15" s="292" t="s">
        <v>941</v>
      </c>
      <c r="B15" s="290" t="s">
        <v>942</v>
      </c>
      <c r="C15" s="291">
        <v>57365</v>
      </c>
      <c r="D15" s="291" t="s">
        <v>917</v>
      </c>
      <c r="E15" s="290"/>
    </row>
    <row r="16" spans="1:5" ht="14.4">
      <c r="A16" s="292" t="s">
        <v>943</v>
      </c>
      <c r="B16" s="290" t="s">
        <v>944</v>
      </c>
      <c r="C16" s="291">
        <v>54380</v>
      </c>
      <c r="D16" s="291" t="s">
        <v>945</v>
      </c>
      <c r="E16" s="290"/>
    </row>
    <row r="17" spans="1:5" ht="28.8">
      <c r="A17" s="324" t="s">
        <v>2259</v>
      </c>
      <c r="B17" s="290" t="s">
        <v>946</v>
      </c>
      <c r="C17" s="291">
        <v>57147</v>
      </c>
      <c r="D17" s="291" t="s">
        <v>947</v>
      </c>
      <c r="E17" s="290" t="s">
        <v>948</v>
      </c>
    </row>
    <row r="18" spans="1:5" ht="14.4">
      <c r="A18" s="292" t="s">
        <v>949</v>
      </c>
      <c r="B18" s="290" t="s">
        <v>950</v>
      </c>
      <c r="C18" s="291">
        <v>57190</v>
      </c>
      <c r="D18" s="291" t="s">
        <v>951</v>
      </c>
      <c r="E18" s="290"/>
    </row>
    <row r="19" spans="1:5" ht="14.4">
      <c r="A19" s="324" t="s">
        <v>2186</v>
      </c>
      <c r="B19" s="290" t="s">
        <v>446</v>
      </c>
      <c r="C19" s="291">
        <v>54380</v>
      </c>
      <c r="D19" s="291" t="s">
        <v>952</v>
      </c>
      <c r="E19" s="290" t="s">
        <v>953</v>
      </c>
    </row>
    <row r="20" spans="1:5" ht="14.4">
      <c r="A20" s="292" t="s">
        <v>954</v>
      </c>
      <c r="B20" s="290" t="s">
        <v>955</v>
      </c>
      <c r="C20" s="291" t="s">
        <v>956</v>
      </c>
      <c r="D20" s="291" t="s">
        <v>957</v>
      </c>
      <c r="E20" s="290"/>
    </row>
    <row r="21" spans="1:5" ht="14.4">
      <c r="A21" s="292" t="s">
        <v>958</v>
      </c>
      <c r="B21" s="290" t="s">
        <v>959</v>
      </c>
      <c r="C21" s="291">
        <v>57255</v>
      </c>
      <c r="D21" s="291" t="s">
        <v>960</v>
      </c>
      <c r="E21" s="290" t="s">
        <v>961</v>
      </c>
    </row>
    <row r="22" spans="1:5" ht="14.4">
      <c r="A22" s="292" t="s">
        <v>962</v>
      </c>
      <c r="B22" s="290" t="s">
        <v>963</v>
      </c>
      <c r="C22" s="291">
        <v>57640</v>
      </c>
      <c r="D22" s="291" t="s">
        <v>964</v>
      </c>
      <c r="E22" s="290"/>
    </row>
    <row r="23" spans="1:5" ht="14.4">
      <c r="A23" s="466" t="s">
        <v>2564</v>
      </c>
      <c r="B23" s="290"/>
      <c r="C23" s="291"/>
      <c r="D23" s="291"/>
      <c r="E23" s="290"/>
    </row>
    <row r="24" spans="1:5" ht="14.4">
      <c r="A24" s="292" t="s">
        <v>965</v>
      </c>
      <c r="B24" s="290" t="s">
        <v>966</v>
      </c>
      <c r="C24" s="291">
        <v>57100</v>
      </c>
      <c r="D24" s="291" t="s">
        <v>967</v>
      </c>
      <c r="E24" s="290"/>
    </row>
    <row r="25" spans="1:5" ht="14.4">
      <c r="A25" s="292" t="s">
        <v>968</v>
      </c>
      <c r="B25" s="290" t="s">
        <v>969</v>
      </c>
      <c r="C25" s="291">
        <v>57050</v>
      </c>
      <c r="D25" s="291" t="s">
        <v>970</v>
      </c>
      <c r="E25" s="290"/>
    </row>
    <row r="26" spans="1:5" ht="14.4">
      <c r="A26" s="292" t="s">
        <v>971</v>
      </c>
      <c r="B26" s="290" t="s">
        <v>972</v>
      </c>
      <c r="C26" s="291" t="s">
        <v>956</v>
      </c>
      <c r="D26" s="291" t="s">
        <v>957</v>
      </c>
      <c r="E26" s="290"/>
    </row>
    <row r="27" spans="1:5" ht="14.4">
      <c r="A27" s="292" t="s">
        <v>973</v>
      </c>
      <c r="B27" s="290" t="s">
        <v>974</v>
      </c>
      <c r="C27" s="291">
        <v>88470</v>
      </c>
      <c r="D27" s="291" t="s">
        <v>975</v>
      </c>
      <c r="E27" s="290"/>
    </row>
    <row r="28" spans="1:5" ht="14.4">
      <c r="A28" s="292" t="s">
        <v>976</v>
      </c>
      <c r="B28" s="290" t="s">
        <v>977</v>
      </c>
      <c r="C28" s="291">
        <v>67301</v>
      </c>
      <c r="D28" s="291" t="s">
        <v>978</v>
      </c>
      <c r="E28" s="290"/>
    </row>
    <row r="29" spans="1:5" ht="14.4">
      <c r="A29" s="292" t="s">
        <v>979</v>
      </c>
      <c r="B29" s="290" t="s">
        <v>980</v>
      </c>
      <c r="C29" s="291">
        <v>54530</v>
      </c>
      <c r="D29" s="291" t="s">
        <v>981</v>
      </c>
      <c r="E29" s="290"/>
    </row>
    <row r="30" spans="1:5" ht="14.4">
      <c r="A30" s="292" t="s">
        <v>982</v>
      </c>
      <c r="B30" s="290" t="s">
        <v>983</v>
      </c>
      <c r="C30" s="291">
        <v>52100</v>
      </c>
      <c r="D30" s="291" t="s">
        <v>984</v>
      </c>
      <c r="E30" s="290"/>
    </row>
    <row r="31" spans="1:5" ht="14.4">
      <c r="A31" s="292" t="s">
        <v>985</v>
      </c>
      <c r="B31" s="290" t="s">
        <v>986</v>
      </c>
      <c r="C31" s="291">
        <v>57200</v>
      </c>
      <c r="D31" s="291" t="s">
        <v>987</v>
      </c>
      <c r="E31" s="290"/>
    </row>
    <row r="32" spans="1:5" ht="14.4">
      <c r="A32" s="292" t="s">
        <v>988</v>
      </c>
      <c r="B32" s="290" t="s">
        <v>989</v>
      </c>
      <c r="C32" s="291">
        <v>88390</v>
      </c>
      <c r="D32" s="291" t="s">
        <v>990</v>
      </c>
      <c r="E32" s="290"/>
    </row>
    <row r="33" spans="1:5" ht="14.4">
      <c r="A33" s="292" t="s">
        <v>991</v>
      </c>
      <c r="B33" s="290" t="s">
        <v>992</v>
      </c>
      <c r="C33" s="291">
        <v>54703</v>
      </c>
      <c r="D33" s="291" t="s">
        <v>993</v>
      </c>
      <c r="E33" s="290"/>
    </row>
    <row r="34" spans="1:5" ht="14.4">
      <c r="A34" s="324" t="s">
        <v>2339</v>
      </c>
      <c r="B34" s="325" t="s">
        <v>2340</v>
      </c>
      <c r="C34" s="291">
        <v>55170</v>
      </c>
      <c r="D34" s="326" t="s">
        <v>1982</v>
      </c>
      <c r="E34" s="290"/>
    </row>
    <row r="35" spans="1:5" ht="14.4">
      <c r="A35" s="292" t="s">
        <v>994</v>
      </c>
      <c r="B35" s="290" t="s">
        <v>995</v>
      </c>
      <c r="C35" s="291">
        <v>54703</v>
      </c>
      <c r="D35" s="291" t="s">
        <v>993</v>
      </c>
      <c r="E35" s="290"/>
    </row>
    <row r="36" spans="1:5" ht="14.4">
      <c r="A36" s="292" t="s">
        <v>996</v>
      </c>
      <c r="B36" s="290" t="s">
        <v>997</v>
      </c>
      <c r="C36" s="291">
        <v>57503</v>
      </c>
      <c r="D36" s="291" t="s">
        <v>998</v>
      </c>
      <c r="E36" s="290"/>
    </row>
    <row r="37" spans="1:5" ht="14.4">
      <c r="A37" s="292" t="s">
        <v>450</v>
      </c>
      <c r="B37" s="325" t="s">
        <v>2256</v>
      </c>
      <c r="C37" s="291">
        <v>54920</v>
      </c>
      <c r="D37" s="291" t="s">
        <v>999</v>
      </c>
      <c r="E37" s="290" t="s">
        <v>1001</v>
      </c>
    </row>
    <row r="38" spans="1:5" ht="14.4">
      <c r="A38" s="292" t="s">
        <v>1002</v>
      </c>
      <c r="B38" s="290" t="s">
        <v>1003</v>
      </c>
      <c r="C38" s="291">
        <v>57050</v>
      </c>
      <c r="D38" s="291" t="s">
        <v>1004</v>
      </c>
      <c r="E38" s="290"/>
    </row>
    <row r="39" spans="1:5" ht="14.4">
      <c r="A39" s="324" t="s">
        <v>2260</v>
      </c>
      <c r="B39" s="290" t="s">
        <v>1005</v>
      </c>
      <c r="C39" s="291">
        <v>57190</v>
      </c>
      <c r="D39" s="291" t="s">
        <v>951</v>
      </c>
      <c r="E39" s="290"/>
    </row>
    <row r="40" spans="1:5" ht="14.4">
      <c r="A40" s="292" t="s">
        <v>1006</v>
      </c>
      <c r="B40" s="290" t="s">
        <v>1007</v>
      </c>
      <c r="C40" s="291" t="s">
        <v>1008</v>
      </c>
      <c r="D40" s="291" t="s">
        <v>1009</v>
      </c>
      <c r="E40" s="290"/>
    </row>
    <row r="41" spans="1:5" ht="14.4">
      <c r="A41" s="292" t="s">
        <v>1010</v>
      </c>
      <c r="B41" s="290" t="s">
        <v>1011</v>
      </c>
      <c r="C41" s="291">
        <v>52800</v>
      </c>
      <c r="D41" s="291" t="s">
        <v>1012</v>
      </c>
      <c r="E41" s="290"/>
    </row>
    <row r="42" spans="1:5" ht="14.4">
      <c r="A42" s="324" t="s">
        <v>2187</v>
      </c>
      <c r="B42" s="290" t="s">
        <v>1013</v>
      </c>
      <c r="C42" s="291">
        <v>71118</v>
      </c>
      <c r="D42" s="291" t="s">
        <v>1014</v>
      </c>
      <c r="E42" s="290"/>
    </row>
    <row r="43" spans="1:5" ht="14.4">
      <c r="A43" s="292" t="s">
        <v>1015</v>
      </c>
      <c r="B43" s="290" t="s">
        <v>1016</v>
      </c>
      <c r="C43" s="291">
        <v>57282</v>
      </c>
      <c r="D43" s="291" t="s">
        <v>1017</v>
      </c>
      <c r="E43" s="290"/>
    </row>
    <row r="44" spans="1:5" ht="14.4">
      <c r="A44" s="292" t="s">
        <v>1018</v>
      </c>
      <c r="B44" s="290" t="s">
        <v>1019</v>
      </c>
      <c r="C44" s="291">
        <v>8160</v>
      </c>
      <c r="D44" s="291" t="s">
        <v>1020</v>
      </c>
      <c r="E44" s="290" t="s">
        <v>1021</v>
      </c>
    </row>
    <row r="45" spans="1:5" ht="14.4">
      <c r="A45" s="292" t="s">
        <v>1022</v>
      </c>
      <c r="B45" s="290" t="s">
        <v>1023</v>
      </c>
      <c r="C45" s="291">
        <v>57640</v>
      </c>
      <c r="D45" s="291" t="s">
        <v>1024</v>
      </c>
      <c r="E45" s="290" t="s">
        <v>1025</v>
      </c>
    </row>
    <row r="46" spans="1:5" ht="14.4">
      <c r="A46" s="410" t="s">
        <v>2521</v>
      </c>
      <c r="B46" s="290"/>
      <c r="C46" s="291"/>
      <c r="D46" s="291"/>
      <c r="E46" s="290"/>
    </row>
    <row r="47" spans="1:5" ht="14.4">
      <c r="A47" s="292" t="s">
        <v>1026</v>
      </c>
      <c r="B47" s="290" t="s">
        <v>1027</v>
      </c>
      <c r="C47" s="291">
        <v>57155</v>
      </c>
      <c r="D47" s="291" t="s">
        <v>1028</v>
      </c>
      <c r="E47" s="290"/>
    </row>
    <row r="48" spans="1:5" ht="14.4">
      <c r="A48" s="292" t="s">
        <v>115</v>
      </c>
      <c r="B48" s="290" t="s">
        <v>1029</v>
      </c>
      <c r="C48" s="291">
        <v>57301</v>
      </c>
      <c r="D48" s="291" t="s">
        <v>1030</v>
      </c>
      <c r="E48" s="290" t="s">
        <v>1031</v>
      </c>
    </row>
    <row r="49" spans="1:5" ht="14.4">
      <c r="A49" s="324" t="s">
        <v>2188</v>
      </c>
      <c r="B49" s="290" t="s">
        <v>1032</v>
      </c>
      <c r="C49" s="291">
        <v>57185</v>
      </c>
      <c r="D49" s="291" t="s">
        <v>1033</v>
      </c>
      <c r="E49" s="290" t="s">
        <v>1034</v>
      </c>
    </row>
    <row r="50" spans="1:5" ht="14.4">
      <c r="A50" s="292" t="s">
        <v>1035</v>
      </c>
      <c r="B50" s="290" t="s">
        <v>1036</v>
      </c>
      <c r="C50" s="291">
        <v>57150</v>
      </c>
      <c r="D50" s="291" t="s">
        <v>1037</v>
      </c>
      <c r="E50" s="290" t="s">
        <v>1038</v>
      </c>
    </row>
    <row r="51" spans="1:5" ht="14.4">
      <c r="A51" s="292" t="s">
        <v>1039</v>
      </c>
      <c r="B51" s="290" t="s">
        <v>1040</v>
      </c>
      <c r="C51" s="291" t="s">
        <v>1041</v>
      </c>
      <c r="D51" s="291" t="s">
        <v>1042</v>
      </c>
      <c r="E51" s="290"/>
    </row>
    <row r="52" spans="1:5" ht="14.4">
      <c r="A52" s="292" t="s">
        <v>1043</v>
      </c>
      <c r="B52" s="290" t="s">
        <v>1044</v>
      </c>
      <c r="C52" s="291" t="s">
        <v>1045</v>
      </c>
      <c r="D52" s="291" t="s">
        <v>940</v>
      </c>
      <c r="E52" s="290"/>
    </row>
    <row r="53" spans="1:5" ht="14.4">
      <c r="A53" s="385" t="s">
        <v>2498</v>
      </c>
      <c r="B53" s="386" t="s">
        <v>2499</v>
      </c>
      <c r="C53" s="291">
        <v>57300</v>
      </c>
      <c r="D53" s="387" t="s">
        <v>1078</v>
      </c>
      <c r="E53" s="290"/>
    </row>
    <row r="54" spans="1:5" ht="14.4">
      <c r="A54" s="330" t="s">
        <v>2450</v>
      </c>
      <c r="B54" s="331" t="s">
        <v>2451</v>
      </c>
      <c r="C54" s="291">
        <v>52800</v>
      </c>
      <c r="D54" s="332" t="s">
        <v>2452</v>
      </c>
      <c r="E54" s="290"/>
    </row>
    <row r="55" spans="1:5" ht="14.4">
      <c r="A55" s="398" t="s">
        <v>2509</v>
      </c>
      <c r="B55" s="399" t="s">
        <v>2510</v>
      </c>
      <c r="C55" s="291">
        <v>59224</v>
      </c>
      <c r="D55" s="400" t="s">
        <v>2511</v>
      </c>
      <c r="E55" s="290"/>
    </row>
    <row r="56" spans="1:5" ht="14.4">
      <c r="A56" s="292" t="s">
        <v>1046</v>
      </c>
      <c r="B56" s="290" t="s">
        <v>1047</v>
      </c>
      <c r="C56" s="291">
        <v>44201</v>
      </c>
      <c r="D56" s="291" t="s">
        <v>1048</v>
      </c>
      <c r="E56" s="290"/>
    </row>
    <row r="57" spans="1:5" ht="14.4">
      <c r="A57" s="292" t="s">
        <v>1049</v>
      </c>
      <c r="B57" s="290" t="s">
        <v>1050</v>
      </c>
      <c r="C57" s="291">
        <v>57972</v>
      </c>
      <c r="D57" s="291" t="s">
        <v>1051</v>
      </c>
      <c r="E57" s="290" t="s">
        <v>1052</v>
      </c>
    </row>
    <row r="58" spans="1:5" ht="14.4">
      <c r="A58" s="292" t="s">
        <v>1053</v>
      </c>
      <c r="B58" s="290" t="s">
        <v>1054</v>
      </c>
      <c r="C58" s="291">
        <v>57000</v>
      </c>
      <c r="D58" s="291" t="s">
        <v>1055</v>
      </c>
      <c r="E58" s="290"/>
    </row>
    <row r="59" spans="1:5" ht="14.4">
      <c r="A59" s="430" t="s">
        <v>2538</v>
      </c>
      <c r="B59" s="290"/>
      <c r="C59" s="291"/>
      <c r="D59" s="291"/>
      <c r="E59" s="290"/>
    </row>
    <row r="60" spans="1:5" ht="14.4">
      <c r="A60" s="292" t="s">
        <v>1056</v>
      </c>
      <c r="B60" s="290" t="s">
        <v>1057</v>
      </c>
      <c r="C60" s="291">
        <v>54425</v>
      </c>
      <c r="D60" s="291" t="s">
        <v>1058</v>
      </c>
      <c r="E60" s="290"/>
    </row>
    <row r="61" spans="1:5" ht="14.4">
      <c r="A61" s="292" t="s">
        <v>1059</v>
      </c>
      <c r="B61" s="290" t="s">
        <v>1060</v>
      </c>
      <c r="C61" s="291">
        <v>57070</v>
      </c>
      <c r="D61" s="291" t="s">
        <v>926</v>
      </c>
      <c r="E61" s="290"/>
    </row>
    <row r="62" spans="1:5" ht="14.4">
      <c r="A62" s="292" t="s">
        <v>1061</v>
      </c>
      <c r="B62" s="290" t="s">
        <v>1062</v>
      </c>
      <c r="C62" s="291">
        <v>57440</v>
      </c>
      <c r="D62" s="291" t="s">
        <v>1063</v>
      </c>
      <c r="E62" s="290"/>
    </row>
    <row r="63" spans="1:5" ht="14.4">
      <c r="A63" s="292" t="s">
        <v>1064</v>
      </c>
      <c r="B63" s="290" t="s">
        <v>1065</v>
      </c>
      <c r="C63" s="291">
        <v>54660</v>
      </c>
      <c r="D63" s="291" t="s">
        <v>1066</v>
      </c>
      <c r="E63" s="290"/>
    </row>
    <row r="64" spans="1:5" ht="14.4">
      <c r="A64" s="292" t="s">
        <v>1067</v>
      </c>
      <c r="B64" s="290" t="s">
        <v>1068</v>
      </c>
      <c r="C64" s="291">
        <v>88300</v>
      </c>
      <c r="D64" s="291" t="s">
        <v>1069</v>
      </c>
      <c r="E64" s="290"/>
    </row>
    <row r="65" spans="1:5" ht="14.4">
      <c r="A65" s="324" t="s">
        <v>2189</v>
      </c>
      <c r="B65" s="290" t="s">
        <v>1070</v>
      </c>
      <c r="C65" s="291" t="s">
        <v>1071</v>
      </c>
      <c r="D65" s="291" t="s">
        <v>1072</v>
      </c>
      <c r="E65" s="290"/>
    </row>
    <row r="66" spans="1:5" ht="14.4">
      <c r="A66" s="439" t="s">
        <v>2544</v>
      </c>
      <c r="B66" s="440" t="s">
        <v>2545</v>
      </c>
      <c r="C66" s="291">
        <v>68160</v>
      </c>
      <c r="D66" s="441" t="s">
        <v>2546</v>
      </c>
      <c r="E66" s="290"/>
    </row>
    <row r="67" spans="1:5" ht="14.4">
      <c r="A67" s="324" t="s">
        <v>2381</v>
      </c>
      <c r="B67" s="325" t="s">
        <v>2383</v>
      </c>
      <c r="C67" s="291">
        <v>88200</v>
      </c>
      <c r="D67" s="326" t="s">
        <v>2384</v>
      </c>
      <c r="E67" s="290"/>
    </row>
    <row r="68" spans="1:5" ht="14.4">
      <c r="A68" s="324" t="s">
        <v>2390</v>
      </c>
      <c r="B68" s="325" t="s">
        <v>2391</v>
      </c>
      <c r="C68" s="291">
        <v>57130</v>
      </c>
      <c r="D68" s="326" t="s">
        <v>1863</v>
      </c>
      <c r="E68" s="290"/>
    </row>
    <row r="69" spans="1:5" ht="14.4">
      <c r="A69" s="409" t="s">
        <v>2520</v>
      </c>
      <c r="B69" s="325"/>
      <c r="C69" s="291"/>
      <c r="D69" s="326"/>
      <c r="E69" s="290"/>
    </row>
    <row r="70" spans="1:5" ht="14.4">
      <c r="A70" s="292" t="s">
        <v>1073</v>
      </c>
      <c r="B70" s="290" t="s">
        <v>1074</v>
      </c>
      <c r="C70" s="291">
        <v>90500</v>
      </c>
      <c r="D70" s="291" t="s">
        <v>1075</v>
      </c>
      <c r="E70" s="290"/>
    </row>
    <row r="71" spans="1:5" ht="14.4">
      <c r="A71" s="292" t="s">
        <v>1076</v>
      </c>
      <c r="B71" s="290" t="s">
        <v>1077</v>
      </c>
      <c r="C71" s="291">
        <v>57300</v>
      </c>
      <c r="D71" s="291" t="s">
        <v>1078</v>
      </c>
      <c r="E71" s="290" t="s">
        <v>1079</v>
      </c>
    </row>
    <row r="72" spans="1:5" ht="14.4">
      <c r="A72" s="292" t="s">
        <v>1080</v>
      </c>
      <c r="B72" s="290" t="s">
        <v>1081</v>
      </c>
      <c r="C72" s="291" t="s">
        <v>1082</v>
      </c>
      <c r="D72" s="291" t="s">
        <v>1083</v>
      </c>
      <c r="E72" s="290"/>
    </row>
    <row r="73" spans="1:5" ht="14.4">
      <c r="A73" s="292" t="s">
        <v>1084</v>
      </c>
      <c r="B73" s="290" t="s">
        <v>1085</v>
      </c>
      <c r="C73" s="291">
        <v>54610</v>
      </c>
      <c r="D73" s="291" t="s">
        <v>1086</v>
      </c>
      <c r="E73" s="290"/>
    </row>
    <row r="74" spans="1:5" ht="14.4">
      <c r="A74" s="292" t="s">
        <v>1087</v>
      </c>
      <c r="B74" s="290" t="s">
        <v>1088</v>
      </c>
      <c r="C74" s="291" t="s">
        <v>1089</v>
      </c>
      <c r="D74" s="291" t="s">
        <v>1090</v>
      </c>
      <c r="E74" s="290"/>
    </row>
    <row r="75" spans="1:5" ht="14.4">
      <c r="A75" s="292" t="s">
        <v>1091</v>
      </c>
      <c r="B75" s="290" t="s">
        <v>1092</v>
      </c>
      <c r="C75" s="291">
        <v>57130</v>
      </c>
      <c r="D75" s="291" t="s">
        <v>1093</v>
      </c>
      <c r="E75" s="290"/>
    </row>
    <row r="76" spans="1:5" ht="14.4">
      <c r="A76" s="292" t="s">
        <v>1094</v>
      </c>
      <c r="B76" s="290" t="s">
        <v>1095</v>
      </c>
      <c r="C76" s="291">
        <v>57050</v>
      </c>
      <c r="D76" s="291" t="s">
        <v>1096</v>
      </c>
      <c r="E76" s="290"/>
    </row>
    <row r="77" spans="1:5" ht="14.4">
      <c r="A77" s="292" t="s">
        <v>1097</v>
      </c>
      <c r="B77" s="290" t="s">
        <v>1098</v>
      </c>
      <c r="C77" s="291">
        <v>57070</v>
      </c>
      <c r="D77" s="291" t="s">
        <v>1099</v>
      </c>
      <c r="E77" s="290"/>
    </row>
    <row r="78" spans="1:5" ht="14.4">
      <c r="A78" s="292" t="s">
        <v>1100</v>
      </c>
      <c r="B78" s="290" t="s">
        <v>1101</v>
      </c>
      <c r="C78" s="291">
        <v>54280</v>
      </c>
      <c r="D78" s="291" t="s">
        <v>1102</v>
      </c>
      <c r="E78" s="290"/>
    </row>
    <row r="79" spans="1:5" ht="14.4">
      <c r="A79" s="292" t="s">
        <v>1103</v>
      </c>
      <c r="B79" s="290" t="s">
        <v>1104</v>
      </c>
      <c r="C79" s="291">
        <v>57640</v>
      </c>
      <c r="D79" s="291" t="s">
        <v>1105</v>
      </c>
      <c r="E79" s="290"/>
    </row>
    <row r="80" spans="1:5" ht="14.4">
      <c r="A80" s="292" t="s">
        <v>1106</v>
      </c>
      <c r="B80" s="290" t="s">
        <v>1107</v>
      </c>
      <c r="C80" s="291">
        <v>57685</v>
      </c>
      <c r="D80" s="291" t="s">
        <v>1108</v>
      </c>
      <c r="E80" s="290"/>
    </row>
    <row r="81" spans="1:5" ht="14.4">
      <c r="A81" s="292" t="s">
        <v>1109</v>
      </c>
      <c r="B81" s="290" t="s">
        <v>1110</v>
      </c>
      <c r="C81" s="291">
        <v>57280</v>
      </c>
      <c r="D81" s="291" t="s">
        <v>1096</v>
      </c>
      <c r="E81" s="290"/>
    </row>
    <row r="82" spans="1:5" ht="14.4">
      <c r="A82" s="292" t="s">
        <v>1111</v>
      </c>
      <c r="B82" s="290" t="s">
        <v>1112</v>
      </c>
      <c r="C82" s="291">
        <v>57360</v>
      </c>
      <c r="D82" s="291" t="s">
        <v>1113</v>
      </c>
      <c r="E82" s="290" t="s">
        <v>1114</v>
      </c>
    </row>
    <row r="83" spans="1:5" ht="14.4">
      <c r="A83" s="292" t="s">
        <v>1115</v>
      </c>
      <c r="B83" s="290" t="s">
        <v>1116</v>
      </c>
      <c r="C83" s="291">
        <v>57580</v>
      </c>
      <c r="D83" s="291" t="s">
        <v>1117</v>
      </c>
      <c r="E83" s="290"/>
    </row>
    <row r="84" spans="1:5" ht="14.4">
      <c r="A84" s="292" t="s">
        <v>1118</v>
      </c>
      <c r="B84" s="290" t="s">
        <v>1119</v>
      </c>
      <c r="C84" s="291">
        <v>57140</v>
      </c>
      <c r="D84" s="291" t="s">
        <v>1120</v>
      </c>
      <c r="E84" s="290"/>
    </row>
    <row r="85" spans="1:5" ht="14.4">
      <c r="A85" s="292" t="s">
        <v>1121</v>
      </c>
      <c r="B85" s="290" t="s">
        <v>1122</v>
      </c>
      <c r="C85" s="291">
        <v>57260</v>
      </c>
      <c r="D85" s="291" t="s">
        <v>1123</v>
      </c>
      <c r="E85" s="290"/>
    </row>
    <row r="86" spans="1:5" ht="14.4">
      <c r="A86" s="292" t="s">
        <v>127</v>
      </c>
      <c r="B86" s="290" t="s">
        <v>1124</v>
      </c>
      <c r="C86" s="291">
        <v>57160</v>
      </c>
      <c r="D86" s="291" t="s">
        <v>951</v>
      </c>
      <c r="E86" s="290" t="s">
        <v>1125</v>
      </c>
    </row>
    <row r="87" spans="1:5" ht="14.4">
      <c r="A87" s="324" t="s">
        <v>2190</v>
      </c>
      <c r="B87" s="290" t="s">
        <v>1126</v>
      </c>
      <c r="C87" s="291">
        <v>54530</v>
      </c>
      <c r="D87" s="291" t="s">
        <v>923</v>
      </c>
      <c r="E87" s="290"/>
    </row>
    <row r="88" spans="1:5" ht="14.4">
      <c r="A88" s="292" t="s">
        <v>1127</v>
      </c>
      <c r="B88" s="290" t="s">
        <v>1128</v>
      </c>
      <c r="C88" s="291">
        <v>88300</v>
      </c>
      <c r="D88" s="291" t="s">
        <v>1069</v>
      </c>
      <c r="E88" s="290"/>
    </row>
    <row r="89" spans="1:5" ht="14.4">
      <c r="A89" s="292" t="s">
        <v>1129</v>
      </c>
      <c r="B89" s="290" t="s">
        <v>1130</v>
      </c>
      <c r="C89" s="291">
        <v>31300</v>
      </c>
      <c r="D89" s="291" t="s">
        <v>1131</v>
      </c>
      <c r="E89" s="290"/>
    </row>
    <row r="90" spans="1:5" ht="14.4">
      <c r="A90" s="292" t="s">
        <v>1132</v>
      </c>
      <c r="B90" s="290" t="s">
        <v>1133</v>
      </c>
      <c r="C90" s="291">
        <v>32501</v>
      </c>
      <c r="D90" s="291" t="s">
        <v>1134</v>
      </c>
      <c r="E90" s="290"/>
    </row>
    <row r="91" spans="1:5" ht="14.4">
      <c r="A91" s="324" t="s">
        <v>2385</v>
      </c>
      <c r="B91" s="325" t="s">
        <v>2386</v>
      </c>
      <c r="C91" s="291">
        <v>91958</v>
      </c>
      <c r="D91" s="326" t="s">
        <v>2387</v>
      </c>
      <c r="E91" s="290"/>
    </row>
    <row r="92" spans="1:5" ht="14.4">
      <c r="A92" s="292" t="s">
        <v>1135</v>
      </c>
      <c r="B92" s="290" t="s">
        <v>1136</v>
      </c>
      <c r="C92" s="291">
        <v>57070</v>
      </c>
      <c r="D92" s="291" t="s">
        <v>1137</v>
      </c>
      <c r="E92" s="290"/>
    </row>
    <row r="93" spans="1:5" ht="14.4">
      <c r="A93" s="292" t="s">
        <v>1138</v>
      </c>
      <c r="B93" s="290" t="s">
        <v>1139</v>
      </c>
      <c r="C93" s="291">
        <v>57050</v>
      </c>
      <c r="D93" s="291" t="s">
        <v>1140</v>
      </c>
      <c r="E93" s="290"/>
    </row>
    <row r="94" spans="1:5" ht="14.4">
      <c r="A94" s="324" t="s">
        <v>2191</v>
      </c>
      <c r="B94" s="290" t="s">
        <v>1141</v>
      </c>
      <c r="C94" s="291">
        <v>57920</v>
      </c>
      <c r="D94" s="291" t="s">
        <v>1142</v>
      </c>
      <c r="E94" s="290"/>
    </row>
    <row r="95" spans="1:5" ht="14.4">
      <c r="A95" s="292" t="s">
        <v>1143</v>
      </c>
      <c r="B95" s="290" t="s">
        <v>1144</v>
      </c>
      <c r="C95" s="291">
        <v>57340</v>
      </c>
      <c r="D95" s="291" t="s">
        <v>1145</v>
      </c>
      <c r="E95" s="290"/>
    </row>
    <row r="96" spans="1:5" ht="14.4">
      <c r="A96" s="292" t="s">
        <v>1146</v>
      </c>
      <c r="B96" s="290" t="s">
        <v>1147</v>
      </c>
      <c r="C96" s="291">
        <v>57131</v>
      </c>
      <c r="D96" s="291" t="s">
        <v>1148</v>
      </c>
      <c r="E96" s="290" t="s">
        <v>1149</v>
      </c>
    </row>
    <row r="97" spans="1:5" ht="14.4">
      <c r="A97" s="324" t="s">
        <v>2192</v>
      </c>
      <c r="B97" s="290" t="s">
        <v>1150</v>
      </c>
      <c r="C97" s="291" t="s">
        <v>1151</v>
      </c>
      <c r="D97" s="291" t="s">
        <v>1152</v>
      </c>
      <c r="E97" s="290"/>
    </row>
    <row r="98" spans="1:5" ht="14.4">
      <c r="A98" s="292" t="s">
        <v>1153</v>
      </c>
      <c r="B98" s="290" t="s">
        <v>1154</v>
      </c>
      <c r="C98" s="291">
        <v>54650</v>
      </c>
      <c r="D98" s="291" t="s">
        <v>1155</v>
      </c>
      <c r="E98" s="290"/>
    </row>
    <row r="99" spans="1:5" ht="14.4">
      <c r="A99" s="324" t="s">
        <v>2429</v>
      </c>
      <c r="B99" s="290"/>
      <c r="C99" s="291"/>
      <c r="D99" s="291"/>
      <c r="E99" s="290"/>
    </row>
    <row r="100" spans="1:5" ht="14.4">
      <c r="A100" s="292" t="s">
        <v>1156</v>
      </c>
      <c r="B100" s="290" t="s">
        <v>1157</v>
      </c>
      <c r="C100" s="291">
        <v>57780</v>
      </c>
      <c r="D100" s="291" t="s">
        <v>1158</v>
      </c>
      <c r="E100" s="290"/>
    </row>
    <row r="101" spans="1:5" ht="14.4">
      <c r="A101" s="324" t="s">
        <v>2193</v>
      </c>
      <c r="B101" s="290" t="s">
        <v>1159</v>
      </c>
      <c r="C101" s="291">
        <v>57270</v>
      </c>
      <c r="D101" s="291" t="s">
        <v>1160</v>
      </c>
      <c r="E101" s="290"/>
    </row>
    <row r="102" spans="1:5" ht="14.4">
      <c r="A102" s="292" t="s">
        <v>1161</v>
      </c>
      <c r="B102" s="290" t="s">
        <v>1162</v>
      </c>
      <c r="C102" s="291">
        <v>57300</v>
      </c>
      <c r="D102" s="291" t="s">
        <v>1163</v>
      </c>
      <c r="E102" s="290" t="s">
        <v>1164</v>
      </c>
    </row>
    <row r="103" spans="1:5" ht="14.4">
      <c r="A103" s="292" t="s">
        <v>1165</v>
      </c>
      <c r="B103" s="290" t="s">
        <v>1166</v>
      </c>
      <c r="C103" s="291">
        <v>57140</v>
      </c>
      <c r="D103" s="291" t="s">
        <v>1167</v>
      </c>
      <c r="E103" s="290"/>
    </row>
    <row r="104" spans="1:5" ht="14.4">
      <c r="A104" s="292" t="s">
        <v>1168</v>
      </c>
      <c r="B104" s="290" t="s">
        <v>1169</v>
      </c>
      <c r="C104" s="291">
        <v>57192</v>
      </c>
      <c r="D104" s="291" t="s">
        <v>1170</v>
      </c>
      <c r="E104" s="290"/>
    </row>
    <row r="105" spans="1:5" ht="14.4">
      <c r="A105" s="324" t="s">
        <v>2430</v>
      </c>
      <c r="B105" s="325" t="s">
        <v>2431</v>
      </c>
      <c r="C105" s="291">
        <v>57300</v>
      </c>
      <c r="D105" s="326" t="s">
        <v>1078</v>
      </c>
      <c r="E105" s="290"/>
    </row>
    <row r="106" spans="1:5" ht="14.4">
      <c r="A106" s="324" t="s">
        <v>2358</v>
      </c>
      <c r="B106" s="290" t="s">
        <v>1171</v>
      </c>
      <c r="C106" s="291">
        <v>90380</v>
      </c>
      <c r="D106" s="291" t="s">
        <v>1172</v>
      </c>
      <c r="E106" s="290" t="s">
        <v>905</v>
      </c>
    </row>
    <row r="107" spans="1:5" ht="14.4">
      <c r="A107" s="292" t="s">
        <v>1173</v>
      </c>
      <c r="B107" s="290" t="s">
        <v>1174</v>
      </c>
      <c r="C107" s="291">
        <v>57070</v>
      </c>
      <c r="D107" s="291" t="s">
        <v>1175</v>
      </c>
      <c r="E107" s="290"/>
    </row>
    <row r="108" spans="1:5" ht="14.4">
      <c r="A108" s="292" t="s">
        <v>1176</v>
      </c>
      <c r="B108" s="290" t="s">
        <v>1177</v>
      </c>
      <c r="C108" s="291">
        <v>57365</v>
      </c>
      <c r="D108" s="291" t="s">
        <v>917</v>
      </c>
      <c r="E108" s="290"/>
    </row>
    <row r="109" spans="1:5" ht="14.4">
      <c r="A109" s="292" t="s">
        <v>1178</v>
      </c>
      <c r="B109" s="290" t="s">
        <v>1179</v>
      </c>
      <c r="C109" s="291">
        <v>55310</v>
      </c>
      <c r="D109" s="291" t="s">
        <v>1180</v>
      </c>
      <c r="E109" s="290"/>
    </row>
    <row r="110" spans="1:5" ht="14.4">
      <c r="A110" s="292" t="s">
        <v>139</v>
      </c>
      <c r="B110" s="290" t="s">
        <v>1181</v>
      </c>
      <c r="C110" s="291">
        <v>57360</v>
      </c>
      <c r="D110" s="291" t="s">
        <v>1113</v>
      </c>
      <c r="E110" s="290" t="s">
        <v>1182</v>
      </c>
    </row>
    <row r="111" spans="1:5" ht="14.4">
      <c r="A111" s="292" t="s">
        <v>1183</v>
      </c>
      <c r="B111" s="290" t="s">
        <v>1184</v>
      </c>
      <c r="C111" s="291" t="s">
        <v>1185</v>
      </c>
      <c r="D111" s="291" t="s">
        <v>1186</v>
      </c>
      <c r="E111" s="290"/>
    </row>
    <row r="112" spans="1:5" ht="14.4">
      <c r="A112" s="515" t="s">
        <v>2623</v>
      </c>
      <c r="B112" s="455" t="s">
        <v>1720</v>
      </c>
      <c r="C112" s="291">
        <v>57925</v>
      </c>
      <c r="D112" s="456" t="s">
        <v>1472</v>
      </c>
      <c r="E112" s="290"/>
    </row>
    <row r="113" spans="1:5" ht="28.8">
      <c r="A113" s="292" t="s">
        <v>1187</v>
      </c>
      <c r="B113" s="290" t="s">
        <v>1188</v>
      </c>
      <c r="C113" s="291">
        <v>59791</v>
      </c>
      <c r="D113" s="291" t="s">
        <v>1189</v>
      </c>
      <c r="E113" s="290"/>
    </row>
    <row r="114" spans="1:5" ht="14.4">
      <c r="A114" s="324" t="s">
        <v>2291</v>
      </c>
      <c r="B114" s="325" t="s">
        <v>2290</v>
      </c>
      <c r="C114" s="291">
        <v>57102</v>
      </c>
      <c r="D114" s="291" t="s">
        <v>1190</v>
      </c>
      <c r="E114" s="290"/>
    </row>
    <row r="115" spans="1:5" ht="14.4">
      <c r="A115" s="433" t="s">
        <v>2539</v>
      </c>
      <c r="B115" s="434" t="s">
        <v>2540</v>
      </c>
      <c r="C115" s="291">
        <v>54940</v>
      </c>
      <c r="D115" s="435" t="s">
        <v>1574</v>
      </c>
      <c r="E115" s="290"/>
    </row>
    <row r="116" spans="1:5" ht="14.4">
      <c r="A116" s="436" t="s">
        <v>2541</v>
      </c>
      <c r="B116" s="437" t="s">
        <v>2542</v>
      </c>
      <c r="C116" s="291">
        <v>68000</v>
      </c>
      <c r="D116" s="438" t="s">
        <v>2543</v>
      </c>
      <c r="E116" s="290"/>
    </row>
    <row r="117" spans="1:5" ht="28.8">
      <c r="A117" s="324" t="s">
        <v>2292</v>
      </c>
      <c r="B117" s="427" t="s">
        <v>2536</v>
      </c>
      <c r="C117" s="291">
        <v>55200</v>
      </c>
      <c r="D117" s="326" t="s">
        <v>1591</v>
      </c>
      <c r="E117" s="290"/>
    </row>
    <row r="118" spans="1:5" ht="14.4">
      <c r="A118" s="324" t="s">
        <v>2402</v>
      </c>
      <c r="B118" s="325" t="s">
        <v>2405</v>
      </c>
      <c r="C118" s="291">
        <v>55190</v>
      </c>
      <c r="D118" s="326" t="s">
        <v>2403</v>
      </c>
      <c r="E118" s="325" t="s">
        <v>2404</v>
      </c>
    </row>
    <row r="119" spans="1:5" ht="14.4">
      <c r="A119" s="475" t="s">
        <v>2572</v>
      </c>
      <c r="B119" s="476" t="s">
        <v>2578</v>
      </c>
      <c r="C119" s="291">
        <v>39500</v>
      </c>
      <c r="D119" s="477" t="s">
        <v>2579</v>
      </c>
      <c r="E119" s="476" t="s">
        <v>2580</v>
      </c>
    </row>
    <row r="120" spans="1:5" ht="14.4">
      <c r="A120" s="324" t="s">
        <v>2185</v>
      </c>
      <c r="B120" s="290" t="s">
        <v>1191</v>
      </c>
      <c r="C120" s="291">
        <v>57503</v>
      </c>
      <c r="D120" s="291" t="s">
        <v>998</v>
      </c>
      <c r="E120" s="290"/>
    </row>
    <row r="121" spans="1:5" ht="14.4">
      <c r="A121" s="292" t="s">
        <v>1192</v>
      </c>
      <c r="B121" s="290" t="s">
        <v>1193</v>
      </c>
      <c r="C121" s="291">
        <v>57570</v>
      </c>
      <c r="D121" s="291" t="s">
        <v>1194</v>
      </c>
      <c r="E121" s="290"/>
    </row>
    <row r="122" spans="1:5" ht="14.4">
      <c r="A122" s="292" t="s">
        <v>1195</v>
      </c>
      <c r="B122" s="290" t="s">
        <v>1196</v>
      </c>
      <c r="C122" s="291">
        <v>57270</v>
      </c>
      <c r="D122" s="291" t="s">
        <v>1160</v>
      </c>
      <c r="E122" s="290"/>
    </row>
    <row r="123" spans="1:5" ht="14.4">
      <c r="A123" s="292" t="s">
        <v>1197</v>
      </c>
      <c r="B123" s="290" t="s">
        <v>1198</v>
      </c>
      <c r="C123" s="291">
        <v>88320</v>
      </c>
      <c r="D123" s="291" t="s">
        <v>1199</v>
      </c>
      <c r="E123" s="290" t="s">
        <v>1200</v>
      </c>
    </row>
    <row r="124" spans="1:5" ht="14.4">
      <c r="A124" s="292" t="s">
        <v>1201</v>
      </c>
      <c r="B124" s="290" t="s">
        <v>1202</v>
      </c>
      <c r="C124" s="291">
        <v>57535</v>
      </c>
      <c r="D124" s="291" t="s">
        <v>1203</v>
      </c>
      <c r="E124" s="290"/>
    </row>
    <row r="125" spans="1:5" ht="14.4">
      <c r="A125" s="382" t="s">
        <v>2496</v>
      </c>
      <c r="B125" s="383" t="s">
        <v>2497</v>
      </c>
      <c r="C125" s="291">
        <v>54380</v>
      </c>
      <c r="D125" s="384" t="s">
        <v>952</v>
      </c>
      <c r="E125" s="290"/>
    </row>
    <row r="126" spans="1:5" ht="14.4">
      <c r="A126" s="292" t="s">
        <v>1204</v>
      </c>
      <c r="B126" s="290" t="s">
        <v>1205</v>
      </c>
      <c r="C126" s="291">
        <v>88390</v>
      </c>
      <c r="D126" s="291" t="s">
        <v>1206</v>
      </c>
      <c r="E126" s="290" t="s">
        <v>1207</v>
      </c>
    </row>
    <row r="127" spans="1:5" ht="14.4">
      <c r="A127" s="292" t="s">
        <v>1208</v>
      </c>
      <c r="B127" s="290" t="s">
        <v>1209</v>
      </c>
      <c r="C127" s="291" t="s">
        <v>1210</v>
      </c>
      <c r="D127" s="291" t="s">
        <v>1009</v>
      </c>
      <c r="E127" s="290" t="s">
        <v>1211</v>
      </c>
    </row>
    <row r="128" spans="1:5" ht="28.8">
      <c r="A128" s="292" t="s">
        <v>1212</v>
      </c>
      <c r="B128" s="290" t="s">
        <v>1213</v>
      </c>
      <c r="C128" s="291">
        <v>54712</v>
      </c>
      <c r="D128" s="291" t="s">
        <v>1214</v>
      </c>
      <c r="E128" s="290" t="s">
        <v>1215</v>
      </c>
    </row>
    <row r="129" spans="1:5" ht="14.4">
      <c r="A129" s="292" t="s">
        <v>1216</v>
      </c>
      <c r="B129" s="290" t="s">
        <v>1217</v>
      </c>
      <c r="C129" s="291">
        <v>57865</v>
      </c>
      <c r="D129" s="291" t="s">
        <v>1218</v>
      </c>
      <c r="E129" s="290"/>
    </row>
    <row r="130" spans="1:5" ht="14.4">
      <c r="A130" s="292" t="s">
        <v>1219</v>
      </c>
      <c r="B130" s="290" t="s">
        <v>1220</v>
      </c>
      <c r="C130" s="291">
        <v>54250</v>
      </c>
      <c r="D130" s="291" t="s">
        <v>1221</v>
      </c>
      <c r="E130" s="290" t="s">
        <v>1222</v>
      </c>
    </row>
    <row r="131" spans="1:5" ht="14.4">
      <c r="A131" s="324" t="s">
        <v>2194</v>
      </c>
      <c r="B131" s="290" t="s">
        <v>1223</v>
      </c>
      <c r="C131" s="291">
        <v>57865</v>
      </c>
      <c r="D131" s="291" t="s">
        <v>1218</v>
      </c>
      <c r="E131" s="290"/>
    </row>
    <row r="132" spans="1:5" ht="14.4">
      <c r="A132" s="292" t="s">
        <v>1224</v>
      </c>
      <c r="B132" s="290" t="s">
        <v>1225</v>
      </c>
      <c r="C132" s="291">
        <v>57150</v>
      </c>
      <c r="D132" s="291" t="s">
        <v>1037</v>
      </c>
      <c r="E132" s="290" t="s">
        <v>1226</v>
      </c>
    </row>
    <row r="133" spans="1:5" ht="14.4">
      <c r="A133" s="324" t="s">
        <v>2195</v>
      </c>
      <c r="B133" s="290" t="s">
        <v>1227</v>
      </c>
      <c r="C133" s="291">
        <v>57970</v>
      </c>
      <c r="D133" s="291" t="s">
        <v>1228</v>
      </c>
      <c r="E133" s="290"/>
    </row>
    <row r="134" spans="1:5" ht="14.4">
      <c r="A134" s="292" t="s">
        <v>1229</v>
      </c>
      <c r="B134" s="290" t="s">
        <v>1230</v>
      </c>
      <c r="C134" s="291">
        <v>57270</v>
      </c>
      <c r="D134" s="291" t="s">
        <v>1160</v>
      </c>
      <c r="E134" s="290"/>
    </row>
    <row r="135" spans="1:5" ht="14.4">
      <c r="A135" s="324" t="s">
        <v>2269</v>
      </c>
      <c r="B135" s="325" t="s">
        <v>2270</v>
      </c>
      <c r="C135" s="291">
        <v>88130</v>
      </c>
      <c r="D135" s="326" t="s">
        <v>2265</v>
      </c>
      <c r="E135" s="290"/>
    </row>
    <row r="136" spans="1:5" ht="14.4">
      <c r="A136" s="292" t="s">
        <v>151</v>
      </c>
      <c r="B136" s="290" t="s">
        <v>1231</v>
      </c>
      <c r="C136" s="291">
        <v>57280</v>
      </c>
      <c r="D136" s="291" t="s">
        <v>1232</v>
      </c>
      <c r="E136" s="290" t="s">
        <v>1233</v>
      </c>
    </row>
    <row r="137" spans="1:5" ht="14.4">
      <c r="A137" s="324" t="s">
        <v>2432</v>
      </c>
      <c r="B137" s="325" t="s">
        <v>2433</v>
      </c>
      <c r="C137" s="291">
        <v>54870</v>
      </c>
      <c r="D137" s="326" t="s">
        <v>2434</v>
      </c>
      <c r="E137" s="290"/>
    </row>
    <row r="138" spans="1:5" ht="14.4">
      <c r="A138" s="292" t="s">
        <v>1234</v>
      </c>
      <c r="B138" s="290" t="s">
        <v>1235</v>
      </c>
      <c r="C138" s="291">
        <v>68270</v>
      </c>
      <c r="D138" s="291" t="s">
        <v>1236</v>
      </c>
      <c r="E138" s="290"/>
    </row>
    <row r="139" spans="1:5" ht="14.4">
      <c r="A139" s="292" t="s">
        <v>1237</v>
      </c>
      <c r="B139" s="290" t="s">
        <v>1238</v>
      </c>
      <c r="C139" s="291">
        <v>70000</v>
      </c>
      <c r="D139" s="291" t="s">
        <v>1239</v>
      </c>
      <c r="E139" s="290"/>
    </row>
    <row r="140" spans="1:5" ht="14.4">
      <c r="A140" s="292" t="s">
        <v>1240</v>
      </c>
      <c r="B140" s="290" t="s">
        <v>1241</v>
      </c>
      <c r="C140" s="291">
        <v>54580</v>
      </c>
      <c r="D140" s="291" t="s">
        <v>1242</v>
      </c>
      <c r="E140" s="290"/>
    </row>
    <row r="141" spans="1:5" ht="14.4">
      <c r="A141" s="292" t="s">
        <v>1243</v>
      </c>
      <c r="B141" s="290" t="s">
        <v>1244</v>
      </c>
      <c r="C141" s="291">
        <v>33042</v>
      </c>
      <c r="D141" s="291" t="s">
        <v>1245</v>
      </c>
      <c r="E141" s="290" t="s">
        <v>1246</v>
      </c>
    </row>
    <row r="142" spans="1:5" ht="14.4">
      <c r="A142" s="292" t="s">
        <v>1247</v>
      </c>
      <c r="B142" s="290" t="s">
        <v>1248</v>
      </c>
      <c r="C142" s="291">
        <v>57147</v>
      </c>
      <c r="D142" s="291" t="s">
        <v>947</v>
      </c>
      <c r="E142" s="290"/>
    </row>
    <row r="143" spans="1:5" ht="14.4">
      <c r="A143" s="292" t="s">
        <v>2306</v>
      </c>
      <c r="B143" s="290" t="s">
        <v>2307</v>
      </c>
      <c r="C143" s="291"/>
      <c r="D143" s="326" t="s">
        <v>2308</v>
      </c>
      <c r="E143" s="290"/>
    </row>
    <row r="144" spans="1:5" ht="14.4">
      <c r="A144" s="292" t="s">
        <v>1249</v>
      </c>
      <c r="B144" s="290" t="s">
        <v>1250</v>
      </c>
      <c r="C144" s="291">
        <v>71210</v>
      </c>
      <c r="D144" s="291" t="s">
        <v>1251</v>
      </c>
      <c r="E144" s="290"/>
    </row>
    <row r="145" spans="1:5" ht="14.4">
      <c r="A145" s="324" t="s">
        <v>2331</v>
      </c>
      <c r="B145" s="290" t="s">
        <v>1252</v>
      </c>
      <c r="C145" s="291">
        <v>54714</v>
      </c>
      <c r="D145" s="291" t="s">
        <v>1253</v>
      </c>
      <c r="E145" s="290" t="s">
        <v>1254</v>
      </c>
    </row>
    <row r="146" spans="1:5" ht="14.4">
      <c r="A146" s="292" t="s">
        <v>1255</v>
      </c>
      <c r="B146" s="290" t="s">
        <v>1256</v>
      </c>
      <c r="C146" s="291">
        <v>57120</v>
      </c>
      <c r="D146" s="291" t="s">
        <v>1257</v>
      </c>
      <c r="E146" s="290"/>
    </row>
    <row r="147" spans="1:5" ht="14.4">
      <c r="A147" s="324" t="s">
        <v>2316</v>
      </c>
      <c r="B147" s="325" t="s">
        <v>2317</v>
      </c>
      <c r="C147" s="291">
        <v>52100</v>
      </c>
      <c r="D147" s="326" t="s">
        <v>2318</v>
      </c>
      <c r="E147" s="325" t="s">
        <v>2319</v>
      </c>
    </row>
    <row r="148" spans="1:5" ht="14.4">
      <c r="A148" s="324" t="s">
        <v>2196</v>
      </c>
      <c r="B148" s="290" t="s">
        <v>1258</v>
      </c>
      <c r="C148" s="291">
        <v>57420</v>
      </c>
      <c r="D148" s="291" t="s">
        <v>1259</v>
      </c>
      <c r="E148" s="290"/>
    </row>
    <row r="149" spans="1:5" ht="14.4">
      <c r="A149" s="324" t="s">
        <v>2325</v>
      </c>
      <c r="B149" s="325" t="s">
        <v>2324</v>
      </c>
      <c r="C149" s="291">
        <v>57280</v>
      </c>
      <c r="D149" s="326" t="s">
        <v>1017</v>
      </c>
      <c r="E149" s="290"/>
    </row>
    <row r="150" spans="1:5" ht="14.4">
      <c r="A150" s="292" t="s">
        <v>1260</v>
      </c>
      <c r="B150" s="457" t="s">
        <v>2556</v>
      </c>
      <c r="C150" s="291">
        <v>57120</v>
      </c>
      <c r="D150" s="291" t="s">
        <v>1257</v>
      </c>
      <c r="E150" s="290"/>
    </row>
    <row r="151" spans="1:5" ht="14.4">
      <c r="A151" s="292" t="s">
        <v>1261</v>
      </c>
      <c r="B151" s="290" t="s">
        <v>1262</v>
      </c>
      <c r="C151" s="291">
        <v>57270</v>
      </c>
      <c r="D151" s="291" t="s">
        <v>1263</v>
      </c>
      <c r="E151" s="290"/>
    </row>
    <row r="152" spans="1:5" ht="14.4">
      <c r="A152" s="292" t="s">
        <v>1264</v>
      </c>
      <c r="B152" s="290" t="s">
        <v>1265</v>
      </c>
      <c r="C152" s="291">
        <v>57131</v>
      </c>
      <c r="D152" s="291" t="s">
        <v>1266</v>
      </c>
      <c r="E152" s="290"/>
    </row>
    <row r="153" spans="1:5" ht="14.4">
      <c r="A153" s="292" t="s">
        <v>1267</v>
      </c>
      <c r="B153" s="290" t="s">
        <v>1268</v>
      </c>
      <c r="C153" s="291">
        <v>57365</v>
      </c>
      <c r="D153" s="291" t="s">
        <v>917</v>
      </c>
      <c r="E153" s="290"/>
    </row>
    <row r="154" spans="1:5" ht="14.4">
      <c r="A154" s="292" t="s">
        <v>1269</v>
      </c>
      <c r="B154" s="290" t="s">
        <v>1270</v>
      </c>
      <c r="C154" s="291">
        <v>88360</v>
      </c>
      <c r="D154" s="291" t="s">
        <v>1271</v>
      </c>
      <c r="E154" s="290"/>
    </row>
    <row r="155" spans="1:5" ht="14.4">
      <c r="A155" s="345" t="s">
        <v>2466</v>
      </c>
      <c r="B155" s="346" t="s">
        <v>2467</v>
      </c>
      <c r="C155" s="291">
        <v>75018</v>
      </c>
      <c r="D155" s="347" t="s">
        <v>2468</v>
      </c>
      <c r="E155" s="290"/>
    </row>
    <row r="156" spans="1:5" ht="14.4">
      <c r="A156" s="324" t="s">
        <v>2350</v>
      </c>
      <c r="B156" s="325" t="s">
        <v>2351</v>
      </c>
      <c r="C156" s="291">
        <v>78570</v>
      </c>
      <c r="D156" s="326" t="s">
        <v>2352</v>
      </c>
      <c r="E156" s="290"/>
    </row>
    <row r="157" spans="1:5" ht="14.4">
      <c r="A157" s="324" t="s">
        <v>832</v>
      </c>
      <c r="B157" s="325"/>
      <c r="C157" s="291"/>
      <c r="D157" s="326"/>
      <c r="E157" s="290"/>
    </row>
    <row r="158" spans="1:5" ht="14.4">
      <c r="A158" s="324" t="s">
        <v>2197</v>
      </c>
      <c r="B158" s="290" t="s">
        <v>1272</v>
      </c>
      <c r="C158" s="291">
        <v>57245</v>
      </c>
      <c r="D158" s="291" t="s">
        <v>1273</v>
      </c>
      <c r="E158" s="290"/>
    </row>
    <row r="159" spans="1:5" ht="14.4">
      <c r="A159" s="292" t="s">
        <v>1274</v>
      </c>
      <c r="B159" s="290" t="s">
        <v>1275</v>
      </c>
      <c r="C159" s="291">
        <v>54120</v>
      </c>
      <c r="D159" s="291" t="s">
        <v>1276</v>
      </c>
      <c r="E159" s="290"/>
    </row>
    <row r="160" spans="1:5" ht="14.4">
      <c r="A160" s="324" t="s">
        <v>2198</v>
      </c>
      <c r="B160" s="290" t="s">
        <v>1277</v>
      </c>
      <c r="C160" s="291">
        <v>57140</v>
      </c>
      <c r="D160" s="291" t="s">
        <v>1278</v>
      </c>
      <c r="E160" s="290"/>
    </row>
    <row r="161" spans="1:5" ht="14.4">
      <c r="A161" s="292" t="s">
        <v>1279</v>
      </c>
      <c r="B161" s="290" t="s">
        <v>1280</v>
      </c>
      <c r="C161" s="291">
        <v>55130</v>
      </c>
      <c r="D161" s="291" t="s">
        <v>1281</v>
      </c>
      <c r="E161" s="290"/>
    </row>
    <row r="162" spans="1:5" ht="14.4">
      <c r="A162" s="292" t="s">
        <v>1282</v>
      </c>
      <c r="B162" s="290" t="s">
        <v>1283</v>
      </c>
      <c r="C162" s="291">
        <v>57940</v>
      </c>
      <c r="D162" s="291" t="s">
        <v>1284</v>
      </c>
      <c r="E162" s="290"/>
    </row>
    <row r="163" spans="1:5" ht="14.4">
      <c r="A163" s="324" t="s">
        <v>2199</v>
      </c>
      <c r="B163" s="290" t="s">
        <v>1285</v>
      </c>
      <c r="C163" s="291">
        <v>57973</v>
      </c>
      <c r="D163" s="291" t="s">
        <v>1286</v>
      </c>
      <c r="E163" s="290"/>
    </row>
    <row r="164" spans="1:5" ht="14.4">
      <c r="A164" s="324" t="s">
        <v>2200</v>
      </c>
      <c r="B164" s="290" t="s">
        <v>1287</v>
      </c>
      <c r="C164" s="291">
        <v>57930</v>
      </c>
      <c r="D164" s="291" t="s">
        <v>1288</v>
      </c>
      <c r="E164" s="290" t="s">
        <v>1289</v>
      </c>
    </row>
    <row r="165" spans="1:5" ht="14.4">
      <c r="A165" s="292" t="s">
        <v>1290</v>
      </c>
      <c r="B165" s="290" t="s">
        <v>1291</v>
      </c>
      <c r="C165" s="291">
        <v>33000</v>
      </c>
      <c r="D165" s="291" t="s">
        <v>1292</v>
      </c>
      <c r="E165" s="290"/>
    </row>
    <row r="166" spans="1:5" ht="14.4">
      <c r="A166" s="394" t="s">
        <v>2506</v>
      </c>
      <c r="B166" s="395" t="s">
        <v>2507</v>
      </c>
      <c r="C166" s="291">
        <v>57300</v>
      </c>
      <c r="D166" s="396" t="s">
        <v>1793</v>
      </c>
      <c r="E166" s="290"/>
    </row>
    <row r="167" spans="1:5" ht="14.4">
      <c r="A167" s="415" t="s">
        <v>2526</v>
      </c>
      <c r="B167" s="416" t="s">
        <v>2527</v>
      </c>
      <c r="C167" s="291">
        <v>25870</v>
      </c>
      <c r="D167" s="417" t="s">
        <v>2528</v>
      </c>
      <c r="E167" s="290"/>
    </row>
    <row r="168" spans="1:5" ht="14.4">
      <c r="A168" s="292" t="s">
        <v>1293</v>
      </c>
      <c r="B168" s="290" t="s">
        <v>1294</v>
      </c>
      <c r="C168" s="291">
        <v>88510</v>
      </c>
      <c r="D168" s="291" t="s">
        <v>1295</v>
      </c>
      <c r="E168" s="290"/>
    </row>
    <row r="169" spans="1:5" ht="14.4">
      <c r="A169" s="292" t="s">
        <v>1296</v>
      </c>
      <c r="B169" s="290" t="s">
        <v>1297</v>
      </c>
      <c r="C169" s="291">
        <v>54840</v>
      </c>
      <c r="D169" s="291" t="s">
        <v>1298</v>
      </c>
      <c r="E169" s="290"/>
    </row>
    <row r="170" spans="1:5" ht="28.8">
      <c r="A170" s="292" t="s">
        <v>1299</v>
      </c>
      <c r="B170" s="290" t="s">
        <v>1300</v>
      </c>
      <c r="C170" s="291">
        <v>91193</v>
      </c>
      <c r="D170" s="291" t="s">
        <v>1301</v>
      </c>
      <c r="E170" s="290"/>
    </row>
    <row r="171" spans="1:5" ht="14.4">
      <c r="A171" s="324" t="s">
        <v>160</v>
      </c>
      <c r="B171" s="290" t="s">
        <v>1302</v>
      </c>
      <c r="C171" s="291">
        <v>57140</v>
      </c>
      <c r="D171" s="291" t="s">
        <v>1120</v>
      </c>
      <c r="E171" s="290" t="s">
        <v>1303</v>
      </c>
    </row>
    <row r="172" spans="1:5" ht="14.4">
      <c r="A172" s="292" t="s">
        <v>1304</v>
      </c>
      <c r="B172" s="290" t="s">
        <v>1305</v>
      </c>
      <c r="C172" s="291">
        <v>57280</v>
      </c>
      <c r="D172" s="291" t="s">
        <v>1017</v>
      </c>
      <c r="E172" s="290"/>
    </row>
    <row r="173" spans="1:5" ht="14.4">
      <c r="A173" s="292" t="s">
        <v>1306</v>
      </c>
      <c r="B173" s="290" t="s">
        <v>1307</v>
      </c>
      <c r="C173" s="291">
        <v>57130</v>
      </c>
      <c r="D173" s="291" t="s">
        <v>1266</v>
      </c>
      <c r="E173" s="290"/>
    </row>
    <row r="174" spans="1:5" ht="14.4">
      <c r="A174" s="292" t="s">
        <v>1308</v>
      </c>
      <c r="B174" s="290" t="s">
        <v>1309</v>
      </c>
      <c r="C174" s="291">
        <v>54380</v>
      </c>
      <c r="D174" s="291" t="s">
        <v>952</v>
      </c>
      <c r="E174" s="290"/>
    </row>
    <row r="175" spans="1:5" ht="14.4">
      <c r="A175" s="324" t="s">
        <v>2303</v>
      </c>
      <c r="B175" s="325" t="s">
        <v>2304</v>
      </c>
      <c r="C175" s="291">
        <v>57535</v>
      </c>
      <c r="D175" s="326" t="s">
        <v>2305</v>
      </c>
      <c r="E175" s="290"/>
    </row>
    <row r="176" spans="1:5" ht="14.4">
      <c r="A176" s="292" t="s">
        <v>1310</v>
      </c>
      <c r="B176" s="290" t="s">
        <v>1311</v>
      </c>
      <c r="C176" s="291" t="s">
        <v>1312</v>
      </c>
      <c r="D176" s="291" t="s">
        <v>940</v>
      </c>
      <c r="E176" s="290"/>
    </row>
    <row r="177" spans="1:5" ht="14.4">
      <c r="A177" s="292" t="s">
        <v>1313</v>
      </c>
      <c r="B177" s="290" t="s">
        <v>1314</v>
      </c>
      <c r="C177" s="291">
        <v>57190</v>
      </c>
      <c r="D177" s="291" t="s">
        <v>951</v>
      </c>
      <c r="E177" s="290"/>
    </row>
    <row r="178" spans="1:5" ht="14.4">
      <c r="A178" s="292" t="s">
        <v>1315</v>
      </c>
      <c r="B178" s="290" t="s">
        <v>1316</v>
      </c>
      <c r="C178" s="291">
        <v>57365</v>
      </c>
      <c r="D178" s="291" t="s">
        <v>917</v>
      </c>
      <c r="E178" s="290"/>
    </row>
    <row r="179" spans="1:5" ht="14.4">
      <c r="A179" s="324" t="s">
        <v>2392</v>
      </c>
      <c r="B179" s="290" t="s">
        <v>1317</v>
      </c>
      <c r="C179" s="291">
        <v>57100</v>
      </c>
      <c r="D179" s="291" t="s">
        <v>967</v>
      </c>
      <c r="E179" s="290"/>
    </row>
    <row r="180" spans="1:5" ht="14.4">
      <c r="A180" s="292" t="s">
        <v>1318</v>
      </c>
      <c r="B180" s="290" t="s">
        <v>1319</v>
      </c>
      <c r="C180" s="291">
        <v>57190</v>
      </c>
      <c r="D180" s="291" t="s">
        <v>951</v>
      </c>
      <c r="E180" s="290" t="s">
        <v>1320</v>
      </c>
    </row>
    <row r="181" spans="1:5" ht="14.4">
      <c r="A181" s="292" t="s">
        <v>1321</v>
      </c>
      <c r="B181" s="290" t="s">
        <v>1322</v>
      </c>
      <c r="C181" s="291" t="s">
        <v>1323</v>
      </c>
      <c r="D181" s="291" t="s">
        <v>1009</v>
      </c>
      <c r="E181" s="290"/>
    </row>
    <row r="182" spans="1:5" ht="14.4">
      <c r="A182" s="292" t="s">
        <v>1324</v>
      </c>
      <c r="B182" s="290" t="s">
        <v>1325</v>
      </c>
      <c r="C182" s="291">
        <v>57245</v>
      </c>
      <c r="D182" s="291" t="s">
        <v>1273</v>
      </c>
      <c r="E182" s="290"/>
    </row>
    <row r="183" spans="1:5" ht="14.4">
      <c r="A183" s="292" t="s">
        <v>1326</v>
      </c>
      <c r="B183" s="290" t="s">
        <v>1327</v>
      </c>
      <c r="C183" s="291">
        <v>88110</v>
      </c>
      <c r="D183" s="291" t="s">
        <v>1328</v>
      </c>
      <c r="E183" s="290" t="s">
        <v>1222</v>
      </c>
    </row>
    <row r="184" spans="1:5" ht="14.4">
      <c r="A184" s="292" t="s">
        <v>1329</v>
      </c>
      <c r="B184" s="290" t="s">
        <v>1330</v>
      </c>
      <c r="C184" s="291">
        <v>57245</v>
      </c>
      <c r="D184" s="291" t="s">
        <v>1273</v>
      </c>
      <c r="E184" s="290"/>
    </row>
    <row r="185" spans="1:5" ht="14.4">
      <c r="A185" s="292" t="s">
        <v>1331</v>
      </c>
      <c r="B185" s="290" t="s">
        <v>1332</v>
      </c>
      <c r="C185" s="291">
        <v>54600</v>
      </c>
      <c r="D185" s="291" t="s">
        <v>1333</v>
      </c>
      <c r="E185" s="290"/>
    </row>
    <row r="186" spans="1:5" ht="14.4">
      <c r="A186" s="292" t="s">
        <v>1334</v>
      </c>
      <c r="B186" s="290" t="s">
        <v>1335</v>
      </c>
      <c r="C186" s="291">
        <v>54320</v>
      </c>
      <c r="D186" s="291" t="s">
        <v>1336</v>
      </c>
      <c r="E186" s="290"/>
    </row>
    <row r="187" spans="1:5" ht="14.4">
      <c r="A187" s="421" t="s">
        <v>2531</v>
      </c>
      <c r="B187" s="422" t="s">
        <v>2532</v>
      </c>
      <c r="C187" s="291">
        <v>88320</v>
      </c>
      <c r="D187" s="423" t="s">
        <v>1997</v>
      </c>
      <c r="E187" s="290"/>
    </row>
    <row r="188" spans="1:5" ht="14.4">
      <c r="A188" s="292" t="s">
        <v>1337</v>
      </c>
      <c r="B188" s="290" t="s">
        <v>1338</v>
      </c>
      <c r="C188" s="291">
        <v>57740</v>
      </c>
      <c r="D188" s="291" t="s">
        <v>1339</v>
      </c>
      <c r="E188" s="290"/>
    </row>
    <row r="189" spans="1:5" ht="14.4">
      <c r="A189" s="324" t="s">
        <v>2375</v>
      </c>
      <c r="B189" s="325" t="s">
        <v>2376</v>
      </c>
      <c r="C189" s="291">
        <v>25461</v>
      </c>
      <c r="D189" s="326" t="s">
        <v>2377</v>
      </c>
      <c r="E189" s="290"/>
    </row>
    <row r="190" spans="1:5" ht="14.4">
      <c r="A190" s="292" t="s">
        <v>1340</v>
      </c>
      <c r="B190" s="290" t="s">
        <v>1341</v>
      </c>
      <c r="C190" s="291">
        <v>57740</v>
      </c>
      <c r="D190" s="291" t="s">
        <v>1339</v>
      </c>
      <c r="E190" s="290"/>
    </row>
    <row r="191" spans="1:5" ht="14.4">
      <c r="A191" s="292" t="s">
        <v>1264</v>
      </c>
      <c r="B191" s="290" t="s">
        <v>1342</v>
      </c>
      <c r="C191" s="291">
        <v>57140</v>
      </c>
      <c r="D191" s="291" t="s">
        <v>1343</v>
      </c>
      <c r="E191" s="290"/>
    </row>
    <row r="192" spans="1:5" ht="14.4">
      <c r="A192" s="292" t="s">
        <v>1344</v>
      </c>
      <c r="B192" s="290" t="s">
        <v>1345</v>
      </c>
      <c r="C192" s="291">
        <v>88190</v>
      </c>
      <c r="D192" s="291" t="s">
        <v>1346</v>
      </c>
      <c r="E192" s="290"/>
    </row>
    <row r="193" spans="1:5" ht="14.4">
      <c r="A193" s="292" t="s">
        <v>1347</v>
      </c>
      <c r="B193" s="290" t="s">
        <v>1348</v>
      </c>
      <c r="C193" s="291">
        <v>54300</v>
      </c>
      <c r="D193" s="291" t="s">
        <v>1349</v>
      </c>
      <c r="E193" s="290"/>
    </row>
    <row r="194" spans="1:5" ht="14.4">
      <c r="A194" s="292" t="s">
        <v>1350</v>
      </c>
      <c r="B194" s="290" t="s">
        <v>1351</v>
      </c>
      <c r="C194" s="291">
        <v>54230</v>
      </c>
      <c r="D194" s="291" t="s">
        <v>1352</v>
      </c>
      <c r="E194" s="290"/>
    </row>
    <row r="195" spans="1:5" ht="14.4">
      <c r="A195" s="292" t="s">
        <v>26</v>
      </c>
      <c r="B195" s="290" t="s">
        <v>1353</v>
      </c>
      <c r="C195" s="291">
        <v>54703</v>
      </c>
      <c r="D195" s="291" t="s">
        <v>993</v>
      </c>
      <c r="E195" s="290"/>
    </row>
    <row r="196" spans="1:5" ht="14.4">
      <c r="A196" s="292" t="s">
        <v>1354</v>
      </c>
      <c r="B196" s="290" t="s">
        <v>1355</v>
      </c>
      <c r="C196" s="291">
        <v>57310</v>
      </c>
      <c r="D196" s="291" t="s">
        <v>1356</v>
      </c>
      <c r="E196" s="290" t="s">
        <v>1357</v>
      </c>
    </row>
    <row r="197" spans="1:5" ht="14.4">
      <c r="A197" s="484" t="s">
        <v>2589</v>
      </c>
      <c r="B197" s="485" t="s">
        <v>2590</v>
      </c>
      <c r="C197" s="291">
        <v>57150</v>
      </c>
      <c r="D197" s="486" t="s">
        <v>1037</v>
      </c>
      <c r="E197" s="485" t="s">
        <v>2591</v>
      </c>
    </row>
    <row r="198" spans="1:5" ht="14.4">
      <c r="A198" s="406" t="s">
        <v>2382</v>
      </c>
      <c r="B198" s="407" t="s">
        <v>2518</v>
      </c>
      <c r="C198" s="291">
        <v>57600</v>
      </c>
      <c r="D198" s="408" t="s">
        <v>2519</v>
      </c>
      <c r="E198" s="290"/>
    </row>
    <row r="199" spans="1:5" ht="14.4">
      <c r="A199" s="292" t="s">
        <v>1358</v>
      </c>
      <c r="B199" s="290" t="s">
        <v>1359</v>
      </c>
      <c r="C199" s="291">
        <v>57360</v>
      </c>
      <c r="D199" s="291" t="s">
        <v>1113</v>
      </c>
      <c r="E199" s="290"/>
    </row>
    <row r="200" spans="1:5" ht="14.4">
      <c r="A200" s="292" t="s">
        <v>1360</v>
      </c>
      <c r="B200" s="290" t="s">
        <v>1361</v>
      </c>
      <c r="C200" s="291">
        <v>54700</v>
      </c>
      <c r="D200" s="291" t="s">
        <v>1362</v>
      </c>
      <c r="E200" s="290"/>
    </row>
    <row r="201" spans="1:5" ht="14.4">
      <c r="A201" s="292" t="s">
        <v>1363</v>
      </c>
      <c r="B201" s="290" t="s">
        <v>1364</v>
      </c>
      <c r="C201" s="291">
        <v>57140</v>
      </c>
      <c r="D201" s="291" t="s">
        <v>1365</v>
      </c>
      <c r="E201" s="290"/>
    </row>
    <row r="202" spans="1:5" ht="14.4">
      <c r="A202" s="292" t="s">
        <v>165</v>
      </c>
      <c r="B202" s="290" t="s">
        <v>1366</v>
      </c>
      <c r="C202" s="291">
        <v>57500</v>
      </c>
      <c r="D202" s="291" t="s">
        <v>1367</v>
      </c>
      <c r="E202" s="290" t="s">
        <v>1368</v>
      </c>
    </row>
    <row r="203" spans="1:5" ht="14.4">
      <c r="A203" s="292" t="s">
        <v>1369</v>
      </c>
      <c r="B203" s="290" t="s">
        <v>1370</v>
      </c>
      <c r="C203" s="291" t="s">
        <v>1371</v>
      </c>
      <c r="D203" s="291" t="s">
        <v>1372</v>
      </c>
      <c r="E203" s="290"/>
    </row>
    <row r="204" spans="1:5" ht="14.4">
      <c r="A204" s="292" t="s">
        <v>462</v>
      </c>
      <c r="B204" s="290" t="s">
        <v>1373</v>
      </c>
      <c r="C204" s="291">
        <v>55200</v>
      </c>
      <c r="D204" s="291" t="s">
        <v>1374</v>
      </c>
      <c r="E204" s="290" t="s">
        <v>1375</v>
      </c>
    </row>
    <row r="205" spans="1:5" ht="14.4">
      <c r="A205" s="292" t="s">
        <v>1376</v>
      </c>
      <c r="B205" s="290" t="s">
        <v>1377</v>
      </c>
      <c r="C205" s="291">
        <v>57192</v>
      </c>
      <c r="D205" s="291" t="s">
        <v>1170</v>
      </c>
      <c r="E205" s="290"/>
    </row>
    <row r="206" spans="1:5" ht="14.4">
      <c r="A206" s="292" t="s">
        <v>168</v>
      </c>
      <c r="B206" s="290" t="s">
        <v>1378</v>
      </c>
      <c r="C206" s="291">
        <v>69970</v>
      </c>
      <c r="D206" s="291" t="s">
        <v>1379</v>
      </c>
      <c r="E206" s="290"/>
    </row>
    <row r="207" spans="1:5" ht="14.4">
      <c r="A207" s="292" t="s">
        <v>1380</v>
      </c>
      <c r="B207" s="290" t="s">
        <v>1381</v>
      </c>
      <c r="C207" s="291">
        <v>57690</v>
      </c>
      <c r="D207" s="291" t="s">
        <v>1382</v>
      </c>
      <c r="E207" s="290"/>
    </row>
    <row r="208" spans="1:5" ht="14.4">
      <c r="A208" s="292" t="s">
        <v>171</v>
      </c>
      <c r="B208" s="290" t="s">
        <v>1383</v>
      </c>
      <c r="C208" s="291">
        <v>57150</v>
      </c>
      <c r="D208" s="291" t="s">
        <v>1037</v>
      </c>
      <c r="E208" s="290"/>
    </row>
    <row r="209" spans="1:5" ht="14.4">
      <c r="A209" s="292" t="s">
        <v>173</v>
      </c>
      <c r="B209" s="508" t="s">
        <v>2616</v>
      </c>
      <c r="C209" s="291">
        <v>55300</v>
      </c>
      <c r="D209" s="509" t="s">
        <v>1941</v>
      </c>
      <c r="E209" s="290" t="s">
        <v>1384</v>
      </c>
    </row>
    <row r="210" spans="1:5" ht="14.4">
      <c r="A210" s="324" t="s">
        <v>2201</v>
      </c>
      <c r="B210" s="290" t="s">
        <v>1385</v>
      </c>
      <c r="C210" s="291">
        <v>57120</v>
      </c>
      <c r="D210" s="291" t="s">
        <v>1257</v>
      </c>
      <c r="E210" s="290"/>
    </row>
    <row r="211" spans="1:5" ht="14.4">
      <c r="A211" s="292" t="s">
        <v>1386</v>
      </c>
      <c r="B211" s="290" t="s">
        <v>1387</v>
      </c>
      <c r="C211" s="291">
        <v>54350</v>
      </c>
      <c r="D211" s="291" t="s">
        <v>1388</v>
      </c>
      <c r="E211" s="290"/>
    </row>
    <row r="212" spans="1:5" ht="14.4">
      <c r="A212" s="292" t="s">
        <v>1386</v>
      </c>
      <c r="B212" s="290" t="s">
        <v>1389</v>
      </c>
      <c r="C212" s="291">
        <v>54700</v>
      </c>
      <c r="D212" s="291" t="s">
        <v>1390</v>
      </c>
      <c r="E212" s="290"/>
    </row>
    <row r="213" spans="1:5" ht="14.4">
      <c r="A213" s="292" t="s">
        <v>1391</v>
      </c>
      <c r="B213" s="290" t="s">
        <v>1392</v>
      </c>
      <c r="C213" s="291">
        <v>52100</v>
      </c>
      <c r="D213" s="291" t="s">
        <v>1393</v>
      </c>
      <c r="E213" s="290"/>
    </row>
    <row r="214" spans="1:5" ht="14.4">
      <c r="A214" s="324" t="s">
        <v>2202</v>
      </c>
      <c r="B214" s="290" t="s">
        <v>1394</v>
      </c>
      <c r="C214" s="291">
        <v>57148</v>
      </c>
      <c r="D214" s="291" t="s">
        <v>947</v>
      </c>
      <c r="E214" s="290" t="s">
        <v>1395</v>
      </c>
    </row>
    <row r="215" spans="1:5" ht="14.4">
      <c r="A215" s="292" t="s">
        <v>1396</v>
      </c>
      <c r="B215" s="290" t="s">
        <v>1397</v>
      </c>
      <c r="C215" s="291" t="s">
        <v>1398</v>
      </c>
      <c r="D215" s="291" t="s">
        <v>1399</v>
      </c>
      <c r="E215" s="290"/>
    </row>
    <row r="216" spans="1:5" ht="14.4">
      <c r="A216" s="324" t="s">
        <v>2415</v>
      </c>
      <c r="B216" s="325" t="s">
        <v>2416</v>
      </c>
      <c r="C216" s="291">
        <v>57270</v>
      </c>
      <c r="D216" s="326" t="s">
        <v>1263</v>
      </c>
      <c r="E216" s="290"/>
    </row>
    <row r="217" spans="1:5" ht="14.4">
      <c r="A217" s="292" t="s">
        <v>1400</v>
      </c>
      <c r="B217" s="290" t="s">
        <v>1401</v>
      </c>
      <c r="C217" s="291" t="s">
        <v>1402</v>
      </c>
      <c r="D217" s="291" t="s">
        <v>1403</v>
      </c>
      <c r="E217" s="290"/>
    </row>
    <row r="218" spans="1:5" ht="14.4">
      <c r="A218" s="292" t="s">
        <v>1404</v>
      </c>
      <c r="B218" s="290" t="s">
        <v>1405</v>
      </c>
      <c r="C218" s="291">
        <v>57525</v>
      </c>
      <c r="D218" s="291" t="s">
        <v>1406</v>
      </c>
      <c r="E218" s="290" t="s">
        <v>1407</v>
      </c>
    </row>
    <row r="219" spans="1:5" ht="14.4">
      <c r="A219" s="324" t="s">
        <v>2203</v>
      </c>
      <c r="B219" s="290" t="s">
        <v>1408</v>
      </c>
      <c r="C219" s="291">
        <v>57365</v>
      </c>
      <c r="D219" s="291" t="s">
        <v>917</v>
      </c>
      <c r="E219" s="290" t="s">
        <v>1409</v>
      </c>
    </row>
    <row r="220" spans="1:5" ht="14.4">
      <c r="A220" s="292" t="s">
        <v>1410</v>
      </c>
      <c r="B220" s="290" t="s">
        <v>1411</v>
      </c>
      <c r="C220" s="291">
        <v>57310</v>
      </c>
      <c r="D220" s="291" t="s">
        <v>1356</v>
      </c>
      <c r="E220" s="290"/>
    </row>
    <row r="221" spans="1:5" ht="14.4">
      <c r="A221" s="292" t="s">
        <v>1412</v>
      </c>
      <c r="B221" s="290" t="s">
        <v>1413</v>
      </c>
      <c r="C221" s="291">
        <v>55140</v>
      </c>
      <c r="D221" s="291" t="s">
        <v>1414</v>
      </c>
      <c r="E221" s="290"/>
    </row>
    <row r="222" spans="1:5" ht="14.4">
      <c r="A222" s="364" t="s">
        <v>2481</v>
      </c>
      <c r="B222" s="365" t="s">
        <v>2482</v>
      </c>
      <c r="C222" s="291">
        <v>52500</v>
      </c>
      <c r="D222" s="366" t="s">
        <v>2483</v>
      </c>
      <c r="E222" s="290"/>
    </row>
    <row r="223" spans="1:5" ht="14.4">
      <c r="A223" s="292" t="s">
        <v>1415</v>
      </c>
      <c r="B223" s="290" t="s">
        <v>1416</v>
      </c>
      <c r="C223" s="291">
        <v>57070</v>
      </c>
      <c r="D223" s="291" t="s">
        <v>926</v>
      </c>
      <c r="E223" s="290"/>
    </row>
    <row r="224" spans="1:5" ht="14.4">
      <c r="A224" s="292" t="s">
        <v>1417</v>
      </c>
      <c r="B224" s="290" t="s">
        <v>1418</v>
      </c>
      <c r="C224" s="291">
        <v>54183</v>
      </c>
      <c r="D224" s="291" t="s">
        <v>1419</v>
      </c>
      <c r="E224" s="290" t="s">
        <v>1420</v>
      </c>
    </row>
    <row r="225" spans="1:5" ht="14.4">
      <c r="A225" s="292" t="s">
        <v>1421</v>
      </c>
      <c r="B225" s="290" t="s">
        <v>1342</v>
      </c>
      <c r="C225" s="291">
        <v>57140</v>
      </c>
      <c r="D225" s="291" t="s">
        <v>1120</v>
      </c>
      <c r="E225" s="290"/>
    </row>
    <row r="226" spans="1:5" ht="14.4">
      <c r="A226" s="324" t="s">
        <v>2204</v>
      </c>
      <c r="B226" s="290" t="s">
        <v>1422</v>
      </c>
      <c r="C226" s="291">
        <v>8450</v>
      </c>
      <c r="D226" s="291" t="s">
        <v>1423</v>
      </c>
      <c r="E226" s="290"/>
    </row>
    <row r="227" spans="1:5" ht="14.4">
      <c r="A227" s="292" t="s">
        <v>1424</v>
      </c>
      <c r="B227" s="290" t="s">
        <v>1425</v>
      </c>
      <c r="C227" s="291">
        <v>57070</v>
      </c>
      <c r="D227" s="291" t="s">
        <v>926</v>
      </c>
      <c r="E227" s="290"/>
    </row>
    <row r="228" spans="1:5" ht="14.4">
      <c r="A228" s="292" t="s">
        <v>1426</v>
      </c>
      <c r="B228" s="290" t="s">
        <v>1427</v>
      </c>
      <c r="C228" s="291">
        <v>88650</v>
      </c>
      <c r="D228" s="291" t="s">
        <v>1428</v>
      </c>
      <c r="E228" s="290" t="s">
        <v>1429</v>
      </c>
    </row>
    <row r="229" spans="1:5" ht="14.4">
      <c r="A229" s="292" t="s">
        <v>1430</v>
      </c>
      <c r="B229" s="290" t="s">
        <v>1431</v>
      </c>
      <c r="C229" s="291">
        <v>54000</v>
      </c>
      <c r="D229" s="291" t="s">
        <v>1432</v>
      </c>
      <c r="E229" s="290"/>
    </row>
    <row r="230" spans="1:5" ht="14.4">
      <c r="A230" s="292" t="s">
        <v>1433</v>
      </c>
      <c r="B230" s="290" t="s">
        <v>1434</v>
      </c>
      <c r="C230" s="291">
        <v>55000</v>
      </c>
      <c r="D230" s="291" t="s">
        <v>1435</v>
      </c>
      <c r="E230" s="290" t="s">
        <v>1436</v>
      </c>
    </row>
    <row r="231" spans="1:5" ht="14.4">
      <c r="A231" s="292" t="s">
        <v>1437</v>
      </c>
      <c r="B231" s="290" t="s">
        <v>1438</v>
      </c>
      <c r="C231" s="291">
        <v>57935</v>
      </c>
      <c r="D231" s="291" t="s">
        <v>1439</v>
      </c>
      <c r="E231" s="290"/>
    </row>
    <row r="232" spans="1:5" ht="14.4">
      <c r="A232" s="324" t="s">
        <v>2332</v>
      </c>
      <c r="B232" s="325" t="s">
        <v>2333</v>
      </c>
      <c r="C232" s="291">
        <v>57240</v>
      </c>
      <c r="D232" s="326" t="s">
        <v>2334</v>
      </c>
      <c r="E232" s="290"/>
    </row>
    <row r="233" spans="1:5" ht="14.4">
      <c r="A233" s="445" t="s">
        <v>2549</v>
      </c>
      <c r="B233" s="446" t="s">
        <v>2550</v>
      </c>
      <c r="C233" s="291">
        <v>57445</v>
      </c>
      <c r="D233" s="447" t="s">
        <v>2551</v>
      </c>
      <c r="E233" s="290"/>
    </row>
    <row r="234" spans="1:5" ht="14.4">
      <c r="A234" s="324" t="s">
        <v>2205</v>
      </c>
      <c r="B234" s="290" t="s">
        <v>1440</v>
      </c>
      <c r="C234" s="291">
        <v>57940</v>
      </c>
      <c r="D234" s="291" t="s">
        <v>1441</v>
      </c>
      <c r="E234" s="290"/>
    </row>
    <row r="235" spans="1:5" ht="14.4">
      <c r="A235" s="418" t="s">
        <v>2529</v>
      </c>
      <c r="B235" s="419" t="s">
        <v>2530</v>
      </c>
      <c r="C235" s="291">
        <v>55000</v>
      </c>
      <c r="D235" s="420" t="s">
        <v>1435</v>
      </c>
      <c r="E235" s="290"/>
    </row>
    <row r="236" spans="1:5" ht="14.4">
      <c r="A236" s="292" t="s">
        <v>1442</v>
      </c>
      <c r="B236" s="290" t="s">
        <v>1443</v>
      </c>
      <c r="C236" s="291">
        <v>57255</v>
      </c>
      <c r="D236" s="291" t="s">
        <v>1444</v>
      </c>
      <c r="E236" s="290" t="s">
        <v>1445</v>
      </c>
    </row>
    <row r="237" spans="1:5" ht="14.4">
      <c r="A237" s="292" t="s">
        <v>1446</v>
      </c>
      <c r="B237" s="290" t="s">
        <v>1447</v>
      </c>
      <c r="C237" s="291">
        <v>57130</v>
      </c>
      <c r="D237" s="291" t="s">
        <v>1448</v>
      </c>
      <c r="E237" s="290"/>
    </row>
    <row r="238" spans="1:5" ht="14.4">
      <c r="A238" s="292" t="s">
        <v>1449</v>
      </c>
      <c r="B238" s="290" t="s">
        <v>1450</v>
      </c>
      <c r="C238" s="291">
        <v>57865</v>
      </c>
      <c r="D238" s="291" t="s">
        <v>1218</v>
      </c>
      <c r="E238" s="290"/>
    </row>
    <row r="239" spans="1:5" ht="14.4">
      <c r="A239" s="292" t="s">
        <v>1451</v>
      </c>
      <c r="B239" s="290" t="s">
        <v>1452</v>
      </c>
      <c r="C239" s="291">
        <v>57420</v>
      </c>
      <c r="D239" s="291" t="s">
        <v>1453</v>
      </c>
      <c r="E239" s="290"/>
    </row>
    <row r="240" spans="1:5" ht="14.4">
      <c r="A240" s="292" t="s">
        <v>1454</v>
      </c>
      <c r="B240" s="290" t="s">
        <v>1455</v>
      </c>
      <c r="C240" s="291">
        <v>57140</v>
      </c>
      <c r="D240" s="291" t="s">
        <v>1456</v>
      </c>
      <c r="E240" s="290"/>
    </row>
    <row r="241" spans="1:5" ht="14.4">
      <c r="A241" s="292" t="s">
        <v>1458</v>
      </c>
      <c r="B241" s="290" t="s">
        <v>1459</v>
      </c>
      <c r="C241" s="291" t="s">
        <v>1460</v>
      </c>
      <c r="D241" s="291" t="s">
        <v>1461</v>
      </c>
      <c r="E241" s="290"/>
    </row>
    <row r="242" spans="1:5" ht="14.4">
      <c r="A242" s="370" t="s">
        <v>2487</v>
      </c>
      <c r="B242" s="371" t="s">
        <v>2488</v>
      </c>
      <c r="C242" s="291">
        <v>57730</v>
      </c>
      <c r="D242" s="372" t="s">
        <v>1637</v>
      </c>
      <c r="E242" s="290"/>
    </row>
    <row r="243" spans="1:5" ht="14.4">
      <c r="A243" s="379" t="s">
        <v>2494</v>
      </c>
      <c r="B243" s="380" t="s">
        <v>2495</v>
      </c>
      <c r="C243" s="291">
        <v>57130</v>
      </c>
      <c r="D243" s="381" t="s">
        <v>1863</v>
      </c>
      <c r="E243" s="290"/>
    </row>
    <row r="244" spans="1:5" ht="14.4">
      <c r="A244" s="292" t="s">
        <v>1462</v>
      </c>
      <c r="B244" s="290" t="s">
        <v>1463</v>
      </c>
      <c r="C244" s="291">
        <v>30700</v>
      </c>
      <c r="D244" s="291" t="s">
        <v>1464</v>
      </c>
      <c r="E244" s="290"/>
    </row>
    <row r="245" spans="1:5" ht="14.4">
      <c r="A245" s="292" t="s">
        <v>1465</v>
      </c>
      <c r="B245" s="290" t="s">
        <v>1466</v>
      </c>
      <c r="C245" s="291">
        <v>68100</v>
      </c>
      <c r="D245" s="291" t="s">
        <v>1467</v>
      </c>
      <c r="E245" s="290"/>
    </row>
    <row r="246" spans="1:5" ht="14.4">
      <c r="A246" s="292" t="s">
        <v>1468</v>
      </c>
      <c r="B246" s="290" t="s">
        <v>1469</v>
      </c>
      <c r="C246" s="291">
        <v>57530</v>
      </c>
      <c r="D246" s="291" t="s">
        <v>1470</v>
      </c>
      <c r="E246" s="290"/>
    </row>
    <row r="247" spans="1:5" ht="14.4">
      <c r="A247" s="324" t="s">
        <v>2206</v>
      </c>
      <c r="B247" s="290" t="s">
        <v>1471</v>
      </c>
      <c r="C247" s="291">
        <v>57925</v>
      </c>
      <c r="D247" s="291" t="s">
        <v>1472</v>
      </c>
      <c r="E247" s="290"/>
    </row>
    <row r="248" spans="1:5" ht="14.4">
      <c r="A248" s="292" t="s">
        <v>1473</v>
      </c>
      <c r="B248" s="290" t="s">
        <v>1474</v>
      </c>
      <c r="C248" s="291">
        <v>57645</v>
      </c>
      <c r="D248" s="291" t="s">
        <v>1475</v>
      </c>
      <c r="E248" s="290"/>
    </row>
    <row r="249" spans="1:5" ht="14.4">
      <c r="A249" s="292" t="s">
        <v>1476</v>
      </c>
      <c r="B249" s="290" t="s">
        <v>1302</v>
      </c>
      <c r="C249" s="291">
        <v>57140</v>
      </c>
      <c r="D249" s="291" t="s">
        <v>1120</v>
      </c>
      <c r="E249" s="290"/>
    </row>
    <row r="250" spans="1:5" ht="14.4">
      <c r="A250" s="324" t="s">
        <v>2287</v>
      </c>
      <c r="B250" s="303" t="s">
        <v>2288</v>
      </c>
      <c r="C250" s="291">
        <v>54700</v>
      </c>
      <c r="D250" s="326" t="s">
        <v>1390</v>
      </c>
      <c r="E250" s="325" t="s">
        <v>2289</v>
      </c>
    </row>
    <row r="251" spans="1:5" ht="14.4">
      <c r="A251" s="324" t="s">
        <v>2286</v>
      </c>
      <c r="B251" s="325" t="s">
        <v>2284</v>
      </c>
      <c r="C251" s="291">
        <v>54250</v>
      </c>
      <c r="D251" s="326" t="s">
        <v>1221</v>
      </c>
      <c r="E251" s="290" t="s">
        <v>1477</v>
      </c>
    </row>
    <row r="252" spans="1:5" ht="14.4">
      <c r="A252" s="324" t="s">
        <v>2355</v>
      </c>
      <c r="B252" s="325" t="s">
        <v>2356</v>
      </c>
      <c r="C252" s="291">
        <v>88800</v>
      </c>
      <c r="D252" s="326" t="s">
        <v>2357</v>
      </c>
      <c r="E252" s="290"/>
    </row>
    <row r="253" spans="1:5" ht="14.4">
      <c r="A253" s="324" t="s">
        <v>2207</v>
      </c>
      <c r="B253" s="290" t="s">
        <v>1478</v>
      </c>
      <c r="C253" s="291" t="s">
        <v>1479</v>
      </c>
      <c r="D253" s="291" t="s">
        <v>1480</v>
      </c>
      <c r="E253" s="290"/>
    </row>
    <row r="254" spans="1:5" ht="14.4">
      <c r="A254" s="292" t="s">
        <v>1481</v>
      </c>
      <c r="B254" s="290" t="s">
        <v>1482</v>
      </c>
      <c r="C254" s="291">
        <v>54700</v>
      </c>
      <c r="D254" s="291" t="s">
        <v>1483</v>
      </c>
      <c r="E254" s="290"/>
    </row>
    <row r="255" spans="1:5" ht="14.4">
      <c r="A255" s="292" t="s">
        <v>1484</v>
      </c>
      <c r="B255" s="290" t="s">
        <v>1485</v>
      </c>
      <c r="C255" s="291" t="s">
        <v>1486</v>
      </c>
      <c r="D255" s="291" t="s">
        <v>1487</v>
      </c>
      <c r="E255" s="290"/>
    </row>
    <row r="256" spans="1:5" ht="14.4">
      <c r="A256" s="292" t="s">
        <v>1488</v>
      </c>
      <c r="B256" s="290" t="s">
        <v>1489</v>
      </c>
      <c r="C256" s="291">
        <v>57290</v>
      </c>
      <c r="D256" s="291" t="s">
        <v>1490</v>
      </c>
      <c r="E256" s="290"/>
    </row>
    <row r="257" spans="1:5" ht="14.4">
      <c r="A257" s="292" t="s">
        <v>1491</v>
      </c>
      <c r="B257" s="290" t="s">
        <v>1492</v>
      </c>
      <c r="C257" s="291">
        <v>54706</v>
      </c>
      <c r="D257" s="291" t="s">
        <v>993</v>
      </c>
      <c r="E257" s="290" t="s">
        <v>1000</v>
      </c>
    </row>
    <row r="258" spans="1:5" ht="14.4">
      <c r="A258" s="292" t="s">
        <v>1493</v>
      </c>
      <c r="B258" s="290" t="s">
        <v>1494</v>
      </c>
      <c r="C258" s="291">
        <v>57280</v>
      </c>
      <c r="D258" s="291" t="s">
        <v>1017</v>
      </c>
      <c r="E258" s="290"/>
    </row>
    <row r="259" spans="1:5" ht="14.4">
      <c r="A259" s="292" t="s">
        <v>1495</v>
      </c>
      <c r="B259" s="290" t="s">
        <v>1496</v>
      </c>
      <c r="C259" s="291">
        <v>57865</v>
      </c>
      <c r="D259" s="291" t="s">
        <v>1218</v>
      </c>
      <c r="E259" s="290"/>
    </row>
    <row r="260" spans="1:5" ht="14.4">
      <c r="A260" s="324" t="s">
        <v>2435</v>
      </c>
      <c r="B260" s="325" t="s">
        <v>2436</v>
      </c>
      <c r="C260" s="291">
        <v>88170</v>
      </c>
      <c r="D260" s="326" t="s">
        <v>2437</v>
      </c>
      <c r="E260" s="290"/>
    </row>
    <row r="261" spans="1:5" ht="14.4">
      <c r="A261" s="292" t="s">
        <v>1497</v>
      </c>
      <c r="B261" s="290" t="s">
        <v>1498</v>
      </c>
      <c r="C261" s="291">
        <v>57740</v>
      </c>
      <c r="D261" s="291" t="s">
        <v>1339</v>
      </c>
      <c r="E261" s="290"/>
    </row>
    <row r="262" spans="1:5" ht="14.4">
      <c r="A262" s="292" t="s">
        <v>1499</v>
      </c>
      <c r="B262" s="290" t="s">
        <v>1500</v>
      </c>
      <c r="C262" s="291">
        <v>57053</v>
      </c>
      <c r="D262" s="291" t="s">
        <v>1501</v>
      </c>
      <c r="E262" s="290"/>
    </row>
    <row r="263" spans="1:5" ht="14.4">
      <c r="A263" s="292" t="s">
        <v>1502</v>
      </c>
      <c r="B263" s="290" t="s">
        <v>1503</v>
      </c>
      <c r="C263" s="291">
        <v>57063</v>
      </c>
      <c r="D263" s="291" t="s">
        <v>1504</v>
      </c>
      <c r="E263" s="290"/>
    </row>
    <row r="264" spans="1:5" ht="14.4">
      <c r="A264" s="292" t="s">
        <v>1505</v>
      </c>
      <c r="B264" s="290" t="s">
        <v>1506</v>
      </c>
      <c r="C264" s="291">
        <v>57974</v>
      </c>
      <c r="D264" s="291" t="s">
        <v>1507</v>
      </c>
      <c r="E264" s="290"/>
    </row>
    <row r="265" spans="1:5" ht="14.4">
      <c r="A265" s="494" t="s">
        <v>2601</v>
      </c>
      <c r="B265" s="495" t="s">
        <v>2602</v>
      </c>
      <c r="C265" s="291">
        <v>52340</v>
      </c>
      <c r="D265" s="496" t="s">
        <v>2603</v>
      </c>
      <c r="E265" s="495" t="s">
        <v>2604</v>
      </c>
    </row>
    <row r="266" spans="1:5" ht="14.4">
      <c r="A266" s="292" t="s">
        <v>1508</v>
      </c>
      <c r="B266" s="290" t="s">
        <v>1509</v>
      </c>
      <c r="C266" s="291">
        <v>57360</v>
      </c>
      <c r="D266" s="291" t="s">
        <v>1113</v>
      </c>
      <c r="E266" s="290"/>
    </row>
    <row r="267" spans="1:5" ht="14.4">
      <c r="A267" s="292" t="s">
        <v>1510</v>
      </c>
      <c r="B267" s="290" t="s">
        <v>1511</v>
      </c>
      <c r="C267" s="291">
        <v>57362</v>
      </c>
      <c r="D267" s="291" t="s">
        <v>1512</v>
      </c>
      <c r="E267" s="290" t="s">
        <v>1513</v>
      </c>
    </row>
    <row r="268" spans="1:5" ht="14.4">
      <c r="A268" s="292" t="s">
        <v>1514</v>
      </c>
      <c r="B268" s="290" t="s">
        <v>1515</v>
      </c>
      <c r="C268" s="291">
        <v>57100</v>
      </c>
      <c r="D268" s="291" t="s">
        <v>967</v>
      </c>
      <c r="E268" s="290"/>
    </row>
    <row r="269" spans="1:5" ht="14.4">
      <c r="A269" s="458" t="s">
        <v>2557</v>
      </c>
      <c r="B269" s="459" t="s">
        <v>2558</v>
      </c>
      <c r="C269" s="291">
        <v>54450</v>
      </c>
      <c r="D269" s="460" t="s">
        <v>2559</v>
      </c>
      <c r="E269" s="290"/>
    </row>
    <row r="270" spans="1:5" ht="14.4">
      <c r="A270" s="292" t="s">
        <v>1516</v>
      </c>
      <c r="B270" s="290" t="s">
        <v>1517</v>
      </c>
      <c r="C270" s="291">
        <v>57050</v>
      </c>
      <c r="D270" s="291" t="s">
        <v>926</v>
      </c>
      <c r="E270" s="290"/>
    </row>
    <row r="271" spans="1:5" ht="14.4">
      <c r="A271" s="292" t="s">
        <v>1518</v>
      </c>
      <c r="B271" s="290" t="s">
        <v>1519</v>
      </c>
      <c r="C271" s="291">
        <v>57140</v>
      </c>
      <c r="D271" s="291" t="s">
        <v>1520</v>
      </c>
      <c r="E271" s="290"/>
    </row>
    <row r="272" spans="1:5" ht="14.4">
      <c r="A272" s="324" t="s">
        <v>2294</v>
      </c>
      <c r="B272" s="290" t="s">
        <v>1521</v>
      </c>
      <c r="C272" s="291">
        <v>57525</v>
      </c>
      <c r="D272" s="291" t="s">
        <v>1406</v>
      </c>
      <c r="E272" s="290" t="s">
        <v>1522</v>
      </c>
    </row>
    <row r="273" spans="1:5" ht="14.4">
      <c r="A273" s="292" t="s">
        <v>1523</v>
      </c>
      <c r="B273" s="290" t="s">
        <v>1524</v>
      </c>
      <c r="C273" s="291">
        <v>57100</v>
      </c>
      <c r="D273" s="291" t="s">
        <v>967</v>
      </c>
      <c r="E273" s="290" t="s">
        <v>1525</v>
      </c>
    </row>
    <row r="274" spans="1:5" ht="14.4">
      <c r="A274" s="292" t="s">
        <v>1526</v>
      </c>
      <c r="B274" s="290" t="s">
        <v>1527</v>
      </c>
      <c r="C274" s="291">
        <v>57130</v>
      </c>
      <c r="D274" s="291" t="s">
        <v>1093</v>
      </c>
      <c r="E274" s="290"/>
    </row>
    <row r="275" spans="1:5" ht="14.4">
      <c r="A275" s="292" t="s">
        <v>1528</v>
      </c>
      <c r="B275" s="290" t="s">
        <v>1529</v>
      </c>
      <c r="C275" s="291">
        <v>57140</v>
      </c>
      <c r="D275" s="291" t="s">
        <v>1278</v>
      </c>
      <c r="E275" s="290"/>
    </row>
    <row r="276" spans="1:5" ht="14.4">
      <c r="A276" s="324" t="s">
        <v>2208</v>
      </c>
      <c r="B276" s="290" t="s">
        <v>1530</v>
      </c>
      <c r="C276" s="291">
        <v>55500</v>
      </c>
      <c r="D276" s="291" t="s">
        <v>1531</v>
      </c>
      <c r="E276" s="290"/>
    </row>
    <row r="277" spans="1:5" ht="14.4">
      <c r="A277" s="292" t="s">
        <v>1532</v>
      </c>
      <c r="B277" s="290" t="s">
        <v>1533</v>
      </c>
      <c r="C277" s="291">
        <v>57175</v>
      </c>
      <c r="D277" s="291" t="s">
        <v>1534</v>
      </c>
      <c r="E277" s="290"/>
    </row>
    <row r="278" spans="1:5" ht="14.4">
      <c r="A278" s="292" t="s">
        <v>1535</v>
      </c>
      <c r="B278" s="290" t="s">
        <v>1536</v>
      </c>
      <c r="C278" s="291">
        <v>57070</v>
      </c>
      <c r="D278" s="291" t="s">
        <v>1537</v>
      </c>
      <c r="E278" s="290"/>
    </row>
    <row r="279" spans="1:5" ht="14.4">
      <c r="A279" s="292" t="s">
        <v>1538</v>
      </c>
      <c r="B279" s="290" t="s">
        <v>1539</v>
      </c>
      <c r="C279" s="291">
        <v>57530</v>
      </c>
      <c r="D279" s="291" t="s">
        <v>1540</v>
      </c>
      <c r="E279" s="290"/>
    </row>
    <row r="280" spans="1:5" ht="14.4">
      <c r="A280" s="388" t="s">
        <v>2500</v>
      </c>
      <c r="B280" s="389" t="s">
        <v>2502</v>
      </c>
      <c r="C280" s="291">
        <v>54000</v>
      </c>
      <c r="D280" s="390" t="s">
        <v>1457</v>
      </c>
      <c r="E280" s="290"/>
    </row>
    <row r="281" spans="1:5" ht="14.4">
      <c r="A281" s="388" t="s">
        <v>2501</v>
      </c>
      <c r="B281" s="290" t="s">
        <v>1541</v>
      </c>
      <c r="C281" s="291">
        <v>57050</v>
      </c>
      <c r="D281" s="291" t="s">
        <v>1542</v>
      </c>
      <c r="E281" s="290"/>
    </row>
    <row r="282" spans="1:5" ht="14.4">
      <c r="A282" s="292" t="s">
        <v>1543</v>
      </c>
      <c r="B282" s="290" t="s">
        <v>1544</v>
      </c>
      <c r="C282" s="291">
        <v>57550</v>
      </c>
      <c r="D282" s="291" t="s">
        <v>1545</v>
      </c>
      <c r="E282" s="290"/>
    </row>
    <row r="283" spans="1:5" ht="14.4">
      <c r="A283" s="324" t="s">
        <v>2209</v>
      </c>
      <c r="B283" s="290" t="s">
        <v>1546</v>
      </c>
      <c r="C283" s="291">
        <v>88260</v>
      </c>
      <c r="D283" s="291" t="s">
        <v>1547</v>
      </c>
      <c r="E283" s="290" t="s">
        <v>1548</v>
      </c>
    </row>
    <row r="284" spans="1:5" ht="14.4">
      <c r="A284" s="324" t="s">
        <v>2344</v>
      </c>
      <c r="B284" s="325" t="s">
        <v>2345</v>
      </c>
      <c r="C284" s="291">
        <v>57150</v>
      </c>
      <c r="D284" s="326" t="s">
        <v>1037</v>
      </c>
      <c r="E284" s="290"/>
    </row>
    <row r="285" spans="1:5" ht="14.4">
      <c r="A285" s="292" t="s">
        <v>1549</v>
      </c>
      <c r="B285" s="290" t="s">
        <v>1550</v>
      </c>
      <c r="C285" s="291">
        <v>88201</v>
      </c>
      <c r="D285" s="291" t="s">
        <v>1551</v>
      </c>
      <c r="E285" s="290"/>
    </row>
    <row r="286" spans="1:5" ht="14.4">
      <c r="A286" s="292" t="s">
        <v>1552</v>
      </c>
      <c r="B286" s="290" t="s">
        <v>1553</v>
      </c>
      <c r="C286" s="291">
        <v>52100</v>
      </c>
      <c r="D286" s="291" t="s">
        <v>984</v>
      </c>
      <c r="E286" s="290"/>
    </row>
    <row r="287" spans="1:5" ht="14.4">
      <c r="A287" s="472" t="s">
        <v>2568</v>
      </c>
      <c r="B287" s="473" t="s">
        <v>2569</v>
      </c>
      <c r="C287" s="291">
        <v>57420</v>
      </c>
      <c r="D287" s="474" t="s">
        <v>2570</v>
      </c>
      <c r="E287" s="473" t="s">
        <v>2571</v>
      </c>
    </row>
    <row r="288" spans="1:5" ht="14.4">
      <c r="A288" s="324" t="s">
        <v>2438</v>
      </c>
      <c r="B288" s="325" t="s">
        <v>2439</v>
      </c>
      <c r="C288" s="291">
        <v>57730</v>
      </c>
      <c r="D288" s="326" t="s">
        <v>1637</v>
      </c>
      <c r="E288" s="325" t="s">
        <v>2440</v>
      </c>
    </row>
    <row r="289" spans="1:5" ht="14.4">
      <c r="A289" s="324" t="s">
        <v>2261</v>
      </c>
      <c r="B289" s="325" t="s">
        <v>2263</v>
      </c>
      <c r="C289" s="291">
        <v>54700</v>
      </c>
      <c r="D289" s="326" t="s">
        <v>1390</v>
      </c>
      <c r="E289" s="290" t="s">
        <v>1554</v>
      </c>
    </row>
    <row r="290" spans="1:5" ht="14.4">
      <c r="A290" s="292" t="s">
        <v>1555</v>
      </c>
      <c r="B290" s="290" t="s">
        <v>1556</v>
      </c>
      <c r="C290" s="291">
        <v>57270</v>
      </c>
      <c r="D290" s="291" t="s">
        <v>1160</v>
      </c>
      <c r="E290" s="290" t="s">
        <v>1557</v>
      </c>
    </row>
    <row r="291" spans="1:5" ht="14.4">
      <c r="A291" s="292" t="s">
        <v>1558</v>
      </c>
      <c r="B291" s="290" t="s">
        <v>1559</v>
      </c>
      <c r="C291" s="291">
        <v>57100</v>
      </c>
      <c r="D291" s="291" t="s">
        <v>967</v>
      </c>
      <c r="E291" s="290" t="s">
        <v>961</v>
      </c>
    </row>
    <row r="292" spans="1:5" ht="14.4">
      <c r="A292" s="292" t="s">
        <v>1560</v>
      </c>
      <c r="B292" s="290" t="s">
        <v>1559</v>
      </c>
      <c r="C292" s="291">
        <v>57100</v>
      </c>
      <c r="D292" s="291" t="s">
        <v>967</v>
      </c>
      <c r="E292" s="290" t="s">
        <v>961</v>
      </c>
    </row>
    <row r="293" spans="1:5" ht="14.4">
      <c r="A293" s="292" t="s">
        <v>1561</v>
      </c>
      <c r="B293" s="290" t="s">
        <v>1562</v>
      </c>
      <c r="C293" s="291" t="s">
        <v>1563</v>
      </c>
      <c r="D293" s="291" t="s">
        <v>1564</v>
      </c>
      <c r="E293" s="290" t="s">
        <v>1565</v>
      </c>
    </row>
    <row r="294" spans="1:5" ht="14.4">
      <c r="A294" s="292" t="s">
        <v>1566</v>
      </c>
      <c r="B294" s="325" t="s">
        <v>2274</v>
      </c>
      <c r="C294" s="291">
        <v>57300</v>
      </c>
      <c r="D294" s="326" t="s">
        <v>1163</v>
      </c>
      <c r="E294" s="290" t="s">
        <v>1567</v>
      </c>
    </row>
    <row r="295" spans="1:5" ht="14.4">
      <c r="A295" s="336" t="s">
        <v>2458</v>
      </c>
      <c r="B295" s="337" t="s">
        <v>2456</v>
      </c>
      <c r="C295" s="291">
        <v>57500</v>
      </c>
      <c r="D295" s="338" t="s">
        <v>2457</v>
      </c>
      <c r="E295" s="290"/>
    </row>
    <row r="296" spans="1:5" ht="14.4">
      <c r="A296" s="292" t="s">
        <v>1568</v>
      </c>
      <c r="B296" s="290" t="s">
        <v>1569</v>
      </c>
      <c r="C296" s="291">
        <v>57535</v>
      </c>
      <c r="D296" s="291" t="s">
        <v>1570</v>
      </c>
      <c r="E296" s="290" t="s">
        <v>1571</v>
      </c>
    </row>
    <row r="297" spans="1:5" ht="14.4">
      <c r="A297" s="428" t="s">
        <v>2537</v>
      </c>
      <c r="B297" s="290"/>
      <c r="C297" s="291"/>
      <c r="D297" s="291"/>
      <c r="E297" s="290"/>
    </row>
    <row r="298" spans="1:5" ht="14.4">
      <c r="A298" s="292" t="s">
        <v>1572</v>
      </c>
      <c r="B298" s="290" t="s">
        <v>1573</v>
      </c>
      <c r="C298" s="291">
        <v>54940</v>
      </c>
      <c r="D298" s="291" t="s">
        <v>1574</v>
      </c>
      <c r="E298" s="290" t="s">
        <v>1575</v>
      </c>
    </row>
    <row r="299" spans="1:5" ht="14.4">
      <c r="A299" s="397" t="s">
        <v>2508</v>
      </c>
      <c r="B299" s="290"/>
      <c r="C299" s="291"/>
      <c r="D299" s="291"/>
      <c r="E299" s="290"/>
    </row>
    <row r="300" spans="1:5" ht="14.4">
      <c r="A300" s="292" t="s">
        <v>1576</v>
      </c>
      <c r="B300" s="290" t="s">
        <v>1577</v>
      </c>
      <c r="C300" s="291">
        <v>54801</v>
      </c>
      <c r="D300" s="291" t="s">
        <v>1578</v>
      </c>
      <c r="E300" s="290" t="s">
        <v>1579</v>
      </c>
    </row>
    <row r="301" spans="1:5" ht="14.4">
      <c r="A301" s="324" t="s">
        <v>2441</v>
      </c>
      <c r="B301" s="325" t="s">
        <v>2442</v>
      </c>
      <c r="C301" s="291">
        <v>57420</v>
      </c>
      <c r="D301" s="326" t="s">
        <v>2443</v>
      </c>
      <c r="E301" s="325" t="s">
        <v>2444</v>
      </c>
    </row>
    <row r="302" spans="1:5" ht="14.4">
      <c r="A302" s="292" t="s">
        <v>1580</v>
      </c>
      <c r="B302" s="290" t="s">
        <v>1581</v>
      </c>
      <c r="C302" s="291">
        <v>57146</v>
      </c>
      <c r="D302" s="291" t="s">
        <v>947</v>
      </c>
      <c r="E302" s="290"/>
    </row>
    <row r="303" spans="1:5" ht="14.4">
      <c r="A303" s="292" t="s">
        <v>1582</v>
      </c>
      <c r="B303" s="290" t="s">
        <v>1583</v>
      </c>
      <c r="C303" s="291">
        <v>57270</v>
      </c>
      <c r="D303" s="291" t="s">
        <v>1160</v>
      </c>
      <c r="E303" s="290"/>
    </row>
    <row r="304" spans="1:5" ht="14.4">
      <c r="A304" s="292" t="s">
        <v>1584</v>
      </c>
      <c r="B304" s="290" t="s">
        <v>1585</v>
      </c>
      <c r="C304" s="291">
        <v>57780</v>
      </c>
      <c r="D304" s="291" t="s">
        <v>1158</v>
      </c>
      <c r="E304" s="290" t="s">
        <v>1586</v>
      </c>
    </row>
    <row r="305" spans="1:5" ht="14.4">
      <c r="A305" s="292" t="s">
        <v>1587</v>
      </c>
      <c r="B305" s="290" t="s">
        <v>1588</v>
      </c>
      <c r="C305" s="291" t="s">
        <v>1589</v>
      </c>
      <c r="D305" s="291" t="s">
        <v>1009</v>
      </c>
      <c r="E305" s="290"/>
    </row>
    <row r="306" spans="1:5" ht="14.4">
      <c r="A306" s="292" t="s">
        <v>217</v>
      </c>
      <c r="B306" s="290" t="s">
        <v>1590</v>
      </c>
      <c r="C306" s="291">
        <v>55201</v>
      </c>
      <c r="D306" s="291" t="s">
        <v>1591</v>
      </c>
      <c r="E306" s="290"/>
    </row>
    <row r="307" spans="1:5" ht="14.4">
      <c r="A307" s="292" t="s">
        <v>223</v>
      </c>
      <c r="B307" s="290" t="s">
        <v>1592</v>
      </c>
      <c r="C307" s="291">
        <v>57000</v>
      </c>
      <c r="D307" s="291" t="s">
        <v>926</v>
      </c>
      <c r="E307" s="290"/>
    </row>
    <row r="308" spans="1:5" ht="14.4">
      <c r="A308" s="292" t="s">
        <v>1593</v>
      </c>
      <c r="B308" s="290" t="s">
        <v>1594</v>
      </c>
      <c r="C308" s="291" t="s">
        <v>1595</v>
      </c>
      <c r="D308" s="291" t="s">
        <v>1399</v>
      </c>
      <c r="E308" s="290"/>
    </row>
    <row r="309" spans="1:5" ht="14.4">
      <c r="A309" s="292" t="s">
        <v>1596</v>
      </c>
      <c r="B309" s="290" t="s">
        <v>1597</v>
      </c>
      <c r="C309" s="291">
        <v>57250</v>
      </c>
      <c r="D309" s="291" t="s">
        <v>1598</v>
      </c>
      <c r="E309" s="290"/>
    </row>
    <row r="310" spans="1:5" ht="14.4">
      <c r="A310" s="292" t="s">
        <v>1599</v>
      </c>
      <c r="B310" s="290" t="s">
        <v>1600</v>
      </c>
      <c r="C310" s="291">
        <v>88320</v>
      </c>
      <c r="D310" s="291" t="s">
        <v>1601</v>
      </c>
      <c r="E310" s="290"/>
    </row>
    <row r="311" spans="1:5" ht="14.4">
      <c r="A311" s="391" t="s">
        <v>2503</v>
      </c>
      <c r="B311" s="392" t="s">
        <v>2504</v>
      </c>
      <c r="C311" s="291">
        <v>54450</v>
      </c>
      <c r="D311" s="393" t="s">
        <v>2505</v>
      </c>
      <c r="E311" s="290"/>
    </row>
    <row r="312" spans="1:5" ht="14.4">
      <c r="A312" s="480" t="s">
        <v>2582</v>
      </c>
      <c r="B312" s="481" t="s">
        <v>2583</v>
      </c>
      <c r="C312" s="291">
        <v>88320</v>
      </c>
      <c r="D312" s="482" t="s">
        <v>1601</v>
      </c>
      <c r="E312" s="481" t="s">
        <v>2584</v>
      </c>
    </row>
    <row r="313" spans="1:5" ht="14.4">
      <c r="A313" s="292" t="s">
        <v>1602</v>
      </c>
      <c r="B313" s="290" t="s">
        <v>1603</v>
      </c>
      <c r="C313" s="291">
        <v>59811</v>
      </c>
      <c r="D313" s="291" t="s">
        <v>1604</v>
      </c>
      <c r="E313" s="290"/>
    </row>
    <row r="314" spans="1:5" ht="14.4">
      <c r="A314" s="292" t="s">
        <v>1605</v>
      </c>
      <c r="B314" s="290" t="s">
        <v>1606</v>
      </c>
      <c r="C314" s="291" t="s">
        <v>1607</v>
      </c>
      <c r="D314" s="291" t="s">
        <v>1608</v>
      </c>
      <c r="E314" s="290"/>
    </row>
    <row r="315" spans="1:5" ht="14.4">
      <c r="A315" s="324" t="s">
        <v>2210</v>
      </c>
      <c r="B315" s="290" t="s">
        <v>1609</v>
      </c>
      <c r="C315" s="291">
        <v>57650</v>
      </c>
      <c r="D315" s="291" t="s">
        <v>1610</v>
      </c>
      <c r="E315" s="290" t="s">
        <v>1611</v>
      </c>
    </row>
    <row r="316" spans="1:5" ht="14.4">
      <c r="A316" s="292" t="s">
        <v>1612</v>
      </c>
      <c r="B316" s="290" t="s">
        <v>1613</v>
      </c>
      <c r="C316" s="291">
        <v>68160</v>
      </c>
      <c r="D316" s="291" t="s">
        <v>1614</v>
      </c>
      <c r="E316" s="290" t="s">
        <v>1615</v>
      </c>
    </row>
    <row r="317" spans="1:5" ht="14.4">
      <c r="A317" s="324" t="s">
        <v>2353</v>
      </c>
      <c r="B317" s="325" t="s">
        <v>2354</v>
      </c>
      <c r="C317" s="326" t="s">
        <v>1680</v>
      </c>
      <c r="D317" s="326" t="s">
        <v>1042</v>
      </c>
      <c r="E317" s="290"/>
    </row>
    <row r="318" spans="1:5" ht="14.4">
      <c r="A318" s="324" t="s">
        <v>2328</v>
      </c>
      <c r="B318" s="325" t="s">
        <v>2329</v>
      </c>
      <c r="C318" s="291">
        <v>54970</v>
      </c>
      <c r="D318" s="326" t="s">
        <v>2330</v>
      </c>
      <c r="E318" s="290"/>
    </row>
    <row r="319" spans="1:5" ht="14.4">
      <c r="A319" s="292" t="s">
        <v>1616</v>
      </c>
      <c r="B319" s="290" t="s">
        <v>1617</v>
      </c>
      <c r="C319" s="291">
        <v>55210</v>
      </c>
      <c r="D319" s="291" t="s">
        <v>1618</v>
      </c>
      <c r="E319" s="290"/>
    </row>
    <row r="320" spans="1:5" ht="14.4">
      <c r="A320" s="292" t="s">
        <v>1619</v>
      </c>
      <c r="B320" s="290" t="s">
        <v>1620</v>
      </c>
      <c r="C320" s="291">
        <v>57360</v>
      </c>
      <c r="D320" s="291" t="s">
        <v>1113</v>
      </c>
      <c r="E320" s="290"/>
    </row>
    <row r="321" spans="1:5" ht="14.4">
      <c r="A321" s="292" t="s">
        <v>1621</v>
      </c>
      <c r="B321" s="290" t="s">
        <v>1622</v>
      </c>
      <c r="C321" s="291">
        <v>57070</v>
      </c>
      <c r="D321" s="291" t="s">
        <v>1623</v>
      </c>
      <c r="E321" s="290"/>
    </row>
    <row r="322" spans="1:5" ht="14.4">
      <c r="A322" s="292" t="s">
        <v>1624</v>
      </c>
      <c r="B322" s="290" t="s">
        <v>1625</v>
      </c>
      <c r="C322" s="291">
        <v>57300</v>
      </c>
      <c r="D322" s="291" t="s">
        <v>1078</v>
      </c>
      <c r="E322" s="290" t="s">
        <v>1626</v>
      </c>
    </row>
    <row r="323" spans="1:5" ht="14.4">
      <c r="A323" s="292" t="s">
        <v>1627</v>
      </c>
      <c r="B323" s="290" t="s">
        <v>1628</v>
      </c>
      <c r="C323" s="291">
        <v>54400</v>
      </c>
      <c r="D323" s="291" t="s">
        <v>1629</v>
      </c>
      <c r="E323" s="290"/>
    </row>
    <row r="324" spans="1:5" ht="14.4">
      <c r="A324" s="292" t="s">
        <v>1630</v>
      </c>
      <c r="B324" s="290" t="s">
        <v>1631</v>
      </c>
      <c r="C324" s="291">
        <v>54000</v>
      </c>
      <c r="D324" s="291" t="s">
        <v>1457</v>
      </c>
      <c r="E324" s="290"/>
    </row>
    <row r="325" spans="1:5" ht="14.4">
      <c r="A325" s="292" t="s">
        <v>1632</v>
      </c>
      <c r="B325" s="290" t="s">
        <v>1633</v>
      </c>
      <c r="C325" s="291">
        <v>55260</v>
      </c>
      <c r="D325" s="291" t="s">
        <v>1634</v>
      </c>
      <c r="E325" s="290"/>
    </row>
    <row r="326" spans="1:5" ht="14.4">
      <c r="A326" s="324" t="s">
        <v>2418</v>
      </c>
      <c r="B326" s="325" t="s">
        <v>2419</v>
      </c>
      <c r="C326" s="291">
        <v>57280</v>
      </c>
      <c r="D326" s="326" t="s">
        <v>1017</v>
      </c>
      <c r="E326" s="290"/>
    </row>
    <row r="327" spans="1:5" ht="14.4">
      <c r="A327" s="349" t="s">
        <v>2469</v>
      </c>
      <c r="B327" s="350" t="s">
        <v>2470</v>
      </c>
      <c r="C327" s="291">
        <v>57280</v>
      </c>
      <c r="D327" s="351" t="s">
        <v>1017</v>
      </c>
      <c r="E327" s="290"/>
    </row>
    <row r="328" spans="1:5" ht="14.4">
      <c r="A328" s="339" t="s">
        <v>2459</v>
      </c>
      <c r="B328" s="340" t="s">
        <v>2460</v>
      </c>
      <c r="C328" s="341" t="s">
        <v>2461</v>
      </c>
      <c r="D328" s="341" t="s">
        <v>2462</v>
      </c>
      <c r="E328" s="290"/>
    </row>
    <row r="329" spans="1:5" ht="14.4">
      <c r="A329" s="333" t="s">
        <v>2453</v>
      </c>
      <c r="B329" s="334" t="s">
        <v>2454</v>
      </c>
      <c r="C329" s="291">
        <v>88460</v>
      </c>
      <c r="D329" s="335" t="s">
        <v>2455</v>
      </c>
      <c r="E329" s="290"/>
    </row>
    <row r="330" spans="1:5" ht="14.4">
      <c r="A330" s="292" t="s">
        <v>1635</v>
      </c>
      <c r="B330" s="290" t="s">
        <v>1636</v>
      </c>
      <c r="C330" s="291">
        <v>57730</v>
      </c>
      <c r="D330" s="291" t="s">
        <v>1637</v>
      </c>
      <c r="E330" s="290"/>
    </row>
    <row r="331" spans="1:5" ht="14.4">
      <c r="A331" s="292" t="s">
        <v>1638</v>
      </c>
      <c r="B331" s="290" t="s">
        <v>1639</v>
      </c>
      <c r="C331" s="291" t="s">
        <v>1640</v>
      </c>
      <c r="D331" s="291" t="s">
        <v>940</v>
      </c>
      <c r="E331" s="290"/>
    </row>
    <row r="332" spans="1:5" ht="14.4">
      <c r="A332" s="292" t="s">
        <v>1641</v>
      </c>
      <c r="B332" s="290" t="s">
        <v>1642</v>
      </c>
      <c r="C332" s="291">
        <v>57640</v>
      </c>
      <c r="D332" s="291" t="s">
        <v>964</v>
      </c>
      <c r="E332" s="290"/>
    </row>
    <row r="333" spans="1:5" ht="14.4">
      <c r="A333" s="292" t="s">
        <v>1643</v>
      </c>
      <c r="B333" s="290" t="s">
        <v>1644</v>
      </c>
      <c r="C333" s="291">
        <v>54920</v>
      </c>
      <c r="D333" s="291" t="s">
        <v>999</v>
      </c>
      <c r="E333" s="290" t="s">
        <v>1645</v>
      </c>
    </row>
    <row r="334" spans="1:5" ht="14.4">
      <c r="A334" s="398" t="s">
        <v>2512</v>
      </c>
      <c r="B334" s="399" t="s">
        <v>2513</v>
      </c>
      <c r="C334" s="291">
        <v>54340</v>
      </c>
      <c r="D334" s="400" t="s">
        <v>1920</v>
      </c>
      <c r="E334" s="290"/>
    </row>
    <row r="335" spans="1:5" ht="14.4">
      <c r="A335" s="324" t="s">
        <v>2211</v>
      </c>
      <c r="B335" s="290" t="s">
        <v>1646</v>
      </c>
      <c r="C335" s="291">
        <v>57280</v>
      </c>
      <c r="D335" s="291" t="s">
        <v>1232</v>
      </c>
      <c r="E335" s="290"/>
    </row>
    <row r="336" spans="1:5" ht="14.4">
      <c r="A336" s="292" t="s">
        <v>1647</v>
      </c>
      <c r="B336" s="290" t="s">
        <v>1648</v>
      </c>
      <c r="C336" s="291">
        <v>57192</v>
      </c>
      <c r="D336" s="291" t="s">
        <v>1170</v>
      </c>
      <c r="E336" s="290" t="s">
        <v>1649</v>
      </c>
    </row>
    <row r="337" spans="1:5" ht="14.4">
      <c r="A337" s="292" t="s">
        <v>1650</v>
      </c>
      <c r="B337" s="290" t="s">
        <v>1651</v>
      </c>
      <c r="C337" s="291">
        <v>57185</v>
      </c>
      <c r="D337" s="291" t="s">
        <v>1033</v>
      </c>
      <c r="E337" s="290" t="s">
        <v>1652</v>
      </c>
    </row>
    <row r="338" spans="1:5" ht="14.4">
      <c r="A338" s="324" t="s">
        <v>2393</v>
      </c>
      <c r="B338" s="325" t="s">
        <v>2394</v>
      </c>
      <c r="C338" s="291">
        <v>57140</v>
      </c>
      <c r="D338" s="326" t="s">
        <v>1120</v>
      </c>
      <c r="E338" s="290"/>
    </row>
    <row r="339" spans="1:5" ht="14.4">
      <c r="A339" s="292" t="s">
        <v>1653</v>
      </c>
      <c r="B339" s="290" t="s">
        <v>1654</v>
      </c>
      <c r="C339" s="291">
        <v>54440</v>
      </c>
      <c r="D339" s="291" t="s">
        <v>1655</v>
      </c>
      <c r="E339" s="290" t="s">
        <v>1656</v>
      </c>
    </row>
    <row r="340" spans="1:5" ht="14.4">
      <c r="A340" s="292" t="s">
        <v>1657</v>
      </c>
      <c r="B340" s="290" t="s">
        <v>1658</v>
      </c>
      <c r="C340" s="291">
        <v>54230</v>
      </c>
      <c r="D340" s="291" t="s">
        <v>1659</v>
      </c>
      <c r="E340" s="290"/>
    </row>
    <row r="341" spans="1:5" ht="14.4">
      <c r="A341" s="292" t="s">
        <v>1660</v>
      </c>
      <c r="B341" s="290" t="s">
        <v>1661</v>
      </c>
      <c r="C341" s="291">
        <v>54425</v>
      </c>
      <c r="D341" s="291" t="s">
        <v>1058</v>
      </c>
      <c r="E341" s="290" t="s">
        <v>1662</v>
      </c>
    </row>
    <row r="342" spans="1:5" ht="14.4">
      <c r="A342" s="292" t="s">
        <v>1663</v>
      </c>
      <c r="B342" s="290" t="s">
        <v>1664</v>
      </c>
      <c r="C342" s="291">
        <v>54840</v>
      </c>
      <c r="D342" s="291" t="s">
        <v>1665</v>
      </c>
      <c r="E342" s="290"/>
    </row>
    <row r="343" spans="1:5" ht="14.4">
      <c r="A343" s="292" t="s">
        <v>1666</v>
      </c>
      <c r="B343" s="290" t="s">
        <v>1667</v>
      </c>
      <c r="C343" s="291">
        <v>57120</v>
      </c>
      <c r="D343" s="291" t="s">
        <v>1257</v>
      </c>
      <c r="E343" s="290" t="s">
        <v>1668</v>
      </c>
    </row>
    <row r="344" spans="1:5" ht="14.4">
      <c r="A344" s="324" t="s">
        <v>481</v>
      </c>
      <c r="B344" s="290" t="s">
        <v>1669</v>
      </c>
      <c r="C344" s="291">
        <v>57310</v>
      </c>
      <c r="D344" s="291" t="s">
        <v>1356</v>
      </c>
      <c r="E344" s="290"/>
    </row>
    <row r="345" spans="1:5" ht="14.4">
      <c r="A345" s="292" t="s">
        <v>236</v>
      </c>
      <c r="B345" s="290" t="s">
        <v>1670</v>
      </c>
      <c r="C345" s="291">
        <v>54240</v>
      </c>
      <c r="D345" s="291" t="s">
        <v>1671</v>
      </c>
      <c r="E345" s="290" t="s">
        <v>1672</v>
      </c>
    </row>
    <row r="346" spans="1:5" ht="14.4">
      <c r="A346" s="324" t="s">
        <v>2364</v>
      </c>
      <c r="B346" s="290" t="s">
        <v>1673</v>
      </c>
      <c r="C346" s="291">
        <v>57140</v>
      </c>
      <c r="D346" s="291" t="s">
        <v>1120</v>
      </c>
      <c r="E346" s="290" t="s">
        <v>1674</v>
      </c>
    </row>
    <row r="347" spans="1:5" ht="14.4">
      <c r="A347" s="292" t="s">
        <v>1675</v>
      </c>
      <c r="B347" s="290" t="s">
        <v>1676</v>
      </c>
      <c r="C347" s="291">
        <v>57070</v>
      </c>
      <c r="D347" s="291" t="s">
        <v>926</v>
      </c>
      <c r="E347" s="290" t="s">
        <v>1677</v>
      </c>
    </row>
    <row r="348" spans="1:5" ht="14.4">
      <c r="A348" s="324" t="s">
        <v>239</v>
      </c>
      <c r="B348" s="325" t="s">
        <v>2445</v>
      </c>
      <c r="C348" s="291">
        <v>57300</v>
      </c>
      <c r="D348" s="326" t="s">
        <v>1078</v>
      </c>
      <c r="E348" s="290" t="s">
        <v>2446</v>
      </c>
    </row>
    <row r="349" spans="1:5" ht="14.4">
      <c r="A349" s="292" t="s">
        <v>1678</v>
      </c>
      <c r="B349" s="290" t="s">
        <v>1679</v>
      </c>
      <c r="C349" s="291" t="s">
        <v>1680</v>
      </c>
      <c r="D349" s="291" t="s">
        <v>1042</v>
      </c>
      <c r="E349" s="290"/>
    </row>
    <row r="350" spans="1:5" ht="14.4">
      <c r="A350" s="324" t="s">
        <v>2212</v>
      </c>
      <c r="B350" s="290" t="s">
        <v>1681</v>
      </c>
      <c r="C350" s="291" t="s">
        <v>1682</v>
      </c>
      <c r="D350" s="291" t="s">
        <v>1009</v>
      </c>
      <c r="E350" s="290"/>
    </row>
    <row r="351" spans="1:5" ht="14.4">
      <c r="A351" s="292" t="s">
        <v>1683</v>
      </c>
      <c r="B351" s="290" t="s">
        <v>1684</v>
      </c>
      <c r="C351" s="291">
        <v>57192</v>
      </c>
      <c r="D351" s="291" t="s">
        <v>1170</v>
      </c>
      <c r="E351" s="290"/>
    </row>
    <row r="352" spans="1:5" ht="14.4">
      <c r="A352" s="469" t="s">
        <v>2565</v>
      </c>
      <c r="B352" s="470" t="s">
        <v>2566</v>
      </c>
      <c r="C352" s="291">
        <v>57100</v>
      </c>
      <c r="D352" s="471" t="s">
        <v>1507</v>
      </c>
      <c r="E352" s="470" t="s">
        <v>2567</v>
      </c>
    </row>
    <row r="353" spans="1:5" ht="14.4">
      <c r="A353" s="292" t="s">
        <v>1685</v>
      </c>
      <c r="B353" s="290" t="s">
        <v>1686</v>
      </c>
      <c r="C353" s="291">
        <v>57450</v>
      </c>
      <c r="D353" s="291" t="s">
        <v>1687</v>
      </c>
      <c r="E353" s="290"/>
    </row>
    <row r="354" spans="1:5" ht="14.4">
      <c r="A354" s="324" t="s">
        <v>243</v>
      </c>
      <c r="B354" s="325" t="s">
        <v>2310</v>
      </c>
      <c r="C354" s="291">
        <v>57320</v>
      </c>
      <c r="D354" s="363" t="s">
        <v>2480</v>
      </c>
      <c r="E354" s="290" t="s">
        <v>1689</v>
      </c>
    </row>
    <row r="355" spans="1:5" ht="14.4">
      <c r="A355" s="292" t="s">
        <v>1690</v>
      </c>
      <c r="B355" s="290" t="s">
        <v>1691</v>
      </c>
      <c r="C355" s="291">
        <v>57320</v>
      </c>
      <c r="D355" s="363" t="s">
        <v>1688</v>
      </c>
      <c r="E355" s="290"/>
    </row>
    <row r="356" spans="1:5" ht="28.8">
      <c r="A356" s="292" t="s">
        <v>1692</v>
      </c>
      <c r="B356" s="290" t="s">
        <v>1693</v>
      </c>
      <c r="C356" s="291">
        <v>54670</v>
      </c>
      <c r="D356" s="291" t="s">
        <v>1694</v>
      </c>
      <c r="E356" s="290" t="s">
        <v>1695</v>
      </c>
    </row>
    <row r="357" spans="1:5" ht="14.4">
      <c r="A357" s="292" t="s">
        <v>1696</v>
      </c>
      <c r="B357" s="290" t="s">
        <v>1697</v>
      </c>
      <c r="C357" s="291">
        <v>57940</v>
      </c>
      <c r="D357" s="291" t="s">
        <v>1441</v>
      </c>
      <c r="E357" s="290" t="s">
        <v>1698</v>
      </c>
    </row>
    <row r="358" spans="1:5" ht="14.4">
      <c r="A358" s="292" t="s">
        <v>1699</v>
      </c>
      <c r="B358" s="290" t="s">
        <v>1700</v>
      </c>
      <c r="C358" s="291">
        <v>57940</v>
      </c>
      <c r="D358" s="291" t="s">
        <v>1441</v>
      </c>
      <c r="E358" s="290"/>
    </row>
    <row r="359" spans="1:5" ht="14.4">
      <c r="A359" s="292" t="s">
        <v>1701</v>
      </c>
      <c r="B359" s="290" t="s">
        <v>1702</v>
      </c>
      <c r="C359" s="291" t="s">
        <v>1703</v>
      </c>
      <c r="D359" s="291" t="s">
        <v>940</v>
      </c>
      <c r="E359" s="290"/>
    </row>
    <row r="360" spans="1:5" ht="14.4">
      <c r="A360" s="401" t="s">
        <v>2514</v>
      </c>
      <c r="B360" s="402" t="s">
        <v>2515</v>
      </c>
      <c r="C360" s="403" t="s">
        <v>2516</v>
      </c>
      <c r="D360" s="403" t="s">
        <v>1009</v>
      </c>
      <c r="E360" s="290"/>
    </row>
    <row r="361" spans="1:5" ht="14.4">
      <c r="A361" s="292" t="s">
        <v>1704</v>
      </c>
      <c r="B361" s="290" t="s">
        <v>1705</v>
      </c>
      <c r="C361" s="291">
        <v>57280</v>
      </c>
      <c r="D361" s="291" t="s">
        <v>1232</v>
      </c>
      <c r="E361" s="290"/>
    </row>
    <row r="362" spans="1:5" ht="14.4">
      <c r="A362" s="292" t="s">
        <v>1706</v>
      </c>
      <c r="B362" s="290" t="s">
        <v>1707</v>
      </c>
      <c r="C362" s="291">
        <v>57070</v>
      </c>
      <c r="D362" s="291" t="s">
        <v>926</v>
      </c>
      <c r="E362" s="290"/>
    </row>
    <row r="363" spans="1:5" ht="14.4">
      <c r="A363" s="292" t="s">
        <v>1708</v>
      </c>
      <c r="B363" s="290" t="s">
        <v>1709</v>
      </c>
      <c r="C363" s="291">
        <v>57300</v>
      </c>
      <c r="D363" s="291" t="s">
        <v>1163</v>
      </c>
      <c r="E363" s="290"/>
    </row>
    <row r="364" spans="1:5" ht="14.4">
      <c r="A364" s="324" t="s">
        <v>2285</v>
      </c>
      <c r="B364" s="325" t="s">
        <v>2335</v>
      </c>
      <c r="C364" s="291">
        <v>55170</v>
      </c>
      <c r="D364" s="326" t="s">
        <v>1982</v>
      </c>
      <c r="E364" s="290"/>
    </row>
    <row r="365" spans="1:5" ht="14.4">
      <c r="A365" s="292" t="s">
        <v>1710</v>
      </c>
      <c r="B365" s="290" t="s">
        <v>1711</v>
      </c>
      <c r="C365" s="291">
        <v>54350</v>
      </c>
      <c r="D365" s="291" t="s">
        <v>1388</v>
      </c>
      <c r="E365" s="290" t="s">
        <v>1712</v>
      </c>
    </row>
    <row r="366" spans="1:5" ht="14.4">
      <c r="A366" s="324" t="s">
        <v>2213</v>
      </c>
      <c r="B366" s="290" t="s">
        <v>1713</v>
      </c>
      <c r="C366" s="291">
        <v>57525</v>
      </c>
      <c r="D366" s="291" t="s">
        <v>1406</v>
      </c>
      <c r="E366" s="290" t="s">
        <v>1714</v>
      </c>
    </row>
    <row r="367" spans="1:5" ht="14.4">
      <c r="A367" s="324" t="s">
        <v>2395</v>
      </c>
      <c r="B367" s="404" t="s">
        <v>2617</v>
      </c>
      <c r="C367" s="326" t="s">
        <v>2397</v>
      </c>
      <c r="D367" s="326" t="s">
        <v>2396</v>
      </c>
      <c r="E367" s="290"/>
    </row>
    <row r="368" spans="1:5" ht="14.4">
      <c r="A368" s="292" t="s">
        <v>1715</v>
      </c>
      <c r="B368" s="290" t="s">
        <v>1716</v>
      </c>
      <c r="C368" s="291">
        <v>57280</v>
      </c>
      <c r="D368" s="291" t="s">
        <v>1017</v>
      </c>
      <c r="E368" s="290"/>
    </row>
    <row r="369" spans="1:5" ht="14.4">
      <c r="A369" s="324" t="s">
        <v>2214</v>
      </c>
      <c r="B369" s="290" t="s">
        <v>1717</v>
      </c>
      <c r="C369" s="291" t="s">
        <v>1718</v>
      </c>
      <c r="D369" s="291" t="s">
        <v>1719</v>
      </c>
      <c r="E369" s="290"/>
    </row>
    <row r="370" spans="1:5" ht="14.4">
      <c r="A370" s="324" t="s">
        <v>2266</v>
      </c>
      <c r="B370" s="290" t="s">
        <v>1720</v>
      </c>
      <c r="C370" s="291">
        <v>57925</v>
      </c>
      <c r="D370" s="291" t="s">
        <v>1721</v>
      </c>
      <c r="E370" s="290" t="s">
        <v>1722</v>
      </c>
    </row>
    <row r="371" spans="1:5" ht="14.4">
      <c r="A371" s="452" t="s">
        <v>2554</v>
      </c>
      <c r="B371" s="453" t="s">
        <v>2555</v>
      </c>
      <c r="C371" s="291">
        <v>57140</v>
      </c>
      <c r="D371" s="454" t="s">
        <v>1120</v>
      </c>
      <c r="E371" s="290"/>
    </row>
    <row r="372" spans="1:5" ht="14.4">
      <c r="A372" s="324" t="s">
        <v>489</v>
      </c>
      <c r="B372" s="325" t="s">
        <v>2268</v>
      </c>
      <c r="C372" s="291">
        <v>57280</v>
      </c>
      <c r="D372" s="326" t="s">
        <v>1017</v>
      </c>
      <c r="E372" s="290"/>
    </row>
    <row r="373" spans="1:5" ht="14.4">
      <c r="A373" s="367" t="s">
        <v>2484</v>
      </c>
      <c r="B373" s="368" t="s">
        <v>2485</v>
      </c>
      <c r="C373" s="291">
        <v>88200</v>
      </c>
      <c r="D373" s="369" t="s">
        <v>2486</v>
      </c>
      <c r="E373" s="290"/>
    </row>
    <row r="374" spans="1:5" ht="14.4">
      <c r="A374" s="324" t="s">
        <v>2363</v>
      </c>
      <c r="B374" s="325" t="s">
        <v>2282</v>
      </c>
      <c r="C374" s="291">
        <v>68620</v>
      </c>
      <c r="D374" s="326" t="s">
        <v>2283</v>
      </c>
      <c r="E374" s="290"/>
    </row>
    <row r="375" spans="1:5" ht="14.4">
      <c r="A375" s="324" t="s">
        <v>2366</v>
      </c>
      <c r="B375" s="325" t="s">
        <v>2367</v>
      </c>
      <c r="C375" s="291">
        <v>54610</v>
      </c>
      <c r="D375" s="326" t="s">
        <v>2368</v>
      </c>
      <c r="E375" s="290"/>
    </row>
    <row r="376" spans="1:5" ht="14.4">
      <c r="A376" s="292" t="s">
        <v>256</v>
      </c>
      <c r="B376" s="290" t="s">
        <v>1723</v>
      </c>
      <c r="C376" s="291">
        <v>57130</v>
      </c>
      <c r="D376" s="291" t="s">
        <v>1724</v>
      </c>
      <c r="E376" s="290" t="s">
        <v>1725</v>
      </c>
    </row>
    <row r="377" spans="1:5" ht="14.4">
      <c r="A377" s="292" t="s">
        <v>1726</v>
      </c>
      <c r="B377" s="290" t="s">
        <v>1727</v>
      </c>
      <c r="C377" s="291">
        <v>54940</v>
      </c>
      <c r="D377" s="291" t="s">
        <v>1574</v>
      </c>
      <c r="E377" s="290"/>
    </row>
    <row r="378" spans="1:5" ht="14.4">
      <c r="A378" s="355" t="s">
        <v>2473</v>
      </c>
      <c r="B378" s="356" t="s">
        <v>2474</v>
      </c>
      <c r="C378" s="291">
        <v>54300</v>
      </c>
      <c r="D378" s="357" t="s">
        <v>2475</v>
      </c>
      <c r="E378" s="290"/>
    </row>
    <row r="379" spans="1:5" ht="14.4">
      <c r="A379" s="292" t="s">
        <v>1728</v>
      </c>
      <c r="B379" s="290" t="s">
        <v>1729</v>
      </c>
      <c r="C379" s="291">
        <v>54490</v>
      </c>
      <c r="D379" s="291" t="s">
        <v>1730</v>
      </c>
      <c r="E379" s="290"/>
    </row>
    <row r="380" spans="1:5" ht="14.4">
      <c r="A380" s="324" t="s">
        <v>2336</v>
      </c>
      <c r="B380" s="325" t="s">
        <v>2337</v>
      </c>
      <c r="C380" s="291">
        <v>88500</v>
      </c>
      <c r="D380" s="326" t="s">
        <v>2338</v>
      </c>
      <c r="E380" s="290"/>
    </row>
    <row r="381" spans="1:5" ht="14.4">
      <c r="A381" s="292" t="s">
        <v>1731</v>
      </c>
      <c r="B381" s="290" t="s">
        <v>1732</v>
      </c>
      <c r="C381" s="291">
        <v>91560</v>
      </c>
      <c r="D381" s="291" t="s">
        <v>1733</v>
      </c>
      <c r="E381" s="290"/>
    </row>
    <row r="382" spans="1:5" ht="14.4">
      <c r="A382" s="292" t="s">
        <v>1734</v>
      </c>
      <c r="B382" s="290" t="s">
        <v>1735</v>
      </c>
      <c r="C382" s="291">
        <v>13790</v>
      </c>
      <c r="D382" s="291" t="s">
        <v>1736</v>
      </c>
      <c r="E382" s="290"/>
    </row>
    <row r="383" spans="1:5" ht="14.4">
      <c r="A383" s="292" t="s">
        <v>1737</v>
      </c>
      <c r="B383" s="290" t="s">
        <v>1738</v>
      </c>
      <c r="C383" s="291">
        <v>55300</v>
      </c>
      <c r="D383" s="291" t="s">
        <v>1739</v>
      </c>
      <c r="E383" s="290"/>
    </row>
    <row r="384" spans="1:5" ht="14.4">
      <c r="A384" s="292" t="s">
        <v>1740</v>
      </c>
      <c r="B384" s="290" t="s">
        <v>1741</v>
      </c>
      <c r="C384" s="291">
        <v>54120</v>
      </c>
      <c r="D384" s="291" t="s">
        <v>1276</v>
      </c>
      <c r="E384" s="290" t="s">
        <v>1742</v>
      </c>
    </row>
    <row r="385" spans="1:5" ht="14.4">
      <c r="A385" s="292" t="s">
        <v>1743</v>
      </c>
      <c r="B385" s="290" t="s">
        <v>1744</v>
      </c>
      <c r="C385" s="291">
        <v>55000</v>
      </c>
      <c r="D385" s="291" t="s">
        <v>1745</v>
      </c>
      <c r="E385" s="290"/>
    </row>
    <row r="386" spans="1:5" ht="14.4">
      <c r="A386" s="292" t="s">
        <v>1746</v>
      </c>
      <c r="B386" s="290" t="s">
        <v>1747</v>
      </c>
      <c r="C386" s="291">
        <v>57510</v>
      </c>
      <c r="D386" s="291" t="s">
        <v>1748</v>
      </c>
      <c r="E386" s="290"/>
    </row>
    <row r="387" spans="1:5" ht="14.4">
      <c r="A387" s="324" t="s">
        <v>2296</v>
      </c>
      <c r="B387" s="325" t="s">
        <v>2297</v>
      </c>
      <c r="C387" s="291">
        <v>57280</v>
      </c>
      <c r="D387" s="326" t="s">
        <v>2298</v>
      </c>
      <c r="E387" s="290"/>
    </row>
    <row r="388" spans="1:5" ht="14.4">
      <c r="A388" s="324" t="s">
        <v>2341</v>
      </c>
      <c r="B388" s="325" t="s">
        <v>2342</v>
      </c>
      <c r="C388" s="291">
        <v>3895</v>
      </c>
      <c r="D388" s="326" t="s">
        <v>1480</v>
      </c>
      <c r="E388" s="290"/>
    </row>
    <row r="389" spans="1:5" ht="14.4">
      <c r="A389" s="324" t="s">
        <v>265</v>
      </c>
      <c r="B389" s="325" t="s">
        <v>2372</v>
      </c>
      <c r="C389" s="291">
        <v>55430</v>
      </c>
      <c r="D389" s="326" t="s">
        <v>2373</v>
      </c>
      <c r="E389" s="290"/>
    </row>
    <row r="390" spans="1:5" ht="14.4">
      <c r="A390" s="324" t="s">
        <v>2215</v>
      </c>
      <c r="B390" s="362" t="s">
        <v>2479</v>
      </c>
      <c r="C390" s="291">
        <v>88700</v>
      </c>
      <c r="D390" s="361" t="s">
        <v>2478</v>
      </c>
      <c r="E390" s="290"/>
    </row>
    <row r="391" spans="1:5" ht="14.4">
      <c r="A391" s="292" t="s">
        <v>1749</v>
      </c>
      <c r="B391" s="290" t="s">
        <v>1750</v>
      </c>
      <c r="C391" s="291">
        <v>55500</v>
      </c>
      <c r="D391" s="291" t="s">
        <v>1531</v>
      </c>
      <c r="E391" s="290" t="s">
        <v>1751</v>
      </c>
    </row>
    <row r="392" spans="1:5" ht="14.4">
      <c r="A392" s="324" t="s">
        <v>2216</v>
      </c>
      <c r="B392" s="290" t="s">
        <v>1752</v>
      </c>
      <c r="C392" s="291">
        <v>54271</v>
      </c>
      <c r="D392" s="291" t="s">
        <v>1753</v>
      </c>
      <c r="E392" s="290" t="s">
        <v>1754</v>
      </c>
    </row>
    <row r="393" spans="1:5" ht="14.4">
      <c r="A393" s="324" t="s">
        <v>2311</v>
      </c>
      <c r="B393" s="304" t="s">
        <v>2312</v>
      </c>
      <c r="C393" s="304" t="s">
        <v>2313</v>
      </c>
      <c r="D393" s="304" t="s">
        <v>2314</v>
      </c>
      <c r="E393" s="290"/>
    </row>
    <row r="394" spans="1:5" ht="14.4">
      <c r="A394" s="324" t="s">
        <v>2295</v>
      </c>
      <c r="B394" s="325" t="s">
        <v>2267</v>
      </c>
      <c r="C394" s="291">
        <v>57280</v>
      </c>
      <c r="D394" s="326" t="s">
        <v>1017</v>
      </c>
      <c r="E394" s="290"/>
    </row>
    <row r="395" spans="1:5" ht="14.4">
      <c r="A395" s="376" t="s">
        <v>2491</v>
      </c>
      <c r="B395" s="377" t="s">
        <v>2492</v>
      </c>
      <c r="C395" s="291">
        <v>88380</v>
      </c>
      <c r="D395" s="378" t="s">
        <v>2493</v>
      </c>
      <c r="E395" s="290"/>
    </row>
    <row r="396" spans="1:5" ht="14.4">
      <c r="A396" s="411" t="s">
        <v>2522</v>
      </c>
      <c r="B396" s="377"/>
      <c r="C396" s="291"/>
      <c r="D396" s="378"/>
      <c r="E396" s="290"/>
    </row>
    <row r="397" spans="1:5" ht="14.4">
      <c r="A397" s="292" t="s">
        <v>84</v>
      </c>
      <c r="B397" s="290" t="s">
        <v>1755</v>
      </c>
      <c r="C397" s="291">
        <v>57160</v>
      </c>
      <c r="D397" s="291" t="s">
        <v>1756</v>
      </c>
      <c r="E397" s="290"/>
    </row>
    <row r="398" spans="1:5" ht="14.4">
      <c r="A398" s="324" t="s">
        <v>2378</v>
      </c>
      <c r="B398" s="325" t="s">
        <v>2379</v>
      </c>
      <c r="C398" s="291">
        <v>55500</v>
      </c>
      <c r="D398" s="326" t="s">
        <v>2380</v>
      </c>
      <c r="E398" s="290"/>
    </row>
    <row r="399" spans="1:5" ht="14.4">
      <c r="A399" s="292" t="s">
        <v>1757</v>
      </c>
      <c r="B399" s="290" t="s">
        <v>1758</v>
      </c>
      <c r="C399" s="291">
        <v>57120</v>
      </c>
      <c r="D399" s="291" t="s">
        <v>1257</v>
      </c>
      <c r="E399" s="290"/>
    </row>
    <row r="400" spans="1:5" ht="14.4">
      <c r="A400" s="292" t="s">
        <v>1759</v>
      </c>
      <c r="B400" s="290" t="s">
        <v>1760</v>
      </c>
      <c r="C400" s="291">
        <v>88480</v>
      </c>
      <c r="D400" s="291" t="s">
        <v>1761</v>
      </c>
      <c r="E400" s="290"/>
    </row>
    <row r="401" spans="1:5" ht="14.4">
      <c r="A401" s="324" t="s">
        <v>2279</v>
      </c>
      <c r="B401" s="325" t="s">
        <v>2280</v>
      </c>
      <c r="C401" s="291">
        <v>88152</v>
      </c>
      <c r="D401" s="326" t="s">
        <v>2281</v>
      </c>
      <c r="E401" s="290"/>
    </row>
    <row r="402" spans="1:5" ht="28.8">
      <c r="A402" s="324" t="s">
        <v>2217</v>
      </c>
      <c r="B402" s="290" t="s">
        <v>1762</v>
      </c>
      <c r="C402" s="291">
        <v>57147</v>
      </c>
      <c r="D402" s="291" t="s">
        <v>947</v>
      </c>
      <c r="E402" s="290" t="s">
        <v>1763</v>
      </c>
    </row>
    <row r="403" spans="1:5" ht="14.4">
      <c r="A403" s="292" t="s">
        <v>1764</v>
      </c>
      <c r="B403" s="290" t="s">
        <v>1765</v>
      </c>
      <c r="C403" s="291">
        <v>57380</v>
      </c>
      <c r="D403" s="291" t="s">
        <v>1766</v>
      </c>
      <c r="E403" s="290" t="s">
        <v>1767</v>
      </c>
    </row>
    <row r="404" spans="1:5" ht="14.4">
      <c r="A404" s="292" t="s">
        <v>1768</v>
      </c>
      <c r="B404" s="290" t="s">
        <v>1769</v>
      </c>
      <c r="C404" s="291">
        <v>57916</v>
      </c>
      <c r="D404" s="291" t="s">
        <v>1770</v>
      </c>
      <c r="E404" s="290"/>
    </row>
    <row r="405" spans="1:5" ht="14.4">
      <c r="A405" s="324" t="s">
        <v>2293</v>
      </c>
      <c r="B405" s="290" t="s">
        <v>1771</v>
      </c>
      <c r="C405" s="291">
        <v>57180</v>
      </c>
      <c r="D405" s="291" t="s">
        <v>1772</v>
      </c>
      <c r="E405" s="290"/>
    </row>
    <row r="406" spans="1:5" ht="14.4">
      <c r="A406" s="292" t="s">
        <v>1773</v>
      </c>
      <c r="B406" s="290" t="s">
        <v>1774</v>
      </c>
      <c r="C406" s="291">
        <v>8700</v>
      </c>
      <c r="D406" s="291" t="s">
        <v>1775</v>
      </c>
      <c r="E406" s="290"/>
    </row>
    <row r="407" spans="1:5" ht="14.4">
      <c r="A407" s="292" t="s">
        <v>1776</v>
      </c>
      <c r="B407" s="290" t="s">
        <v>1095</v>
      </c>
      <c r="C407" s="291">
        <v>57280</v>
      </c>
      <c r="D407" s="291" t="s">
        <v>1096</v>
      </c>
      <c r="E407" s="290"/>
    </row>
    <row r="408" spans="1:5" ht="14.4">
      <c r="A408" s="292" t="s">
        <v>1777</v>
      </c>
      <c r="B408" s="290" t="s">
        <v>1778</v>
      </c>
      <c r="C408" s="291">
        <v>57365</v>
      </c>
      <c r="D408" s="291" t="s">
        <v>1779</v>
      </c>
      <c r="E408" s="290" t="s">
        <v>1780</v>
      </c>
    </row>
    <row r="409" spans="1:5" ht="14.4">
      <c r="A409" s="292" t="s">
        <v>1781</v>
      </c>
      <c r="B409" s="290" t="s">
        <v>1782</v>
      </c>
      <c r="C409" s="291">
        <v>57102</v>
      </c>
      <c r="D409" s="291" t="s">
        <v>967</v>
      </c>
      <c r="E409" s="290"/>
    </row>
    <row r="410" spans="1:5" ht="14.4">
      <c r="A410" s="292" t="s">
        <v>1783</v>
      </c>
      <c r="B410" s="290" t="s">
        <v>1784</v>
      </c>
      <c r="C410" s="291">
        <v>88300</v>
      </c>
      <c r="D410" s="291" t="s">
        <v>1069</v>
      </c>
      <c r="E410" s="290"/>
    </row>
    <row r="411" spans="1:5" ht="14.4">
      <c r="A411" s="292" t="s">
        <v>1785</v>
      </c>
      <c r="B411" s="290" t="s">
        <v>1786</v>
      </c>
      <c r="C411" s="291">
        <v>54320</v>
      </c>
      <c r="D411" s="291" t="s">
        <v>1336</v>
      </c>
      <c r="E411" s="290"/>
    </row>
    <row r="412" spans="1:5" ht="14.4">
      <c r="A412" s="292" t="s">
        <v>278</v>
      </c>
      <c r="B412" s="290" t="s">
        <v>1787</v>
      </c>
      <c r="C412" s="291">
        <v>57185</v>
      </c>
      <c r="D412" s="291" t="s">
        <v>1788</v>
      </c>
      <c r="E412" s="290" t="s">
        <v>1789</v>
      </c>
    </row>
    <row r="413" spans="1:5" ht="14.4">
      <c r="A413" s="292" t="s">
        <v>1790</v>
      </c>
      <c r="B413" s="290" t="s">
        <v>1361</v>
      </c>
      <c r="C413" s="291">
        <v>54700</v>
      </c>
      <c r="D413" s="291" t="s">
        <v>1362</v>
      </c>
      <c r="E413" s="290"/>
    </row>
    <row r="414" spans="1:5" ht="14.4">
      <c r="A414" s="292" t="s">
        <v>1791</v>
      </c>
      <c r="B414" s="290" t="s">
        <v>1792</v>
      </c>
      <c r="C414" s="291">
        <v>57300</v>
      </c>
      <c r="D414" s="291" t="s">
        <v>1793</v>
      </c>
      <c r="E414" s="290"/>
    </row>
    <row r="415" spans="1:5" ht="14.4">
      <c r="A415" s="324" t="s">
        <v>2411</v>
      </c>
      <c r="B415" s="325" t="s">
        <v>2412</v>
      </c>
      <c r="C415" s="291">
        <v>57130</v>
      </c>
      <c r="D415" s="326" t="s">
        <v>2413</v>
      </c>
      <c r="E415" s="325" t="s">
        <v>2414</v>
      </c>
    </row>
    <row r="416" spans="1:5" ht="14.4">
      <c r="A416" s="292" t="s">
        <v>1794</v>
      </c>
      <c r="B416" s="290" t="s">
        <v>1795</v>
      </c>
      <c r="C416" s="291">
        <v>52360</v>
      </c>
      <c r="D416" s="291" t="s">
        <v>1796</v>
      </c>
      <c r="E416" s="290"/>
    </row>
    <row r="417" spans="1:5" ht="14.4">
      <c r="A417" s="292" t="s">
        <v>1797</v>
      </c>
      <c r="B417" s="290" t="s">
        <v>1798</v>
      </c>
      <c r="C417" s="291">
        <v>57120</v>
      </c>
      <c r="D417" s="291" t="s">
        <v>1257</v>
      </c>
      <c r="E417" s="290"/>
    </row>
    <row r="418" spans="1:5" ht="14.4">
      <c r="A418" s="292" t="s">
        <v>1799</v>
      </c>
      <c r="B418" s="290" t="s">
        <v>1800</v>
      </c>
      <c r="C418" s="291">
        <v>57140</v>
      </c>
      <c r="D418" s="291" t="s">
        <v>1120</v>
      </c>
      <c r="E418" s="290"/>
    </row>
    <row r="419" spans="1:5" ht="14.4">
      <c r="A419" s="463" t="s">
        <v>2562</v>
      </c>
      <c r="B419" s="464" t="s">
        <v>2563</v>
      </c>
      <c r="C419" s="291">
        <v>57100</v>
      </c>
      <c r="D419" s="465" t="s">
        <v>967</v>
      </c>
      <c r="E419" s="290"/>
    </row>
    <row r="420" spans="1:5" ht="14.4">
      <c r="A420" s="292" t="s">
        <v>281</v>
      </c>
      <c r="B420" s="290" t="s">
        <v>1801</v>
      </c>
      <c r="C420" s="291">
        <v>54180</v>
      </c>
      <c r="D420" s="291" t="s">
        <v>1802</v>
      </c>
      <c r="E420" s="290"/>
    </row>
    <row r="421" spans="1:5" ht="14.4">
      <c r="A421" s="292" t="s">
        <v>1803</v>
      </c>
      <c r="B421" s="290" t="s">
        <v>1804</v>
      </c>
      <c r="C421" s="291">
        <v>57255</v>
      </c>
      <c r="D421" s="291" t="s">
        <v>1805</v>
      </c>
      <c r="E421" s="290" t="s">
        <v>1806</v>
      </c>
    </row>
    <row r="422" spans="1:5" ht="28.8">
      <c r="A422" s="292" t="s">
        <v>1807</v>
      </c>
      <c r="B422" s="290" t="s">
        <v>1808</v>
      </c>
      <c r="C422" s="291">
        <v>33072</v>
      </c>
      <c r="D422" s="291" t="s">
        <v>1809</v>
      </c>
      <c r="E422" s="290" t="s">
        <v>1810</v>
      </c>
    </row>
    <row r="423" spans="1:5" ht="14.4">
      <c r="A423" s="292" t="s">
        <v>286</v>
      </c>
      <c r="B423" s="290" t="s">
        <v>1811</v>
      </c>
      <c r="C423" s="291">
        <v>57100</v>
      </c>
      <c r="D423" s="291" t="s">
        <v>967</v>
      </c>
      <c r="E423" s="290"/>
    </row>
    <row r="424" spans="1:5" ht="14.4">
      <c r="A424" s="292" t="s">
        <v>1812</v>
      </c>
      <c r="B424" s="290" t="s">
        <v>1813</v>
      </c>
      <c r="C424" s="291">
        <v>57360</v>
      </c>
      <c r="D424" s="291" t="s">
        <v>1113</v>
      </c>
      <c r="E424" s="290"/>
    </row>
    <row r="425" spans="1:5" ht="14.4">
      <c r="A425" s="292" t="s">
        <v>1814</v>
      </c>
      <c r="B425" s="290" t="s">
        <v>1815</v>
      </c>
      <c r="C425" s="291">
        <v>54820</v>
      </c>
      <c r="D425" s="291" t="s">
        <v>1816</v>
      </c>
      <c r="E425" s="290"/>
    </row>
    <row r="426" spans="1:5" ht="14.4">
      <c r="A426" s="292" t="s">
        <v>1817</v>
      </c>
      <c r="B426" s="290" t="s">
        <v>1798</v>
      </c>
      <c r="C426" s="291">
        <v>57640</v>
      </c>
      <c r="D426" s="291" t="s">
        <v>1024</v>
      </c>
      <c r="E426" s="290"/>
    </row>
    <row r="427" spans="1:5" ht="14.4">
      <c r="A427" s="324" t="s">
        <v>2218</v>
      </c>
      <c r="B427" s="290" t="s">
        <v>1818</v>
      </c>
      <c r="C427" s="291">
        <v>57052</v>
      </c>
      <c r="D427" s="291" t="s">
        <v>1819</v>
      </c>
      <c r="E427" s="290"/>
    </row>
    <row r="428" spans="1:5" ht="14.4">
      <c r="A428" s="324" t="s">
        <v>2219</v>
      </c>
      <c r="B428" s="290" t="s">
        <v>1820</v>
      </c>
      <c r="C428" s="291">
        <v>55100</v>
      </c>
      <c r="D428" s="291" t="s">
        <v>1821</v>
      </c>
      <c r="E428" s="290" t="s">
        <v>1822</v>
      </c>
    </row>
    <row r="429" spans="1:5" ht="14.4">
      <c r="A429" s="324" t="s">
        <v>2301</v>
      </c>
      <c r="B429" s="325" t="s">
        <v>2302</v>
      </c>
      <c r="C429" s="291">
        <v>57150</v>
      </c>
      <c r="D429" s="326" t="s">
        <v>1037</v>
      </c>
      <c r="E429" s="290"/>
    </row>
    <row r="430" spans="1:5" ht="14.4">
      <c r="A430" s="292" t="s">
        <v>1823</v>
      </c>
      <c r="B430" s="290" t="s">
        <v>1824</v>
      </c>
      <c r="C430" s="291">
        <v>57440</v>
      </c>
      <c r="D430" s="291" t="s">
        <v>1063</v>
      </c>
      <c r="E430" s="290" t="s">
        <v>1825</v>
      </c>
    </row>
    <row r="431" spans="1:5" ht="14.4">
      <c r="A431" s="324" t="s">
        <v>2185</v>
      </c>
      <c r="B431" s="290" t="s">
        <v>1826</v>
      </c>
      <c r="C431" s="291">
        <v>57500</v>
      </c>
      <c r="D431" s="291" t="s">
        <v>1367</v>
      </c>
      <c r="E431" s="290" t="s">
        <v>1827</v>
      </c>
    </row>
    <row r="432" spans="1:5" ht="14.4">
      <c r="A432" s="324" t="s">
        <v>2220</v>
      </c>
      <c r="B432" s="290" t="s">
        <v>1828</v>
      </c>
      <c r="C432" s="291">
        <v>54180</v>
      </c>
      <c r="D432" s="291" t="s">
        <v>1802</v>
      </c>
      <c r="E432" s="290" t="s">
        <v>1829</v>
      </c>
    </row>
    <row r="433" spans="1:5" ht="14.4">
      <c r="A433" s="292" t="s">
        <v>298</v>
      </c>
      <c r="B433" s="290" t="s">
        <v>1830</v>
      </c>
      <c r="C433" s="291">
        <v>57147</v>
      </c>
      <c r="D433" s="291" t="s">
        <v>947</v>
      </c>
      <c r="E433" s="290"/>
    </row>
    <row r="434" spans="1:5" ht="14.4">
      <c r="A434" s="405" t="s">
        <v>2517</v>
      </c>
      <c r="B434" s="325" t="s">
        <v>2264</v>
      </c>
      <c r="C434" s="291">
        <v>88130</v>
      </c>
      <c r="D434" s="326" t="s">
        <v>2265</v>
      </c>
      <c r="E434" s="290"/>
    </row>
    <row r="435" spans="1:5" ht="14.4">
      <c r="A435" s="324" t="s">
        <v>2221</v>
      </c>
      <c r="B435" s="290" t="s">
        <v>1831</v>
      </c>
      <c r="C435" s="291">
        <v>7003</v>
      </c>
      <c r="D435" s="291" t="s">
        <v>1832</v>
      </c>
      <c r="E435" s="290"/>
    </row>
    <row r="436" spans="1:5" ht="14.4">
      <c r="A436" s="292" t="s">
        <v>1833</v>
      </c>
      <c r="B436" s="290" t="s">
        <v>1834</v>
      </c>
      <c r="C436" s="291">
        <v>57302</v>
      </c>
      <c r="D436" s="291" t="s">
        <v>1030</v>
      </c>
      <c r="E436" s="290" t="s">
        <v>1835</v>
      </c>
    </row>
    <row r="437" spans="1:5" ht="14.4">
      <c r="A437" s="324" t="s">
        <v>2222</v>
      </c>
      <c r="B437" s="290" t="s">
        <v>1836</v>
      </c>
      <c r="C437" s="291" t="s">
        <v>1837</v>
      </c>
      <c r="D437" s="291" t="s">
        <v>1838</v>
      </c>
      <c r="E437" s="290"/>
    </row>
    <row r="438" spans="1:5" ht="14.4">
      <c r="A438" s="324" t="s">
        <v>2223</v>
      </c>
      <c r="B438" s="290" t="s">
        <v>1839</v>
      </c>
      <c r="C438" s="291" t="s">
        <v>1840</v>
      </c>
      <c r="D438" s="291" t="s">
        <v>1841</v>
      </c>
      <c r="E438" s="290"/>
    </row>
    <row r="439" spans="1:5" ht="14.4">
      <c r="A439" s="292" t="s">
        <v>1842</v>
      </c>
      <c r="B439" s="290" t="s">
        <v>1843</v>
      </c>
      <c r="C439" s="291" t="s">
        <v>1844</v>
      </c>
      <c r="D439" s="291" t="s">
        <v>1845</v>
      </c>
      <c r="E439" s="290"/>
    </row>
    <row r="440" spans="1:5" ht="14.4">
      <c r="A440" s="292" t="s">
        <v>1846</v>
      </c>
      <c r="B440" s="290" t="s">
        <v>1847</v>
      </c>
      <c r="C440" s="291">
        <v>57146</v>
      </c>
      <c r="D440" s="291" t="s">
        <v>947</v>
      </c>
      <c r="E440" s="290"/>
    </row>
    <row r="441" spans="1:5" ht="14.4">
      <c r="A441" s="292" t="s">
        <v>1848</v>
      </c>
      <c r="B441" s="290" t="s">
        <v>1849</v>
      </c>
      <c r="C441" s="291">
        <v>57255</v>
      </c>
      <c r="D441" s="291" t="s">
        <v>1444</v>
      </c>
      <c r="E441" s="290" t="s">
        <v>1850</v>
      </c>
    </row>
    <row r="442" spans="1:5" ht="14.4">
      <c r="A442" s="324" t="s">
        <v>2224</v>
      </c>
      <c r="B442" s="290" t="s">
        <v>1851</v>
      </c>
      <c r="C442" s="291">
        <v>54300</v>
      </c>
      <c r="D442" s="291" t="s">
        <v>1349</v>
      </c>
      <c r="E442" s="290"/>
    </row>
    <row r="443" spans="1:5" ht="14.4">
      <c r="A443" s="292" t="s">
        <v>1852</v>
      </c>
      <c r="B443" s="290" t="s">
        <v>1853</v>
      </c>
      <c r="C443" s="291">
        <v>91320</v>
      </c>
      <c r="D443" s="291" t="s">
        <v>1854</v>
      </c>
      <c r="E443" s="290" t="s">
        <v>1855</v>
      </c>
    </row>
    <row r="444" spans="1:5" ht="14.4">
      <c r="A444" s="292" t="s">
        <v>1856</v>
      </c>
      <c r="B444" s="290" t="s">
        <v>1857</v>
      </c>
      <c r="C444" s="291">
        <v>57070</v>
      </c>
      <c r="D444" s="291" t="s">
        <v>1137</v>
      </c>
      <c r="E444" s="290"/>
    </row>
    <row r="445" spans="1:5" ht="14.4">
      <c r="A445" s="292" t="s">
        <v>1858</v>
      </c>
      <c r="B445" s="290" t="s">
        <v>1859</v>
      </c>
      <c r="C445" s="291">
        <v>57300</v>
      </c>
      <c r="D445" s="291" t="s">
        <v>1078</v>
      </c>
      <c r="E445" s="290" t="s">
        <v>1860</v>
      </c>
    </row>
    <row r="446" spans="1:5" ht="14.4">
      <c r="A446" s="292" t="s">
        <v>1861</v>
      </c>
      <c r="B446" s="290" t="s">
        <v>1862</v>
      </c>
      <c r="C446" s="291">
        <v>57133</v>
      </c>
      <c r="D446" s="291" t="s">
        <v>1863</v>
      </c>
      <c r="E446" s="290"/>
    </row>
    <row r="447" spans="1:5" ht="14.4">
      <c r="A447" s="292" t="s">
        <v>1864</v>
      </c>
      <c r="B447" s="290" t="s">
        <v>1865</v>
      </c>
      <c r="C447" s="291">
        <v>57310</v>
      </c>
      <c r="D447" s="291" t="s">
        <v>1866</v>
      </c>
      <c r="E447" s="290"/>
    </row>
    <row r="448" spans="1:5" ht="14.4">
      <c r="A448" s="292" t="s">
        <v>1867</v>
      </c>
      <c r="B448" s="290" t="s">
        <v>1868</v>
      </c>
      <c r="C448" s="291" t="s">
        <v>1869</v>
      </c>
      <c r="D448" s="291" t="s">
        <v>1870</v>
      </c>
      <c r="E448" s="290"/>
    </row>
    <row r="449" spans="1:5" ht="14.4">
      <c r="A449" s="292" t="s">
        <v>1871</v>
      </c>
      <c r="B449" s="290" t="s">
        <v>1872</v>
      </c>
      <c r="C449" s="291">
        <v>57070</v>
      </c>
      <c r="D449" s="291" t="s">
        <v>926</v>
      </c>
      <c r="E449" s="290"/>
    </row>
    <row r="450" spans="1:5" ht="14.4">
      <c r="A450" s="324" t="s">
        <v>2400</v>
      </c>
      <c r="B450" s="290" t="s">
        <v>1873</v>
      </c>
      <c r="C450" s="291">
        <v>55140</v>
      </c>
      <c r="D450" s="291" t="s">
        <v>1874</v>
      </c>
      <c r="E450" s="290" t="s">
        <v>1875</v>
      </c>
    </row>
    <row r="451" spans="1:5" ht="14.4">
      <c r="A451" s="324" t="s">
        <v>2276</v>
      </c>
      <c r="B451" s="325" t="s">
        <v>2277</v>
      </c>
      <c r="C451" s="291">
        <v>57530</v>
      </c>
      <c r="D451" s="326" t="s">
        <v>2278</v>
      </c>
      <c r="E451" s="290"/>
    </row>
    <row r="452" spans="1:5" ht="14.4">
      <c r="A452" s="324" t="s">
        <v>2447</v>
      </c>
      <c r="B452" s="325"/>
      <c r="C452" s="291"/>
      <c r="D452" s="326"/>
      <c r="E452" s="290"/>
    </row>
    <row r="453" spans="1:5" ht="14.4">
      <c r="A453" s="292" t="s">
        <v>1876</v>
      </c>
      <c r="B453" s="290" t="s">
        <v>1877</v>
      </c>
      <c r="C453" s="291" t="s">
        <v>1878</v>
      </c>
      <c r="D453" s="291" t="s">
        <v>1879</v>
      </c>
      <c r="E453" s="290"/>
    </row>
    <row r="454" spans="1:5" ht="28.8">
      <c r="A454" s="292" t="s">
        <v>1880</v>
      </c>
      <c r="B454" s="290" t="s">
        <v>1881</v>
      </c>
      <c r="C454" s="291">
        <v>57130</v>
      </c>
      <c r="D454" s="291" t="s">
        <v>1093</v>
      </c>
      <c r="E454" s="290"/>
    </row>
    <row r="455" spans="1:5" ht="14.4">
      <c r="A455" s="292" t="s">
        <v>311</v>
      </c>
      <c r="B455" s="290" t="s">
        <v>1882</v>
      </c>
      <c r="C455" s="291">
        <v>57130</v>
      </c>
      <c r="D455" s="291" t="s">
        <v>1093</v>
      </c>
      <c r="E455" s="290" t="s">
        <v>1883</v>
      </c>
    </row>
    <row r="456" spans="1:5" ht="14.4">
      <c r="A456" s="292" t="s">
        <v>1884</v>
      </c>
      <c r="B456" s="290" t="s">
        <v>1885</v>
      </c>
      <c r="C456" s="291">
        <v>54120</v>
      </c>
      <c r="D456" s="291" t="s">
        <v>1276</v>
      </c>
      <c r="E456" s="290"/>
    </row>
    <row r="457" spans="1:5" ht="14.4">
      <c r="A457" s="292" t="s">
        <v>1886</v>
      </c>
      <c r="B457" s="290" t="s">
        <v>1887</v>
      </c>
      <c r="C457" s="291">
        <v>54840</v>
      </c>
      <c r="D457" s="291" t="s">
        <v>1665</v>
      </c>
      <c r="E457" s="290"/>
    </row>
    <row r="458" spans="1:5" ht="14.4">
      <c r="A458" s="358" t="s">
        <v>2476</v>
      </c>
      <c r="B458" s="359" t="s">
        <v>2477</v>
      </c>
      <c r="C458" s="291">
        <v>54200</v>
      </c>
      <c r="D458" s="360" t="s">
        <v>987</v>
      </c>
      <c r="E458" s="290"/>
    </row>
    <row r="459" spans="1:5" ht="14.4">
      <c r="A459" s="292" t="s">
        <v>1888</v>
      </c>
      <c r="B459" s="290" t="s">
        <v>1889</v>
      </c>
      <c r="C459" s="291">
        <v>54560</v>
      </c>
      <c r="D459" s="291" t="s">
        <v>1890</v>
      </c>
      <c r="E459" s="290"/>
    </row>
    <row r="460" spans="1:5" ht="14.4">
      <c r="A460" s="292" t="s">
        <v>1891</v>
      </c>
      <c r="B460" s="290" t="s">
        <v>1892</v>
      </c>
      <c r="C460" s="291">
        <v>54530</v>
      </c>
      <c r="D460" s="291" t="s">
        <v>923</v>
      </c>
      <c r="E460" s="290"/>
    </row>
    <row r="461" spans="1:5" ht="14.4">
      <c r="A461" s="292" t="s">
        <v>1893</v>
      </c>
      <c r="B461" s="290" t="s">
        <v>1894</v>
      </c>
      <c r="C461" s="291">
        <v>57190</v>
      </c>
      <c r="D461" s="291" t="s">
        <v>951</v>
      </c>
      <c r="E461" s="290" t="s">
        <v>1895</v>
      </c>
    </row>
    <row r="462" spans="1:5" ht="14.4">
      <c r="A462" s="292" t="s">
        <v>1896</v>
      </c>
      <c r="B462" s="290" t="s">
        <v>1897</v>
      </c>
      <c r="C462" s="291">
        <v>57971</v>
      </c>
      <c r="D462" s="291" t="s">
        <v>1051</v>
      </c>
      <c r="E462" s="290" t="s">
        <v>1898</v>
      </c>
    </row>
    <row r="463" spans="1:5" ht="14.4">
      <c r="A463" s="324" t="s">
        <v>2262</v>
      </c>
      <c r="B463" s="290" t="s">
        <v>1899</v>
      </c>
      <c r="C463" s="291">
        <v>57240</v>
      </c>
      <c r="D463" s="291" t="s">
        <v>1900</v>
      </c>
      <c r="E463" s="290" t="s">
        <v>1901</v>
      </c>
    </row>
    <row r="464" spans="1:5" ht="14.4">
      <c r="A464" s="324" t="s">
        <v>514</v>
      </c>
      <c r="B464" s="290" t="s">
        <v>1902</v>
      </c>
      <c r="C464" s="291">
        <v>57362</v>
      </c>
      <c r="D464" s="291" t="s">
        <v>1512</v>
      </c>
      <c r="E464" s="290" t="s">
        <v>1903</v>
      </c>
    </row>
    <row r="465" spans="1:5" ht="14.4">
      <c r="A465" s="292" t="s">
        <v>1904</v>
      </c>
      <c r="B465" s="290" t="s">
        <v>1905</v>
      </c>
      <c r="C465" s="291" t="s">
        <v>1398</v>
      </c>
      <c r="D465" s="291" t="s">
        <v>1399</v>
      </c>
      <c r="E465" s="290"/>
    </row>
    <row r="466" spans="1:5" ht="14.4">
      <c r="A466" s="292" t="s">
        <v>1906</v>
      </c>
      <c r="B466" s="290" t="s">
        <v>1798</v>
      </c>
      <c r="C466" s="291">
        <v>57640</v>
      </c>
      <c r="D466" s="291" t="s">
        <v>1907</v>
      </c>
      <c r="E466" s="290"/>
    </row>
    <row r="467" spans="1:5" ht="14.4">
      <c r="A467" s="292" t="s">
        <v>1908</v>
      </c>
      <c r="B467" s="290"/>
      <c r="C467" s="291">
        <v>54960</v>
      </c>
      <c r="D467" s="291" t="s">
        <v>1909</v>
      </c>
      <c r="E467" s="290"/>
    </row>
    <row r="468" spans="1:5" ht="14.4">
      <c r="A468" s="292" t="s">
        <v>1910</v>
      </c>
      <c r="B468" s="290" t="s">
        <v>1911</v>
      </c>
      <c r="C468" s="291">
        <v>54330</v>
      </c>
      <c r="D468" s="291" t="s">
        <v>1912</v>
      </c>
      <c r="E468" s="290" t="s">
        <v>1913</v>
      </c>
    </row>
    <row r="469" spans="1:5" ht="14.4">
      <c r="A469" s="324" t="s">
        <v>2258</v>
      </c>
      <c r="B469" s="325" t="s">
        <v>2349</v>
      </c>
      <c r="C469" s="291">
        <v>88150</v>
      </c>
      <c r="D469" s="326" t="s">
        <v>2281</v>
      </c>
      <c r="E469" s="290"/>
    </row>
    <row r="470" spans="1:5" ht="14.4">
      <c r="A470" s="497" t="s">
        <v>2605</v>
      </c>
      <c r="B470" s="498" t="s">
        <v>2606</v>
      </c>
      <c r="C470" s="291">
        <v>57140</v>
      </c>
      <c r="D470" s="499" t="s">
        <v>1278</v>
      </c>
      <c r="E470" s="498" t="s">
        <v>2607</v>
      </c>
    </row>
    <row r="471" spans="1:5" ht="14.4">
      <c r="A471" s="488" t="s">
        <v>2593</v>
      </c>
      <c r="B471" s="489" t="s">
        <v>2594</v>
      </c>
      <c r="C471" s="291">
        <v>57580</v>
      </c>
      <c r="D471" s="490" t="s">
        <v>2595</v>
      </c>
      <c r="E471" s="489" t="s">
        <v>2596</v>
      </c>
    </row>
    <row r="472" spans="1:5" ht="14.4">
      <c r="A472" s="292" t="s">
        <v>1914</v>
      </c>
      <c r="B472" s="290"/>
      <c r="C472" s="291">
        <v>57420</v>
      </c>
      <c r="D472" s="291" t="s">
        <v>1453</v>
      </c>
      <c r="E472" s="290"/>
    </row>
    <row r="473" spans="1:5" ht="14.4">
      <c r="A473" s="292" t="s">
        <v>322</v>
      </c>
      <c r="B473" s="290" t="s">
        <v>1915</v>
      </c>
      <c r="C473" s="291">
        <v>54910</v>
      </c>
      <c r="D473" s="291" t="s">
        <v>1916</v>
      </c>
      <c r="E473" s="290" t="s">
        <v>1917</v>
      </c>
    </row>
    <row r="474" spans="1:5" ht="14.4">
      <c r="A474" s="292" t="s">
        <v>1918</v>
      </c>
      <c r="B474" s="290" t="s">
        <v>1919</v>
      </c>
      <c r="C474" s="291">
        <v>54340</v>
      </c>
      <c r="D474" s="291" t="s">
        <v>1920</v>
      </c>
      <c r="E474" s="290"/>
    </row>
    <row r="475" spans="1:5" ht="14.4">
      <c r="A475" s="292" t="s">
        <v>1921</v>
      </c>
      <c r="B475" s="290" t="s">
        <v>1922</v>
      </c>
      <c r="C475" s="291">
        <v>54230</v>
      </c>
      <c r="D475" s="291" t="s">
        <v>1352</v>
      </c>
      <c r="E475" s="290"/>
    </row>
    <row r="476" spans="1:5" ht="14.4">
      <c r="A476" s="292" t="s">
        <v>1923</v>
      </c>
      <c r="B476" s="290" t="s">
        <v>1924</v>
      </c>
      <c r="C476" s="291">
        <v>57660</v>
      </c>
      <c r="D476" s="291" t="s">
        <v>1925</v>
      </c>
      <c r="E476" s="290" t="s">
        <v>1926</v>
      </c>
    </row>
    <row r="477" spans="1:5" ht="14.4">
      <c r="A477" s="292" t="s">
        <v>1927</v>
      </c>
      <c r="B477" s="290" t="s">
        <v>1928</v>
      </c>
      <c r="C477" s="291">
        <v>57000</v>
      </c>
      <c r="D477" s="291" t="s">
        <v>926</v>
      </c>
      <c r="E477" s="290"/>
    </row>
    <row r="478" spans="1:5" ht="14.4">
      <c r="A478" s="292" t="s">
        <v>1929</v>
      </c>
      <c r="B478" s="290" t="s">
        <v>1930</v>
      </c>
      <c r="C478" s="291">
        <v>57175</v>
      </c>
      <c r="D478" s="291" t="s">
        <v>1534</v>
      </c>
      <c r="E478" s="290"/>
    </row>
    <row r="479" spans="1:5" ht="14.4">
      <c r="A479" s="324" t="s">
        <v>518</v>
      </c>
      <c r="B479" s="290" t="s">
        <v>1931</v>
      </c>
      <c r="C479" s="291">
        <v>55000</v>
      </c>
      <c r="D479" s="291" t="s">
        <v>1932</v>
      </c>
      <c r="E479" s="290" t="s">
        <v>1933</v>
      </c>
    </row>
    <row r="480" spans="1:5" ht="14.4">
      <c r="A480" s="491" t="s">
        <v>2597</v>
      </c>
      <c r="B480" s="492" t="s">
        <v>2598</v>
      </c>
      <c r="C480" s="291">
        <v>57220</v>
      </c>
      <c r="D480" s="493" t="s">
        <v>2599</v>
      </c>
      <c r="E480" s="492" t="s">
        <v>2600</v>
      </c>
    </row>
    <row r="481" spans="1:5" ht="14.4">
      <c r="A481" s="324" t="s">
        <v>2315</v>
      </c>
      <c r="B481" s="325" t="s">
        <v>1256</v>
      </c>
      <c r="C481" s="291">
        <v>57120</v>
      </c>
      <c r="D481" s="326" t="s">
        <v>1257</v>
      </c>
      <c r="E481" s="290"/>
    </row>
    <row r="482" spans="1:5" ht="14.4">
      <c r="A482" s="448" t="s">
        <v>2552</v>
      </c>
      <c r="B482" s="449" t="s">
        <v>1851</v>
      </c>
      <c r="C482" s="291">
        <v>54300</v>
      </c>
      <c r="D482" s="450" t="s">
        <v>1349</v>
      </c>
      <c r="E482" s="290"/>
    </row>
    <row r="483" spans="1:5" ht="14.4">
      <c r="A483" s="292" t="s">
        <v>1934</v>
      </c>
      <c r="B483" s="290" t="s">
        <v>1935</v>
      </c>
      <c r="C483" s="291">
        <v>54320</v>
      </c>
      <c r="D483" s="291" t="s">
        <v>1336</v>
      </c>
      <c r="E483" s="290" t="s">
        <v>1222</v>
      </c>
    </row>
    <row r="484" spans="1:5" ht="14.4">
      <c r="A484" s="292" t="s">
        <v>334</v>
      </c>
      <c r="B484" s="290" t="s">
        <v>1936</v>
      </c>
      <c r="C484" s="291">
        <v>57430</v>
      </c>
      <c r="D484" s="291" t="s">
        <v>1937</v>
      </c>
      <c r="E484" s="290"/>
    </row>
    <row r="485" spans="1:5" ht="14.4">
      <c r="A485" s="324" t="s">
        <v>2225</v>
      </c>
      <c r="B485" s="451" t="s">
        <v>2553</v>
      </c>
      <c r="C485" s="303">
        <v>57190</v>
      </c>
      <c r="D485" s="303" t="s">
        <v>951</v>
      </c>
      <c r="E485" s="290"/>
    </row>
    <row r="486" spans="1:5" ht="14.4">
      <c r="A486" s="324" t="s">
        <v>2226</v>
      </c>
      <c r="B486" s="290" t="s">
        <v>1938</v>
      </c>
      <c r="C486" s="291">
        <v>57190</v>
      </c>
      <c r="D486" s="291" t="s">
        <v>951</v>
      </c>
      <c r="E486" s="290"/>
    </row>
    <row r="487" spans="1:5" ht="14.4">
      <c r="A487" s="324" t="s">
        <v>2227</v>
      </c>
      <c r="B487" s="290" t="s">
        <v>1939</v>
      </c>
      <c r="C487" s="291">
        <v>57175</v>
      </c>
      <c r="D487" s="291" t="s">
        <v>1534</v>
      </c>
      <c r="E487" s="290"/>
    </row>
    <row r="488" spans="1:5" ht="14.4">
      <c r="A488" s="292" t="s">
        <v>337</v>
      </c>
      <c r="B488" s="290" t="s">
        <v>1940</v>
      </c>
      <c r="C488" s="291">
        <v>55300</v>
      </c>
      <c r="D488" s="291" t="s">
        <v>1941</v>
      </c>
      <c r="E488" s="290" t="s">
        <v>1942</v>
      </c>
    </row>
    <row r="489" spans="1:5" ht="14.4">
      <c r="A489" s="324" t="s">
        <v>2228</v>
      </c>
      <c r="B489" s="290" t="s">
        <v>1943</v>
      </c>
      <c r="C489" s="291">
        <v>54310</v>
      </c>
      <c r="D489" s="291" t="s">
        <v>1944</v>
      </c>
      <c r="E489" s="290" t="s">
        <v>1945</v>
      </c>
    </row>
    <row r="490" spans="1:5" ht="14.4">
      <c r="A490" s="292" t="s">
        <v>1946</v>
      </c>
      <c r="B490" s="290" t="s">
        <v>1947</v>
      </c>
      <c r="C490" s="291">
        <v>57290</v>
      </c>
      <c r="D490" s="291" t="s">
        <v>1490</v>
      </c>
      <c r="E490" s="290"/>
    </row>
    <row r="491" spans="1:5" ht="14.4">
      <c r="A491" s="292" t="s">
        <v>1948</v>
      </c>
      <c r="B491" s="290" t="s">
        <v>1949</v>
      </c>
      <c r="C491" s="291">
        <v>57280</v>
      </c>
      <c r="D491" s="291" t="s">
        <v>1017</v>
      </c>
      <c r="E491" s="290"/>
    </row>
    <row r="492" spans="1:5" ht="14.4">
      <c r="A492" s="292" t="s">
        <v>1950</v>
      </c>
      <c r="B492" s="290" t="s">
        <v>1951</v>
      </c>
      <c r="C492" s="291">
        <v>57525</v>
      </c>
      <c r="D492" s="291" t="s">
        <v>1406</v>
      </c>
      <c r="E492" s="290"/>
    </row>
    <row r="493" spans="1:5" ht="14.4">
      <c r="A493" s="324" t="s">
        <v>38</v>
      </c>
      <c r="B493" s="290" t="s">
        <v>1952</v>
      </c>
      <c r="C493" s="291">
        <v>54560</v>
      </c>
      <c r="D493" s="291" t="s">
        <v>1890</v>
      </c>
      <c r="E493" s="290" t="s">
        <v>1953</v>
      </c>
    </row>
    <row r="494" spans="1:5" ht="14.4">
      <c r="A494" s="484" t="s">
        <v>2585</v>
      </c>
      <c r="B494" s="485" t="s">
        <v>2586</v>
      </c>
      <c r="C494" s="291">
        <v>55430</v>
      </c>
      <c r="D494" s="486" t="s">
        <v>2587</v>
      </c>
      <c r="E494" s="485" t="s">
        <v>2588</v>
      </c>
    </row>
    <row r="495" spans="1:5" ht="14.4">
      <c r="A495" s="292" t="s">
        <v>1954</v>
      </c>
      <c r="B495" s="290" t="s">
        <v>1955</v>
      </c>
      <c r="C495" s="291">
        <v>57730</v>
      </c>
      <c r="D495" s="291" t="s">
        <v>1637</v>
      </c>
      <c r="E495" s="290"/>
    </row>
    <row r="496" spans="1:5" ht="14.4">
      <c r="A496" s="292" t="s">
        <v>1956</v>
      </c>
      <c r="B496" s="290" t="s">
        <v>1957</v>
      </c>
      <c r="C496" s="291">
        <v>57220</v>
      </c>
      <c r="D496" s="291" t="s">
        <v>1958</v>
      </c>
      <c r="E496" s="290"/>
    </row>
    <row r="497" spans="1:5" ht="14.4">
      <c r="A497" s="292" t="s">
        <v>1959</v>
      </c>
      <c r="B497" s="290" t="s">
        <v>1960</v>
      </c>
      <c r="C497" s="291">
        <v>57190</v>
      </c>
      <c r="D497" s="291" t="s">
        <v>951</v>
      </c>
      <c r="E497" s="290"/>
    </row>
    <row r="498" spans="1:5" ht="14.4">
      <c r="A498" s="324" t="s">
        <v>2229</v>
      </c>
      <c r="B498" s="290" t="s">
        <v>1961</v>
      </c>
      <c r="C498" s="291">
        <v>57140</v>
      </c>
      <c r="D498" s="291" t="s">
        <v>1120</v>
      </c>
      <c r="E498" s="290"/>
    </row>
    <row r="499" spans="1:5" ht="14.4">
      <c r="A499" s="324" t="s">
        <v>351</v>
      </c>
      <c r="B499" s="290" t="s">
        <v>1962</v>
      </c>
      <c r="C499" s="291">
        <v>57255</v>
      </c>
      <c r="D499" s="291" t="s">
        <v>1444</v>
      </c>
      <c r="E499" s="290" t="s">
        <v>1963</v>
      </c>
    </row>
    <row r="500" spans="1:5" ht="14.4">
      <c r="A500" s="324" t="s">
        <v>2406</v>
      </c>
      <c r="B500" s="325" t="s">
        <v>2407</v>
      </c>
      <c r="C500" s="291">
        <v>57525</v>
      </c>
      <c r="D500" s="326" t="s">
        <v>1406</v>
      </c>
      <c r="E500" s="325" t="s">
        <v>2408</v>
      </c>
    </row>
    <row r="501" spans="1:5" ht="14.4">
      <c r="A501" s="324" t="s">
        <v>2008</v>
      </c>
      <c r="B501" s="325" t="s">
        <v>2409</v>
      </c>
      <c r="C501" s="291">
        <v>57070</v>
      </c>
      <c r="D501" s="326" t="s">
        <v>926</v>
      </c>
      <c r="E501" s="325" t="s">
        <v>2410</v>
      </c>
    </row>
    <row r="502" spans="1:5" ht="14.4">
      <c r="A502" s="324" t="s">
        <v>2230</v>
      </c>
      <c r="B502" s="290" t="s">
        <v>1964</v>
      </c>
      <c r="C502" s="291">
        <v>8302</v>
      </c>
      <c r="D502" s="291" t="s">
        <v>1965</v>
      </c>
      <c r="E502" s="290"/>
    </row>
    <row r="503" spans="1:5" ht="14.4">
      <c r="A503" s="292" t="s">
        <v>353</v>
      </c>
      <c r="B503" s="290" t="s">
        <v>1966</v>
      </c>
      <c r="C503" s="291">
        <v>54320</v>
      </c>
      <c r="D503" s="291" t="s">
        <v>1336</v>
      </c>
      <c r="E503" s="290"/>
    </row>
    <row r="504" spans="1:5" ht="14.4">
      <c r="A504" s="324" t="s">
        <v>2369</v>
      </c>
      <c r="B504" s="325" t="s">
        <v>2370</v>
      </c>
      <c r="C504" s="291">
        <v>88650</v>
      </c>
      <c r="D504" s="326" t="s">
        <v>2371</v>
      </c>
      <c r="E504" s="290"/>
    </row>
    <row r="505" spans="1:5" ht="14.4">
      <c r="A505" s="424" t="s">
        <v>2533</v>
      </c>
      <c r="B505" s="425" t="s">
        <v>2534</v>
      </c>
      <c r="C505" s="291">
        <v>57570</v>
      </c>
      <c r="D505" s="426" t="s">
        <v>2535</v>
      </c>
      <c r="E505" s="290"/>
    </row>
    <row r="506" spans="1:5" ht="14.4">
      <c r="A506" s="292" t="s">
        <v>355</v>
      </c>
      <c r="B506" s="290" t="s">
        <v>1967</v>
      </c>
      <c r="C506" s="291">
        <v>57385</v>
      </c>
      <c r="D506" s="291" t="s">
        <v>1968</v>
      </c>
      <c r="E506" s="290"/>
    </row>
    <row r="507" spans="1:5" ht="14.4">
      <c r="A507" s="292" t="s">
        <v>1969</v>
      </c>
      <c r="B507" s="290" t="s">
        <v>1970</v>
      </c>
      <c r="C507" s="291">
        <v>57380</v>
      </c>
      <c r="D507" s="291" t="s">
        <v>1766</v>
      </c>
      <c r="E507" s="290" t="s">
        <v>1971</v>
      </c>
    </row>
    <row r="508" spans="1:5" ht="14.4">
      <c r="A508" s="292" t="s">
        <v>1972</v>
      </c>
      <c r="B508" s="290" t="s">
        <v>1973</v>
      </c>
      <c r="C508" s="291">
        <v>57970</v>
      </c>
      <c r="D508" s="291" t="s">
        <v>1974</v>
      </c>
      <c r="E508" s="290"/>
    </row>
    <row r="509" spans="1:5" ht="14.4">
      <c r="A509" s="292" t="s">
        <v>1975</v>
      </c>
      <c r="B509" s="290" t="s">
        <v>1976</v>
      </c>
      <c r="C509" s="291">
        <v>77290</v>
      </c>
      <c r="D509" s="291" t="s">
        <v>1977</v>
      </c>
      <c r="E509" s="290"/>
    </row>
    <row r="510" spans="1:5" ht="14.4">
      <c r="A510" s="292" t="s">
        <v>1978</v>
      </c>
      <c r="B510" s="290" t="s">
        <v>1979</v>
      </c>
      <c r="C510" s="291">
        <v>54530</v>
      </c>
      <c r="D510" s="291" t="s">
        <v>923</v>
      </c>
      <c r="E510" s="290"/>
    </row>
    <row r="511" spans="1:5" ht="14.4">
      <c r="A511" s="324" t="s">
        <v>2231</v>
      </c>
      <c r="B511" s="290" t="s">
        <v>1980</v>
      </c>
      <c r="C511" s="291">
        <v>57730</v>
      </c>
      <c r="D511" s="291" t="s">
        <v>1637</v>
      </c>
      <c r="E511" s="290"/>
    </row>
    <row r="512" spans="1:5" ht="14.4">
      <c r="A512" s="324" t="s">
        <v>2232</v>
      </c>
      <c r="B512" s="290" t="s">
        <v>1981</v>
      </c>
      <c r="C512" s="291">
        <v>55170</v>
      </c>
      <c r="D512" s="291" t="s">
        <v>1982</v>
      </c>
      <c r="E512" s="290"/>
    </row>
    <row r="513" spans="1:5" ht="14.4">
      <c r="A513" s="292" t="s">
        <v>1983</v>
      </c>
      <c r="B513" s="290" t="s">
        <v>1984</v>
      </c>
      <c r="C513" s="291">
        <v>55000</v>
      </c>
      <c r="D513" s="291" t="s">
        <v>1985</v>
      </c>
      <c r="E513" s="290"/>
    </row>
    <row r="514" spans="1:5" ht="28.8">
      <c r="A514" s="324" t="s">
        <v>2233</v>
      </c>
      <c r="B514" s="290" t="s">
        <v>1986</v>
      </c>
      <c r="C514" s="291">
        <v>54200</v>
      </c>
      <c r="D514" s="291" t="s">
        <v>1987</v>
      </c>
      <c r="E514" s="290"/>
    </row>
    <row r="515" spans="1:5" ht="14.4">
      <c r="A515" s="324" t="s">
        <v>2234</v>
      </c>
      <c r="B515" s="290" t="s">
        <v>1988</v>
      </c>
      <c r="C515" s="291">
        <v>57100</v>
      </c>
      <c r="D515" s="291" t="s">
        <v>967</v>
      </c>
      <c r="E515" s="290"/>
    </row>
    <row r="516" spans="1:5" ht="14.4">
      <c r="A516" s="292" t="s">
        <v>1989</v>
      </c>
      <c r="B516" s="290" t="s">
        <v>1990</v>
      </c>
      <c r="C516" s="291">
        <v>54660</v>
      </c>
      <c r="D516" s="291" t="s">
        <v>1066</v>
      </c>
      <c r="E516" s="290" t="s">
        <v>1991</v>
      </c>
    </row>
    <row r="517" spans="1:5" ht="14.4">
      <c r="A517" s="292" t="s">
        <v>1992</v>
      </c>
      <c r="B517" s="290" t="s">
        <v>1993</v>
      </c>
      <c r="C517" s="291">
        <v>52100</v>
      </c>
      <c r="D517" s="291" t="s">
        <v>984</v>
      </c>
      <c r="E517" s="290"/>
    </row>
    <row r="518" spans="1:5" ht="14.4">
      <c r="A518" s="324" t="s">
        <v>363</v>
      </c>
      <c r="B518" s="290" t="s">
        <v>1994</v>
      </c>
      <c r="C518" s="291">
        <v>57865</v>
      </c>
      <c r="D518" s="291" t="s">
        <v>1218</v>
      </c>
      <c r="E518" s="290" t="s">
        <v>1995</v>
      </c>
    </row>
    <row r="519" spans="1:5" ht="14.4">
      <c r="A519" s="324" t="s">
        <v>2235</v>
      </c>
      <c r="B519" s="290" t="s">
        <v>1996</v>
      </c>
      <c r="C519" s="291">
        <v>88320</v>
      </c>
      <c r="D519" s="291" t="s">
        <v>1997</v>
      </c>
      <c r="E519" s="290"/>
    </row>
    <row r="520" spans="1:5" ht="14.4">
      <c r="A520" s="324" t="s">
        <v>2236</v>
      </c>
      <c r="B520" s="290" t="s">
        <v>1998</v>
      </c>
      <c r="C520" s="291">
        <v>57455</v>
      </c>
      <c r="D520" s="291" t="s">
        <v>1999</v>
      </c>
      <c r="E520" s="290"/>
    </row>
    <row r="521" spans="1:5" ht="14.4">
      <c r="A521" s="324" t="s">
        <v>2309</v>
      </c>
      <c r="B521" s="290" t="s">
        <v>2000</v>
      </c>
      <c r="C521" s="291">
        <v>54000</v>
      </c>
      <c r="D521" s="291" t="s">
        <v>1457</v>
      </c>
      <c r="E521" s="290"/>
    </row>
    <row r="522" spans="1:5" ht="14.4">
      <c r="A522" s="324" t="s">
        <v>2237</v>
      </c>
      <c r="B522" s="290" t="s">
        <v>2001</v>
      </c>
      <c r="C522" s="291">
        <v>57440</v>
      </c>
      <c r="D522" s="291" t="s">
        <v>1063</v>
      </c>
      <c r="E522" s="290"/>
    </row>
    <row r="523" spans="1:5" ht="14.4">
      <c r="A523" s="292" t="s">
        <v>2002</v>
      </c>
      <c r="B523" s="290" t="s">
        <v>2003</v>
      </c>
      <c r="C523" s="291">
        <v>57220</v>
      </c>
      <c r="D523" s="291" t="s">
        <v>2004</v>
      </c>
      <c r="E523" s="290"/>
    </row>
    <row r="524" spans="1:5" ht="14.4">
      <c r="A524" s="292" t="s">
        <v>2005</v>
      </c>
      <c r="B524" s="290" t="s">
        <v>2006</v>
      </c>
      <c r="C524" s="291">
        <v>57302</v>
      </c>
      <c r="D524" s="291" t="s">
        <v>2007</v>
      </c>
      <c r="E524" s="290"/>
    </row>
    <row r="525" spans="1:5" ht="14.4">
      <c r="A525" s="292" t="s">
        <v>2008</v>
      </c>
      <c r="B525" s="290" t="s">
        <v>2009</v>
      </c>
      <c r="C525" s="291">
        <v>57070</v>
      </c>
      <c r="D525" s="291" t="s">
        <v>926</v>
      </c>
      <c r="E525" s="290"/>
    </row>
    <row r="526" spans="1:5" ht="14.4">
      <c r="A526" s="292" t="s">
        <v>2010</v>
      </c>
      <c r="B526" s="290" t="s">
        <v>2011</v>
      </c>
      <c r="C526" s="291">
        <v>57283</v>
      </c>
      <c r="D526" s="291" t="s">
        <v>2012</v>
      </c>
      <c r="E526" s="290"/>
    </row>
    <row r="527" spans="1:5" ht="14.4">
      <c r="A527" s="292" t="s">
        <v>2013</v>
      </c>
      <c r="B527" s="290" t="s">
        <v>2014</v>
      </c>
      <c r="C527" s="291">
        <v>57780</v>
      </c>
      <c r="D527" s="291" t="s">
        <v>1158</v>
      </c>
      <c r="E527" s="290"/>
    </row>
    <row r="528" spans="1:5" ht="28.8">
      <c r="A528" s="324" t="s">
        <v>2238</v>
      </c>
      <c r="B528" s="290" t="s">
        <v>2015</v>
      </c>
      <c r="C528" s="291">
        <v>54700</v>
      </c>
      <c r="D528" s="291" t="s">
        <v>2016</v>
      </c>
      <c r="E528" s="290"/>
    </row>
    <row r="529" spans="1:5" ht="14.4">
      <c r="A529" s="412" t="s">
        <v>2523</v>
      </c>
      <c r="B529" s="413" t="s">
        <v>2524</v>
      </c>
      <c r="C529" s="291">
        <v>70440</v>
      </c>
      <c r="D529" s="414" t="s">
        <v>2525</v>
      </c>
      <c r="E529" s="290"/>
    </row>
    <row r="530" spans="1:5" ht="14.4">
      <c r="A530" s="324" t="s">
        <v>2239</v>
      </c>
      <c r="B530" s="290" t="s">
        <v>1962</v>
      </c>
      <c r="C530" s="291">
        <v>54640</v>
      </c>
      <c r="D530" s="291" t="s">
        <v>2017</v>
      </c>
      <c r="E530" s="290"/>
    </row>
    <row r="531" spans="1:5" ht="28.8">
      <c r="A531" s="292" t="s">
        <v>2018</v>
      </c>
      <c r="B531" s="290" t="s">
        <v>2019</v>
      </c>
      <c r="C531" s="291">
        <v>54200</v>
      </c>
      <c r="D531" s="291" t="s">
        <v>1987</v>
      </c>
      <c r="E531" s="290"/>
    </row>
    <row r="532" spans="1:5" ht="14.4">
      <c r="A532" s="324" t="s">
        <v>2365</v>
      </c>
      <c r="B532" s="290" t="s">
        <v>2020</v>
      </c>
      <c r="C532" s="291">
        <v>57185</v>
      </c>
      <c r="D532" s="291" t="s">
        <v>1033</v>
      </c>
      <c r="E532" s="290"/>
    </row>
    <row r="533" spans="1:5" ht="14.4">
      <c r="A533" s="324" t="s">
        <v>2362</v>
      </c>
      <c r="B533" s="325" t="s">
        <v>2275</v>
      </c>
      <c r="C533" s="291">
        <v>57365</v>
      </c>
      <c r="D533" s="326" t="s">
        <v>917</v>
      </c>
      <c r="E533" s="290"/>
    </row>
    <row r="534" spans="1:5" ht="14.4">
      <c r="A534" s="505" t="s">
        <v>2612</v>
      </c>
      <c r="B534" s="506" t="s">
        <v>2613</v>
      </c>
      <c r="C534" s="291">
        <v>57530</v>
      </c>
      <c r="D534" s="507" t="s">
        <v>2614</v>
      </c>
      <c r="E534" s="506" t="s">
        <v>2615</v>
      </c>
    </row>
    <row r="535" spans="1:5" ht="14.4">
      <c r="A535" s="292" t="s">
        <v>377</v>
      </c>
      <c r="B535" s="290" t="s">
        <v>2021</v>
      </c>
      <c r="C535" s="291">
        <v>57280</v>
      </c>
      <c r="D535" s="291" t="s">
        <v>1017</v>
      </c>
      <c r="E535" s="290" t="s">
        <v>2022</v>
      </c>
    </row>
    <row r="536" spans="1:5" ht="14.4">
      <c r="A536" s="292" t="s">
        <v>2023</v>
      </c>
      <c r="B536" s="290" t="s">
        <v>2024</v>
      </c>
      <c r="C536" s="291">
        <v>88000</v>
      </c>
      <c r="D536" s="291" t="s">
        <v>2025</v>
      </c>
      <c r="E536" s="290"/>
    </row>
    <row r="537" spans="1:5" ht="14.4">
      <c r="A537" s="292" t="s">
        <v>2026</v>
      </c>
      <c r="B537" s="290" t="s">
        <v>2027</v>
      </c>
      <c r="C537" s="291">
        <v>57120</v>
      </c>
      <c r="D537" s="291" t="s">
        <v>1257</v>
      </c>
      <c r="E537" s="290"/>
    </row>
    <row r="538" spans="1:5" ht="14.4">
      <c r="A538" s="324" t="s">
        <v>2241</v>
      </c>
      <c r="B538" s="290" t="s">
        <v>2028</v>
      </c>
      <c r="C538" s="291">
        <v>57270</v>
      </c>
      <c r="D538" s="291" t="s">
        <v>1160</v>
      </c>
      <c r="E538" s="290"/>
    </row>
    <row r="539" spans="1:5" ht="14.4">
      <c r="A539" s="324" t="s">
        <v>2240</v>
      </c>
      <c r="B539" s="290" t="s">
        <v>2029</v>
      </c>
      <c r="C539" s="291">
        <v>54710</v>
      </c>
      <c r="D539" s="291" t="s">
        <v>2030</v>
      </c>
      <c r="E539" s="290"/>
    </row>
    <row r="540" spans="1:5" ht="14.4">
      <c r="A540" s="292" t="s">
        <v>380</v>
      </c>
      <c r="B540" s="290" t="s">
        <v>1434</v>
      </c>
      <c r="C540" s="291">
        <v>55000</v>
      </c>
      <c r="D540" s="291" t="s">
        <v>1435</v>
      </c>
      <c r="E540" s="290" t="s">
        <v>2031</v>
      </c>
    </row>
    <row r="541" spans="1:5" ht="14.4">
      <c r="A541" s="324" t="s">
        <v>2398</v>
      </c>
      <c r="B541" s="325" t="s">
        <v>2399</v>
      </c>
      <c r="C541" s="291">
        <v>57190</v>
      </c>
      <c r="D541" s="326" t="s">
        <v>951</v>
      </c>
      <c r="E541" s="290"/>
    </row>
    <row r="542" spans="1:5" ht="14.4">
      <c r="A542" s="352" t="s">
        <v>2471</v>
      </c>
      <c r="B542" s="353" t="s">
        <v>2472</v>
      </c>
      <c r="C542" s="291">
        <v>57255</v>
      </c>
      <c r="D542" s="354" t="s">
        <v>960</v>
      </c>
      <c r="E542" s="290"/>
    </row>
    <row r="543" spans="1:5" ht="14.4">
      <c r="A543" s="324" t="s">
        <v>2242</v>
      </c>
      <c r="B543" s="290" t="s">
        <v>2032</v>
      </c>
      <c r="C543" s="291">
        <v>57150</v>
      </c>
      <c r="D543" s="291" t="s">
        <v>1037</v>
      </c>
      <c r="E543" s="290"/>
    </row>
    <row r="544" spans="1:5" ht="14.4">
      <c r="A544" s="292" t="s">
        <v>382</v>
      </c>
      <c r="B544" s="290" t="s">
        <v>2033</v>
      </c>
      <c r="C544" s="291">
        <v>57350</v>
      </c>
      <c r="D544" s="291" t="s">
        <v>2034</v>
      </c>
      <c r="E544" s="290"/>
    </row>
    <row r="545" spans="1:5" ht="14.4">
      <c r="A545" s="292" t="s">
        <v>2035</v>
      </c>
      <c r="B545" s="290" t="s">
        <v>2036</v>
      </c>
      <c r="C545" s="291">
        <v>57204</v>
      </c>
      <c r="D545" s="291" t="s">
        <v>987</v>
      </c>
      <c r="E545" s="290" t="s">
        <v>2037</v>
      </c>
    </row>
    <row r="546" spans="1:5" ht="14.4">
      <c r="A546" s="324" t="s">
        <v>2243</v>
      </c>
      <c r="B546" s="290" t="s">
        <v>2038</v>
      </c>
      <c r="C546" s="291">
        <v>54300</v>
      </c>
      <c r="D546" s="291" t="s">
        <v>2039</v>
      </c>
      <c r="E546" s="290"/>
    </row>
    <row r="547" spans="1:5" ht="14.4">
      <c r="A547" s="292" t="s">
        <v>1927</v>
      </c>
      <c r="B547" s="290" t="s">
        <v>1928</v>
      </c>
      <c r="C547" s="291">
        <v>57000</v>
      </c>
      <c r="D547" s="291" t="s">
        <v>926</v>
      </c>
      <c r="E547" s="290"/>
    </row>
    <row r="548" spans="1:5" ht="14.4">
      <c r="A548" s="324" t="s">
        <v>2244</v>
      </c>
      <c r="B548" s="290" t="s">
        <v>2040</v>
      </c>
      <c r="C548" s="291">
        <v>57270</v>
      </c>
      <c r="D548" s="291" t="s">
        <v>1263</v>
      </c>
      <c r="E548" s="290"/>
    </row>
    <row r="549" spans="1:5" ht="14.4">
      <c r="A549" s="292" t="s">
        <v>391</v>
      </c>
      <c r="B549" s="290" t="s">
        <v>2041</v>
      </c>
      <c r="C549" s="291">
        <v>57175</v>
      </c>
      <c r="D549" s="291" t="s">
        <v>1534</v>
      </c>
      <c r="E549" s="290"/>
    </row>
    <row r="550" spans="1:5" ht="14.4">
      <c r="A550" s="324" t="s">
        <v>2245</v>
      </c>
      <c r="B550" s="500" t="s">
        <v>2608</v>
      </c>
      <c r="C550" s="291">
        <v>87050</v>
      </c>
      <c r="D550" s="501" t="s">
        <v>926</v>
      </c>
      <c r="E550" s="500" t="s">
        <v>2609</v>
      </c>
    </row>
    <row r="551" spans="1:5" ht="14.4">
      <c r="A551" s="324" t="s">
        <v>2246</v>
      </c>
      <c r="B551" s="290" t="s">
        <v>2042</v>
      </c>
      <c r="C551" s="291">
        <v>54750</v>
      </c>
      <c r="D551" s="291" t="s">
        <v>2043</v>
      </c>
      <c r="E551" s="290" t="s">
        <v>2044</v>
      </c>
    </row>
    <row r="552" spans="1:5" ht="14.4">
      <c r="A552" s="292" t="s">
        <v>2045</v>
      </c>
      <c r="B552" s="290" t="s">
        <v>2046</v>
      </c>
      <c r="C552" s="291" t="s">
        <v>2047</v>
      </c>
      <c r="D552" s="291" t="s">
        <v>2048</v>
      </c>
      <c r="E552" s="290" t="s">
        <v>2049</v>
      </c>
    </row>
    <row r="553" spans="1:5" ht="14.4">
      <c r="A553" s="324" t="s">
        <v>2388</v>
      </c>
      <c r="B553" s="325" t="s">
        <v>2389</v>
      </c>
      <c r="C553" s="326" t="s">
        <v>1595</v>
      </c>
      <c r="D553" s="326" t="s">
        <v>1399</v>
      </c>
      <c r="E553" s="290"/>
    </row>
    <row r="554" spans="1:5" ht="14.4">
      <c r="A554" s="324" t="s">
        <v>2417</v>
      </c>
      <c r="B554" s="325" t="s">
        <v>2389</v>
      </c>
      <c r="C554" s="326" t="s">
        <v>1595</v>
      </c>
      <c r="D554" s="326" t="s">
        <v>1399</v>
      </c>
      <c r="E554" s="290"/>
    </row>
    <row r="555" spans="1:5" ht="14.4">
      <c r="A555" s="502" t="s">
        <v>2610</v>
      </c>
      <c r="B555" s="503" t="s">
        <v>2611</v>
      </c>
      <c r="C555" s="326">
        <v>57175</v>
      </c>
      <c r="D555" s="504" t="s">
        <v>1534</v>
      </c>
      <c r="E555" s="290"/>
    </row>
    <row r="556" spans="1:5" ht="14.4">
      <c r="A556" s="342" t="s">
        <v>2463</v>
      </c>
      <c r="B556" s="343" t="s">
        <v>2464</v>
      </c>
      <c r="C556" s="326">
        <v>88300</v>
      </c>
      <c r="D556" s="344" t="s">
        <v>2465</v>
      </c>
      <c r="E556" s="290"/>
    </row>
    <row r="557" spans="1:5" ht="14.4">
      <c r="A557" s="292" t="s">
        <v>2050</v>
      </c>
      <c r="B557" s="290" t="s">
        <v>2051</v>
      </c>
      <c r="C557" s="291">
        <v>57360</v>
      </c>
      <c r="D557" s="291" t="s">
        <v>1113</v>
      </c>
      <c r="E557" s="290"/>
    </row>
    <row r="558" spans="1:5" ht="14.4">
      <c r="A558" s="292" t="s">
        <v>2052</v>
      </c>
      <c r="B558" s="290" t="s">
        <v>2053</v>
      </c>
      <c r="C558" s="291">
        <v>57255</v>
      </c>
      <c r="D558" s="291" t="s">
        <v>1805</v>
      </c>
      <c r="E558" s="290"/>
    </row>
    <row r="559" spans="1:5" ht="14.4">
      <c r="A559" s="373" t="s">
        <v>2489</v>
      </c>
      <c r="B559" s="374" t="s">
        <v>2490</v>
      </c>
      <c r="C559" s="291">
        <v>57280</v>
      </c>
      <c r="D559" s="375" t="s">
        <v>1017</v>
      </c>
      <c r="E559" s="290"/>
    </row>
    <row r="560" spans="1:5" ht="14.4">
      <c r="A560" s="292" t="s">
        <v>396</v>
      </c>
      <c r="B560" s="290" t="s">
        <v>2054</v>
      </c>
      <c r="C560" s="291">
        <v>57660</v>
      </c>
      <c r="D560" s="291" t="s">
        <v>2055</v>
      </c>
      <c r="E560" s="290"/>
    </row>
    <row r="561" spans="1:5" ht="14.4">
      <c r="A561" s="292" t="s">
        <v>2056</v>
      </c>
      <c r="B561" s="290" t="s">
        <v>2057</v>
      </c>
      <c r="C561" s="291">
        <v>57420</v>
      </c>
      <c r="D561" s="291" t="s">
        <v>914</v>
      </c>
      <c r="E561" s="290"/>
    </row>
    <row r="562" spans="1:5" ht="14.4">
      <c r="A562" s="324" t="s">
        <v>2247</v>
      </c>
      <c r="B562" s="290" t="s">
        <v>2058</v>
      </c>
      <c r="C562" s="291">
        <v>54510</v>
      </c>
      <c r="D562" s="291" t="s">
        <v>2059</v>
      </c>
      <c r="E562" s="290"/>
    </row>
    <row r="563" spans="1:5" ht="14.4">
      <c r="A563" s="292" t="s">
        <v>2060</v>
      </c>
      <c r="B563" s="290" t="s">
        <v>2061</v>
      </c>
      <c r="C563" s="291">
        <v>54340</v>
      </c>
      <c r="D563" s="291" t="s">
        <v>1920</v>
      </c>
      <c r="E563" s="290" t="s">
        <v>2062</v>
      </c>
    </row>
    <row r="564" spans="1:5" ht="14.4">
      <c r="A564" s="324" t="s">
        <v>2374</v>
      </c>
      <c r="B564" s="290"/>
      <c r="C564" s="291"/>
      <c r="D564" s="291"/>
      <c r="E564" s="290"/>
    </row>
    <row r="565" spans="1:5" ht="14.4">
      <c r="A565" s="292" t="s">
        <v>2063</v>
      </c>
      <c r="B565" s="290" t="s">
        <v>2064</v>
      </c>
      <c r="C565" s="291">
        <v>54620</v>
      </c>
      <c r="D565" s="291" t="s">
        <v>2065</v>
      </c>
      <c r="E565" s="290"/>
    </row>
    <row r="566" spans="1:5" ht="14.4">
      <c r="A566" s="292" t="s">
        <v>2066</v>
      </c>
      <c r="B566" s="290" t="s">
        <v>2067</v>
      </c>
      <c r="C566" s="291">
        <v>55150</v>
      </c>
      <c r="D566" s="291" t="s">
        <v>2068</v>
      </c>
      <c r="E566" s="290"/>
    </row>
    <row r="567" spans="1:5" ht="14.4">
      <c r="A567" s="292" t="s">
        <v>2069</v>
      </c>
      <c r="B567" s="290" t="s">
        <v>2070</v>
      </c>
      <c r="C567" s="291">
        <v>57282</v>
      </c>
      <c r="D567" s="291" t="s">
        <v>2012</v>
      </c>
      <c r="E567" s="290" t="s">
        <v>2071</v>
      </c>
    </row>
    <row r="568" spans="1:5" ht="14.4">
      <c r="A568" s="292" t="s">
        <v>2072</v>
      </c>
      <c r="B568" s="290" t="s">
        <v>2073</v>
      </c>
      <c r="C568" s="291">
        <v>57300</v>
      </c>
      <c r="D568" s="291" t="s">
        <v>1078</v>
      </c>
      <c r="E568" s="290" t="s">
        <v>2074</v>
      </c>
    </row>
    <row r="569" spans="1:5" ht="14.4">
      <c r="A569" s="292" t="s">
        <v>2075</v>
      </c>
      <c r="B569" s="290" t="s">
        <v>2076</v>
      </c>
      <c r="C569" s="291">
        <v>54750</v>
      </c>
      <c r="D569" s="291" t="s">
        <v>2043</v>
      </c>
      <c r="E569" s="290"/>
    </row>
    <row r="570" spans="1:5" ht="14.4">
      <c r="A570" s="324" t="s">
        <v>23</v>
      </c>
      <c r="B570" s="290" t="s">
        <v>2077</v>
      </c>
      <c r="C570" s="291">
        <v>57130</v>
      </c>
      <c r="D570" s="291" t="s">
        <v>2078</v>
      </c>
      <c r="E570" s="290"/>
    </row>
    <row r="571" spans="1:5" ht="14.4">
      <c r="A571" s="292" t="s">
        <v>2079</v>
      </c>
      <c r="B571" s="290" t="s">
        <v>2080</v>
      </c>
      <c r="C571" s="291">
        <v>54950</v>
      </c>
      <c r="D571" s="291" t="s">
        <v>2081</v>
      </c>
      <c r="E571" s="290"/>
    </row>
    <row r="572" spans="1:5" ht="14.4">
      <c r="A572" s="292" t="s">
        <v>2082</v>
      </c>
      <c r="B572" s="290" t="s">
        <v>2083</v>
      </c>
      <c r="C572" s="291">
        <v>57650</v>
      </c>
      <c r="D572" s="291" t="s">
        <v>1610</v>
      </c>
      <c r="E572" s="290" t="s">
        <v>2084</v>
      </c>
    </row>
    <row r="573" spans="1:5" ht="14.4">
      <c r="A573" s="292" t="s">
        <v>2085</v>
      </c>
      <c r="B573" s="290" t="s">
        <v>2086</v>
      </c>
      <c r="C573" s="291">
        <v>54470</v>
      </c>
      <c r="D573" s="291" t="s">
        <v>2087</v>
      </c>
      <c r="E573" s="290"/>
    </row>
    <row r="574" spans="1:5" ht="14.4">
      <c r="A574" s="292" t="s">
        <v>2088</v>
      </c>
      <c r="B574" s="290" t="s">
        <v>2089</v>
      </c>
      <c r="C574" s="291">
        <v>57192</v>
      </c>
      <c r="D574" s="291" t="s">
        <v>1170</v>
      </c>
      <c r="E574" s="290"/>
    </row>
    <row r="575" spans="1:5" ht="14.4">
      <c r="A575" s="324" t="s">
        <v>2248</v>
      </c>
      <c r="B575" s="290" t="s">
        <v>2090</v>
      </c>
      <c r="C575" s="291">
        <v>57270</v>
      </c>
      <c r="D575" s="291" t="s">
        <v>1160</v>
      </c>
      <c r="E575" s="290" t="s">
        <v>2091</v>
      </c>
    </row>
    <row r="576" spans="1:5" ht="14.4">
      <c r="A576" s="324" t="s">
        <v>2249</v>
      </c>
      <c r="B576" s="290" t="s">
        <v>2092</v>
      </c>
      <c r="C576" s="291">
        <v>57146</v>
      </c>
      <c r="D576" s="291" t="s">
        <v>947</v>
      </c>
      <c r="E576" s="290" t="s">
        <v>2093</v>
      </c>
    </row>
    <row r="577" spans="1:5" ht="14.4">
      <c r="A577" s="292" t="s">
        <v>409</v>
      </c>
      <c r="B577" s="290" t="s">
        <v>2094</v>
      </c>
      <c r="C577" s="291">
        <v>57146</v>
      </c>
      <c r="D577" s="291" t="s">
        <v>947</v>
      </c>
      <c r="E577" s="290"/>
    </row>
    <row r="578" spans="1:5" ht="14.4">
      <c r="A578" s="292" t="s">
        <v>2095</v>
      </c>
      <c r="B578" s="290" t="s">
        <v>2096</v>
      </c>
      <c r="C578" s="291">
        <v>54340</v>
      </c>
      <c r="D578" s="291" t="s">
        <v>1920</v>
      </c>
      <c r="E578" s="290" t="s">
        <v>2097</v>
      </c>
    </row>
    <row r="579" spans="1:5" ht="14.4">
      <c r="A579" s="292" t="s">
        <v>2098</v>
      </c>
      <c r="B579" s="290" t="s">
        <v>2099</v>
      </c>
      <c r="C579" s="291">
        <v>57365</v>
      </c>
      <c r="D579" s="291" t="s">
        <v>917</v>
      </c>
      <c r="E579" s="290"/>
    </row>
    <row r="580" spans="1:5" ht="14.4">
      <c r="A580" s="324" t="s">
        <v>2250</v>
      </c>
      <c r="B580" s="290" t="s">
        <v>2100</v>
      </c>
      <c r="C580" s="291">
        <v>57130</v>
      </c>
      <c r="D580" s="291" t="s">
        <v>1863</v>
      </c>
      <c r="E580" s="290"/>
    </row>
    <row r="581" spans="1:5" ht="14.4">
      <c r="A581" s="292" t="s">
        <v>2101</v>
      </c>
      <c r="B581" s="290" t="s">
        <v>2102</v>
      </c>
      <c r="C581" s="291">
        <v>57190</v>
      </c>
      <c r="D581" s="291" t="s">
        <v>951</v>
      </c>
      <c r="E581" s="290"/>
    </row>
    <row r="582" spans="1:5" ht="14.4">
      <c r="A582" s="292" t="s">
        <v>2103</v>
      </c>
      <c r="B582" s="290" t="s">
        <v>2104</v>
      </c>
      <c r="C582" s="291">
        <v>57175</v>
      </c>
      <c r="D582" s="291" t="s">
        <v>1534</v>
      </c>
      <c r="E582" s="290"/>
    </row>
    <row r="583" spans="1:5" ht="14.4">
      <c r="A583" s="324" t="s">
        <v>2326</v>
      </c>
      <c r="B583" s="325" t="s">
        <v>2327</v>
      </c>
      <c r="C583" s="291">
        <v>57150</v>
      </c>
      <c r="D583" s="326" t="s">
        <v>1037</v>
      </c>
      <c r="E583" s="290"/>
    </row>
    <row r="584" spans="1:5" ht="14.4">
      <c r="A584" s="324" t="s">
        <v>2251</v>
      </c>
      <c r="B584" s="290" t="s">
        <v>1405</v>
      </c>
      <c r="C584" s="291">
        <v>57525</v>
      </c>
      <c r="D584" s="291" t="s">
        <v>1406</v>
      </c>
      <c r="E584" s="290"/>
    </row>
    <row r="585" spans="1:5" ht="14.4">
      <c r="A585" s="292" t="s">
        <v>2105</v>
      </c>
      <c r="B585" s="290" t="s">
        <v>2106</v>
      </c>
      <c r="C585" s="291">
        <v>54136</v>
      </c>
      <c r="D585" s="291" t="s">
        <v>2107</v>
      </c>
      <c r="E585" s="290"/>
    </row>
    <row r="586" spans="1:5" ht="14.4">
      <c r="A586" s="292" t="s">
        <v>2108</v>
      </c>
      <c r="B586" s="290" t="s">
        <v>2109</v>
      </c>
      <c r="C586" s="291">
        <v>54180</v>
      </c>
      <c r="D586" s="291" t="s">
        <v>1802</v>
      </c>
      <c r="E586" s="290"/>
    </row>
    <row r="587" spans="1:5" ht="14.4">
      <c r="A587" s="292" t="s">
        <v>2110</v>
      </c>
      <c r="B587" s="290" t="s">
        <v>2111</v>
      </c>
      <c r="C587" s="291">
        <v>57190</v>
      </c>
      <c r="D587" s="291" t="s">
        <v>951</v>
      </c>
      <c r="E587" s="290"/>
    </row>
    <row r="588" spans="1:5" ht="14.4">
      <c r="A588" s="324" t="s">
        <v>2361</v>
      </c>
      <c r="B588" s="290" t="s">
        <v>2112</v>
      </c>
      <c r="C588" s="291">
        <v>57440</v>
      </c>
      <c r="D588" s="291" t="s">
        <v>1063</v>
      </c>
      <c r="E588" s="290"/>
    </row>
    <row r="589" spans="1:5" ht="14.4">
      <c r="A589" s="292" t="s">
        <v>2113</v>
      </c>
      <c r="B589" s="290" t="s">
        <v>2114</v>
      </c>
      <c r="C589" s="291">
        <v>57365</v>
      </c>
      <c r="D589" s="291" t="s">
        <v>917</v>
      </c>
      <c r="E589" s="290"/>
    </row>
    <row r="590" spans="1:5" ht="14.4">
      <c r="A590" s="292" t="s">
        <v>415</v>
      </c>
      <c r="B590" s="290" t="s">
        <v>2115</v>
      </c>
      <c r="C590" s="291">
        <v>57972</v>
      </c>
      <c r="D590" s="291" t="s">
        <v>2116</v>
      </c>
      <c r="E590" s="290" t="s">
        <v>2117</v>
      </c>
    </row>
    <row r="591" spans="1:5" ht="14.4">
      <c r="A591" s="442" t="s">
        <v>2547</v>
      </c>
      <c r="B591" s="443" t="s">
        <v>2548</v>
      </c>
      <c r="C591" s="291">
        <v>57280</v>
      </c>
      <c r="D591" s="444" t="s">
        <v>2298</v>
      </c>
      <c r="E591" s="290"/>
    </row>
    <row r="592" spans="1:5" ht="14.4">
      <c r="A592" s="328" t="s">
        <v>2448</v>
      </c>
      <c r="B592" s="290" t="s">
        <v>2449</v>
      </c>
      <c r="C592" s="291">
        <v>54700</v>
      </c>
      <c r="D592" s="329" t="s">
        <v>2016</v>
      </c>
      <c r="E592" s="290"/>
    </row>
    <row r="593" spans="1:5" ht="14.4">
      <c r="A593" s="292" t="s">
        <v>2118</v>
      </c>
      <c r="B593" s="290" t="s">
        <v>2119</v>
      </c>
      <c r="C593" s="291">
        <v>57120</v>
      </c>
      <c r="D593" s="291" t="s">
        <v>1257</v>
      </c>
      <c r="E593" s="290"/>
    </row>
    <row r="594" spans="1:5" ht="14.4">
      <c r="A594" s="324" t="s">
        <v>2252</v>
      </c>
      <c r="B594" s="461" t="s">
        <v>2560</v>
      </c>
      <c r="C594" s="291">
        <v>57320</v>
      </c>
      <c r="D594" s="462" t="s">
        <v>2561</v>
      </c>
      <c r="E594" s="290" t="s">
        <v>2120</v>
      </c>
    </row>
    <row r="595" spans="1:5" ht="14.4">
      <c r="A595" s="510" t="s">
        <v>2618</v>
      </c>
      <c r="B595" s="511" t="s">
        <v>1639</v>
      </c>
      <c r="C595" s="512" t="s">
        <v>1640</v>
      </c>
      <c r="D595" s="512" t="s">
        <v>2619</v>
      </c>
      <c r="E595" s="511" t="s">
        <v>2620</v>
      </c>
    </row>
    <row r="596" spans="1:5" ht="14.4">
      <c r="A596" s="292" t="s">
        <v>2121</v>
      </c>
      <c r="B596" s="290" t="s">
        <v>2122</v>
      </c>
      <c r="C596" s="291">
        <v>51000</v>
      </c>
      <c r="D596" s="291" t="s">
        <v>2123</v>
      </c>
      <c r="E596" s="290" t="s">
        <v>2124</v>
      </c>
    </row>
    <row r="597" spans="1:5" ht="14.4">
      <c r="A597" s="292" t="s">
        <v>2125</v>
      </c>
      <c r="B597" s="290" t="s">
        <v>2126</v>
      </c>
      <c r="C597" s="291">
        <v>62220</v>
      </c>
      <c r="D597" s="291" t="s">
        <v>2127</v>
      </c>
      <c r="E597" s="290"/>
    </row>
    <row r="598" spans="1:5" ht="14.4">
      <c r="A598" s="324" t="s">
        <v>2271</v>
      </c>
      <c r="B598" s="325" t="s">
        <v>2272</v>
      </c>
      <c r="C598" s="291">
        <v>88220</v>
      </c>
      <c r="D598" s="326" t="s">
        <v>2273</v>
      </c>
      <c r="E598" s="290" t="s">
        <v>2128</v>
      </c>
    </row>
    <row r="599" spans="1:5" ht="14.4">
      <c r="A599" s="324" t="s">
        <v>425</v>
      </c>
      <c r="B599" s="325" t="s">
        <v>2257</v>
      </c>
      <c r="C599" s="291">
        <v>57525</v>
      </c>
      <c r="D599" s="326" t="s">
        <v>1406</v>
      </c>
      <c r="E599" s="290"/>
    </row>
    <row r="600" spans="1:5" ht="14.4">
      <c r="A600" s="324" t="s">
        <v>2184</v>
      </c>
      <c r="B600" s="290" t="s">
        <v>2129</v>
      </c>
      <c r="C600" s="291">
        <v>55140</v>
      </c>
      <c r="D600" s="291" t="s">
        <v>1874</v>
      </c>
      <c r="E600" s="290" t="s">
        <v>2130</v>
      </c>
    </row>
    <row r="601" spans="1:5" ht="14.4">
      <c r="A601" s="324" t="s">
        <v>2183</v>
      </c>
      <c r="B601" s="290" t="s">
        <v>1509</v>
      </c>
      <c r="C601" s="291">
        <v>57360</v>
      </c>
      <c r="D601" s="291" t="s">
        <v>1113</v>
      </c>
      <c r="E601" s="290" t="s">
        <v>2131</v>
      </c>
    </row>
    <row r="602" spans="1:5" ht="14.4">
      <c r="A602" s="292" t="s">
        <v>2132</v>
      </c>
      <c r="B602" s="325" t="s">
        <v>2133</v>
      </c>
      <c r="C602" s="291">
        <v>54410</v>
      </c>
      <c r="D602" s="291" t="s">
        <v>2134</v>
      </c>
      <c r="E602" s="290"/>
    </row>
    <row r="603" spans="1:5" ht="14.4">
      <c r="A603" s="292" t="s">
        <v>2135</v>
      </c>
      <c r="B603" s="290" t="s">
        <v>2136</v>
      </c>
      <c r="C603" s="291">
        <v>57525</v>
      </c>
      <c r="D603" s="291" t="s">
        <v>1406</v>
      </c>
      <c r="E603" s="290"/>
    </row>
    <row r="604" spans="1:5" ht="14.4">
      <c r="A604" s="292" t="s">
        <v>2137</v>
      </c>
      <c r="B604" s="290" t="s">
        <v>2138</v>
      </c>
      <c r="C604" s="291">
        <v>54450</v>
      </c>
      <c r="D604" s="291" t="s">
        <v>2139</v>
      </c>
      <c r="E604" s="290"/>
    </row>
    <row r="605" spans="1:5" ht="14.4">
      <c r="A605" s="292" t="s">
        <v>2140</v>
      </c>
      <c r="B605" s="290" t="s">
        <v>2141</v>
      </c>
      <c r="C605" s="291">
        <v>54802</v>
      </c>
      <c r="D605" s="291" t="s">
        <v>2142</v>
      </c>
      <c r="E605" s="290"/>
    </row>
    <row r="606" spans="1:5" ht="14.4">
      <c r="A606" s="292" t="s">
        <v>2143</v>
      </c>
      <c r="B606" s="290" t="s">
        <v>2144</v>
      </c>
      <c r="C606" s="291">
        <v>57130</v>
      </c>
      <c r="D606" s="291" t="s">
        <v>1266</v>
      </c>
      <c r="E606" s="290"/>
    </row>
    <row r="607" spans="1:5" ht="14.4">
      <c r="A607" s="292" t="s">
        <v>2145</v>
      </c>
      <c r="B607" s="290" t="s">
        <v>2146</v>
      </c>
      <c r="C607" s="291">
        <v>57000</v>
      </c>
      <c r="D607" s="291" t="s">
        <v>37</v>
      </c>
      <c r="E607" s="290"/>
    </row>
    <row r="608" spans="1:5" ht="14.4">
      <c r="A608" s="292" t="s">
        <v>2147</v>
      </c>
      <c r="B608" s="290" t="s">
        <v>2148</v>
      </c>
      <c r="C608" s="291">
        <v>55000</v>
      </c>
      <c r="D608" s="291" t="s">
        <v>2149</v>
      </c>
      <c r="E608" s="290"/>
    </row>
    <row r="609" spans="1:5" ht="14.4">
      <c r="A609" s="292" t="s">
        <v>2150</v>
      </c>
      <c r="B609" s="290" t="s">
        <v>2151</v>
      </c>
      <c r="C609" s="291">
        <v>57130</v>
      </c>
      <c r="D609" s="291" t="s">
        <v>1093</v>
      </c>
      <c r="E609" s="290"/>
    </row>
    <row r="610" spans="1:5" ht="14.4">
      <c r="A610" s="292" t="s">
        <v>2152</v>
      </c>
      <c r="B610" s="290" t="s">
        <v>2153</v>
      </c>
      <c r="C610" s="291">
        <v>57480</v>
      </c>
      <c r="D610" s="291" t="s">
        <v>2154</v>
      </c>
      <c r="E610" s="290"/>
    </row>
    <row r="611" spans="1:5" ht="14.4">
      <c r="A611" s="324" t="s">
        <v>432</v>
      </c>
      <c r="B611" s="290" t="s">
        <v>2155</v>
      </c>
      <c r="C611" s="291">
        <v>57525</v>
      </c>
      <c r="D611" s="291" t="s">
        <v>1406</v>
      </c>
      <c r="E611" s="290" t="s">
        <v>2156</v>
      </c>
    </row>
    <row r="612" spans="1:5" ht="14.4">
      <c r="A612" s="292" t="s">
        <v>2157</v>
      </c>
      <c r="B612" s="290" t="s">
        <v>2158</v>
      </c>
      <c r="C612" s="291">
        <v>88160</v>
      </c>
      <c r="D612" s="291" t="s">
        <v>2159</v>
      </c>
      <c r="E612" s="290" t="s">
        <v>2160</v>
      </c>
    </row>
    <row r="613" spans="1:5" ht="14.4">
      <c r="A613" s="292" t="s">
        <v>2161</v>
      </c>
      <c r="B613" s="290" t="s">
        <v>2162</v>
      </c>
      <c r="C613" s="291">
        <v>55500</v>
      </c>
      <c r="D613" s="291" t="s">
        <v>2163</v>
      </c>
      <c r="E613" s="290"/>
    </row>
    <row r="614" spans="1:5" ht="14.4">
      <c r="A614" s="292" t="s">
        <v>2164</v>
      </c>
      <c r="B614" s="290" t="s">
        <v>2165</v>
      </c>
      <c r="C614" s="291">
        <v>57480</v>
      </c>
      <c r="D614" s="291" t="s">
        <v>2166</v>
      </c>
      <c r="E614" s="290"/>
    </row>
    <row r="615" spans="1:5" ht="14.4">
      <c r="A615" s="324" t="s">
        <v>2253</v>
      </c>
      <c r="B615" s="290" t="s">
        <v>527</v>
      </c>
      <c r="C615" s="291" t="s">
        <v>1680</v>
      </c>
      <c r="D615" s="291" t="s">
        <v>1042</v>
      </c>
      <c r="E615" s="290"/>
    </row>
    <row r="616" spans="1:5" ht="14.4">
      <c r="A616" s="292" t="s">
        <v>2167</v>
      </c>
      <c r="B616" s="290" t="s">
        <v>2168</v>
      </c>
      <c r="C616" s="291">
        <v>57340</v>
      </c>
      <c r="D616" s="291" t="s">
        <v>2169</v>
      </c>
      <c r="E616" s="290"/>
    </row>
    <row r="617" spans="1:5" ht="14.4">
      <c r="A617" s="292" t="s">
        <v>2170</v>
      </c>
      <c r="B617" s="290" t="s">
        <v>2171</v>
      </c>
      <c r="C617" s="291">
        <v>54280</v>
      </c>
      <c r="D617" s="291" t="s">
        <v>2172</v>
      </c>
      <c r="E617" s="290"/>
    </row>
    <row r="618" spans="1:5" ht="14.4">
      <c r="A618" s="292" t="s">
        <v>2173</v>
      </c>
      <c r="B618" s="290" t="s">
        <v>2174</v>
      </c>
      <c r="C618" s="291">
        <v>57525</v>
      </c>
      <c r="D618" s="291" t="s">
        <v>1406</v>
      </c>
      <c r="E618" s="290"/>
    </row>
    <row r="619" spans="1:5" ht="15.75" customHeight="1">
      <c r="A619" s="324" t="s">
        <v>438</v>
      </c>
      <c r="B619" s="290" t="s">
        <v>2177</v>
      </c>
      <c r="C619" s="291">
        <v>57510</v>
      </c>
      <c r="D619" s="291" t="s">
        <v>2178</v>
      </c>
      <c r="E619" s="290" t="s">
        <v>2179</v>
      </c>
    </row>
    <row r="620" spans="1:5" ht="15.75" customHeight="1" thickBot="1">
      <c r="A620" s="293" t="s">
        <v>2180</v>
      </c>
      <c r="B620" s="294" t="s">
        <v>2181</v>
      </c>
      <c r="C620" s="295">
        <v>57175</v>
      </c>
      <c r="D620" s="295" t="s">
        <v>1534</v>
      </c>
      <c r="E620" s="294" t="s">
        <v>2182</v>
      </c>
    </row>
    <row r="621" spans="1:5" ht="14.4">
      <c r="A621" s="292"/>
      <c r="B621" s="290"/>
      <c r="C621" s="291"/>
      <c r="D621" s="291"/>
      <c r="E621" s="290"/>
    </row>
    <row r="622" spans="1:5" ht="14.4">
      <c r="A622" s="292"/>
      <c r="B622" s="290"/>
      <c r="C622" s="291"/>
      <c r="D622" s="291"/>
      <c r="E622" s="290"/>
    </row>
    <row r="623" spans="1:5" ht="14.4">
      <c r="A623" s="292"/>
      <c r="B623" s="290"/>
      <c r="C623" s="291"/>
      <c r="D623" s="291"/>
      <c r="E623" s="290"/>
    </row>
    <row r="624" spans="1:5" ht="14.4">
      <c r="A624" s="292"/>
      <c r="B624" s="290"/>
      <c r="C624" s="291"/>
      <c r="D624" s="291"/>
      <c r="E624" s="290"/>
    </row>
    <row r="625" spans="1:5" ht="14.4">
      <c r="A625" s="292"/>
      <c r="B625" s="290"/>
      <c r="C625" s="291"/>
      <c r="D625" s="291"/>
      <c r="E625" s="290"/>
    </row>
    <row r="626" spans="1:5" ht="14.4">
      <c r="A626" s="292"/>
      <c r="B626" s="290"/>
      <c r="C626" s="291"/>
      <c r="D626" s="291"/>
      <c r="E626" s="290"/>
    </row>
    <row r="627" spans="1:5" ht="14.4">
      <c r="A627" s="292"/>
      <c r="B627" s="290"/>
      <c r="C627" s="291"/>
      <c r="D627" s="291"/>
      <c r="E627" s="290"/>
    </row>
    <row r="628" spans="1:5" ht="15.75" customHeight="1">
      <c r="A628" s="348" t="s">
        <v>2359</v>
      </c>
      <c r="B628" s="290" t="s">
        <v>2175</v>
      </c>
      <c r="C628" s="291">
        <v>54710</v>
      </c>
      <c r="D628" s="291" t="s">
        <v>2176</v>
      </c>
      <c r="E628" s="290"/>
    </row>
    <row r="629" spans="1:5" ht="15.75" customHeight="1" thickBot="1">
      <c r="A629" s="327" t="s">
        <v>2360</v>
      </c>
      <c r="B629" s="294" t="s">
        <v>2181</v>
      </c>
      <c r="C629" s="295">
        <v>57175</v>
      </c>
      <c r="D629" s="295" t="s">
        <v>1534</v>
      </c>
      <c r="E629" s="294" t="s">
        <v>2182</v>
      </c>
    </row>
    <row r="630" spans="1:5" ht="15.75" customHeight="1">
      <c r="A630" s="289"/>
      <c r="B630" s="289"/>
      <c r="C630" s="288"/>
      <c r="D630" s="288"/>
      <c r="E630" s="288"/>
    </row>
    <row r="631" spans="1:5" ht="14.4">
      <c r="A631" s="289"/>
      <c r="B631" s="289"/>
      <c r="C631" s="288"/>
      <c r="D631" s="288"/>
      <c r="E631" s="288"/>
    </row>
    <row r="632" spans="1:5" ht="14.4">
      <c r="A632" s="289"/>
      <c r="B632" s="289"/>
      <c r="C632" s="288"/>
      <c r="D632" s="288"/>
      <c r="E632" s="288"/>
    </row>
    <row r="633" spans="1:5" ht="14.4">
      <c r="A633" s="289"/>
      <c r="B633" s="289"/>
      <c r="C633" s="288"/>
      <c r="D633" s="288"/>
      <c r="E633" s="288"/>
    </row>
    <row r="634" spans="1:5" ht="14.4">
      <c r="A634" s="289"/>
      <c r="B634" s="289"/>
      <c r="C634" s="288"/>
      <c r="D634" s="288"/>
      <c r="E634" s="288"/>
    </row>
    <row r="635" spans="1:5" ht="14.4">
      <c r="A635" s="289"/>
      <c r="B635" s="289"/>
      <c r="C635" s="288"/>
      <c r="D635" s="288"/>
      <c r="E635" s="288"/>
    </row>
    <row r="636" spans="1:5" ht="14.4">
      <c r="A636" s="289"/>
      <c r="B636" s="289"/>
      <c r="C636" s="288"/>
      <c r="D636" s="288"/>
      <c r="E636" s="288"/>
    </row>
    <row r="637" spans="1:5" ht="14.4">
      <c r="A637" s="289"/>
      <c r="B637" s="289"/>
      <c r="C637" s="288"/>
      <c r="D637" s="288"/>
      <c r="E637" s="288"/>
    </row>
    <row r="638" spans="1:5" ht="14.4">
      <c r="A638" s="289"/>
      <c r="B638" s="289"/>
      <c r="C638" s="288"/>
      <c r="D638" s="288"/>
      <c r="E638" s="288"/>
    </row>
    <row r="639" spans="1:5" ht="14.4">
      <c r="A639" s="289"/>
      <c r="B639" s="289"/>
      <c r="C639" s="288"/>
      <c r="D639" s="288"/>
      <c r="E639" s="288"/>
    </row>
    <row r="640" spans="1:5" ht="14.4">
      <c r="A640" s="289"/>
      <c r="B640" s="289"/>
      <c r="C640" s="288"/>
      <c r="D640" s="288"/>
      <c r="E640" s="288"/>
    </row>
    <row r="641" spans="1:5" ht="14.4">
      <c r="A641" s="289"/>
      <c r="B641" s="289"/>
      <c r="C641" s="288"/>
      <c r="D641" s="288"/>
      <c r="E641" s="288"/>
    </row>
    <row r="642" spans="1:5" ht="14.4">
      <c r="A642" s="289"/>
      <c r="B642" s="289"/>
      <c r="C642" s="288"/>
      <c r="D642" s="288"/>
      <c r="E642" s="288"/>
    </row>
    <row r="643" spans="1:5" ht="14.4">
      <c r="A643" s="289"/>
      <c r="B643" s="289"/>
      <c r="C643" s="288"/>
      <c r="D643" s="288"/>
      <c r="E643" s="288"/>
    </row>
    <row r="644" spans="1:5" ht="14.4">
      <c r="A644" s="289"/>
      <c r="B644" s="289"/>
      <c r="C644" s="288"/>
      <c r="D644" s="288"/>
      <c r="E644" s="288"/>
    </row>
    <row r="645" spans="1:5" ht="14.4">
      <c r="A645" s="289"/>
      <c r="B645" s="289"/>
      <c r="C645" s="288"/>
      <c r="D645" s="288"/>
      <c r="E645" s="288"/>
    </row>
    <row r="646" spans="1:5" ht="14.4">
      <c r="A646" s="289"/>
      <c r="B646" s="289"/>
      <c r="C646" s="288"/>
      <c r="D646" s="288"/>
      <c r="E646" s="288"/>
    </row>
    <row r="647" spans="1:5" ht="14.4">
      <c r="A647" s="289"/>
      <c r="B647" s="289"/>
      <c r="C647" s="288"/>
      <c r="D647" s="288"/>
      <c r="E647" s="288"/>
    </row>
    <row r="648" spans="1:5" ht="14.4">
      <c r="A648" s="289"/>
      <c r="B648" s="289"/>
      <c r="C648" s="288"/>
      <c r="D648" s="288"/>
      <c r="E648" s="288"/>
    </row>
    <row r="649" spans="1:5" ht="14.4">
      <c r="A649" s="289"/>
      <c r="B649" s="289"/>
      <c r="C649" s="288"/>
      <c r="D649" s="288"/>
      <c r="E649" s="288"/>
    </row>
    <row r="650" spans="1:5" ht="14.4">
      <c r="A650" s="289"/>
      <c r="B650" s="289"/>
      <c r="C650" s="288"/>
      <c r="D650" s="288"/>
      <c r="E650" s="288"/>
    </row>
    <row r="651" spans="1:5" ht="14.4">
      <c r="A651" s="289"/>
      <c r="B651" s="289"/>
      <c r="C651" s="288"/>
      <c r="D651" s="288"/>
      <c r="E651" s="288"/>
    </row>
    <row r="652" spans="1:5" ht="14.4">
      <c r="A652" s="289"/>
      <c r="B652" s="289"/>
      <c r="C652" s="288"/>
      <c r="D652" s="288"/>
      <c r="E652" s="288"/>
    </row>
    <row r="653" spans="1:5" ht="14.4">
      <c r="A653" s="289"/>
      <c r="B653" s="289"/>
      <c r="C653" s="288"/>
      <c r="D653" s="288"/>
      <c r="E653" s="288"/>
    </row>
    <row r="654" spans="1:5" ht="14.4">
      <c r="A654" s="289"/>
      <c r="B654" s="289"/>
      <c r="C654" s="288"/>
      <c r="D654" s="288"/>
      <c r="E654" s="288"/>
    </row>
    <row r="655" spans="1:5" ht="14.4">
      <c r="A655" s="289"/>
      <c r="B655" s="289"/>
      <c r="C655" s="288"/>
      <c r="D655" s="288"/>
      <c r="E655" s="288"/>
    </row>
    <row r="656" spans="1:5" ht="14.4">
      <c r="A656" s="289"/>
      <c r="B656" s="289"/>
      <c r="C656" s="288"/>
      <c r="D656" s="288"/>
      <c r="E656" s="288"/>
    </row>
    <row r="657" spans="1:5" ht="14.4">
      <c r="A657" s="289"/>
      <c r="B657" s="289"/>
      <c r="C657" s="288"/>
      <c r="D657" s="288"/>
      <c r="E657" s="288"/>
    </row>
    <row r="658" spans="1:5" ht="14.4">
      <c r="A658" s="289"/>
      <c r="B658" s="289"/>
      <c r="C658" s="288"/>
      <c r="D658" s="288"/>
      <c r="E658" s="288"/>
    </row>
    <row r="659" spans="1:5" ht="14.4">
      <c r="A659" s="289"/>
      <c r="B659" s="289"/>
      <c r="C659" s="288"/>
      <c r="D659" s="288"/>
      <c r="E659" s="288"/>
    </row>
    <row r="660" spans="1:5" ht="14.4">
      <c r="A660" s="289"/>
      <c r="B660" s="289"/>
      <c r="C660" s="288"/>
      <c r="D660" s="288"/>
      <c r="E660" s="288"/>
    </row>
    <row r="661" spans="1:5" ht="14.4">
      <c r="A661" s="289"/>
      <c r="B661" s="289"/>
      <c r="C661" s="288"/>
      <c r="D661" s="288"/>
      <c r="E661" s="288"/>
    </row>
    <row r="662" spans="1:5" ht="14.4">
      <c r="A662" s="289"/>
      <c r="B662" s="289"/>
      <c r="C662" s="288"/>
      <c r="D662" s="288"/>
      <c r="E662" s="288"/>
    </row>
    <row r="663" spans="1:5" ht="14.4">
      <c r="A663" s="289"/>
      <c r="B663" s="289"/>
      <c r="C663" s="288"/>
      <c r="D663" s="288"/>
      <c r="E663" s="288"/>
    </row>
    <row r="664" spans="1:5" ht="14.4">
      <c r="A664" s="289"/>
      <c r="B664" s="289"/>
      <c r="C664" s="288"/>
      <c r="D664" s="288"/>
      <c r="E664" s="288"/>
    </row>
    <row r="665" spans="1:5" ht="14.4">
      <c r="A665" s="289"/>
      <c r="B665" s="289"/>
      <c r="C665" s="288"/>
      <c r="D665" s="288"/>
      <c r="E665" s="288"/>
    </row>
    <row r="666" spans="1:5" ht="14.4">
      <c r="A666" s="289"/>
      <c r="B666" s="289"/>
      <c r="C666" s="288"/>
      <c r="D666" s="288"/>
      <c r="E666" s="288"/>
    </row>
    <row r="667" spans="1:5" ht="14.4">
      <c r="A667" s="289"/>
      <c r="B667" s="289"/>
      <c r="C667" s="288"/>
      <c r="D667" s="288"/>
      <c r="E667" s="288"/>
    </row>
    <row r="668" spans="1:5" ht="14.4">
      <c r="A668" s="289"/>
      <c r="B668" s="289"/>
      <c r="C668" s="288"/>
      <c r="D668" s="288"/>
      <c r="E668" s="288"/>
    </row>
    <row r="669" spans="1:5" ht="14.4">
      <c r="A669" s="289"/>
      <c r="B669" s="289"/>
      <c r="C669" s="288"/>
      <c r="D669" s="288"/>
      <c r="E669" s="288"/>
    </row>
    <row r="670" spans="1:5" ht="14.4">
      <c r="A670" s="289"/>
      <c r="B670" s="289"/>
      <c r="C670" s="288"/>
      <c r="D670" s="288"/>
      <c r="E670" s="288"/>
    </row>
    <row r="671" spans="1:5" ht="14.4">
      <c r="A671" s="289"/>
      <c r="B671" s="289"/>
      <c r="C671" s="288"/>
      <c r="D671" s="288"/>
      <c r="E671" s="288"/>
    </row>
    <row r="672" spans="1:5" ht="14.4">
      <c r="A672" s="289"/>
      <c r="B672" s="289"/>
      <c r="C672" s="288"/>
      <c r="D672" s="288"/>
      <c r="E672" s="288"/>
    </row>
    <row r="673" spans="1:5" ht="14.4">
      <c r="A673" s="289"/>
      <c r="B673" s="289"/>
      <c r="C673" s="288"/>
      <c r="D673" s="288"/>
      <c r="E673" s="288"/>
    </row>
    <row r="674" spans="1:5" ht="14.4">
      <c r="A674" s="289"/>
      <c r="B674" s="289"/>
      <c r="C674" s="288"/>
      <c r="D674" s="288"/>
      <c r="E674" s="288"/>
    </row>
    <row r="675" spans="1:5" ht="14.4">
      <c r="A675" s="289"/>
      <c r="B675" s="289"/>
      <c r="C675" s="288"/>
      <c r="D675" s="288"/>
      <c r="E675" s="288"/>
    </row>
    <row r="676" spans="1:5" ht="14.4">
      <c r="A676" s="289"/>
      <c r="B676" s="289"/>
      <c r="C676" s="288"/>
      <c r="D676" s="288"/>
      <c r="E676" s="288"/>
    </row>
    <row r="677" spans="1:5" ht="14.4">
      <c r="A677" s="289"/>
      <c r="B677" s="289"/>
      <c r="C677" s="288"/>
      <c r="D677" s="288"/>
      <c r="E677" s="288"/>
    </row>
    <row r="678" spans="1:5" ht="14.4">
      <c r="A678" s="289"/>
      <c r="B678" s="289"/>
      <c r="C678" s="288"/>
      <c r="D678" s="288"/>
      <c r="E678" s="288"/>
    </row>
    <row r="679" spans="1:5" ht="14.4">
      <c r="A679" s="289"/>
      <c r="B679" s="289"/>
      <c r="C679" s="288"/>
      <c r="D679" s="288"/>
      <c r="E679" s="288"/>
    </row>
    <row r="680" spans="1:5" ht="14.4">
      <c r="A680" s="289"/>
      <c r="B680" s="289"/>
      <c r="C680" s="288"/>
      <c r="D680" s="288"/>
      <c r="E680" s="288"/>
    </row>
    <row r="681" spans="1:5" ht="14.4">
      <c r="A681" s="289"/>
      <c r="B681" s="289"/>
      <c r="C681" s="288"/>
      <c r="D681" s="288"/>
      <c r="E681" s="288"/>
    </row>
    <row r="682" spans="1:5" ht="14.4">
      <c r="A682" s="289"/>
      <c r="B682" s="289"/>
      <c r="C682" s="288"/>
      <c r="D682" s="288"/>
      <c r="E682" s="288"/>
    </row>
    <row r="683" spans="1:5" ht="14.4">
      <c r="A683" s="289"/>
      <c r="B683" s="289"/>
      <c r="C683" s="288"/>
      <c r="D683" s="288"/>
      <c r="E683" s="288"/>
    </row>
    <row r="684" spans="1:5" ht="14.4">
      <c r="A684" s="289"/>
      <c r="B684" s="289"/>
      <c r="C684" s="288"/>
      <c r="D684" s="288"/>
      <c r="E684" s="288"/>
    </row>
    <row r="685" spans="1:5" ht="14.4">
      <c r="A685" s="289"/>
      <c r="B685" s="289"/>
      <c r="C685" s="288"/>
      <c r="D685" s="288"/>
      <c r="E685" s="288"/>
    </row>
    <row r="686" spans="1:5" ht="14.4">
      <c r="A686" s="289"/>
      <c r="B686" s="289"/>
      <c r="C686" s="288"/>
      <c r="D686" s="288"/>
      <c r="E686" s="288"/>
    </row>
    <row r="687" spans="1:5" ht="14.4">
      <c r="A687" s="289"/>
      <c r="B687" s="289"/>
      <c r="C687" s="288"/>
      <c r="D687" s="288"/>
      <c r="E687" s="288"/>
    </row>
    <row r="688" spans="1:5" ht="14.4">
      <c r="A688" s="289"/>
      <c r="B688" s="289"/>
      <c r="C688" s="288"/>
      <c r="D688" s="288"/>
      <c r="E688" s="288"/>
    </row>
    <row r="689" spans="1:5" ht="14.4">
      <c r="A689" s="289"/>
      <c r="B689" s="289"/>
      <c r="C689" s="288"/>
      <c r="D689" s="288"/>
      <c r="E689" s="288"/>
    </row>
    <row r="690" spans="1:5" ht="14.4">
      <c r="A690" s="289"/>
      <c r="B690" s="289"/>
      <c r="C690" s="288"/>
      <c r="D690" s="288"/>
      <c r="E690" s="288"/>
    </row>
    <row r="691" spans="1:5" ht="14.4">
      <c r="A691" s="289"/>
      <c r="B691" s="289"/>
      <c r="C691" s="288"/>
      <c r="D691" s="288"/>
      <c r="E691" s="288"/>
    </row>
    <row r="692" spans="1:5" ht="14.4">
      <c r="A692" s="289"/>
      <c r="B692" s="289"/>
      <c r="C692" s="288"/>
      <c r="D692" s="288"/>
      <c r="E692" s="288"/>
    </row>
    <row r="693" spans="1:5" ht="14.4">
      <c r="A693" s="289"/>
      <c r="B693" s="289"/>
      <c r="C693" s="288"/>
      <c r="D693" s="288"/>
      <c r="E693" s="288"/>
    </row>
    <row r="694" spans="1:5" ht="14.4">
      <c r="A694" s="289"/>
      <c r="B694" s="289"/>
      <c r="C694" s="288"/>
      <c r="D694" s="288"/>
      <c r="E694" s="288"/>
    </row>
    <row r="695" spans="1:5" ht="14.4">
      <c r="A695" s="289"/>
      <c r="B695" s="289"/>
      <c r="C695" s="288"/>
      <c r="D695" s="288"/>
      <c r="E695" s="288"/>
    </row>
    <row r="696" spans="1:5" ht="14.4">
      <c r="A696" s="289"/>
      <c r="B696" s="289"/>
      <c r="C696" s="288"/>
      <c r="D696" s="288"/>
      <c r="E696" s="288"/>
    </row>
    <row r="697" spans="1:5" ht="14.4">
      <c r="A697" s="289"/>
      <c r="B697" s="289"/>
      <c r="C697" s="288"/>
      <c r="D697" s="288"/>
      <c r="E697" s="288"/>
    </row>
    <row r="698" spans="1:5" ht="14.4">
      <c r="A698" s="289"/>
      <c r="B698" s="289"/>
      <c r="C698" s="288"/>
      <c r="D698" s="288"/>
      <c r="E698" s="288"/>
    </row>
    <row r="699" spans="1:5" ht="14.4">
      <c r="A699" s="289"/>
      <c r="B699" s="289"/>
      <c r="C699" s="288"/>
      <c r="D699" s="288"/>
      <c r="E699" s="288"/>
    </row>
    <row r="700" spans="1:5" ht="14.4">
      <c r="A700" s="289"/>
      <c r="B700" s="289"/>
      <c r="C700" s="288"/>
      <c r="D700" s="288"/>
      <c r="E700" s="288"/>
    </row>
    <row r="701" spans="1:5" ht="14.4">
      <c r="A701" s="289"/>
      <c r="B701" s="289"/>
      <c r="C701" s="288"/>
      <c r="D701" s="288"/>
      <c r="E701" s="288"/>
    </row>
    <row r="702" spans="1:5" ht="14.4">
      <c r="A702" s="289"/>
      <c r="B702" s="289"/>
      <c r="C702" s="288"/>
      <c r="D702" s="288"/>
      <c r="E702" s="288"/>
    </row>
    <row r="703" spans="1:5" ht="14.4">
      <c r="A703" s="289"/>
      <c r="B703" s="289"/>
      <c r="C703" s="288"/>
      <c r="D703" s="288"/>
      <c r="E703" s="288"/>
    </row>
    <row r="704" spans="1:5" ht="14.4">
      <c r="A704" s="289"/>
      <c r="B704" s="289"/>
      <c r="C704" s="288"/>
      <c r="D704" s="288"/>
      <c r="E704" s="288"/>
    </row>
    <row r="705" spans="1:5" ht="14.4">
      <c r="A705" s="289"/>
      <c r="B705" s="289"/>
      <c r="C705" s="288"/>
      <c r="D705" s="288"/>
      <c r="E705" s="288"/>
    </row>
    <row r="706" spans="1:5" ht="14.4">
      <c r="A706" s="289"/>
      <c r="B706" s="289"/>
      <c r="C706" s="288"/>
      <c r="D706" s="288"/>
      <c r="E706" s="288"/>
    </row>
    <row r="707" spans="1:5" ht="14.4">
      <c r="A707" s="289"/>
      <c r="B707" s="289"/>
      <c r="C707" s="288"/>
      <c r="D707" s="288"/>
      <c r="E707" s="288"/>
    </row>
    <row r="708" spans="1:5" ht="14.4">
      <c r="A708" s="289"/>
      <c r="B708" s="289"/>
      <c r="C708" s="288"/>
      <c r="D708" s="288"/>
      <c r="E708" s="288"/>
    </row>
    <row r="709" spans="1:5" ht="14.4">
      <c r="A709" s="289"/>
      <c r="B709" s="289"/>
      <c r="C709" s="288"/>
      <c r="D709" s="288"/>
      <c r="E709" s="288"/>
    </row>
    <row r="710" spans="1:5" ht="14.4">
      <c r="A710" s="289"/>
      <c r="B710" s="289"/>
      <c r="C710" s="288"/>
      <c r="D710" s="288"/>
      <c r="E710" s="288"/>
    </row>
    <row r="711" spans="1:5" ht="14.4">
      <c r="A711" s="289"/>
      <c r="B711" s="289"/>
      <c r="C711" s="288"/>
      <c r="D711" s="288"/>
      <c r="E711" s="288"/>
    </row>
    <row r="712" spans="1:5" ht="14.4">
      <c r="A712" s="289"/>
      <c r="B712" s="289"/>
      <c r="C712" s="288"/>
      <c r="D712" s="288"/>
      <c r="E712" s="288"/>
    </row>
    <row r="713" spans="1:5" ht="14.4">
      <c r="A713" s="289"/>
      <c r="B713" s="289"/>
      <c r="C713" s="288"/>
      <c r="D713" s="288"/>
      <c r="E713" s="288"/>
    </row>
    <row r="714" spans="1:5" ht="14.4">
      <c r="A714" s="289"/>
      <c r="B714" s="289"/>
      <c r="C714" s="288"/>
      <c r="D714" s="288"/>
      <c r="E714" s="288"/>
    </row>
    <row r="715" spans="1:5" ht="14.4">
      <c r="A715" s="289"/>
      <c r="B715" s="289"/>
      <c r="C715" s="288"/>
      <c r="D715" s="288"/>
      <c r="E715" s="288"/>
    </row>
    <row r="716" spans="1:5" ht="14.4">
      <c r="A716" s="289"/>
      <c r="B716" s="289"/>
      <c r="C716" s="288"/>
      <c r="D716" s="288"/>
      <c r="E716" s="288"/>
    </row>
    <row r="717" spans="1:5" ht="14.4">
      <c r="A717" s="289"/>
      <c r="B717" s="289"/>
      <c r="C717" s="288"/>
      <c r="D717" s="288"/>
      <c r="E717" s="288"/>
    </row>
    <row r="718" spans="1:5" ht="14.4">
      <c r="A718" s="289"/>
      <c r="B718" s="289"/>
      <c r="C718" s="288"/>
      <c r="D718" s="288"/>
      <c r="E718" s="288"/>
    </row>
    <row r="719" spans="1:5" ht="14.4">
      <c r="A719" s="289"/>
      <c r="B719" s="289"/>
      <c r="C719" s="288"/>
      <c r="D719" s="288"/>
      <c r="E719" s="288"/>
    </row>
    <row r="720" spans="1:5" ht="14.4">
      <c r="A720" s="289"/>
      <c r="B720" s="289"/>
      <c r="C720" s="288"/>
      <c r="D720" s="288"/>
      <c r="E720" s="288"/>
    </row>
    <row r="721" spans="1:5" ht="14.4">
      <c r="A721" s="289"/>
      <c r="B721" s="289"/>
      <c r="C721" s="288"/>
      <c r="D721" s="288"/>
      <c r="E721" s="288"/>
    </row>
    <row r="722" spans="1:5" ht="14.4">
      <c r="A722" s="289"/>
      <c r="B722" s="289"/>
      <c r="C722" s="288"/>
      <c r="D722" s="288"/>
      <c r="E722" s="288"/>
    </row>
    <row r="723" spans="1:5" ht="14.4">
      <c r="A723" s="289"/>
      <c r="B723" s="289"/>
      <c r="C723" s="288"/>
      <c r="D723" s="288"/>
      <c r="E723" s="288"/>
    </row>
    <row r="724" spans="1:5" ht="14.4">
      <c r="A724" s="289"/>
      <c r="B724" s="289"/>
      <c r="C724" s="288"/>
      <c r="D724" s="288"/>
      <c r="E724" s="288"/>
    </row>
    <row r="725" spans="1:5" ht="14.4">
      <c r="A725" s="289"/>
      <c r="B725" s="289"/>
      <c r="C725" s="288"/>
      <c r="D725" s="288"/>
      <c r="E725" s="288"/>
    </row>
    <row r="726" spans="1:5" ht="14.4">
      <c r="A726" s="289"/>
      <c r="B726" s="289"/>
      <c r="C726" s="288"/>
      <c r="D726" s="288"/>
      <c r="E726" s="288"/>
    </row>
    <row r="727" spans="1:5" ht="14.4">
      <c r="A727" s="289"/>
      <c r="B727" s="289"/>
      <c r="C727" s="288"/>
      <c r="D727" s="288"/>
      <c r="E727" s="288"/>
    </row>
    <row r="728" spans="1:5" ht="14.4">
      <c r="A728" s="289"/>
      <c r="B728" s="289"/>
      <c r="C728" s="288"/>
      <c r="D728" s="288"/>
      <c r="E728" s="288"/>
    </row>
    <row r="729" spans="1:5" ht="14.4">
      <c r="A729" s="289"/>
      <c r="B729" s="289"/>
      <c r="C729" s="288"/>
      <c r="D729" s="288"/>
      <c r="E729" s="288"/>
    </row>
    <row r="730" spans="1:5" ht="14.4">
      <c r="A730" s="289"/>
      <c r="B730" s="289"/>
      <c r="C730" s="288"/>
      <c r="D730" s="288"/>
      <c r="E730" s="288"/>
    </row>
    <row r="731" spans="1:5" ht="14.4">
      <c r="A731" s="289"/>
      <c r="B731" s="289"/>
      <c r="C731" s="288"/>
      <c r="D731" s="288"/>
      <c r="E731" s="288"/>
    </row>
    <row r="732" spans="1:5" ht="14.4">
      <c r="A732" s="289"/>
      <c r="B732" s="289"/>
      <c r="C732" s="288"/>
      <c r="D732" s="288"/>
      <c r="E732" s="288"/>
    </row>
    <row r="733" spans="1:5" ht="14.4">
      <c r="A733" s="289"/>
      <c r="B733" s="289"/>
      <c r="C733" s="288"/>
      <c r="D733" s="288"/>
      <c r="E733" s="288"/>
    </row>
    <row r="734" spans="1:5" ht="14.4">
      <c r="A734" s="289"/>
      <c r="B734" s="289"/>
      <c r="C734" s="288"/>
      <c r="D734" s="288"/>
      <c r="E734" s="288"/>
    </row>
    <row r="735" spans="1:5" ht="14.4">
      <c r="A735" s="289"/>
      <c r="B735" s="289"/>
      <c r="C735" s="288"/>
      <c r="D735" s="288"/>
      <c r="E735" s="288"/>
    </row>
    <row r="736" spans="1:5" ht="14.4">
      <c r="A736" s="289"/>
      <c r="B736" s="289"/>
      <c r="C736" s="288"/>
      <c r="D736" s="288"/>
      <c r="E736" s="288"/>
    </row>
    <row r="737" spans="1:2" ht="14.4">
      <c r="A737" s="289"/>
      <c r="B737" s="289"/>
    </row>
    <row r="738" spans="1:2" ht="14.4">
      <c r="A738" s="289"/>
      <c r="B738" s="289"/>
    </row>
    <row r="739" spans="1:2" ht="14.4">
      <c r="A739" s="289"/>
      <c r="B739" s="289"/>
    </row>
    <row r="740" spans="1:2" ht="14.4">
      <c r="A740" s="289"/>
      <c r="B740" s="289"/>
    </row>
    <row r="741" spans="1:2" ht="14.4">
      <c r="A741" s="289"/>
      <c r="B741" s="289"/>
    </row>
    <row r="742" spans="1:2" ht="14.4">
      <c r="A742" s="289"/>
      <c r="B742" s="289"/>
    </row>
    <row r="743" spans="1:2" ht="14.4">
      <c r="A743" s="289"/>
      <c r="B743" s="289"/>
    </row>
    <row r="744" spans="1:2" ht="14.4">
      <c r="A744" s="289"/>
      <c r="B744" s="289"/>
    </row>
    <row r="745" spans="1:2" ht="14.4">
      <c r="A745" s="289"/>
      <c r="B745" s="289"/>
    </row>
    <row r="746" spans="1:2" ht="14.4">
      <c r="A746" s="289"/>
      <c r="B746" s="289"/>
    </row>
    <row r="747" spans="1:2" ht="14.4">
      <c r="A747" s="289"/>
      <c r="B747" s="289"/>
    </row>
    <row r="748" spans="1:2" ht="14.4">
      <c r="A748" s="289"/>
      <c r="B748" s="289"/>
    </row>
    <row r="749" spans="1:2" ht="14.4">
      <c r="A749" s="289"/>
      <c r="B749" s="289"/>
    </row>
    <row r="750" spans="1:2" ht="14.4">
      <c r="A750" s="289"/>
      <c r="B750" s="289"/>
    </row>
    <row r="751" spans="1:2" ht="14.4">
      <c r="A751" s="289"/>
      <c r="B751" s="289"/>
    </row>
    <row r="752" spans="1:2" ht="14.4">
      <c r="A752" s="289"/>
      <c r="B752" s="289"/>
    </row>
    <row r="753" spans="1:2" ht="14.4">
      <c r="A753" s="289"/>
      <c r="B753" s="289"/>
    </row>
    <row r="754" spans="1:2" ht="14.4">
      <c r="A754" s="289"/>
      <c r="B754" s="289"/>
    </row>
    <row r="755" spans="1:2" ht="14.4">
      <c r="A755" s="289"/>
      <c r="B755" s="289"/>
    </row>
    <row r="756" spans="1:2" ht="14.4">
      <c r="A756" s="289"/>
      <c r="B756" s="289"/>
    </row>
    <row r="757" spans="1:2" ht="14.4">
      <c r="A757" s="289"/>
      <c r="B757" s="289"/>
    </row>
    <row r="758" spans="1:2" ht="14.4">
      <c r="A758" s="289"/>
      <c r="B758" s="289"/>
    </row>
    <row r="759" spans="1:2" ht="14.4">
      <c r="A759" s="289"/>
      <c r="B759" s="289"/>
    </row>
    <row r="760" spans="1:2" ht="14.4">
      <c r="A760" s="289"/>
      <c r="B760" s="289"/>
    </row>
    <row r="761" spans="1:2" ht="14.4">
      <c r="A761" s="289"/>
      <c r="B761" s="289"/>
    </row>
    <row r="762" spans="1:2" ht="14.4">
      <c r="A762" s="289"/>
      <c r="B762" s="289"/>
    </row>
    <row r="763" spans="1:2" ht="14.4">
      <c r="A763" s="289"/>
      <c r="B763" s="289"/>
    </row>
    <row r="764" spans="1:2" ht="14.4">
      <c r="A764" s="289"/>
      <c r="B764" s="289"/>
    </row>
    <row r="765" spans="1:2" ht="14.4">
      <c r="A765" s="289"/>
      <c r="B765" s="289"/>
    </row>
    <row r="766" spans="1:2" ht="14.4">
      <c r="A766" s="289"/>
      <c r="B766" s="289"/>
    </row>
    <row r="767" spans="1:2" ht="14.4">
      <c r="A767" s="289"/>
      <c r="B767" s="289"/>
    </row>
    <row r="768" spans="1:2" ht="14.4">
      <c r="A768" s="289"/>
      <c r="B768" s="289"/>
    </row>
    <row r="769" spans="1:2" ht="14.4">
      <c r="A769" s="289"/>
      <c r="B769" s="289"/>
    </row>
    <row r="770" spans="1:2" ht="14.4">
      <c r="A770" s="289"/>
      <c r="B770" s="289"/>
    </row>
    <row r="771" spans="1:2" ht="14.4">
      <c r="A771" s="289"/>
      <c r="B771" s="289"/>
    </row>
    <row r="772" spans="1:2" ht="14.4">
      <c r="A772" s="289"/>
      <c r="B772" s="289"/>
    </row>
    <row r="773" spans="1:2" ht="14.4">
      <c r="A773" s="289"/>
      <c r="B773" s="289"/>
    </row>
    <row r="774" spans="1:2" ht="14.4">
      <c r="A774" s="289"/>
      <c r="B774" s="289"/>
    </row>
    <row r="775" spans="1:2" ht="14.4">
      <c r="A775" s="289"/>
      <c r="B775" s="289"/>
    </row>
    <row r="776" spans="1:2" ht="14.4">
      <c r="A776" s="289"/>
      <c r="B776" s="289"/>
    </row>
    <row r="777" spans="1:2" ht="14.4">
      <c r="A777" s="289"/>
      <c r="B777" s="289"/>
    </row>
    <row r="778" spans="1:2" ht="14.4">
      <c r="A778" s="289"/>
      <c r="B778" s="289"/>
    </row>
    <row r="779" spans="1:2" ht="14.4">
      <c r="A779" s="289"/>
      <c r="B779" s="289"/>
    </row>
    <row r="780" spans="1:2" ht="14.4">
      <c r="A780" s="289"/>
      <c r="B780" s="289"/>
    </row>
    <row r="781" spans="1:2" ht="14.4">
      <c r="A781" s="289"/>
      <c r="B781" s="289"/>
    </row>
    <row r="782" spans="1:2" ht="14.4">
      <c r="A782" s="289"/>
      <c r="B782" s="289"/>
    </row>
    <row r="783" spans="1:2" ht="14.4">
      <c r="A783" s="289"/>
      <c r="B783" s="289"/>
    </row>
  </sheetData>
  <autoFilter ref="B1:B775" xr:uid="{00000000-0009-0000-0000-00000A000000}"/>
  <mergeCells count="1">
    <mergeCell ref="A2:E2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23</vt:i4>
      </vt:variant>
    </vt:vector>
  </HeadingPairs>
  <TitlesOfParts>
    <vt:vector size="36" baseType="lpstr">
      <vt:lpstr>LIGNE CARNET DE COMMANDE</vt:lpstr>
      <vt:lpstr>ETUDE</vt:lpstr>
      <vt:lpstr>O.F.</vt:lpstr>
      <vt:lpstr>B.L.</vt:lpstr>
      <vt:lpstr>BL Grenaillage</vt:lpstr>
      <vt:lpstr>Fiche de conditionnement</vt:lpstr>
      <vt:lpstr>ID COMMANDE</vt:lpstr>
      <vt:lpstr>Confirm. Cde</vt:lpstr>
      <vt:lpstr>PROFORMA</vt:lpstr>
      <vt:lpstr>base de données</vt:lpstr>
      <vt:lpstr>Feuil3</vt:lpstr>
      <vt:lpstr>Feuil1</vt:lpstr>
      <vt:lpstr>Feuil2</vt:lpstr>
      <vt:lpstr>ADRESSE</vt:lpstr>
      <vt:lpstr>CLIENT</vt:lpstr>
      <vt:lpstr>CLIENTS</vt:lpstr>
      <vt:lpstr>CONTACT</vt:lpstr>
      <vt:lpstr>DELAI</vt:lpstr>
      <vt:lpstr>DOCUMENT</vt:lpstr>
      <vt:lpstr>FORMES</vt:lpstr>
      <vt:lpstr>GRADE</vt:lpstr>
      <vt:lpstr>Feuil3!Impression_des_titres</vt:lpstr>
      <vt:lpstr>lignedecommande</vt:lpstr>
      <vt:lpstr>LIVRAISON</vt:lpstr>
      <vt:lpstr>PAIEMENT</vt:lpstr>
      <vt:lpstr>PRIX</vt:lpstr>
      <vt:lpstr>QUALITE</vt:lpstr>
      <vt:lpstr>RUE</vt:lpstr>
      <vt:lpstr>TELECOPIE</vt:lpstr>
      <vt:lpstr>TELEPHONE</vt:lpstr>
      <vt:lpstr>VENDEUR</vt:lpstr>
      <vt:lpstr>VILLE</vt:lpstr>
      <vt:lpstr>B.L.!Zone_d_impression</vt:lpstr>
      <vt:lpstr>'Confirm. Cde'!Zone_d_impression</vt:lpstr>
      <vt:lpstr>ETUDE!Zone_d_impression</vt:lpstr>
      <vt:lpstr>O.F.!Zone_d_impression</vt:lpstr>
    </vt:vector>
  </TitlesOfParts>
  <Company>EST CISAILLAGE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DISTRIMETAL</dc:creator>
  <cp:lastModifiedBy>Jerome Linet</cp:lastModifiedBy>
  <cp:lastPrinted>2021-02-20T10:13:40Z</cp:lastPrinted>
  <dcterms:created xsi:type="dcterms:W3CDTF">2003-02-15T07:12:40Z</dcterms:created>
  <dcterms:modified xsi:type="dcterms:W3CDTF">2021-02-20T17:22:02Z</dcterms:modified>
</cp:coreProperties>
</file>